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E4E2D91C-6EB0-4A97-AB80-344509D7FE6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dre du jour" sheetId="1" r:id="rId1"/>
    <sheet name="Compte-rendu" sheetId="2" r:id="rId2"/>
    <sheet name="PV Ouverture " sheetId="17" r:id="rId3"/>
    <sheet name="PV Attribution" sheetId="21" r:id="rId4"/>
    <sheet name="PV Ouv - Att" sheetId="23" r:id="rId5"/>
  </sheets>
  <externalReferences>
    <externalReference r:id="rId6"/>
  </externalReferences>
  <definedNames>
    <definedName name="_xlnm._FilterDatabase" localSheetId="1" hidden="1">'Compte-rendu'!$B$1:$N$199</definedName>
    <definedName name="_xlnm._FilterDatabase" localSheetId="0" hidden="1">'Ordre du jour'!$A$1:$U$97</definedName>
    <definedName name="marche">[1]planning!$H$1:$H$5</definedName>
    <definedName name="objet">[1]planning!$J$1:$J$4</definedName>
    <definedName name="_xlnm.Print_Area" localSheetId="3">'PV Attribution'!$A$1:$J$53</definedName>
    <definedName name="_xlnm.Print_Area" localSheetId="4">'PV Ouv - Att'!$A$1:$G$47</definedName>
    <definedName name="_xlnm.Print_Area" localSheetId="2">'PV Ouverture 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" i="2" l="1"/>
  <c r="Q4" i="2" s="1"/>
  <c r="Q5" i="2"/>
  <c r="Q6" i="2"/>
  <c r="Q7" i="2" s="1"/>
  <c r="Q8" i="2" s="1"/>
  <c r="Q9" i="2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Q120" i="2" s="1"/>
  <c r="Q121" i="2" s="1"/>
  <c r="Q122" i="2" s="1"/>
  <c r="Q123" i="2" s="1"/>
  <c r="Q124" i="2" s="1"/>
  <c r="Q125" i="2" s="1"/>
  <c r="Q126" i="2" s="1"/>
  <c r="Q127" i="2" s="1"/>
  <c r="Q128" i="2" s="1"/>
  <c r="Q129" i="2" s="1"/>
  <c r="Q130" i="2" s="1"/>
  <c r="Q131" i="2" s="1"/>
  <c r="Q132" i="2" s="1"/>
  <c r="Q133" i="2" s="1"/>
  <c r="Q134" i="2" s="1"/>
  <c r="Q135" i="2" s="1"/>
  <c r="Q136" i="2" s="1"/>
  <c r="Q137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Q150" i="2" s="1"/>
  <c r="Q151" i="2" s="1"/>
  <c r="Q152" i="2" s="1"/>
  <c r="Q153" i="2" s="1"/>
  <c r="Q154" i="2" s="1"/>
  <c r="Q155" i="2" s="1"/>
  <c r="Q156" i="2" s="1"/>
  <c r="Q157" i="2" s="1"/>
  <c r="Q158" i="2" s="1"/>
  <c r="Q159" i="2" s="1"/>
  <c r="Q160" i="2" s="1"/>
  <c r="Q161" i="2" s="1"/>
  <c r="Q162" i="2" s="1"/>
  <c r="Q163" i="2" s="1"/>
  <c r="Q164" i="2" s="1"/>
  <c r="Q165" i="2" s="1"/>
  <c r="Q166" i="2" s="1"/>
  <c r="Q167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Q180" i="2" s="1"/>
  <c r="Q181" i="2" s="1"/>
  <c r="Q182" i="2" s="1"/>
  <c r="Q183" i="2" s="1"/>
  <c r="Q184" i="2" s="1"/>
  <c r="Q185" i="2" s="1"/>
  <c r="Q186" i="2" s="1"/>
  <c r="Q187" i="2" s="1"/>
  <c r="Q188" i="2" s="1"/>
  <c r="Q189" i="2" s="1"/>
  <c r="Q190" i="2" s="1"/>
  <c r="Q191" i="2" s="1"/>
  <c r="Q192" i="2" s="1"/>
  <c r="Q193" i="2" s="1"/>
  <c r="Q194" i="2" s="1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Q210" i="2" s="1"/>
  <c r="Q211" i="2" s="1"/>
  <c r="Q212" i="2" s="1"/>
  <c r="Q213" i="2" s="1"/>
  <c r="Q214" i="2" s="1"/>
  <c r="Q215" i="2" s="1"/>
  <c r="Q216" i="2" s="1"/>
  <c r="Q217" i="2" s="1"/>
  <c r="Q218" i="2" s="1"/>
  <c r="Q219" i="2" s="1"/>
  <c r="Q220" i="2" s="1"/>
  <c r="Q221" i="2" s="1"/>
  <c r="Q222" i="2" s="1"/>
  <c r="Q223" i="2" s="1"/>
  <c r="Q224" i="2" s="1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Q240" i="2" s="1"/>
  <c r="Q241" i="2" s="1"/>
  <c r="Q242" i="2" s="1"/>
  <c r="Q243" i="2" s="1"/>
  <c r="Q244" i="2" s="1"/>
  <c r="Q245" i="2" s="1"/>
  <c r="Q246" i="2" s="1"/>
  <c r="Q247" i="2" s="1"/>
  <c r="Q248" i="2" s="1"/>
  <c r="Q249" i="2" s="1"/>
  <c r="Q250" i="2" s="1"/>
  <c r="Q251" i="2" s="1"/>
  <c r="Q252" i="2" s="1"/>
  <c r="Q253" i="2" s="1"/>
  <c r="Q254" i="2" s="1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Q270" i="2" s="1"/>
  <c r="Q271" i="2" s="1"/>
  <c r="Q272" i="2" s="1"/>
  <c r="Q273" i="2" s="1"/>
  <c r="Q274" i="2" s="1"/>
  <c r="Q275" i="2" s="1"/>
  <c r="Q276" i="2" s="1"/>
  <c r="Q277" i="2" s="1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Q300" i="2" s="1"/>
  <c r="Q301" i="2" s="1"/>
  <c r="Q302" i="2" s="1"/>
  <c r="Q303" i="2" s="1"/>
  <c r="Q304" i="2" s="1"/>
  <c r="Q305" i="2" s="1"/>
  <c r="Q306" i="2" s="1"/>
  <c r="Q307" i="2" s="1"/>
  <c r="Q308" i="2" s="1"/>
  <c r="Q309" i="2" s="1"/>
  <c r="Q310" i="2" s="1"/>
  <c r="Q311" i="2" s="1"/>
  <c r="Q312" i="2" s="1"/>
  <c r="Q313" i="2" s="1"/>
  <c r="Q314" i="2" s="1"/>
  <c r="Q315" i="2" s="1"/>
  <c r="Q316" i="2" s="1"/>
  <c r="Q317" i="2" s="1"/>
  <c r="Q318" i="2" s="1"/>
  <c r="Q319" i="2" s="1"/>
  <c r="Q320" i="2" s="1"/>
  <c r="Q321" i="2" s="1"/>
  <c r="Q322" i="2" s="1"/>
  <c r="Q323" i="2" s="1"/>
  <c r="Q324" i="2" s="1"/>
  <c r="Q325" i="2" s="1"/>
  <c r="Q326" i="2" s="1"/>
  <c r="Q327" i="2" s="1"/>
  <c r="Q328" i="2" s="1"/>
  <c r="Q329" i="2" s="1"/>
  <c r="Q330" i="2" s="1"/>
  <c r="Q331" i="2" s="1"/>
  <c r="Q332" i="2" s="1"/>
  <c r="Q333" i="2" s="1"/>
  <c r="Q334" i="2" s="1"/>
  <c r="Q335" i="2" s="1"/>
  <c r="Q336" i="2" s="1"/>
  <c r="Q337" i="2" s="1"/>
  <c r="Q338" i="2" s="1"/>
  <c r="Q339" i="2" s="1"/>
  <c r="Q340" i="2" s="1"/>
  <c r="Q341" i="2" s="1"/>
  <c r="Q342" i="2" s="1"/>
  <c r="Q343" i="2" s="1"/>
  <c r="Q344" i="2" s="1"/>
  <c r="Q345" i="2" s="1"/>
  <c r="Q346" i="2" s="1"/>
  <c r="Q347" i="2" s="1"/>
  <c r="Q348" i="2" s="1"/>
  <c r="Q349" i="2" s="1"/>
  <c r="Q350" i="2" s="1"/>
  <c r="Q351" i="2" s="1"/>
  <c r="Q352" i="2" s="1"/>
  <c r="Q353" i="2" s="1"/>
  <c r="Q354" i="2" s="1"/>
  <c r="Q355" i="2" s="1"/>
  <c r="Q356" i="2" s="1"/>
  <c r="Q357" i="2" s="1"/>
  <c r="Q358" i="2" s="1"/>
  <c r="Q359" i="2" s="1"/>
  <c r="Q360" i="2" s="1"/>
  <c r="Q361" i="2" s="1"/>
  <c r="Q362" i="2" s="1"/>
  <c r="Q363" i="2" s="1"/>
  <c r="Q364" i="2" s="1"/>
  <c r="Q365" i="2" s="1"/>
  <c r="Q366" i="2" s="1"/>
  <c r="Q367" i="2" s="1"/>
  <c r="Q368" i="2" s="1"/>
  <c r="Q369" i="2" s="1"/>
  <c r="Q370" i="2" s="1"/>
  <c r="Q371" i="2" s="1"/>
  <c r="Q372" i="2" s="1"/>
  <c r="Q373" i="2" s="1"/>
  <c r="Q374" i="2" s="1"/>
  <c r="Q375" i="2" s="1"/>
  <c r="Q376" i="2" s="1"/>
  <c r="Q377" i="2" s="1"/>
  <c r="Q378" i="2" s="1"/>
  <c r="Q379" i="2" s="1"/>
  <c r="Q380" i="2" s="1"/>
  <c r="Q381" i="2" s="1"/>
  <c r="Q382" i="2" s="1"/>
  <c r="Q383" i="2" s="1"/>
  <c r="Q384" i="2" s="1"/>
  <c r="Q385" i="2" s="1"/>
  <c r="Q386" i="2" s="1"/>
  <c r="Q387" i="2" s="1"/>
  <c r="Q388" i="2" s="1"/>
  <c r="Q389" i="2" s="1"/>
  <c r="Q390" i="2" s="1"/>
  <c r="Q391" i="2" s="1"/>
  <c r="Q392" i="2" s="1"/>
  <c r="Q393" i="2" s="1"/>
  <c r="Q394" i="2" s="1"/>
  <c r="Q395" i="2" s="1"/>
  <c r="Q396" i="2" s="1"/>
  <c r="Q397" i="2" s="1"/>
  <c r="Q398" i="2" s="1"/>
  <c r="Q399" i="2" s="1"/>
  <c r="Q400" i="2" s="1"/>
  <c r="Q401" i="2" s="1"/>
  <c r="Q402" i="2" s="1"/>
  <c r="Q403" i="2" s="1"/>
  <c r="Q404" i="2" s="1"/>
  <c r="Q405" i="2" s="1"/>
  <c r="Q406" i="2" s="1"/>
  <c r="Q407" i="2" s="1"/>
  <c r="Q408" i="2" s="1"/>
  <c r="Q409" i="2" s="1"/>
  <c r="Q410" i="2" s="1"/>
  <c r="Q411" i="2" s="1"/>
  <c r="Q412" i="2" s="1"/>
  <c r="Q413" i="2" s="1"/>
  <c r="Q414" i="2" s="1"/>
  <c r="Q415" i="2" s="1"/>
  <c r="Q416" i="2" s="1"/>
  <c r="Q417" i="2" s="1"/>
  <c r="Q418" i="2" s="1"/>
  <c r="Q419" i="2" s="1"/>
  <c r="Q420" i="2" s="1"/>
  <c r="Q421" i="2" s="1"/>
  <c r="Q422" i="2" s="1"/>
  <c r="Q423" i="2" s="1"/>
  <c r="Q424" i="2" s="1"/>
  <c r="Q425" i="2" s="1"/>
  <c r="Q426" i="2" s="1"/>
  <c r="Q427" i="2" s="1"/>
  <c r="Q428" i="2" s="1"/>
  <c r="Q429" i="2" s="1"/>
  <c r="Q430" i="2" s="1"/>
  <c r="Q431" i="2" s="1"/>
  <c r="Q432" i="2" s="1"/>
  <c r="Q433" i="2" s="1"/>
  <c r="Q434" i="2" s="1"/>
  <c r="Q435" i="2" s="1"/>
  <c r="Q436" i="2" s="1"/>
  <c r="Q437" i="2" s="1"/>
  <c r="Q438" i="2" s="1"/>
  <c r="Q439" i="2" s="1"/>
  <c r="Q440" i="2" s="1"/>
  <c r="Q441" i="2" s="1"/>
  <c r="Q442" i="2" s="1"/>
  <c r="Q443" i="2" s="1"/>
  <c r="Q444" i="2" s="1"/>
  <c r="Q445" i="2" s="1"/>
  <c r="Q446" i="2" s="1"/>
  <c r="Q447" i="2" s="1"/>
  <c r="Q448" i="2" s="1"/>
  <c r="Q449" i="2" s="1"/>
  <c r="Q450" i="2" s="1"/>
  <c r="Q451" i="2" s="1"/>
  <c r="Q452" i="2" s="1"/>
  <c r="Q453" i="2" s="1"/>
  <c r="Q454" i="2" s="1"/>
  <c r="Q455" i="2" s="1"/>
  <c r="Q456" i="2" s="1"/>
  <c r="Q457" i="2" s="1"/>
  <c r="Q458" i="2" s="1"/>
  <c r="Q459" i="2" s="1"/>
  <c r="Q460" i="2" s="1"/>
  <c r="Q461" i="2" s="1"/>
  <c r="Q462" i="2" s="1"/>
  <c r="Q463" i="2" s="1"/>
  <c r="Q464" i="2" s="1"/>
  <c r="Q465" i="2" s="1"/>
  <c r="Q466" i="2" s="1"/>
  <c r="Q467" i="2" s="1"/>
  <c r="Q468" i="2" s="1"/>
  <c r="Q469" i="2" s="1"/>
  <c r="Q470" i="2" s="1"/>
  <c r="Q471" i="2" s="1"/>
  <c r="Q472" i="2" s="1"/>
  <c r="Q473" i="2" s="1"/>
  <c r="Q474" i="2" s="1"/>
  <c r="Q475" i="2" s="1"/>
  <c r="Q476" i="2" s="1"/>
  <c r="Q477" i="2" s="1"/>
  <c r="Q478" i="2" s="1"/>
  <c r="Q479" i="2" s="1"/>
  <c r="Q480" i="2" s="1"/>
  <c r="Q481" i="2" s="1"/>
  <c r="Q482" i="2" s="1"/>
  <c r="Q483" i="2" s="1"/>
  <c r="Q484" i="2" s="1"/>
  <c r="Q485" i="2" s="1"/>
  <c r="Q486" i="2" s="1"/>
  <c r="Q487" i="2" s="1"/>
  <c r="Q488" i="2" s="1"/>
  <c r="Q489" i="2" s="1"/>
  <c r="Q490" i="2" s="1"/>
  <c r="Q491" i="2" s="1"/>
  <c r="Q492" i="2" s="1"/>
  <c r="Q493" i="2" s="1"/>
  <c r="Q494" i="2" s="1"/>
  <c r="Q495" i="2" s="1"/>
  <c r="Q496" i="2" s="1"/>
  <c r="Q497" i="2" s="1"/>
  <c r="Q498" i="2" s="1"/>
  <c r="Q499" i="2" s="1"/>
  <c r="Q500" i="2" s="1"/>
  <c r="Q501" i="2" s="1"/>
  <c r="Q502" i="2" s="1"/>
  <c r="Q503" i="2" s="1"/>
  <c r="Q504" i="2" s="1"/>
  <c r="Q505" i="2" s="1"/>
  <c r="Q506" i="2" s="1"/>
  <c r="Q507" i="2" s="1"/>
  <c r="Q508" i="2" s="1"/>
  <c r="Q509" i="2" s="1"/>
  <c r="Q510" i="2" s="1"/>
  <c r="Q511" i="2" s="1"/>
  <c r="Q512" i="2" s="1"/>
  <c r="Q513" i="2" s="1"/>
  <c r="Q514" i="2" s="1"/>
  <c r="Q515" i="2" s="1"/>
  <c r="Q516" i="2" s="1"/>
  <c r="Q517" i="2" s="1"/>
  <c r="Q518" i="2" s="1"/>
  <c r="Q519" i="2" s="1"/>
  <c r="Q520" i="2" s="1"/>
  <c r="Q521" i="2" s="1"/>
  <c r="Q522" i="2" s="1"/>
  <c r="Q523" i="2" s="1"/>
  <c r="Q524" i="2" s="1"/>
  <c r="Q525" i="2" s="1"/>
  <c r="Q526" i="2" s="1"/>
  <c r="Q527" i="2" s="1"/>
  <c r="Q528" i="2" s="1"/>
  <c r="Q529" i="2" s="1"/>
  <c r="Q530" i="2" s="1"/>
  <c r="Q531" i="2" s="1"/>
  <c r="Q532" i="2" s="1"/>
  <c r="Q533" i="2" s="1"/>
  <c r="Q534" i="2" s="1"/>
  <c r="Q535" i="2" s="1"/>
  <c r="Q536" i="2" s="1"/>
  <c r="Q537" i="2" s="1"/>
  <c r="Q538" i="2" s="1"/>
  <c r="Q539" i="2" s="1"/>
  <c r="Q540" i="2" s="1"/>
  <c r="Q541" i="2" s="1"/>
  <c r="Q542" i="2" s="1"/>
  <c r="Q543" i="2" s="1"/>
  <c r="Q544" i="2" s="1"/>
  <c r="Q545" i="2" s="1"/>
  <c r="Q546" i="2" s="1"/>
  <c r="Q547" i="2" s="1"/>
  <c r="Q548" i="2" s="1"/>
  <c r="Q549" i="2" s="1"/>
  <c r="Q550" i="2" s="1"/>
  <c r="Q551" i="2" s="1"/>
  <c r="Q552" i="2" s="1"/>
  <c r="Q553" i="2" s="1"/>
  <c r="Q554" i="2" s="1"/>
  <c r="Q555" i="2" s="1"/>
  <c r="Q556" i="2" s="1"/>
  <c r="Q557" i="2" s="1"/>
  <c r="Q558" i="2" s="1"/>
  <c r="Q559" i="2" s="1"/>
  <c r="Q560" i="2" s="1"/>
  <c r="Q561" i="2" s="1"/>
  <c r="Q562" i="2" s="1"/>
  <c r="Q563" i="2" s="1"/>
  <c r="Q564" i="2" s="1"/>
  <c r="Q565" i="2" s="1"/>
  <c r="Q566" i="2" s="1"/>
  <c r="Q567" i="2" s="1"/>
  <c r="Q568" i="2" s="1"/>
  <c r="Q569" i="2" s="1"/>
  <c r="Q570" i="2" s="1"/>
  <c r="Q571" i="2" s="1"/>
  <c r="Q572" i="2" s="1"/>
  <c r="Q573" i="2" s="1"/>
  <c r="Q574" i="2" s="1"/>
  <c r="Q575" i="2" s="1"/>
  <c r="Q576" i="2" s="1"/>
  <c r="Q577" i="2" s="1"/>
  <c r="Q578" i="2" s="1"/>
  <c r="Q579" i="2" s="1"/>
  <c r="Q580" i="2" s="1"/>
  <c r="Q581" i="2" s="1"/>
  <c r="Q582" i="2" s="1"/>
  <c r="Q583" i="2" s="1"/>
  <c r="Q584" i="2" s="1"/>
  <c r="Q585" i="2" s="1"/>
  <c r="Q586" i="2" s="1"/>
  <c r="Q587" i="2" s="1"/>
  <c r="Q588" i="2" s="1"/>
  <c r="Q589" i="2" s="1"/>
  <c r="Q590" i="2" s="1"/>
  <c r="Q591" i="2" s="1"/>
  <c r="Q592" i="2" s="1"/>
  <c r="Q593" i="2" s="1"/>
  <c r="Q594" i="2" s="1"/>
  <c r="Q595" i="2" s="1"/>
  <c r="Q596" i="2" s="1"/>
  <c r="Q597" i="2" s="1"/>
  <c r="Q598" i="2" s="1"/>
  <c r="Q599" i="2" s="1"/>
  <c r="Q600" i="2" s="1"/>
  <c r="Q601" i="2" s="1"/>
  <c r="Q602" i="2" s="1"/>
  <c r="Q603" i="2" s="1"/>
  <c r="Q604" i="2" s="1"/>
  <c r="Q605" i="2" s="1"/>
  <c r="Q606" i="2" s="1"/>
  <c r="Q607" i="2" s="1"/>
  <c r="Q608" i="2" s="1"/>
  <c r="Q609" i="2" s="1"/>
  <c r="Q610" i="2" s="1"/>
  <c r="Q611" i="2" s="1"/>
  <c r="Q612" i="2" s="1"/>
  <c r="Q613" i="2" s="1"/>
  <c r="Q614" i="2" s="1"/>
  <c r="Q615" i="2" s="1"/>
  <c r="Q616" i="2" s="1"/>
  <c r="Q617" i="2" s="1"/>
  <c r="Q618" i="2" s="1"/>
  <c r="Q619" i="2" s="1"/>
  <c r="Q620" i="2" s="1"/>
  <c r="Q621" i="2" s="1"/>
  <c r="Q622" i="2" s="1"/>
  <c r="Q623" i="2" s="1"/>
  <c r="Q624" i="2" s="1"/>
  <c r="Q625" i="2" s="1"/>
  <c r="Q626" i="2" s="1"/>
  <c r="Q627" i="2" s="1"/>
  <c r="Q628" i="2" s="1"/>
  <c r="Q629" i="2" s="1"/>
  <c r="Q630" i="2" s="1"/>
  <c r="Q631" i="2" s="1"/>
  <c r="Q632" i="2" s="1"/>
  <c r="Q633" i="2" s="1"/>
  <c r="Q634" i="2" s="1"/>
  <c r="Q635" i="2" s="1"/>
  <c r="Q636" i="2" s="1"/>
  <c r="Q637" i="2" s="1"/>
  <c r="Q638" i="2" s="1"/>
  <c r="Q639" i="2" s="1"/>
  <c r="Q640" i="2" s="1"/>
  <c r="Q641" i="2" s="1"/>
  <c r="Q642" i="2" s="1"/>
  <c r="Q643" i="2" s="1"/>
  <c r="Q644" i="2" s="1"/>
  <c r="Q645" i="2" s="1"/>
  <c r="Q646" i="2" s="1"/>
  <c r="Q647" i="2" s="1"/>
  <c r="Q648" i="2" s="1"/>
  <c r="Q649" i="2" s="1"/>
  <c r="Q650" i="2" s="1"/>
  <c r="Q651" i="2" s="1"/>
  <c r="Q652" i="2" s="1"/>
  <c r="Q653" i="2" s="1"/>
  <c r="Q654" i="2" s="1"/>
  <c r="Q655" i="2" s="1"/>
  <c r="Q656" i="2" s="1"/>
  <c r="Q657" i="2" s="1"/>
  <c r="Q658" i="2" s="1"/>
  <c r="Q659" i="2" s="1"/>
  <c r="Q660" i="2" s="1"/>
  <c r="Q661" i="2" s="1"/>
  <c r="Q662" i="2" s="1"/>
  <c r="Q663" i="2" s="1"/>
  <c r="Q664" i="2" s="1"/>
  <c r="Q665" i="2" s="1"/>
  <c r="Q666" i="2" s="1"/>
  <c r="Q667" i="2" s="1"/>
  <c r="Q668" i="2" s="1"/>
  <c r="Q669" i="2" s="1"/>
  <c r="Q670" i="2" s="1"/>
  <c r="Q671" i="2" s="1"/>
  <c r="Q672" i="2" s="1"/>
  <c r="Q673" i="2" s="1"/>
  <c r="Q674" i="2" s="1"/>
  <c r="Q675" i="2" s="1"/>
  <c r="Q676" i="2" s="1"/>
  <c r="Q677" i="2" s="1"/>
  <c r="Q678" i="2" s="1"/>
  <c r="Q679" i="2" s="1"/>
  <c r="Q680" i="2" s="1"/>
  <c r="Q681" i="2" s="1"/>
  <c r="Q682" i="2" s="1"/>
  <c r="Q683" i="2" s="1"/>
  <c r="Q684" i="2" s="1"/>
  <c r="Q685" i="2" s="1"/>
  <c r="Q686" i="2" s="1"/>
  <c r="Q687" i="2" s="1"/>
  <c r="Q688" i="2" s="1"/>
  <c r="Q689" i="2" s="1"/>
  <c r="Q690" i="2" s="1"/>
  <c r="Q691" i="2" s="1"/>
  <c r="Q692" i="2" s="1"/>
  <c r="Q693" i="2" s="1"/>
  <c r="Q694" i="2" s="1"/>
  <c r="Q695" i="2" s="1"/>
  <c r="Q696" i="2" s="1"/>
  <c r="Q697" i="2" s="1"/>
  <c r="Q698" i="2" s="1"/>
  <c r="Q699" i="2" s="1"/>
  <c r="Q700" i="2" s="1"/>
  <c r="Q701" i="2" s="1"/>
  <c r="Q702" i="2" s="1"/>
  <c r="Q703" i="2" s="1"/>
  <c r="Q704" i="2" s="1"/>
  <c r="Q705" i="2" s="1"/>
  <c r="Q706" i="2" s="1"/>
  <c r="Q707" i="2" s="1"/>
  <c r="Q708" i="2" s="1"/>
  <c r="Q709" i="2" s="1"/>
  <c r="Q710" i="2" s="1"/>
  <c r="Q711" i="2" s="1"/>
  <c r="Q712" i="2" s="1"/>
  <c r="Q713" i="2" s="1"/>
  <c r="Q714" i="2" s="1"/>
  <c r="Q715" i="2" s="1"/>
  <c r="Q716" i="2" s="1"/>
  <c r="Q717" i="2" s="1"/>
  <c r="Q718" i="2" s="1"/>
  <c r="Q719" i="2" s="1"/>
  <c r="Q720" i="2" s="1"/>
  <c r="Q721" i="2" s="1"/>
  <c r="Q722" i="2" s="1"/>
  <c r="Q723" i="2" s="1"/>
  <c r="Q724" i="2" s="1"/>
  <c r="Q725" i="2" s="1"/>
  <c r="Q726" i="2" s="1"/>
  <c r="Q727" i="2" s="1"/>
  <c r="Q728" i="2" s="1"/>
  <c r="Q729" i="2" s="1"/>
  <c r="Q730" i="2" s="1"/>
  <c r="Q731" i="2" s="1"/>
  <c r="Q732" i="2" s="1"/>
  <c r="Q733" i="2" s="1"/>
  <c r="Q734" i="2" s="1"/>
  <c r="Q735" i="2" s="1"/>
  <c r="Q736" i="2" s="1"/>
  <c r="Q737" i="2" s="1"/>
  <c r="Q738" i="2" s="1"/>
  <c r="Q739" i="2" s="1"/>
  <c r="Q740" i="2" s="1"/>
  <c r="Q741" i="2" s="1"/>
  <c r="Q742" i="2" s="1"/>
  <c r="Q743" i="2" s="1"/>
  <c r="Q744" i="2" s="1"/>
  <c r="Q745" i="2" s="1"/>
  <c r="Q746" i="2" s="1"/>
  <c r="Q747" i="2" s="1"/>
  <c r="Q748" i="2" s="1"/>
  <c r="Q749" i="2" s="1"/>
  <c r="Q750" i="2" s="1"/>
  <c r="Q751" i="2" s="1"/>
  <c r="Q752" i="2" s="1"/>
  <c r="Q753" i="2" s="1"/>
  <c r="Q754" i="2" s="1"/>
  <c r="Q755" i="2" s="1"/>
  <c r="Q756" i="2" s="1"/>
  <c r="Q757" i="2" s="1"/>
  <c r="Q758" i="2" s="1"/>
  <c r="Q759" i="2" s="1"/>
  <c r="Q760" i="2" s="1"/>
  <c r="Q761" i="2" s="1"/>
  <c r="Q762" i="2" s="1"/>
  <c r="Q763" i="2" s="1"/>
  <c r="Q764" i="2" s="1"/>
  <c r="Q765" i="2" s="1"/>
  <c r="Q766" i="2" s="1"/>
  <c r="Q767" i="2" s="1"/>
  <c r="Q768" i="2" s="1"/>
  <c r="Q769" i="2" s="1"/>
  <c r="Q770" i="2" s="1"/>
  <c r="Q771" i="2" s="1"/>
  <c r="Q772" i="2" s="1"/>
  <c r="Q773" i="2" s="1"/>
  <c r="Q774" i="2" s="1"/>
  <c r="Q775" i="2" s="1"/>
  <c r="Q776" i="2" s="1"/>
  <c r="Q777" i="2" s="1"/>
  <c r="Q778" i="2" s="1"/>
  <c r="Q779" i="2" s="1"/>
  <c r="Q780" i="2" s="1"/>
  <c r="Q781" i="2" s="1"/>
  <c r="Q782" i="2" s="1"/>
  <c r="Q783" i="2" s="1"/>
  <c r="Q784" i="2" s="1"/>
  <c r="Q785" i="2" s="1"/>
  <c r="Q786" i="2" s="1"/>
  <c r="Q787" i="2" s="1"/>
  <c r="Q788" i="2" s="1"/>
  <c r="Q789" i="2" s="1"/>
  <c r="Q790" i="2" s="1"/>
  <c r="Q791" i="2" s="1"/>
  <c r="Q792" i="2" s="1"/>
  <c r="Q793" i="2" s="1"/>
  <c r="Q794" i="2" s="1"/>
  <c r="Q795" i="2" s="1"/>
  <c r="Q796" i="2" s="1"/>
  <c r="Q797" i="2" s="1"/>
  <c r="Q798" i="2" s="1"/>
  <c r="Q799" i="2" s="1"/>
  <c r="Q800" i="2" s="1"/>
  <c r="Q801" i="2" s="1"/>
  <c r="Q802" i="2" s="1"/>
  <c r="Q803" i="2" s="1"/>
  <c r="Q804" i="2" s="1"/>
  <c r="Q805" i="2" s="1"/>
  <c r="Q806" i="2" s="1"/>
  <c r="Q807" i="2" s="1"/>
  <c r="Q808" i="2" s="1"/>
  <c r="Q809" i="2" s="1"/>
  <c r="Q810" i="2" s="1"/>
  <c r="Q811" i="2" s="1"/>
  <c r="Q812" i="2" s="1"/>
  <c r="Q813" i="2" s="1"/>
  <c r="Q814" i="2" s="1"/>
  <c r="Q815" i="2" s="1"/>
  <c r="Q816" i="2" s="1"/>
  <c r="Q817" i="2" s="1"/>
  <c r="Q818" i="2" s="1"/>
  <c r="Q819" i="2" s="1"/>
  <c r="Q820" i="2" s="1"/>
  <c r="Q821" i="2" s="1"/>
  <c r="Q822" i="2" s="1"/>
  <c r="Q823" i="2" s="1"/>
  <c r="Q824" i="2" s="1"/>
  <c r="Q825" i="2" s="1"/>
  <c r="Q826" i="2" s="1"/>
  <c r="Q827" i="2" s="1"/>
  <c r="Q828" i="2" s="1"/>
  <c r="Q829" i="2" s="1"/>
  <c r="Q830" i="2" s="1"/>
  <c r="Q831" i="2" s="1"/>
  <c r="Q832" i="2" s="1"/>
  <c r="Q833" i="2" s="1"/>
  <c r="Q834" i="2" s="1"/>
  <c r="Q835" i="2" s="1"/>
  <c r="Q836" i="2" s="1"/>
  <c r="Q837" i="2" s="1"/>
  <c r="Q838" i="2" s="1"/>
  <c r="Q839" i="2" s="1"/>
  <c r="Q840" i="2" s="1"/>
  <c r="Q841" i="2" s="1"/>
  <c r="Q842" i="2" s="1"/>
  <c r="Q843" i="2" s="1"/>
  <c r="Q844" i="2" s="1"/>
  <c r="Q845" i="2" s="1"/>
  <c r="Q846" i="2" s="1"/>
  <c r="Q847" i="2" s="1"/>
  <c r="Q848" i="2" s="1"/>
  <c r="Q849" i="2" s="1"/>
  <c r="Q850" i="2" s="1"/>
  <c r="Q851" i="2" s="1"/>
  <c r="Q852" i="2" s="1"/>
  <c r="Q853" i="2" s="1"/>
  <c r="Q854" i="2" s="1"/>
  <c r="Q855" i="2" s="1"/>
  <c r="Q856" i="2" s="1"/>
  <c r="Q857" i="2" s="1"/>
  <c r="Q858" i="2" s="1"/>
  <c r="Q859" i="2" s="1"/>
  <c r="Q860" i="2" s="1"/>
  <c r="Q861" i="2" s="1"/>
  <c r="Q862" i="2" s="1"/>
  <c r="Q863" i="2" s="1"/>
  <c r="Q864" i="2" s="1"/>
  <c r="Q865" i="2" s="1"/>
  <c r="Q866" i="2" s="1"/>
  <c r="Q867" i="2" s="1"/>
  <c r="Q868" i="2" s="1"/>
  <c r="Q869" i="2" s="1"/>
  <c r="Q870" i="2" s="1"/>
  <c r="Q871" i="2" s="1"/>
  <c r="Q872" i="2" s="1"/>
  <c r="Q873" i="2" s="1"/>
  <c r="Q874" i="2" s="1"/>
  <c r="Q875" i="2" s="1"/>
  <c r="Q876" i="2" s="1"/>
  <c r="Q877" i="2" s="1"/>
  <c r="Q878" i="2" s="1"/>
  <c r="Q879" i="2" s="1"/>
  <c r="Q880" i="2" s="1"/>
  <c r="Q2" i="2"/>
  <c r="A27" i="17"/>
  <c r="A26" i="17"/>
  <c r="A28" i="17" l="1"/>
  <c r="C27" i="17"/>
  <c r="P23" i="17"/>
  <c r="C26" i="17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2" i="2"/>
  <c r="V43" i="1"/>
  <c r="B115" i="2" s="1"/>
  <c r="A29" i="17" l="1"/>
  <c r="B116" i="2"/>
  <c r="V41" i="1"/>
  <c r="B113" i="2" s="1"/>
  <c r="V39" i="1"/>
  <c r="V40" i="1"/>
  <c r="V42" i="1"/>
  <c r="B114" i="2" s="1"/>
  <c r="V37" i="1"/>
  <c r="V36" i="1"/>
  <c r="V35" i="1"/>
  <c r="V38" i="1"/>
  <c r="V44" i="1"/>
  <c r="B117" i="2" s="1"/>
  <c r="V45" i="1"/>
  <c r="B118" i="2" s="1"/>
  <c r="B105" i="2" l="1"/>
  <c r="B104" i="2"/>
  <c r="B106" i="2"/>
  <c r="B98" i="2"/>
  <c r="B99" i="2"/>
  <c r="B100" i="2"/>
  <c r="B111" i="2"/>
  <c r="B112" i="2"/>
  <c r="B110" i="2"/>
  <c r="B107" i="2"/>
  <c r="B108" i="2"/>
  <c r="B109" i="2"/>
  <c r="B101" i="2"/>
  <c r="B102" i="2"/>
  <c r="B103" i="2"/>
  <c r="B96" i="2"/>
  <c r="B97" i="2"/>
  <c r="A55" i="17"/>
  <c r="B55" i="17"/>
  <c r="C55" i="17"/>
  <c r="D55" i="17"/>
  <c r="E55" i="17"/>
  <c r="F55" i="17"/>
  <c r="G55" i="17"/>
  <c r="A56" i="17"/>
  <c r="B56" i="17"/>
  <c r="C56" i="17"/>
  <c r="D56" i="17"/>
  <c r="E56" i="17"/>
  <c r="F56" i="17"/>
  <c r="G56" i="17"/>
  <c r="A57" i="17"/>
  <c r="B57" i="17"/>
  <c r="C57" i="17"/>
  <c r="D57" i="17"/>
  <c r="E57" i="17"/>
  <c r="F57" i="17"/>
  <c r="G57" i="17"/>
  <c r="A58" i="17"/>
  <c r="B58" i="17"/>
  <c r="C58" i="17"/>
  <c r="D58" i="17"/>
  <c r="E58" i="17"/>
  <c r="F58" i="17"/>
  <c r="G58" i="17"/>
  <c r="A59" i="17"/>
  <c r="B59" i="17"/>
  <c r="C59" i="17"/>
  <c r="D59" i="17"/>
  <c r="E59" i="17"/>
  <c r="F59" i="17"/>
  <c r="G59" i="17"/>
  <c r="A60" i="17"/>
  <c r="B60" i="17"/>
  <c r="C60" i="17"/>
  <c r="D60" i="17"/>
  <c r="E60" i="17"/>
  <c r="F60" i="17"/>
  <c r="G60" i="17"/>
  <c r="A61" i="17"/>
  <c r="B61" i="17"/>
  <c r="C61" i="17"/>
  <c r="D61" i="17"/>
  <c r="E61" i="17"/>
  <c r="F61" i="17"/>
  <c r="G61" i="17"/>
  <c r="A62" i="17"/>
  <c r="B62" i="17"/>
  <c r="C62" i="17"/>
  <c r="D62" i="17"/>
  <c r="E62" i="17"/>
  <c r="F62" i="17"/>
  <c r="G62" i="17"/>
  <c r="A63" i="17"/>
  <c r="B63" i="17"/>
  <c r="C63" i="17"/>
  <c r="D63" i="17"/>
  <c r="E63" i="17"/>
  <c r="F63" i="17"/>
  <c r="G63" i="17"/>
  <c r="A64" i="17"/>
  <c r="B64" i="17"/>
  <c r="C64" i="17"/>
  <c r="D64" i="17"/>
  <c r="E64" i="17"/>
  <c r="F64" i="17"/>
  <c r="G64" i="17"/>
  <c r="A65" i="17"/>
  <c r="B65" i="17"/>
  <c r="C65" i="17"/>
  <c r="D65" i="17"/>
  <c r="E65" i="17"/>
  <c r="F65" i="17"/>
  <c r="G65" i="17"/>
  <c r="A66" i="17"/>
  <c r="B66" i="17"/>
  <c r="C66" i="17"/>
  <c r="D66" i="17"/>
  <c r="E66" i="17"/>
  <c r="F66" i="17"/>
  <c r="G66" i="17"/>
  <c r="A67" i="17"/>
  <c r="B67" i="17"/>
  <c r="C67" i="17"/>
  <c r="D67" i="17"/>
  <c r="E67" i="17"/>
  <c r="F67" i="17"/>
  <c r="G67" i="17"/>
  <c r="A68" i="17"/>
  <c r="B68" i="17"/>
  <c r="C68" i="17"/>
  <c r="D68" i="17"/>
  <c r="E68" i="17"/>
  <c r="F68" i="17"/>
  <c r="G68" i="17"/>
  <c r="A69" i="17"/>
  <c r="B69" i="17"/>
  <c r="C69" i="17"/>
  <c r="D69" i="17"/>
  <c r="E69" i="17"/>
  <c r="F69" i="17"/>
  <c r="G69" i="17"/>
  <c r="A70" i="17"/>
  <c r="B70" i="17"/>
  <c r="C70" i="17"/>
  <c r="D70" i="17"/>
  <c r="E70" i="17"/>
  <c r="F70" i="17"/>
  <c r="G70" i="17"/>
  <c r="A71" i="17"/>
  <c r="B71" i="17"/>
  <c r="C71" i="17"/>
  <c r="D71" i="17"/>
  <c r="E71" i="17"/>
  <c r="F71" i="17"/>
  <c r="G71" i="17"/>
  <c r="A72" i="17"/>
  <c r="B72" i="17"/>
  <c r="C72" i="17"/>
  <c r="D72" i="17"/>
  <c r="E72" i="17"/>
  <c r="F72" i="17"/>
  <c r="G72" i="17"/>
  <c r="A73" i="17"/>
  <c r="B73" i="17"/>
  <c r="C73" i="17"/>
  <c r="D73" i="17"/>
  <c r="E73" i="17"/>
  <c r="F73" i="17"/>
  <c r="G73" i="17"/>
  <c r="A74" i="17"/>
  <c r="B74" i="17"/>
  <c r="C74" i="17"/>
  <c r="D74" i="17"/>
  <c r="E74" i="17"/>
  <c r="F74" i="17"/>
  <c r="G74" i="17"/>
  <c r="A75" i="17"/>
  <c r="B75" i="17"/>
  <c r="C75" i="17"/>
  <c r="D75" i="17"/>
  <c r="E75" i="17"/>
  <c r="F75" i="17"/>
  <c r="G75" i="17"/>
  <c r="A76" i="17"/>
  <c r="B76" i="17"/>
  <c r="C76" i="17"/>
  <c r="D76" i="17"/>
  <c r="E76" i="17"/>
  <c r="F76" i="17"/>
  <c r="G76" i="17"/>
  <c r="A77" i="17"/>
  <c r="B77" i="17"/>
  <c r="C77" i="17"/>
  <c r="D77" i="17"/>
  <c r="E77" i="17"/>
  <c r="F77" i="17"/>
  <c r="G77" i="17"/>
  <c r="A78" i="17"/>
  <c r="B78" i="17"/>
  <c r="C78" i="17"/>
  <c r="D78" i="17"/>
  <c r="E78" i="17"/>
  <c r="F78" i="17"/>
  <c r="G78" i="17"/>
  <c r="A79" i="17"/>
  <c r="B79" i="17"/>
  <c r="C79" i="17"/>
  <c r="D79" i="17"/>
  <c r="E79" i="17"/>
  <c r="F79" i="17"/>
  <c r="G79" i="17"/>
  <c r="A80" i="17"/>
  <c r="B80" i="17"/>
  <c r="C80" i="17"/>
  <c r="D80" i="17"/>
  <c r="E80" i="17"/>
  <c r="F80" i="17"/>
  <c r="G80" i="17"/>
  <c r="A81" i="17"/>
  <c r="B81" i="17"/>
  <c r="C81" i="17"/>
  <c r="D81" i="17"/>
  <c r="E81" i="17"/>
  <c r="F81" i="17"/>
  <c r="G81" i="17"/>
  <c r="A82" i="17"/>
  <c r="B82" i="17"/>
  <c r="C82" i="17"/>
  <c r="D82" i="17"/>
  <c r="E82" i="17"/>
  <c r="F82" i="17"/>
  <c r="G82" i="17"/>
  <c r="A83" i="17"/>
  <c r="B83" i="17"/>
  <c r="C83" i="17"/>
  <c r="D83" i="17"/>
  <c r="E83" i="17"/>
  <c r="F83" i="17"/>
  <c r="G83" i="17"/>
  <c r="A84" i="17"/>
  <c r="B84" i="17"/>
  <c r="C84" i="17"/>
  <c r="D84" i="17"/>
  <c r="E84" i="17"/>
  <c r="F84" i="17"/>
  <c r="G84" i="17"/>
  <c r="A85" i="17"/>
  <c r="B85" i="17"/>
  <c r="C85" i="17"/>
  <c r="D85" i="17"/>
  <c r="E85" i="17"/>
  <c r="F85" i="17"/>
  <c r="G85" i="17"/>
  <c r="A86" i="17"/>
  <c r="B86" i="17"/>
  <c r="C86" i="17"/>
  <c r="D86" i="17"/>
  <c r="E86" i="17"/>
  <c r="F86" i="17"/>
  <c r="G86" i="17"/>
  <c r="A87" i="17"/>
  <c r="B87" i="17"/>
  <c r="C87" i="17"/>
  <c r="D87" i="17"/>
  <c r="E87" i="17"/>
  <c r="F87" i="17"/>
  <c r="G87" i="17"/>
  <c r="A88" i="17"/>
  <c r="B88" i="17"/>
  <c r="C88" i="17"/>
  <c r="D88" i="17"/>
  <c r="E88" i="17"/>
  <c r="F88" i="17"/>
  <c r="G88" i="17"/>
  <c r="A89" i="17"/>
  <c r="B89" i="17"/>
  <c r="C89" i="17"/>
  <c r="D89" i="17"/>
  <c r="E89" i="17"/>
  <c r="F89" i="17"/>
  <c r="G89" i="17"/>
  <c r="A90" i="17"/>
  <c r="B90" i="17"/>
  <c r="C90" i="17"/>
  <c r="D90" i="17"/>
  <c r="E90" i="17"/>
  <c r="F90" i="17"/>
  <c r="G90" i="17"/>
  <c r="A91" i="17"/>
  <c r="B91" i="17"/>
  <c r="C91" i="17"/>
  <c r="D91" i="17"/>
  <c r="E91" i="17"/>
  <c r="F91" i="17"/>
  <c r="G91" i="17"/>
  <c r="A92" i="17"/>
  <c r="B92" i="17"/>
  <c r="C92" i="17"/>
  <c r="D92" i="17"/>
  <c r="E92" i="17"/>
  <c r="F92" i="17"/>
  <c r="G92" i="17"/>
  <c r="A93" i="17"/>
  <c r="B93" i="17"/>
  <c r="C93" i="17"/>
  <c r="D93" i="17"/>
  <c r="E93" i="17"/>
  <c r="F93" i="17"/>
  <c r="G93" i="17"/>
  <c r="A94" i="17"/>
  <c r="B94" i="17"/>
  <c r="C94" i="17"/>
  <c r="D94" i="17"/>
  <c r="E94" i="17"/>
  <c r="F94" i="17"/>
  <c r="G94" i="17"/>
  <c r="A95" i="17"/>
  <c r="B95" i="17"/>
  <c r="C95" i="17"/>
  <c r="D95" i="17"/>
  <c r="E95" i="17"/>
  <c r="F95" i="17"/>
  <c r="G95" i="17"/>
  <c r="A96" i="17"/>
  <c r="B96" i="17"/>
  <c r="C96" i="17"/>
  <c r="D96" i="17"/>
  <c r="E96" i="17"/>
  <c r="F96" i="17"/>
  <c r="G96" i="17"/>
  <c r="A97" i="17"/>
  <c r="B97" i="17"/>
  <c r="C97" i="17"/>
  <c r="D97" i="17"/>
  <c r="E97" i="17"/>
  <c r="F97" i="17"/>
  <c r="G97" i="17"/>
  <c r="A98" i="17"/>
  <c r="B98" i="17"/>
  <c r="C98" i="17"/>
  <c r="D98" i="17"/>
  <c r="E98" i="17"/>
  <c r="F98" i="17"/>
  <c r="G98" i="17"/>
  <c r="A99" i="17"/>
  <c r="B99" i="17"/>
  <c r="C99" i="17"/>
  <c r="D99" i="17"/>
  <c r="E99" i="17"/>
  <c r="F99" i="17"/>
  <c r="G99" i="17"/>
  <c r="A100" i="17"/>
  <c r="B100" i="17"/>
  <c r="C100" i="17"/>
  <c r="D100" i="17"/>
  <c r="E100" i="17"/>
  <c r="F100" i="17"/>
  <c r="G100" i="17"/>
  <c r="A101" i="17"/>
  <c r="B101" i="17"/>
  <c r="C101" i="17"/>
  <c r="D101" i="17"/>
  <c r="E101" i="17"/>
  <c r="F101" i="17"/>
  <c r="G101" i="17"/>
  <c r="A102" i="17"/>
  <c r="B102" i="17"/>
  <c r="C102" i="17"/>
  <c r="D102" i="17"/>
  <c r="E102" i="17"/>
  <c r="F102" i="17"/>
  <c r="G102" i="17"/>
  <c r="A103" i="17"/>
  <c r="B103" i="17"/>
  <c r="C103" i="17"/>
  <c r="D103" i="17"/>
  <c r="E103" i="17"/>
  <c r="F103" i="17"/>
  <c r="G103" i="17"/>
  <c r="A104" i="17"/>
  <c r="B104" i="17"/>
  <c r="C104" i="17"/>
  <c r="D104" i="17"/>
  <c r="E104" i="17"/>
  <c r="F104" i="17"/>
  <c r="G104" i="17"/>
  <c r="A105" i="17"/>
  <c r="B105" i="17"/>
  <c r="C105" i="17"/>
  <c r="D105" i="17"/>
  <c r="E105" i="17"/>
  <c r="F105" i="17"/>
  <c r="G105" i="17"/>
  <c r="A106" i="17"/>
  <c r="B106" i="17"/>
  <c r="C106" i="17"/>
  <c r="D106" i="17"/>
  <c r="E106" i="17"/>
  <c r="F106" i="17"/>
  <c r="G106" i="17"/>
  <c r="A107" i="17"/>
  <c r="B107" i="17"/>
  <c r="C107" i="17"/>
  <c r="D107" i="17"/>
  <c r="E107" i="17"/>
  <c r="F107" i="17"/>
  <c r="G107" i="17"/>
  <c r="A108" i="17"/>
  <c r="B108" i="17"/>
  <c r="C108" i="17"/>
  <c r="D108" i="17"/>
  <c r="E108" i="17"/>
  <c r="F108" i="17"/>
  <c r="G108" i="17"/>
  <c r="A109" i="17"/>
  <c r="B109" i="17"/>
  <c r="C109" i="17"/>
  <c r="D109" i="17"/>
  <c r="E109" i="17"/>
  <c r="F109" i="17"/>
  <c r="G109" i="17"/>
  <c r="A110" i="17"/>
  <c r="B110" i="17"/>
  <c r="C110" i="17"/>
  <c r="D110" i="17"/>
  <c r="E110" i="17"/>
  <c r="F110" i="17"/>
  <c r="G110" i="17"/>
  <c r="A111" i="17"/>
  <c r="B111" i="17"/>
  <c r="C111" i="17"/>
  <c r="D111" i="17"/>
  <c r="E111" i="17"/>
  <c r="F111" i="17"/>
  <c r="G111" i="17"/>
  <c r="A112" i="17"/>
  <c r="B112" i="17"/>
  <c r="C112" i="17"/>
  <c r="D112" i="17"/>
  <c r="E112" i="17"/>
  <c r="F112" i="17"/>
  <c r="G112" i="17"/>
  <c r="A113" i="17"/>
  <c r="B113" i="17"/>
  <c r="C113" i="17"/>
  <c r="D113" i="17"/>
  <c r="E113" i="17"/>
  <c r="F113" i="17"/>
  <c r="G113" i="17"/>
  <c r="A114" i="17"/>
  <c r="B114" i="17"/>
  <c r="C114" i="17"/>
  <c r="D114" i="17"/>
  <c r="E114" i="17"/>
  <c r="F114" i="17"/>
  <c r="G114" i="17"/>
  <c r="A115" i="17"/>
  <c r="B115" i="17"/>
  <c r="C115" i="17"/>
  <c r="D115" i="17"/>
  <c r="E115" i="17"/>
  <c r="F115" i="17"/>
  <c r="G115" i="17"/>
  <c r="E50" i="17"/>
  <c r="D48" i="17"/>
  <c r="C49" i="17"/>
  <c r="F50" i="17"/>
  <c r="E49" i="17"/>
  <c r="G54" i="17"/>
  <c r="B48" i="17"/>
  <c r="E51" i="17"/>
  <c r="D52" i="17"/>
  <c r="B53" i="17"/>
  <c r="A50" i="17"/>
  <c r="E54" i="17"/>
  <c r="E48" i="17"/>
  <c r="F52" i="17"/>
  <c r="E52" i="17"/>
  <c r="F54" i="17"/>
  <c r="C54" i="17"/>
  <c r="D51" i="17"/>
  <c r="B52" i="17"/>
  <c r="B49" i="17"/>
  <c r="A49" i="17"/>
  <c r="G51" i="17"/>
  <c r="D53" i="17"/>
  <c r="C50" i="17"/>
  <c r="E53" i="17"/>
  <c r="G52" i="17"/>
  <c r="A48" i="17"/>
  <c r="F51" i="17"/>
  <c r="B54" i="17"/>
  <c r="F48" i="17"/>
  <c r="A53" i="17"/>
  <c r="G49" i="17"/>
  <c r="C51" i="17"/>
  <c r="C52" i="17"/>
  <c r="A51" i="17"/>
  <c r="A52" i="17"/>
  <c r="F53" i="17"/>
  <c r="G53" i="17"/>
  <c r="D50" i="17"/>
  <c r="C53" i="17"/>
  <c r="G50" i="17"/>
  <c r="D49" i="17"/>
  <c r="F49" i="17"/>
  <c r="B50" i="17"/>
  <c r="G48" i="17"/>
  <c r="B51" i="17"/>
  <c r="A54" i="17"/>
  <c r="D54" i="17"/>
  <c r="C48" i="17"/>
  <c r="A54" i="21" l="1"/>
  <c r="B54" i="21"/>
  <c r="C54" i="21"/>
  <c r="D54" i="21"/>
  <c r="E54" i="21"/>
  <c r="F54" i="21"/>
  <c r="G54" i="21"/>
  <c r="H54" i="21"/>
  <c r="I54" i="21"/>
  <c r="J54" i="21"/>
  <c r="A55" i="21"/>
  <c r="B55" i="21"/>
  <c r="C55" i="21"/>
  <c r="D55" i="21"/>
  <c r="E55" i="21"/>
  <c r="F55" i="21"/>
  <c r="G55" i="21"/>
  <c r="H55" i="21"/>
  <c r="I55" i="21"/>
  <c r="J55" i="21"/>
  <c r="A56" i="21"/>
  <c r="B56" i="21"/>
  <c r="C56" i="21"/>
  <c r="D56" i="21"/>
  <c r="E56" i="21"/>
  <c r="F56" i="21"/>
  <c r="G56" i="21"/>
  <c r="H56" i="21"/>
  <c r="I56" i="21"/>
  <c r="J56" i="21"/>
  <c r="A57" i="21"/>
  <c r="B57" i="21"/>
  <c r="C57" i="21"/>
  <c r="D57" i="21"/>
  <c r="E57" i="21"/>
  <c r="F57" i="21"/>
  <c r="G57" i="21"/>
  <c r="H57" i="21"/>
  <c r="I57" i="21"/>
  <c r="J57" i="21"/>
  <c r="A58" i="21"/>
  <c r="B58" i="21"/>
  <c r="C58" i="21"/>
  <c r="D58" i="21"/>
  <c r="E58" i="21"/>
  <c r="F58" i="21"/>
  <c r="G58" i="21"/>
  <c r="H58" i="21"/>
  <c r="I58" i="21"/>
  <c r="J58" i="21"/>
  <c r="A59" i="21"/>
  <c r="B59" i="21"/>
  <c r="C59" i="21"/>
  <c r="D59" i="21"/>
  <c r="E59" i="21"/>
  <c r="F59" i="21"/>
  <c r="G59" i="21"/>
  <c r="H59" i="21"/>
  <c r="I59" i="21"/>
  <c r="J59" i="21"/>
  <c r="A60" i="21"/>
  <c r="B60" i="21"/>
  <c r="C60" i="21"/>
  <c r="D60" i="21"/>
  <c r="E60" i="21"/>
  <c r="F60" i="21"/>
  <c r="G60" i="21"/>
  <c r="H60" i="21"/>
  <c r="I60" i="21"/>
  <c r="J60" i="21"/>
  <c r="A61" i="21"/>
  <c r="B61" i="21"/>
  <c r="C61" i="21"/>
  <c r="D61" i="21"/>
  <c r="E61" i="21"/>
  <c r="F61" i="21"/>
  <c r="G61" i="21"/>
  <c r="H61" i="21"/>
  <c r="I61" i="21"/>
  <c r="J61" i="21"/>
  <c r="A62" i="21"/>
  <c r="B62" i="21"/>
  <c r="C62" i="21"/>
  <c r="D62" i="21"/>
  <c r="E62" i="21"/>
  <c r="F62" i="21"/>
  <c r="G62" i="21"/>
  <c r="H62" i="21"/>
  <c r="I62" i="21"/>
  <c r="J62" i="21"/>
  <c r="A63" i="21"/>
  <c r="B63" i="21"/>
  <c r="C63" i="21"/>
  <c r="D63" i="21"/>
  <c r="E63" i="21"/>
  <c r="F63" i="21"/>
  <c r="G63" i="21"/>
  <c r="H63" i="21"/>
  <c r="I63" i="21"/>
  <c r="J63" i="21"/>
  <c r="A64" i="21"/>
  <c r="B64" i="21"/>
  <c r="C64" i="21"/>
  <c r="D64" i="21"/>
  <c r="E64" i="21"/>
  <c r="F64" i="21"/>
  <c r="G64" i="21"/>
  <c r="H64" i="21"/>
  <c r="I64" i="21"/>
  <c r="J64" i="21"/>
  <c r="A65" i="21"/>
  <c r="B65" i="21"/>
  <c r="C65" i="21"/>
  <c r="D65" i="21"/>
  <c r="E65" i="21"/>
  <c r="F65" i="21"/>
  <c r="G65" i="21"/>
  <c r="H65" i="21"/>
  <c r="I65" i="21"/>
  <c r="J65" i="21"/>
  <c r="A66" i="21"/>
  <c r="B66" i="21"/>
  <c r="C66" i="21"/>
  <c r="D66" i="21"/>
  <c r="E66" i="21"/>
  <c r="F66" i="21"/>
  <c r="G66" i="21"/>
  <c r="H66" i="21"/>
  <c r="I66" i="21"/>
  <c r="J66" i="21"/>
  <c r="A67" i="21"/>
  <c r="B67" i="21"/>
  <c r="C67" i="21"/>
  <c r="D67" i="21"/>
  <c r="E67" i="21"/>
  <c r="F67" i="21"/>
  <c r="G67" i="21"/>
  <c r="H67" i="21"/>
  <c r="I67" i="21"/>
  <c r="J67" i="21"/>
  <c r="A68" i="21"/>
  <c r="B68" i="21"/>
  <c r="C68" i="21"/>
  <c r="D68" i="21"/>
  <c r="E68" i="21"/>
  <c r="F68" i="21"/>
  <c r="G68" i="21"/>
  <c r="H68" i="21"/>
  <c r="I68" i="21"/>
  <c r="J68" i="21"/>
  <c r="A69" i="21"/>
  <c r="B69" i="21"/>
  <c r="C69" i="21"/>
  <c r="D69" i="21"/>
  <c r="E69" i="21"/>
  <c r="F69" i="21"/>
  <c r="G69" i="21"/>
  <c r="H69" i="21"/>
  <c r="I69" i="21"/>
  <c r="J69" i="21"/>
  <c r="A70" i="21"/>
  <c r="B70" i="21"/>
  <c r="C70" i="21"/>
  <c r="D70" i="21"/>
  <c r="E70" i="21"/>
  <c r="F70" i="21"/>
  <c r="G70" i="21"/>
  <c r="H70" i="21"/>
  <c r="I70" i="21"/>
  <c r="J70" i="21"/>
  <c r="A71" i="21"/>
  <c r="B71" i="21"/>
  <c r="C71" i="21"/>
  <c r="D71" i="21"/>
  <c r="E71" i="21"/>
  <c r="F71" i="21"/>
  <c r="G71" i="21"/>
  <c r="H71" i="21"/>
  <c r="I71" i="21"/>
  <c r="J71" i="21"/>
  <c r="A72" i="21"/>
  <c r="B72" i="21"/>
  <c r="C72" i="21"/>
  <c r="D72" i="21"/>
  <c r="E72" i="21"/>
  <c r="F72" i="21"/>
  <c r="G72" i="21"/>
  <c r="H72" i="21"/>
  <c r="I72" i="21"/>
  <c r="J72" i="21"/>
  <c r="A73" i="21"/>
  <c r="B73" i="21"/>
  <c r="C73" i="21"/>
  <c r="D73" i="21"/>
  <c r="E73" i="21"/>
  <c r="F73" i="21"/>
  <c r="G73" i="21"/>
  <c r="H73" i="21"/>
  <c r="I73" i="21"/>
  <c r="J73" i="21"/>
  <c r="A74" i="21"/>
  <c r="B74" i="21"/>
  <c r="C74" i="21"/>
  <c r="D74" i="21"/>
  <c r="E74" i="21"/>
  <c r="F74" i="21"/>
  <c r="G74" i="21"/>
  <c r="H74" i="21"/>
  <c r="I74" i="21"/>
  <c r="J74" i="21"/>
  <c r="A75" i="21"/>
  <c r="B75" i="21"/>
  <c r="C75" i="21"/>
  <c r="D75" i="21"/>
  <c r="E75" i="21"/>
  <c r="F75" i="21"/>
  <c r="G75" i="21"/>
  <c r="H75" i="21"/>
  <c r="I75" i="21"/>
  <c r="J75" i="21"/>
  <c r="A76" i="21"/>
  <c r="B76" i="21"/>
  <c r="C76" i="21"/>
  <c r="D76" i="21"/>
  <c r="E76" i="21"/>
  <c r="F76" i="21"/>
  <c r="G76" i="21"/>
  <c r="H76" i="21"/>
  <c r="I76" i="21"/>
  <c r="J76" i="21"/>
  <c r="A77" i="21"/>
  <c r="B77" i="21"/>
  <c r="C77" i="21"/>
  <c r="D77" i="21"/>
  <c r="E77" i="21"/>
  <c r="F77" i="21"/>
  <c r="G77" i="21"/>
  <c r="H77" i="21"/>
  <c r="I77" i="21"/>
  <c r="J77" i="21"/>
  <c r="A78" i="21"/>
  <c r="B78" i="21"/>
  <c r="C78" i="21"/>
  <c r="D78" i="21"/>
  <c r="E78" i="21"/>
  <c r="F78" i="21"/>
  <c r="G78" i="21"/>
  <c r="H78" i="21"/>
  <c r="I78" i="21"/>
  <c r="J78" i="21"/>
  <c r="A79" i="21"/>
  <c r="B79" i="21"/>
  <c r="C79" i="21"/>
  <c r="D79" i="21"/>
  <c r="E79" i="21"/>
  <c r="F79" i="21"/>
  <c r="G79" i="21"/>
  <c r="H79" i="21"/>
  <c r="I79" i="21"/>
  <c r="J79" i="21"/>
  <c r="A80" i="21"/>
  <c r="B80" i="21"/>
  <c r="C80" i="21"/>
  <c r="D80" i="21"/>
  <c r="E80" i="21"/>
  <c r="F80" i="21"/>
  <c r="G80" i="21"/>
  <c r="H80" i="21"/>
  <c r="I80" i="21"/>
  <c r="J80" i="21"/>
  <c r="A81" i="21"/>
  <c r="B81" i="21"/>
  <c r="C81" i="21"/>
  <c r="D81" i="21"/>
  <c r="E81" i="21"/>
  <c r="F81" i="21"/>
  <c r="G81" i="21"/>
  <c r="H81" i="21"/>
  <c r="I81" i="21"/>
  <c r="J81" i="21"/>
  <c r="A82" i="21"/>
  <c r="B82" i="21"/>
  <c r="C82" i="21"/>
  <c r="D82" i="21"/>
  <c r="E82" i="21"/>
  <c r="F82" i="21"/>
  <c r="G82" i="21"/>
  <c r="H82" i="21"/>
  <c r="I82" i="21"/>
  <c r="J82" i="21"/>
  <c r="A83" i="21"/>
  <c r="B83" i="21"/>
  <c r="C83" i="21"/>
  <c r="D83" i="21"/>
  <c r="E83" i="21"/>
  <c r="F83" i="21"/>
  <c r="G83" i="21"/>
  <c r="H83" i="21"/>
  <c r="I83" i="21"/>
  <c r="J83" i="21"/>
  <c r="A84" i="21"/>
  <c r="B84" i="21"/>
  <c r="C84" i="21"/>
  <c r="D84" i="21"/>
  <c r="E84" i="21"/>
  <c r="F84" i="21"/>
  <c r="G84" i="21"/>
  <c r="H84" i="21"/>
  <c r="I84" i="21"/>
  <c r="J84" i="21"/>
  <c r="A85" i="21"/>
  <c r="B85" i="21"/>
  <c r="C85" i="21"/>
  <c r="D85" i="21"/>
  <c r="E85" i="21"/>
  <c r="F85" i="21"/>
  <c r="G85" i="21"/>
  <c r="H85" i="21"/>
  <c r="I85" i="21"/>
  <c r="J85" i="21"/>
  <c r="A86" i="21"/>
  <c r="B86" i="21"/>
  <c r="C86" i="21"/>
  <c r="D86" i="21"/>
  <c r="E86" i="21"/>
  <c r="F86" i="21"/>
  <c r="G86" i="21"/>
  <c r="H86" i="21"/>
  <c r="I86" i="21"/>
  <c r="J86" i="21"/>
  <c r="A87" i="21"/>
  <c r="B87" i="21"/>
  <c r="C87" i="21"/>
  <c r="D87" i="21"/>
  <c r="E87" i="21"/>
  <c r="F87" i="21"/>
  <c r="G87" i="21"/>
  <c r="H87" i="21"/>
  <c r="I87" i="21"/>
  <c r="J87" i="21"/>
  <c r="A88" i="21"/>
  <c r="B88" i="21"/>
  <c r="C88" i="21"/>
  <c r="D88" i="21"/>
  <c r="E88" i="21"/>
  <c r="F88" i="21"/>
  <c r="G88" i="21"/>
  <c r="H88" i="21"/>
  <c r="I88" i="21"/>
  <c r="J88" i="21"/>
  <c r="A89" i="21"/>
  <c r="B89" i="21"/>
  <c r="C89" i="21"/>
  <c r="D89" i="21"/>
  <c r="E89" i="21"/>
  <c r="F89" i="21"/>
  <c r="G89" i="21"/>
  <c r="H89" i="21"/>
  <c r="I89" i="21"/>
  <c r="J89" i="21"/>
  <c r="A90" i="21"/>
  <c r="B90" i="21"/>
  <c r="C90" i="21"/>
  <c r="D90" i="21"/>
  <c r="E90" i="21"/>
  <c r="F90" i="21"/>
  <c r="G90" i="21"/>
  <c r="H90" i="21"/>
  <c r="I90" i="21"/>
  <c r="J90" i="21"/>
  <c r="A91" i="21"/>
  <c r="B91" i="21"/>
  <c r="C91" i="21"/>
  <c r="D91" i="21"/>
  <c r="E91" i="21"/>
  <c r="F91" i="21"/>
  <c r="G91" i="21"/>
  <c r="H91" i="21"/>
  <c r="I91" i="21"/>
  <c r="J91" i="21"/>
  <c r="A92" i="21"/>
  <c r="B92" i="21"/>
  <c r="C92" i="21"/>
  <c r="D92" i="21"/>
  <c r="E92" i="21"/>
  <c r="F92" i="21"/>
  <c r="G92" i="21"/>
  <c r="H92" i="21"/>
  <c r="I92" i="21"/>
  <c r="J92" i="21"/>
  <c r="A93" i="21"/>
  <c r="B93" i="21"/>
  <c r="C93" i="21"/>
  <c r="D93" i="21"/>
  <c r="E93" i="21"/>
  <c r="F93" i="21"/>
  <c r="G93" i="21"/>
  <c r="H93" i="21"/>
  <c r="I93" i="21"/>
  <c r="J93" i="21"/>
  <c r="A94" i="21"/>
  <c r="B94" i="21"/>
  <c r="C94" i="21"/>
  <c r="D94" i="21"/>
  <c r="E94" i="21"/>
  <c r="F94" i="21"/>
  <c r="G94" i="21"/>
  <c r="H94" i="21"/>
  <c r="I94" i="21"/>
  <c r="J94" i="21"/>
  <c r="A95" i="21"/>
  <c r="B95" i="21"/>
  <c r="C95" i="21"/>
  <c r="D95" i="21"/>
  <c r="E95" i="21"/>
  <c r="F95" i="21"/>
  <c r="G95" i="21"/>
  <c r="H95" i="21"/>
  <c r="I95" i="21"/>
  <c r="J95" i="21"/>
  <c r="A96" i="21"/>
  <c r="B96" i="21"/>
  <c r="C96" i="21"/>
  <c r="D96" i="21"/>
  <c r="E96" i="21"/>
  <c r="F96" i="21"/>
  <c r="G96" i="21"/>
  <c r="H96" i="21"/>
  <c r="I96" i="21"/>
  <c r="J96" i="21"/>
  <c r="A97" i="21"/>
  <c r="B97" i="21"/>
  <c r="C97" i="21"/>
  <c r="D97" i="21"/>
  <c r="E97" i="21"/>
  <c r="F97" i="21"/>
  <c r="G97" i="21"/>
  <c r="H97" i="21"/>
  <c r="I97" i="21"/>
  <c r="J97" i="21"/>
  <c r="A98" i="21"/>
  <c r="B98" i="21"/>
  <c r="C98" i="21"/>
  <c r="D98" i="21"/>
  <c r="E98" i="21"/>
  <c r="F98" i="21"/>
  <c r="G98" i="21"/>
  <c r="H98" i="21"/>
  <c r="I98" i="21"/>
  <c r="J98" i="21"/>
  <c r="A99" i="21"/>
  <c r="B99" i="21"/>
  <c r="C99" i="21"/>
  <c r="D99" i="21"/>
  <c r="E99" i="21"/>
  <c r="F99" i="21"/>
  <c r="G99" i="21"/>
  <c r="H99" i="21"/>
  <c r="I99" i="21"/>
  <c r="J99" i="21"/>
  <c r="A100" i="21"/>
  <c r="B100" i="21"/>
  <c r="C100" i="21"/>
  <c r="D100" i="21"/>
  <c r="E100" i="21"/>
  <c r="F100" i="21"/>
  <c r="G100" i="21"/>
  <c r="H100" i="21"/>
  <c r="I100" i="21"/>
  <c r="J100" i="21"/>
  <c r="A101" i="21"/>
  <c r="B101" i="21"/>
  <c r="C101" i="21"/>
  <c r="D101" i="21"/>
  <c r="E101" i="21"/>
  <c r="F101" i="21"/>
  <c r="G101" i="21"/>
  <c r="H101" i="21"/>
  <c r="I101" i="21"/>
  <c r="J101" i="21"/>
  <c r="A102" i="21"/>
  <c r="B102" i="21"/>
  <c r="C102" i="21"/>
  <c r="D102" i="21"/>
  <c r="E102" i="21"/>
  <c r="F102" i="21"/>
  <c r="G102" i="21"/>
  <c r="H102" i="21"/>
  <c r="I102" i="21"/>
  <c r="J102" i="21"/>
  <c r="A103" i="21"/>
  <c r="B103" i="21"/>
  <c r="C103" i="21"/>
  <c r="D103" i="21"/>
  <c r="E103" i="21"/>
  <c r="F103" i="21"/>
  <c r="G103" i="21"/>
  <c r="H103" i="21"/>
  <c r="I103" i="21"/>
  <c r="J103" i="21"/>
  <c r="A104" i="21"/>
  <c r="B104" i="21"/>
  <c r="C104" i="21"/>
  <c r="D104" i="21"/>
  <c r="E104" i="21"/>
  <c r="F104" i="21"/>
  <c r="G104" i="21"/>
  <c r="H104" i="21"/>
  <c r="I104" i="21"/>
  <c r="J104" i="21"/>
  <c r="A105" i="21"/>
  <c r="B105" i="21"/>
  <c r="C105" i="21"/>
  <c r="D105" i="21"/>
  <c r="E105" i="21"/>
  <c r="F105" i="21"/>
  <c r="G105" i="21"/>
  <c r="H105" i="21"/>
  <c r="I105" i="21"/>
  <c r="J105" i="21"/>
  <c r="A106" i="21"/>
  <c r="B106" i="21"/>
  <c r="C106" i="21"/>
  <c r="D106" i="21"/>
  <c r="E106" i="21"/>
  <c r="F106" i="21"/>
  <c r="G106" i="21"/>
  <c r="H106" i="21"/>
  <c r="I106" i="21"/>
  <c r="J106" i="21"/>
  <c r="A107" i="21"/>
  <c r="B107" i="21"/>
  <c r="C107" i="21"/>
  <c r="D107" i="21"/>
  <c r="E107" i="21"/>
  <c r="F107" i="21"/>
  <c r="G107" i="21"/>
  <c r="H107" i="21"/>
  <c r="I107" i="21"/>
  <c r="J107" i="21"/>
  <c r="A108" i="21"/>
  <c r="B108" i="21"/>
  <c r="C108" i="21"/>
  <c r="D108" i="21"/>
  <c r="E108" i="21"/>
  <c r="F108" i="21"/>
  <c r="G108" i="21"/>
  <c r="H108" i="21"/>
  <c r="I108" i="21"/>
  <c r="J108" i="21"/>
  <c r="A109" i="21"/>
  <c r="B109" i="21"/>
  <c r="C109" i="21"/>
  <c r="D109" i="21"/>
  <c r="E109" i="21"/>
  <c r="F109" i="21"/>
  <c r="G109" i="21"/>
  <c r="H109" i="21"/>
  <c r="I109" i="21"/>
  <c r="J109" i="21"/>
  <c r="A110" i="21"/>
  <c r="B110" i="21"/>
  <c r="C110" i="21"/>
  <c r="D110" i="21"/>
  <c r="E110" i="21"/>
  <c r="F110" i="21"/>
  <c r="G110" i="21"/>
  <c r="H110" i="21"/>
  <c r="I110" i="21"/>
  <c r="J110" i="21"/>
  <c r="A111" i="21"/>
  <c r="B111" i="21"/>
  <c r="C111" i="21"/>
  <c r="D111" i="21"/>
  <c r="E111" i="21"/>
  <c r="F111" i="21"/>
  <c r="G111" i="21"/>
  <c r="H111" i="21"/>
  <c r="I111" i="21"/>
  <c r="J111" i="21"/>
  <c r="A112" i="21"/>
  <c r="B112" i="21"/>
  <c r="C112" i="21"/>
  <c r="D112" i="21"/>
  <c r="E112" i="21"/>
  <c r="F112" i="21"/>
  <c r="G112" i="21"/>
  <c r="H112" i="21"/>
  <c r="I112" i="21"/>
  <c r="J112" i="21"/>
  <c r="A113" i="21"/>
  <c r="B113" i="21"/>
  <c r="C113" i="21"/>
  <c r="D113" i="21"/>
  <c r="E113" i="21"/>
  <c r="F113" i="21"/>
  <c r="G113" i="21"/>
  <c r="H113" i="21"/>
  <c r="I113" i="21"/>
  <c r="J113" i="21"/>
  <c r="A114" i="21"/>
  <c r="B114" i="21"/>
  <c r="C114" i="21"/>
  <c r="D114" i="21"/>
  <c r="E114" i="21"/>
  <c r="F114" i="21"/>
  <c r="G114" i="21"/>
  <c r="H114" i="21"/>
  <c r="I114" i="21"/>
  <c r="J114" i="21"/>
  <c r="A115" i="21"/>
  <c r="B115" i="21"/>
  <c r="C115" i="21"/>
  <c r="D115" i="21"/>
  <c r="E115" i="21"/>
  <c r="F115" i="21"/>
  <c r="G115" i="21"/>
  <c r="H115" i="21"/>
  <c r="I115" i="21"/>
  <c r="J115" i="21"/>
  <c r="B51" i="21"/>
  <c r="G53" i="21"/>
  <c r="A53" i="21"/>
  <c r="F52" i="21"/>
  <c r="G51" i="21"/>
  <c r="C53" i="21"/>
  <c r="F51" i="21"/>
  <c r="J53" i="21"/>
  <c r="J51" i="21"/>
  <c r="I53" i="21"/>
  <c r="D53" i="21"/>
  <c r="D51" i="21"/>
  <c r="F53" i="21"/>
  <c r="A51" i="21"/>
  <c r="D52" i="21"/>
  <c r="J52" i="21"/>
  <c r="A52" i="21"/>
  <c r="I51" i="21"/>
  <c r="C51" i="21"/>
  <c r="H53" i="21"/>
  <c r="B53" i="21"/>
  <c r="E51" i="21"/>
  <c r="E53" i="21"/>
  <c r="I52" i="21"/>
  <c r="C52" i="21"/>
  <c r="H51" i="21"/>
  <c r="H52" i="21"/>
  <c r="B52" i="21"/>
  <c r="E52" i="21"/>
  <c r="G52" i="21"/>
  <c r="C50" i="21"/>
  <c r="C40" i="21"/>
  <c r="J41" i="21"/>
  <c r="J40" i="21"/>
  <c r="G43" i="21"/>
  <c r="C43" i="21"/>
  <c r="C46" i="21"/>
  <c r="B43" i="21"/>
  <c r="I48" i="21"/>
  <c r="J46" i="21"/>
  <c r="F41" i="21"/>
  <c r="B49" i="21"/>
  <c r="H46" i="21"/>
  <c r="H40" i="21"/>
  <c r="A45" i="21"/>
  <c r="E46" i="21"/>
  <c r="J47" i="21"/>
  <c r="D45" i="21"/>
  <c r="B48" i="21"/>
  <c r="G40" i="21"/>
  <c r="H41" i="21"/>
  <c r="I46" i="21"/>
  <c r="G44" i="21"/>
  <c r="E44" i="21"/>
  <c r="H44" i="21"/>
  <c r="B46" i="21"/>
  <c r="A50" i="21"/>
  <c r="D46" i="21"/>
  <c r="J43" i="21"/>
  <c r="C49" i="21"/>
  <c r="J49" i="21"/>
  <c r="E43" i="21"/>
  <c r="H49" i="21"/>
  <c r="I42" i="21"/>
  <c r="G50" i="21"/>
  <c r="D50" i="21"/>
  <c r="F44" i="21"/>
  <c r="H43" i="21"/>
  <c r="I49" i="21"/>
  <c r="I40" i="21"/>
  <c r="H42" i="21"/>
  <c r="I41" i="21"/>
  <c r="J50" i="21"/>
  <c r="D41" i="21"/>
  <c r="D48" i="21"/>
  <c r="F49" i="21"/>
  <c r="I44" i="21"/>
  <c r="A42" i="21"/>
  <c r="C47" i="21"/>
  <c r="C48" i="21"/>
  <c r="A46" i="21"/>
  <c r="F40" i="21"/>
  <c r="G41" i="21"/>
  <c r="H50" i="21"/>
  <c r="D44" i="21"/>
  <c r="B41" i="21"/>
  <c r="I50" i="21"/>
  <c r="I47" i="21"/>
  <c r="H45" i="21"/>
  <c r="G42" i="21"/>
  <c r="F43" i="21"/>
  <c r="I45" i="21"/>
  <c r="G45" i="21"/>
  <c r="C41" i="21"/>
  <c r="F50" i="21"/>
  <c r="B40" i="21"/>
  <c r="G47" i="21"/>
  <c r="F45" i="21"/>
  <c r="B50" i="21"/>
  <c r="A41" i="21"/>
  <c r="J45" i="21"/>
  <c r="D47" i="21"/>
  <c r="A47" i="21"/>
  <c r="B45" i="21"/>
  <c r="E45" i="21"/>
  <c r="F48" i="21"/>
  <c r="D49" i="21"/>
  <c r="I43" i="21"/>
  <c r="D42" i="21"/>
  <c r="B44" i="21"/>
  <c r="A49" i="21"/>
  <c r="B42" i="21"/>
  <c r="J48" i="21"/>
  <c r="D43" i="21"/>
  <c r="H47" i="21"/>
  <c r="E49" i="21"/>
  <c r="B47" i="21"/>
  <c r="J44" i="21"/>
  <c r="F46" i="21"/>
  <c r="D40" i="21"/>
  <c r="E40" i="21"/>
  <c r="C42" i="21"/>
  <c r="H48" i="21"/>
  <c r="E50" i="21"/>
  <c r="F47" i="21"/>
  <c r="G46" i="21"/>
  <c r="C45" i="21"/>
  <c r="E42" i="21"/>
  <c r="G49" i="21"/>
  <c r="J42" i="21"/>
  <c r="E41" i="21"/>
  <c r="A43" i="21"/>
  <c r="F42" i="21"/>
  <c r="A40" i="21"/>
  <c r="A48" i="21"/>
  <c r="E48" i="21"/>
  <c r="E47" i="21"/>
  <c r="G48" i="21"/>
  <c r="A44" i="21"/>
  <c r="C44" i="21"/>
  <c r="L24" i="2" l="1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80" i="2"/>
  <c r="L84" i="2"/>
  <c r="L88" i="2"/>
  <c r="L92" i="2"/>
  <c r="L93" i="2"/>
  <c r="L94" i="2"/>
  <c r="L95" i="2"/>
  <c r="L98" i="2"/>
  <c r="L101" i="2"/>
  <c r="L104" i="2"/>
  <c r="L107" i="2"/>
  <c r="L110" i="2"/>
  <c r="L113" i="2"/>
  <c r="L114" i="2"/>
  <c r="L115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3" i="2"/>
  <c r="G39" i="21"/>
  <c r="A33" i="21"/>
  <c r="I39" i="21"/>
  <c r="E39" i="21"/>
  <c r="A33" i="17"/>
  <c r="C39" i="21"/>
  <c r="J39" i="21"/>
  <c r="A39" i="21"/>
  <c r="B39" i="21"/>
  <c r="F39" i="21"/>
  <c r="H39" i="21"/>
  <c r="A33" i="23"/>
  <c r="D39" i="21"/>
  <c r="B95" i="2" l="1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V34" i="1"/>
  <c r="B92" i="2" s="1"/>
  <c r="V33" i="1"/>
  <c r="V22" i="1"/>
  <c r="B27" i="2" s="1"/>
  <c r="B80" i="2" l="1"/>
  <c r="B90" i="2"/>
  <c r="B77" i="2"/>
  <c r="B91" i="2"/>
  <c r="B85" i="2"/>
  <c r="B86" i="2"/>
  <c r="B87" i="2"/>
  <c r="B82" i="2"/>
  <c r="B89" i="2"/>
  <c r="B78" i="2"/>
  <c r="B79" i="2"/>
  <c r="B81" i="2"/>
  <c r="B83" i="2"/>
  <c r="B94" i="2"/>
  <c r="B93" i="2"/>
  <c r="B88" i="2"/>
  <c r="B84" i="2"/>
  <c r="B26" i="2"/>
  <c r="B28" i="2"/>
  <c r="A16" i="17" l="1"/>
  <c r="F20" i="17"/>
  <c r="A16" i="21" l="1"/>
  <c r="F20" i="21"/>
  <c r="A16" i="23" l="1"/>
  <c r="F20" i="23"/>
  <c r="F22" i="23" l="1"/>
  <c r="F16" i="23"/>
  <c r="A22" i="23"/>
  <c r="A20" i="23"/>
  <c r="A18" i="23"/>
  <c r="A14" i="23"/>
  <c r="F22" i="21"/>
  <c r="F16" i="21"/>
  <c r="A22" i="21"/>
  <c r="A20" i="21"/>
  <c r="A18" i="21"/>
  <c r="A14" i="21"/>
  <c r="F22" i="17"/>
  <c r="F16" i="17"/>
  <c r="A22" i="17"/>
  <c r="A20" i="17"/>
  <c r="A18" i="17"/>
  <c r="A14" i="17"/>
  <c r="G115" i="23" l="1"/>
  <c r="F115" i="23"/>
  <c r="E115" i="23"/>
  <c r="D115" i="23"/>
  <c r="C115" i="23"/>
  <c r="B115" i="23"/>
  <c r="A115" i="23"/>
  <c r="G114" i="23"/>
  <c r="F114" i="23"/>
  <c r="E114" i="23"/>
  <c r="D114" i="23"/>
  <c r="C114" i="23"/>
  <c r="B114" i="23"/>
  <c r="A114" i="23"/>
  <c r="G113" i="23"/>
  <c r="F113" i="23"/>
  <c r="E113" i="23"/>
  <c r="D113" i="23"/>
  <c r="C113" i="23"/>
  <c r="B113" i="23"/>
  <c r="A113" i="23"/>
  <c r="G112" i="23"/>
  <c r="F112" i="23"/>
  <c r="E112" i="23"/>
  <c r="D112" i="23"/>
  <c r="C112" i="23"/>
  <c r="B112" i="23"/>
  <c r="A112" i="23"/>
  <c r="G111" i="23"/>
  <c r="F111" i="23"/>
  <c r="E111" i="23"/>
  <c r="D111" i="23"/>
  <c r="C111" i="23"/>
  <c r="B111" i="23"/>
  <c r="A111" i="23"/>
  <c r="G110" i="23"/>
  <c r="F110" i="23"/>
  <c r="E110" i="23"/>
  <c r="D110" i="23"/>
  <c r="C110" i="23"/>
  <c r="B110" i="23"/>
  <c r="A110" i="23"/>
  <c r="G109" i="23"/>
  <c r="F109" i="23"/>
  <c r="E109" i="23"/>
  <c r="D109" i="23"/>
  <c r="C109" i="23"/>
  <c r="B109" i="23"/>
  <c r="A109" i="23"/>
  <c r="G108" i="23"/>
  <c r="F108" i="23"/>
  <c r="E108" i="23"/>
  <c r="D108" i="23"/>
  <c r="C108" i="23"/>
  <c r="B108" i="23"/>
  <c r="A108" i="23"/>
  <c r="G107" i="23"/>
  <c r="F107" i="23"/>
  <c r="E107" i="23"/>
  <c r="D107" i="23"/>
  <c r="C107" i="23"/>
  <c r="B107" i="23"/>
  <c r="A107" i="23"/>
  <c r="G106" i="23"/>
  <c r="F106" i="23"/>
  <c r="E106" i="23"/>
  <c r="D106" i="23"/>
  <c r="C106" i="23"/>
  <c r="B106" i="23"/>
  <c r="A106" i="23"/>
  <c r="G105" i="23"/>
  <c r="F105" i="23"/>
  <c r="E105" i="23"/>
  <c r="D105" i="23"/>
  <c r="C105" i="23"/>
  <c r="B105" i="23"/>
  <c r="A105" i="23"/>
  <c r="G104" i="23"/>
  <c r="F104" i="23"/>
  <c r="E104" i="23"/>
  <c r="D104" i="23"/>
  <c r="C104" i="23"/>
  <c r="B104" i="23"/>
  <c r="A104" i="23"/>
  <c r="G103" i="23"/>
  <c r="F103" i="23"/>
  <c r="E103" i="23"/>
  <c r="D103" i="23"/>
  <c r="C103" i="23"/>
  <c r="B103" i="23"/>
  <c r="A103" i="23"/>
  <c r="G102" i="23"/>
  <c r="F102" i="23"/>
  <c r="E102" i="23"/>
  <c r="D102" i="23"/>
  <c r="C102" i="23"/>
  <c r="B102" i="23"/>
  <c r="A102" i="23"/>
  <c r="G101" i="23"/>
  <c r="F101" i="23"/>
  <c r="E101" i="23"/>
  <c r="D101" i="23"/>
  <c r="C101" i="23"/>
  <c r="B101" i="23"/>
  <c r="A101" i="23"/>
  <c r="G100" i="23"/>
  <c r="F100" i="23"/>
  <c r="E100" i="23"/>
  <c r="D100" i="23"/>
  <c r="C100" i="23"/>
  <c r="B100" i="23"/>
  <c r="A100" i="23"/>
  <c r="G99" i="23"/>
  <c r="F99" i="23"/>
  <c r="E99" i="23"/>
  <c r="D99" i="23"/>
  <c r="C99" i="23"/>
  <c r="B99" i="23"/>
  <c r="A99" i="23"/>
  <c r="G98" i="23"/>
  <c r="F98" i="23"/>
  <c r="E98" i="23"/>
  <c r="D98" i="23"/>
  <c r="C98" i="23"/>
  <c r="B98" i="23"/>
  <c r="A98" i="23"/>
  <c r="G97" i="23"/>
  <c r="F97" i="23"/>
  <c r="E97" i="23"/>
  <c r="D97" i="23"/>
  <c r="C97" i="23"/>
  <c r="B97" i="23"/>
  <c r="A97" i="23"/>
  <c r="G96" i="23"/>
  <c r="F96" i="23"/>
  <c r="E96" i="23"/>
  <c r="D96" i="23"/>
  <c r="C96" i="23"/>
  <c r="B96" i="23"/>
  <c r="A96" i="23"/>
  <c r="G95" i="23"/>
  <c r="F95" i="23"/>
  <c r="E95" i="23"/>
  <c r="D95" i="23"/>
  <c r="C95" i="23"/>
  <c r="B95" i="23"/>
  <c r="A95" i="23"/>
  <c r="G94" i="23"/>
  <c r="F94" i="23"/>
  <c r="E94" i="23"/>
  <c r="D94" i="23"/>
  <c r="C94" i="23"/>
  <c r="B94" i="23"/>
  <c r="A94" i="23"/>
  <c r="G93" i="23"/>
  <c r="F93" i="23"/>
  <c r="E93" i="23"/>
  <c r="D93" i="23"/>
  <c r="C93" i="23"/>
  <c r="B93" i="23"/>
  <c r="A93" i="23"/>
  <c r="G92" i="23"/>
  <c r="F92" i="23"/>
  <c r="E92" i="23"/>
  <c r="D92" i="23"/>
  <c r="C92" i="23"/>
  <c r="B92" i="23"/>
  <c r="A92" i="23"/>
  <c r="G91" i="23"/>
  <c r="F91" i="23"/>
  <c r="E91" i="23"/>
  <c r="D91" i="23"/>
  <c r="C91" i="23"/>
  <c r="B91" i="23"/>
  <c r="A91" i="23"/>
  <c r="G90" i="23"/>
  <c r="F90" i="23"/>
  <c r="E90" i="23"/>
  <c r="D90" i="23"/>
  <c r="C90" i="23"/>
  <c r="B90" i="23"/>
  <c r="A90" i="23"/>
  <c r="G89" i="23"/>
  <c r="F89" i="23"/>
  <c r="E89" i="23"/>
  <c r="D89" i="23"/>
  <c r="C89" i="23"/>
  <c r="B89" i="23"/>
  <c r="A89" i="23"/>
  <c r="G88" i="23"/>
  <c r="F88" i="23"/>
  <c r="E88" i="23"/>
  <c r="D88" i="23"/>
  <c r="C88" i="23"/>
  <c r="B88" i="23"/>
  <c r="A88" i="23"/>
  <c r="G87" i="23"/>
  <c r="F87" i="23"/>
  <c r="E87" i="23"/>
  <c r="D87" i="23"/>
  <c r="C87" i="23"/>
  <c r="B87" i="23"/>
  <c r="A87" i="23"/>
  <c r="G86" i="23"/>
  <c r="F86" i="23"/>
  <c r="E86" i="23"/>
  <c r="D86" i="23"/>
  <c r="C86" i="23"/>
  <c r="B86" i="23"/>
  <c r="A86" i="23"/>
  <c r="G85" i="23"/>
  <c r="F85" i="23"/>
  <c r="E85" i="23"/>
  <c r="D85" i="23"/>
  <c r="C85" i="23"/>
  <c r="B85" i="23"/>
  <c r="A85" i="23"/>
  <c r="G84" i="23"/>
  <c r="F84" i="23"/>
  <c r="E84" i="23"/>
  <c r="D84" i="23"/>
  <c r="C84" i="23"/>
  <c r="B84" i="23"/>
  <c r="A84" i="23"/>
  <c r="G83" i="23"/>
  <c r="F83" i="23"/>
  <c r="E83" i="23"/>
  <c r="D83" i="23"/>
  <c r="C83" i="23"/>
  <c r="B83" i="23"/>
  <c r="A83" i="23"/>
  <c r="G82" i="23"/>
  <c r="F82" i="23"/>
  <c r="E82" i="23"/>
  <c r="D82" i="23"/>
  <c r="C82" i="23"/>
  <c r="B82" i="23"/>
  <c r="A82" i="23"/>
  <c r="G81" i="23"/>
  <c r="F81" i="23"/>
  <c r="E81" i="23"/>
  <c r="D81" i="23"/>
  <c r="C81" i="23"/>
  <c r="B81" i="23"/>
  <c r="A81" i="23"/>
  <c r="G80" i="23"/>
  <c r="F80" i="23"/>
  <c r="E80" i="23"/>
  <c r="D80" i="23"/>
  <c r="C80" i="23"/>
  <c r="B80" i="23"/>
  <c r="A80" i="23"/>
  <c r="G79" i="23"/>
  <c r="F79" i="23"/>
  <c r="E79" i="23"/>
  <c r="D79" i="23"/>
  <c r="C79" i="23"/>
  <c r="B79" i="23"/>
  <c r="A79" i="23"/>
  <c r="G78" i="23"/>
  <c r="F78" i="23"/>
  <c r="E78" i="23"/>
  <c r="D78" i="23"/>
  <c r="C78" i="23"/>
  <c r="B78" i="23"/>
  <c r="A78" i="23"/>
  <c r="G77" i="23"/>
  <c r="F77" i="23"/>
  <c r="E77" i="23"/>
  <c r="D77" i="23"/>
  <c r="C77" i="23"/>
  <c r="B77" i="23"/>
  <c r="A77" i="23"/>
  <c r="G76" i="23"/>
  <c r="F76" i="23"/>
  <c r="E76" i="23"/>
  <c r="D76" i="23"/>
  <c r="C76" i="23"/>
  <c r="B76" i="23"/>
  <c r="A76" i="23"/>
  <c r="G75" i="23"/>
  <c r="F75" i="23"/>
  <c r="E75" i="23"/>
  <c r="D75" i="23"/>
  <c r="C75" i="23"/>
  <c r="B75" i="23"/>
  <c r="A75" i="23"/>
  <c r="G74" i="23"/>
  <c r="F74" i="23"/>
  <c r="E74" i="23"/>
  <c r="D74" i="23"/>
  <c r="C74" i="23"/>
  <c r="B74" i="23"/>
  <c r="A74" i="23"/>
  <c r="G73" i="23"/>
  <c r="F73" i="23"/>
  <c r="E73" i="23"/>
  <c r="D73" i="23"/>
  <c r="C73" i="23"/>
  <c r="B73" i="23"/>
  <c r="A73" i="23"/>
  <c r="G72" i="23"/>
  <c r="F72" i="23"/>
  <c r="E72" i="23"/>
  <c r="D72" i="23"/>
  <c r="C72" i="23"/>
  <c r="B72" i="23"/>
  <c r="A72" i="23"/>
  <c r="G71" i="23"/>
  <c r="F71" i="23"/>
  <c r="E71" i="23"/>
  <c r="D71" i="23"/>
  <c r="C71" i="23"/>
  <c r="B71" i="23"/>
  <c r="A71" i="23"/>
  <c r="G70" i="23"/>
  <c r="F70" i="23"/>
  <c r="E70" i="23"/>
  <c r="D70" i="23"/>
  <c r="C70" i="23"/>
  <c r="B70" i="23"/>
  <c r="A70" i="23"/>
  <c r="G69" i="23"/>
  <c r="F69" i="23"/>
  <c r="E69" i="23"/>
  <c r="D69" i="23"/>
  <c r="C69" i="23"/>
  <c r="B69" i="23"/>
  <c r="A69" i="23"/>
  <c r="G68" i="23"/>
  <c r="F68" i="23"/>
  <c r="E68" i="23"/>
  <c r="D68" i="23"/>
  <c r="C68" i="23"/>
  <c r="B68" i="23"/>
  <c r="A68" i="23"/>
  <c r="G67" i="23"/>
  <c r="F67" i="23"/>
  <c r="E67" i="23"/>
  <c r="D67" i="23"/>
  <c r="C67" i="23"/>
  <c r="B67" i="23"/>
  <c r="A67" i="23"/>
  <c r="G66" i="23"/>
  <c r="F66" i="23"/>
  <c r="E66" i="23"/>
  <c r="D66" i="23"/>
  <c r="C66" i="23"/>
  <c r="B66" i="23"/>
  <c r="A66" i="23"/>
  <c r="G65" i="23"/>
  <c r="F65" i="23"/>
  <c r="E65" i="23"/>
  <c r="D65" i="23"/>
  <c r="C65" i="23"/>
  <c r="B65" i="23"/>
  <c r="A65" i="23"/>
  <c r="G64" i="23"/>
  <c r="F64" i="23"/>
  <c r="E64" i="23"/>
  <c r="D64" i="23"/>
  <c r="C64" i="23"/>
  <c r="B64" i="23"/>
  <c r="A64" i="23"/>
  <c r="G63" i="23"/>
  <c r="F63" i="23"/>
  <c r="E63" i="23"/>
  <c r="D63" i="23"/>
  <c r="C63" i="23"/>
  <c r="B63" i="23"/>
  <c r="A63" i="23"/>
  <c r="G62" i="23"/>
  <c r="F62" i="23"/>
  <c r="E62" i="23"/>
  <c r="D62" i="23"/>
  <c r="C62" i="23"/>
  <c r="B62" i="23"/>
  <c r="A62" i="23"/>
  <c r="G61" i="23"/>
  <c r="F61" i="23"/>
  <c r="E61" i="23"/>
  <c r="D61" i="23"/>
  <c r="C61" i="23"/>
  <c r="B61" i="23"/>
  <c r="A61" i="23"/>
  <c r="G60" i="23"/>
  <c r="F60" i="23"/>
  <c r="E60" i="23"/>
  <c r="D60" i="23"/>
  <c r="C60" i="23"/>
  <c r="B60" i="23"/>
  <c r="A60" i="23"/>
  <c r="G59" i="23"/>
  <c r="F59" i="23"/>
  <c r="E59" i="23"/>
  <c r="D59" i="23"/>
  <c r="C59" i="23"/>
  <c r="B59" i="23"/>
  <c r="A59" i="23"/>
  <c r="G58" i="23"/>
  <c r="F58" i="23"/>
  <c r="E58" i="23"/>
  <c r="D58" i="23"/>
  <c r="C58" i="23"/>
  <c r="B58" i="23"/>
  <c r="A58" i="23"/>
  <c r="G57" i="23"/>
  <c r="F57" i="23"/>
  <c r="E57" i="23"/>
  <c r="D57" i="23"/>
  <c r="C57" i="23"/>
  <c r="B57" i="23"/>
  <c r="A57" i="23"/>
  <c r="G56" i="23"/>
  <c r="F56" i="23"/>
  <c r="E56" i="23"/>
  <c r="D56" i="23"/>
  <c r="C56" i="23"/>
  <c r="B56" i="23"/>
  <c r="A56" i="23"/>
  <c r="G55" i="23"/>
  <c r="F55" i="23"/>
  <c r="E55" i="23"/>
  <c r="D55" i="23"/>
  <c r="C55" i="23"/>
  <c r="B55" i="23"/>
  <c r="A55" i="23"/>
  <c r="G54" i="23"/>
  <c r="F54" i="23"/>
  <c r="E54" i="23"/>
  <c r="D54" i="23"/>
  <c r="C54" i="23"/>
  <c r="B54" i="23"/>
  <c r="A54" i="23"/>
  <c r="G53" i="23"/>
  <c r="F53" i="23"/>
  <c r="E53" i="23"/>
  <c r="D53" i="23"/>
  <c r="C53" i="23"/>
  <c r="B53" i="23"/>
  <c r="A53" i="23"/>
  <c r="G52" i="23"/>
  <c r="F52" i="23"/>
  <c r="E52" i="23"/>
  <c r="D52" i="23"/>
  <c r="C52" i="23"/>
  <c r="B52" i="23"/>
  <c r="A52" i="23"/>
  <c r="G51" i="23"/>
  <c r="F51" i="23"/>
  <c r="E51" i="23"/>
  <c r="D51" i="23"/>
  <c r="C51" i="23"/>
  <c r="B51" i="23"/>
  <c r="A51" i="23"/>
  <c r="G50" i="23"/>
  <c r="F50" i="23"/>
  <c r="E50" i="23"/>
  <c r="D50" i="23"/>
  <c r="C50" i="23"/>
  <c r="B50" i="23"/>
  <c r="A50" i="23"/>
  <c r="G49" i="23"/>
  <c r="F49" i="23"/>
  <c r="E49" i="23"/>
  <c r="D49" i="23"/>
  <c r="C49" i="23"/>
  <c r="B49" i="23"/>
  <c r="A49" i="23"/>
  <c r="G48" i="23"/>
  <c r="F48" i="23"/>
  <c r="E48" i="23"/>
  <c r="D48" i="23"/>
  <c r="C48" i="23"/>
  <c r="B48" i="23"/>
  <c r="A48" i="23"/>
  <c r="G47" i="23"/>
  <c r="F47" i="23"/>
  <c r="E47" i="23"/>
  <c r="D47" i="23"/>
  <c r="C47" i="23"/>
  <c r="B47" i="23"/>
  <c r="A47" i="23"/>
  <c r="G46" i="23"/>
  <c r="F46" i="23"/>
  <c r="E46" i="23"/>
  <c r="D46" i="23"/>
  <c r="C46" i="23"/>
  <c r="B46" i="23"/>
  <c r="A46" i="23"/>
  <c r="G45" i="23"/>
  <c r="F45" i="23"/>
  <c r="E45" i="23"/>
  <c r="D45" i="23"/>
  <c r="C45" i="23"/>
  <c r="B45" i="23"/>
  <c r="A45" i="23"/>
  <c r="C31" i="23"/>
  <c r="C30" i="23"/>
  <c r="C29" i="23"/>
  <c r="C28" i="23"/>
  <c r="C27" i="23"/>
  <c r="C26" i="23"/>
  <c r="F18" i="23"/>
  <c r="A12" i="23"/>
  <c r="D8" i="23"/>
  <c r="D7" i="23"/>
  <c r="D6" i="23"/>
  <c r="F4" i="23"/>
  <c r="G43" i="23"/>
  <c r="G44" i="23"/>
  <c r="F43" i="23"/>
  <c r="E44" i="23"/>
  <c r="D43" i="23"/>
  <c r="A43" i="23"/>
  <c r="D44" i="23"/>
  <c r="C43" i="23"/>
  <c r="E43" i="23"/>
  <c r="C44" i="23"/>
  <c r="B43" i="23"/>
  <c r="B44" i="23"/>
  <c r="F44" i="23"/>
  <c r="A44" i="23"/>
  <c r="G42" i="23"/>
  <c r="B42" i="23"/>
  <c r="A42" i="23"/>
  <c r="F42" i="23"/>
  <c r="D42" i="23"/>
  <c r="C42" i="23"/>
  <c r="E42" i="23"/>
  <c r="F46" i="17"/>
  <c r="B45" i="17"/>
  <c r="B44" i="17"/>
  <c r="B46" i="17"/>
  <c r="G47" i="17"/>
  <c r="G46" i="17"/>
  <c r="E44" i="17"/>
  <c r="G45" i="17"/>
  <c r="B47" i="17"/>
  <c r="C43" i="17"/>
  <c r="F43" i="17"/>
  <c r="C42" i="17"/>
  <c r="B42" i="17"/>
  <c r="A44" i="17"/>
  <c r="F47" i="17"/>
  <c r="C47" i="17"/>
  <c r="D47" i="17"/>
  <c r="A46" i="17"/>
  <c r="C45" i="17"/>
  <c r="D46" i="17"/>
  <c r="E45" i="17"/>
  <c r="C44" i="17"/>
  <c r="E42" i="17"/>
  <c r="F42" i="17"/>
  <c r="E47" i="17"/>
  <c r="F45" i="17"/>
  <c r="G43" i="17"/>
  <c r="C46" i="17"/>
  <c r="A47" i="17"/>
  <c r="D42" i="17"/>
  <c r="B43" i="17"/>
  <c r="A45" i="17"/>
  <c r="E43" i="17"/>
  <c r="G42" i="17"/>
  <c r="A43" i="17"/>
  <c r="D45" i="17"/>
  <c r="F44" i="17"/>
  <c r="D44" i="17"/>
  <c r="E46" i="17"/>
  <c r="D43" i="17"/>
  <c r="G44" i="17"/>
  <c r="A42" i="17"/>
  <c r="A40" i="23"/>
  <c r="B39" i="17"/>
  <c r="A41" i="23"/>
  <c r="A40" i="17"/>
  <c r="B39" i="23"/>
  <c r="F41" i="23"/>
  <c r="D39" i="23"/>
  <c r="D40" i="17"/>
  <c r="D41" i="17"/>
  <c r="C39" i="23"/>
  <c r="D40" i="23"/>
  <c r="C40" i="23"/>
  <c r="G40" i="23"/>
  <c r="D39" i="17"/>
  <c r="B40" i="23"/>
  <c r="E41" i="17"/>
  <c r="B41" i="23"/>
  <c r="C41" i="23"/>
  <c r="C41" i="17"/>
  <c r="F39" i="17"/>
  <c r="C40" i="17"/>
  <c r="E39" i="23"/>
  <c r="E39" i="17"/>
  <c r="F41" i="17"/>
  <c r="F39" i="23"/>
  <c r="G39" i="23"/>
  <c r="A39" i="23"/>
  <c r="D41" i="23"/>
  <c r="B40" i="17"/>
  <c r="G41" i="17"/>
  <c r="G40" i="17"/>
  <c r="E40" i="23"/>
  <c r="E40" i="17"/>
  <c r="F40" i="17"/>
  <c r="G41" i="23"/>
  <c r="C39" i="17"/>
  <c r="E41" i="23"/>
  <c r="B41" i="17"/>
  <c r="F40" i="23"/>
  <c r="G39" i="17"/>
  <c r="A39" i="17"/>
  <c r="A41" i="17"/>
  <c r="F18" i="17" l="1"/>
  <c r="D8" i="17"/>
  <c r="D7" i="17"/>
  <c r="A12" i="17"/>
  <c r="D6" i="17" l="1"/>
  <c r="F4" i="17"/>
  <c r="D31" i="21"/>
  <c r="D30" i="21"/>
  <c r="D29" i="21"/>
  <c r="D28" i="21"/>
  <c r="D27" i="21"/>
  <c r="D26" i="21"/>
  <c r="F18" i="21"/>
  <c r="A12" i="21"/>
  <c r="C8" i="21"/>
  <c r="D7" i="21"/>
  <c r="C6" i="21"/>
  <c r="H4" i="21"/>
  <c r="V2" i="1" l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5" i="1"/>
  <c r="V26" i="1"/>
  <c r="V27" i="1"/>
  <c r="V30" i="1"/>
  <c r="V31" i="1"/>
  <c r="V32" i="1"/>
  <c r="V21" i="1"/>
  <c r="V23" i="1"/>
  <c r="V24" i="1"/>
  <c r="V29" i="1"/>
  <c r="B76" i="2"/>
  <c r="V46" i="1"/>
  <c r="B119" i="2" s="1"/>
  <c r="V47" i="1"/>
  <c r="B120" i="2" s="1"/>
  <c r="V48" i="1"/>
  <c r="B121" i="2" s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B71" i="2" l="1"/>
  <c r="B72" i="2"/>
  <c r="B62" i="2"/>
  <c r="B63" i="2"/>
  <c r="B64" i="2"/>
  <c r="B65" i="2"/>
  <c r="B61" i="2"/>
  <c r="B66" i="2"/>
  <c r="B59" i="2"/>
  <c r="B60" i="2"/>
  <c r="B58" i="2"/>
  <c r="B35" i="2"/>
  <c r="B43" i="2"/>
  <c r="B29" i="2"/>
  <c r="B36" i="2"/>
  <c r="B37" i="2"/>
  <c r="B30" i="2"/>
  <c r="B38" i="2"/>
  <c r="B31" i="2"/>
  <c r="B39" i="2"/>
  <c r="B40" i="2"/>
  <c r="B33" i="2"/>
  <c r="B41" i="2"/>
  <c r="B34" i="2"/>
  <c r="B42" i="2"/>
  <c r="B32" i="2"/>
  <c r="B12" i="2"/>
  <c r="B20" i="2"/>
  <c r="B21" i="2"/>
  <c r="B13" i="2"/>
  <c r="B14" i="2"/>
  <c r="B22" i="2"/>
  <c r="B15" i="2"/>
  <c r="B18" i="2"/>
  <c r="B19" i="2"/>
  <c r="B16" i="2"/>
  <c r="B17" i="2"/>
  <c r="B67" i="2"/>
  <c r="B68" i="2"/>
  <c r="B55" i="2"/>
  <c r="B56" i="2"/>
  <c r="B57" i="2"/>
  <c r="B53" i="2"/>
  <c r="B51" i="2"/>
  <c r="B52" i="2"/>
  <c r="B45" i="2"/>
  <c r="B46" i="2"/>
  <c r="B24" i="2"/>
  <c r="B25" i="2"/>
  <c r="B75" i="2"/>
  <c r="B74" i="2"/>
  <c r="B48" i="2"/>
  <c r="B49" i="2"/>
  <c r="B23" i="2"/>
  <c r="B73" i="2"/>
  <c r="B6" i="2"/>
  <c r="B8" i="2"/>
  <c r="B9" i="2"/>
  <c r="B10" i="2"/>
  <c r="B7" i="2"/>
  <c r="B5" i="2"/>
  <c r="B50" i="2"/>
  <c r="B47" i="2"/>
  <c r="B69" i="2"/>
  <c r="B44" i="2"/>
  <c r="B11" i="2"/>
  <c r="B70" i="2"/>
  <c r="B54" i="2"/>
  <c r="B4" i="2"/>
  <c r="B3" i="2"/>
  <c r="B2" i="2"/>
  <c r="C28" i="17" l="1"/>
  <c r="C31" i="17" l="1"/>
  <c r="C30" i="17"/>
  <c r="C29" i="17"/>
</calcChain>
</file>

<file path=xl/sharedStrings.xml><?xml version="1.0" encoding="utf-8"?>
<sst xmlns="http://schemas.openxmlformats.org/spreadsheetml/2006/main" count="2849" uniqueCount="857">
  <si>
    <t>N°opération</t>
  </si>
  <si>
    <t>N°CAO</t>
  </si>
  <si>
    <t>Date CAO</t>
  </si>
  <si>
    <t>Porteur du projet</t>
  </si>
  <si>
    <t>Type de marché</t>
  </si>
  <si>
    <t>Heure passage</t>
  </si>
  <si>
    <t>N° lot</t>
  </si>
  <si>
    <t>Commentaire</t>
  </si>
  <si>
    <t>Classement</t>
  </si>
  <si>
    <t>Note technique</t>
  </si>
  <si>
    <t>Total</t>
  </si>
  <si>
    <t>Date limite remise des plis</t>
  </si>
  <si>
    <t>Jeudi 08 septembre 2022</t>
  </si>
  <si>
    <t>Vendredi 23 septembre 2022</t>
  </si>
  <si>
    <t>Jeudi 06 octobre 2022</t>
  </si>
  <si>
    <t>Jeudi 20 octobre 2022</t>
  </si>
  <si>
    <t>Jeudi 10 novembre 2022</t>
  </si>
  <si>
    <t>Vendredi 25 novembre 2022</t>
  </si>
  <si>
    <t>Jeudi 08 décembre 2022</t>
  </si>
  <si>
    <t>Jeudi 22 décembre 2022</t>
  </si>
  <si>
    <t>Objet complet</t>
  </si>
  <si>
    <t>N°Dematis</t>
  </si>
  <si>
    <t>Lot unique</t>
  </si>
  <si>
    <t>ESI</t>
  </si>
  <si>
    <t>Qualité</t>
  </si>
  <si>
    <t>Signature</t>
  </si>
  <si>
    <t>nom 159</t>
  </si>
  <si>
    <t>Fonction XX 45</t>
  </si>
  <si>
    <t>nom 160</t>
  </si>
  <si>
    <t>Fonction XX 46</t>
  </si>
  <si>
    <t>nom 163</t>
  </si>
  <si>
    <t>Fonction XX 49</t>
  </si>
  <si>
    <t>nom 164</t>
  </si>
  <si>
    <t>Fonction XX 50</t>
  </si>
  <si>
    <t>nom 165</t>
  </si>
  <si>
    <t>Fonction XX 51</t>
  </si>
  <si>
    <t>nom 166</t>
  </si>
  <si>
    <t>Fonction XX 52</t>
  </si>
  <si>
    <t>nom 167</t>
  </si>
  <si>
    <t>Fonction XX 53</t>
  </si>
  <si>
    <t>nom 168</t>
  </si>
  <si>
    <t>Fonction XX 54</t>
  </si>
  <si>
    <t>nom 169</t>
  </si>
  <si>
    <t>Fonction XX 55</t>
  </si>
  <si>
    <t>nom 170</t>
  </si>
  <si>
    <t>Fonction XX 56</t>
  </si>
  <si>
    <t>nom 171</t>
  </si>
  <si>
    <t>Fonction XX 57</t>
  </si>
  <si>
    <t>nom 172</t>
  </si>
  <si>
    <t>Fonction XX 58</t>
  </si>
  <si>
    <t>nom 173</t>
  </si>
  <si>
    <t>Fonction XX 59</t>
  </si>
  <si>
    <t>nom 174</t>
  </si>
  <si>
    <t>Fonction XX 60</t>
  </si>
  <si>
    <t>nom 175</t>
  </si>
  <si>
    <t>Fonction XX 61</t>
  </si>
  <si>
    <t>nom 176</t>
  </si>
  <si>
    <t>Fonction XX 62</t>
  </si>
  <si>
    <t>nom 177</t>
  </si>
  <si>
    <t>Fonction XX 63</t>
  </si>
  <si>
    <t>nom 178</t>
  </si>
  <si>
    <t>Fonction XX 64</t>
  </si>
  <si>
    <t>nom 179</t>
  </si>
  <si>
    <t>Fonction XX 65</t>
  </si>
  <si>
    <t>nom 180</t>
  </si>
  <si>
    <t>Fonction XX 66</t>
  </si>
  <si>
    <t>nom 181</t>
  </si>
  <si>
    <t>Fonction XX 67</t>
  </si>
  <si>
    <t>nom 182</t>
  </si>
  <si>
    <t>Fonction XX 68</t>
  </si>
  <si>
    <t>nom 183</t>
  </si>
  <si>
    <t>Fonction XX 69</t>
  </si>
  <si>
    <t>nom 184</t>
  </si>
  <si>
    <t>Fonction XX 70</t>
  </si>
  <si>
    <t>nom 185</t>
  </si>
  <si>
    <t>Fonction XX 71</t>
  </si>
  <si>
    <t>nom 186</t>
  </si>
  <si>
    <t>Fonction XX 72</t>
  </si>
  <si>
    <t>nom 187</t>
  </si>
  <si>
    <t>Fonction XX 73</t>
  </si>
  <si>
    <t>nom 188</t>
  </si>
  <si>
    <t>Fonction XX 74</t>
  </si>
  <si>
    <t>nom 189</t>
  </si>
  <si>
    <t>Fonction XX 75</t>
  </si>
  <si>
    <t>nom 190</t>
  </si>
  <si>
    <t>Fonction XX 76</t>
  </si>
  <si>
    <t>nom 191</t>
  </si>
  <si>
    <t>Fonction XX 77</t>
  </si>
  <si>
    <t>nom 192</t>
  </si>
  <si>
    <t>Fonction XX 78</t>
  </si>
  <si>
    <t>nom 193</t>
  </si>
  <si>
    <t>Fonction XX 79</t>
  </si>
  <si>
    <t>nom 194</t>
  </si>
  <si>
    <t>Fonction XX 80</t>
  </si>
  <si>
    <t>nom 195</t>
  </si>
  <si>
    <t>Fonction XX 81</t>
  </si>
  <si>
    <t>nom 196</t>
  </si>
  <si>
    <t>Fonction XX 82</t>
  </si>
  <si>
    <t>nom 197</t>
  </si>
  <si>
    <t>Fonction XX 83</t>
  </si>
  <si>
    <t>nom 198</t>
  </si>
  <si>
    <t>Fonction XX 84</t>
  </si>
  <si>
    <t>nom 199</t>
  </si>
  <si>
    <t>Fonction XX 85</t>
  </si>
  <si>
    <t>nom 200</t>
  </si>
  <si>
    <t>Fonction XX 86</t>
  </si>
  <si>
    <t>nom 201</t>
  </si>
  <si>
    <t>Fonction XX 87</t>
  </si>
  <si>
    <t>nom 202</t>
  </si>
  <si>
    <t>Fonction XX 88</t>
  </si>
  <si>
    <t>nom 203</t>
  </si>
  <si>
    <t>Fonction XX 89</t>
  </si>
  <si>
    <t>nom 204</t>
  </si>
  <si>
    <t>Fonction XX 90</t>
  </si>
  <si>
    <t>nom 205</t>
  </si>
  <si>
    <t>Fonction XX 91</t>
  </si>
  <si>
    <t>nom 206</t>
  </si>
  <si>
    <t>Fonction XX 92</t>
  </si>
  <si>
    <t>nom 207</t>
  </si>
  <si>
    <t>Fonction XX 93</t>
  </si>
  <si>
    <t>nom 208</t>
  </si>
  <si>
    <t>Fonction XX 94</t>
  </si>
  <si>
    <t>nom 209</t>
  </si>
  <si>
    <t>Fonction XX 95</t>
  </si>
  <si>
    <t>nom 210</t>
  </si>
  <si>
    <t>Fonction XX 96</t>
  </si>
  <si>
    <t>nom 211</t>
  </si>
  <si>
    <t>Fonction XX 97</t>
  </si>
  <si>
    <t>nom 212</t>
  </si>
  <si>
    <t>Fonction XX 98</t>
  </si>
  <si>
    <t>nom 213</t>
  </si>
  <si>
    <t>Fonction XX 99</t>
  </si>
  <si>
    <t>nom 214</t>
  </si>
  <si>
    <t>Fonction XX 100</t>
  </si>
  <si>
    <t>nom 215</t>
  </si>
  <si>
    <t>Fonction XX 101</t>
  </si>
  <si>
    <t>nom 227</t>
  </si>
  <si>
    <t>Fonction XX 113</t>
  </si>
  <si>
    <t>nom 228</t>
  </si>
  <si>
    <t>Fonction XX 114</t>
  </si>
  <si>
    <t>nom 229</t>
  </si>
  <si>
    <t>Fonction XX 115</t>
  </si>
  <si>
    <t>nom 230</t>
  </si>
  <si>
    <t>Fonction XX 116</t>
  </si>
  <si>
    <t>nom 231</t>
  </si>
  <si>
    <t>Fonction XX 117</t>
  </si>
  <si>
    <t>nom 232</t>
  </si>
  <si>
    <t>Fonction XX 118</t>
  </si>
  <si>
    <t>nom 233</t>
  </si>
  <si>
    <t>Fonction XX 119</t>
  </si>
  <si>
    <t>nom 234</t>
  </si>
  <si>
    <t>Fonction XX 120</t>
  </si>
  <si>
    <t>nom 235</t>
  </si>
  <si>
    <t>Fonction XX 121</t>
  </si>
  <si>
    <t>nom 236</t>
  </si>
  <si>
    <t>Fonction XX 122</t>
  </si>
  <si>
    <t>nom 237</t>
  </si>
  <si>
    <t>Fonction XX 123</t>
  </si>
  <si>
    <t>nom 238</t>
  </si>
  <si>
    <t>Fonction XX 124</t>
  </si>
  <si>
    <t>nom 239</t>
  </si>
  <si>
    <t>Fonction XX 125</t>
  </si>
  <si>
    <t>nom 240</t>
  </si>
  <si>
    <t>Fonction XX 126</t>
  </si>
  <si>
    <t>nom 241</t>
  </si>
  <si>
    <t>Fonction XX 127</t>
  </si>
  <si>
    <t>nom 242</t>
  </si>
  <si>
    <t>Fonction XX 128</t>
  </si>
  <si>
    <t>nom 243</t>
  </si>
  <si>
    <t>Fonction XX 129</t>
  </si>
  <si>
    <t>nom 244</t>
  </si>
  <si>
    <t>Fonction XX 130</t>
  </si>
  <si>
    <t>nom 245</t>
  </si>
  <si>
    <t>Fonction XX 131</t>
  </si>
  <si>
    <t>nom 246</t>
  </si>
  <si>
    <t>Fonction XX 132</t>
  </si>
  <si>
    <t>nom 247</t>
  </si>
  <si>
    <t>Fonction XX 133</t>
  </si>
  <si>
    <t>nom 248</t>
  </si>
  <si>
    <t>Fonction XX 134</t>
  </si>
  <si>
    <t>nom 249</t>
  </si>
  <si>
    <t>Fonction XX 135</t>
  </si>
  <si>
    <t>nom 250</t>
  </si>
  <si>
    <t>Fonction XX 136</t>
  </si>
  <si>
    <t>nom 251</t>
  </si>
  <si>
    <t>Fonction XX 137</t>
  </si>
  <si>
    <t>nom 252</t>
  </si>
  <si>
    <t>Fonction XX 138</t>
  </si>
  <si>
    <t>nom 253</t>
  </si>
  <si>
    <t>Fonction XX 139</t>
  </si>
  <si>
    <t>nom 254</t>
  </si>
  <si>
    <t>Fonction XX 140</t>
  </si>
  <si>
    <t>nom 255</t>
  </si>
  <si>
    <t>Fonction XX 141</t>
  </si>
  <si>
    <t>nom 256</t>
  </si>
  <si>
    <t>Fonction XX 142</t>
  </si>
  <si>
    <t>nom 257</t>
  </si>
  <si>
    <t>Fonction XX 143</t>
  </si>
  <si>
    <t>nom 258</t>
  </si>
  <si>
    <t>Fonction XX 144</t>
  </si>
  <si>
    <t>nom 259</t>
  </si>
  <si>
    <t>Fonction XX 145</t>
  </si>
  <si>
    <t>nom 260</t>
  </si>
  <si>
    <t>Fonction XX 146</t>
  </si>
  <si>
    <t>nom 261</t>
  </si>
  <si>
    <t>Fonction XX 147</t>
  </si>
  <si>
    <t>nom 262</t>
  </si>
  <si>
    <t>Fonction XX 148</t>
  </si>
  <si>
    <t>nom 263</t>
  </si>
  <si>
    <t>Fonction XX 149</t>
  </si>
  <si>
    <t>nom 264</t>
  </si>
  <si>
    <t>Fonction XX 150</t>
  </si>
  <si>
    <t>nom 265</t>
  </si>
  <si>
    <t>Fonction XX 151</t>
  </si>
  <si>
    <t>nom 266</t>
  </si>
  <si>
    <t>Fonction XX 152</t>
  </si>
  <si>
    <t>nom 267</t>
  </si>
  <si>
    <t>Fonction XX 153</t>
  </si>
  <si>
    <t>nom 268</t>
  </si>
  <si>
    <t>Fonction XX 154</t>
  </si>
  <si>
    <t>nom 269</t>
  </si>
  <si>
    <t>Fonction XX 155</t>
  </si>
  <si>
    <t>nom 270</t>
  </si>
  <si>
    <t>Fonction XX 156</t>
  </si>
  <si>
    <t>nom 271</t>
  </si>
  <si>
    <t>Fonction XX 157</t>
  </si>
  <si>
    <t>nom 272</t>
  </si>
  <si>
    <t>Fonction XX 158</t>
  </si>
  <si>
    <t>nom 273</t>
  </si>
  <si>
    <t>Fonction XX 159</t>
  </si>
  <si>
    <t>nom 274</t>
  </si>
  <si>
    <t>Fonction XX 160</t>
  </si>
  <si>
    <t>nom 275</t>
  </si>
  <si>
    <t>Fonction XX 161</t>
  </si>
  <si>
    <t>nom 276</t>
  </si>
  <si>
    <t>Fonction XX 162</t>
  </si>
  <si>
    <t>nom 277</t>
  </si>
  <si>
    <t>Fonction XX 163</t>
  </si>
  <si>
    <t>nom 278</t>
  </si>
  <si>
    <t>Fonction XX 164</t>
  </si>
  <si>
    <t>nom 279</t>
  </si>
  <si>
    <t>Fonction XX 165</t>
  </si>
  <si>
    <t>nom 280</t>
  </si>
  <si>
    <t>Fonction XX 166</t>
  </si>
  <si>
    <t>nom 281</t>
  </si>
  <si>
    <t>Fonction XX 167</t>
  </si>
  <si>
    <t>nom 282</t>
  </si>
  <si>
    <t>Fonction XX 168</t>
  </si>
  <si>
    <t>nom 283</t>
  </si>
  <si>
    <t>Fonction XX 169</t>
  </si>
  <si>
    <t>nom 284</t>
  </si>
  <si>
    <t>Fonction XX 170</t>
  </si>
  <si>
    <t>nom 285</t>
  </si>
  <si>
    <t>Fonction XX 171</t>
  </si>
  <si>
    <t>nom 286</t>
  </si>
  <si>
    <t>Fonction XX 172</t>
  </si>
  <si>
    <t>nom 287</t>
  </si>
  <si>
    <t>Fonction XX 173</t>
  </si>
  <si>
    <t>nom 288</t>
  </si>
  <si>
    <t>Fonction XX 174</t>
  </si>
  <si>
    <t>nom 289</t>
  </si>
  <si>
    <t>Fonction XX 175</t>
  </si>
  <si>
    <t>nom 290</t>
  </si>
  <si>
    <t>Fonction XX 176</t>
  </si>
  <si>
    <t>nom 291</t>
  </si>
  <si>
    <t>Fonction XX 177</t>
  </si>
  <si>
    <t>nom 292</t>
  </si>
  <si>
    <t>Fonction XX 178</t>
  </si>
  <si>
    <t>nom 293</t>
  </si>
  <si>
    <t>Fonction XX 179</t>
  </si>
  <si>
    <t>nom 294</t>
  </si>
  <si>
    <t>Fonction XX 180</t>
  </si>
  <si>
    <t>nom 295</t>
  </si>
  <si>
    <t>Fonction XX 181</t>
  </si>
  <si>
    <t>nom 296</t>
  </si>
  <si>
    <t>Fonction XX 182</t>
  </si>
  <si>
    <t>nom 297</t>
  </si>
  <si>
    <t>Fonction XX 183</t>
  </si>
  <si>
    <t>nom 298</t>
  </si>
  <si>
    <t>Fonction XX 184</t>
  </si>
  <si>
    <t>nom 299</t>
  </si>
  <si>
    <t>Fonction XX 185</t>
  </si>
  <si>
    <t>nom 300</t>
  </si>
  <si>
    <t>Fonction XX 186</t>
  </si>
  <si>
    <t>nom 301</t>
  </si>
  <si>
    <t>Fonction XX 187</t>
  </si>
  <si>
    <t>nom 302</t>
  </si>
  <si>
    <t>Fonction XX 188</t>
  </si>
  <si>
    <t>nom 303</t>
  </si>
  <si>
    <t>Fonction XX 189</t>
  </si>
  <si>
    <t>nom 304</t>
  </si>
  <si>
    <t>Fonction XX 190</t>
  </si>
  <si>
    <t>nom 305</t>
  </si>
  <si>
    <t>Fonction XX 191</t>
  </si>
  <si>
    <t>nom 306</t>
  </si>
  <si>
    <t>Fonction XX 192</t>
  </si>
  <si>
    <t>nom 307</t>
  </si>
  <si>
    <t>Fonction XX 193</t>
  </si>
  <si>
    <t>nom 308</t>
  </si>
  <si>
    <t>Fonction XX 194</t>
  </si>
  <si>
    <t>nom 309</t>
  </si>
  <si>
    <t>Fonction XX 195</t>
  </si>
  <si>
    <t>nom 310</t>
  </si>
  <si>
    <t>Fonction XX 196</t>
  </si>
  <si>
    <t>nom 311</t>
  </si>
  <si>
    <t>Fonction XX 197</t>
  </si>
  <si>
    <t>nom 312</t>
  </si>
  <si>
    <t>Fonction XX 198</t>
  </si>
  <si>
    <t>nom 313</t>
  </si>
  <si>
    <t>Fonction XX 199</t>
  </si>
  <si>
    <t>nom 314</t>
  </si>
  <si>
    <t>Fonction XX 200</t>
  </si>
  <si>
    <t>nom 315</t>
  </si>
  <si>
    <t>Fonction XX 201</t>
  </si>
  <si>
    <t>nom 316</t>
  </si>
  <si>
    <t>Fonction XX 202</t>
  </si>
  <si>
    <t>nom 317</t>
  </si>
  <si>
    <t>Fonction XX 203</t>
  </si>
  <si>
    <t>nom 318</t>
  </si>
  <si>
    <t>Fonction XX 204</t>
  </si>
  <si>
    <t>nom 319</t>
  </si>
  <si>
    <t>Fonction XX 205</t>
  </si>
  <si>
    <t>nom 320</t>
  </si>
  <si>
    <t>Fonction XX 206</t>
  </si>
  <si>
    <t>nom 321</t>
  </si>
  <si>
    <t>Fonction XX 207</t>
  </si>
  <si>
    <t>nom 322</t>
  </si>
  <si>
    <t>Fonction XX 208</t>
  </si>
  <si>
    <t>nom 323</t>
  </si>
  <si>
    <t>Fonction XX 209</t>
  </si>
  <si>
    <t>nom 324</t>
  </si>
  <si>
    <t>Fonction XX 210</t>
  </si>
  <si>
    <t>nom 325</t>
  </si>
  <si>
    <t>Fonction XX 211</t>
  </si>
  <si>
    <t>nom 326</t>
  </si>
  <si>
    <t>Fonction XX 212</t>
  </si>
  <si>
    <t>nom 327</t>
  </si>
  <si>
    <t>Fonction XX 213</t>
  </si>
  <si>
    <t>nom 328</t>
  </si>
  <si>
    <t>Fonction XX 214</t>
  </si>
  <si>
    <t>nom 329</t>
  </si>
  <si>
    <t>Fonction XX 215</t>
  </si>
  <si>
    <t>nom 330</t>
  </si>
  <si>
    <t>Fonction XX 216</t>
  </si>
  <si>
    <t>nom 331</t>
  </si>
  <si>
    <t>Fonction XX 217</t>
  </si>
  <si>
    <t>nom 332</t>
  </si>
  <si>
    <t>Fonction XX 218</t>
  </si>
  <si>
    <t>nom 333</t>
  </si>
  <si>
    <t>Fonction XX 219</t>
  </si>
  <si>
    <t>Porteur du projet/Acheteur</t>
  </si>
  <si>
    <t>Objet du marché</t>
  </si>
  <si>
    <t xml:space="preserve">Type de publicité/publication </t>
  </si>
  <si>
    <t>Date de mise en ligne sur profil d'acheteur</t>
  </si>
  <si>
    <t>Intitulé du lot</t>
  </si>
  <si>
    <t>PROCES-VERBAL DE LA COMMISSION D'APPELS D’OFFRES</t>
  </si>
  <si>
    <t>OUVERTURE</t>
  </si>
  <si>
    <t>Type de publicité / Publication</t>
  </si>
  <si>
    <t xml:space="preserve">Objet du marché :     </t>
  </si>
  <si>
    <t>ESI :</t>
  </si>
  <si>
    <t>Candidats</t>
  </si>
  <si>
    <t>Date de la commission :</t>
  </si>
  <si>
    <t>N° d'opération :</t>
  </si>
  <si>
    <t xml:space="preserve">Date de consultation / Mise en ligne </t>
  </si>
  <si>
    <t xml:space="preserve">Date limite de remise des plis </t>
  </si>
  <si>
    <t>Nom, Prénom</t>
  </si>
  <si>
    <t>Décision de la commission</t>
  </si>
  <si>
    <t>ATTRIBUTION</t>
  </si>
  <si>
    <r>
      <t xml:space="preserve">Montant HT 
Options 
</t>
    </r>
    <r>
      <rPr>
        <b/>
        <i/>
        <sz val="10"/>
        <color theme="0"/>
        <rFont val="Calibri"/>
        <family val="2"/>
        <scheme val="minor"/>
      </rPr>
      <t>éventuelles</t>
    </r>
  </si>
  <si>
    <r>
      <t xml:space="preserve">Montant HT
Variantes
</t>
    </r>
    <r>
      <rPr>
        <b/>
        <i/>
        <sz val="10"/>
        <color theme="0"/>
        <rFont val="Calibri"/>
        <family val="2"/>
        <scheme val="minor"/>
      </rPr>
      <t>éventuelles</t>
    </r>
  </si>
  <si>
    <t>Durée de validité des offres</t>
  </si>
  <si>
    <t>Budget HT (par lot si lots séparés)</t>
  </si>
  <si>
    <t>Budget HT</t>
  </si>
  <si>
    <t>Identification du pouvoir adjudicateur</t>
  </si>
  <si>
    <t>Montant HT Variante(s)
éventuelle(s)</t>
  </si>
  <si>
    <t>Montant HT Option(s) eventuelle(s)</t>
  </si>
  <si>
    <t>Commune(s)</t>
  </si>
  <si>
    <t>Budget TTC</t>
  </si>
  <si>
    <t>Entreprises consultées</t>
  </si>
  <si>
    <t xml:space="preserve">Montant € HT solution de base </t>
  </si>
  <si>
    <t>Note Prix</t>
  </si>
  <si>
    <t>Membres participants à la commission</t>
  </si>
  <si>
    <t xml:space="preserve">Montant HT solution de base </t>
  </si>
  <si>
    <t>Budget
(par lot si lots separés)</t>
  </si>
  <si>
    <t>Vendredi 13 mai 2022</t>
  </si>
  <si>
    <t xml:space="preserve">e-marchéspublics.com </t>
  </si>
  <si>
    <t>Attribution</t>
  </si>
  <si>
    <t>Ouverture et attribution</t>
  </si>
  <si>
    <t xml:space="preserve">Pas budget défini/sinistre </t>
  </si>
  <si>
    <t>2022.050</t>
  </si>
  <si>
    <t>2022.051</t>
  </si>
  <si>
    <t>2022.052</t>
  </si>
  <si>
    <t>2022.053</t>
  </si>
  <si>
    <t>2022.054</t>
  </si>
  <si>
    <t>2022.055</t>
  </si>
  <si>
    <t>2022.056</t>
  </si>
  <si>
    <t>2022.057</t>
  </si>
  <si>
    <t>2022.058</t>
  </si>
  <si>
    <t>2022.059</t>
  </si>
  <si>
    <t>2022.060</t>
  </si>
  <si>
    <t>2022.061</t>
  </si>
  <si>
    <t>2022.062</t>
  </si>
  <si>
    <t>2022.063</t>
  </si>
  <si>
    <t>2022.064</t>
  </si>
  <si>
    <t>Vendredi 22 avril 2022</t>
  </si>
  <si>
    <t>Création d'une loge et aménagement d'un entrée de hall</t>
  </si>
  <si>
    <t>Commune :</t>
  </si>
  <si>
    <t>Ouverture '!$H$5;'</t>
  </si>
  <si>
    <t>2022.065</t>
  </si>
  <si>
    <t>2022.066</t>
  </si>
  <si>
    <t>2022.067</t>
  </si>
  <si>
    <t>2022.068</t>
  </si>
  <si>
    <t>2022.069</t>
  </si>
  <si>
    <t>2022.070</t>
  </si>
  <si>
    <t>2022.071</t>
  </si>
  <si>
    <t>2022.072</t>
  </si>
  <si>
    <t>2022.073</t>
  </si>
  <si>
    <t>2022.074</t>
  </si>
  <si>
    <t>2022.075</t>
  </si>
  <si>
    <t>2022.076</t>
  </si>
  <si>
    <t>2022.077</t>
  </si>
  <si>
    <t>2022.078</t>
  </si>
  <si>
    <t>2022.079</t>
  </si>
  <si>
    <t>2022.080</t>
  </si>
  <si>
    <t>2022.081</t>
  </si>
  <si>
    <t>2022.082</t>
  </si>
  <si>
    <t>2022.083</t>
  </si>
  <si>
    <t>2022.084</t>
  </si>
  <si>
    <t>2022.085</t>
  </si>
  <si>
    <t>2022.086</t>
  </si>
  <si>
    <t>2022.087</t>
  </si>
  <si>
    <t>2022.088</t>
  </si>
  <si>
    <t>2022.089</t>
  </si>
  <si>
    <t>2022.090</t>
  </si>
  <si>
    <t>2022.091</t>
  </si>
  <si>
    <t>2022.092</t>
  </si>
  <si>
    <t>2022.093</t>
  </si>
  <si>
    <t>2022.094</t>
  </si>
  <si>
    <t>2022.095</t>
  </si>
  <si>
    <t>2022.096</t>
  </si>
  <si>
    <t>2022.097</t>
  </si>
  <si>
    <t>2022.098</t>
  </si>
  <si>
    <t>2022.099</t>
  </si>
  <si>
    <t>2022.100</t>
  </si>
  <si>
    <t>2022.101</t>
  </si>
  <si>
    <t>2022.102</t>
  </si>
  <si>
    <t>2022.103</t>
  </si>
  <si>
    <t>2022.104</t>
  </si>
  <si>
    <t>2022.105</t>
  </si>
  <si>
    <t>2022.106</t>
  </si>
  <si>
    <t>2022.107</t>
  </si>
  <si>
    <t>2022.108</t>
  </si>
  <si>
    <t>2022.109</t>
  </si>
  <si>
    <t>2022.110</t>
  </si>
  <si>
    <t>2022.111</t>
  </si>
  <si>
    <t>2022.112</t>
  </si>
  <si>
    <t>2022.113</t>
  </si>
  <si>
    <t>2022.114</t>
  </si>
  <si>
    <t>2022.115</t>
  </si>
  <si>
    <t>2022.116</t>
  </si>
  <si>
    <t>2022.117</t>
  </si>
  <si>
    <t>2022.118</t>
  </si>
  <si>
    <t>2022.119</t>
  </si>
  <si>
    <t>2022.120</t>
  </si>
  <si>
    <t>2022.121</t>
  </si>
  <si>
    <t>2022.122</t>
  </si>
  <si>
    <t>2022.123</t>
  </si>
  <si>
    <t>2022.124</t>
  </si>
  <si>
    <t>2022.125</t>
  </si>
  <si>
    <t>2022.126</t>
  </si>
  <si>
    <t>2022.127</t>
  </si>
  <si>
    <t>2022.128</t>
  </si>
  <si>
    <t>2022.129</t>
  </si>
  <si>
    <t>2022.130</t>
  </si>
  <si>
    <t>2022.131</t>
  </si>
  <si>
    <t>2022.132</t>
  </si>
  <si>
    <t>2022.133</t>
  </si>
  <si>
    <t>2022.134</t>
  </si>
  <si>
    <t>2022.135</t>
  </si>
  <si>
    <t>2022.136</t>
  </si>
  <si>
    <t>2022.137</t>
  </si>
  <si>
    <t>2022.138</t>
  </si>
  <si>
    <t>2022.139</t>
  </si>
  <si>
    <t>2022.140</t>
  </si>
  <si>
    <t>2022.141</t>
  </si>
  <si>
    <t>2022.142</t>
  </si>
  <si>
    <t>2022.143</t>
  </si>
  <si>
    <t>2022.144</t>
  </si>
  <si>
    <t>2022.145</t>
  </si>
  <si>
    <t>Secretaire de séance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</si>
  <si>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</si>
  <si>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</si>
  <si>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</si>
  <si>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</si>
  <si>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</si>
  <si>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</si>
  <si>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</si>
  <si>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</si>
  <si>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</si>
  <si>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11</t>
  </si>
  <si>
    <t>test 12</t>
  </si>
  <si>
    <t>OUVERTURE - ATTRIBUTION</t>
  </si>
  <si>
    <t>Mélina MBAYE</t>
  </si>
  <si>
    <t>OUVERTURE /ATTRIBUTION</t>
  </si>
  <si>
    <t>Lot 1</t>
  </si>
  <si>
    <t>Lot 2</t>
  </si>
  <si>
    <t>ESI 159/167/86</t>
  </si>
  <si>
    <t>ESI 159/167/87</t>
  </si>
  <si>
    <t>ESI 159/167/88</t>
  </si>
  <si>
    <t>ESI 121/186/289/3</t>
  </si>
  <si>
    <t>ESI 121/186/289/4</t>
  </si>
  <si>
    <t>ESI 121/186/289/5</t>
  </si>
  <si>
    <t>Ouverture/ Attribution</t>
  </si>
  <si>
    <t>Nature du budget</t>
  </si>
  <si>
    <t>IA/IR</t>
  </si>
  <si>
    <t>HPGE</t>
  </si>
  <si>
    <t>PGE</t>
  </si>
  <si>
    <t>Alotissement</t>
  </si>
  <si>
    <t>non</t>
  </si>
  <si>
    <t>oui</t>
  </si>
  <si>
    <t>Non</t>
  </si>
  <si>
    <t xml:space="preserve">Prix/Prestations </t>
  </si>
  <si>
    <t>Prix/technique</t>
  </si>
  <si>
    <t>Prix / Prestations</t>
  </si>
  <si>
    <t>Prix</t>
  </si>
  <si>
    <t>Critere(s)</t>
  </si>
  <si>
    <t>n° Dematis</t>
  </si>
  <si>
    <t>Travaux</t>
  </si>
  <si>
    <t>Maîtrise d'œuvre</t>
  </si>
  <si>
    <t>Lot 3</t>
  </si>
  <si>
    <t>Département 93</t>
  </si>
  <si>
    <t>Département 94</t>
  </si>
  <si>
    <t>Départements 75-78-92</t>
  </si>
  <si>
    <t>PSE 1: 2 500 € HT
PSE 2: 1 000 € HT</t>
  </si>
  <si>
    <t>PSE 1: 1 648 € HT
PSE 2: 700 € HT</t>
  </si>
  <si>
    <t>PSE 1: 210 € HT
PSE 2: 960 € HT</t>
  </si>
  <si>
    <t>PSE 1: 1 286 € HT
PSE 2: 2 320 € HT</t>
  </si>
  <si>
    <t>Ouverture</t>
  </si>
  <si>
    <t>Services</t>
  </si>
  <si>
    <t>Oui</t>
  </si>
  <si>
    <t>9h00</t>
  </si>
  <si>
    <t>9h10</t>
  </si>
  <si>
    <t>9h20</t>
  </si>
  <si>
    <t>9h30</t>
  </si>
  <si>
    <t>9h50</t>
  </si>
  <si>
    <t>10h</t>
  </si>
  <si>
    <t>10h10</t>
  </si>
  <si>
    <t>10h25</t>
  </si>
  <si>
    <t>10h40</t>
  </si>
  <si>
    <t>10h55</t>
  </si>
  <si>
    <t>11h05</t>
  </si>
  <si>
    <t>11h15</t>
  </si>
  <si>
    <t>11h25</t>
  </si>
  <si>
    <t>11h35</t>
  </si>
  <si>
    <t>11h45</t>
  </si>
  <si>
    <t>11h55</t>
  </si>
  <si>
    <t>12h05</t>
  </si>
  <si>
    <t>12h20</t>
  </si>
  <si>
    <t>Prix/Technique</t>
  </si>
  <si>
    <t>Décision de la
commission</t>
  </si>
  <si>
    <t>Attributaire</t>
  </si>
  <si>
    <t>Après analyse des offres, la commission décide d’attribuer le marché à la société xxxxxxxx  pour un montant de xxxxxxxxxxxx  HT</t>
  </si>
  <si>
    <t>Offre rejetée</t>
  </si>
  <si>
    <t xml:space="preserve">La commission déclare la consultation fructueuse mais rejète les offres </t>
  </si>
  <si>
    <t>Sans suite</t>
  </si>
  <si>
    <t>La commission déclare la consultation infructueuse.</t>
  </si>
  <si>
    <t>En cours d'analyse</t>
  </si>
  <si>
    <t>La commission décide d’analyser les offres reçues avant de passer en commission d’attribution.</t>
  </si>
  <si>
    <t>Offre irrégulière</t>
  </si>
  <si>
    <t>Après analyse des offres, au vu du montant du budget, la commission décide d’attribuer la moitié des travaux pour un montant de ….</t>
  </si>
  <si>
    <t xml:space="preserve">Offre irrecevable </t>
  </si>
  <si>
    <t>Les offres reçues dépassant le budget limite fixé, une demande de budget complémentaire sera faite par le GTP</t>
  </si>
  <si>
    <t xml:space="preserve">Offre inapproprié </t>
  </si>
  <si>
    <t>Lot 4</t>
  </si>
  <si>
    <t>nom 130</t>
  </si>
  <si>
    <t>Fonction XX 16</t>
  </si>
  <si>
    <t>Vendredi 3 juin 2022</t>
  </si>
  <si>
    <t>Vendredi 3 juin 2033</t>
  </si>
  <si>
    <t>Vendredi 3 juin 2034</t>
  </si>
  <si>
    <t>Vendredi 3 juin 2035</t>
  </si>
  <si>
    <t>Vendredi 3 juin 2036</t>
  </si>
  <si>
    <t>Vendredi 3 juin 2037</t>
  </si>
  <si>
    <t>Vendredi 3 juin 2038</t>
  </si>
  <si>
    <t xml:space="preserve">non </t>
  </si>
  <si>
    <t>prix</t>
  </si>
  <si>
    <t>vendredi 03 juin 2022</t>
  </si>
  <si>
    <t xml:space="preserve">IA IR </t>
  </si>
  <si>
    <t xml:space="preserve">Prix </t>
  </si>
  <si>
    <t xml:space="preserve">Attribution </t>
  </si>
  <si>
    <t>9h15</t>
  </si>
  <si>
    <t>9h45</t>
  </si>
  <si>
    <t>10h00</t>
  </si>
  <si>
    <t>10h15</t>
  </si>
  <si>
    <t>10h30</t>
  </si>
  <si>
    <t>10h45</t>
  </si>
  <si>
    <t>Membres</t>
  </si>
  <si>
    <t>Ouverture/Attribution</t>
  </si>
  <si>
    <t>11h00</t>
  </si>
  <si>
    <t>X</t>
  </si>
  <si>
    <t>xxxx</t>
  </si>
  <si>
    <t>entrprise 1</t>
  </si>
  <si>
    <t>entrprise 2</t>
  </si>
  <si>
    <t>entrprise 3</t>
  </si>
  <si>
    <t>entrprise 4</t>
  </si>
  <si>
    <t>entrprise 5</t>
  </si>
  <si>
    <t>entrprise 6</t>
  </si>
  <si>
    <t>entrprise 7</t>
  </si>
  <si>
    <t>entrprise 8</t>
  </si>
  <si>
    <t>entrprise 9</t>
  </si>
  <si>
    <t>entrprise 10</t>
  </si>
  <si>
    <t>entrprise 11</t>
  </si>
  <si>
    <t>entrprise 12</t>
  </si>
  <si>
    <t>entrprise 13</t>
  </si>
  <si>
    <t>entrprise 14</t>
  </si>
  <si>
    <t>entrprise 15</t>
  </si>
  <si>
    <t>entrprise 16</t>
  </si>
  <si>
    <t>entrprise 17</t>
  </si>
  <si>
    <t>entrprise 18</t>
  </si>
  <si>
    <t>entrprise 19</t>
  </si>
  <si>
    <t>entrprise 20</t>
  </si>
  <si>
    <t>entrprise 21</t>
  </si>
  <si>
    <t>entrprise 22</t>
  </si>
  <si>
    <t>entrprise 23</t>
  </si>
  <si>
    <t>entrprise 24</t>
  </si>
  <si>
    <t>entrprise 25</t>
  </si>
  <si>
    <t>entrprise 26</t>
  </si>
  <si>
    <t>entrprise 27</t>
  </si>
  <si>
    <t>entrprise 28</t>
  </si>
  <si>
    <t>entrprise 29</t>
  </si>
  <si>
    <t>entrprise 30</t>
  </si>
  <si>
    <t>entrprise 31</t>
  </si>
  <si>
    <t>entrprise 32</t>
  </si>
  <si>
    <t>entrprise 33</t>
  </si>
  <si>
    <t>entrprise 34</t>
  </si>
  <si>
    <t>entrprise 35</t>
  </si>
  <si>
    <t>entrprise 36</t>
  </si>
  <si>
    <t>entrprise 37</t>
  </si>
  <si>
    <t>entrprise 38</t>
  </si>
  <si>
    <t>entrprise 39</t>
  </si>
  <si>
    <t>entrprise 40</t>
  </si>
  <si>
    <t>entrprise 41</t>
  </si>
  <si>
    <t>entrprise 42</t>
  </si>
  <si>
    <t>xxxxxxx</t>
  </si>
  <si>
    <t>xx</t>
  </si>
  <si>
    <t>xx jours</t>
  </si>
  <si>
    <t>Commune</t>
  </si>
  <si>
    <t>nom 122</t>
  </si>
  <si>
    <t>nom 123</t>
  </si>
  <si>
    <t>nom 124</t>
  </si>
  <si>
    <t>nom 125</t>
  </si>
  <si>
    <t>nom 126</t>
  </si>
  <si>
    <t>nom 127</t>
  </si>
  <si>
    <t>nom 128</t>
  </si>
  <si>
    <t>nom 129</t>
  </si>
  <si>
    <t>nom 131</t>
  </si>
  <si>
    <t>nom 132</t>
  </si>
  <si>
    <t>nom 133</t>
  </si>
  <si>
    <t>nom 134</t>
  </si>
  <si>
    <t>nom 135</t>
  </si>
  <si>
    <t>nom 136</t>
  </si>
  <si>
    <t>nom 137</t>
  </si>
  <si>
    <t>nom 138</t>
  </si>
  <si>
    <t>nom 139</t>
  </si>
  <si>
    <t>nom 140</t>
  </si>
  <si>
    <t>nom 141</t>
  </si>
  <si>
    <t>nom 142</t>
  </si>
  <si>
    <t>nom 143</t>
  </si>
  <si>
    <t>nom 144</t>
  </si>
  <si>
    <t>nom 145</t>
  </si>
  <si>
    <t>nom 146</t>
  </si>
  <si>
    <t>nom 147</t>
  </si>
  <si>
    <t>nom 148</t>
  </si>
  <si>
    <t>nom 149</t>
  </si>
  <si>
    <t>nom 150</t>
  </si>
  <si>
    <t>nom 151</t>
  </si>
  <si>
    <t>nom 152</t>
  </si>
  <si>
    <t>nom 153</t>
  </si>
  <si>
    <t>nom 154</t>
  </si>
  <si>
    <t>nom 155</t>
  </si>
  <si>
    <t>nom 156</t>
  </si>
  <si>
    <t>nom 157</t>
  </si>
  <si>
    <t>nom 158</t>
  </si>
  <si>
    <t>Fonction XX 8</t>
  </si>
  <si>
    <t>Fonction XX 9</t>
  </si>
  <si>
    <t>Fonction XX 10</t>
  </si>
  <si>
    <t>Fonction XX 11</t>
  </si>
  <si>
    <t>Fonction XX 12</t>
  </si>
  <si>
    <t>Fonction XX 13</t>
  </si>
  <si>
    <t>Fonction XX 14</t>
  </si>
  <si>
    <t>Fonction XX 15</t>
  </si>
  <si>
    <t>Fonction XX 17</t>
  </si>
  <si>
    <t>Fonction XX 18</t>
  </si>
  <si>
    <t>Fonction XX 19</t>
  </si>
  <si>
    <t>Fonction XX 20</t>
  </si>
  <si>
    <t>Fonction XX 21</t>
  </si>
  <si>
    <t>Fonction XX 22</t>
  </si>
  <si>
    <t>Fonction XX 23</t>
  </si>
  <si>
    <t>Fonction XX 24</t>
  </si>
  <si>
    <t>Fonction XX 25</t>
  </si>
  <si>
    <t>Fonction XX 26</t>
  </si>
  <si>
    <t>Fonction XX 27</t>
  </si>
  <si>
    <t>Fonction XX 28</t>
  </si>
  <si>
    <t>Fonction XX 29</t>
  </si>
  <si>
    <t>Fonction XX 30</t>
  </si>
  <si>
    <t>Fonction XX 31</t>
  </si>
  <si>
    <t>Fonction XX 32</t>
  </si>
  <si>
    <t>Fonction XX 33</t>
  </si>
  <si>
    <t>Fonction XX 34</t>
  </si>
  <si>
    <t>Fonction XX 35</t>
  </si>
  <si>
    <t>Fonction XX 36</t>
  </si>
  <si>
    <t>Fonction XX 37</t>
  </si>
  <si>
    <t>Fonction XX 38</t>
  </si>
  <si>
    <t>Fonction XX 39</t>
  </si>
  <si>
    <t>Fonction XX 40</t>
  </si>
  <si>
    <t>Fonction XX 41</t>
  </si>
  <si>
    <t>Fonction XX 42</t>
  </si>
  <si>
    <t>Fonction XX 43</t>
  </si>
  <si>
    <t>Fonction XX 44</t>
  </si>
  <si>
    <t>entreprise 1</t>
  </si>
  <si>
    <t>entreprise 2</t>
  </si>
  <si>
    <t>entreprise 3</t>
  </si>
  <si>
    <t>entreprise 4</t>
  </si>
  <si>
    <t>entreprise 5</t>
  </si>
  <si>
    <t>entreprise 6</t>
  </si>
  <si>
    <t>entreprise 7</t>
  </si>
  <si>
    <t>entreprise 8</t>
  </si>
  <si>
    <t>entreprise 9</t>
  </si>
  <si>
    <t>entreprise 10</t>
  </si>
  <si>
    <t>entreprise 11</t>
  </si>
  <si>
    <t>entreprise 12</t>
  </si>
  <si>
    <t>entreprise 13</t>
  </si>
  <si>
    <t>entreprise 14</t>
  </si>
  <si>
    <t>entreprise 15</t>
  </si>
  <si>
    <t>entreprise 16</t>
  </si>
  <si>
    <t>entreprise 17</t>
  </si>
  <si>
    <t>entreprise 18</t>
  </si>
  <si>
    <t>entreprise 19</t>
  </si>
  <si>
    <t>entreprise 20</t>
  </si>
  <si>
    <t>entreprise 21</t>
  </si>
  <si>
    <t>entreprise 22</t>
  </si>
  <si>
    <t>entreprise 23</t>
  </si>
  <si>
    <t>entreprise 24</t>
  </si>
  <si>
    <t>entreprise 25</t>
  </si>
  <si>
    <t>entreprise 26</t>
  </si>
  <si>
    <t>entreprise 27</t>
  </si>
  <si>
    <t>entreprise 28</t>
  </si>
  <si>
    <t>entreprise 29</t>
  </si>
  <si>
    <t>entreprise 30</t>
  </si>
  <si>
    <t>entreprise 31</t>
  </si>
  <si>
    <t>entreprise 32</t>
  </si>
  <si>
    <t>entreprise 33</t>
  </si>
  <si>
    <t>entreprise 34</t>
  </si>
  <si>
    <t>entreprise 35</t>
  </si>
  <si>
    <t>entreprise 36</t>
  </si>
  <si>
    <t>entreprise 37</t>
  </si>
  <si>
    <t>entreprise 38</t>
  </si>
  <si>
    <t>entreprise 39</t>
  </si>
  <si>
    <t>entreprise 40</t>
  </si>
  <si>
    <t>entreprise 41</t>
  </si>
  <si>
    <t>entreprise 42</t>
  </si>
  <si>
    <t>entreprise 43</t>
  </si>
  <si>
    <t>entreprise 44</t>
  </si>
  <si>
    <t>entreprise 45</t>
  </si>
  <si>
    <t>entreprise 46</t>
  </si>
  <si>
    <t>entreprise 47</t>
  </si>
  <si>
    <t>entreprise 48</t>
  </si>
  <si>
    <t>entreprise 49</t>
  </si>
  <si>
    <t>entreprise 50</t>
  </si>
  <si>
    <t>entreprise 51</t>
  </si>
  <si>
    <t>entreprise 52</t>
  </si>
  <si>
    <t>entreprise 53</t>
  </si>
  <si>
    <t>entreprise 54</t>
  </si>
  <si>
    <t>entreprise 55</t>
  </si>
  <si>
    <t>entreprise 56</t>
  </si>
  <si>
    <t>entreprise 57</t>
  </si>
  <si>
    <t>entreprise 58</t>
  </si>
  <si>
    <t>entreprise 59</t>
  </si>
  <si>
    <t>entreprise 60</t>
  </si>
  <si>
    <t>entreprise 61</t>
  </si>
  <si>
    <t>entreprise 62</t>
  </si>
  <si>
    <t>entreprise 63</t>
  </si>
  <si>
    <t>entreprise 64</t>
  </si>
  <si>
    <t>entreprise 65</t>
  </si>
  <si>
    <t>entreprise 66</t>
  </si>
  <si>
    <t>entreprise 67</t>
  </si>
  <si>
    <t>entreprise 68</t>
  </si>
  <si>
    <t>entreprise 69</t>
  </si>
  <si>
    <t>entreprise 70</t>
  </si>
  <si>
    <t>entreprise 71</t>
  </si>
  <si>
    <t>entreprise 72</t>
  </si>
  <si>
    <t>entreprise 73</t>
  </si>
  <si>
    <t>entreprise 74</t>
  </si>
  <si>
    <t>entreprise 75</t>
  </si>
  <si>
    <t>entreprise 76</t>
  </si>
  <si>
    <t>entreprise 77</t>
  </si>
  <si>
    <t>entreprise 78</t>
  </si>
  <si>
    <t>entreprise 79</t>
  </si>
  <si>
    <t>entreprise 80</t>
  </si>
  <si>
    <t>entreprise 81</t>
  </si>
  <si>
    <t>entreprise 82</t>
  </si>
  <si>
    <t>entreprise 83</t>
  </si>
  <si>
    <t>entreprise 84</t>
  </si>
  <si>
    <t>entreprise 85</t>
  </si>
  <si>
    <t>entreprise 86</t>
  </si>
  <si>
    <t>entreprise 87</t>
  </si>
  <si>
    <t>entreprise 88</t>
  </si>
  <si>
    <t>entreprise 89</t>
  </si>
  <si>
    <t>entreprise 90</t>
  </si>
  <si>
    <t>entreprise 91</t>
  </si>
  <si>
    <t>entreprise 92</t>
  </si>
  <si>
    <t>entreprise 93</t>
  </si>
  <si>
    <t>entreprise 94</t>
  </si>
  <si>
    <t>entreprise 95</t>
  </si>
  <si>
    <t>entreprise 96</t>
  </si>
  <si>
    <t>entreprise 97</t>
  </si>
  <si>
    <t>entreprise 98</t>
  </si>
  <si>
    <t>entreprise 99</t>
  </si>
  <si>
    <t>entreprise 100</t>
  </si>
  <si>
    <t>entreprise 101</t>
  </si>
  <si>
    <t>entreprise 102</t>
  </si>
  <si>
    <t>entreprise 103</t>
  </si>
  <si>
    <t>entreprise 104</t>
  </si>
  <si>
    <t>entreprise 105</t>
  </si>
  <si>
    <t>entreprise 106</t>
  </si>
  <si>
    <t>entreprise 107</t>
  </si>
  <si>
    <t>entreprise 108</t>
  </si>
  <si>
    <t>entreprise 109</t>
  </si>
  <si>
    <t>entreprise 110</t>
  </si>
  <si>
    <t>entreprise 111</t>
  </si>
  <si>
    <t>entreprise 112</t>
  </si>
  <si>
    <t>entreprise 113</t>
  </si>
  <si>
    <t>entreprise 114</t>
  </si>
  <si>
    <t>entreprise 115</t>
  </si>
  <si>
    <t>XXXXXXX</t>
  </si>
  <si>
    <t>La commission décide XXXXXXXXXXXXXXXXXXXXXXXX</t>
  </si>
  <si>
    <t>xxxxxx</t>
  </si>
  <si>
    <t>xxxxxxxxxxxxxxxxxxxxxxxxxxxxxxxxxxxxxxxxxxxxxxxxxxxxxxxxx</t>
  </si>
  <si>
    <t>nom125</t>
  </si>
  <si>
    <t>nom125;nom126;nom127</t>
  </si>
  <si>
    <t>nom122</t>
  </si>
  <si>
    <t>nom123</t>
  </si>
  <si>
    <t>nom124</t>
  </si>
  <si>
    <t>nom126</t>
  </si>
  <si>
    <t>nom127</t>
  </si>
  <si>
    <t>nom128</t>
  </si>
  <si>
    <t>nom129</t>
  </si>
  <si>
    <t>nom130</t>
  </si>
  <si>
    <t>nom131</t>
  </si>
  <si>
    <t>nom132</t>
  </si>
  <si>
    <t>nom133</t>
  </si>
  <si>
    <t>nom134</t>
  </si>
  <si>
    <t>nom135</t>
  </si>
  <si>
    <t>nom136</t>
  </si>
  <si>
    <t>nom137</t>
  </si>
  <si>
    <t>nom138</t>
  </si>
  <si>
    <t>nom139</t>
  </si>
  <si>
    <t>nom12;nom126;nom127;n25;n;26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</si>
</sst>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22"/>
      <name val="Calibri"/>
      <family val="2"/>
      <scheme val="minor"/>
    </font>
    <font>
      <b/>
      <sz val="28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8" tint="-0.2499465926084170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16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4" fontId="15" fillId="3" borderId="3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164" fontId="12" fillId="5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9" fillId="0" borderId="0" xfId="0" applyFont="1"/>
    <xf numFmtId="164" fontId="15" fillId="3" borderId="1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0" xfId="2" applyFont="1" applyFill="1" applyBorder="1" applyAlignment="1" applyProtection="1">
      <alignment horizontal="center" vertical="center" wrapText="1"/>
    </xf>
    <xf numFmtId="0" fontId="23" fillId="0" borderId="0" xfId="0" applyFont="1"/>
    <xf numFmtId="0" fontId="18" fillId="4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23" fillId="0" borderId="0" xfId="0" applyFont="1" applyBorder="1"/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4" fontId="18" fillId="0" borderId="0" xfId="0" applyNumberFormat="1" applyFont="1" applyBorder="1" applyAlignment="1">
      <alignment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15" fillId="3" borderId="18" xfId="0" applyNumberFormat="1" applyFont="1" applyFill="1" applyBorder="1" applyAlignment="1">
      <alignment horizontal="center" vertical="center" wrapText="1"/>
    </xf>
    <xf numFmtId="0" fontId="12" fillId="5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vertical="center" wrapText="1"/>
    </xf>
    <xf numFmtId="0" fontId="20" fillId="3" borderId="14" xfId="0" applyFont="1" applyFill="1" applyBorder="1" applyAlignment="1"/>
    <xf numFmtId="0" fontId="18" fillId="0" borderId="0" xfId="0" applyNumberFormat="1" applyFont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4" fontId="12" fillId="6" borderId="1" xfId="1" applyNumberFormat="1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8" fillId="8" borderId="1" xfId="0" applyFont="1" applyFill="1" applyBorder="1"/>
    <xf numFmtId="0" fontId="28" fillId="8" borderId="1" xfId="0" applyFont="1" applyFill="1" applyBorder="1" applyAlignment="1">
      <alignment vertical="top"/>
    </xf>
    <xf numFmtId="9" fontId="0" fillId="0" borderId="1" xfId="0" applyNumberFormat="1" applyBorder="1" applyAlignment="1">
      <alignment vertical="center"/>
    </xf>
    <xf numFmtId="0" fontId="29" fillId="0" borderId="1" xfId="0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164" fontId="20" fillId="3" borderId="14" xfId="0" applyNumberFormat="1" applyFont="1" applyFill="1" applyBorder="1" applyAlignment="1"/>
    <xf numFmtId="164" fontId="18" fillId="0" borderId="0" xfId="0" applyNumberFormat="1" applyFont="1" applyFill="1" applyAlignment="1">
      <alignment vertical="center" wrapText="1"/>
    </xf>
    <xf numFmtId="164" fontId="24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Border="1" applyAlignment="1">
      <alignment vertical="center"/>
    </xf>
    <xf numFmtId="164" fontId="20" fillId="0" borderId="0" xfId="0" applyNumberFormat="1" applyFont="1"/>
    <xf numFmtId="164" fontId="26" fillId="3" borderId="1" xfId="0" applyNumberFormat="1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horizontal="center" vertical="center" wrapText="1"/>
    </xf>
    <xf numFmtId="164" fontId="18" fillId="2" borderId="0" xfId="0" applyNumberFormat="1" applyFont="1" applyFill="1" applyBorder="1" applyAlignment="1">
      <alignment vertical="center" wrapText="1"/>
    </xf>
    <xf numFmtId="164" fontId="22" fillId="0" borderId="0" xfId="2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/>
    <xf numFmtId="164" fontId="19" fillId="3" borderId="1" xfId="0" applyNumberFormat="1" applyFont="1" applyFill="1" applyBorder="1" applyAlignment="1">
      <alignment horizontal="center" vertical="center" wrapText="1"/>
    </xf>
    <xf numFmtId="0" fontId="15" fillId="3" borderId="1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0" xfId="0" applyFont="1" applyFill="1" applyBorder="1" applyAlignment="1" applyProtection="1">
      <alignment horizontal="left" vertical="top"/>
      <protection locked="0"/>
    </xf>
    <xf numFmtId="0" fontId="30" fillId="0" borderId="0" xfId="0" applyFont="1" applyFill="1" applyAlignment="1" applyProtection="1">
      <alignment horizontal="left" vertical="top"/>
      <protection locked="0"/>
    </xf>
    <xf numFmtId="0" fontId="31" fillId="0" borderId="0" xfId="0" applyFont="1" applyFill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left" vertical="top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32" fillId="0" borderId="1" xfId="0" applyFont="1" applyBorder="1" applyAlignment="1" applyProtection="1">
      <alignment horizontal="left" vertical="top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0" fillId="0" borderId="0" xfId="0" applyFill="1" applyAlignment="1">
      <alignment vertical="top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1" fillId="3" borderId="16" xfId="2" applyFont="1" applyFill="1" applyBorder="1" applyAlignment="1" applyProtection="1">
      <alignment horizontal="center" vertical="center" wrapText="1"/>
    </xf>
    <xf numFmtId="0" fontId="21" fillId="3" borderId="0" xfId="2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6" xfId="2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6" fillId="4" borderId="0" xfId="0" applyNumberFormat="1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4" fontId="18" fillId="4" borderId="0" xfId="0" applyNumberFormat="1" applyFont="1" applyFill="1" applyAlignment="1">
      <alignment horizontal="center" vertical="center" wrapText="1"/>
    </xf>
    <xf numFmtId="0" fontId="18" fillId="4" borderId="0" xfId="0" applyNumberFormat="1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 vertical="center"/>
    </xf>
    <xf numFmtId="0" fontId="18" fillId="0" borderId="0" xfId="1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0" fillId="3" borderId="14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 vertical="center"/>
    </xf>
    <xf numFmtId="164" fontId="18" fillId="2" borderId="0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2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1676399</xdr:colOff>
      <xdr:row>3</xdr:row>
      <xdr:rowOff>190500</xdr:rowOff>
    </xdr:from>
    <xdr:to>
      <xdr:col>3</xdr:col>
      <xdr:colOff>382235</xdr:colOff>
      <xdr:row>4</xdr:row>
      <xdr:rowOff>685800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9" y="2209800"/>
          <a:ext cx="5878161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ssot%20perroudon\Downloads\plan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attribution"/>
      <sheetName val="CR candidature"/>
      <sheetName val="Compte-rendu synthese"/>
      <sheetName val="liste des présents"/>
      <sheetName val="Compte-rendu OUVERTURE"/>
      <sheetName val="CR synthese"/>
      <sheetName val="invitation admin"/>
      <sheetName val="ordre du jour"/>
      <sheetName val="invitation DCCRF"/>
      <sheetName val="liste interne"/>
      <sheetName val="paramétrage"/>
      <sheetName val="planning"/>
      <sheetName val="Rapport sur la compatibilité"/>
      <sheetName val="Feuil3"/>
      <sheetName val="Feuil2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H1" t="str">
            <v>marché de travaux</v>
          </cell>
          <cell r="J1" t="str">
            <v>ouverture des plis</v>
          </cell>
        </row>
        <row r="2">
          <cell r="H2" t="str">
            <v>marché de fournitures</v>
          </cell>
          <cell r="J2" t="str">
            <v>ouverture des candidatures</v>
          </cell>
        </row>
        <row r="3">
          <cell r="H3" t="str">
            <v>marché de maîtrise d'œuvre</v>
          </cell>
          <cell r="J3" t="str">
            <v>désignation du titulaire</v>
          </cell>
        </row>
        <row r="4">
          <cell r="H4" t="str">
            <v>marché de prestation intellectuelle</v>
          </cell>
          <cell r="J4" t="str">
            <v>validation des candidatures admises à concourrir</v>
          </cell>
        </row>
        <row r="5">
          <cell r="H5" t="str">
            <v>jury de concours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N186"/>
  <sheetViews>
    <sheetView zoomScale="120" zoomScaleNormal="120" workbookViewId="0">
      <pane ySplit="1" topLeftCell="A2" activePane="bottomLeft" state="frozen"/>
      <selection pane="bottomLeft" activeCell="A2" sqref="A2:W97"/>
    </sheetView>
  </sheetViews>
  <sheetFormatPr baseColWidth="10" defaultColWidth="9.140625" defaultRowHeight="12.75" x14ac:dyDescent="0.25"/>
  <cols>
    <col min="1" max="1" width="13.140625" style="6" customWidth="1"/>
    <col min="2" max="2" width="10" style="6" customWidth="1"/>
    <col min="3" max="3" width="13" style="6" customWidth="1"/>
    <col min="4" max="4" width="28.28515625" style="6" customWidth="1"/>
    <col min="5" max="5" width="18.85546875" style="6" hidden="1" customWidth="1"/>
    <col min="6" max="6" width="45.140625" style="6" bestFit="1" customWidth="1"/>
    <col min="7" max="7" width="20.42578125" style="6" customWidth="1"/>
    <col min="8" max="10" width="19.5703125" style="6" customWidth="1"/>
    <col min="11" max="13" width="28.140625" style="50" customWidth="1"/>
    <col min="14" max="15" width="19.140625" style="6" customWidth="1"/>
    <col min="16" max="16" width="10.28515625" style="6" customWidth="1"/>
    <col min="17" max="17" width="19.42578125" style="6" customWidth="1"/>
    <col min="18" max="18" width="16.7109375" style="15" customWidth="1"/>
    <col min="19" max="19" width="11.28515625" style="6" customWidth="1"/>
    <col min="20" max="20" width="12.28515625" style="15" customWidth="1"/>
    <col min="21" max="21" width="12.28515625" style="6" customWidth="1"/>
    <col min="22" max="22" width="52" style="6" customWidth="1"/>
    <col min="23" max="23" width="19.5703125" style="6" customWidth="1"/>
    <col min="24" max="16384" width="9.140625" style="6"/>
  </cols>
  <sheetData>
    <row r="1" spans="1:326" ht="55.5" customHeight="1" thickBot="1" x14ac:dyDescent="0.3">
      <c r="A1" s="24" t="s">
        <v>0</v>
      </c>
      <c r="B1" s="24" t="s">
        <v>1</v>
      </c>
      <c r="C1" s="24" t="s">
        <v>2</v>
      </c>
      <c r="D1" s="24" t="s">
        <v>350</v>
      </c>
      <c r="E1" s="24" t="s">
        <v>4</v>
      </c>
      <c r="F1" s="24" t="s">
        <v>351</v>
      </c>
      <c r="G1" s="24" t="s">
        <v>376</v>
      </c>
      <c r="H1" s="24" t="s">
        <v>23</v>
      </c>
      <c r="I1" s="24" t="s">
        <v>517</v>
      </c>
      <c r="J1" s="24" t="s">
        <v>513</v>
      </c>
      <c r="K1" s="45" t="s">
        <v>371</v>
      </c>
      <c r="L1" s="45" t="s">
        <v>377</v>
      </c>
      <c r="M1" s="45" t="s">
        <v>378</v>
      </c>
      <c r="N1" s="24" t="s">
        <v>512</v>
      </c>
      <c r="O1" s="24" t="s">
        <v>525</v>
      </c>
      <c r="P1" s="24" t="s">
        <v>5</v>
      </c>
      <c r="Q1" s="24" t="s">
        <v>352</v>
      </c>
      <c r="R1" s="25" t="s">
        <v>353</v>
      </c>
      <c r="S1" s="24" t="s">
        <v>21</v>
      </c>
      <c r="T1" s="25" t="s">
        <v>11</v>
      </c>
      <c r="U1" s="24" t="s">
        <v>370</v>
      </c>
      <c r="V1" s="24" t="s">
        <v>20</v>
      </c>
      <c r="W1" s="97" t="s">
        <v>489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</row>
    <row r="2" spans="1:326" s="16" customFormat="1" ht="48.75" customHeight="1" x14ac:dyDescent="0.25">
      <c r="A2" s="8" t="s">
        <v>389</v>
      </c>
      <c r="B2" s="8">
        <v>5</v>
      </c>
      <c r="C2" s="13" t="s">
        <v>404</v>
      </c>
      <c r="D2" s="8" t="s">
        <v>835</v>
      </c>
      <c r="E2" s="8"/>
      <c r="F2" s="8" t="s">
        <v>836</v>
      </c>
      <c r="G2" s="88" t="s">
        <v>645</v>
      </c>
      <c r="H2" s="8" t="s">
        <v>598</v>
      </c>
      <c r="I2" s="8"/>
      <c r="J2" s="8"/>
      <c r="K2" s="46" t="s">
        <v>599</v>
      </c>
      <c r="L2" s="46" t="s">
        <v>599</v>
      </c>
      <c r="M2" s="73" t="s">
        <v>600</v>
      </c>
      <c r="N2" s="12"/>
      <c r="O2" s="12"/>
      <c r="P2" s="8"/>
      <c r="Q2" s="12" t="s">
        <v>385</v>
      </c>
      <c r="R2" s="13" t="s">
        <v>642</v>
      </c>
      <c r="S2" s="8" t="s">
        <v>642</v>
      </c>
      <c r="T2" s="13" t="s">
        <v>643</v>
      </c>
      <c r="U2" s="8" t="s">
        <v>644</v>
      </c>
      <c r="V2" s="93" t="str">
        <f t="shared" ref="V2:V56" si="0">E2&amp;"-"&amp;F2&amp;"-"&amp;G2&amp;"-ESI"&amp;H2</f>
        <v>-xxxxxxxxxxxxxxxxxxxxxxxxxxxxxxxxxxxxxxxxxxxxxxxxxxxxxxxxx-Commune-ESIX</v>
      </c>
      <c r="W2" s="8"/>
    </row>
    <row r="3" spans="1:326" s="16" customFormat="1" ht="66.75" customHeight="1" x14ac:dyDescent="0.25">
      <c r="A3" s="8" t="s">
        <v>390</v>
      </c>
      <c r="B3" s="8">
        <v>5</v>
      </c>
      <c r="C3" s="13" t="s">
        <v>404</v>
      </c>
      <c r="D3" s="8" t="s">
        <v>835</v>
      </c>
      <c r="E3" s="8"/>
      <c r="F3" s="8" t="s">
        <v>836</v>
      </c>
      <c r="G3" s="88" t="s">
        <v>645</v>
      </c>
      <c r="H3" s="8" t="s">
        <v>598</v>
      </c>
      <c r="I3" s="8"/>
      <c r="J3" s="8"/>
      <c r="K3" s="46" t="s">
        <v>599</v>
      </c>
      <c r="L3" s="46" t="s">
        <v>599</v>
      </c>
      <c r="M3" s="73" t="s">
        <v>601</v>
      </c>
      <c r="N3" s="12"/>
      <c r="O3" s="12"/>
      <c r="P3" s="8"/>
      <c r="Q3" s="12" t="s">
        <v>385</v>
      </c>
      <c r="R3" s="13" t="s">
        <v>642</v>
      </c>
      <c r="S3" s="8" t="s">
        <v>642</v>
      </c>
      <c r="T3" s="13" t="s">
        <v>643</v>
      </c>
      <c r="U3" s="8" t="s">
        <v>644</v>
      </c>
      <c r="V3" s="93" t="str">
        <f t="shared" si="0"/>
        <v>-xxxxxxxxxxxxxxxxxxxxxxxxxxxxxxxxxxxxxxxxxxxxxxxxxxxxxxxxx-Commune-ESIX</v>
      </c>
      <c r="W3" s="8"/>
    </row>
    <row r="4" spans="1:326" s="16" customFormat="1" ht="30" customHeight="1" x14ac:dyDescent="0.25">
      <c r="A4" s="8" t="s">
        <v>391</v>
      </c>
      <c r="B4" s="8">
        <v>5</v>
      </c>
      <c r="C4" s="13" t="s">
        <v>404</v>
      </c>
      <c r="D4" s="8" t="s">
        <v>835</v>
      </c>
      <c r="E4" s="8"/>
      <c r="F4" s="8" t="s">
        <v>836</v>
      </c>
      <c r="G4" s="88" t="s">
        <v>645</v>
      </c>
      <c r="H4" s="8" t="s">
        <v>598</v>
      </c>
      <c r="I4" s="8"/>
      <c r="J4" s="8"/>
      <c r="K4" s="46" t="s">
        <v>599</v>
      </c>
      <c r="L4" s="46" t="s">
        <v>599</v>
      </c>
      <c r="M4" s="73" t="s">
        <v>602</v>
      </c>
      <c r="N4" s="12"/>
      <c r="O4" s="12"/>
      <c r="P4" s="8"/>
      <c r="Q4" s="12" t="s">
        <v>385</v>
      </c>
      <c r="R4" s="13" t="s">
        <v>642</v>
      </c>
      <c r="S4" s="8" t="s">
        <v>642</v>
      </c>
      <c r="T4" s="13" t="s">
        <v>643</v>
      </c>
      <c r="U4" s="8" t="s">
        <v>644</v>
      </c>
      <c r="V4" s="93" t="str">
        <f t="shared" si="0"/>
        <v>-xxxxxxxxxxxxxxxxxxxxxxxxxxxxxxxxxxxxxxxxxxxxxxxxxxxxxxxxx-Commune-ESIX</v>
      </c>
      <c r="W4" s="8"/>
    </row>
    <row r="5" spans="1:326" s="16" customFormat="1" ht="30" customHeight="1" x14ac:dyDescent="0.25">
      <c r="A5" s="8" t="s">
        <v>392</v>
      </c>
      <c r="B5" s="8">
        <v>5</v>
      </c>
      <c r="C5" s="13" t="s">
        <v>404</v>
      </c>
      <c r="D5" s="8" t="s">
        <v>835</v>
      </c>
      <c r="E5" s="8"/>
      <c r="F5" s="8" t="s">
        <v>836</v>
      </c>
      <c r="G5" s="88" t="s">
        <v>645</v>
      </c>
      <c r="H5" s="8" t="s">
        <v>598</v>
      </c>
      <c r="I5" s="8"/>
      <c r="J5" s="8"/>
      <c r="K5" s="46" t="s">
        <v>599</v>
      </c>
      <c r="L5" s="46" t="s">
        <v>599</v>
      </c>
      <c r="M5" s="73" t="s">
        <v>603</v>
      </c>
      <c r="N5" s="12"/>
      <c r="O5" s="12"/>
      <c r="P5" s="8"/>
      <c r="Q5" s="12" t="s">
        <v>385</v>
      </c>
      <c r="R5" s="13" t="s">
        <v>642</v>
      </c>
      <c r="S5" s="8" t="s">
        <v>642</v>
      </c>
      <c r="T5" s="13" t="s">
        <v>643</v>
      </c>
      <c r="U5" s="8" t="s">
        <v>644</v>
      </c>
      <c r="V5" s="93" t="str">
        <f t="shared" si="0"/>
        <v>-xxxxxxxxxxxxxxxxxxxxxxxxxxxxxxxxxxxxxxxxxxxxxxxxxxxxxxxxx-Commune-ESIX</v>
      </c>
      <c r="W5" s="8"/>
    </row>
    <row r="6" spans="1:326" s="16" customFormat="1" ht="30" customHeight="1" x14ac:dyDescent="0.25">
      <c r="A6" s="8" t="s">
        <v>393</v>
      </c>
      <c r="B6" s="8">
        <v>5</v>
      </c>
      <c r="C6" s="13" t="s">
        <v>404</v>
      </c>
      <c r="D6" s="8" t="s">
        <v>835</v>
      </c>
      <c r="E6" s="8"/>
      <c r="F6" s="8" t="s">
        <v>836</v>
      </c>
      <c r="G6" s="88" t="s">
        <v>645</v>
      </c>
      <c r="H6" s="8" t="s">
        <v>598</v>
      </c>
      <c r="I6" s="8"/>
      <c r="J6" s="8"/>
      <c r="K6" s="46" t="s">
        <v>599</v>
      </c>
      <c r="L6" s="46" t="s">
        <v>599</v>
      </c>
      <c r="M6" s="73" t="s">
        <v>604</v>
      </c>
      <c r="N6" s="12"/>
      <c r="O6" s="12"/>
      <c r="P6" s="8"/>
      <c r="Q6" s="12" t="s">
        <v>385</v>
      </c>
      <c r="R6" s="13" t="s">
        <v>642</v>
      </c>
      <c r="S6" s="8" t="s">
        <v>642</v>
      </c>
      <c r="T6" s="13" t="s">
        <v>643</v>
      </c>
      <c r="U6" s="8" t="s">
        <v>644</v>
      </c>
      <c r="V6" s="93" t="str">
        <f t="shared" si="0"/>
        <v>-xxxxxxxxxxxxxxxxxxxxxxxxxxxxxxxxxxxxxxxxxxxxxxxxxxxxxxxxx-Commune-ESIX</v>
      </c>
      <c r="W6" s="8"/>
    </row>
    <row r="7" spans="1:326" s="16" customFormat="1" ht="30" customHeight="1" x14ac:dyDescent="0.25">
      <c r="A7" s="8" t="s">
        <v>394</v>
      </c>
      <c r="B7" s="8">
        <v>5</v>
      </c>
      <c r="C7" s="13" t="s">
        <v>404</v>
      </c>
      <c r="D7" s="8" t="s">
        <v>835</v>
      </c>
      <c r="E7" s="8"/>
      <c r="F7" s="8" t="s">
        <v>836</v>
      </c>
      <c r="G7" s="88" t="s">
        <v>645</v>
      </c>
      <c r="H7" s="8" t="s">
        <v>598</v>
      </c>
      <c r="I7" s="8"/>
      <c r="J7" s="8"/>
      <c r="K7" s="46" t="s">
        <v>599</v>
      </c>
      <c r="L7" s="46" t="s">
        <v>599</v>
      </c>
      <c r="M7" s="73" t="s">
        <v>605</v>
      </c>
      <c r="N7" s="12"/>
      <c r="O7" s="12"/>
      <c r="P7" s="8"/>
      <c r="Q7" s="12" t="s">
        <v>385</v>
      </c>
      <c r="R7" s="13" t="s">
        <v>642</v>
      </c>
      <c r="S7" s="8" t="s">
        <v>642</v>
      </c>
      <c r="T7" s="13" t="s">
        <v>643</v>
      </c>
      <c r="U7" s="8" t="s">
        <v>644</v>
      </c>
      <c r="V7" s="93" t="str">
        <f t="shared" si="0"/>
        <v>-xxxxxxxxxxxxxxxxxxxxxxxxxxxxxxxxxxxxxxxxxxxxxxxxxxxxxxxxx-Commune-ESIX</v>
      </c>
      <c r="W7" s="8"/>
    </row>
    <row r="8" spans="1:326" s="16" customFormat="1" ht="44.25" customHeight="1" x14ac:dyDescent="0.25">
      <c r="A8" s="8" t="s">
        <v>395</v>
      </c>
      <c r="B8" s="8">
        <v>5</v>
      </c>
      <c r="C8" s="13" t="s">
        <v>404</v>
      </c>
      <c r="D8" s="8" t="s">
        <v>835</v>
      </c>
      <c r="E8" s="8"/>
      <c r="F8" s="8" t="s">
        <v>836</v>
      </c>
      <c r="G8" s="88" t="s">
        <v>645</v>
      </c>
      <c r="H8" s="8" t="s">
        <v>598</v>
      </c>
      <c r="I8" s="8"/>
      <c r="J8" s="8"/>
      <c r="K8" s="46" t="s">
        <v>599</v>
      </c>
      <c r="L8" s="46" t="s">
        <v>599</v>
      </c>
      <c r="M8" s="73" t="s">
        <v>606</v>
      </c>
      <c r="N8" s="12"/>
      <c r="O8" s="12"/>
      <c r="P8" s="8"/>
      <c r="Q8" s="12" t="s">
        <v>385</v>
      </c>
      <c r="R8" s="13" t="s">
        <v>642</v>
      </c>
      <c r="S8" s="8" t="s">
        <v>642</v>
      </c>
      <c r="T8" s="13" t="s">
        <v>643</v>
      </c>
      <c r="U8" s="8" t="s">
        <v>644</v>
      </c>
      <c r="V8" s="93" t="str">
        <f t="shared" si="0"/>
        <v>-xxxxxxxxxxxxxxxxxxxxxxxxxxxxxxxxxxxxxxxxxxxxxxxxxxxxxxxxx-Commune-ESIX</v>
      </c>
      <c r="W8" s="8"/>
    </row>
    <row r="9" spans="1:326" s="16" customFormat="1" ht="48" customHeight="1" x14ac:dyDescent="0.25">
      <c r="A9" s="8" t="s">
        <v>396</v>
      </c>
      <c r="B9" s="8">
        <v>5</v>
      </c>
      <c r="C9" s="13" t="s">
        <v>404</v>
      </c>
      <c r="D9" s="8" t="s">
        <v>835</v>
      </c>
      <c r="E9" s="8"/>
      <c r="F9" s="8" t="s">
        <v>836</v>
      </c>
      <c r="G9" s="88" t="s">
        <v>645</v>
      </c>
      <c r="H9" s="8" t="s">
        <v>598</v>
      </c>
      <c r="I9" s="8"/>
      <c r="J9" s="8"/>
      <c r="K9" s="46" t="s">
        <v>599</v>
      </c>
      <c r="L9" s="46" t="s">
        <v>599</v>
      </c>
      <c r="M9" s="73" t="s">
        <v>607</v>
      </c>
      <c r="N9" s="12"/>
      <c r="O9" s="12"/>
      <c r="P9" s="8"/>
      <c r="Q9" s="12" t="s">
        <v>385</v>
      </c>
      <c r="R9" s="13" t="s">
        <v>642</v>
      </c>
      <c r="S9" s="8" t="s">
        <v>642</v>
      </c>
      <c r="T9" s="13" t="s">
        <v>643</v>
      </c>
      <c r="U9" s="8" t="s">
        <v>644</v>
      </c>
      <c r="V9" s="93" t="str">
        <f t="shared" si="0"/>
        <v>-xxxxxxxxxxxxxxxxxxxxxxxxxxxxxxxxxxxxxxxxxxxxxxxxxxxxxxxxx-Commune-ESIX</v>
      </c>
      <c r="W9" s="8"/>
    </row>
    <row r="10" spans="1:326" s="16" customFormat="1" ht="30" customHeight="1" x14ac:dyDescent="0.25">
      <c r="A10" s="8" t="s">
        <v>397</v>
      </c>
      <c r="B10" s="8">
        <v>5</v>
      </c>
      <c r="C10" s="13" t="s">
        <v>404</v>
      </c>
      <c r="D10" s="8" t="s">
        <v>835</v>
      </c>
      <c r="E10" s="8"/>
      <c r="F10" s="8" t="s">
        <v>836</v>
      </c>
      <c r="G10" s="88" t="s">
        <v>645</v>
      </c>
      <c r="H10" s="8" t="s">
        <v>598</v>
      </c>
      <c r="I10" s="8"/>
      <c r="J10" s="8"/>
      <c r="K10" s="46" t="s">
        <v>599</v>
      </c>
      <c r="L10" s="46" t="s">
        <v>599</v>
      </c>
      <c r="M10" s="73" t="s">
        <v>608</v>
      </c>
      <c r="N10" s="12"/>
      <c r="O10" s="12"/>
      <c r="P10" s="8"/>
      <c r="Q10" s="12" t="s">
        <v>385</v>
      </c>
      <c r="R10" s="13" t="s">
        <v>642</v>
      </c>
      <c r="S10" s="8" t="s">
        <v>642</v>
      </c>
      <c r="T10" s="13" t="s">
        <v>643</v>
      </c>
      <c r="U10" s="8" t="s">
        <v>644</v>
      </c>
      <c r="V10" s="93" t="str">
        <f t="shared" si="0"/>
        <v>-xxxxxxxxxxxxxxxxxxxxxxxxxxxxxxxxxxxxxxxxxxxxxxxxxxxxxxxxx-Commune-ESIX</v>
      </c>
      <c r="W10" s="8"/>
    </row>
    <row r="11" spans="1:326" s="16" customFormat="1" ht="53.25" customHeight="1" x14ac:dyDescent="0.25">
      <c r="A11" s="8" t="s">
        <v>398</v>
      </c>
      <c r="B11" s="8">
        <v>5</v>
      </c>
      <c r="C11" s="13" t="s">
        <v>404</v>
      </c>
      <c r="D11" s="8" t="s">
        <v>835</v>
      </c>
      <c r="E11" s="8"/>
      <c r="F11" s="8" t="s">
        <v>836</v>
      </c>
      <c r="G11" s="88" t="s">
        <v>645</v>
      </c>
      <c r="H11" s="8" t="s">
        <v>598</v>
      </c>
      <c r="I11" s="8"/>
      <c r="J11" s="8"/>
      <c r="K11" s="46" t="s">
        <v>599</v>
      </c>
      <c r="L11" s="46" t="s">
        <v>599</v>
      </c>
      <c r="M11" s="73" t="s">
        <v>609</v>
      </c>
      <c r="N11" s="12"/>
      <c r="O11" s="12"/>
      <c r="P11" s="8"/>
      <c r="Q11" s="12" t="s">
        <v>385</v>
      </c>
      <c r="R11" s="13" t="s">
        <v>642</v>
      </c>
      <c r="S11" s="8" t="s">
        <v>642</v>
      </c>
      <c r="T11" s="13" t="s">
        <v>643</v>
      </c>
      <c r="U11" s="8" t="s">
        <v>644</v>
      </c>
      <c r="V11" s="93" t="str">
        <f t="shared" si="0"/>
        <v>-xxxxxxxxxxxxxxxxxxxxxxxxxxxxxxxxxxxxxxxxxxxxxxxxxxxxxxxxx-Commune-ESIX</v>
      </c>
      <c r="W11" s="8"/>
    </row>
    <row r="12" spans="1:326" s="16" customFormat="1" ht="54.75" customHeight="1" x14ac:dyDescent="0.25">
      <c r="A12" s="8" t="s">
        <v>399</v>
      </c>
      <c r="B12" s="8">
        <v>5</v>
      </c>
      <c r="C12" s="13" t="s">
        <v>404</v>
      </c>
      <c r="D12" s="8" t="s">
        <v>835</v>
      </c>
      <c r="E12" s="8"/>
      <c r="F12" s="8" t="s">
        <v>836</v>
      </c>
      <c r="G12" s="88" t="s">
        <v>645</v>
      </c>
      <c r="H12" s="8" t="s">
        <v>598</v>
      </c>
      <c r="I12" s="8"/>
      <c r="J12" s="8"/>
      <c r="K12" s="46" t="s">
        <v>599</v>
      </c>
      <c r="L12" s="46" t="s">
        <v>599</v>
      </c>
      <c r="M12" s="73" t="s">
        <v>610</v>
      </c>
      <c r="N12" s="12"/>
      <c r="O12" s="12"/>
      <c r="P12" s="8"/>
      <c r="Q12" s="12" t="s">
        <v>385</v>
      </c>
      <c r="R12" s="13" t="s">
        <v>642</v>
      </c>
      <c r="S12" s="8" t="s">
        <v>642</v>
      </c>
      <c r="T12" s="13" t="s">
        <v>643</v>
      </c>
      <c r="U12" s="8" t="s">
        <v>644</v>
      </c>
      <c r="V12" s="93" t="str">
        <f t="shared" si="0"/>
        <v>-xxxxxxxxxxxxxxxxxxxxxxxxxxxxxxxxxxxxxxxxxxxxxxxxxxxxxxxxx-Commune-ESIX</v>
      </c>
      <c r="W12" s="8"/>
    </row>
    <row r="13" spans="1:326" s="16" customFormat="1" ht="30" customHeight="1" x14ac:dyDescent="0.25">
      <c r="A13" s="8" t="s">
        <v>400</v>
      </c>
      <c r="B13" s="8">
        <v>5</v>
      </c>
      <c r="C13" s="13" t="s">
        <v>404</v>
      </c>
      <c r="D13" s="8" t="s">
        <v>835</v>
      </c>
      <c r="E13" s="8"/>
      <c r="F13" s="8" t="s">
        <v>836</v>
      </c>
      <c r="G13" s="88" t="s">
        <v>645</v>
      </c>
      <c r="H13" s="8" t="s">
        <v>598</v>
      </c>
      <c r="I13" s="8"/>
      <c r="J13" s="8"/>
      <c r="K13" s="46" t="s">
        <v>599</v>
      </c>
      <c r="L13" s="46" t="s">
        <v>599</v>
      </c>
      <c r="M13" s="73" t="s">
        <v>611</v>
      </c>
      <c r="N13" s="12"/>
      <c r="O13" s="12"/>
      <c r="P13" s="8"/>
      <c r="Q13" s="12" t="s">
        <v>385</v>
      </c>
      <c r="R13" s="13" t="s">
        <v>642</v>
      </c>
      <c r="S13" s="8" t="s">
        <v>642</v>
      </c>
      <c r="T13" s="13" t="s">
        <v>643</v>
      </c>
      <c r="U13" s="8" t="s">
        <v>644</v>
      </c>
      <c r="V13" s="93" t="str">
        <f t="shared" si="0"/>
        <v>-xxxxxxxxxxxxxxxxxxxxxxxxxxxxxxxxxxxxxxxxxxxxxxxxxxxxxxxxx-Commune-ESIX</v>
      </c>
      <c r="W13" s="8"/>
    </row>
    <row r="14" spans="1:326" s="16" customFormat="1" ht="30" customHeight="1" x14ac:dyDescent="0.25">
      <c r="A14" s="8" t="s">
        <v>401</v>
      </c>
      <c r="B14" s="8">
        <v>5</v>
      </c>
      <c r="C14" s="13" t="s">
        <v>404</v>
      </c>
      <c r="D14" s="8" t="s">
        <v>835</v>
      </c>
      <c r="E14" s="8"/>
      <c r="F14" s="8" t="s">
        <v>836</v>
      </c>
      <c r="G14" s="88" t="s">
        <v>645</v>
      </c>
      <c r="H14" s="8" t="s">
        <v>598</v>
      </c>
      <c r="I14" s="8"/>
      <c r="J14" s="8"/>
      <c r="K14" s="46" t="s">
        <v>599</v>
      </c>
      <c r="L14" s="46" t="s">
        <v>599</v>
      </c>
      <c r="M14" s="73" t="s">
        <v>612</v>
      </c>
      <c r="N14" s="12"/>
      <c r="O14" s="12"/>
      <c r="P14" s="8"/>
      <c r="Q14" s="12" t="s">
        <v>385</v>
      </c>
      <c r="R14" s="13" t="s">
        <v>642</v>
      </c>
      <c r="S14" s="8" t="s">
        <v>642</v>
      </c>
      <c r="T14" s="13" t="s">
        <v>643</v>
      </c>
      <c r="U14" s="8" t="s">
        <v>644</v>
      </c>
      <c r="V14" s="93" t="str">
        <f t="shared" si="0"/>
        <v>-xxxxxxxxxxxxxxxxxxxxxxxxxxxxxxxxxxxxxxxxxxxxxxxxxxxxxxxxx-Commune-ESIX</v>
      </c>
      <c r="W14" s="8"/>
    </row>
    <row r="15" spans="1:326" s="16" customFormat="1" ht="30" customHeight="1" x14ac:dyDescent="0.25">
      <c r="A15" s="8" t="s">
        <v>402</v>
      </c>
      <c r="B15" s="8">
        <v>5</v>
      </c>
      <c r="C15" s="13" t="s">
        <v>404</v>
      </c>
      <c r="D15" s="8" t="s">
        <v>835</v>
      </c>
      <c r="E15" s="8"/>
      <c r="F15" s="8" t="s">
        <v>836</v>
      </c>
      <c r="G15" s="88" t="s">
        <v>645</v>
      </c>
      <c r="H15" s="8" t="s">
        <v>598</v>
      </c>
      <c r="I15" s="8"/>
      <c r="J15" s="8"/>
      <c r="K15" s="46" t="s">
        <v>599</v>
      </c>
      <c r="L15" s="46" t="s">
        <v>599</v>
      </c>
      <c r="M15" s="73" t="s">
        <v>613</v>
      </c>
      <c r="N15" s="12"/>
      <c r="O15" s="12"/>
      <c r="P15" s="8"/>
      <c r="Q15" s="12" t="s">
        <v>385</v>
      </c>
      <c r="R15" s="13" t="s">
        <v>642</v>
      </c>
      <c r="S15" s="8" t="s">
        <v>642</v>
      </c>
      <c r="T15" s="13" t="s">
        <v>643</v>
      </c>
      <c r="U15" s="8" t="s">
        <v>644</v>
      </c>
      <c r="V15" s="93" t="str">
        <f t="shared" si="0"/>
        <v>-xxxxxxxxxxxxxxxxxxxxxxxxxxxxxxxxxxxxxxxxxxxxxxxxxxxxxxxxx-Commune-ESIX</v>
      </c>
      <c r="W15" s="8"/>
    </row>
    <row r="16" spans="1:326" s="16" customFormat="1" ht="30" customHeight="1" x14ac:dyDescent="0.25">
      <c r="A16" s="8" t="s">
        <v>403</v>
      </c>
      <c r="B16" s="8">
        <v>5</v>
      </c>
      <c r="C16" s="13" t="s">
        <v>404</v>
      </c>
      <c r="D16" s="8" t="s">
        <v>835</v>
      </c>
      <c r="E16" s="8"/>
      <c r="F16" s="8" t="s">
        <v>836</v>
      </c>
      <c r="G16" s="88" t="s">
        <v>645</v>
      </c>
      <c r="H16" s="8" t="s">
        <v>598</v>
      </c>
      <c r="I16" s="8"/>
      <c r="J16" s="8"/>
      <c r="K16" s="46" t="s">
        <v>599</v>
      </c>
      <c r="L16" s="46" t="s">
        <v>599</v>
      </c>
      <c r="M16" s="73" t="s">
        <v>614</v>
      </c>
      <c r="N16" s="12"/>
      <c r="O16" s="12"/>
      <c r="P16" s="8"/>
      <c r="Q16" s="12" t="s">
        <v>385</v>
      </c>
      <c r="R16" s="13" t="s">
        <v>642</v>
      </c>
      <c r="S16" s="8" t="s">
        <v>642</v>
      </c>
      <c r="T16" s="13" t="s">
        <v>643</v>
      </c>
      <c r="U16" s="8" t="s">
        <v>644</v>
      </c>
      <c r="V16" s="93" t="str">
        <f t="shared" si="0"/>
        <v>-xxxxxxxxxxxxxxxxxxxxxxxxxxxxxxxxxxxxxxxxxxxxxxxxxxxxxxxxx-Commune-ESIX</v>
      </c>
      <c r="W16" s="8"/>
    </row>
    <row r="17" spans="1:326" s="92" customFormat="1" ht="30" customHeight="1" x14ac:dyDescent="0.25">
      <c r="A17" s="88" t="s">
        <v>408</v>
      </c>
      <c r="B17" s="88">
        <v>6</v>
      </c>
      <c r="C17" s="89" t="s">
        <v>384</v>
      </c>
      <c r="D17" s="8" t="s">
        <v>835</v>
      </c>
      <c r="E17" s="88" t="s">
        <v>527</v>
      </c>
      <c r="F17" s="8" t="s">
        <v>836</v>
      </c>
      <c r="G17" s="88" t="s">
        <v>645</v>
      </c>
      <c r="H17" s="8" t="s">
        <v>598</v>
      </c>
      <c r="I17" s="90" t="s">
        <v>518</v>
      </c>
      <c r="J17" s="90" t="s">
        <v>514</v>
      </c>
      <c r="K17" s="46" t="s">
        <v>599</v>
      </c>
      <c r="L17" s="46" t="s">
        <v>599</v>
      </c>
      <c r="M17" s="73" t="s">
        <v>615</v>
      </c>
      <c r="N17" s="90"/>
      <c r="O17" s="90" t="s">
        <v>521</v>
      </c>
      <c r="P17" s="111" t="s">
        <v>540</v>
      </c>
      <c r="Q17" s="91" t="s">
        <v>385</v>
      </c>
      <c r="R17" s="13" t="s">
        <v>642</v>
      </c>
      <c r="S17" s="8" t="s">
        <v>642</v>
      </c>
      <c r="T17" s="13" t="s">
        <v>643</v>
      </c>
      <c r="U17" s="8" t="s">
        <v>644</v>
      </c>
      <c r="V17" s="94" t="str">
        <f t="shared" ref="V17:V32" si="1">E17&amp;"-"&amp;F17&amp;"-"&amp;G17&amp;"-ESI"&amp;H17</f>
        <v>Travaux-xxxxxxxxxxxxxxxxxxxxxxxxxxxxxxxxxxxxxxxxxxxxxxxxxxxxxxxxx-Commune-ESIX</v>
      </c>
      <c r="W17" s="88" t="s">
        <v>502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</row>
    <row r="18" spans="1:326" s="92" customFormat="1" ht="30" customHeight="1" x14ac:dyDescent="0.25">
      <c r="A18" s="88" t="s">
        <v>409</v>
      </c>
      <c r="B18" s="88">
        <v>6</v>
      </c>
      <c r="C18" s="89" t="s">
        <v>384</v>
      </c>
      <c r="D18" s="8" t="s">
        <v>835</v>
      </c>
      <c r="E18" s="88" t="s">
        <v>528</v>
      </c>
      <c r="F18" s="8" t="s">
        <v>836</v>
      </c>
      <c r="G18" s="88" t="s">
        <v>645</v>
      </c>
      <c r="H18" s="8" t="s">
        <v>598</v>
      </c>
      <c r="I18" s="90" t="s">
        <v>519</v>
      </c>
      <c r="J18" s="90" t="s">
        <v>514</v>
      </c>
      <c r="K18" s="46" t="s">
        <v>599</v>
      </c>
      <c r="L18" s="46" t="s">
        <v>599</v>
      </c>
      <c r="M18" s="73" t="s">
        <v>616</v>
      </c>
      <c r="N18" s="90"/>
      <c r="O18" s="90" t="s">
        <v>521</v>
      </c>
      <c r="P18" s="88" t="s">
        <v>541</v>
      </c>
      <c r="Q18" s="91" t="s">
        <v>385</v>
      </c>
      <c r="R18" s="13" t="s">
        <v>642</v>
      </c>
      <c r="S18" s="8" t="s">
        <v>642</v>
      </c>
      <c r="T18" s="13" t="s">
        <v>643</v>
      </c>
      <c r="U18" s="8" t="s">
        <v>644</v>
      </c>
      <c r="V18" s="94" t="str">
        <f t="shared" si="1"/>
        <v>Maîtrise d'œuvre-xxxxxxxxxxxxxxxxxxxxxxxxxxxxxxxxxxxxxxxxxxxxxxxxxxxxxxxxx-Commune-ESIX</v>
      </c>
      <c r="W18" s="88" t="s">
        <v>502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</row>
    <row r="19" spans="1:326" s="92" customFormat="1" ht="30" customHeight="1" x14ac:dyDescent="0.25">
      <c r="A19" s="88" t="s">
        <v>410</v>
      </c>
      <c r="B19" s="88">
        <v>6</v>
      </c>
      <c r="C19" s="89" t="s">
        <v>384</v>
      </c>
      <c r="D19" s="8" t="s">
        <v>835</v>
      </c>
      <c r="E19" s="88" t="s">
        <v>528</v>
      </c>
      <c r="F19" s="8" t="s">
        <v>836</v>
      </c>
      <c r="G19" s="88" t="s">
        <v>645</v>
      </c>
      <c r="H19" s="8" t="s">
        <v>598</v>
      </c>
      <c r="I19" s="90" t="s">
        <v>519</v>
      </c>
      <c r="J19" s="90" t="s">
        <v>514</v>
      </c>
      <c r="K19" s="46" t="s">
        <v>599</v>
      </c>
      <c r="L19" s="46" t="s">
        <v>599</v>
      </c>
      <c r="M19" s="73" t="s">
        <v>617</v>
      </c>
      <c r="N19" s="90"/>
      <c r="O19" s="90" t="s">
        <v>521</v>
      </c>
      <c r="P19" s="88" t="s">
        <v>542</v>
      </c>
      <c r="Q19" s="91" t="s">
        <v>385</v>
      </c>
      <c r="R19" s="13" t="s">
        <v>642</v>
      </c>
      <c r="S19" s="8" t="s">
        <v>642</v>
      </c>
      <c r="T19" s="13" t="s">
        <v>643</v>
      </c>
      <c r="U19" s="8" t="s">
        <v>644</v>
      </c>
      <c r="V19" s="94" t="str">
        <f t="shared" si="1"/>
        <v>Maîtrise d'œuvre-xxxxxxxxxxxxxxxxxxxxxxxxxxxxxxxxxxxxxxxxxxxxxxxxxxxxxxxxx-Commune-ESIX</v>
      </c>
      <c r="W19" s="88" t="s">
        <v>502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</row>
    <row r="20" spans="1:326" s="92" customFormat="1" ht="38.25" x14ac:dyDescent="0.25">
      <c r="A20" s="88" t="s">
        <v>411</v>
      </c>
      <c r="B20" s="88">
        <v>6</v>
      </c>
      <c r="C20" s="89" t="s">
        <v>384</v>
      </c>
      <c r="D20" s="8" t="s">
        <v>835</v>
      </c>
      <c r="E20" s="88" t="s">
        <v>527</v>
      </c>
      <c r="F20" s="8" t="s">
        <v>836</v>
      </c>
      <c r="G20" s="88" t="s">
        <v>645</v>
      </c>
      <c r="H20" s="8" t="s">
        <v>598</v>
      </c>
      <c r="I20" s="90" t="s">
        <v>519</v>
      </c>
      <c r="J20" s="90" t="s">
        <v>515</v>
      </c>
      <c r="K20" s="46" t="s">
        <v>599</v>
      </c>
      <c r="L20" s="46" t="s">
        <v>599</v>
      </c>
      <c r="M20" s="73" t="s">
        <v>618</v>
      </c>
      <c r="N20" s="90" t="s">
        <v>386</v>
      </c>
      <c r="O20" s="90" t="s">
        <v>522</v>
      </c>
      <c r="P20" s="111" t="s">
        <v>543</v>
      </c>
      <c r="Q20" s="91" t="s">
        <v>385</v>
      </c>
      <c r="R20" s="13" t="s">
        <v>642</v>
      </c>
      <c r="S20" s="8" t="s">
        <v>642</v>
      </c>
      <c r="T20" s="13" t="s">
        <v>643</v>
      </c>
      <c r="U20" s="8" t="s">
        <v>644</v>
      </c>
      <c r="V20" s="94" t="str">
        <f t="shared" si="1"/>
        <v>Travaux-xxxxxxxxxxxxxxxxxxxxxxxxxxxxxxxxxxxxxxxxxxxxxxxxxxxxxxxxx-Commune-ESIX</v>
      </c>
      <c r="W20" s="88" t="s">
        <v>502</v>
      </c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  <c r="IW20" s="16"/>
      <c r="IX20" s="16"/>
      <c r="IY20" s="16"/>
      <c r="IZ20" s="16"/>
      <c r="JA20" s="16"/>
      <c r="JB20" s="16"/>
      <c r="JC20" s="16"/>
      <c r="JD20" s="16"/>
      <c r="JE20" s="16"/>
      <c r="JF20" s="16"/>
      <c r="JG20" s="16"/>
      <c r="JH20" s="16"/>
      <c r="JI20" s="16"/>
      <c r="JJ20" s="16"/>
      <c r="JK20" s="16"/>
      <c r="JL20" s="16"/>
      <c r="JM20" s="16"/>
      <c r="JN20" s="16"/>
      <c r="JO20" s="16"/>
      <c r="JP20" s="16"/>
      <c r="JQ20" s="16"/>
      <c r="JR20" s="16"/>
      <c r="JS20" s="16"/>
      <c r="JT20" s="16"/>
      <c r="JU20" s="16"/>
      <c r="JV20" s="16"/>
      <c r="JW20" s="16"/>
      <c r="JX20" s="16"/>
      <c r="JY20" s="16"/>
      <c r="JZ20" s="16"/>
      <c r="KA20" s="16"/>
      <c r="KB20" s="16"/>
      <c r="KC20" s="16"/>
      <c r="KD20" s="16"/>
      <c r="KE20" s="16"/>
      <c r="KF20" s="16"/>
      <c r="KG20" s="16"/>
      <c r="KH20" s="16"/>
      <c r="KI20" s="16"/>
      <c r="KJ20" s="16"/>
      <c r="KK20" s="16"/>
      <c r="KL20" s="16"/>
      <c r="KM20" s="16"/>
      <c r="KN20" s="16"/>
      <c r="KO20" s="16"/>
      <c r="KP20" s="16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16"/>
      <c r="LC20" s="16"/>
      <c r="LD20" s="16"/>
      <c r="LE20" s="16"/>
      <c r="LF20" s="16"/>
      <c r="LG20" s="16"/>
      <c r="LH20" s="16"/>
      <c r="LI20" s="16"/>
      <c r="LJ20" s="16"/>
      <c r="LK20" s="16"/>
      <c r="LL20" s="16"/>
      <c r="LM20" s="16"/>
      <c r="LN20" s="16"/>
    </row>
    <row r="21" spans="1:326" s="92" customFormat="1" ht="30" customHeight="1" x14ac:dyDescent="0.25">
      <c r="A21" s="88" t="s">
        <v>412</v>
      </c>
      <c r="B21" s="88">
        <v>6</v>
      </c>
      <c r="C21" s="89" t="s">
        <v>384</v>
      </c>
      <c r="D21" s="8" t="s">
        <v>835</v>
      </c>
      <c r="E21" s="88" t="s">
        <v>527</v>
      </c>
      <c r="F21" s="8" t="s">
        <v>836</v>
      </c>
      <c r="G21" s="88" t="s">
        <v>645</v>
      </c>
      <c r="H21" s="8" t="s">
        <v>598</v>
      </c>
      <c r="I21" s="90" t="s">
        <v>518</v>
      </c>
      <c r="J21" s="90" t="s">
        <v>515</v>
      </c>
      <c r="K21" s="46" t="s">
        <v>599</v>
      </c>
      <c r="L21" s="46" t="s">
        <v>599</v>
      </c>
      <c r="M21" s="73" t="s">
        <v>619</v>
      </c>
      <c r="N21" s="90" t="s">
        <v>386</v>
      </c>
      <c r="O21" s="90" t="s">
        <v>521</v>
      </c>
      <c r="P21" s="88" t="s">
        <v>544</v>
      </c>
      <c r="Q21" s="91" t="s">
        <v>385</v>
      </c>
      <c r="R21" s="13" t="s">
        <v>642</v>
      </c>
      <c r="S21" s="8" t="s">
        <v>642</v>
      </c>
      <c r="T21" s="13" t="s">
        <v>643</v>
      </c>
      <c r="U21" s="8" t="s">
        <v>644</v>
      </c>
      <c r="V21" s="94" t="str">
        <f>E21&amp;"-"&amp;F21&amp;"-"&amp;G21&amp;"-ESI"&amp;H21</f>
        <v>Travaux-xxxxxxxxxxxxxxxxxxxxxxxxxxxxxxxxxxxxxxxxxxxxxxxxxxxxxxxxx-Commune-ESIX</v>
      </c>
      <c r="W21" s="88" t="s">
        <v>502</v>
      </c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</row>
    <row r="22" spans="1:326" s="92" customFormat="1" ht="30" customHeight="1" x14ac:dyDescent="0.25">
      <c r="A22" s="88" t="s">
        <v>413</v>
      </c>
      <c r="B22" s="88">
        <v>6</v>
      </c>
      <c r="C22" s="89" t="s">
        <v>384</v>
      </c>
      <c r="D22" s="8" t="s">
        <v>835</v>
      </c>
      <c r="E22" s="88" t="s">
        <v>527</v>
      </c>
      <c r="F22" s="8" t="s">
        <v>836</v>
      </c>
      <c r="G22" s="88" t="s">
        <v>645</v>
      </c>
      <c r="H22" s="8" t="s">
        <v>598</v>
      </c>
      <c r="I22" s="90" t="s">
        <v>518</v>
      </c>
      <c r="J22" s="90" t="s">
        <v>515</v>
      </c>
      <c r="K22" s="46" t="s">
        <v>599</v>
      </c>
      <c r="L22" s="46" t="s">
        <v>599</v>
      </c>
      <c r="M22" s="73" t="s">
        <v>620</v>
      </c>
      <c r="N22" s="88" t="s">
        <v>387</v>
      </c>
      <c r="O22" s="88" t="s">
        <v>524</v>
      </c>
      <c r="P22" s="88" t="s">
        <v>545</v>
      </c>
      <c r="Q22" s="88" t="s">
        <v>385</v>
      </c>
      <c r="R22" s="13" t="s">
        <v>642</v>
      </c>
      <c r="S22" s="8" t="s">
        <v>642</v>
      </c>
      <c r="T22" s="13" t="s">
        <v>643</v>
      </c>
      <c r="U22" s="8" t="s">
        <v>644</v>
      </c>
      <c r="V22" s="94" t="str">
        <f>E22&amp;"-"&amp;F22&amp;"-"&amp;G22&amp;"-ESI"&amp;H22</f>
        <v>Travaux-xxxxxxxxxxxxxxxxxxxxxxxxxxxxxxxxxxxxxxxxxxxxxxxxxxxxxxxxx-Commune-ESIX</v>
      </c>
      <c r="W22" s="88" t="s">
        <v>502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  <c r="IW22" s="16"/>
      <c r="IX22" s="16"/>
      <c r="IY22" s="16"/>
      <c r="IZ22" s="16"/>
      <c r="JA22" s="16"/>
      <c r="JB22" s="16"/>
      <c r="JC22" s="16"/>
      <c r="JD22" s="16"/>
      <c r="JE22" s="16"/>
      <c r="JF22" s="16"/>
      <c r="JG22" s="16"/>
      <c r="JH22" s="16"/>
      <c r="JI22" s="16"/>
      <c r="JJ22" s="16"/>
      <c r="JK22" s="16"/>
      <c r="JL22" s="16"/>
      <c r="JM22" s="16"/>
      <c r="JN22" s="16"/>
      <c r="JO22" s="16"/>
      <c r="JP22" s="16"/>
      <c r="JQ22" s="16"/>
      <c r="JR22" s="16"/>
      <c r="JS22" s="16"/>
      <c r="JT22" s="16"/>
      <c r="JU22" s="16"/>
      <c r="JV22" s="16"/>
      <c r="JW22" s="16"/>
      <c r="JX22" s="16"/>
      <c r="JY22" s="16"/>
      <c r="JZ22" s="16"/>
      <c r="KA22" s="16"/>
      <c r="KB22" s="16"/>
      <c r="KC22" s="16"/>
      <c r="KD22" s="16"/>
      <c r="KE22" s="16"/>
      <c r="KF22" s="16"/>
      <c r="KG22" s="16"/>
      <c r="KH22" s="16"/>
      <c r="KI22" s="16"/>
      <c r="KJ22" s="16"/>
      <c r="KK22" s="16"/>
      <c r="KL22" s="16"/>
      <c r="KM22" s="16"/>
      <c r="KN22" s="16"/>
      <c r="KO22" s="16"/>
      <c r="KP22" s="16"/>
      <c r="KQ22" s="16"/>
      <c r="KR22" s="16"/>
      <c r="KS22" s="16"/>
      <c r="KT22" s="16"/>
      <c r="KU22" s="16"/>
      <c r="KV22" s="16"/>
      <c r="KW22" s="16"/>
      <c r="KX22" s="16"/>
      <c r="KY22" s="16"/>
      <c r="KZ22" s="16"/>
      <c r="LA22" s="16"/>
      <c r="LB22" s="16"/>
      <c r="LC22" s="16"/>
      <c r="LD22" s="16"/>
      <c r="LE22" s="16"/>
      <c r="LF22" s="16"/>
      <c r="LG22" s="16"/>
      <c r="LH22" s="16"/>
      <c r="LI22" s="16"/>
      <c r="LJ22" s="16"/>
      <c r="LK22" s="16"/>
      <c r="LL22" s="16"/>
      <c r="LM22" s="16"/>
      <c r="LN22" s="16"/>
    </row>
    <row r="23" spans="1:326" s="92" customFormat="1" ht="30" customHeight="1" x14ac:dyDescent="0.25">
      <c r="A23" s="88" t="s">
        <v>414</v>
      </c>
      <c r="B23" s="88">
        <v>6</v>
      </c>
      <c r="C23" s="89" t="s">
        <v>384</v>
      </c>
      <c r="D23" s="8" t="s">
        <v>835</v>
      </c>
      <c r="E23" s="88" t="s">
        <v>527</v>
      </c>
      <c r="F23" s="8" t="s">
        <v>836</v>
      </c>
      <c r="G23" s="88" t="s">
        <v>645</v>
      </c>
      <c r="H23" s="8" t="s">
        <v>598</v>
      </c>
      <c r="I23" s="90" t="s">
        <v>518</v>
      </c>
      <c r="J23" s="90" t="s">
        <v>514</v>
      </c>
      <c r="K23" s="46" t="s">
        <v>599</v>
      </c>
      <c r="L23" s="46" t="s">
        <v>599</v>
      </c>
      <c r="M23" s="73" t="s">
        <v>621</v>
      </c>
      <c r="N23" s="90" t="s">
        <v>386</v>
      </c>
      <c r="O23" s="90" t="s">
        <v>521</v>
      </c>
      <c r="P23" s="111" t="s">
        <v>546</v>
      </c>
      <c r="Q23" s="91" t="s">
        <v>385</v>
      </c>
      <c r="R23" s="13" t="s">
        <v>642</v>
      </c>
      <c r="S23" s="8" t="s">
        <v>642</v>
      </c>
      <c r="T23" s="13" t="s">
        <v>643</v>
      </c>
      <c r="U23" s="8" t="s">
        <v>644</v>
      </c>
      <c r="V23" s="94" t="str">
        <f>E23&amp;"-"&amp;F23&amp;"-"&amp;G23&amp;"-ESI"&amp;H23</f>
        <v>Travaux-xxxxxxxxxxxxxxxxxxxxxxxxxxxxxxxxxxxxxxxxxxxxxxxxxxxxxxxxx-Commune-ESIX</v>
      </c>
      <c r="W23" s="88" t="s">
        <v>502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</row>
    <row r="24" spans="1:326" s="92" customFormat="1" ht="30" customHeight="1" x14ac:dyDescent="0.25">
      <c r="A24" s="88" t="s">
        <v>415</v>
      </c>
      <c r="B24" s="88">
        <v>6</v>
      </c>
      <c r="C24" s="89" t="s">
        <v>384</v>
      </c>
      <c r="D24" s="8" t="s">
        <v>835</v>
      </c>
      <c r="E24" s="88" t="s">
        <v>527</v>
      </c>
      <c r="F24" s="8" t="s">
        <v>836</v>
      </c>
      <c r="G24" s="88" t="s">
        <v>645</v>
      </c>
      <c r="H24" s="8" t="s">
        <v>598</v>
      </c>
      <c r="I24" s="90" t="s">
        <v>518</v>
      </c>
      <c r="J24" s="90" t="s">
        <v>515</v>
      </c>
      <c r="K24" s="46" t="s">
        <v>599</v>
      </c>
      <c r="L24" s="46" t="s">
        <v>599</v>
      </c>
      <c r="M24" s="73" t="s">
        <v>622</v>
      </c>
      <c r="N24" s="90" t="s">
        <v>386</v>
      </c>
      <c r="O24" s="90" t="s">
        <v>523</v>
      </c>
      <c r="P24" s="88" t="s">
        <v>547</v>
      </c>
      <c r="Q24" s="91" t="s">
        <v>385</v>
      </c>
      <c r="R24" s="13" t="s">
        <v>642</v>
      </c>
      <c r="S24" s="8" t="s">
        <v>642</v>
      </c>
      <c r="T24" s="13" t="s">
        <v>643</v>
      </c>
      <c r="U24" s="8" t="s">
        <v>644</v>
      </c>
      <c r="V24" s="94" t="str">
        <f>E24&amp;"-"&amp;F24&amp;"-"&amp;G24&amp;"-ESI"&amp;H24</f>
        <v>Travaux-xxxxxxxxxxxxxxxxxxxxxxxxxxxxxxxxxxxxxxxxxxxxxxxxxxxxxxxxx-Commune-ESIX</v>
      </c>
      <c r="W24" s="88" t="s">
        <v>502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  <c r="IW24" s="16"/>
      <c r="IX24" s="16"/>
      <c r="IY24" s="16"/>
      <c r="IZ24" s="16"/>
      <c r="JA24" s="16"/>
      <c r="JB24" s="16"/>
      <c r="JC24" s="16"/>
      <c r="JD24" s="16"/>
      <c r="JE24" s="16"/>
      <c r="JF24" s="16"/>
      <c r="JG24" s="16"/>
      <c r="JH24" s="16"/>
      <c r="JI24" s="16"/>
      <c r="JJ24" s="16"/>
      <c r="JK24" s="16"/>
      <c r="JL24" s="16"/>
      <c r="JM24" s="16"/>
      <c r="JN24" s="16"/>
      <c r="JO24" s="16"/>
      <c r="JP24" s="16"/>
      <c r="JQ24" s="16"/>
      <c r="JR24" s="16"/>
      <c r="JS24" s="16"/>
      <c r="JT24" s="16"/>
      <c r="JU24" s="16"/>
      <c r="JV24" s="16"/>
      <c r="JW24" s="16"/>
      <c r="JX24" s="16"/>
      <c r="JY24" s="16"/>
      <c r="JZ24" s="16"/>
      <c r="KA24" s="16"/>
      <c r="KB24" s="16"/>
      <c r="KC24" s="16"/>
      <c r="KD24" s="16"/>
      <c r="KE24" s="16"/>
      <c r="KF24" s="16"/>
      <c r="KG24" s="16"/>
      <c r="KH24" s="16"/>
      <c r="KI24" s="16"/>
      <c r="KJ24" s="16"/>
      <c r="KK24" s="16"/>
      <c r="KL24" s="16"/>
      <c r="KM24" s="16"/>
      <c r="KN24" s="16"/>
      <c r="KO24" s="16"/>
      <c r="KP24" s="16"/>
      <c r="KQ24" s="16"/>
      <c r="KR24" s="16"/>
      <c r="KS24" s="16"/>
      <c r="KT24" s="16"/>
      <c r="KU24" s="16"/>
      <c r="KV24" s="16"/>
      <c r="KW24" s="16"/>
      <c r="KX24" s="16"/>
      <c r="KY24" s="16"/>
      <c r="KZ24" s="16"/>
      <c r="LA24" s="16"/>
      <c r="LB24" s="16"/>
      <c r="LC24" s="16"/>
      <c r="LD24" s="16"/>
      <c r="LE24" s="16"/>
      <c r="LF24" s="16"/>
      <c r="LG24" s="16"/>
      <c r="LH24" s="16"/>
      <c r="LI24" s="16"/>
      <c r="LJ24" s="16"/>
      <c r="LK24" s="16"/>
      <c r="LL24" s="16"/>
      <c r="LM24" s="16"/>
      <c r="LN24" s="16"/>
    </row>
    <row r="25" spans="1:326" s="92" customFormat="1" ht="30" customHeight="1" x14ac:dyDescent="0.25">
      <c r="A25" s="88" t="s">
        <v>416</v>
      </c>
      <c r="B25" s="88">
        <v>6</v>
      </c>
      <c r="C25" s="89" t="s">
        <v>384</v>
      </c>
      <c r="D25" s="8" t="s">
        <v>835</v>
      </c>
      <c r="E25" s="88" t="s">
        <v>528</v>
      </c>
      <c r="F25" s="8" t="s">
        <v>836</v>
      </c>
      <c r="G25" s="88" t="s">
        <v>645</v>
      </c>
      <c r="H25" s="8" t="s">
        <v>598</v>
      </c>
      <c r="I25" s="90" t="s">
        <v>518</v>
      </c>
      <c r="J25" s="90" t="s">
        <v>514</v>
      </c>
      <c r="K25" s="46" t="s">
        <v>599</v>
      </c>
      <c r="L25" s="46" t="s">
        <v>599</v>
      </c>
      <c r="M25" s="73" t="s">
        <v>623</v>
      </c>
      <c r="N25" s="90" t="s">
        <v>386</v>
      </c>
      <c r="O25" s="90" t="s">
        <v>521</v>
      </c>
      <c r="P25" s="111" t="s">
        <v>548</v>
      </c>
      <c r="Q25" s="91" t="s">
        <v>385</v>
      </c>
      <c r="R25" s="13" t="s">
        <v>642</v>
      </c>
      <c r="S25" s="8" t="s">
        <v>642</v>
      </c>
      <c r="T25" s="13" t="s">
        <v>643</v>
      </c>
      <c r="U25" s="8" t="s">
        <v>644</v>
      </c>
      <c r="V25" s="94" t="str">
        <f t="shared" si="1"/>
        <v>Maîtrise d'œuvre-xxxxxxxxxxxxxxxxxxxxxxxxxxxxxxxxxxxxxxxxxxxxxxxxxxxxxxxxx-Commune-ESIX</v>
      </c>
      <c r="W25" s="88" t="s">
        <v>502</v>
      </c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</row>
    <row r="26" spans="1:326" s="92" customFormat="1" ht="30" customHeight="1" x14ac:dyDescent="0.25">
      <c r="A26" s="88" t="s">
        <v>417</v>
      </c>
      <c r="B26" s="88">
        <v>6</v>
      </c>
      <c r="C26" s="89" t="s">
        <v>384</v>
      </c>
      <c r="D26" s="8" t="s">
        <v>835</v>
      </c>
      <c r="E26" s="88" t="s">
        <v>527</v>
      </c>
      <c r="F26" s="8" t="s">
        <v>836</v>
      </c>
      <c r="G26" s="88" t="s">
        <v>645</v>
      </c>
      <c r="H26" s="8" t="s">
        <v>598</v>
      </c>
      <c r="I26" s="90" t="s">
        <v>518</v>
      </c>
      <c r="J26" s="90" t="s">
        <v>514</v>
      </c>
      <c r="K26" s="46" t="s">
        <v>599</v>
      </c>
      <c r="L26" s="46" t="s">
        <v>599</v>
      </c>
      <c r="M26" s="73" t="s">
        <v>624</v>
      </c>
      <c r="N26" s="90" t="s">
        <v>386</v>
      </c>
      <c r="O26" s="90" t="s">
        <v>523</v>
      </c>
      <c r="P26" s="88" t="s">
        <v>549</v>
      </c>
      <c r="Q26" s="91" t="s">
        <v>385</v>
      </c>
      <c r="R26" s="13" t="s">
        <v>642</v>
      </c>
      <c r="S26" s="8" t="s">
        <v>642</v>
      </c>
      <c r="T26" s="13" t="s">
        <v>643</v>
      </c>
      <c r="U26" s="8" t="s">
        <v>644</v>
      </c>
      <c r="V26" s="94" t="str">
        <f t="shared" si="1"/>
        <v>Travaux-xxxxxxxxxxxxxxxxxxxxxxxxxxxxxxxxxxxxxxxxxxxxxxxxxxxxxxxxx-Commune-ESIX</v>
      </c>
      <c r="W26" s="88" t="s">
        <v>502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</row>
    <row r="27" spans="1:326" s="92" customFormat="1" ht="30" customHeight="1" x14ac:dyDescent="0.25">
      <c r="A27" s="88" t="s">
        <v>418</v>
      </c>
      <c r="B27" s="88">
        <v>6</v>
      </c>
      <c r="C27" s="89" t="s">
        <v>384</v>
      </c>
      <c r="D27" s="8" t="s">
        <v>835</v>
      </c>
      <c r="E27" s="88" t="s">
        <v>527</v>
      </c>
      <c r="F27" s="8" t="s">
        <v>836</v>
      </c>
      <c r="G27" s="88" t="s">
        <v>645</v>
      </c>
      <c r="H27" s="8" t="s">
        <v>598</v>
      </c>
      <c r="I27" s="90" t="s">
        <v>518</v>
      </c>
      <c r="J27" s="90" t="s">
        <v>516</v>
      </c>
      <c r="K27" s="46" t="s">
        <v>599</v>
      </c>
      <c r="L27" s="46" t="s">
        <v>599</v>
      </c>
      <c r="M27" s="73" t="s">
        <v>625</v>
      </c>
      <c r="N27" s="90" t="s">
        <v>387</v>
      </c>
      <c r="O27" s="90" t="s">
        <v>524</v>
      </c>
      <c r="P27" s="88" t="s">
        <v>550</v>
      </c>
      <c r="Q27" s="91" t="s">
        <v>385</v>
      </c>
      <c r="R27" s="13" t="s">
        <v>642</v>
      </c>
      <c r="S27" s="8" t="s">
        <v>642</v>
      </c>
      <c r="T27" s="13" t="s">
        <v>643</v>
      </c>
      <c r="U27" s="8" t="s">
        <v>644</v>
      </c>
      <c r="V27" s="94" t="str">
        <f t="shared" si="1"/>
        <v>Travaux-xxxxxxxxxxxxxxxxxxxxxxxxxxxxxxxxxxxxxxxxxxxxxxxxxxxxxxxxx-Commune-ESIX</v>
      </c>
      <c r="W27" s="88" t="s">
        <v>502</v>
      </c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</row>
    <row r="28" spans="1:326" s="16" customFormat="1" ht="30" customHeight="1" x14ac:dyDescent="0.25">
      <c r="A28" s="88" t="s">
        <v>419</v>
      </c>
      <c r="B28" s="88">
        <v>6</v>
      </c>
      <c r="C28" s="89" t="s">
        <v>384</v>
      </c>
      <c r="D28" s="8" t="s">
        <v>835</v>
      </c>
      <c r="E28" s="88" t="s">
        <v>528</v>
      </c>
      <c r="F28" s="8" t="s">
        <v>836</v>
      </c>
      <c r="G28" s="88" t="s">
        <v>645</v>
      </c>
      <c r="H28" s="8" t="s">
        <v>598</v>
      </c>
      <c r="I28" s="23"/>
      <c r="J28" s="21" t="s">
        <v>514</v>
      </c>
      <c r="K28" s="46" t="s">
        <v>599</v>
      </c>
      <c r="L28" s="46" t="s">
        <v>599</v>
      </c>
      <c r="M28" s="73" t="s">
        <v>626</v>
      </c>
      <c r="N28" s="23" t="s">
        <v>386</v>
      </c>
      <c r="O28" s="23" t="s">
        <v>558</v>
      </c>
      <c r="P28" s="21" t="s">
        <v>551</v>
      </c>
      <c r="Q28" s="91" t="s">
        <v>385</v>
      </c>
      <c r="R28" s="13" t="s">
        <v>642</v>
      </c>
      <c r="S28" s="8" t="s">
        <v>642</v>
      </c>
      <c r="T28" s="13" t="s">
        <v>643</v>
      </c>
      <c r="U28" s="8" t="s">
        <v>644</v>
      </c>
      <c r="V28" s="95" t="s">
        <v>405</v>
      </c>
      <c r="W28" s="88" t="s">
        <v>502</v>
      </c>
    </row>
    <row r="29" spans="1:326" s="16" customFormat="1" ht="30" customHeight="1" x14ac:dyDescent="0.25">
      <c r="A29" s="88" t="s">
        <v>420</v>
      </c>
      <c r="B29" s="88">
        <v>6</v>
      </c>
      <c r="C29" s="89" t="s">
        <v>384</v>
      </c>
      <c r="D29" s="8" t="s">
        <v>835</v>
      </c>
      <c r="E29" s="21" t="s">
        <v>527</v>
      </c>
      <c r="F29" s="8" t="s">
        <v>836</v>
      </c>
      <c r="G29" s="88" t="s">
        <v>645</v>
      </c>
      <c r="H29" s="8" t="s">
        <v>598</v>
      </c>
      <c r="I29" s="23" t="s">
        <v>520</v>
      </c>
      <c r="J29" s="21" t="s">
        <v>515</v>
      </c>
      <c r="K29" s="46" t="s">
        <v>599</v>
      </c>
      <c r="L29" s="46" t="s">
        <v>599</v>
      </c>
      <c r="M29" s="73" t="s">
        <v>627</v>
      </c>
      <c r="N29" s="23" t="s">
        <v>387</v>
      </c>
      <c r="O29" s="23" t="s">
        <v>524</v>
      </c>
      <c r="P29" s="111" t="s">
        <v>552</v>
      </c>
      <c r="Q29" s="47" t="s">
        <v>385</v>
      </c>
      <c r="R29" s="13" t="s">
        <v>642</v>
      </c>
      <c r="S29" s="8" t="s">
        <v>642</v>
      </c>
      <c r="T29" s="13" t="s">
        <v>643</v>
      </c>
      <c r="U29" s="8" t="s">
        <v>644</v>
      </c>
      <c r="V29" s="95" t="str">
        <f>E29&amp;"-"&amp;F29&amp;"-"&amp;G29&amp;"-ESI"&amp;H29</f>
        <v>Travaux-xxxxxxxxxxxxxxxxxxxxxxxxxxxxxxxxxxxxxxxxxxxxxxxxxxxxxxxxx-Commune-ESIX</v>
      </c>
      <c r="W29" s="21" t="s">
        <v>502</v>
      </c>
    </row>
    <row r="30" spans="1:326" s="92" customFormat="1" ht="30" customHeight="1" x14ac:dyDescent="0.25">
      <c r="A30" s="88" t="s">
        <v>421</v>
      </c>
      <c r="B30" s="88">
        <v>6</v>
      </c>
      <c r="C30" s="89" t="s">
        <v>384</v>
      </c>
      <c r="D30" s="8" t="s">
        <v>835</v>
      </c>
      <c r="E30" s="88" t="s">
        <v>527</v>
      </c>
      <c r="F30" s="8" t="s">
        <v>836</v>
      </c>
      <c r="G30" s="88" t="s">
        <v>645</v>
      </c>
      <c r="H30" s="8" t="s">
        <v>598</v>
      </c>
      <c r="I30" s="90" t="s">
        <v>518</v>
      </c>
      <c r="J30" s="90" t="s">
        <v>516</v>
      </c>
      <c r="K30" s="46" t="s">
        <v>599</v>
      </c>
      <c r="L30" s="46" t="s">
        <v>599</v>
      </c>
      <c r="M30" s="73" t="s">
        <v>628</v>
      </c>
      <c r="N30" s="90" t="s">
        <v>537</v>
      </c>
      <c r="O30" s="90" t="s">
        <v>523</v>
      </c>
      <c r="P30" s="111" t="s">
        <v>553</v>
      </c>
      <c r="Q30" s="91" t="s">
        <v>385</v>
      </c>
      <c r="R30" s="13" t="s">
        <v>642</v>
      </c>
      <c r="S30" s="8" t="s">
        <v>642</v>
      </c>
      <c r="T30" s="13" t="s">
        <v>643</v>
      </c>
      <c r="U30" s="8" t="s">
        <v>644</v>
      </c>
      <c r="V30" s="94" t="str">
        <f t="shared" si="1"/>
        <v>Travaux-xxxxxxxxxxxxxxxxxxxxxxxxxxxxxxxxxxxxxxxxxxxxxxxxxxxxxxxxx-Commune-ESIX</v>
      </c>
      <c r="W30" s="88" t="s">
        <v>502</v>
      </c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  <c r="KM30" s="16"/>
      <c r="KN30" s="16"/>
      <c r="KO30" s="16"/>
      <c r="KP30" s="16"/>
      <c r="KQ30" s="16"/>
      <c r="KR30" s="16"/>
      <c r="KS30" s="16"/>
      <c r="KT30" s="16"/>
      <c r="KU30" s="16"/>
      <c r="KV30" s="16"/>
      <c r="KW30" s="16"/>
      <c r="KX30" s="16"/>
      <c r="KY30" s="16"/>
      <c r="KZ30" s="16"/>
      <c r="LA30" s="16"/>
      <c r="LB30" s="16"/>
      <c r="LC30" s="16"/>
      <c r="LD30" s="16"/>
      <c r="LE30" s="16"/>
      <c r="LF30" s="16"/>
      <c r="LG30" s="16"/>
      <c r="LH30" s="16"/>
      <c r="LI30" s="16"/>
      <c r="LJ30" s="16"/>
      <c r="LK30" s="16"/>
      <c r="LL30" s="16"/>
      <c r="LM30" s="16"/>
      <c r="LN30" s="16"/>
    </row>
    <row r="31" spans="1:326" s="92" customFormat="1" ht="30" customHeight="1" x14ac:dyDescent="0.25">
      <c r="A31" s="88" t="s">
        <v>422</v>
      </c>
      <c r="B31" s="88">
        <v>6</v>
      </c>
      <c r="C31" s="89" t="s">
        <v>384</v>
      </c>
      <c r="D31" s="8" t="s">
        <v>835</v>
      </c>
      <c r="E31" s="88" t="s">
        <v>527</v>
      </c>
      <c r="F31" s="8" t="s">
        <v>836</v>
      </c>
      <c r="G31" s="88" t="s">
        <v>645</v>
      </c>
      <c r="H31" s="8" t="s">
        <v>598</v>
      </c>
      <c r="I31" s="90" t="s">
        <v>518</v>
      </c>
      <c r="J31" s="90" t="s">
        <v>516</v>
      </c>
      <c r="K31" s="46" t="s">
        <v>599</v>
      </c>
      <c r="L31" s="46" t="s">
        <v>599</v>
      </c>
      <c r="M31" s="73" t="s">
        <v>629</v>
      </c>
      <c r="N31" s="90" t="s">
        <v>537</v>
      </c>
      <c r="O31" s="90" t="s">
        <v>523</v>
      </c>
      <c r="P31" s="88" t="s">
        <v>554</v>
      </c>
      <c r="Q31" s="91" t="s">
        <v>385</v>
      </c>
      <c r="R31" s="13" t="s">
        <v>642</v>
      </c>
      <c r="S31" s="8" t="s">
        <v>642</v>
      </c>
      <c r="T31" s="13" t="s">
        <v>643</v>
      </c>
      <c r="U31" s="8" t="s">
        <v>644</v>
      </c>
      <c r="V31" s="94" t="str">
        <f t="shared" si="1"/>
        <v>Travaux-xxxxxxxxxxxxxxxxxxxxxxxxxxxxxxxxxxxxxxxxxxxxxxxxxxxxxxxxx-Commune-ESIX</v>
      </c>
      <c r="W31" s="88" t="s">
        <v>502</v>
      </c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</row>
    <row r="32" spans="1:326" s="92" customFormat="1" ht="30" customHeight="1" x14ac:dyDescent="0.25">
      <c r="A32" s="88" t="s">
        <v>423</v>
      </c>
      <c r="B32" s="88">
        <v>6</v>
      </c>
      <c r="C32" s="89" t="s">
        <v>384</v>
      </c>
      <c r="D32" s="8" t="s">
        <v>835</v>
      </c>
      <c r="E32" s="88" t="s">
        <v>527</v>
      </c>
      <c r="F32" s="8" t="s">
        <v>836</v>
      </c>
      <c r="G32" s="88" t="s">
        <v>645</v>
      </c>
      <c r="H32" s="8" t="s">
        <v>598</v>
      </c>
      <c r="I32" s="90" t="s">
        <v>518</v>
      </c>
      <c r="J32" s="90" t="s">
        <v>388</v>
      </c>
      <c r="K32" s="46" t="s">
        <v>599</v>
      </c>
      <c r="L32" s="46" t="s">
        <v>599</v>
      </c>
      <c r="M32" s="73" t="s">
        <v>630</v>
      </c>
      <c r="N32" s="90" t="s">
        <v>537</v>
      </c>
      <c r="O32" s="90" t="s">
        <v>523</v>
      </c>
      <c r="P32" s="111" t="s">
        <v>555</v>
      </c>
      <c r="Q32" s="91" t="s">
        <v>385</v>
      </c>
      <c r="R32" s="13" t="s">
        <v>642</v>
      </c>
      <c r="S32" s="8" t="s">
        <v>642</v>
      </c>
      <c r="T32" s="13" t="s">
        <v>643</v>
      </c>
      <c r="U32" s="8" t="s">
        <v>644</v>
      </c>
      <c r="V32" s="94" t="str">
        <f t="shared" si="1"/>
        <v>Travaux-xxxxxxxxxxxxxxxxxxxxxxxxxxxxxxxxxxxxxxxxxxxxxxxxxxxxxxxxx-Commune-ESIX</v>
      </c>
      <c r="W32" s="88" t="s">
        <v>502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  <c r="IW32" s="16"/>
      <c r="IX32" s="16"/>
      <c r="IY32" s="16"/>
      <c r="IZ32" s="16"/>
      <c r="JA32" s="16"/>
      <c r="JB32" s="16"/>
      <c r="JC32" s="16"/>
      <c r="JD32" s="16"/>
      <c r="JE32" s="16"/>
      <c r="JF32" s="16"/>
      <c r="JG32" s="16"/>
      <c r="JH32" s="16"/>
      <c r="JI32" s="16"/>
      <c r="JJ32" s="16"/>
      <c r="JK32" s="16"/>
      <c r="JL32" s="16"/>
      <c r="JM32" s="16"/>
      <c r="JN32" s="16"/>
      <c r="JO32" s="16"/>
      <c r="JP32" s="16"/>
      <c r="JQ32" s="16"/>
      <c r="JR32" s="16"/>
      <c r="JS32" s="16"/>
      <c r="JT32" s="16"/>
      <c r="JU32" s="16"/>
      <c r="JV32" s="16"/>
      <c r="JW32" s="16"/>
      <c r="JX32" s="16"/>
      <c r="JY32" s="16"/>
      <c r="JZ32" s="16"/>
      <c r="KA32" s="16"/>
      <c r="KB32" s="16"/>
      <c r="KC32" s="16"/>
      <c r="KD32" s="16"/>
      <c r="KE32" s="16"/>
      <c r="KF32" s="16"/>
      <c r="KG32" s="16"/>
      <c r="KH32" s="16"/>
      <c r="KI32" s="16"/>
      <c r="KJ32" s="16"/>
      <c r="KK32" s="16"/>
      <c r="KL32" s="16"/>
      <c r="KM32" s="16"/>
      <c r="KN32" s="16"/>
      <c r="KO32" s="16"/>
      <c r="KP32" s="16"/>
      <c r="KQ32" s="16"/>
      <c r="KR32" s="16"/>
      <c r="KS32" s="16"/>
      <c r="KT32" s="16"/>
      <c r="KU32" s="16"/>
      <c r="KV32" s="16"/>
      <c r="KW32" s="16"/>
      <c r="KX32" s="16"/>
      <c r="KY32" s="16"/>
      <c r="KZ32" s="16"/>
      <c r="LA32" s="16"/>
      <c r="LB32" s="16"/>
      <c r="LC32" s="16"/>
      <c r="LD32" s="16"/>
      <c r="LE32" s="16"/>
      <c r="LF32" s="16"/>
      <c r="LG32" s="16"/>
      <c r="LH32" s="16"/>
      <c r="LI32" s="16"/>
      <c r="LJ32" s="16"/>
      <c r="LK32" s="16"/>
      <c r="LL32" s="16"/>
      <c r="LM32" s="16"/>
      <c r="LN32" s="16"/>
    </row>
    <row r="33" spans="1:23" s="16" customFormat="1" ht="30" customHeight="1" x14ac:dyDescent="0.25">
      <c r="A33" s="88" t="s">
        <v>424</v>
      </c>
      <c r="B33" s="88">
        <v>6</v>
      </c>
      <c r="C33" s="89" t="s">
        <v>384</v>
      </c>
      <c r="D33" s="8" t="s">
        <v>835</v>
      </c>
      <c r="E33" s="21" t="s">
        <v>538</v>
      </c>
      <c r="F33" s="8" t="s">
        <v>836</v>
      </c>
      <c r="G33" s="88" t="s">
        <v>645</v>
      </c>
      <c r="H33" s="8" t="s">
        <v>598</v>
      </c>
      <c r="I33" s="21" t="s">
        <v>539</v>
      </c>
      <c r="J33" s="21"/>
      <c r="K33" s="46" t="s">
        <v>599</v>
      </c>
      <c r="L33" s="46" t="s">
        <v>599</v>
      </c>
      <c r="M33" s="73" t="s">
        <v>631</v>
      </c>
      <c r="N33" s="21" t="s">
        <v>537</v>
      </c>
      <c r="O33" s="23" t="s">
        <v>523</v>
      </c>
      <c r="P33" s="111" t="s">
        <v>556</v>
      </c>
      <c r="Q33" s="47" t="s">
        <v>385</v>
      </c>
      <c r="R33" s="13" t="s">
        <v>642</v>
      </c>
      <c r="S33" s="8" t="s">
        <v>642</v>
      </c>
      <c r="T33" s="13" t="s">
        <v>643</v>
      </c>
      <c r="U33" s="8" t="s">
        <v>644</v>
      </c>
      <c r="V33" s="95" t="str">
        <f t="shared" ref="V33:V45" si="2">E33&amp;"-"&amp;F33&amp;"-"&amp;G33&amp;"-ESI"&amp;H33</f>
        <v>Services-xxxxxxxxxxxxxxxxxxxxxxxxxxxxxxxxxxxxxxxxxxxxxxxxxxxxxxxxx-Commune-ESIX</v>
      </c>
      <c r="W33" s="21" t="s">
        <v>502</v>
      </c>
    </row>
    <row r="34" spans="1:23" s="16" customFormat="1" ht="30" customHeight="1" x14ac:dyDescent="0.25">
      <c r="A34" s="88" t="s">
        <v>425</v>
      </c>
      <c r="B34" s="88">
        <v>6</v>
      </c>
      <c r="C34" s="89" t="s">
        <v>384</v>
      </c>
      <c r="D34" s="8" t="s">
        <v>835</v>
      </c>
      <c r="E34" s="21" t="s">
        <v>538</v>
      </c>
      <c r="F34" s="8" t="s">
        <v>836</v>
      </c>
      <c r="G34" s="88" t="s">
        <v>645</v>
      </c>
      <c r="H34" s="8" t="s">
        <v>598</v>
      </c>
      <c r="I34" s="21" t="s">
        <v>520</v>
      </c>
      <c r="J34" s="21"/>
      <c r="K34" s="46" t="s">
        <v>599</v>
      </c>
      <c r="L34" s="46" t="s">
        <v>599</v>
      </c>
      <c r="M34" s="73" t="s">
        <v>632</v>
      </c>
      <c r="N34" s="21" t="s">
        <v>386</v>
      </c>
      <c r="O34" s="23" t="s">
        <v>523</v>
      </c>
      <c r="P34" s="111" t="s">
        <v>557</v>
      </c>
      <c r="Q34" s="47" t="s">
        <v>385</v>
      </c>
      <c r="R34" s="13" t="s">
        <v>642</v>
      </c>
      <c r="S34" s="8" t="s">
        <v>642</v>
      </c>
      <c r="T34" s="13" t="s">
        <v>643</v>
      </c>
      <c r="U34" s="8" t="s">
        <v>644</v>
      </c>
      <c r="V34" s="95" t="str">
        <f t="shared" si="2"/>
        <v>Services-xxxxxxxxxxxxxxxxxxxxxxxxxxxxxxxxxxxxxxxxxxxxxxxxxxxxxxxxx-Commune-ESIX</v>
      </c>
      <c r="W34" s="21" t="s">
        <v>502</v>
      </c>
    </row>
    <row r="35" spans="1:23" ht="67.5" customHeight="1" x14ac:dyDescent="0.25">
      <c r="A35" s="8" t="s">
        <v>426</v>
      </c>
      <c r="B35" s="149">
        <v>7</v>
      </c>
      <c r="C35" s="150" t="s">
        <v>585</v>
      </c>
      <c r="D35" s="8" t="s">
        <v>835</v>
      </c>
      <c r="E35" s="149" t="s">
        <v>527</v>
      </c>
      <c r="F35" s="8" t="s">
        <v>836</v>
      </c>
      <c r="G35" s="88" t="s">
        <v>645</v>
      </c>
      <c r="H35" s="8" t="s">
        <v>598</v>
      </c>
      <c r="I35" s="149" t="s">
        <v>518</v>
      </c>
      <c r="J35" s="149" t="s">
        <v>514</v>
      </c>
      <c r="K35" s="46" t="s">
        <v>599</v>
      </c>
      <c r="L35" s="46" t="s">
        <v>599</v>
      </c>
      <c r="M35" s="73" t="s">
        <v>633</v>
      </c>
      <c r="N35" s="149" t="s">
        <v>588</v>
      </c>
      <c r="O35" s="149" t="s">
        <v>521</v>
      </c>
      <c r="P35" s="149" t="s">
        <v>540</v>
      </c>
      <c r="Q35" s="151" t="s">
        <v>385</v>
      </c>
      <c r="R35" s="13" t="s">
        <v>642</v>
      </c>
      <c r="S35" s="8" t="s">
        <v>642</v>
      </c>
      <c r="T35" s="13" t="s">
        <v>643</v>
      </c>
      <c r="U35" s="8" t="s">
        <v>644</v>
      </c>
      <c r="V35" s="152" t="str">
        <f>E35&amp;"-"&amp;F35&amp;"-"&amp;G35&amp;"-ESI"&amp;H35</f>
        <v>Travaux-xxxxxxxxxxxxxxxxxxxxxxxxxxxxxxxxxxxxxxxxxxxxxxxxxxxxxxxxx-Commune-ESIX</v>
      </c>
      <c r="W35" s="149" t="s">
        <v>502</v>
      </c>
    </row>
    <row r="36" spans="1:23" ht="30" customHeight="1" x14ac:dyDescent="0.25">
      <c r="A36" s="8" t="s">
        <v>427</v>
      </c>
      <c r="B36" s="149">
        <v>7</v>
      </c>
      <c r="C36" s="150" t="s">
        <v>585</v>
      </c>
      <c r="D36" s="8" t="s">
        <v>835</v>
      </c>
      <c r="E36" s="149" t="s">
        <v>527</v>
      </c>
      <c r="F36" s="8" t="s">
        <v>836</v>
      </c>
      <c r="G36" s="88" t="s">
        <v>645</v>
      </c>
      <c r="H36" s="8" t="s">
        <v>598</v>
      </c>
      <c r="I36" s="149" t="s">
        <v>518</v>
      </c>
      <c r="J36" s="149" t="s">
        <v>586</v>
      </c>
      <c r="K36" s="46" t="s">
        <v>599</v>
      </c>
      <c r="L36" s="46" t="s">
        <v>599</v>
      </c>
      <c r="M36" s="73" t="s">
        <v>634</v>
      </c>
      <c r="N36" s="149" t="s">
        <v>387</v>
      </c>
      <c r="O36" s="149" t="s">
        <v>587</v>
      </c>
      <c r="P36" s="149" t="s">
        <v>589</v>
      </c>
      <c r="Q36" s="151" t="s">
        <v>385</v>
      </c>
      <c r="R36" s="13" t="s">
        <v>642</v>
      </c>
      <c r="S36" s="8" t="s">
        <v>642</v>
      </c>
      <c r="T36" s="13" t="s">
        <v>643</v>
      </c>
      <c r="U36" s="8" t="s">
        <v>644</v>
      </c>
      <c r="V36" s="152" t="str">
        <f t="shared" si="2"/>
        <v>Travaux-xxxxxxxxxxxxxxxxxxxxxxxxxxxxxxxxxxxxxxxxxxxxxxxxxxxxxxxxx-Commune-ESIX</v>
      </c>
      <c r="W36" s="149" t="s">
        <v>502</v>
      </c>
    </row>
    <row r="37" spans="1:23" ht="30" customHeight="1" x14ac:dyDescent="0.25">
      <c r="A37" s="8" t="s">
        <v>428</v>
      </c>
      <c r="B37" s="149">
        <v>7</v>
      </c>
      <c r="C37" s="150" t="s">
        <v>585</v>
      </c>
      <c r="D37" s="8" t="s">
        <v>835</v>
      </c>
      <c r="E37" s="149" t="s">
        <v>527</v>
      </c>
      <c r="F37" s="8" t="s">
        <v>836</v>
      </c>
      <c r="G37" s="88" t="s">
        <v>645</v>
      </c>
      <c r="H37" s="8" t="s">
        <v>598</v>
      </c>
      <c r="I37" s="149" t="s">
        <v>518</v>
      </c>
      <c r="J37" s="149" t="s">
        <v>515</v>
      </c>
      <c r="K37" s="46" t="s">
        <v>599</v>
      </c>
      <c r="L37" s="46" t="s">
        <v>599</v>
      </c>
      <c r="M37" s="73" t="s">
        <v>635</v>
      </c>
      <c r="N37" s="151" t="s">
        <v>387</v>
      </c>
      <c r="O37" s="151" t="s">
        <v>524</v>
      </c>
      <c r="P37" s="149" t="s">
        <v>543</v>
      </c>
      <c r="Q37" s="151" t="s">
        <v>385</v>
      </c>
      <c r="R37" s="13" t="s">
        <v>642</v>
      </c>
      <c r="S37" s="8" t="s">
        <v>642</v>
      </c>
      <c r="T37" s="13" t="s">
        <v>643</v>
      </c>
      <c r="U37" s="8" t="s">
        <v>644</v>
      </c>
      <c r="V37" s="152" t="str">
        <f>E37&amp;"-"&amp;F37&amp;"-"&amp;G37&amp;"-ESI"&amp;H37</f>
        <v>Travaux-xxxxxxxxxxxxxxxxxxxxxxxxxxxxxxxxxxxxxxxxxxxxxxxxxxxxxxxxx-Commune-ESIX</v>
      </c>
      <c r="W37" s="149" t="s">
        <v>502</v>
      </c>
    </row>
    <row r="38" spans="1:23" ht="30" customHeight="1" x14ac:dyDescent="0.25">
      <c r="A38" s="8" t="s">
        <v>429</v>
      </c>
      <c r="B38" s="149">
        <v>7</v>
      </c>
      <c r="C38" s="150" t="s">
        <v>585</v>
      </c>
      <c r="D38" s="8" t="s">
        <v>835</v>
      </c>
      <c r="E38" s="149" t="s">
        <v>527</v>
      </c>
      <c r="F38" s="8" t="s">
        <v>836</v>
      </c>
      <c r="G38" s="88" t="s">
        <v>645</v>
      </c>
      <c r="H38" s="8" t="s">
        <v>598</v>
      </c>
      <c r="I38" s="149" t="s">
        <v>518</v>
      </c>
      <c r="J38" s="149" t="s">
        <v>515</v>
      </c>
      <c r="K38" s="46" t="s">
        <v>599</v>
      </c>
      <c r="L38" s="46" t="s">
        <v>599</v>
      </c>
      <c r="M38" s="73" t="s">
        <v>636</v>
      </c>
      <c r="N38" s="149" t="s">
        <v>386</v>
      </c>
      <c r="O38" s="149" t="s">
        <v>584</v>
      </c>
      <c r="P38" s="149" t="s">
        <v>590</v>
      </c>
      <c r="Q38" s="151" t="s">
        <v>385</v>
      </c>
      <c r="R38" s="13" t="s">
        <v>642</v>
      </c>
      <c r="S38" s="8" t="s">
        <v>642</v>
      </c>
      <c r="T38" s="13" t="s">
        <v>643</v>
      </c>
      <c r="U38" s="8" t="s">
        <v>644</v>
      </c>
      <c r="V38" s="152" t="str">
        <f t="shared" si="2"/>
        <v>Travaux-xxxxxxxxxxxxxxxxxxxxxxxxxxxxxxxxxxxxxxxxxxxxxxxxxxxxxxxxx-Commune-ESIX</v>
      </c>
      <c r="W38" s="149" t="s">
        <v>502</v>
      </c>
    </row>
    <row r="39" spans="1:23" s="16" customFormat="1" ht="30" customHeight="1" x14ac:dyDescent="0.25">
      <c r="A39" s="8" t="s">
        <v>430</v>
      </c>
      <c r="B39" s="149">
        <v>7</v>
      </c>
      <c r="C39" s="150" t="s">
        <v>585</v>
      </c>
      <c r="D39" s="8" t="s">
        <v>835</v>
      </c>
      <c r="E39" s="149" t="s">
        <v>527</v>
      </c>
      <c r="F39" s="8" t="s">
        <v>836</v>
      </c>
      <c r="G39" s="88" t="s">
        <v>645</v>
      </c>
      <c r="H39" s="8" t="s">
        <v>598</v>
      </c>
      <c r="I39" s="149" t="s">
        <v>518</v>
      </c>
      <c r="J39" s="149" t="s">
        <v>515</v>
      </c>
      <c r="K39" s="46" t="s">
        <v>599</v>
      </c>
      <c r="L39" s="46" t="s">
        <v>599</v>
      </c>
      <c r="M39" s="73" t="s">
        <v>637</v>
      </c>
      <c r="N39" s="151" t="s">
        <v>387</v>
      </c>
      <c r="O39" s="151" t="s">
        <v>524</v>
      </c>
      <c r="P39" s="149" t="s">
        <v>591</v>
      </c>
      <c r="Q39" s="151" t="s">
        <v>385</v>
      </c>
      <c r="R39" s="13" t="s">
        <v>642</v>
      </c>
      <c r="S39" s="8" t="s">
        <v>642</v>
      </c>
      <c r="T39" s="13" t="s">
        <v>643</v>
      </c>
      <c r="U39" s="8" t="s">
        <v>644</v>
      </c>
      <c r="V39" s="152" t="str">
        <f>E39&amp;"-"&amp;F39&amp;"-"&amp;G39&amp;"-ESI"&amp;H39</f>
        <v>Travaux-xxxxxxxxxxxxxxxxxxxxxxxxxxxxxxxxxxxxxxxxxxxxxxxxxxxxxxxxx-Commune-ESIX</v>
      </c>
      <c r="W39" s="149" t="s">
        <v>502</v>
      </c>
    </row>
    <row r="40" spans="1:23" s="16" customFormat="1" ht="30" customHeight="1" x14ac:dyDescent="0.25">
      <c r="A40" s="8" t="s">
        <v>431</v>
      </c>
      <c r="B40" s="149">
        <v>7</v>
      </c>
      <c r="C40" s="150" t="s">
        <v>585</v>
      </c>
      <c r="D40" s="8" t="s">
        <v>835</v>
      </c>
      <c r="E40" s="149" t="s">
        <v>527</v>
      </c>
      <c r="F40" s="8" t="s">
        <v>836</v>
      </c>
      <c r="G40" s="88" t="s">
        <v>645</v>
      </c>
      <c r="H40" s="8" t="s">
        <v>598</v>
      </c>
      <c r="I40" s="149" t="s">
        <v>518</v>
      </c>
      <c r="J40" s="149" t="s">
        <v>515</v>
      </c>
      <c r="K40" s="46" t="s">
        <v>599</v>
      </c>
      <c r="L40" s="46" t="s">
        <v>599</v>
      </c>
      <c r="M40" s="73" t="s">
        <v>638</v>
      </c>
      <c r="N40" s="151" t="s">
        <v>387</v>
      </c>
      <c r="O40" s="151" t="s">
        <v>524</v>
      </c>
      <c r="P40" s="149" t="s">
        <v>592</v>
      </c>
      <c r="Q40" s="151" t="s">
        <v>385</v>
      </c>
      <c r="R40" s="13" t="s">
        <v>642</v>
      </c>
      <c r="S40" s="8" t="s">
        <v>642</v>
      </c>
      <c r="T40" s="13" t="s">
        <v>643</v>
      </c>
      <c r="U40" s="8" t="s">
        <v>644</v>
      </c>
      <c r="V40" s="152" t="str">
        <f>E40&amp;"-"&amp;F40&amp;"-"&amp;G40&amp;"-ESI"&amp;H40</f>
        <v>Travaux-xxxxxxxxxxxxxxxxxxxxxxxxxxxxxxxxxxxxxxxxxxxxxxxxxxxxxxxxx-Commune-ESIX</v>
      </c>
      <c r="W40" s="149" t="s">
        <v>502</v>
      </c>
    </row>
    <row r="41" spans="1:23" s="16" customFormat="1" ht="38.25" x14ac:dyDescent="0.25">
      <c r="A41" s="8" t="s">
        <v>432</v>
      </c>
      <c r="B41" s="149">
        <v>7</v>
      </c>
      <c r="C41" s="150" t="s">
        <v>585</v>
      </c>
      <c r="D41" s="8" t="s">
        <v>835</v>
      </c>
      <c r="E41" s="149" t="s">
        <v>527</v>
      </c>
      <c r="F41" s="8" t="s">
        <v>836</v>
      </c>
      <c r="G41" s="88" t="s">
        <v>645</v>
      </c>
      <c r="H41" s="8" t="s">
        <v>598</v>
      </c>
      <c r="I41" s="149" t="s">
        <v>518</v>
      </c>
      <c r="J41" s="149" t="s">
        <v>516</v>
      </c>
      <c r="K41" s="46" t="s">
        <v>599</v>
      </c>
      <c r="L41" s="46" t="s">
        <v>599</v>
      </c>
      <c r="M41" s="73" t="s">
        <v>639</v>
      </c>
      <c r="N41" s="151" t="s">
        <v>387</v>
      </c>
      <c r="O41" s="151" t="s">
        <v>524</v>
      </c>
      <c r="P41" s="149" t="s">
        <v>593</v>
      </c>
      <c r="Q41" s="151" t="s">
        <v>385</v>
      </c>
      <c r="R41" s="13" t="s">
        <v>642</v>
      </c>
      <c r="S41" s="8" t="s">
        <v>642</v>
      </c>
      <c r="T41" s="13" t="s">
        <v>643</v>
      </c>
      <c r="U41" s="8" t="s">
        <v>644</v>
      </c>
      <c r="V41" s="152" t="str">
        <f>E41&amp;"-"&amp;F41&amp;"-"&amp;G41&amp;"-ESI"&amp;H41</f>
        <v>Travaux-xxxxxxxxxxxxxxxxxxxxxxxxxxxxxxxxxxxxxxxxxxxxxxxxxxxxxxxxx-Commune-ESIX</v>
      </c>
      <c r="W41" s="149" t="s">
        <v>502</v>
      </c>
    </row>
    <row r="42" spans="1:23" ht="30" customHeight="1" x14ac:dyDescent="0.25">
      <c r="A42" s="8" t="s">
        <v>433</v>
      </c>
      <c r="B42" s="149">
        <v>7</v>
      </c>
      <c r="C42" s="150" t="s">
        <v>585</v>
      </c>
      <c r="D42" s="8" t="s">
        <v>835</v>
      </c>
      <c r="E42" s="149" t="s">
        <v>538</v>
      </c>
      <c r="F42" s="8" t="s">
        <v>836</v>
      </c>
      <c r="G42" s="88" t="s">
        <v>645</v>
      </c>
      <c r="H42" s="8" t="s">
        <v>598</v>
      </c>
      <c r="I42" s="149" t="s">
        <v>583</v>
      </c>
      <c r="J42" s="149"/>
      <c r="K42" s="46" t="s">
        <v>599</v>
      </c>
      <c r="L42" s="46" t="s">
        <v>599</v>
      </c>
      <c r="M42" s="73" t="s">
        <v>640</v>
      </c>
      <c r="N42" s="151" t="s">
        <v>537</v>
      </c>
      <c r="O42" s="151" t="s">
        <v>523</v>
      </c>
      <c r="P42" s="149" t="s">
        <v>594</v>
      </c>
      <c r="Q42" s="151" t="s">
        <v>385</v>
      </c>
      <c r="R42" s="13" t="s">
        <v>642</v>
      </c>
      <c r="S42" s="8" t="s">
        <v>642</v>
      </c>
      <c r="T42" s="13" t="s">
        <v>643</v>
      </c>
      <c r="U42" s="8" t="s">
        <v>644</v>
      </c>
      <c r="V42" s="152" t="str">
        <f>E42&amp;"-"&amp;F42&amp;"-"&amp;G42&amp;"-ESI"&amp;H42</f>
        <v>Services-xxxxxxxxxxxxxxxxxxxxxxxxxxxxxxxxxxxxxxxxxxxxxxxxxxxxxxxxx-Commune-ESIX</v>
      </c>
      <c r="W42" s="149" t="s">
        <v>502</v>
      </c>
    </row>
    <row r="43" spans="1:23" s="16" customFormat="1" ht="30" customHeight="1" x14ac:dyDescent="0.25">
      <c r="A43" s="8" t="s">
        <v>434</v>
      </c>
      <c r="B43" s="8">
        <v>7</v>
      </c>
      <c r="C43" s="13" t="s">
        <v>585</v>
      </c>
      <c r="D43" s="8" t="s">
        <v>835</v>
      </c>
      <c r="E43" s="8" t="s">
        <v>538</v>
      </c>
      <c r="F43" s="8" t="s">
        <v>836</v>
      </c>
      <c r="G43" s="88" t="s">
        <v>645</v>
      </c>
      <c r="H43" s="8" t="s">
        <v>598</v>
      </c>
      <c r="I43" s="8" t="s">
        <v>518</v>
      </c>
      <c r="J43" s="8"/>
      <c r="K43" s="46" t="s">
        <v>599</v>
      </c>
      <c r="L43" s="46" t="s">
        <v>599</v>
      </c>
      <c r="M43" s="73" t="s">
        <v>641</v>
      </c>
      <c r="N43" s="8" t="s">
        <v>386</v>
      </c>
      <c r="O43" s="8" t="s">
        <v>521</v>
      </c>
      <c r="P43" s="149" t="s">
        <v>597</v>
      </c>
      <c r="Q43" s="12" t="s">
        <v>385</v>
      </c>
      <c r="R43" s="13" t="s">
        <v>642</v>
      </c>
      <c r="S43" s="8" t="s">
        <v>642</v>
      </c>
      <c r="T43" s="13" t="s">
        <v>643</v>
      </c>
      <c r="U43" s="8" t="s">
        <v>644</v>
      </c>
      <c r="V43" s="152" t="str">
        <f>E43&amp;"-"&amp;F43&amp;"-"&amp;G43&amp;"-ESI"&amp;H43</f>
        <v>Services-xxxxxxxxxxxxxxxxxxxxxxxxxxxxxxxxxxxxxxxxxxxxxxxxxxxxxxxxx-Commune-ESIX</v>
      </c>
      <c r="W43" s="8"/>
    </row>
    <row r="44" spans="1:23" ht="30" customHeight="1" x14ac:dyDescent="0.25">
      <c r="A44" s="8" t="s">
        <v>435</v>
      </c>
      <c r="B44" s="8">
        <v>7</v>
      </c>
      <c r="C44" s="13" t="s">
        <v>576</v>
      </c>
      <c r="D44" s="21"/>
      <c r="E44" s="21"/>
      <c r="F44" s="21"/>
      <c r="G44" s="21"/>
      <c r="H44" s="21"/>
      <c r="I44" s="21"/>
      <c r="J44" s="21"/>
      <c r="K44" s="47"/>
      <c r="L44" s="47"/>
      <c r="M44" s="47"/>
      <c r="N44" s="21"/>
      <c r="O44" s="21"/>
      <c r="P44" s="149"/>
      <c r="Q44" s="12"/>
      <c r="R44" s="26"/>
      <c r="S44" s="21"/>
      <c r="T44" s="26"/>
      <c r="U44" s="21"/>
      <c r="V44" s="95" t="str">
        <f t="shared" si="2"/>
        <v>---ESI</v>
      </c>
      <c r="W44" s="5"/>
    </row>
    <row r="45" spans="1:23" ht="30" customHeight="1" x14ac:dyDescent="0.25">
      <c r="A45" s="8" t="s">
        <v>436</v>
      </c>
      <c r="B45" s="8">
        <v>7</v>
      </c>
      <c r="C45" s="13" t="s">
        <v>576</v>
      </c>
      <c r="D45" s="21"/>
      <c r="E45" s="21"/>
      <c r="F45" s="21"/>
      <c r="G45" s="21"/>
      <c r="H45" s="21"/>
      <c r="I45" s="21"/>
      <c r="J45" s="21"/>
      <c r="K45" s="47"/>
      <c r="L45" s="47"/>
      <c r="M45" s="47"/>
      <c r="N45" s="21"/>
      <c r="O45" s="21"/>
      <c r="P45" s="149"/>
      <c r="Q45" s="12"/>
      <c r="R45" s="26"/>
      <c r="S45" s="21"/>
      <c r="T45" s="26"/>
      <c r="U45" s="21"/>
      <c r="V45" s="95" t="str">
        <f t="shared" si="2"/>
        <v>---ESI</v>
      </c>
      <c r="W45" s="5"/>
    </row>
    <row r="46" spans="1:23" ht="30" customHeight="1" x14ac:dyDescent="0.25">
      <c r="A46" s="8" t="s">
        <v>437</v>
      </c>
      <c r="B46" s="8">
        <v>7</v>
      </c>
      <c r="C46" s="13" t="s">
        <v>577</v>
      </c>
      <c r="P46" s="149"/>
      <c r="V46" s="95" t="str">
        <f t="shared" si="0"/>
        <v>---ESI</v>
      </c>
      <c r="W46" s="5"/>
    </row>
    <row r="47" spans="1:23" ht="30" customHeight="1" x14ac:dyDescent="0.25">
      <c r="A47" s="8" t="s">
        <v>438</v>
      </c>
      <c r="B47" s="8">
        <v>7</v>
      </c>
      <c r="C47" s="13" t="s">
        <v>578</v>
      </c>
      <c r="P47" s="149"/>
      <c r="V47" s="95" t="str">
        <f t="shared" si="0"/>
        <v>---ESI</v>
      </c>
      <c r="W47" s="5"/>
    </row>
    <row r="48" spans="1:23" ht="30" customHeight="1" x14ac:dyDescent="0.25">
      <c r="A48" s="8" t="s">
        <v>439</v>
      </c>
      <c r="B48" s="8">
        <v>7</v>
      </c>
      <c r="C48" s="13" t="s">
        <v>579</v>
      </c>
      <c r="P48" s="149"/>
      <c r="V48" s="95" t="str">
        <f t="shared" si="0"/>
        <v>---ESI</v>
      </c>
      <c r="W48" s="5"/>
    </row>
    <row r="49" spans="1:23" ht="30" customHeight="1" x14ac:dyDescent="0.25">
      <c r="A49" s="8" t="s">
        <v>440</v>
      </c>
      <c r="B49" s="8">
        <v>7</v>
      </c>
      <c r="C49" s="13" t="s">
        <v>580</v>
      </c>
      <c r="P49" s="149"/>
      <c r="V49" s="95" t="str">
        <f t="shared" si="0"/>
        <v>---ESI</v>
      </c>
      <c r="W49" s="5"/>
    </row>
    <row r="50" spans="1:23" ht="30" customHeight="1" x14ac:dyDescent="0.25">
      <c r="A50" s="8" t="s">
        <v>441</v>
      </c>
      <c r="B50" s="8">
        <v>7</v>
      </c>
      <c r="C50" s="13" t="s">
        <v>581</v>
      </c>
      <c r="V50" s="95" t="str">
        <f t="shared" si="0"/>
        <v>---ESI</v>
      </c>
      <c r="W50" s="5"/>
    </row>
    <row r="51" spans="1:23" ht="30" customHeight="1" x14ac:dyDescent="0.25">
      <c r="A51" s="8" t="s">
        <v>442</v>
      </c>
      <c r="B51" s="8">
        <v>7</v>
      </c>
      <c r="C51" s="13" t="s">
        <v>582</v>
      </c>
      <c r="V51" s="95" t="str">
        <f t="shared" si="0"/>
        <v>---ESI</v>
      </c>
      <c r="W51" s="5"/>
    </row>
    <row r="52" spans="1:23" ht="30" customHeight="1" x14ac:dyDescent="0.25">
      <c r="A52" s="8" t="s">
        <v>443</v>
      </c>
      <c r="B52" s="5">
        <v>13</v>
      </c>
      <c r="C52" s="14" t="s">
        <v>12</v>
      </c>
      <c r="V52" s="95" t="str">
        <f t="shared" si="0"/>
        <v>---ESI</v>
      </c>
      <c r="W52" s="5"/>
    </row>
    <row r="53" spans="1:23" ht="30" customHeight="1" x14ac:dyDescent="0.25">
      <c r="A53" s="8" t="s">
        <v>444</v>
      </c>
      <c r="B53" s="21">
        <v>14</v>
      </c>
      <c r="C53" s="26" t="s">
        <v>13</v>
      </c>
      <c r="V53" s="95" t="str">
        <f t="shared" si="0"/>
        <v>---ESI</v>
      </c>
      <c r="W53" s="5"/>
    </row>
    <row r="54" spans="1:23" ht="30" customHeight="1" x14ac:dyDescent="0.25">
      <c r="A54" s="8" t="s">
        <v>445</v>
      </c>
      <c r="B54" s="21">
        <v>14</v>
      </c>
      <c r="C54" s="26" t="s">
        <v>13</v>
      </c>
      <c r="V54" s="95" t="str">
        <f t="shared" si="0"/>
        <v>---ESI</v>
      </c>
      <c r="W54" s="5"/>
    </row>
    <row r="55" spans="1:23" ht="30" customHeight="1" x14ac:dyDescent="0.25">
      <c r="A55" s="8" t="s">
        <v>446</v>
      </c>
      <c r="B55" s="21">
        <v>14</v>
      </c>
      <c r="C55" s="26" t="s">
        <v>13</v>
      </c>
      <c r="V55" s="95" t="str">
        <f t="shared" si="0"/>
        <v>---ESI</v>
      </c>
      <c r="W55" s="5"/>
    </row>
    <row r="56" spans="1:23" ht="30" customHeight="1" x14ac:dyDescent="0.25">
      <c r="A56" s="8" t="s">
        <v>447</v>
      </c>
      <c r="B56" s="21">
        <v>14</v>
      </c>
      <c r="C56" s="26" t="s">
        <v>13</v>
      </c>
      <c r="V56" s="95" t="str">
        <f t="shared" si="0"/>
        <v>---ESI</v>
      </c>
      <c r="W56" s="5"/>
    </row>
    <row r="57" spans="1:23" ht="30" customHeight="1" x14ac:dyDescent="0.25">
      <c r="A57" s="8" t="s">
        <v>448</v>
      </c>
      <c r="B57" s="21">
        <v>14</v>
      </c>
      <c r="C57" s="26" t="s">
        <v>13</v>
      </c>
      <c r="V57" s="95" t="str">
        <f t="shared" ref="V57:V75" si="3">E57&amp;"-"&amp;F57&amp;"-"&amp;G57&amp;"-ESI"&amp;H57</f>
        <v>---ESI</v>
      </c>
      <c r="W57" s="5"/>
    </row>
    <row r="58" spans="1:23" ht="30" customHeight="1" x14ac:dyDescent="0.25">
      <c r="A58" s="8" t="s">
        <v>449</v>
      </c>
      <c r="B58" s="21">
        <v>14</v>
      </c>
      <c r="C58" s="26" t="s">
        <v>13</v>
      </c>
      <c r="V58" s="95" t="str">
        <f t="shared" si="3"/>
        <v>---ESI</v>
      </c>
      <c r="W58" s="5"/>
    </row>
    <row r="59" spans="1:23" ht="30" customHeight="1" x14ac:dyDescent="0.25">
      <c r="A59" s="8" t="s">
        <v>450</v>
      </c>
      <c r="B59" s="5">
        <v>15</v>
      </c>
      <c r="C59" s="14" t="s">
        <v>14</v>
      </c>
      <c r="D59" s="5"/>
      <c r="E59" s="5"/>
      <c r="F59" s="5"/>
      <c r="G59" s="5"/>
      <c r="H59" s="5"/>
      <c r="I59" s="5"/>
      <c r="J59" s="5"/>
      <c r="K59" s="48"/>
      <c r="L59" s="48"/>
      <c r="M59" s="48"/>
      <c r="N59" s="5"/>
      <c r="O59" s="5"/>
      <c r="P59" s="5"/>
      <c r="Q59" s="12"/>
      <c r="R59" s="14"/>
      <c r="S59" s="5"/>
      <c r="T59" s="14"/>
      <c r="U59" s="5"/>
      <c r="V59" s="95" t="str">
        <f t="shared" si="3"/>
        <v>---ESI</v>
      </c>
      <c r="W59" s="5"/>
    </row>
    <row r="60" spans="1:23" ht="30" customHeight="1" x14ac:dyDescent="0.25">
      <c r="A60" s="8" t="s">
        <v>451</v>
      </c>
      <c r="B60" s="5">
        <v>15</v>
      </c>
      <c r="C60" s="14" t="s">
        <v>14</v>
      </c>
      <c r="D60" s="5"/>
      <c r="E60" s="5"/>
      <c r="F60" s="5"/>
      <c r="G60" s="5"/>
      <c r="H60" s="5"/>
      <c r="I60" s="5"/>
      <c r="J60" s="5"/>
      <c r="K60" s="48"/>
      <c r="L60" s="48"/>
      <c r="M60" s="48"/>
      <c r="N60" s="5"/>
      <c r="O60" s="5"/>
      <c r="P60" s="5"/>
      <c r="Q60" s="12"/>
      <c r="R60" s="14"/>
      <c r="S60" s="5"/>
      <c r="T60" s="14"/>
      <c r="U60" s="5"/>
      <c r="V60" s="95" t="str">
        <f t="shared" si="3"/>
        <v>---ESI</v>
      </c>
      <c r="W60" s="5"/>
    </row>
    <row r="61" spans="1:23" ht="30" customHeight="1" x14ac:dyDescent="0.25">
      <c r="A61" s="8" t="s">
        <v>452</v>
      </c>
      <c r="B61" s="5">
        <v>15</v>
      </c>
      <c r="C61" s="14" t="s">
        <v>14</v>
      </c>
      <c r="D61" s="5"/>
      <c r="E61" s="5"/>
      <c r="F61" s="5"/>
      <c r="G61" s="5"/>
      <c r="H61" s="5"/>
      <c r="I61" s="5"/>
      <c r="J61" s="5"/>
      <c r="K61" s="48"/>
      <c r="L61" s="48"/>
      <c r="M61" s="48"/>
      <c r="N61" s="5"/>
      <c r="O61" s="5"/>
      <c r="P61" s="5"/>
      <c r="Q61" s="12"/>
      <c r="R61" s="14"/>
      <c r="S61" s="5"/>
      <c r="T61" s="14"/>
      <c r="U61" s="5"/>
      <c r="V61" s="95" t="str">
        <f t="shared" si="3"/>
        <v>---ESI</v>
      </c>
      <c r="W61" s="5"/>
    </row>
    <row r="62" spans="1:23" ht="30" customHeight="1" x14ac:dyDescent="0.25">
      <c r="A62" s="8" t="s">
        <v>453</v>
      </c>
      <c r="B62" s="5">
        <v>15</v>
      </c>
      <c r="C62" s="14" t="s">
        <v>14</v>
      </c>
      <c r="D62" s="5"/>
      <c r="E62" s="5"/>
      <c r="F62" s="5"/>
      <c r="G62" s="5"/>
      <c r="H62" s="5"/>
      <c r="I62" s="5"/>
      <c r="J62" s="5"/>
      <c r="K62" s="48"/>
      <c r="L62" s="48"/>
      <c r="M62" s="48"/>
      <c r="N62" s="5"/>
      <c r="O62" s="5"/>
      <c r="P62" s="5"/>
      <c r="Q62" s="12"/>
      <c r="R62" s="14"/>
      <c r="S62" s="5"/>
      <c r="T62" s="14"/>
      <c r="U62" s="5"/>
      <c r="V62" s="95" t="str">
        <f t="shared" si="3"/>
        <v>---ESI</v>
      </c>
      <c r="W62" s="5"/>
    </row>
    <row r="63" spans="1:23" ht="30" customHeight="1" x14ac:dyDescent="0.25">
      <c r="A63" s="8" t="s">
        <v>454</v>
      </c>
      <c r="B63" s="5">
        <v>15</v>
      </c>
      <c r="C63" s="14" t="s">
        <v>14</v>
      </c>
      <c r="D63" s="5"/>
      <c r="E63" s="5"/>
      <c r="F63" s="5"/>
      <c r="G63" s="5"/>
      <c r="H63" s="5"/>
      <c r="I63" s="5"/>
      <c r="J63" s="5"/>
      <c r="K63" s="48"/>
      <c r="L63" s="48"/>
      <c r="M63" s="48"/>
      <c r="N63" s="5"/>
      <c r="O63" s="5"/>
      <c r="P63" s="5"/>
      <c r="Q63" s="12"/>
      <c r="R63" s="14"/>
      <c r="S63" s="5"/>
      <c r="T63" s="14"/>
      <c r="U63" s="5"/>
      <c r="V63" s="95" t="str">
        <f t="shared" si="3"/>
        <v>---ESI</v>
      </c>
      <c r="W63" s="5"/>
    </row>
    <row r="64" spans="1:23" ht="30" customHeight="1" x14ac:dyDescent="0.25">
      <c r="A64" s="8" t="s">
        <v>455</v>
      </c>
      <c r="B64" s="5">
        <v>15</v>
      </c>
      <c r="C64" s="14" t="s">
        <v>14</v>
      </c>
      <c r="D64" s="5"/>
      <c r="E64" s="5"/>
      <c r="F64" s="5"/>
      <c r="G64" s="5"/>
      <c r="H64" s="5"/>
      <c r="I64" s="5"/>
      <c r="J64" s="5"/>
      <c r="K64" s="48"/>
      <c r="L64" s="48"/>
      <c r="M64" s="48"/>
      <c r="N64" s="5"/>
      <c r="O64" s="5"/>
      <c r="P64" s="5"/>
      <c r="Q64" s="12"/>
      <c r="R64" s="14"/>
      <c r="S64" s="5"/>
      <c r="T64" s="14"/>
      <c r="U64" s="5"/>
      <c r="V64" s="95" t="str">
        <f t="shared" si="3"/>
        <v>---ESI</v>
      </c>
      <c r="W64" s="5"/>
    </row>
    <row r="65" spans="1:23" ht="30" customHeight="1" x14ac:dyDescent="0.25">
      <c r="A65" s="8" t="s">
        <v>456</v>
      </c>
      <c r="B65" s="21">
        <v>16</v>
      </c>
      <c r="C65" s="26" t="s">
        <v>15</v>
      </c>
      <c r="D65" s="21"/>
      <c r="E65" s="21"/>
      <c r="F65" s="21"/>
      <c r="G65" s="21"/>
      <c r="H65" s="21"/>
      <c r="I65" s="21"/>
      <c r="J65" s="21"/>
      <c r="K65" s="47"/>
      <c r="L65" s="47"/>
      <c r="M65" s="47"/>
      <c r="N65" s="21"/>
      <c r="O65" s="21"/>
      <c r="P65" s="21"/>
      <c r="Q65" s="12"/>
      <c r="R65" s="26"/>
      <c r="S65" s="21"/>
      <c r="T65" s="26"/>
      <c r="U65" s="21"/>
      <c r="V65" s="95" t="str">
        <f t="shared" si="3"/>
        <v>---ESI</v>
      </c>
      <c r="W65" s="5"/>
    </row>
    <row r="66" spans="1:23" ht="30" customHeight="1" x14ac:dyDescent="0.25">
      <c r="A66" s="8" t="s">
        <v>457</v>
      </c>
      <c r="B66" s="21">
        <v>16</v>
      </c>
      <c r="C66" s="26" t="s">
        <v>15</v>
      </c>
      <c r="D66" s="21"/>
      <c r="E66" s="21"/>
      <c r="F66" s="21"/>
      <c r="G66" s="21"/>
      <c r="H66" s="21"/>
      <c r="I66" s="21"/>
      <c r="J66" s="21"/>
      <c r="K66" s="47"/>
      <c r="L66" s="47"/>
      <c r="M66" s="47"/>
      <c r="N66" s="21"/>
      <c r="O66" s="21"/>
      <c r="P66" s="21"/>
      <c r="Q66" s="12"/>
      <c r="R66" s="26"/>
      <c r="S66" s="21"/>
      <c r="T66" s="26"/>
      <c r="U66" s="21"/>
      <c r="V66" s="95" t="str">
        <f t="shared" si="3"/>
        <v>---ESI</v>
      </c>
      <c r="W66" s="5"/>
    </row>
    <row r="67" spans="1:23" ht="30" customHeight="1" x14ac:dyDescent="0.25">
      <c r="A67" s="8" t="s">
        <v>458</v>
      </c>
      <c r="B67" s="21">
        <v>16</v>
      </c>
      <c r="C67" s="26" t="s">
        <v>15</v>
      </c>
      <c r="D67" s="21"/>
      <c r="E67" s="21"/>
      <c r="F67" s="21"/>
      <c r="G67" s="21"/>
      <c r="H67" s="21"/>
      <c r="I67" s="21"/>
      <c r="J67" s="21"/>
      <c r="K67" s="47"/>
      <c r="L67" s="47"/>
      <c r="M67" s="47"/>
      <c r="N67" s="21"/>
      <c r="O67" s="21"/>
      <c r="P67" s="21"/>
      <c r="Q67" s="12"/>
      <c r="R67" s="26"/>
      <c r="S67" s="21"/>
      <c r="T67" s="26"/>
      <c r="U67" s="21"/>
      <c r="V67" s="95" t="str">
        <f t="shared" si="3"/>
        <v>---ESI</v>
      </c>
      <c r="W67" s="5"/>
    </row>
    <row r="68" spans="1:23" ht="30" customHeight="1" x14ac:dyDescent="0.25">
      <c r="A68" s="8" t="s">
        <v>459</v>
      </c>
      <c r="B68" s="21">
        <v>16</v>
      </c>
      <c r="C68" s="26" t="s">
        <v>15</v>
      </c>
      <c r="D68" s="21"/>
      <c r="E68" s="21"/>
      <c r="F68" s="21"/>
      <c r="G68" s="21"/>
      <c r="H68" s="21"/>
      <c r="I68" s="21"/>
      <c r="J68" s="21"/>
      <c r="K68" s="47"/>
      <c r="L68" s="47"/>
      <c r="M68" s="47"/>
      <c r="N68" s="21"/>
      <c r="O68" s="21"/>
      <c r="P68" s="21"/>
      <c r="Q68" s="12"/>
      <c r="R68" s="26"/>
      <c r="S68" s="21"/>
      <c r="T68" s="26"/>
      <c r="U68" s="21"/>
      <c r="V68" s="95" t="str">
        <f t="shared" si="3"/>
        <v>---ESI</v>
      </c>
      <c r="W68" s="5"/>
    </row>
    <row r="69" spans="1:23" ht="30" customHeight="1" x14ac:dyDescent="0.25">
      <c r="A69" s="8" t="s">
        <v>460</v>
      </c>
      <c r="B69" s="21">
        <v>16</v>
      </c>
      <c r="C69" s="26" t="s">
        <v>15</v>
      </c>
      <c r="D69" s="21"/>
      <c r="E69" s="21"/>
      <c r="F69" s="21"/>
      <c r="G69" s="21"/>
      <c r="H69" s="21"/>
      <c r="I69" s="21"/>
      <c r="J69" s="21"/>
      <c r="K69" s="47"/>
      <c r="L69" s="47"/>
      <c r="M69" s="47"/>
      <c r="N69" s="21"/>
      <c r="O69" s="21"/>
      <c r="P69" s="21"/>
      <c r="Q69" s="12"/>
      <c r="R69" s="26"/>
      <c r="S69" s="21"/>
      <c r="T69" s="26"/>
      <c r="U69" s="21"/>
      <c r="V69" s="95" t="str">
        <f t="shared" si="3"/>
        <v>---ESI</v>
      </c>
      <c r="W69" s="5"/>
    </row>
    <row r="70" spans="1:23" ht="30" customHeight="1" x14ac:dyDescent="0.25">
      <c r="A70" s="8" t="s">
        <v>461</v>
      </c>
      <c r="B70" s="21">
        <v>16</v>
      </c>
      <c r="C70" s="26" t="s">
        <v>15</v>
      </c>
      <c r="D70" s="21"/>
      <c r="E70" s="21"/>
      <c r="F70" s="21"/>
      <c r="G70" s="21"/>
      <c r="H70" s="21"/>
      <c r="I70" s="21"/>
      <c r="J70" s="21"/>
      <c r="K70" s="47"/>
      <c r="L70" s="47"/>
      <c r="M70" s="47"/>
      <c r="N70" s="21"/>
      <c r="O70" s="21"/>
      <c r="P70" s="21"/>
      <c r="Q70" s="12"/>
      <c r="R70" s="26"/>
      <c r="S70" s="21"/>
      <c r="T70" s="26"/>
      <c r="U70" s="21"/>
      <c r="V70" s="95" t="str">
        <f t="shared" si="3"/>
        <v>---ESI</v>
      </c>
      <c r="W70" s="5"/>
    </row>
    <row r="71" spans="1:23" ht="30" customHeight="1" x14ac:dyDescent="0.25">
      <c r="A71" s="8" t="s">
        <v>462</v>
      </c>
      <c r="B71" s="5">
        <v>17</v>
      </c>
      <c r="C71" s="14" t="s">
        <v>16</v>
      </c>
      <c r="D71" s="5"/>
      <c r="E71" s="5"/>
      <c r="F71" s="5"/>
      <c r="G71" s="5"/>
      <c r="H71" s="5"/>
      <c r="I71" s="5"/>
      <c r="J71" s="5"/>
      <c r="K71" s="48"/>
      <c r="L71" s="48"/>
      <c r="M71" s="48"/>
      <c r="N71" s="5"/>
      <c r="O71" s="5"/>
      <c r="P71" s="5"/>
      <c r="Q71" s="12"/>
      <c r="R71" s="14"/>
      <c r="S71" s="5"/>
      <c r="T71" s="14"/>
      <c r="U71" s="5"/>
      <c r="V71" s="95" t="str">
        <f t="shared" si="3"/>
        <v>---ESI</v>
      </c>
      <c r="W71" s="5"/>
    </row>
    <row r="72" spans="1:23" ht="30" customHeight="1" x14ac:dyDescent="0.25">
      <c r="A72" s="8" t="s">
        <v>463</v>
      </c>
      <c r="B72" s="5">
        <v>17</v>
      </c>
      <c r="C72" s="14" t="s">
        <v>16</v>
      </c>
      <c r="D72" s="5"/>
      <c r="E72" s="5"/>
      <c r="F72" s="5"/>
      <c r="G72" s="5"/>
      <c r="H72" s="5"/>
      <c r="I72" s="5"/>
      <c r="J72" s="5"/>
      <c r="K72" s="48"/>
      <c r="L72" s="48"/>
      <c r="M72" s="48"/>
      <c r="N72" s="5"/>
      <c r="O72" s="5"/>
      <c r="P72" s="5"/>
      <c r="Q72" s="12"/>
      <c r="R72" s="14"/>
      <c r="S72" s="5"/>
      <c r="T72" s="14"/>
      <c r="U72" s="5"/>
      <c r="V72" s="95" t="str">
        <f t="shared" si="3"/>
        <v>---ESI</v>
      </c>
      <c r="W72" s="5"/>
    </row>
    <row r="73" spans="1:23" ht="30" customHeight="1" x14ac:dyDescent="0.25">
      <c r="A73" s="8" t="s">
        <v>464</v>
      </c>
      <c r="B73" s="5">
        <v>17</v>
      </c>
      <c r="C73" s="14" t="s">
        <v>16</v>
      </c>
      <c r="D73" s="5"/>
      <c r="E73" s="5"/>
      <c r="F73" s="5"/>
      <c r="G73" s="5"/>
      <c r="H73" s="5"/>
      <c r="I73" s="5"/>
      <c r="J73" s="5"/>
      <c r="K73" s="48"/>
      <c r="L73" s="48"/>
      <c r="M73" s="48"/>
      <c r="N73" s="5"/>
      <c r="O73" s="5"/>
      <c r="P73" s="5"/>
      <c r="Q73" s="12"/>
      <c r="R73" s="14"/>
      <c r="S73" s="5"/>
      <c r="T73" s="14"/>
      <c r="U73" s="5"/>
      <c r="V73" s="95" t="str">
        <f t="shared" si="3"/>
        <v>---ESI</v>
      </c>
      <c r="W73" s="5"/>
    </row>
    <row r="74" spans="1:23" ht="30" customHeight="1" x14ac:dyDescent="0.25">
      <c r="A74" s="8" t="s">
        <v>465</v>
      </c>
      <c r="B74" s="5">
        <v>17</v>
      </c>
      <c r="C74" s="14" t="s">
        <v>16</v>
      </c>
      <c r="D74" s="5"/>
      <c r="E74" s="5"/>
      <c r="F74" s="5"/>
      <c r="G74" s="5"/>
      <c r="H74" s="5"/>
      <c r="I74" s="5"/>
      <c r="J74" s="5"/>
      <c r="K74" s="48"/>
      <c r="L74" s="48"/>
      <c r="M74" s="48"/>
      <c r="N74" s="5"/>
      <c r="O74" s="5"/>
      <c r="P74" s="5"/>
      <c r="Q74" s="12"/>
      <c r="R74" s="14"/>
      <c r="S74" s="5"/>
      <c r="T74" s="14"/>
      <c r="U74" s="5"/>
      <c r="V74" s="95" t="str">
        <f t="shared" si="3"/>
        <v>---ESI</v>
      </c>
      <c r="W74" s="5"/>
    </row>
    <row r="75" spans="1:23" ht="30" customHeight="1" x14ac:dyDescent="0.25">
      <c r="A75" s="8" t="s">
        <v>466</v>
      </c>
      <c r="B75" s="5">
        <v>17</v>
      </c>
      <c r="C75" s="14" t="s">
        <v>16</v>
      </c>
      <c r="D75" s="5"/>
      <c r="E75" s="5"/>
      <c r="F75" s="5"/>
      <c r="G75" s="5"/>
      <c r="H75" s="5"/>
      <c r="I75" s="5"/>
      <c r="J75" s="5"/>
      <c r="K75" s="48"/>
      <c r="L75" s="48"/>
      <c r="M75" s="48"/>
      <c r="N75" s="5"/>
      <c r="O75" s="5"/>
      <c r="P75" s="5"/>
      <c r="Q75" s="12"/>
      <c r="R75" s="14"/>
      <c r="S75" s="5"/>
      <c r="T75" s="14"/>
      <c r="U75" s="5"/>
      <c r="V75" s="95" t="str">
        <f t="shared" si="3"/>
        <v>---ESI</v>
      </c>
      <c r="W75" s="5"/>
    </row>
    <row r="76" spans="1:23" ht="30" customHeight="1" x14ac:dyDescent="0.25">
      <c r="A76" s="8" t="s">
        <v>467</v>
      </c>
      <c r="B76" s="5">
        <v>17</v>
      </c>
      <c r="C76" s="14" t="s">
        <v>16</v>
      </c>
      <c r="D76" s="5"/>
      <c r="E76" s="5"/>
      <c r="F76" s="5"/>
      <c r="G76" s="5"/>
      <c r="H76" s="5"/>
      <c r="I76" s="5"/>
      <c r="J76" s="5"/>
      <c r="K76" s="48"/>
      <c r="L76" s="48"/>
      <c r="M76" s="48"/>
      <c r="N76" s="5"/>
      <c r="O76" s="5"/>
      <c r="P76" s="5"/>
      <c r="Q76" s="12"/>
      <c r="R76" s="14"/>
      <c r="S76" s="5"/>
      <c r="T76" s="14"/>
      <c r="U76" s="5"/>
      <c r="V76" s="96"/>
      <c r="W76" s="5"/>
    </row>
    <row r="77" spans="1:23" ht="30" customHeight="1" x14ac:dyDescent="0.25">
      <c r="A77" s="8" t="s">
        <v>468</v>
      </c>
      <c r="B77" s="21">
        <v>18</v>
      </c>
      <c r="C77" s="26" t="s">
        <v>17</v>
      </c>
      <c r="D77" s="21"/>
      <c r="E77" s="21"/>
      <c r="F77" s="21"/>
      <c r="G77" s="21"/>
      <c r="H77" s="21"/>
      <c r="I77" s="21"/>
      <c r="J77" s="21"/>
      <c r="K77" s="47"/>
      <c r="L77" s="47"/>
      <c r="M77" s="47"/>
      <c r="N77" s="21"/>
      <c r="O77" s="21"/>
      <c r="P77" s="21"/>
      <c r="Q77" s="12"/>
      <c r="R77" s="26"/>
      <c r="S77" s="21"/>
      <c r="T77" s="26"/>
      <c r="U77" s="21"/>
      <c r="V77" s="95"/>
      <c r="W77" s="5"/>
    </row>
    <row r="78" spans="1:23" ht="30" customHeight="1" x14ac:dyDescent="0.25">
      <c r="A78" s="8" t="s">
        <v>469</v>
      </c>
      <c r="B78" s="21">
        <v>18</v>
      </c>
      <c r="C78" s="26" t="s">
        <v>17</v>
      </c>
      <c r="D78" s="21"/>
      <c r="E78" s="21"/>
      <c r="F78" s="21"/>
      <c r="G78" s="21"/>
      <c r="H78" s="21"/>
      <c r="I78" s="21"/>
      <c r="J78" s="21"/>
      <c r="K78" s="47"/>
      <c r="L78" s="47"/>
      <c r="M78" s="47"/>
      <c r="N78" s="21"/>
      <c r="O78" s="21"/>
      <c r="P78" s="21"/>
      <c r="Q78" s="12"/>
      <c r="R78" s="26"/>
      <c r="S78" s="21"/>
      <c r="T78" s="26"/>
      <c r="U78" s="21"/>
      <c r="V78" s="95"/>
      <c r="W78" s="5"/>
    </row>
    <row r="79" spans="1:23" ht="30" customHeight="1" x14ac:dyDescent="0.25">
      <c r="A79" s="8" t="s">
        <v>470</v>
      </c>
      <c r="B79" s="21">
        <v>18</v>
      </c>
      <c r="C79" s="26" t="s">
        <v>17</v>
      </c>
      <c r="D79" s="21"/>
      <c r="E79" s="21"/>
      <c r="F79" s="21"/>
      <c r="G79" s="21"/>
      <c r="H79" s="21"/>
      <c r="I79" s="21"/>
      <c r="J79" s="21"/>
      <c r="K79" s="47"/>
      <c r="L79" s="47"/>
      <c r="M79" s="47"/>
      <c r="N79" s="21"/>
      <c r="O79" s="21"/>
      <c r="P79" s="21"/>
      <c r="Q79" s="12"/>
      <c r="R79" s="26"/>
      <c r="S79" s="21"/>
      <c r="T79" s="26"/>
      <c r="U79" s="21"/>
      <c r="V79" s="95"/>
      <c r="W79" s="5"/>
    </row>
    <row r="80" spans="1:23" ht="30" customHeight="1" x14ac:dyDescent="0.25">
      <c r="A80" s="8" t="s">
        <v>471</v>
      </c>
      <c r="B80" s="21">
        <v>18</v>
      </c>
      <c r="C80" s="26" t="s">
        <v>17</v>
      </c>
      <c r="D80" s="21"/>
      <c r="E80" s="21"/>
      <c r="F80" s="21"/>
      <c r="G80" s="21"/>
      <c r="H80" s="21"/>
      <c r="I80" s="21"/>
      <c r="J80" s="21"/>
      <c r="K80" s="47"/>
      <c r="L80" s="47"/>
      <c r="M80" s="47"/>
      <c r="N80" s="21"/>
      <c r="O80" s="21"/>
      <c r="P80" s="21"/>
      <c r="Q80" s="12"/>
      <c r="R80" s="26"/>
      <c r="S80" s="21"/>
      <c r="T80" s="26"/>
      <c r="U80" s="21"/>
      <c r="V80" s="95"/>
      <c r="W80" s="5"/>
    </row>
    <row r="81" spans="1:23" ht="30" customHeight="1" x14ac:dyDescent="0.25">
      <c r="A81" s="8" t="s">
        <v>472</v>
      </c>
      <c r="B81" s="21">
        <v>18</v>
      </c>
      <c r="C81" s="26" t="s">
        <v>17</v>
      </c>
      <c r="D81" s="21"/>
      <c r="E81" s="21"/>
      <c r="F81" s="21"/>
      <c r="G81" s="21"/>
      <c r="H81" s="21"/>
      <c r="I81" s="21"/>
      <c r="J81" s="21"/>
      <c r="K81" s="47"/>
      <c r="L81" s="47"/>
      <c r="M81" s="47"/>
      <c r="N81" s="21"/>
      <c r="O81" s="21"/>
      <c r="P81" s="21"/>
      <c r="Q81" s="12"/>
      <c r="R81" s="26"/>
      <c r="S81" s="21"/>
      <c r="T81" s="26"/>
      <c r="U81" s="21"/>
      <c r="V81" s="95"/>
      <c r="W81" s="5"/>
    </row>
    <row r="82" spans="1:23" ht="30" customHeight="1" x14ac:dyDescent="0.25">
      <c r="A82" s="8" t="s">
        <v>473</v>
      </c>
      <c r="B82" s="21">
        <v>18</v>
      </c>
      <c r="C82" s="26" t="s">
        <v>17</v>
      </c>
      <c r="D82" s="21"/>
      <c r="E82" s="21"/>
      <c r="F82" s="21"/>
      <c r="G82" s="21"/>
      <c r="H82" s="21"/>
      <c r="I82" s="21"/>
      <c r="J82" s="21"/>
      <c r="K82" s="47"/>
      <c r="L82" s="47"/>
      <c r="M82" s="47"/>
      <c r="N82" s="21"/>
      <c r="O82" s="21"/>
      <c r="P82" s="21"/>
      <c r="Q82" s="12"/>
      <c r="R82" s="26"/>
      <c r="S82" s="21"/>
      <c r="T82" s="26"/>
      <c r="U82" s="21"/>
      <c r="V82" s="95"/>
      <c r="W82" s="5"/>
    </row>
    <row r="83" spans="1:23" ht="30" customHeight="1" x14ac:dyDescent="0.25">
      <c r="A83" s="8" t="s">
        <v>474</v>
      </c>
      <c r="B83" s="5">
        <v>19</v>
      </c>
      <c r="C83" s="14" t="s">
        <v>18</v>
      </c>
      <c r="D83" s="5"/>
      <c r="E83" s="5"/>
      <c r="F83" s="5"/>
      <c r="G83" s="5"/>
      <c r="H83" s="5"/>
      <c r="I83" s="5"/>
      <c r="J83" s="5"/>
      <c r="K83" s="48"/>
      <c r="L83" s="48"/>
      <c r="M83" s="48"/>
      <c r="N83" s="5"/>
      <c r="O83" s="5"/>
      <c r="P83" s="5"/>
      <c r="Q83" s="12"/>
      <c r="R83" s="14"/>
      <c r="S83" s="5"/>
      <c r="T83" s="14"/>
      <c r="U83" s="5"/>
      <c r="V83" s="96"/>
      <c r="W83" s="5"/>
    </row>
    <row r="84" spans="1:23" ht="30" customHeight="1" x14ac:dyDescent="0.25">
      <c r="A84" s="8" t="s">
        <v>475</v>
      </c>
      <c r="B84" s="5">
        <v>19</v>
      </c>
      <c r="C84" s="14" t="s">
        <v>18</v>
      </c>
      <c r="D84" s="5"/>
      <c r="E84" s="5"/>
      <c r="F84" s="5"/>
      <c r="G84" s="5"/>
      <c r="H84" s="5"/>
      <c r="I84" s="5"/>
      <c r="J84" s="5"/>
      <c r="K84" s="48"/>
      <c r="L84" s="48"/>
      <c r="M84" s="48"/>
      <c r="N84" s="5"/>
      <c r="O84" s="5"/>
      <c r="P84" s="5"/>
      <c r="Q84" s="12"/>
      <c r="R84" s="14"/>
      <c r="S84" s="5"/>
      <c r="T84" s="14"/>
      <c r="U84" s="5"/>
      <c r="V84" s="96"/>
      <c r="W84" s="5"/>
    </row>
    <row r="85" spans="1:23" ht="30" customHeight="1" x14ac:dyDescent="0.25">
      <c r="A85" s="8" t="s">
        <v>476</v>
      </c>
      <c r="B85" s="5">
        <v>19</v>
      </c>
      <c r="C85" s="14" t="s">
        <v>18</v>
      </c>
      <c r="D85" s="5"/>
      <c r="E85" s="5"/>
      <c r="F85" s="5"/>
      <c r="G85" s="5"/>
      <c r="H85" s="5"/>
      <c r="I85" s="5"/>
      <c r="J85" s="5"/>
      <c r="K85" s="48"/>
      <c r="L85" s="48"/>
      <c r="M85" s="48"/>
      <c r="N85" s="5"/>
      <c r="O85" s="5"/>
      <c r="P85" s="5"/>
      <c r="Q85" s="12"/>
      <c r="R85" s="14"/>
      <c r="S85" s="5"/>
      <c r="T85" s="14"/>
      <c r="U85" s="5"/>
      <c r="V85" s="96"/>
      <c r="W85" s="5"/>
    </row>
    <row r="86" spans="1:23" ht="30" customHeight="1" x14ac:dyDescent="0.25">
      <c r="A86" s="8" t="s">
        <v>477</v>
      </c>
      <c r="B86" s="5">
        <v>19</v>
      </c>
      <c r="C86" s="14" t="s">
        <v>18</v>
      </c>
      <c r="D86" s="5"/>
      <c r="E86" s="5"/>
      <c r="F86" s="5"/>
      <c r="G86" s="5"/>
      <c r="H86" s="5"/>
      <c r="I86" s="5"/>
      <c r="J86" s="5"/>
      <c r="K86" s="48"/>
      <c r="L86" s="48"/>
      <c r="M86" s="48"/>
      <c r="N86" s="5"/>
      <c r="O86" s="5"/>
      <c r="P86" s="5"/>
      <c r="Q86" s="12"/>
      <c r="R86" s="14"/>
      <c r="S86" s="5"/>
      <c r="T86" s="14"/>
      <c r="U86" s="5"/>
      <c r="V86" s="96"/>
      <c r="W86" s="5"/>
    </row>
    <row r="87" spans="1:23" ht="30" customHeight="1" x14ac:dyDescent="0.25">
      <c r="A87" s="8" t="s">
        <v>478</v>
      </c>
      <c r="B87" s="5">
        <v>19</v>
      </c>
      <c r="C87" s="14" t="s">
        <v>18</v>
      </c>
      <c r="D87" s="5"/>
      <c r="E87" s="5"/>
      <c r="F87" s="5"/>
      <c r="G87" s="5"/>
      <c r="H87" s="5"/>
      <c r="I87" s="5"/>
      <c r="J87" s="5"/>
      <c r="K87" s="48"/>
      <c r="L87" s="48"/>
      <c r="M87" s="48"/>
      <c r="N87" s="5"/>
      <c r="O87" s="5"/>
      <c r="P87" s="5"/>
      <c r="Q87" s="12"/>
      <c r="R87" s="14"/>
      <c r="S87" s="5"/>
      <c r="T87" s="14"/>
      <c r="U87" s="5"/>
      <c r="V87" s="96"/>
      <c r="W87" s="5"/>
    </row>
    <row r="88" spans="1:23" ht="30" customHeight="1" x14ac:dyDescent="0.25">
      <c r="A88" s="8" t="s">
        <v>479</v>
      </c>
      <c r="B88" s="5">
        <v>19</v>
      </c>
      <c r="C88" s="14" t="s">
        <v>18</v>
      </c>
      <c r="D88" s="5"/>
      <c r="E88" s="5"/>
      <c r="F88" s="5"/>
      <c r="G88" s="5"/>
      <c r="H88" s="5"/>
      <c r="I88" s="5"/>
      <c r="J88" s="5"/>
      <c r="K88" s="48"/>
      <c r="L88" s="48"/>
      <c r="M88" s="48"/>
      <c r="N88" s="5"/>
      <c r="O88" s="5"/>
      <c r="P88" s="5"/>
      <c r="Q88" s="12"/>
      <c r="R88" s="14"/>
      <c r="S88" s="5"/>
      <c r="T88" s="14"/>
      <c r="U88" s="5"/>
      <c r="V88" s="96"/>
      <c r="W88" s="5"/>
    </row>
    <row r="89" spans="1:23" ht="30" customHeight="1" x14ac:dyDescent="0.25">
      <c r="A89" s="8" t="s">
        <v>480</v>
      </c>
      <c r="B89" s="21">
        <v>20</v>
      </c>
      <c r="C89" s="26" t="s">
        <v>19</v>
      </c>
      <c r="D89" s="21"/>
      <c r="E89" s="21"/>
      <c r="F89" s="21"/>
      <c r="G89" s="21"/>
      <c r="H89" s="21"/>
      <c r="I89" s="21"/>
      <c r="J89" s="21"/>
      <c r="K89" s="47"/>
      <c r="L89" s="47"/>
      <c r="M89" s="47"/>
      <c r="N89" s="21"/>
      <c r="O89" s="21"/>
      <c r="P89" s="21"/>
      <c r="Q89" s="23"/>
      <c r="R89" s="26"/>
      <c r="S89" s="21"/>
      <c r="T89" s="26"/>
      <c r="U89" s="21"/>
      <c r="V89" s="95"/>
      <c r="W89" s="5"/>
    </row>
    <row r="90" spans="1:23" ht="30" customHeight="1" x14ac:dyDescent="0.25">
      <c r="A90" s="8" t="s">
        <v>481</v>
      </c>
      <c r="B90" s="21">
        <v>20</v>
      </c>
      <c r="C90" s="26" t="s">
        <v>19</v>
      </c>
      <c r="D90" s="21"/>
      <c r="E90" s="21"/>
      <c r="F90" s="21"/>
      <c r="G90" s="21"/>
      <c r="H90" s="21"/>
      <c r="I90" s="21"/>
      <c r="J90" s="21"/>
      <c r="K90" s="47"/>
      <c r="L90" s="47"/>
      <c r="M90" s="47"/>
      <c r="N90" s="21"/>
      <c r="O90" s="21"/>
      <c r="P90" s="21"/>
      <c r="Q90" s="23"/>
      <c r="R90" s="26"/>
      <c r="S90" s="21"/>
      <c r="T90" s="26"/>
      <c r="U90" s="21"/>
      <c r="V90" s="95"/>
      <c r="W90" s="5"/>
    </row>
    <row r="91" spans="1:23" ht="30" customHeight="1" x14ac:dyDescent="0.25">
      <c r="A91" s="8" t="s">
        <v>482</v>
      </c>
      <c r="B91" s="21">
        <v>20</v>
      </c>
      <c r="C91" s="26" t="s">
        <v>19</v>
      </c>
      <c r="D91" s="21"/>
      <c r="E91" s="21"/>
      <c r="F91" s="21"/>
      <c r="G91" s="21"/>
      <c r="H91" s="21"/>
      <c r="I91" s="21"/>
      <c r="J91" s="21"/>
      <c r="K91" s="47"/>
      <c r="L91" s="47"/>
      <c r="M91" s="47"/>
      <c r="N91" s="21"/>
      <c r="O91" s="21"/>
      <c r="P91" s="21"/>
      <c r="Q91" s="23"/>
      <c r="R91" s="26"/>
      <c r="S91" s="21"/>
      <c r="T91" s="26"/>
      <c r="U91" s="21"/>
      <c r="V91" s="95"/>
      <c r="W91" s="5"/>
    </row>
    <row r="92" spans="1:23" ht="30" customHeight="1" x14ac:dyDescent="0.25">
      <c r="A92" s="8" t="s">
        <v>483</v>
      </c>
      <c r="B92" s="21">
        <v>20</v>
      </c>
      <c r="C92" s="26" t="s">
        <v>19</v>
      </c>
      <c r="D92" s="21"/>
      <c r="E92" s="21"/>
      <c r="F92" s="21"/>
      <c r="G92" s="21"/>
      <c r="H92" s="21"/>
      <c r="I92" s="21"/>
      <c r="J92" s="21"/>
      <c r="K92" s="47"/>
      <c r="L92" s="47"/>
      <c r="M92" s="47"/>
      <c r="N92" s="21"/>
      <c r="O92" s="21"/>
      <c r="P92" s="21"/>
      <c r="Q92" s="23"/>
      <c r="R92" s="26"/>
      <c r="S92" s="21"/>
      <c r="T92" s="26"/>
      <c r="U92" s="21"/>
      <c r="V92" s="95"/>
      <c r="W92" s="5"/>
    </row>
    <row r="93" spans="1:23" ht="30" customHeight="1" x14ac:dyDescent="0.25">
      <c r="A93" s="8" t="s">
        <v>484</v>
      </c>
      <c r="B93" s="21">
        <v>20</v>
      </c>
      <c r="C93" s="26" t="s">
        <v>19</v>
      </c>
      <c r="D93" s="21"/>
      <c r="E93" s="21"/>
      <c r="F93" s="21"/>
      <c r="G93" s="21"/>
      <c r="H93" s="21"/>
      <c r="I93" s="21"/>
      <c r="J93" s="21"/>
      <c r="K93" s="47"/>
      <c r="L93" s="47"/>
      <c r="M93" s="47"/>
      <c r="N93" s="21"/>
      <c r="O93" s="21"/>
      <c r="P93" s="21"/>
      <c r="Q93" s="23"/>
      <c r="R93" s="26"/>
      <c r="S93" s="21"/>
      <c r="T93" s="26"/>
      <c r="U93" s="21"/>
      <c r="V93" s="95"/>
      <c r="W93" s="5"/>
    </row>
    <row r="94" spans="1:23" ht="30" customHeight="1" x14ac:dyDescent="0.25">
      <c r="A94" s="8" t="s">
        <v>485</v>
      </c>
      <c r="B94" s="21">
        <v>20</v>
      </c>
      <c r="C94" s="26" t="s">
        <v>19</v>
      </c>
      <c r="D94" s="21"/>
      <c r="E94" s="21"/>
      <c r="F94" s="21"/>
      <c r="G94" s="21"/>
      <c r="H94" s="21"/>
      <c r="I94" s="21"/>
      <c r="J94" s="21"/>
      <c r="K94" s="47"/>
      <c r="L94" s="47"/>
      <c r="M94" s="47"/>
      <c r="N94" s="21"/>
      <c r="O94" s="21"/>
      <c r="P94" s="21"/>
      <c r="Q94" s="23"/>
      <c r="R94" s="26"/>
      <c r="S94" s="21"/>
      <c r="T94" s="26"/>
      <c r="U94" s="21"/>
      <c r="V94" s="95"/>
      <c r="W94" s="5"/>
    </row>
    <row r="95" spans="1:23" x14ac:dyDescent="0.25">
      <c r="A95" s="8" t="s">
        <v>486</v>
      </c>
      <c r="B95" s="5"/>
      <c r="C95" s="5"/>
      <c r="D95" s="5"/>
      <c r="E95" s="5"/>
      <c r="F95" s="5"/>
      <c r="G95" s="5"/>
      <c r="H95" s="5"/>
      <c r="I95" s="5"/>
      <c r="J95" s="5"/>
      <c r="K95" s="48"/>
      <c r="L95" s="48"/>
      <c r="M95" s="48"/>
      <c r="N95" s="5"/>
      <c r="O95" s="5"/>
      <c r="P95" s="5"/>
      <c r="Q95" s="12"/>
      <c r="R95" s="14"/>
      <c r="S95" s="5"/>
      <c r="T95" s="14"/>
      <c r="U95" s="5"/>
      <c r="V95" s="96"/>
      <c r="W95" s="5"/>
    </row>
    <row r="96" spans="1:23" x14ac:dyDescent="0.25">
      <c r="A96" s="8" t="s">
        <v>487</v>
      </c>
      <c r="B96" s="5"/>
      <c r="C96" s="5"/>
      <c r="D96" s="5"/>
      <c r="E96" s="5"/>
      <c r="F96" s="5"/>
      <c r="G96" s="5"/>
      <c r="H96" s="5"/>
      <c r="I96" s="5"/>
      <c r="J96" s="5"/>
      <c r="K96" s="48"/>
      <c r="L96" s="48"/>
      <c r="M96" s="48"/>
      <c r="N96" s="5"/>
      <c r="O96" s="5"/>
      <c r="P96" s="5"/>
      <c r="Q96" s="12"/>
      <c r="R96" s="14"/>
      <c r="S96" s="5"/>
      <c r="T96" s="14"/>
      <c r="U96" s="5"/>
      <c r="V96" s="96"/>
      <c r="W96" s="5"/>
    </row>
    <row r="97" spans="1:23" x14ac:dyDescent="0.25">
      <c r="A97" s="8" t="s">
        <v>488</v>
      </c>
      <c r="B97" s="5"/>
      <c r="C97" s="5"/>
      <c r="D97" s="5"/>
      <c r="E97" s="5"/>
      <c r="F97" s="5"/>
      <c r="G97" s="5"/>
      <c r="H97" s="5"/>
      <c r="I97" s="5"/>
      <c r="J97" s="5"/>
      <c r="K97" s="48"/>
      <c r="L97" s="48"/>
      <c r="M97" s="48"/>
      <c r="N97" s="5"/>
      <c r="O97" s="5"/>
      <c r="P97" s="5"/>
      <c r="Q97" s="12"/>
      <c r="R97" s="14"/>
      <c r="S97" s="5"/>
      <c r="T97" s="14"/>
      <c r="U97" s="5"/>
      <c r="V97" s="96"/>
      <c r="W97" s="5"/>
    </row>
    <row r="98" spans="1:23" ht="25.5" customHeight="1" x14ac:dyDescent="0.25"/>
    <row r="100" spans="1:23" x14ac:dyDescent="0.25">
      <c r="A100" s="5"/>
      <c r="B100" s="5"/>
      <c r="C100" s="5"/>
      <c r="D100" s="5"/>
      <c r="E100" s="5"/>
      <c r="F100" s="5"/>
      <c r="G100" s="5"/>
      <c r="H100" s="88"/>
      <c r="I100" s="5"/>
      <c r="J100" s="5"/>
      <c r="K100" s="48"/>
      <c r="L100" s="48"/>
      <c r="M100" s="48"/>
      <c r="N100" s="5"/>
      <c r="O100" s="5"/>
      <c r="P100" s="5"/>
      <c r="Q100" s="12"/>
      <c r="R100" s="14"/>
      <c r="S100" s="5"/>
      <c r="T100" s="14"/>
      <c r="U100" s="5"/>
      <c r="V100" s="96"/>
      <c r="W100" s="5"/>
    </row>
    <row r="101" spans="1:23" x14ac:dyDescent="0.25">
      <c r="A101" s="5"/>
      <c r="B101" s="5"/>
      <c r="C101" s="5"/>
      <c r="D101" s="5"/>
      <c r="E101" s="5"/>
      <c r="F101" s="5"/>
      <c r="G101" s="5"/>
      <c r="H101" s="88"/>
      <c r="I101" s="5"/>
      <c r="J101" s="5"/>
      <c r="K101" s="48"/>
      <c r="L101" s="48"/>
      <c r="M101" s="48"/>
      <c r="N101" s="5"/>
      <c r="O101" s="5"/>
      <c r="P101" s="5"/>
      <c r="Q101" s="12"/>
      <c r="R101" s="14"/>
      <c r="S101" s="5"/>
      <c r="T101" s="14"/>
      <c r="U101" s="5"/>
      <c r="V101" s="96"/>
      <c r="W101" s="5"/>
    </row>
    <row r="102" spans="1:23" x14ac:dyDescent="0.25">
      <c r="A102" s="5"/>
      <c r="B102" s="5"/>
      <c r="C102" s="5"/>
      <c r="D102" s="5"/>
      <c r="E102" s="5"/>
      <c r="F102" s="5"/>
      <c r="G102" s="5"/>
      <c r="H102" s="88"/>
      <c r="I102" s="5"/>
      <c r="J102" s="5"/>
      <c r="K102" s="48"/>
      <c r="L102" s="48"/>
      <c r="M102" s="48"/>
      <c r="N102" s="5"/>
      <c r="O102" s="5"/>
      <c r="P102" s="5"/>
      <c r="Q102" s="12"/>
      <c r="R102" s="14"/>
      <c r="S102" s="5"/>
      <c r="T102" s="14"/>
      <c r="U102" s="5"/>
      <c r="V102" s="96"/>
      <c r="W102" s="5"/>
    </row>
    <row r="103" spans="1:23" x14ac:dyDescent="0.25">
      <c r="A103" s="5"/>
      <c r="B103" s="5"/>
      <c r="C103" s="5"/>
      <c r="D103" s="5"/>
      <c r="E103" s="5"/>
      <c r="F103" s="5"/>
      <c r="G103" s="5"/>
      <c r="H103" s="88"/>
      <c r="I103" s="5"/>
      <c r="J103" s="5"/>
      <c r="K103" s="48"/>
      <c r="L103" s="48"/>
      <c r="M103" s="48"/>
      <c r="N103" s="5"/>
      <c r="O103" s="5"/>
      <c r="P103" s="5"/>
      <c r="Q103" s="12"/>
      <c r="R103" s="14"/>
      <c r="S103" s="5"/>
      <c r="T103" s="14"/>
      <c r="U103" s="5"/>
      <c r="V103" s="96"/>
      <c r="W103" s="5"/>
    </row>
    <row r="104" spans="1:23" x14ac:dyDescent="0.25">
      <c r="A104" s="5"/>
      <c r="B104" s="5"/>
      <c r="C104" s="5"/>
      <c r="D104" s="5"/>
      <c r="E104" s="5"/>
      <c r="F104" s="5"/>
      <c r="G104" s="5"/>
      <c r="H104" s="88"/>
      <c r="I104" s="5"/>
      <c r="J104" s="5"/>
      <c r="K104" s="48"/>
      <c r="L104" s="48"/>
      <c r="M104" s="48"/>
      <c r="N104" s="5"/>
      <c r="O104" s="5"/>
      <c r="P104" s="5"/>
      <c r="Q104" s="12"/>
      <c r="R104" s="14"/>
      <c r="S104" s="5"/>
      <c r="T104" s="14"/>
      <c r="U104" s="5"/>
      <c r="V104" s="96"/>
      <c r="W104" s="5"/>
    </row>
    <row r="105" spans="1:23" x14ac:dyDescent="0.25">
      <c r="A105" s="5"/>
      <c r="B105" s="5"/>
      <c r="C105" s="5"/>
      <c r="D105" s="5"/>
      <c r="E105" s="5"/>
      <c r="F105" s="5"/>
      <c r="G105" s="5"/>
      <c r="H105" s="88"/>
      <c r="I105" s="5"/>
      <c r="J105" s="5"/>
      <c r="K105" s="48"/>
      <c r="L105" s="48"/>
      <c r="M105" s="48"/>
      <c r="N105" s="5"/>
      <c r="O105" s="5"/>
      <c r="P105" s="5"/>
      <c r="Q105" s="12"/>
      <c r="R105" s="14"/>
      <c r="S105" s="5"/>
      <c r="T105" s="14"/>
      <c r="U105" s="5"/>
      <c r="V105" s="96"/>
      <c r="W105" s="5"/>
    </row>
    <row r="106" spans="1:23" x14ac:dyDescent="0.25">
      <c r="A106" s="5"/>
      <c r="B106" s="5"/>
      <c r="C106" s="5"/>
      <c r="D106" s="5"/>
      <c r="E106" s="5"/>
      <c r="F106" s="5"/>
      <c r="G106" s="5"/>
      <c r="H106" s="88"/>
      <c r="I106" s="5"/>
      <c r="J106" s="5"/>
      <c r="K106" s="48"/>
      <c r="L106" s="48"/>
      <c r="M106" s="48"/>
      <c r="N106" s="5"/>
      <c r="O106" s="5"/>
      <c r="P106" s="5"/>
      <c r="Q106" s="12"/>
      <c r="R106" s="14"/>
      <c r="S106" s="5"/>
      <c r="T106" s="14"/>
      <c r="U106" s="5"/>
      <c r="V106" s="96"/>
      <c r="W106" s="5"/>
    </row>
    <row r="107" spans="1:23" x14ac:dyDescent="0.25">
      <c r="A107" s="5"/>
      <c r="B107" s="5"/>
      <c r="C107" s="5"/>
      <c r="D107" s="5"/>
      <c r="E107" s="5"/>
      <c r="F107" s="5"/>
      <c r="G107" s="5"/>
      <c r="H107" s="88"/>
      <c r="I107" s="5"/>
      <c r="J107" s="5"/>
      <c r="K107" s="48"/>
      <c r="L107" s="48"/>
      <c r="M107" s="48"/>
      <c r="N107" s="5"/>
      <c r="O107" s="5"/>
      <c r="P107" s="5"/>
      <c r="Q107" s="12"/>
      <c r="R107" s="14"/>
      <c r="S107" s="5"/>
      <c r="T107" s="14"/>
      <c r="U107" s="5"/>
      <c r="V107" s="96"/>
      <c r="W107" s="5"/>
    </row>
    <row r="108" spans="1:23" x14ac:dyDescent="0.25">
      <c r="A108" s="5"/>
      <c r="B108" s="5"/>
      <c r="C108" s="5"/>
      <c r="D108" s="5"/>
      <c r="E108" s="5"/>
      <c r="F108" s="5"/>
      <c r="G108" s="5"/>
      <c r="H108" s="88"/>
      <c r="I108" s="5"/>
      <c r="J108" s="5"/>
      <c r="K108" s="48"/>
      <c r="L108" s="48"/>
      <c r="M108" s="48"/>
      <c r="N108" s="5"/>
      <c r="O108" s="5"/>
      <c r="P108" s="5"/>
      <c r="Q108" s="12"/>
      <c r="R108" s="14"/>
      <c r="S108" s="5"/>
      <c r="T108" s="14"/>
      <c r="U108" s="5"/>
      <c r="V108" s="96"/>
      <c r="W108" s="5"/>
    </row>
    <row r="109" spans="1:23" x14ac:dyDescent="0.25">
      <c r="A109" s="5"/>
      <c r="B109" s="5"/>
      <c r="C109" s="5"/>
      <c r="D109" s="5"/>
      <c r="E109" s="5"/>
      <c r="F109" s="5"/>
      <c r="G109" s="5"/>
      <c r="H109" s="88"/>
      <c r="I109" s="5"/>
      <c r="J109" s="5"/>
      <c r="K109" s="48"/>
      <c r="L109" s="48"/>
      <c r="M109" s="48"/>
      <c r="N109" s="5"/>
      <c r="O109" s="5"/>
      <c r="P109" s="5"/>
      <c r="Q109" s="12"/>
      <c r="R109" s="14"/>
      <c r="S109" s="5"/>
      <c r="T109" s="14"/>
      <c r="U109" s="5"/>
      <c r="V109" s="96"/>
      <c r="W109" s="5"/>
    </row>
    <row r="110" spans="1:23" x14ac:dyDescent="0.25">
      <c r="A110" s="5"/>
      <c r="B110" s="5"/>
      <c r="C110" s="5"/>
      <c r="D110" s="5"/>
      <c r="E110" s="5"/>
      <c r="F110" s="5"/>
      <c r="G110" s="5"/>
      <c r="H110" s="88"/>
      <c r="I110" s="5"/>
      <c r="J110" s="5"/>
      <c r="K110" s="48"/>
      <c r="L110" s="48"/>
      <c r="M110" s="48"/>
      <c r="N110" s="5"/>
      <c r="O110" s="5"/>
      <c r="P110" s="5"/>
      <c r="Q110" s="12"/>
      <c r="R110" s="14"/>
      <c r="S110" s="5"/>
      <c r="T110" s="14"/>
      <c r="U110" s="5"/>
      <c r="V110" s="96"/>
      <c r="W110" s="5"/>
    </row>
    <row r="111" spans="1:23" x14ac:dyDescent="0.25">
      <c r="A111" s="5"/>
      <c r="B111" s="5"/>
      <c r="C111" s="5"/>
      <c r="D111" s="5"/>
      <c r="E111" s="5"/>
      <c r="F111" s="5"/>
      <c r="G111" s="5"/>
      <c r="H111" s="88"/>
      <c r="I111" s="5"/>
      <c r="J111" s="5"/>
      <c r="K111" s="48"/>
      <c r="L111" s="48"/>
      <c r="M111" s="48"/>
      <c r="N111" s="5"/>
      <c r="O111" s="5"/>
      <c r="P111" s="5"/>
      <c r="Q111" s="12"/>
      <c r="R111" s="14"/>
      <c r="S111" s="5"/>
      <c r="T111" s="14"/>
      <c r="U111" s="5"/>
      <c r="V111" s="96"/>
      <c r="W111" s="5"/>
    </row>
    <row r="112" spans="1:23" x14ac:dyDescent="0.25">
      <c r="A112" s="5"/>
      <c r="B112" s="5"/>
      <c r="C112" s="5"/>
      <c r="D112" s="5"/>
      <c r="E112" s="5"/>
      <c r="F112" s="5"/>
      <c r="G112" s="5"/>
      <c r="H112" s="88"/>
      <c r="I112" s="5"/>
      <c r="J112" s="5"/>
      <c r="K112" s="48"/>
      <c r="L112" s="48"/>
      <c r="M112" s="48"/>
      <c r="N112" s="5"/>
      <c r="O112" s="5"/>
      <c r="P112" s="5"/>
      <c r="Q112" s="12"/>
      <c r="R112" s="14"/>
      <c r="S112" s="5"/>
      <c r="T112" s="14"/>
      <c r="U112" s="5"/>
      <c r="V112" s="96"/>
      <c r="W112" s="5"/>
    </row>
    <row r="113" spans="1:23" x14ac:dyDescent="0.25">
      <c r="A113" s="5"/>
      <c r="B113" s="5"/>
      <c r="C113" s="5"/>
      <c r="D113" s="5"/>
      <c r="E113" s="5"/>
      <c r="F113" s="5"/>
      <c r="G113" s="5"/>
      <c r="H113" s="88"/>
      <c r="I113" s="5"/>
      <c r="J113" s="5"/>
      <c r="K113" s="48"/>
      <c r="L113" s="48"/>
      <c r="M113" s="48"/>
      <c r="N113" s="5"/>
      <c r="O113" s="5"/>
      <c r="P113" s="5"/>
      <c r="Q113" s="12"/>
      <c r="R113" s="14"/>
      <c r="S113" s="5"/>
      <c r="T113" s="14"/>
      <c r="U113" s="5"/>
      <c r="V113" s="96"/>
      <c r="W113" s="5"/>
    </row>
    <row r="114" spans="1:23" x14ac:dyDescent="0.25">
      <c r="A114" s="5"/>
      <c r="B114" s="5"/>
      <c r="C114" s="5"/>
      <c r="D114" s="5"/>
      <c r="E114" s="5"/>
      <c r="F114" s="5"/>
      <c r="G114" s="5"/>
      <c r="H114" s="88"/>
      <c r="I114" s="5"/>
      <c r="J114" s="5"/>
      <c r="K114" s="48"/>
      <c r="L114" s="48"/>
      <c r="M114" s="48"/>
      <c r="N114" s="5"/>
      <c r="O114" s="5"/>
      <c r="P114" s="5"/>
      <c r="Q114" s="12"/>
      <c r="R114" s="14"/>
      <c r="S114" s="5"/>
      <c r="T114" s="14"/>
      <c r="U114" s="5"/>
      <c r="V114" s="96"/>
      <c r="W114" s="5"/>
    </row>
    <row r="115" spans="1:23" x14ac:dyDescent="0.25">
      <c r="A115" s="5"/>
      <c r="B115" s="5"/>
      <c r="C115" s="5"/>
      <c r="D115" s="5"/>
      <c r="E115" s="5"/>
      <c r="F115" s="5"/>
      <c r="G115" s="5"/>
      <c r="H115" s="88"/>
      <c r="I115" s="5"/>
      <c r="J115" s="5"/>
      <c r="K115" s="48"/>
      <c r="L115" s="48"/>
      <c r="M115" s="48"/>
      <c r="N115" s="5"/>
      <c r="O115" s="5"/>
      <c r="P115" s="5"/>
      <c r="Q115" s="12"/>
      <c r="R115" s="14"/>
      <c r="S115" s="5"/>
      <c r="T115" s="14"/>
      <c r="U115" s="5"/>
      <c r="V115" s="96"/>
      <c r="W115" s="5"/>
    </row>
    <row r="116" spans="1:23" x14ac:dyDescent="0.25">
      <c r="A116" s="5"/>
      <c r="B116" s="5"/>
      <c r="C116" s="5"/>
      <c r="D116" s="5"/>
      <c r="E116" s="5"/>
      <c r="F116" s="5"/>
      <c r="G116" s="5"/>
      <c r="H116" s="88"/>
      <c r="I116" s="5"/>
      <c r="J116" s="5"/>
      <c r="K116" s="48"/>
      <c r="L116" s="48"/>
      <c r="M116" s="48"/>
      <c r="N116" s="5"/>
      <c r="O116" s="5"/>
      <c r="P116" s="5"/>
      <c r="Q116" s="12"/>
      <c r="R116" s="14"/>
      <c r="S116" s="5"/>
      <c r="T116" s="14"/>
      <c r="U116" s="5"/>
      <c r="V116" s="96"/>
      <c r="W116" s="5"/>
    </row>
    <row r="117" spans="1:23" x14ac:dyDescent="0.25">
      <c r="A117" s="5"/>
      <c r="B117" s="5"/>
      <c r="C117" s="5"/>
      <c r="D117" s="5"/>
      <c r="E117" s="5"/>
      <c r="F117" s="5"/>
      <c r="G117" s="5"/>
      <c r="H117" s="88"/>
      <c r="I117" s="5"/>
      <c r="J117" s="5"/>
      <c r="K117" s="48"/>
      <c r="L117" s="48"/>
      <c r="M117" s="48"/>
      <c r="N117" s="5"/>
      <c r="O117" s="5"/>
      <c r="P117" s="5"/>
      <c r="Q117" s="12"/>
      <c r="R117" s="14"/>
      <c r="S117" s="5"/>
      <c r="T117" s="14"/>
      <c r="U117" s="5"/>
      <c r="V117" s="96"/>
      <c r="W117" s="5"/>
    </row>
    <row r="118" spans="1:23" x14ac:dyDescent="0.25">
      <c r="A118" s="5"/>
      <c r="B118" s="5"/>
      <c r="C118" s="5"/>
      <c r="D118" s="5"/>
      <c r="E118" s="5"/>
      <c r="F118" s="5"/>
      <c r="G118" s="5"/>
      <c r="H118" s="88"/>
      <c r="I118" s="5"/>
      <c r="J118" s="5"/>
      <c r="K118" s="48"/>
      <c r="L118" s="48"/>
      <c r="M118" s="48"/>
      <c r="N118" s="5"/>
      <c r="O118" s="5"/>
      <c r="P118" s="5"/>
      <c r="Q118" s="12"/>
      <c r="R118" s="14"/>
      <c r="S118" s="5"/>
      <c r="T118" s="14"/>
      <c r="U118" s="5"/>
      <c r="V118" s="96"/>
      <c r="W118" s="5"/>
    </row>
    <row r="119" spans="1:23" x14ac:dyDescent="0.25">
      <c r="A119" s="5"/>
      <c r="B119" s="5"/>
      <c r="C119" s="5"/>
      <c r="D119" s="5"/>
      <c r="E119" s="5"/>
      <c r="F119" s="5"/>
      <c r="G119" s="5"/>
      <c r="H119" s="88"/>
      <c r="I119" s="5"/>
      <c r="J119" s="5"/>
      <c r="K119" s="48"/>
      <c r="L119" s="48"/>
      <c r="M119" s="48"/>
      <c r="N119" s="5"/>
      <c r="O119" s="5"/>
      <c r="P119" s="5"/>
      <c r="Q119" s="12"/>
      <c r="R119" s="14"/>
      <c r="S119" s="5"/>
      <c r="T119" s="14"/>
      <c r="U119" s="5"/>
      <c r="V119" s="96"/>
      <c r="W119" s="5"/>
    </row>
    <row r="120" spans="1:23" x14ac:dyDescent="0.25">
      <c r="A120" s="5"/>
      <c r="B120" s="5"/>
      <c r="C120" s="5"/>
      <c r="D120" s="5"/>
      <c r="E120" s="5"/>
      <c r="F120" s="5"/>
      <c r="G120" s="5"/>
      <c r="H120" s="88"/>
      <c r="I120" s="5"/>
      <c r="J120" s="5"/>
      <c r="K120" s="48"/>
      <c r="L120" s="48"/>
      <c r="M120" s="48"/>
      <c r="N120" s="5"/>
      <c r="O120" s="5"/>
      <c r="P120" s="5"/>
      <c r="Q120" s="12"/>
      <c r="R120" s="14"/>
      <c r="S120" s="5"/>
      <c r="T120" s="14"/>
      <c r="U120" s="5"/>
      <c r="V120" s="96"/>
      <c r="W120" s="5"/>
    </row>
    <row r="121" spans="1:23" x14ac:dyDescent="0.25">
      <c r="A121" s="5"/>
      <c r="B121" s="5"/>
      <c r="C121" s="5"/>
      <c r="D121" s="5"/>
      <c r="E121" s="5"/>
      <c r="F121" s="5"/>
      <c r="G121" s="5"/>
      <c r="H121" s="88"/>
      <c r="I121" s="5"/>
      <c r="J121" s="5"/>
      <c r="K121" s="48"/>
      <c r="L121" s="48"/>
      <c r="M121" s="48"/>
      <c r="N121" s="5"/>
      <c r="O121" s="5"/>
      <c r="P121" s="5"/>
      <c r="Q121" s="12"/>
      <c r="R121" s="14"/>
      <c r="S121" s="5"/>
      <c r="T121" s="14"/>
      <c r="U121" s="5"/>
      <c r="V121" s="96"/>
      <c r="W121" s="5"/>
    </row>
    <row r="122" spans="1:23" x14ac:dyDescent="0.25">
      <c r="A122" s="5"/>
      <c r="B122" s="5"/>
      <c r="C122" s="5"/>
      <c r="D122" s="5"/>
      <c r="E122" s="5"/>
      <c r="F122" s="5"/>
      <c r="G122" s="5"/>
      <c r="H122" s="88"/>
      <c r="I122" s="5"/>
      <c r="J122" s="5"/>
      <c r="K122" s="48"/>
      <c r="L122" s="48"/>
      <c r="M122" s="48"/>
      <c r="N122" s="5"/>
      <c r="O122" s="5"/>
      <c r="P122" s="5"/>
      <c r="Q122" s="12"/>
      <c r="R122" s="14"/>
      <c r="S122" s="5"/>
      <c r="T122" s="14"/>
      <c r="U122" s="5"/>
      <c r="V122" s="96"/>
      <c r="W122" s="5"/>
    </row>
    <row r="123" spans="1:23" x14ac:dyDescent="0.25">
      <c r="A123" s="5"/>
      <c r="B123" s="5"/>
      <c r="C123" s="5"/>
      <c r="D123" s="5"/>
      <c r="E123" s="5"/>
      <c r="F123" s="5"/>
      <c r="G123" s="5"/>
      <c r="H123" s="88"/>
      <c r="I123" s="5"/>
      <c r="J123" s="5"/>
      <c r="K123" s="48"/>
      <c r="L123" s="48"/>
      <c r="M123" s="48"/>
      <c r="N123" s="5"/>
      <c r="O123" s="5"/>
      <c r="P123" s="5"/>
      <c r="Q123" s="12"/>
      <c r="R123" s="14"/>
      <c r="S123" s="5"/>
      <c r="T123" s="14"/>
      <c r="U123" s="5"/>
      <c r="V123" s="96"/>
      <c r="W123" s="5"/>
    </row>
    <row r="124" spans="1:23" x14ac:dyDescent="0.25">
      <c r="A124" s="5"/>
      <c r="B124" s="5"/>
      <c r="C124" s="5"/>
      <c r="D124" s="5"/>
      <c r="E124" s="5"/>
      <c r="F124" s="5"/>
      <c r="G124" s="5"/>
      <c r="H124" s="88"/>
      <c r="I124" s="5"/>
      <c r="J124" s="5"/>
      <c r="K124" s="48"/>
      <c r="L124" s="48"/>
      <c r="M124" s="48"/>
      <c r="N124" s="5"/>
      <c r="O124" s="5"/>
      <c r="P124" s="5"/>
      <c r="Q124" s="12"/>
      <c r="R124" s="14"/>
      <c r="S124" s="5"/>
      <c r="T124" s="14"/>
      <c r="U124" s="5"/>
      <c r="V124" s="96"/>
      <c r="W124" s="5"/>
    </row>
    <row r="125" spans="1:23" x14ac:dyDescent="0.25">
      <c r="A125" s="5"/>
      <c r="B125" s="5"/>
      <c r="C125" s="5"/>
      <c r="D125" s="5"/>
      <c r="E125" s="5"/>
      <c r="F125" s="5"/>
      <c r="G125" s="5"/>
      <c r="H125" s="88"/>
      <c r="I125" s="5"/>
      <c r="J125" s="5"/>
      <c r="K125" s="48"/>
      <c r="L125" s="48"/>
      <c r="M125" s="48"/>
      <c r="N125" s="5"/>
      <c r="O125" s="5"/>
      <c r="P125" s="5"/>
      <c r="Q125" s="12"/>
      <c r="R125" s="14"/>
      <c r="S125" s="5"/>
      <c r="T125" s="14"/>
      <c r="U125" s="5"/>
      <c r="V125" s="96"/>
      <c r="W125" s="5"/>
    </row>
    <row r="126" spans="1:23" x14ac:dyDescent="0.25">
      <c r="A126" s="5"/>
      <c r="B126" s="5"/>
      <c r="C126" s="5"/>
      <c r="D126" s="5"/>
      <c r="E126" s="5"/>
      <c r="F126" s="5"/>
      <c r="G126" s="5"/>
      <c r="H126" s="88"/>
      <c r="I126" s="5"/>
      <c r="J126" s="5"/>
      <c r="K126" s="48"/>
      <c r="L126" s="48"/>
      <c r="M126" s="48"/>
      <c r="N126" s="5"/>
      <c r="O126" s="5"/>
      <c r="P126" s="5"/>
      <c r="Q126" s="12"/>
      <c r="R126" s="14"/>
      <c r="S126" s="5"/>
      <c r="T126" s="14"/>
      <c r="U126" s="5"/>
      <c r="V126" s="96"/>
      <c r="W126" s="5"/>
    </row>
    <row r="127" spans="1:23" x14ac:dyDescent="0.25">
      <c r="A127" s="5"/>
      <c r="B127" s="5"/>
      <c r="C127" s="5"/>
      <c r="D127" s="5"/>
      <c r="E127" s="5"/>
      <c r="F127" s="5"/>
      <c r="G127" s="5"/>
      <c r="H127" s="88"/>
      <c r="I127" s="5"/>
      <c r="J127" s="5"/>
      <c r="K127" s="48"/>
      <c r="L127" s="48"/>
      <c r="M127" s="48"/>
      <c r="N127" s="5"/>
      <c r="O127" s="5"/>
      <c r="P127" s="5"/>
      <c r="Q127" s="12"/>
      <c r="R127" s="14"/>
      <c r="S127" s="5"/>
      <c r="T127" s="14"/>
      <c r="U127" s="5"/>
      <c r="V127" s="96"/>
      <c r="W127" s="5"/>
    </row>
    <row r="128" spans="1:23" x14ac:dyDescent="0.25">
      <c r="A128" s="5"/>
      <c r="B128" s="5"/>
      <c r="C128" s="5"/>
      <c r="D128" s="5"/>
      <c r="E128" s="5"/>
      <c r="F128" s="5"/>
      <c r="G128" s="5"/>
      <c r="H128" s="88"/>
      <c r="I128" s="5"/>
      <c r="J128" s="5"/>
      <c r="K128" s="48"/>
      <c r="L128" s="48"/>
      <c r="M128" s="48"/>
      <c r="N128" s="5"/>
      <c r="O128" s="5"/>
      <c r="P128" s="5"/>
      <c r="Q128" s="12"/>
      <c r="R128" s="14"/>
      <c r="S128" s="5"/>
      <c r="T128" s="14"/>
      <c r="U128" s="5"/>
      <c r="V128" s="96"/>
      <c r="W128" s="5"/>
    </row>
    <row r="129" spans="1:23" x14ac:dyDescent="0.25">
      <c r="A129" s="5"/>
      <c r="B129" s="5"/>
      <c r="C129" s="5"/>
      <c r="D129" s="5"/>
      <c r="E129" s="5"/>
      <c r="F129" s="5"/>
      <c r="G129" s="5"/>
      <c r="H129" s="88"/>
      <c r="I129" s="5"/>
      <c r="J129" s="5"/>
      <c r="K129" s="48"/>
      <c r="L129" s="48"/>
      <c r="M129" s="48"/>
      <c r="N129" s="5"/>
      <c r="O129" s="5"/>
      <c r="P129" s="5"/>
      <c r="Q129" s="12"/>
      <c r="R129" s="14"/>
      <c r="S129" s="5"/>
      <c r="T129" s="14"/>
      <c r="U129" s="5"/>
      <c r="V129" s="96"/>
      <c r="W129" s="5"/>
    </row>
    <row r="130" spans="1:23" x14ac:dyDescent="0.25">
      <c r="A130" s="5"/>
      <c r="B130" s="5"/>
      <c r="C130" s="5"/>
      <c r="D130" s="5"/>
      <c r="E130" s="5"/>
      <c r="F130" s="5"/>
      <c r="G130" s="5"/>
      <c r="H130" s="88"/>
      <c r="I130" s="5"/>
      <c r="J130" s="5"/>
      <c r="K130" s="48"/>
      <c r="L130" s="48"/>
      <c r="M130" s="48"/>
      <c r="N130" s="5"/>
      <c r="O130" s="5"/>
      <c r="P130" s="5"/>
      <c r="Q130" s="12"/>
      <c r="R130" s="14"/>
      <c r="S130" s="5"/>
      <c r="T130" s="14"/>
      <c r="U130" s="5"/>
      <c r="V130" s="96"/>
      <c r="W130" s="5"/>
    </row>
    <row r="131" spans="1:23" x14ac:dyDescent="0.25">
      <c r="A131" s="5"/>
      <c r="B131" s="5"/>
      <c r="C131" s="5"/>
      <c r="D131" s="5"/>
      <c r="E131" s="5"/>
      <c r="F131" s="5"/>
      <c r="G131" s="5"/>
      <c r="H131" s="88"/>
      <c r="I131" s="5"/>
      <c r="J131" s="5"/>
      <c r="K131" s="48"/>
      <c r="L131" s="48"/>
      <c r="M131" s="48"/>
      <c r="N131" s="5"/>
      <c r="O131" s="5"/>
      <c r="P131" s="5"/>
      <c r="Q131" s="12"/>
      <c r="R131" s="14"/>
      <c r="S131" s="5"/>
      <c r="T131" s="14"/>
      <c r="U131" s="5"/>
      <c r="V131" s="96"/>
      <c r="W131" s="5"/>
    </row>
    <row r="132" spans="1:23" x14ac:dyDescent="0.25">
      <c r="A132" s="5"/>
      <c r="B132" s="5"/>
      <c r="C132" s="5"/>
      <c r="D132" s="5"/>
      <c r="E132" s="5"/>
      <c r="F132" s="5"/>
      <c r="G132" s="5"/>
      <c r="H132" s="88"/>
      <c r="I132" s="5"/>
      <c r="J132" s="5"/>
      <c r="K132" s="48"/>
      <c r="L132" s="48"/>
      <c r="M132" s="48"/>
      <c r="N132" s="5"/>
      <c r="O132" s="5"/>
      <c r="P132" s="5"/>
      <c r="Q132" s="12"/>
      <c r="R132" s="14"/>
      <c r="S132" s="5"/>
      <c r="T132" s="14"/>
      <c r="U132" s="5"/>
      <c r="V132" s="96"/>
      <c r="W132" s="5"/>
    </row>
    <row r="133" spans="1:23" x14ac:dyDescent="0.25">
      <c r="A133" s="5"/>
      <c r="B133" s="5"/>
      <c r="C133" s="5"/>
      <c r="D133" s="5"/>
      <c r="E133" s="5"/>
      <c r="F133" s="5"/>
      <c r="G133" s="5"/>
      <c r="H133" s="88"/>
      <c r="I133" s="5"/>
      <c r="J133" s="5"/>
      <c r="K133" s="48"/>
      <c r="L133" s="48"/>
      <c r="M133" s="48"/>
      <c r="N133" s="5"/>
      <c r="O133" s="5"/>
      <c r="P133" s="5"/>
      <c r="Q133" s="12"/>
      <c r="R133" s="14"/>
      <c r="S133" s="5"/>
      <c r="T133" s="14"/>
      <c r="U133" s="5"/>
      <c r="V133" s="96"/>
      <c r="W133" s="5"/>
    </row>
    <row r="134" spans="1:23" x14ac:dyDescent="0.25">
      <c r="A134" s="5"/>
      <c r="B134" s="5"/>
      <c r="C134" s="5"/>
      <c r="D134" s="5"/>
      <c r="E134" s="5"/>
      <c r="F134" s="5"/>
      <c r="G134" s="5"/>
      <c r="H134" s="88"/>
      <c r="I134" s="5"/>
      <c r="J134" s="5"/>
      <c r="K134" s="48"/>
      <c r="L134" s="48"/>
      <c r="M134" s="48"/>
      <c r="N134" s="5"/>
      <c r="O134" s="5"/>
      <c r="P134" s="5"/>
      <c r="Q134" s="12"/>
      <c r="R134" s="14"/>
      <c r="S134" s="5"/>
      <c r="T134" s="14"/>
      <c r="U134" s="5"/>
      <c r="V134" s="96"/>
      <c r="W134" s="5"/>
    </row>
    <row r="135" spans="1:23" x14ac:dyDescent="0.25">
      <c r="A135" s="5"/>
      <c r="B135" s="5"/>
      <c r="C135" s="5"/>
      <c r="D135" s="5"/>
      <c r="E135" s="5"/>
      <c r="F135" s="5"/>
      <c r="G135" s="5"/>
      <c r="H135" s="88"/>
      <c r="I135" s="5"/>
      <c r="J135" s="5"/>
      <c r="K135" s="48"/>
      <c r="L135" s="48"/>
      <c r="M135" s="48"/>
      <c r="N135" s="5"/>
      <c r="O135" s="5"/>
      <c r="P135" s="5"/>
      <c r="Q135" s="12"/>
      <c r="R135" s="14"/>
      <c r="S135" s="5"/>
      <c r="T135" s="14"/>
      <c r="U135" s="5"/>
      <c r="V135" s="96"/>
      <c r="W135" s="5"/>
    </row>
    <row r="136" spans="1:23" x14ac:dyDescent="0.25">
      <c r="A136" s="5"/>
      <c r="B136" s="5"/>
      <c r="C136" s="5"/>
      <c r="D136" s="5"/>
      <c r="E136" s="5"/>
      <c r="F136" s="5"/>
      <c r="G136" s="5"/>
      <c r="H136" s="88"/>
      <c r="I136" s="5"/>
      <c r="J136" s="5"/>
      <c r="K136" s="48"/>
      <c r="L136" s="48"/>
      <c r="M136" s="48"/>
      <c r="N136" s="5"/>
      <c r="O136" s="5"/>
      <c r="P136" s="5"/>
      <c r="Q136" s="12"/>
      <c r="R136" s="14"/>
      <c r="S136" s="5"/>
      <c r="T136" s="14"/>
      <c r="U136" s="5"/>
      <c r="V136" s="96"/>
      <c r="W136" s="5"/>
    </row>
    <row r="137" spans="1:23" x14ac:dyDescent="0.25">
      <c r="A137" s="5"/>
      <c r="B137" s="5"/>
      <c r="C137" s="5"/>
      <c r="D137" s="5"/>
      <c r="E137" s="5"/>
      <c r="F137" s="5"/>
      <c r="G137" s="5"/>
      <c r="H137" s="88"/>
      <c r="I137" s="5"/>
      <c r="J137" s="5"/>
      <c r="K137" s="48"/>
      <c r="L137" s="48"/>
      <c r="M137" s="48"/>
      <c r="N137" s="5"/>
      <c r="O137" s="5"/>
      <c r="P137" s="5"/>
      <c r="Q137" s="12"/>
      <c r="R137" s="14"/>
      <c r="S137" s="5"/>
      <c r="T137" s="14"/>
      <c r="U137" s="5"/>
      <c r="V137" s="96"/>
      <c r="W137" s="5"/>
    </row>
    <row r="138" spans="1:23" x14ac:dyDescent="0.25">
      <c r="A138" s="5"/>
      <c r="B138" s="5"/>
      <c r="C138" s="5"/>
      <c r="D138" s="5"/>
      <c r="E138" s="5"/>
      <c r="F138" s="5"/>
      <c r="G138" s="5"/>
      <c r="H138" s="88"/>
      <c r="I138" s="5"/>
      <c r="J138" s="5"/>
      <c r="K138" s="48"/>
      <c r="L138" s="48"/>
      <c r="M138" s="48"/>
      <c r="N138" s="5"/>
      <c r="O138" s="5"/>
      <c r="P138" s="5"/>
      <c r="Q138" s="12"/>
      <c r="R138" s="14"/>
      <c r="S138" s="5"/>
      <c r="T138" s="14"/>
      <c r="U138" s="5"/>
      <c r="V138" s="96"/>
      <c r="W138" s="5"/>
    </row>
    <row r="139" spans="1:23" x14ac:dyDescent="0.25">
      <c r="A139" s="5"/>
      <c r="B139" s="5"/>
      <c r="C139" s="5"/>
      <c r="D139" s="5"/>
      <c r="E139" s="5"/>
      <c r="F139" s="5"/>
      <c r="G139" s="5"/>
      <c r="H139" s="88"/>
      <c r="I139" s="5"/>
      <c r="J139" s="5"/>
      <c r="K139" s="48"/>
      <c r="L139" s="48"/>
      <c r="M139" s="48"/>
      <c r="N139" s="5"/>
      <c r="O139" s="5"/>
      <c r="P139" s="5"/>
      <c r="Q139" s="12"/>
      <c r="R139" s="14"/>
      <c r="S139" s="5"/>
      <c r="T139" s="14"/>
      <c r="U139" s="5"/>
      <c r="V139" s="96"/>
      <c r="W139" s="5"/>
    </row>
    <row r="140" spans="1:23" x14ac:dyDescent="0.25">
      <c r="A140" s="5"/>
      <c r="B140" s="5"/>
      <c r="C140" s="5"/>
      <c r="D140" s="5"/>
      <c r="E140" s="5"/>
      <c r="F140" s="5"/>
      <c r="G140" s="5"/>
      <c r="H140" s="88"/>
      <c r="I140" s="5"/>
      <c r="J140" s="5"/>
      <c r="K140" s="48"/>
      <c r="L140" s="48"/>
      <c r="M140" s="48"/>
      <c r="N140" s="5"/>
      <c r="O140" s="5"/>
      <c r="P140" s="5"/>
      <c r="Q140" s="12"/>
      <c r="R140" s="14"/>
      <c r="S140" s="5"/>
      <c r="T140" s="14"/>
      <c r="U140" s="5"/>
      <c r="V140" s="96"/>
      <c r="W140" s="5"/>
    </row>
    <row r="141" spans="1:23" x14ac:dyDescent="0.25">
      <c r="A141" s="5"/>
      <c r="B141" s="5"/>
      <c r="C141" s="5"/>
      <c r="D141" s="5"/>
      <c r="E141" s="5"/>
      <c r="F141" s="5"/>
      <c r="G141" s="5"/>
      <c r="H141" s="88"/>
      <c r="I141" s="5"/>
      <c r="J141" s="5"/>
      <c r="K141" s="48"/>
      <c r="L141" s="48"/>
      <c r="M141" s="48"/>
      <c r="N141" s="5"/>
      <c r="O141" s="5"/>
      <c r="P141" s="5"/>
      <c r="Q141" s="12"/>
      <c r="R141" s="14"/>
      <c r="S141" s="5"/>
      <c r="T141" s="14"/>
      <c r="U141" s="5"/>
      <c r="V141" s="96"/>
      <c r="W141" s="5"/>
    </row>
    <row r="142" spans="1:23" x14ac:dyDescent="0.25">
      <c r="A142" s="5"/>
      <c r="B142" s="5"/>
      <c r="C142" s="5"/>
      <c r="D142" s="5"/>
      <c r="E142" s="5"/>
      <c r="F142" s="5"/>
      <c r="G142" s="5"/>
      <c r="H142" s="88"/>
      <c r="I142" s="5"/>
      <c r="J142" s="5"/>
      <c r="K142" s="48"/>
      <c r="L142" s="48"/>
      <c r="M142" s="48"/>
      <c r="N142" s="5"/>
      <c r="O142" s="5"/>
      <c r="P142" s="5"/>
      <c r="Q142" s="12"/>
      <c r="R142" s="14"/>
      <c r="S142" s="5"/>
      <c r="T142" s="14"/>
      <c r="U142" s="5"/>
      <c r="V142" s="96"/>
      <c r="W142" s="5"/>
    </row>
    <row r="143" spans="1:23" x14ac:dyDescent="0.25">
      <c r="A143" s="5"/>
      <c r="B143" s="5"/>
      <c r="C143" s="5"/>
      <c r="D143" s="5"/>
      <c r="E143" s="5"/>
      <c r="F143" s="5"/>
      <c r="G143" s="5"/>
      <c r="H143" s="88"/>
      <c r="I143" s="5"/>
      <c r="J143" s="5"/>
      <c r="K143" s="48"/>
      <c r="L143" s="48"/>
      <c r="M143" s="48"/>
      <c r="N143" s="5"/>
      <c r="O143" s="5"/>
      <c r="P143" s="5"/>
      <c r="Q143" s="12"/>
      <c r="R143" s="14"/>
      <c r="S143" s="5"/>
      <c r="T143" s="14"/>
      <c r="U143" s="5"/>
      <c r="V143" s="96"/>
      <c r="W143" s="5"/>
    </row>
    <row r="144" spans="1:23" x14ac:dyDescent="0.25">
      <c r="A144" s="5"/>
      <c r="B144" s="5"/>
      <c r="C144" s="5"/>
      <c r="D144" s="5"/>
      <c r="E144" s="5"/>
      <c r="F144" s="5"/>
      <c r="G144" s="5"/>
      <c r="H144" s="88"/>
      <c r="I144" s="5"/>
      <c r="J144" s="5"/>
      <c r="K144" s="48"/>
      <c r="L144" s="48"/>
      <c r="M144" s="48"/>
      <c r="N144" s="5"/>
      <c r="O144" s="5"/>
      <c r="P144" s="5"/>
      <c r="Q144" s="12"/>
      <c r="R144" s="14"/>
      <c r="S144" s="5"/>
      <c r="T144" s="14"/>
      <c r="U144" s="5"/>
      <c r="V144" s="96"/>
      <c r="W144" s="5"/>
    </row>
    <row r="145" spans="1:23" x14ac:dyDescent="0.25">
      <c r="A145" s="5"/>
      <c r="B145" s="5"/>
      <c r="C145" s="5"/>
      <c r="D145" s="5"/>
      <c r="E145" s="5"/>
      <c r="F145" s="5"/>
      <c r="G145" s="5"/>
      <c r="H145" s="88"/>
      <c r="I145" s="5"/>
      <c r="J145" s="5"/>
      <c r="K145" s="48"/>
      <c r="L145" s="48"/>
      <c r="M145" s="48"/>
      <c r="N145" s="5"/>
      <c r="O145" s="5"/>
      <c r="P145" s="5"/>
      <c r="Q145" s="12"/>
      <c r="R145" s="14"/>
      <c r="S145" s="5"/>
      <c r="T145" s="14"/>
      <c r="U145" s="5"/>
      <c r="V145" s="96"/>
      <c r="W145" s="5"/>
    </row>
    <row r="146" spans="1:23" x14ac:dyDescent="0.25">
      <c r="A146" s="5"/>
      <c r="B146" s="5"/>
      <c r="C146" s="5"/>
      <c r="D146" s="5"/>
      <c r="E146" s="5"/>
      <c r="F146" s="5"/>
      <c r="G146" s="5"/>
      <c r="H146" s="88"/>
      <c r="I146" s="5"/>
      <c r="J146" s="5"/>
      <c r="K146" s="48"/>
      <c r="L146" s="48"/>
      <c r="M146" s="48"/>
      <c r="N146" s="5"/>
      <c r="O146" s="5"/>
      <c r="P146" s="5"/>
      <c r="Q146" s="12"/>
      <c r="R146" s="14"/>
      <c r="S146" s="5"/>
      <c r="T146" s="14"/>
      <c r="U146" s="5"/>
      <c r="V146" s="96"/>
      <c r="W146" s="5"/>
    </row>
    <row r="147" spans="1:23" x14ac:dyDescent="0.25">
      <c r="A147" s="5"/>
      <c r="B147" s="5"/>
      <c r="C147" s="5"/>
      <c r="D147" s="5"/>
      <c r="E147" s="5"/>
      <c r="F147" s="5"/>
      <c r="G147" s="5"/>
      <c r="H147" s="88"/>
      <c r="I147" s="5"/>
      <c r="J147" s="5"/>
      <c r="K147" s="48"/>
      <c r="L147" s="48"/>
      <c r="M147" s="48"/>
      <c r="N147" s="5"/>
      <c r="O147" s="5"/>
      <c r="P147" s="5"/>
      <c r="Q147" s="8"/>
      <c r="R147" s="14"/>
      <c r="S147" s="5"/>
      <c r="T147" s="14"/>
      <c r="U147" s="5"/>
      <c r="V147" s="96"/>
      <c r="W147" s="5"/>
    </row>
    <row r="148" spans="1:23" x14ac:dyDescent="0.25">
      <c r="A148" s="5"/>
      <c r="B148" s="5"/>
      <c r="C148" s="5"/>
      <c r="D148" s="5"/>
      <c r="E148" s="5"/>
      <c r="F148" s="5"/>
      <c r="G148" s="5"/>
      <c r="H148" s="88"/>
      <c r="I148" s="5"/>
      <c r="J148" s="5"/>
      <c r="K148" s="48"/>
      <c r="L148" s="48"/>
      <c r="M148" s="48"/>
      <c r="N148" s="5"/>
      <c r="O148" s="5"/>
      <c r="P148" s="5"/>
      <c r="Q148" s="8"/>
      <c r="R148" s="14"/>
      <c r="S148" s="5"/>
      <c r="T148" s="14"/>
      <c r="U148" s="5"/>
      <c r="V148" s="96"/>
      <c r="W148" s="5"/>
    </row>
    <row r="149" spans="1:23" x14ac:dyDescent="0.25">
      <c r="A149" s="5"/>
      <c r="B149" s="5"/>
      <c r="C149" s="5"/>
      <c r="D149" s="5"/>
      <c r="E149" s="5"/>
      <c r="F149" s="5"/>
      <c r="G149" s="5"/>
      <c r="H149" s="88"/>
      <c r="I149" s="5"/>
      <c r="J149" s="5"/>
      <c r="K149" s="48"/>
      <c r="L149" s="48"/>
      <c r="M149" s="48"/>
      <c r="N149" s="5"/>
      <c r="O149" s="5"/>
      <c r="P149" s="5"/>
      <c r="Q149" s="8"/>
      <c r="R149" s="14"/>
      <c r="S149" s="5"/>
      <c r="T149" s="14"/>
      <c r="U149" s="5"/>
      <c r="V149" s="96"/>
      <c r="W149" s="5"/>
    </row>
    <row r="150" spans="1:23" x14ac:dyDescent="0.25">
      <c r="A150" s="5"/>
      <c r="B150" s="5"/>
      <c r="C150" s="5"/>
      <c r="D150" s="5"/>
      <c r="E150" s="5"/>
      <c r="F150" s="5"/>
      <c r="G150" s="5"/>
      <c r="H150" s="88"/>
      <c r="I150" s="5"/>
      <c r="J150" s="5"/>
      <c r="K150" s="48"/>
      <c r="L150" s="48"/>
      <c r="M150" s="48"/>
      <c r="N150" s="5"/>
      <c r="O150" s="5"/>
      <c r="P150" s="5"/>
      <c r="Q150" s="8"/>
      <c r="R150" s="14"/>
      <c r="S150" s="5"/>
      <c r="T150" s="14"/>
      <c r="U150" s="5"/>
      <c r="V150" s="96"/>
      <c r="W150" s="5"/>
    </row>
    <row r="151" spans="1:23" x14ac:dyDescent="0.25">
      <c r="A151" s="5"/>
      <c r="B151" s="5"/>
      <c r="C151" s="5"/>
      <c r="D151" s="5"/>
      <c r="E151" s="5"/>
      <c r="F151" s="5"/>
      <c r="G151" s="5"/>
      <c r="H151" s="88"/>
      <c r="I151" s="5"/>
      <c r="J151" s="5"/>
      <c r="K151" s="48"/>
      <c r="L151" s="48"/>
      <c r="M151" s="48"/>
      <c r="N151" s="5"/>
      <c r="O151" s="5"/>
      <c r="P151" s="5"/>
      <c r="Q151" s="8"/>
      <c r="R151" s="14"/>
      <c r="S151" s="5"/>
      <c r="T151" s="14"/>
      <c r="U151" s="5"/>
      <c r="V151" s="96"/>
      <c r="W151" s="5"/>
    </row>
    <row r="152" spans="1:23" x14ac:dyDescent="0.25">
      <c r="A152" s="5"/>
      <c r="B152" s="5"/>
      <c r="C152" s="5"/>
      <c r="D152" s="5"/>
      <c r="E152" s="5"/>
      <c r="F152" s="5"/>
      <c r="G152" s="5"/>
      <c r="H152" s="88"/>
      <c r="I152" s="5"/>
      <c r="J152" s="5"/>
      <c r="K152" s="48"/>
      <c r="L152" s="48"/>
      <c r="M152" s="48"/>
      <c r="N152" s="5"/>
      <c r="O152" s="5"/>
      <c r="P152" s="5"/>
      <c r="Q152" s="8"/>
      <c r="R152" s="14"/>
      <c r="S152" s="5"/>
      <c r="T152" s="14"/>
      <c r="U152" s="5"/>
      <c r="V152" s="96"/>
      <c r="W152" s="5"/>
    </row>
    <row r="153" spans="1:23" x14ac:dyDescent="0.25">
      <c r="A153" s="5"/>
      <c r="B153" s="5"/>
      <c r="C153" s="5"/>
      <c r="D153" s="5"/>
      <c r="E153" s="5"/>
      <c r="F153" s="5"/>
      <c r="G153" s="5"/>
      <c r="H153" s="88"/>
      <c r="I153" s="5"/>
      <c r="J153" s="5"/>
      <c r="K153" s="48"/>
      <c r="L153" s="48"/>
      <c r="M153" s="48"/>
      <c r="N153" s="5"/>
      <c r="O153" s="5"/>
      <c r="P153" s="5"/>
      <c r="Q153" s="8"/>
      <c r="R153" s="14"/>
      <c r="S153" s="5"/>
      <c r="T153" s="14"/>
      <c r="U153" s="5"/>
      <c r="V153" s="96"/>
      <c r="W153" s="5"/>
    </row>
    <row r="154" spans="1:23" x14ac:dyDescent="0.25">
      <c r="A154" s="5"/>
      <c r="B154" s="5"/>
      <c r="C154" s="5"/>
      <c r="D154" s="5"/>
      <c r="E154" s="5"/>
      <c r="F154" s="5"/>
      <c r="G154" s="5"/>
      <c r="H154" s="88"/>
      <c r="I154" s="5"/>
      <c r="J154" s="5"/>
      <c r="K154" s="48"/>
      <c r="L154" s="48"/>
      <c r="M154" s="48"/>
      <c r="N154" s="5"/>
      <c r="O154" s="5"/>
      <c r="P154" s="5"/>
      <c r="Q154" s="8"/>
      <c r="R154" s="14"/>
      <c r="S154" s="5"/>
      <c r="T154" s="14"/>
      <c r="U154" s="5"/>
      <c r="V154" s="96"/>
      <c r="W154" s="5"/>
    </row>
    <row r="155" spans="1:23" x14ac:dyDescent="0.25">
      <c r="A155" s="5"/>
      <c r="B155" s="5"/>
      <c r="C155" s="5"/>
      <c r="D155" s="5"/>
      <c r="E155" s="5"/>
      <c r="F155" s="5"/>
      <c r="G155" s="5"/>
      <c r="H155" s="88"/>
      <c r="I155" s="5"/>
      <c r="J155" s="5"/>
      <c r="K155" s="49"/>
      <c r="L155" s="49"/>
      <c r="M155" s="49"/>
      <c r="N155" s="5"/>
      <c r="O155" s="5"/>
      <c r="P155" s="5"/>
      <c r="Q155" s="8"/>
      <c r="R155" s="14"/>
      <c r="S155" s="5"/>
      <c r="T155" s="14"/>
      <c r="U155" s="5"/>
      <c r="V155" s="96"/>
      <c r="W155" s="5"/>
    </row>
    <row r="156" spans="1:23" x14ac:dyDescent="0.25">
      <c r="A156" s="5"/>
      <c r="B156" s="5"/>
      <c r="C156" s="5"/>
      <c r="D156" s="5"/>
      <c r="E156" s="5"/>
      <c r="F156" s="5"/>
      <c r="G156" s="5"/>
      <c r="H156" s="88"/>
      <c r="I156" s="5"/>
      <c r="J156" s="5"/>
      <c r="K156" s="49"/>
      <c r="L156" s="49"/>
      <c r="M156" s="49"/>
      <c r="N156" s="5"/>
      <c r="O156" s="5"/>
      <c r="P156" s="5"/>
      <c r="Q156" s="8"/>
      <c r="R156" s="14"/>
      <c r="S156" s="5"/>
      <c r="T156" s="14"/>
      <c r="U156" s="5"/>
      <c r="V156" s="96"/>
      <c r="W156" s="5"/>
    </row>
    <row r="157" spans="1:23" x14ac:dyDescent="0.25">
      <c r="A157" s="5"/>
      <c r="B157" s="5"/>
      <c r="C157" s="5"/>
      <c r="D157" s="5"/>
      <c r="E157" s="5"/>
      <c r="F157" s="5"/>
      <c r="G157" s="5"/>
      <c r="H157" s="88"/>
      <c r="I157" s="5"/>
      <c r="J157" s="5"/>
      <c r="K157" s="49"/>
      <c r="L157" s="49"/>
      <c r="M157" s="49"/>
      <c r="N157" s="5"/>
      <c r="O157" s="5"/>
      <c r="P157" s="5"/>
      <c r="Q157" s="8"/>
      <c r="R157" s="14"/>
      <c r="S157" s="5"/>
      <c r="T157" s="14"/>
      <c r="U157" s="5"/>
      <c r="V157" s="96"/>
      <c r="W157" s="5"/>
    </row>
    <row r="158" spans="1:23" x14ac:dyDescent="0.25">
      <c r="A158" s="5"/>
      <c r="B158" s="5"/>
      <c r="C158" s="5"/>
      <c r="D158" s="5"/>
      <c r="E158" s="5"/>
      <c r="F158" s="5"/>
      <c r="G158" s="5"/>
      <c r="H158" s="88"/>
      <c r="I158" s="5"/>
      <c r="J158" s="5"/>
      <c r="K158" s="49"/>
      <c r="L158" s="49"/>
      <c r="M158" s="49"/>
      <c r="N158" s="5"/>
      <c r="O158" s="5"/>
      <c r="P158" s="5"/>
      <c r="Q158" s="8"/>
      <c r="R158" s="14"/>
      <c r="S158" s="5"/>
      <c r="T158" s="14"/>
      <c r="U158" s="5"/>
      <c r="V158" s="96"/>
      <c r="W158" s="5"/>
    </row>
    <row r="159" spans="1:23" x14ac:dyDescent="0.25">
      <c r="A159" s="5"/>
      <c r="B159" s="5"/>
      <c r="C159" s="5"/>
      <c r="D159" s="5"/>
      <c r="E159" s="5"/>
      <c r="F159" s="5"/>
      <c r="G159" s="5"/>
      <c r="H159" s="88"/>
      <c r="I159" s="5"/>
      <c r="J159" s="5"/>
      <c r="K159" s="49"/>
      <c r="L159" s="49"/>
      <c r="M159" s="49"/>
      <c r="N159" s="5"/>
      <c r="O159" s="5"/>
      <c r="P159" s="5"/>
      <c r="Q159" s="8"/>
      <c r="R159" s="14"/>
      <c r="S159" s="5"/>
      <c r="T159" s="14"/>
      <c r="U159" s="5"/>
      <c r="V159" s="96"/>
      <c r="W159" s="5"/>
    </row>
    <row r="160" spans="1:23" x14ac:dyDescent="0.25">
      <c r="A160" s="5"/>
      <c r="B160" s="5"/>
      <c r="C160" s="5"/>
      <c r="D160" s="5"/>
      <c r="E160" s="5"/>
      <c r="F160" s="5"/>
      <c r="G160" s="5"/>
      <c r="H160" s="88"/>
      <c r="I160" s="5"/>
      <c r="J160" s="5"/>
      <c r="K160" s="49"/>
      <c r="L160" s="49"/>
      <c r="M160" s="49"/>
      <c r="N160" s="5"/>
      <c r="O160" s="5"/>
      <c r="P160" s="5"/>
      <c r="Q160" s="8"/>
      <c r="R160" s="14"/>
      <c r="S160" s="5"/>
      <c r="T160" s="14"/>
      <c r="U160" s="5"/>
      <c r="V160" s="96"/>
      <c r="W160" s="5"/>
    </row>
    <row r="161" spans="1:23" x14ac:dyDescent="0.25">
      <c r="A161" s="5"/>
      <c r="B161" s="5"/>
      <c r="C161" s="5"/>
      <c r="D161" s="5"/>
      <c r="E161" s="5"/>
      <c r="F161" s="5"/>
      <c r="G161" s="5"/>
      <c r="H161" s="88"/>
      <c r="I161" s="5"/>
      <c r="J161" s="5"/>
      <c r="K161" s="49"/>
      <c r="L161" s="49"/>
      <c r="M161" s="49"/>
      <c r="N161" s="5"/>
      <c r="O161" s="5"/>
      <c r="P161" s="5"/>
      <c r="Q161" s="5"/>
      <c r="R161" s="14"/>
      <c r="S161" s="5"/>
      <c r="T161" s="14"/>
      <c r="U161" s="5"/>
      <c r="V161" s="96"/>
      <c r="W161" s="5"/>
    </row>
    <row r="162" spans="1:23" x14ac:dyDescent="0.25">
      <c r="A162" s="5"/>
      <c r="B162" s="5"/>
      <c r="C162" s="5"/>
      <c r="D162" s="5"/>
      <c r="E162" s="5"/>
      <c r="F162" s="5"/>
      <c r="G162" s="5"/>
      <c r="H162" s="88"/>
      <c r="I162" s="5"/>
      <c r="J162" s="5"/>
      <c r="K162" s="49"/>
      <c r="L162" s="49"/>
      <c r="M162" s="49"/>
      <c r="N162" s="5"/>
      <c r="O162" s="5"/>
      <c r="P162" s="5"/>
      <c r="Q162" s="5"/>
      <c r="R162" s="14"/>
      <c r="S162" s="5"/>
      <c r="T162" s="14"/>
      <c r="U162" s="5"/>
      <c r="V162" s="96"/>
      <c r="W162" s="5"/>
    </row>
    <row r="163" spans="1:23" x14ac:dyDescent="0.25">
      <c r="A163" s="5"/>
      <c r="B163" s="5"/>
      <c r="C163" s="5"/>
      <c r="D163" s="5"/>
      <c r="E163" s="5"/>
      <c r="F163" s="5"/>
      <c r="G163" s="5"/>
      <c r="H163" s="88"/>
      <c r="I163" s="5"/>
      <c r="J163" s="5"/>
      <c r="K163" s="49"/>
      <c r="L163" s="49"/>
      <c r="M163" s="49"/>
      <c r="N163" s="5"/>
      <c r="O163" s="5"/>
      <c r="P163" s="5"/>
      <c r="Q163" s="5"/>
      <c r="R163" s="14"/>
      <c r="S163" s="5"/>
      <c r="T163" s="14"/>
      <c r="U163" s="5"/>
      <c r="V163" s="96"/>
      <c r="W163" s="5"/>
    </row>
    <row r="164" spans="1:23" x14ac:dyDescent="0.25">
      <c r="A164" s="5"/>
      <c r="B164" s="5"/>
      <c r="C164" s="5"/>
      <c r="D164" s="5"/>
      <c r="E164" s="5"/>
      <c r="F164" s="5"/>
      <c r="G164" s="5"/>
      <c r="H164" s="88"/>
      <c r="I164" s="5"/>
      <c r="J164" s="5"/>
      <c r="K164" s="49"/>
      <c r="L164" s="49"/>
      <c r="M164" s="49"/>
      <c r="N164" s="5"/>
      <c r="O164" s="5"/>
      <c r="P164" s="5"/>
      <c r="Q164" s="5"/>
      <c r="R164" s="14"/>
      <c r="S164" s="5"/>
      <c r="T164" s="14"/>
      <c r="U164" s="5"/>
      <c r="V164" s="96"/>
      <c r="W164" s="5"/>
    </row>
    <row r="165" spans="1:23" x14ac:dyDescent="0.25">
      <c r="A165" s="5"/>
      <c r="B165" s="5"/>
      <c r="C165" s="5"/>
      <c r="D165" s="5"/>
      <c r="E165" s="5"/>
      <c r="F165" s="5"/>
      <c r="G165" s="5"/>
      <c r="H165" s="88"/>
      <c r="I165" s="5"/>
      <c r="J165" s="5"/>
      <c r="K165" s="49"/>
      <c r="L165" s="49"/>
      <c r="M165" s="49"/>
      <c r="N165" s="5"/>
      <c r="O165" s="5"/>
      <c r="P165" s="5"/>
      <c r="Q165" s="5"/>
      <c r="R165" s="14"/>
      <c r="S165" s="5"/>
      <c r="T165" s="14"/>
      <c r="U165" s="5"/>
      <c r="V165" s="96"/>
      <c r="W165" s="5"/>
    </row>
    <row r="166" spans="1:23" x14ac:dyDescent="0.25">
      <c r="A166" s="5"/>
      <c r="B166" s="5"/>
      <c r="C166" s="5"/>
      <c r="D166" s="5"/>
      <c r="E166" s="5"/>
      <c r="F166" s="5"/>
      <c r="G166" s="5"/>
      <c r="H166" s="88"/>
      <c r="I166" s="5"/>
      <c r="J166" s="5"/>
      <c r="K166" s="49"/>
      <c r="L166" s="49"/>
      <c r="M166" s="49"/>
      <c r="N166" s="5"/>
      <c r="O166" s="5"/>
      <c r="P166" s="5"/>
      <c r="Q166" s="5"/>
      <c r="R166" s="14"/>
      <c r="S166" s="5"/>
      <c r="T166" s="14"/>
      <c r="U166" s="5"/>
      <c r="V166" s="96"/>
      <c r="W166" s="5"/>
    </row>
    <row r="167" spans="1:23" x14ac:dyDescent="0.25">
      <c r="A167" s="5"/>
      <c r="B167" s="5"/>
      <c r="C167" s="5"/>
      <c r="D167" s="5"/>
      <c r="E167" s="5"/>
      <c r="F167" s="5"/>
      <c r="G167" s="5"/>
      <c r="H167" s="88"/>
      <c r="I167" s="5"/>
      <c r="J167" s="5"/>
      <c r="K167" s="49"/>
      <c r="L167" s="49"/>
      <c r="M167" s="49"/>
      <c r="N167" s="5"/>
      <c r="O167" s="5"/>
      <c r="P167" s="5"/>
      <c r="Q167" s="5"/>
      <c r="R167" s="14"/>
      <c r="S167" s="5"/>
      <c r="T167" s="14"/>
      <c r="U167" s="5"/>
      <c r="V167" s="96"/>
      <c r="W167" s="5"/>
    </row>
    <row r="168" spans="1:23" x14ac:dyDescent="0.25">
      <c r="A168" s="5"/>
      <c r="B168" s="5"/>
      <c r="C168" s="5"/>
      <c r="D168" s="5"/>
      <c r="E168" s="5"/>
      <c r="F168" s="5"/>
      <c r="G168" s="5"/>
      <c r="H168" s="88"/>
      <c r="I168" s="5"/>
      <c r="J168" s="5"/>
      <c r="K168" s="49"/>
      <c r="L168" s="49"/>
      <c r="M168" s="49"/>
      <c r="N168" s="5"/>
      <c r="O168" s="5"/>
      <c r="P168" s="5"/>
      <c r="Q168" s="5"/>
      <c r="R168" s="14"/>
      <c r="S168" s="5"/>
      <c r="T168" s="14"/>
      <c r="U168" s="5"/>
      <c r="V168" s="96"/>
      <c r="W168" s="5"/>
    </row>
    <row r="169" spans="1:23" x14ac:dyDescent="0.25">
      <c r="A169" s="5"/>
      <c r="B169" s="5"/>
      <c r="C169" s="5"/>
      <c r="D169" s="5"/>
      <c r="E169" s="5"/>
      <c r="F169" s="5"/>
      <c r="G169" s="5"/>
      <c r="H169" s="88"/>
      <c r="I169" s="5"/>
      <c r="J169" s="5"/>
      <c r="K169" s="49"/>
      <c r="L169" s="49"/>
      <c r="M169" s="49"/>
      <c r="N169" s="5"/>
      <c r="O169" s="5"/>
      <c r="P169" s="5"/>
      <c r="Q169" s="5"/>
      <c r="R169" s="14"/>
      <c r="S169" s="5"/>
      <c r="T169" s="14"/>
      <c r="U169" s="5"/>
      <c r="V169" s="96"/>
      <c r="W169" s="5"/>
    </row>
    <row r="170" spans="1:23" x14ac:dyDescent="0.25">
      <c r="A170" s="5"/>
      <c r="B170" s="5"/>
      <c r="C170" s="5"/>
      <c r="D170" s="5"/>
      <c r="E170" s="5"/>
      <c r="F170" s="5"/>
      <c r="G170" s="5"/>
      <c r="H170" s="88"/>
      <c r="I170" s="5"/>
      <c r="J170" s="5"/>
      <c r="K170" s="49"/>
      <c r="L170" s="49"/>
      <c r="M170" s="49"/>
      <c r="N170" s="5"/>
      <c r="O170" s="5"/>
      <c r="P170" s="5"/>
      <c r="Q170" s="5"/>
      <c r="R170" s="14"/>
      <c r="S170" s="5"/>
      <c r="T170" s="14"/>
      <c r="U170" s="5"/>
      <c r="V170" s="96"/>
      <c r="W170" s="5"/>
    </row>
    <row r="171" spans="1:23" x14ac:dyDescent="0.25">
      <c r="A171" s="5"/>
      <c r="B171" s="5"/>
      <c r="C171" s="5"/>
      <c r="D171" s="5"/>
      <c r="E171" s="5"/>
      <c r="F171" s="5"/>
      <c r="G171" s="5"/>
      <c r="H171" s="88"/>
      <c r="I171" s="5"/>
      <c r="J171" s="5"/>
      <c r="K171" s="49"/>
      <c r="L171" s="49"/>
      <c r="M171" s="49"/>
      <c r="N171" s="5"/>
      <c r="O171" s="5"/>
      <c r="P171" s="5"/>
      <c r="Q171" s="5"/>
      <c r="R171" s="14"/>
      <c r="S171" s="5"/>
      <c r="T171" s="14"/>
      <c r="U171" s="5"/>
      <c r="V171" s="96"/>
      <c r="W171" s="5"/>
    </row>
    <row r="172" spans="1:23" x14ac:dyDescent="0.25">
      <c r="A172" s="5"/>
      <c r="B172" s="5"/>
      <c r="C172" s="5"/>
      <c r="D172" s="5"/>
      <c r="E172" s="5"/>
      <c r="F172" s="5"/>
      <c r="G172" s="5"/>
      <c r="H172" s="88"/>
      <c r="I172" s="5"/>
      <c r="J172" s="5"/>
      <c r="K172" s="49"/>
      <c r="L172" s="49"/>
      <c r="M172" s="49"/>
      <c r="N172" s="5"/>
      <c r="O172" s="5"/>
      <c r="P172" s="5"/>
      <c r="Q172" s="5"/>
      <c r="R172" s="14"/>
      <c r="S172" s="5"/>
      <c r="T172" s="14"/>
      <c r="U172" s="5"/>
      <c r="V172" s="96"/>
      <c r="W172" s="5"/>
    </row>
    <row r="173" spans="1:23" x14ac:dyDescent="0.25">
      <c r="A173" s="5"/>
      <c r="B173" s="5"/>
      <c r="C173" s="5"/>
      <c r="D173" s="5"/>
      <c r="E173" s="5"/>
      <c r="F173" s="5"/>
      <c r="G173" s="5"/>
      <c r="H173" s="88"/>
      <c r="I173" s="5"/>
      <c r="J173" s="5"/>
      <c r="K173" s="49"/>
      <c r="L173" s="49"/>
      <c r="M173" s="49"/>
      <c r="N173" s="5"/>
      <c r="O173" s="5"/>
      <c r="P173" s="5"/>
      <c r="Q173" s="5"/>
      <c r="R173" s="14"/>
      <c r="S173" s="5"/>
      <c r="T173" s="14"/>
      <c r="U173" s="5"/>
      <c r="V173" s="96"/>
      <c r="W173" s="5"/>
    </row>
    <row r="174" spans="1:23" x14ac:dyDescent="0.25">
      <c r="A174" s="5"/>
      <c r="B174" s="5"/>
      <c r="C174" s="5"/>
      <c r="D174" s="5"/>
      <c r="E174" s="5"/>
      <c r="F174" s="5"/>
      <c r="G174" s="5"/>
      <c r="H174" s="88"/>
      <c r="I174" s="5"/>
      <c r="J174" s="5"/>
      <c r="K174" s="49"/>
      <c r="L174" s="49"/>
      <c r="M174" s="49"/>
      <c r="N174" s="5"/>
      <c r="O174" s="5"/>
      <c r="P174" s="5"/>
      <c r="Q174" s="5"/>
      <c r="R174" s="14"/>
      <c r="S174" s="5"/>
      <c r="T174" s="14"/>
      <c r="U174" s="5"/>
      <c r="V174" s="96"/>
      <c r="W174" s="5"/>
    </row>
    <row r="175" spans="1:23" x14ac:dyDescent="0.25">
      <c r="A175" s="5"/>
      <c r="B175" s="5"/>
      <c r="C175" s="5"/>
      <c r="D175" s="5"/>
      <c r="E175" s="5"/>
      <c r="F175" s="5"/>
      <c r="G175" s="5"/>
      <c r="H175" s="88"/>
      <c r="I175" s="5"/>
      <c r="J175" s="5"/>
      <c r="K175" s="49"/>
      <c r="L175" s="49"/>
      <c r="M175" s="49"/>
      <c r="N175" s="5"/>
      <c r="O175" s="5"/>
      <c r="P175" s="5"/>
      <c r="Q175" s="5"/>
      <c r="R175" s="14"/>
      <c r="S175" s="5"/>
      <c r="T175" s="14"/>
      <c r="U175" s="5"/>
      <c r="V175" s="96"/>
      <c r="W175" s="5"/>
    </row>
    <row r="176" spans="1:23" x14ac:dyDescent="0.25">
      <c r="A176" s="5"/>
      <c r="B176" s="5"/>
      <c r="C176" s="5"/>
      <c r="D176" s="5"/>
      <c r="E176" s="5"/>
      <c r="F176" s="5"/>
      <c r="G176" s="5"/>
      <c r="H176" s="88"/>
      <c r="I176" s="5"/>
      <c r="J176" s="5"/>
      <c r="K176" s="49"/>
      <c r="L176" s="49"/>
      <c r="M176" s="49"/>
      <c r="N176" s="5"/>
      <c r="O176" s="5"/>
      <c r="P176" s="5"/>
      <c r="Q176" s="5"/>
      <c r="R176" s="14"/>
      <c r="S176" s="5"/>
      <c r="T176" s="14"/>
      <c r="U176" s="5"/>
      <c r="V176" s="96"/>
      <c r="W176" s="5"/>
    </row>
    <row r="177" spans="1:23" x14ac:dyDescent="0.25">
      <c r="A177" s="5"/>
      <c r="B177" s="5"/>
      <c r="C177" s="5"/>
      <c r="D177" s="5"/>
      <c r="E177" s="5"/>
      <c r="F177" s="5"/>
      <c r="G177" s="5"/>
      <c r="H177" s="88"/>
      <c r="I177" s="5"/>
      <c r="J177" s="5"/>
      <c r="K177" s="49"/>
      <c r="L177" s="49"/>
      <c r="M177" s="49"/>
      <c r="N177" s="5"/>
      <c r="O177" s="5"/>
      <c r="P177" s="5"/>
      <c r="Q177" s="5"/>
      <c r="R177" s="14"/>
      <c r="S177" s="5"/>
      <c r="T177" s="14"/>
      <c r="U177" s="5"/>
      <c r="V177" s="96"/>
      <c r="W177" s="5"/>
    </row>
    <row r="178" spans="1:23" x14ac:dyDescent="0.25">
      <c r="A178" s="5"/>
      <c r="B178" s="5"/>
      <c r="C178" s="5"/>
      <c r="D178" s="5"/>
      <c r="E178" s="5"/>
      <c r="F178" s="5"/>
      <c r="G178" s="5"/>
      <c r="H178" s="88"/>
      <c r="I178" s="5"/>
      <c r="J178" s="5"/>
      <c r="K178" s="49"/>
      <c r="L178" s="49"/>
      <c r="M178" s="49"/>
      <c r="N178" s="5"/>
      <c r="O178" s="5"/>
      <c r="P178" s="5"/>
      <c r="Q178" s="5"/>
      <c r="R178" s="14"/>
      <c r="S178" s="5"/>
      <c r="T178" s="14"/>
      <c r="U178" s="5"/>
      <c r="V178" s="96"/>
      <c r="W178" s="5"/>
    </row>
    <row r="179" spans="1:23" x14ac:dyDescent="0.25">
      <c r="A179" s="5"/>
      <c r="B179" s="5"/>
      <c r="C179" s="5"/>
      <c r="D179" s="5"/>
      <c r="E179" s="5"/>
      <c r="F179" s="5"/>
      <c r="G179" s="5"/>
      <c r="H179" s="88"/>
      <c r="I179" s="5"/>
      <c r="J179" s="5"/>
      <c r="K179" s="49"/>
      <c r="L179" s="49"/>
      <c r="M179" s="49"/>
      <c r="N179" s="5"/>
      <c r="O179" s="5"/>
      <c r="P179" s="5"/>
      <c r="Q179" s="5"/>
      <c r="R179" s="14"/>
      <c r="S179" s="5"/>
      <c r="T179" s="14"/>
      <c r="U179" s="5"/>
      <c r="V179" s="96"/>
      <c r="W179" s="5"/>
    </row>
    <row r="180" spans="1:23" x14ac:dyDescent="0.25">
      <c r="A180" s="5"/>
      <c r="B180" s="5"/>
      <c r="C180" s="5"/>
      <c r="D180" s="5"/>
      <c r="E180" s="5"/>
      <c r="F180" s="5"/>
      <c r="G180" s="5"/>
      <c r="H180" s="88"/>
      <c r="I180" s="5"/>
      <c r="J180" s="5"/>
      <c r="K180" s="49"/>
      <c r="L180" s="49"/>
      <c r="M180" s="49"/>
      <c r="N180" s="5"/>
      <c r="O180" s="5"/>
      <c r="P180" s="5"/>
      <c r="Q180" s="5"/>
      <c r="R180" s="14"/>
      <c r="S180" s="5"/>
      <c r="T180" s="14"/>
      <c r="U180" s="5"/>
      <c r="V180" s="96"/>
      <c r="W180" s="5"/>
    </row>
    <row r="181" spans="1:23" x14ac:dyDescent="0.25">
      <c r="A181" s="5"/>
      <c r="B181" s="5"/>
      <c r="C181" s="5"/>
      <c r="D181" s="5"/>
      <c r="E181" s="5"/>
      <c r="F181" s="5"/>
      <c r="G181" s="5"/>
      <c r="H181" s="88"/>
      <c r="I181" s="5"/>
      <c r="J181" s="5"/>
      <c r="K181" s="49"/>
      <c r="L181" s="49"/>
      <c r="M181" s="49"/>
      <c r="N181" s="5"/>
      <c r="O181" s="5"/>
      <c r="P181" s="5"/>
      <c r="Q181" s="5"/>
      <c r="R181" s="14"/>
      <c r="S181" s="5"/>
      <c r="T181" s="14"/>
      <c r="U181" s="5"/>
      <c r="V181" s="96"/>
      <c r="W181" s="5"/>
    </row>
    <row r="182" spans="1:23" x14ac:dyDescent="0.25">
      <c r="A182" s="5"/>
      <c r="B182" s="5"/>
      <c r="C182" s="5"/>
      <c r="D182" s="5"/>
      <c r="E182" s="5"/>
      <c r="F182" s="5"/>
      <c r="G182" s="5"/>
      <c r="H182" s="88"/>
      <c r="I182" s="5"/>
      <c r="J182" s="5"/>
      <c r="K182" s="49"/>
      <c r="L182" s="49"/>
      <c r="M182" s="49"/>
      <c r="N182" s="5"/>
      <c r="O182" s="5"/>
      <c r="P182" s="5"/>
      <c r="Q182" s="5"/>
      <c r="R182" s="14"/>
      <c r="S182" s="5"/>
      <c r="T182" s="14"/>
      <c r="U182" s="5"/>
      <c r="V182" s="96"/>
      <c r="W182" s="5"/>
    </row>
    <row r="183" spans="1:23" x14ac:dyDescent="0.25">
      <c r="A183" s="5"/>
      <c r="B183" s="5"/>
      <c r="C183" s="5"/>
      <c r="D183" s="5"/>
      <c r="E183" s="5"/>
      <c r="F183" s="5"/>
      <c r="G183" s="5"/>
      <c r="H183" s="88"/>
      <c r="I183" s="5"/>
      <c r="J183" s="5"/>
      <c r="K183" s="49"/>
      <c r="L183" s="49"/>
      <c r="M183" s="49"/>
      <c r="N183" s="5"/>
      <c r="O183" s="5"/>
      <c r="P183" s="5"/>
      <c r="Q183" s="5"/>
      <c r="R183" s="14"/>
      <c r="S183" s="5"/>
      <c r="T183" s="14"/>
      <c r="U183" s="5"/>
      <c r="V183" s="96"/>
      <c r="W183" s="5"/>
    </row>
    <row r="184" spans="1:23" x14ac:dyDescent="0.25">
      <c r="A184" s="5"/>
      <c r="B184" s="5"/>
      <c r="C184" s="5"/>
      <c r="D184" s="5"/>
      <c r="E184" s="5"/>
      <c r="F184" s="5"/>
      <c r="G184" s="5"/>
      <c r="H184" s="88"/>
      <c r="I184" s="5"/>
      <c r="J184" s="5"/>
      <c r="K184" s="49"/>
      <c r="L184" s="49"/>
      <c r="M184" s="49"/>
      <c r="N184" s="5"/>
      <c r="O184" s="5"/>
      <c r="P184" s="5"/>
      <c r="Q184" s="5"/>
      <c r="R184" s="14"/>
      <c r="S184" s="5"/>
      <c r="T184" s="14"/>
      <c r="U184" s="5"/>
      <c r="W184" s="5"/>
    </row>
    <row r="185" spans="1:23" x14ac:dyDescent="0.25">
      <c r="H185" s="88"/>
    </row>
    <row r="186" spans="1:23" x14ac:dyDescent="0.25">
      <c r="H186" s="88"/>
    </row>
  </sheetData>
  <autoFilter ref="A1:U99" xr:uid="{00000000-0009-0000-0000-000000000000}"/>
  <conditionalFormatting sqref="A2:W97">
    <cfRule type="expression" dxfId="2" priority="1">
      <formula>ISODD(ROW())</formula>
    </cfRule>
  </conditionalFormatting>
  <dataValidations count="10">
    <dataValidation type="list" allowBlank="1" showInputMessage="1" showErrorMessage="1" sqref="Q147:Q707" xr:uid="{00000000-0002-0000-0000-000000000000}">
      <formula1>"Procédure adaptée,Procédure formalisée"</formula1>
    </dataValidation>
    <dataValidation type="list" allowBlank="1" showInputMessage="1" showErrorMessage="1" sqref="Q96:Q97 Q100:Q146" xr:uid="{00000000-0002-0000-0000-000001000000}">
      <formula1>"Profil acheteur,Profil acheteur+JAL,Profil acheteur + JOUE, Profil acheteur+JAL+JOUE"</formula1>
    </dataValidation>
    <dataValidation type="list" allowBlank="1" showInputMessage="1" showErrorMessage="1" sqref="U1 U100:U1048576 U95:U97" xr:uid="{00000000-0002-0000-0000-000002000000}">
      <formula1>"90 jours, 180 jours, 120 jours"</formula1>
    </dataValidation>
    <dataValidation type="list" allowBlank="1" showInputMessage="1" showErrorMessage="1" sqref="Q87:Q95" xr:uid="{00000000-0002-0000-0000-000003000000}">
      <formula1>"Profil acheteur,Profil acheteur+JAL,Profil acheteur+BOAMP+JOUE,Profil acheteur + JOUE, Profil acheteur+JAL+JOUE"</formula1>
    </dataValidation>
    <dataValidation type="list" allowBlank="1" showInputMessage="1" sqref="U59:U94 U2:U45" xr:uid="{00000000-0002-0000-0000-000004000000}">
      <formula1>"90 jours, 120 jours, 180 jours,"</formula1>
    </dataValidation>
    <dataValidation type="list" allowBlank="1" showInputMessage="1" showErrorMessage="1" sqref="Q2:Q16 Q59:Q86 Q35:Q45" xr:uid="{00000000-0002-0000-0000-000005000000}">
      <formula1>"Profil acheteur,Profil acheteur+JAL"</formula1>
    </dataValidation>
    <dataValidation type="list" allowBlank="1" showInputMessage="1" showErrorMessage="1" sqref="O33:O34 N23:O32 N2:O21 N37:O37 N39:O42" xr:uid="{00000000-0002-0000-0000-000006000000}">
      <formula1>"Ouverture,Attribution,"</formula1>
    </dataValidation>
    <dataValidation type="list" allowBlank="1" showInputMessage="1" showErrorMessage="1" sqref="E2:E16 J30:J32 E59:E97 E100:E1333 J20:J21 J23:J27 E33:E45" xr:uid="{00000000-0002-0000-0000-000007000000}">
      <formula1>"Fournitures,Services,Travaux,Maîtrise d'œuvre,Prestations intellectuelles,Concours de maîtrise d'œuvre "</formula1>
    </dataValidation>
    <dataValidation type="list" allowBlank="1" showInputMessage="1" showErrorMessage="1" sqref="N100:O919 N33:N34 N59:O97 N43:O45 N35:O36 N38:O38" xr:uid="{00000000-0002-0000-0000-000008000000}">
      <formula1>"Ouverture,Attribution,Validation avenant,Sélection des candidatures"</formula1>
    </dataValidation>
    <dataValidation type="list" allowBlank="1" showInputMessage="1" showErrorMessage="1" sqref="E17:E32" xr:uid="{00000000-0002-0000-0000-000009000000}">
      <formula1>"Fournitures,Services,Travaux,Maîtrise d'œuvre,Prestations intellectuelles, "</formula1>
    </dataValidation>
  </dataValidations>
  <pageMargins left="0.7" right="0.7" top="0.75" bottom="0.75" header="0.3" footer="0.3"/>
  <pageSetup paperSize="8"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U880"/>
  <sheetViews>
    <sheetView tabSelected="1" zoomScale="80" zoomScaleNormal="80" workbookViewId="0">
      <pane ySplit="1" topLeftCell="A2" activePane="bottomLeft" state="frozen"/>
      <selection pane="bottomLeft" activeCell="S3" sqref="S3"/>
    </sheetView>
  </sheetViews>
  <sheetFormatPr baseColWidth="10" defaultRowHeight="15" x14ac:dyDescent="0.25"/>
  <cols>
    <col min="1" max="1" width="13.140625" style="6" customWidth="1"/>
    <col min="2" max="2" width="40.85546875" style="9" customWidth="1"/>
    <col min="3" max="3" width="19.28515625" style="6" customWidth="1"/>
    <col min="4" max="4" width="11.42578125" style="10" customWidth="1"/>
    <col min="5" max="5" width="17.7109375" style="10" customWidth="1"/>
    <col min="6" max="6" width="17.7109375" style="55" customWidth="1"/>
    <col min="7" max="7" width="17.42578125" style="55" customWidth="1"/>
    <col min="8" max="8" width="19.7109375" style="55" customWidth="1"/>
    <col min="9" max="9" width="17.42578125" style="55" customWidth="1"/>
    <col min="10" max="12" width="17.42578125" style="138" customWidth="1"/>
    <col min="13" max="13" width="17.42578125" style="55" customWidth="1"/>
    <col min="14" max="14" width="37" style="6" customWidth="1"/>
    <col min="15" max="15" width="23.7109375" style="5" customWidth="1"/>
    <col min="16" max="16" width="29.42578125" style="160" customWidth="1"/>
    <col min="17" max="17" width="7.140625" style="7" customWidth="1"/>
    <col min="18" max="18" width="5" style="7" customWidth="1"/>
    <col min="19" max="19" width="24.85546875" bestFit="1" customWidth="1"/>
    <col min="20" max="20" width="31.7109375" customWidth="1"/>
    <col min="21" max="21" width="25.28515625" style="112" customWidth="1"/>
    <col min="22" max="16384" width="11.42578125" style="7"/>
  </cols>
  <sheetData>
    <row r="1" spans="1:21" ht="60" customHeight="1" thickBot="1" x14ac:dyDescent="0.3">
      <c r="A1" s="19" t="s">
        <v>0</v>
      </c>
      <c r="B1" s="20" t="s">
        <v>351</v>
      </c>
      <c r="C1" s="20" t="s">
        <v>360</v>
      </c>
      <c r="D1" s="20" t="s">
        <v>6</v>
      </c>
      <c r="E1" s="20" t="s">
        <v>354</v>
      </c>
      <c r="F1" s="57" t="s">
        <v>372</v>
      </c>
      <c r="G1" s="57" t="s">
        <v>379</v>
      </c>
      <c r="H1" s="57" t="s">
        <v>368</v>
      </c>
      <c r="I1" s="57" t="s">
        <v>369</v>
      </c>
      <c r="J1" s="134" t="s">
        <v>380</v>
      </c>
      <c r="K1" s="134" t="s">
        <v>9</v>
      </c>
      <c r="L1" s="134" t="s">
        <v>10</v>
      </c>
      <c r="M1" s="74" t="s">
        <v>8</v>
      </c>
      <c r="N1" s="153" t="s">
        <v>7</v>
      </c>
      <c r="O1" s="157" t="s">
        <v>596</v>
      </c>
      <c r="P1" s="157" t="s">
        <v>595</v>
      </c>
    </row>
    <row r="2" spans="1:21" ht="66.95" customHeight="1" x14ac:dyDescent="0.25">
      <c r="A2" s="23" t="s">
        <v>408</v>
      </c>
      <c r="B2" s="21" t="str">
        <f>VLOOKUP(A2,'Ordre du jour'!$A$2:$V$4973,22,FALSE)</f>
        <v>Travaux-xxxxxxxxxxxxxxxxxxxxxxxxxxxxxxxxxxxxxxxxxxxxxxxxxxxxxxxxx-Commune-ESIX</v>
      </c>
      <c r="C2" s="21" t="s">
        <v>718</v>
      </c>
      <c r="D2" s="98" t="s">
        <v>22</v>
      </c>
      <c r="E2" s="98"/>
      <c r="F2" s="99" t="s">
        <v>833</v>
      </c>
      <c r="G2" s="99" t="s">
        <v>833</v>
      </c>
      <c r="H2" s="99"/>
      <c r="I2" s="99"/>
      <c r="J2" s="100"/>
      <c r="K2" s="100"/>
      <c r="L2" s="100"/>
      <c r="M2" s="100"/>
      <c r="N2" s="154" t="s">
        <v>834</v>
      </c>
      <c r="O2" s="21">
        <f>VLOOKUP(A2,'Ordre du jour'!$A$2:$V$4973,14,FALSE)</f>
        <v>0</v>
      </c>
      <c r="P2" s="160" t="s">
        <v>856</v>
      </c>
      <c r="Q2" s="7">
        <f>IF(A2=A1,Q1,Q1+1)</f>
        <v>1</v>
      </c>
    </row>
    <row r="3" spans="1:21" ht="66.95" customHeight="1" x14ac:dyDescent="0.25">
      <c r="A3" s="23" t="s">
        <v>408</v>
      </c>
      <c r="B3" s="21" t="str">
        <f>VLOOKUP(A3,'Ordre du jour'!$A$2:$V$4973,22,FALSE)</f>
        <v>Travaux-xxxxxxxxxxxxxxxxxxxxxxxxxxxxxxxxxxxxxxxxxxxxxxxxxxxxxxxxx-Commune-ESIX</v>
      </c>
      <c r="C3" s="21" t="s">
        <v>719</v>
      </c>
      <c r="D3" s="98" t="s">
        <v>22</v>
      </c>
      <c r="E3" s="98"/>
      <c r="F3" s="99" t="s">
        <v>833</v>
      </c>
      <c r="G3" s="99" t="s">
        <v>833</v>
      </c>
      <c r="H3" s="99"/>
      <c r="I3" s="99"/>
      <c r="J3" s="100"/>
      <c r="K3" s="100"/>
      <c r="L3" s="100"/>
      <c r="M3" s="100"/>
      <c r="N3" s="154"/>
      <c r="O3" s="21">
        <f>VLOOKUP(A3,'Ordre du jour'!$A$2:$V$4973,14,FALSE)</f>
        <v>0</v>
      </c>
      <c r="Q3" s="7">
        <f t="shared" ref="Q3:Q66" si="0">IF(A3=A2,Q2,Q2+1)</f>
        <v>1</v>
      </c>
    </row>
    <row r="4" spans="1:21" ht="66.95" customHeight="1" x14ac:dyDescent="0.25">
      <c r="A4" s="23" t="s">
        <v>408</v>
      </c>
      <c r="B4" s="21" t="str">
        <f>VLOOKUP(A4,'Ordre du jour'!$A$2:$V$4973,22,FALSE)</f>
        <v>Travaux-xxxxxxxxxxxxxxxxxxxxxxxxxxxxxxxxxxxxxxxxxxxxxxxxxxxxxxxxx-Commune-ESIX</v>
      </c>
      <c r="C4" s="21" t="s">
        <v>720</v>
      </c>
      <c r="D4" s="98" t="s">
        <v>22</v>
      </c>
      <c r="E4" s="98"/>
      <c r="F4" s="99" t="s">
        <v>833</v>
      </c>
      <c r="G4" s="99" t="s">
        <v>833</v>
      </c>
      <c r="H4" s="99"/>
      <c r="I4" s="99"/>
      <c r="J4" s="100"/>
      <c r="K4" s="100"/>
      <c r="L4" s="100"/>
      <c r="M4" s="100"/>
      <c r="N4" s="154"/>
      <c r="O4" s="21">
        <f>VLOOKUP(A4,'Ordre du jour'!$A$2:$V$4973,14,FALSE)</f>
        <v>0</v>
      </c>
      <c r="Q4" s="7">
        <f t="shared" si="0"/>
        <v>1</v>
      </c>
    </row>
    <row r="5" spans="1:21" ht="66.95" customHeight="1" x14ac:dyDescent="0.25">
      <c r="A5" s="101" t="s">
        <v>409</v>
      </c>
      <c r="B5" s="101" t="str">
        <f>VLOOKUP(A5,'Ordre du jour'!$A$2:$V$4973,22,FALSE)</f>
        <v>Maîtrise d'œuvre-xxxxxxxxxxxxxxxxxxxxxxxxxxxxxxxxxxxxxxxxxxxxxxxxxxxxxxxxx-Commune-ESIX</v>
      </c>
      <c r="C5" s="21" t="s">
        <v>721</v>
      </c>
      <c r="D5" s="102" t="s">
        <v>504</v>
      </c>
      <c r="E5" s="102" t="s">
        <v>506</v>
      </c>
      <c r="F5" s="99" t="s">
        <v>833</v>
      </c>
      <c r="G5" s="99" t="s">
        <v>833</v>
      </c>
      <c r="H5" s="103"/>
      <c r="I5" s="103"/>
      <c r="J5" s="104"/>
      <c r="K5" s="104"/>
      <c r="L5" s="104"/>
      <c r="M5" s="104"/>
      <c r="N5" s="154" t="s">
        <v>834</v>
      </c>
      <c r="O5" s="21">
        <f>VLOOKUP(A5,'Ordre du jour'!$A$2:$V$4973,14,FALSE)</f>
        <v>0</v>
      </c>
      <c r="P5" s="160" t="s">
        <v>838</v>
      </c>
      <c r="Q5" s="7">
        <f t="shared" si="0"/>
        <v>2</v>
      </c>
      <c r="S5" s="113" t="s">
        <v>559</v>
      </c>
      <c r="U5" s="114" t="s">
        <v>7</v>
      </c>
    </row>
    <row r="6" spans="1:21" ht="66.95" customHeight="1" x14ac:dyDescent="0.25">
      <c r="A6" s="101" t="s">
        <v>409</v>
      </c>
      <c r="B6" s="101" t="str">
        <f>VLOOKUP(A6,'Ordre du jour'!$A$2:$V$4973,22,FALSE)</f>
        <v>Maîtrise d'œuvre-xxxxxxxxxxxxxxxxxxxxxxxxxxxxxxxxxxxxxxxxxxxxxxxxxxxxxxxxx-Commune-ESIX</v>
      </c>
      <c r="C6" s="21" t="s">
        <v>722</v>
      </c>
      <c r="D6" s="102" t="s">
        <v>504</v>
      </c>
      <c r="E6" s="102" t="s">
        <v>507</v>
      </c>
      <c r="F6" s="99" t="s">
        <v>833</v>
      </c>
      <c r="G6" s="99" t="s">
        <v>833</v>
      </c>
      <c r="H6" s="103"/>
      <c r="I6" s="103"/>
      <c r="J6" s="104"/>
      <c r="K6" s="104"/>
      <c r="L6" s="104"/>
      <c r="M6" s="104"/>
      <c r="N6" s="155"/>
      <c r="O6" s="21">
        <f>VLOOKUP(A6,'Ordre du jour'!$A$2:$V$4973,14,FALSE)</f>
        <v>0</v>
      </c>
      <c r="Q6" s="7">
        <f t="shared" si="0"/>
        <v>2</v>
      </c>
      <c r="S6" s="115" t="s">
        <v>560</v>
      </c>
      <c r="U6" s="116" t="s">
        <v>561</v>
      </c>
    </row>
    <row r="7" spans="1:21" ht="66.95" customHeight="1" x14ac:dyDescent="0.25">
      <c r="A7" s="101" t="s">
        <v>409</v>
      </c>
      <c r="B7" s="101" t="str">
        <f>VLOOKUP(A7,'Ordre du jour'!$A$2:$V$4973,22,FALSE)</f>
        <v>Maîtrise d'œuvre-xxxxxxxxxxxxxxxxxxxxxxxxxxxxxxxxxxxxxxxxxxxxxxxxxxxxxxxxx-Commune-ESIX</v>
      </c>
      <c r="C7" s="21" t="s">
        <v>723</v>
      </c>
      <c r="D7" s="105" t="s">
        <v>504</v>
      </c>
      <c r="E7" s="102" t="s">
        <v>508</v>
      </c>
      <c r="F7" s="99" t="s">
        <v>833</v>
      </c>
      <c r="G7" s="99" t="s">
        <v>833</v>
      </c>
      <c r="H7" s="106"/>
      <c r="I7" s="106"/>
      <c r="J7" s="107"/>
      <c r="K7" s="107"/>
      <c r="L7" s="107"/>
      <c r="M7" s="107"/>
      <c r="N7" s="156"/>
      <c r="O7" s="21">
        <f>VLOOKUP(A7,'Ordre du jour'!$A$2:$V$4973,14,FALSE)</f>
        <v>0</v>
      </c>
      <c r="Q7" s="7">
        <f t="shared" si="0"/>
        <v>2</v>
      </c>
      <c r="S7" s="117" t="s">
        <v>562</v>
      </c>
      <c r="U7" s="116" t="s">
        <v>563</v>
      </c>
    </row>
    <row r="8" spans="1:21" ht="66.95" customHeight="1" x14ac:dyDescent="0.25">
      <c r="A8" s="101" t="s">
        <v>409</v>
      </c>
      <c r="B8" s="101" t="str">
        <f>VLOOKUP(A8,'Ordre du jour'!$A$2:$V$4973,22,FALSE)</f>
        <v>Maîtrise d'œuvre-xxxxxxxxxxxxxxxxxxxxxxxxxxxxxxxxxxxxxxxxxxxxxxxxxxxxxxxxx-Commune-ESIX</v>
      </c>
      <c r="C8" s="21" t="s">
        <v>724</v>
      </c>
      <c r="D8" s="105" t="s">
        <v>505</v>
      </c>
      <c r="E8" s="105" t="s">
        <v>509</v>
      </c>
      <c r="F8" s="99" t="s">
        <v>833</v>
      </c>
      <c r="G8" s="99" t="s">
        <v>833</v>
      </c>
      <c r="H8" s="106"/>
      <c r="I8" s="106"/>
      <c r="J8" s="107"/>
      <c r="K8" s="107"/>
      <c r="L8" s="107"/>
      <c r="M8" s="107"/>
      <c r="N8" s="156"/>
      <c r="O8" s="21">
        <f>VLOOKUP(A8,'Ordre du jour'!$A$2:$V$4973,14,FALSE)</f>
        <v>0</v>
      </c>
      <c r="Q8" s="7">
        <f t="shared" si="0"/>
        <v>2</v>
      </c>
      <c r="S8" s="117" t="s">
        <v>564</v>
      </c>
      <c r="U8" s="118" t="s">
        <v>565</v>
      </c>
    </row>
    <row r="9" spans="1:21" ht="66.95" customHeight="1" x14ac:dyDescent="0.25">
      <c r="A9" s="101" t="s">
        <v>409</v>
      </c>
      <c r="B9" s="101" t="str">
        <f>VLOOKUP(A9,'Ordre du jour'!$A$2:$V$4973,22,FALSE)</f>
        <v>Maîtrise d'œuvre-xxxxxxxxxxxxxxxxxxxxxxxxxxxxxxxxxxxxxxxxxxxxxxxxxxxxxxxxx-Commune-ESIX</v>
      </c>
      <c r="C9" s="21" t="s">
        <v>725</v>
      </c>
      <c r="D9" s="105" t="s">
        <v>505</v>
      </c>
      <c r="E9" s="105" t="s">
        <v>510</v>
      </c>
      <c r="F9" s="99" t="s">
        <v>833</v>
      </c>
      <c r="G9" s="99" t="s">
        <v>833</v>
      </c>
      <c r="H9" s="106"/>
      <c r="I9" s="106"/>
      <c r="J9" s="107"/>
      <c r="K9" s="107"/>
      <c r="L9" s="107"/>
      <c r="M9" s="107"/>
      <c r="N9" s="156"/>
      <c r="O9" s="21">
        <f>VLOOKUP(A9,'Ordre du jour'!$A$2:$V$4973,14,FALSE)</f>
        <v>0</v>
      </c>
      <c r="Q9" s="7">
        <f t="shared" si="0"/>
        <v>2</v>
      </c>
      <c r="S9" s="117" t="s">
        <v>566</v>
      </c>
      <c r="U9" s="118" t="s">
        <v>567</v>
      </c>
    </row>
    <row r="10" spans="1:21" ht="66.95" customHeight="1" x14ac:dyDescent="0.25">
      <c r="A10" s="101" t="s">
        <v>409</v>
      </c>
      <c r="B10" s="101" t="str">
        <f>VLOOKUP(A10,'Ordre du jour'!$A$2:$V$4973,22,FALSE)</f>
        <v>Maîtrise d'œuvre-xxxxxxxxxxxxxxxxxxxxxxxxxxxxxxxxxxxxxxxxxxxxxxxxxxxxxxxxx-Commune-ESIX</v>
      </c>
      <c r="C10" s="21" t="s">
        <v>726</v>
      </c>
      <c r="D10" s="105" t="s">
        <v>505</v>
      </c>
      <c r="E10" s="105" t="s">
        <v>511</v>
      </c>
      <c r="F10" s="99" t="s">
        <v>833</v>
      </c>
      <c r="G10" s="99" t="s">
        <v>833</v>
      </c>
      <c r="H10" s="106"/>
      <c r="I10" s="106"/>
      <c r="J10" s="107"/>
      <c r="K10" s="107"/>
      <c r="L10" s="107"/>
      <c r="M10" s="107"/>
      <c r="N10" s="156"/>
      <c r="O10" s="21">
        <f>VLOOKUP(A10,'Ordre du jour'!$A$2:$V$4973,14,FALSE)</f>
        <v>0</v>
      </c>
      <c r="Q10" s="7">
        <f t="shared" si="0"/>
        <v>2</v>
      </c>
      <c r="S10" s="117" t="s">
        <v>568</v>
      </c>
      <c r="U10" s="116" t="s">
        <v>569</v>
      </c>
    </row>
    <row r="11" spans="1:21" ht="66.95" customHeight="1" x14ac:dyDescent="0.25">
      <c r="A11" s="21" t="s">
        <v>411</v>
      </c>
      <c r="B11" s="21" t="str">
        <f>VLOOKUP(A11,'Ordre du jour'!$A$2:$V$4973,22,FALSE)</f>
        <v>Travaux-xxxxxxxxxxxxxxxxxxxxxxxxxxxxxxxxxxxxxxxxxxxxxxxxxxxxxxxxx-Commune-ESIX</v>
      </c>
      <c r="C11" s="21" t="s">
        <v>727</v>
      </c>
      <c r="D11" s="22" t="s">
        <v>504</v>
      </c>
      <c r="E11" s="22" t="s">
        <v>530</v>
      </c>
      <c r="F11" s="99" t="s">
        <v>833</v>
      </c>
      <c r="G11" s="99" t="s">
        <v>833</v>
      </c>
      <c r="H11" s="53"/>
      <c r="I11" s="53"/>
      <c r="J11" s="77"/>
      <c r="K11" s="77"/>
      <c r="L11" s="77"/>
      <c r="M11" s="77"/>
      <c r="N11" s="154" t="s">
        <v>834</v>
      </c>
      <c r="O11" s="21" t="str">
        <f>VLOOKUP(A11,'Ordre du jour'!$A$2:$V$4973,14,FALSE)</f>
        <v>Attribution</v>
      </c>
      <c r="P11" s="160" t="s">
        <v>838</v>
      </c>
      <c r="Q11" s="7">
        <f t="shared" si="0"/>
        <v>3</v>
      </c>
      <c r="S11" s="117" t="s">
        <v>570</v>
      </c>
      <c r="U11" s="116" t="s">
        <v>571</v>
      </c>
    </row>
    <row r="12" spans="1:21" ht="66.95" customHeight="1" x14ac:dyDescent="0.25">
      <c r="A12" s="21" t="s">
        <v>411</v>
      </c>
      <c r="B12" s="21" t="str">
        <f>VLOOKUP(A12,'Ordre du jour'!$A$2:$V$4973,22,FALSE)</f>
        <v>Travaux-xxxxxxxxxxxxxxxxxxxxxxxxxxxxxxxxxxxxxxxxxxxxxxxxxxxxxxxxx-Commune-ESIX</v>
      </c>
      <c r="C12" s="21" t="s">
        <v>728</v>
      </c>
      <c r="D12" s="22" t="s">
        <v>504</v>
      </c>
      <c r="E12" s="22" t="s">
        <v>530</v>
      </c>
      <c r="F12" s="99" t="s">
        <v>833</v>
      </c>
      <c r="G12" s="99" t="s">
        <v>833</v>
      </c>
      <c r="H12" s="53">
        <v>390</v>
      </c>
      <c r="I12" s="53"/>
      <c r="J12" s="77">
        <v>49.64</v>
      </c>
      <c r="K12" s="77">
        <v>40</v>
      </c>
      <c r="L12" s="77">
        <v>89.64</v>
      </c>
      <c r="M12" s="77"/>
      <c r="N12" s="95"/>
      <c r="O12" s="21" t="str">
        <f>VLOOKUP(A12,'Ordre du jour'!$A$2:$V$4973,14,FALSE)</f>
        <v>Attribution</v>
      </c>
      <c r="Q12" s="7">
        <f t="shared" si="0"/>
        <v>3</v>
      </c>
      <c r="S12" s="117" t="s">
        <v>572</v>
      </c>
      <c r="U12" s="116"/>
    </row>
    <row r="13" spans="1:21" ht="66.95" customHeight="1" x14ac:dyDescent="0.25">
      <c r="A13" s="21" t="s">
        <v>411</v>
      </c>
      <c r="B13" s="21" t="str">
        <f>VLOOKUP(A13,'Ordre du jour'!$A$2:$V$4973,22,FALSE)</f>
        <v>Travaux-xxxxxxxxxxxxxxxxxxxxxxxxxxxxxxxxxxxxxxxxxxxxxxxxxxxxxxxxx-Commune-ESIX</v>
      </c>
      <c r="C13" s="21" t="s">
        <v>729</v>
      </c>
      <c r="D13" s="22" t="s">
        <v>504</v>
      </c>
      <c r="E13" s="22" t="s">
        <v>530</v>
      </c>
      <c r="F13" s="99" t="s">
        <v>833</v>
      </c>
      <c r="G13" s="99" t="s">
        <v>833</v>
      </c>
      <c r="H13" s="53">
        <v>2160</v>
      </c>
      <c r="I13" s="53"/>
      <c r="J13" s="77">
        <v>60</v>
      </c>
      <c r="K13" s="77">
        <v>34</v>
      </c>
      <c r="L13" s="77">
        <v>94</v>
      </c>
      <c r="M13" s="77"/>
      <c r="N13" s="95"/>
      <c r="O13" s="21" t="str">
        <f>VLOOKUP(A13,'Ordre du jour'!$A$2:$V$4973,14,FALSE)</f>
        <v>Attribution</v>
      </c>
      <c r="Q13" s="7">
        <f t="shared" si="0"/>
        <v>3</v>
      </c>
    </row>
    <row r="14" spans="1:21" ht="66.95" customHeight="1" x14ac:dyDescent="0.25">
      <c r="A14" s="21" t="s">
        <v>411</v>
      </c>
      <c r="B14" s="21" t="str">
        <f>VLOOKUP(A14,'Ordre du jour'!$A$2:$V$4973,22,FALSE)</f>
        <v>Travaux-xxxxxxxxxxxxxxxxxxxxxxxxxxxxxxxxxxxxxxxxxxxxxxxxxxxxxxxxx-Commune-ESIX</v>
      </c>
      <c r="C14" s="21" t="s">
        <v>730</v>
      </c>
      <c r="D14" s="22" t="s">
        <v>504</v>
      </c>
      <c r="E14" s="22" t="s">
        <v>530</v>
      </c>
      <c r="F14" s="99" t="s">
        <v>833</v>
      </c>
      <c r="G14" s="99" t="s">
        <v>833</v>
      </c>
      <c r="H14" s="53">
        <v>2617</v>
      </c>
      <c r="I14" s="53"/>
      <c r="J14" s="77">
        <v>36</v>
      </c>
      <c r="K14" s="77">
        <v>33</v>
      </c>
      <c r="L14" s="77">
        <v>69</v>
      </c>
      <c r="M14" s="77"/>
      <c r="N14" s="95"/>
      <c r="O14" s="21" t="str">
        <f>VLOOKUP(A14,'Ordre du jour'!$A$2:$V$4973,14,FALSE)</f>
        <v>Attribution</v>
      </c>
      <c r="Q14" s="7">
        <f t="shared" si="0"/>
        <v>3</v>
      </c>
    </row>
    <row r="15" spans="1:21" ht="66.95" customHeight="1" x14ac:dyDescent="0.25">
      <c r="A15" s="21" t="s">
        <v>411</v>
      </c>
      <c r="B15" s="21" t="str">
        <f>VLOOKUP(A15,'Ordre du jour'!$A$2:$V$4973,22,FALSE)</f>
        <v>Travaux-xxxxxxxxxxxxxxxxxxxxxxxxxxxxxxxxxxxxxxxxxxxxxxxxxxxxxxxxx-Commune-ESIX</v>
      </c>
      <c r="C15" s="21" t="s">
        <v>731</v>
      </c>
      <c r="D15" s="22" t="s">
        <v>504</v>
      </c>
      <c r="E15" s="22" t="s">
        <v>530</v>
      </c>
      <c r="F15" s="99" t="s">
        <v>833</v>
      </c>
      <c r="G15" s="99" t="s">
        <v>833</v>
      </c>
      <c r="H15" s="53">
        <v>1220</v>
      </c>
      <c r="I15" s="53"/>
      <c r="J15" s="77">
        <v>55.39</v>
      </c>
      <c r="K15" s="77">
        <v>40</v>
      </c>
      <c r="L15" s="77">
        <v>95.39</v>
      </c>
      <c r="M15" s="77"/>
      <c r="N15" s="95"/>
      <c r="O15" s="21" t="str">
        <f>VLOOKUP(A15,'Ordre du jour'!$A$2:$V$4973,14,FALSE)</f>
        <v>Attribution</v>
      </c>
      <c r="Q15" s="7">
        <f t="shared" si="0"/>
        <v>3</v>
      </c>
    </row>
    <row r="16" spans="1:21" ht="66.95" customHeight="1" x14ac:dyDescent="0.25">
      <c r="A16" s="21" t="s">
        <v>411</v>
      </c>
      <c r="B16" s="21" t="str">
        <f>VLOOKUP(A16,'Ordre du jour'!$A$2:$V$4973,22,FALSE)</f>
        <v>Travaux-xxxxxxxxxxxxxxxxxxxxxxxxxxxxxxxxxxxxxxxxxxxxxxxxxxxxxxxxx-Commune-ESIX</v>
      </c>
      <c r="C16" s="21" t="s">
        <v>732</v>
      </c>
      <c r="D16" s="22" t="s">
        <v>505</v>
      </c>
      <c r="E16" s="22" t="s">
        <v>531</v>
      </c>
      <c r="F16" s="99" t="s">
        <v>833</v>
      </c>
      <c r="G16" s="99" t="s">
        <v>833</v>
      </c>
      <c r="H16" s="53"/>
      <c r="I16" s="53"/>
      <c r="J16" s="77">
        <v>37.83</v>
      </c>
      <c r="K16" s="77">
        <v>38</v>
      </c>
      <c r="L16" s="77">
        <v>75.83</v>
      </c>
      <c r="M16" s="77"/>
      <c r="N16" s="95"/>
      <c r="O16" s="21" t="str">
        <f>VLOOKUP(A16,'Ordre du jour'!$A$2:$V$4973,14,FALSE)</f>
        <v>Attribution</v>
      </c>
      <c r="Q16" s="7">
        <f t="shared" si="0"/>
        <v>3</v>
      </c>
    </row>
    <row r="17" spans="1:17" ht="66.95" customHeight="1" x14ac:dyDescent="0.25">
      <c r="A17" s="21" t="s">
        <v>411</v>
      </c>
      <c r="B17" s="21" t="str">
        <f>VLOOKUP(A17,'Ordre du jour'!$A$2:$V$4973,22,FALSE)</f>
        <v>Travaux-xxxxxxxxxxxxxxxxxxxxxxxxxxxxxxxxxxxxxxxxxxxxxxxxxxxxxxxxx-Commune-ESIX</v>
      </c>
      <c r="C17" s="21" t="s">
        <v>733</v>
      </c>
      <c r="D17" s="22" t="s">
        <v>505</v>
      </c>
      <c r="E17" s="22" t="s">
        <v>531</v>
      </c>
      <c r="F17" s="99" t="s">
        <v>833</v>
      </c>
      <c r="G17" s="99" t="s">
        <v>833</v>
      </c>
      <c r="H17" s="53"/>
      <c r="I17" s="53"/>
      <c r="J17" s="77">
        <v>60</v>
      </c>
      <c r="K17" s="77">
        <v>40</v>
      </c>
      <c r="L17" s="77">
        <v>100</v>
      </c>
      <c r="M17" s="77"/>
      <c r="N17" s="95"/>
      <c r="O17" s="21" t="str">
        <f>VLOOKUP(A17,'Ordre du jour'!$A$2:$V$4973,14,FALSE)</f>
        <v>Attribution</v>
      </c>
      <c r="Q17" s="7">
        <f t="shared" si="0"/>
        <v>3</v>
      </c>
    </row>
    <row r="18" spans="1:17" ht="66.95" customHeight="1" x14ac:dyDescent="0.25">
      <c r="A18" s="21" t="s">
        <v>411</v>
      </c>
      <c r="B18" s="21" t="str">
        <f>VLOOKUP(A18,'Ordre du jour'!$A$2:$V$4973,22,FALSE)</f>
        <v>Travaux-xxxxxxxxxxxxxxxxxxxxxxxxxxxxxxxxxxxxxxxxxxxxxxxxxxxxxxxxx-Commune-ESIX</v>
      </c>
      <c r="C18" s="21" t="s">
        <v>734</v>
      </c>
      <c r="D18" s="22" t="s">
        <v>505</v>
      </c>
      <c r="E18" s="22" t="s">
        <v>531</v>
      </c>
      <c r="F18" s="99" t="s">
        <v>833</v>
      </c>
      <c r="G18" s="99" t="s">
        <v>833</v>
      </c>
      <c r="H18" s="53"/>
      <c r="I18" s="53"/>
      <c r="J18" s="77">
        <v>39</v>
      </c>
      <c r="K18" s="77">
        <v>40</v>
      </c>
      <c r="L18" s="77">
        <v>79</v>
      </c>
      <c r="M18" s="77"/>
      <c r="N18" s="95"/>
      <c r="O18" s="21" t="str">
        <f>VLOOKUP(A18,'Ordre du jour'!$A$2:$V$4973,14,FALSE)</f>
        <v>Attribution</v>
      </c>
      <c r="Q18" s="7">
        <f t="shared" si="0"/>
        <v>3</v>
      </c>
    </row>
    <row r="19" spans="1:17" ht="66.95" customHeight="1" x14ac:dyDescent="0.25">
      <c r="A19" s="21" t="s">
        <v>411</v>
      </c>
      <c r="B19" s="21" t="str">
        <f>VLOOKUP(A19,'Ordre du jour'!$A$2:$V$4973,22,FALSE)</f>
        <v>Travaux-xxxxxxxxxxxxxxxxxxxxxxxxxxxxxxxxxxxxxxxxxxxxxxxxxxxxxxxxx-Commune-ESIX</v>
      </c>
      <c r="C19" s="21" t="s">
        <v>735</v>
      </c>
      <c r="D19" s="22" t="s">
        <v>529</v>
      </c>
      <c r="E19" s="21" t="s">
        <v>532</v>
      </c>
      <c r="F19" s="99" t="s">
        <v>833</v>
      </c>
      <c r="G19" s="99" t="s">
        <v>833</v>
      </c>
      <c r="H19" s="72" t="s">
        <v>533</v>
      </c>
      <c r="I19" s="53"/>
      <c r="J19" s="77">
        <v>21.15</v>
      </c>
      <c r="K19" s="77">
        <v>28</v>
      </c>
      <c r="L19" s="77">
        <v>49.15</v>
      </c>
      <c r="M19" s="77"/>
      <c r="N19" s="95"/>
      <c r="O19" s="21" t="str">
        <f>VLOOKUP(A19,'Ordre du jour'!$A$2:$V$4973,14,FALSE)</f>
        <v>Attribution</v>
      </c>
      <c r="Q19" s="7">
        <f t="shared" si="0"/>
        <v>3</v>
      </c>
    </row>
    <row r="20" spans="1:17" ht="66.95" customHeight="1" x14ac:dyDescent="0.25">
      <c r="A20" s="21" t="s">
        <v>411</v>
      </c>
      <c r="B20" s="21" t="str">
        <f>VLOOKUP(A20,'Ordre du jour'!$A$2:$V$4973,22,FALSE)</f>
        <v>Travaux-xxxxxxxxxxxxxxxxxxxxxxxxxxxxxxxxxxxxxxxxxxxxxxxxxxxxxxxxx-Commune-ESIX</v>
      </c>
      <c r="C20" s="21" t="s">
        <v>736</v>
      </c>
      <c r="D20" s="22" t="s">
        <v>529</v>
      </c>
      <c r="E20" s="21" t="s">
        <v>532</v>
      </c>
      <c r="F20" s="99" t="s">
        <v>833</v>
      </c>
      <c r="G20" s="99" t="s">
        <v>833</v>
      </c>
      <c r="H20" s="72" t="s">
        <v>534</v>
      </c>
      <c r="I20" s="53"/>
      <c r="J20" s="77">
        <v>24</v>
      </c>
      <c r="K20" s="77">
        <v>34</v>
      </c>
      <c r="L20" s="77">
        <v>58</v>
      </c>
      <c r="M20" s="77"/>
      <c r="N20" s="95"/>
      <c r="O20" s="21" t="str">
        <f>VLOOKUP(A20,'Ordre du jour'!$A$2:$V$4973,14,FALSE)</f>
        <v>Attribution</v>
      </c>
      <c r="Q20" s="7">
        <f t="shared" si="0"/>
        <v>3</v>
      </c>
    </row>
    <row r="21" spans="1:17" ht="66.95" customHeight="1" x14ac:dyDescent="0.25">
      <c r="A21" s="21" t="s">
        <v>411</v>
      </c>
      <c r="B21" s="21" t="str">
        <f>VLOOKUP(A21,'Ordre du jour'!$A$2:$V$4973,22,FALSE)</f>
        <v>Travaux-xxxxxxxxxxxxxxxxxxxxxxxxxxxxxxxxxxxxxxxxxxxxxxxxxxxxxxxxx-Commune-ESIX</v>
      </c>
      <c r="C21" s="21" t="s">
        <v>737</v>
      </c>
      <c r="D21" s="22" t="s">
        <v>529</v>
      </c>
      <c r="E21" s="21" t="s">
        <v>532</v>
      </c>
      <c r="F21" s="99" t="s">
        <v>833</v>
      </c>
      <c r="G21" s="99" t="s">
        <v>833</v>
      </c>
      <c r="H21" s="72" t="s">
        <v>535</v>
      </c>
      <c r="I21" s="53"/>
      <c r="J21" s="77">
        <v>60</v>
      </c>
      <c r="K21" s="77">
        <v>35</v>
      </c>
      <c r="L21" s="77">
        <v>95</v>
      </c>
      <c r="M21" s="77"/>
      <c r="N21" s="95"/>
      <c r="O21" s="21" t="str">
        <f>VLOOKUP(A21,'Ordre du jour'!$A$2:$V$4973,14,FALSE)</f>
        <v>Attribution</v>
      </c>
      <c r="Q21" s="7">
        <f t="shared" si="0"/>
        <v>3</v>
      </c>
    </row>
    <row r="22" spans="1:17" ht="66.95" customHeight="1" x14ac:dyDescent="0.25">
      <c r="A22" s="21" t="s">
        <v>411</v>
      </c>
      <c r="B22" s="21" t="str">
        <f>VLOOKUP(A22,'Ordre du jour'!$A$2:$V$4973,22,FALSE)</f>
        <v>Travaux-xxxxxxxxxxxxxxxxxxxxxxxxxxxxxxxxxxxxxxxxxxxxxxxxxxxxxxxxx-Commune-ESIX</v>
      </c>
      <c r="C22" s="21" t="s">
        <v>738</v>
      </c>
      <c r="D22" s="22" t="s">
        <v>529</v>
      </c>
      <c r="E22" s="21" t="s">
        <v>532</v>
      </c>
      <c r="F22" s="99" t="s">
        <v>833</v>
      </c>
      <c r="G22" s="99" t="s">
        <v>833</v>
      </c>
      <c r="H22" s="72" t="s">
        <v>536</v>
      </c>
      <c r="I22" s="53"/>
      <c r="J22" s="77">
        <v>23.41</v>
      </c>
      <c r="K22" s="77">
        <v>40</v>
      </c>
      <c r="L22" s="77">
        <v>63.41</v>
      </c>
      <c r="M22" s="77"/>
      <c r="N22" s="95"/>
      <c r="O22" s="21" t="str">
        <f>VLOOKUP(A22,'Ordre du jour'!$A$2:$V$4973,14,FALSE)</f>
        <v>Attribution</v>
      </c>
      <c r="Q22" s="7">
        <f t="shared" si="0"/>
        <v>3</v>
      </c>
    </row>
    <row r="23" spans="1:17" ht="66.95" customHeight="1" x14ac:dyDescent="0.25">
      <c r="A23" s="8" t="s">
        <v>412</v>
      </c>
      <c r="B23" s="101" t="str">
        <f>VLOOKUP(A23,'Ordre du jour'!$A$2:$V$4973,22,FALSE)</f>
        <v>Travaux-xxxxxxxxxxxxxxxxxxxxxxxxxxxxxxxxxxxxxxxxxxxxxxxxxxxxxxxxx-Commune-ESIX</v>
      </c>
      <c r="C23" s="21" t="s">
        <v>739</v>
      </c>
      <c r="D23" s="11" t="s">
        <v>22</v>
      </c>
      <c r="E23" s="8"/>
      <c r="F23" s="99" t="s">
        <v>833</v>
      </c>
      <c r="G23" s="99" t="s">
        <v>833</v>
      </c>
      <c r="H23" s="52"/>
      <c r="I23" s="52"/>
      <c r="J23" s="76">
        <v>28.72</v>
      </c>
      <c r="K23" s="76">
        <v>20</v>
      </c>
      <c r="L23" s="76">
        <f>J23+K23</f>
        <v>48.72</v>
      </c>
      <c r="M23" s="76"/>
      <c r="N23" s="154" t="s">
        <v>834</v>
      </c>
      <c r="O23" s="21" t="str">
        <f>VLOOKUP(A23,'Ordre du jour'!$A$2:$V$4973,14,FALSE)</f>
        <v>Attribution</v>
      </c>
      <c r="P23" s="160" t="s">
        <v>838</v>
      </c>
      <c r="Q23" s="7">
        <f t="shared" si="0"/>
        <v>4</v>
      </c>
    </row>
    <row r="24" spans="1:17" ht="66.95" customHeight="1" x14ac:dyDescent="0.25">
      <c r="A24" s="8" t="s">
        <v>412</v>
      </c>
      <c r="B24" s="101" t="str">
        <f>VLOOKUP(A24,'Ordre du jour'!$A$2:$V$4973,22,FALSE)</f>
        <v>Travaux-xxxxxxxxxxxxxxxxxxxxxxxxxxxxxxxxxxxxxxxxxxxxxxxxxxxxxxxxx-Commune-ESIX</v>
      </c>
      <c r="C24" s="21" t="s">
        <v>740</v>
      </c>
      <c r="D24" s="11" t="s">
        <v>22</v>
      </c>
      <c r="E24" s="8"/>
      <c r="F24" s="99" t="s">
        <v>833</v>
      </c>
      <c r="G24" s="99" t="s">
        <v>833</v>
      </c>
      <c r="H24" s="52"/>
      <c r="I24" s="52"/>
      <c r="J24" s="76">
        <v>60</v>
      </c>
      <c r="K24" s="76">
        <v>40</v>
      </c>
      <c r="L24" s="76">
        <f t="shared" ref="L24:L107" si="1">J24+K24</f>
        <v>100</v>
      </c>
      <c r="M24" s="76"/>
      <c r="N24" s="93"/>
      <c r="O24" s="21" t="str">
        <f>VLOOKUP(A24,'Ordre du jour'!$A$2:$V$4973,14,FALSE)</f>
        <v>Attribution</v>
      </c>
      <c r="Q24" s="7">
        <f t="shared" si="0"/>
        <v>4</v>
      </c>
    </row>
    <row r="25" spans="1:17" ht="66.95" customHeight="1" x14ac:dyDescent="0.25">
      <c r="A25" s="8" t="s">
        <v>412</v>
      </c>
      <c r="B25" s="101" t="str">
        <f>VLOOKUP(A25,'Ordre du jour'!$A$2:$V$4973,22,FALSE)</f>
        <v>Travaux-xxxxxxxxxxxxxxxxxxxxxxxxxxxxxxxxxxxxxxxxxxxxxxxxxxxxxxxxx-Commune-ESIX</v>
      </c>
      <c r="C25" s="21" t="s">
        <v>741</v>
      </c>
      <c r="D25" s="11" t="s">
        <v>22</v>
      </c>
      <c r="E25" s="8"/>
      <c r="F25" s="99" t="s">
        <v>833</v>
      </c>
      <c r="G25" s="99" t="s">
        <v>833</v>
      </c>
      <c r="H25" s="52"/>
      <c r="I25" s="52"/>
      <c r="J25" s="76"/>
      <c r="K25" s="76"/>
      <c r="L25" s="76">
        <f t="shared" si="1"/>
        <v>0</v>
      </c>
      <c r="M25" s="76"/>
      <c r="N25" s="93"/>
      <c r="O25" s="21" t="str">
        <f>VLOOKUP(A25,'Ordre du jour'!$A$2:$V$4973,14,FALSE)</f>
        <v>Attribution</v>
      </c>
      <c r="Q25" s="7">
        <f t="shared" si="0"/>
        <v>4</v>
      </c>
    </row>
    <row r="26" spans="1:17" ht="66.95" customHeight="1" x14ac:dyDescent="0.25">
      <c r="A26" s="21" t="s">
        <v>413</v>
      </c>
      <c r="B26" s="21" t="str">
        <f>VLOOKUP(A26,'Ordre du jour'!$A$2:$V$4973,22,FALSE)</f>
        <v>Travaux-xxxxxxxxxxxxxxxxxxxxxxxxxxxxxxxxxxxxxxxxxxxxxxxxxxxxxxxxx-Commune-ESIX</v>
      </c>
      <c r="C26" s="21" t="s">
        <v>742</v>
      </c>
      <c r="D26" s="22" t="s">
        <v>22</v>
      </c>
      <c r="E26" s="21"/>
      <c r="F26" s="99" t="s">
        <v>833</v>
      </c>
      <c r="G26" s="99" t="s">
        <v>833</v>
      </c>
      <c r="H26" s="51"/>
      <c r="I26" s="51"/>
      <c r="J26" s="75"/>
      <c r="K26" s="75"/>
      <c r="L26" s="75">
        <f t="shared" si="1"/>
        <v>0</v>
      </c>
      <c r="M26" s="75"/>
      <c r="N26" s="154" t="s">
        <v>834</v>
      </c>
      <c r="O26" s="21" t="str">
        <f>VLOOKUP(A26,'Ordre du jour'!$A$2:$V$4973,14,FALSE)</f>
        <v>Ouverture et attribution</v>
      </c>
      <c r="P26" s="160" t="s">
        <v>838</v>
      </c>
      <c r="Q26" s="7">
        <f t="shared" si="0"/>
        <v>5</v>
      </c>
    </row>
    <row r="27" spans="1:17" ht="66.95" customHeight="1" x14ac:dyDescent="0.25">
      <c r="A27" s="21" t="s">
        <v>413</v>
      </c>
      <c r="B27" s="21" t="str">
        <f>VLOOKUP(A27,'Ordre du jour'!$A$2:$V$4973,22,FALSE)</f>
        <v>Travaux-xxxxxxxxxxxxxxxxxxxxxxxxxxxxxxxxxxxxxxxxxxxxxxxxxxxxxxxxx-Commune-ESIX</v>
      </c>
      <c r="C27" s="21" t="s">
        <v>743</v>
      </c>
      <c r="D27" s="22" t="s">
        <v>22</v>
      </c>
      <c r="E27" s="21"/>
      <c r="F27" s="99" t="s">
        <v>833</v>
      </c>
      <c r="G27" s="99" t="s">
        <v>833</v>
      </c>
      <c r="H27" s="51"/>
      <c r="I27" s="51"/>
      <c r="J27" s="75"/>
      <c r="K27" s="75"/>
      <c r="L27" s="75">
        <f t="shared" si="1"/>
        <v>0</v>
      </c>
      <c r="M27" s="75"/>
      <c r="N27" s="95"/>
      <c r="O27" s="21" t="str">
        <f>VLOOKUP(A27,'Ordre du jour'!$A$2:$V$4973,14,FALSE)</f>
        <v>Ouverture et attribution</v>
      </c>
      <c r="Q27" s="7">
        <f t="shared" si="0"/>
        <v>5</v>
      </c>
    </row>
    <row r="28" spans="1:17" ht="66.95" customHeight="1" x14ac:dyDescent="0.25">
      <c r="A28" s="21" t="s">
        <v>413</v>
      </c>
      <c r="B28" s="21" t="str">
        <f>VLOOKUP(A28,'Ordre du jour'!$A$2:$V$4973,22,FALSE)</f>
        <v>Travaux-xxxxxxxxxxxxxxxxxxxxxxxxxxxxxxxxxxxxxxxxxxxxxxxxxxxxxxxxx-Commune-ESIX</v>
      </c>
      <c r="C28" s="21" t="s">
        <v>744</v>
      </c>
      <c r="D28" s="22" t="s">
        <v>22</v>
      </c>
      <c r="E28" s="21"/>
      <c r="F28" s="99" t="s">
        <v>833</v>
      </c>
      <c r="G28" s="99" t="s">
        <v>833</v>
      </c>
      <c r="H28" s="51"/>
      <c r="I28" s="51"/>
      <c r="J28" s="75"/>
      <c r="K28" s="75"/>
      <c r="L28" s="75">
        <f t="shared" si="1"/>
        <v>0</v>
      </c>
      <c r="M28" s="75"/>
      <c r="N28" s="95"/>
      <c r="O28" s="21" t="str">
        <f>VLOOKUP(A28,'Ordre du jour'!$A$2:$V$4973,14,FALSE)</f>
        <v>Ouverture et attribution</v>
      </c>
      <c r="Q28" s="7">
        <f t="shared" si="0"/>
        <v>5</v>
      </c>
    </row>
    <row r="29" spans="1:17" ht="66.95" customHeight="1" x14ac:dyDescent="0.25">
      <c r="A29" s="8" t="s">
        <v>414</v>
      </c>
      <c r="B29" s="101" t="str">
        <f>VLOOKUP(A29,'Ordre du jour'!$A$2:$V$4973,22,FALSE)</f>
        <v>Travaux-xxxxxxxxxxxxxxxxxxxxxxxxxxxxxxxxxxxxxxxxxxxxxxxxxxxxxxxxx-Commune-ESIX</v>
      </c>
      <c r="C29" s="21" t="s">
        <v>745</v>
      </c>
      <c r="D29" s="11" t="s">
        <v>22</v>
      </c>
      <c r="E29" s="11"/>
      <c r="F29" s="99" t="s">
        <v>833</v>
      </c>
      <c r="G29" s="99" t="s">
        <v>833</v>
      </c>
      <c r="H29" s="52">
        <v>36647.1</v>
      </c>
      <c r="I29" s="52"/>
      <c r="J29" s="76">
        <v>45.3</v>
      </c>
      <c r="K29" s="76">
        <v>25</v>
      </c>
      <c r="L29" s="76">
        <f t="shared" si="1"/>
        <v>70.3</v>
      </c>
      <c r="M29" s="76"/>
      <c r="N29" s="154" t="s">
        <v>834</v>
      </c>
      <c r="O29" s="21" t="str">
        <f>VLOOKUP(A29,'Ordre du jour'!$A$2:$V$4973,14,FALSE)</f>
        <v>Attribution</v>
      </c>
      <c r="P29" s="160" t="s">
        <v>838</v>
      </c>
      <c r="Q29" s="7">
        <f t="shared" si="0"/>
        <v>6</v>
      </c>
    </row>
    <row r="30" spans="1:17" ht="66.95" customHeight="1" x14ac:dyDescent="0.25">
      <c r="A30" s="8" t="s">
        <v>414</v>
      </c>
      <c r="B30" s="101" t="str">
        <f>VLOOKUP(A30,'Ordre du jour'!$A$2:$V$4973,22,FALSE)</f>
        <v>Travaux-xxxxxxxxxxxxxxxxxxxxxxxxxxxxxxxxxxxxxxxxxxxxxxxxxxxxxxxxx-Commune-ESIX</v>
      </c>
      <c r="C30" s="21" t="s">
        <v>746</v>
      </c>
      <c r="D30" s="11" t="s">
        <v>22</v>
      </c>
      <c r="E30" s="11"/>
      <c r="F30" s="99" t="s">
        <v>833</v>
      </c>
      <c r="G30" s="99" t="s">
        <v>833</v>
      </c>
      <c r="H30" s="52">
        <v>26391.96</v>
      </c>
      <c r="I30" s="52"/>
      <c r="J30" s="76">
        <v>53.77</v>
      </c>
      <c r="K30" s="76">
        <v>25</v>
      </c>
      <c r="L30" s="76">
        <f t="shared" si="1"/>
        <v>78.77000000000001</v>
      </c>
      <c r="M30" s="76"/>
      <c r="N30" s="93"/>
      <c r="O30" s="21" t="str">
        <f>VLOOKUP(A30,'Ordre du jour'!$A$2:$V$4973,14,FALSE)</f>
        <v>Attribution</v>
      </c>
      <c r="Q30" s="7">
        <f t="shared" si="0"/>
        <v>6</v>
      </c>
    </row>
    <row r="31" spans="1:17" ht="66.95" customHeight="1" x14ac:dyDescent="0.25">
      <c r="A31" s="8" t="s">
        <v>414</v>
      </c>
      <c r="B31" s="101" t="str">
        <f>VLOOKUP(A31,'Ordre du jour'!$A$2:$V$4973,22,FALSE)</f>
        <v>Travaux-xxxxxxxxxxxxxxxxxxxxxxxxxxxxxxxxxxxxxxxxxxxxxxxxxxxxxxxxx-Commune-ESIX</v>
      </c>
      <c r="C31" s="21" t="s">
        <v>747</v>
      </c>
      <c r="D31" s="11" t="s">
        <v>22</v>
      </c>
      <c r="E31" s="11"/>
      <c r="F31" s="99" t="s">
        <v>833</v>
      </c>
      <c r="G31" s="99" t="s">
        <v>833</v>
      </c>
      <c r="H31" s="52">
        <v>28070</v>
      </c>
      <c r="I31" s="52"/>
      <c r="J31" s="76">
        <v>45.71</v>
      </c>
      <c r="K31" s="76">
        <v>40</v>
      </c>
      <c r="L31" s="76">
        <f t="shared" si="1"/>
        <v>85.710000000000008</v>
      </c>
      <c r="M31" s="76"/>
      <c r="N31" s="93"/>
      <c r="O31" s="21" t="str">
        <f>VLOOKUP(A31,'Ordre du jour'!$A$2:$V$4973,14,FALSE)</f>
        <v>Attribution</v>
      </c>
      <c r="Q31" s="7">
        <f t="shared" si="0"/>
        <v>6</v>
      </c>
    </row>
    <row r="32" spans="1:17" ht="66.95" customHeight="1" x14ac:dyDescent="0.25">
      <c r="A32" s="8" t="s">
        <v>414</v>
      </c>
      <c r="B32" s="101" t="str">
        <f>VLOOKUP(A32,'Ordre du jour'!$A$2:$V$4973,22,FALSE)</f>
        <v>Travaux-xxxxxxxxxxxxxxxxxxxxxxxxxxxxxxxxxxxxxxxxxxxxxxxxxxxxxxxxx-Commune-ESIX</v>
      </c>
      <c r="C32" s="21" t="s">
        <v>748</v>
      </c>
      <c r="D32" s="11" t="s">
        <v>22</v>
      </c>
      <c r="E32" s="11"/>
      <c r="F32" s="99" t="s">
        <v>833</v>
      </c>
      <c r="G32" s="99" t="s">
        <v>833</v>
      </c>
      <c r="H32" s="52"/>
      <c r="I32" s="52"/>
      <c r="J32" s="76">
        <v>36.29</v>
      </c>
      <c r="K32" s="76">
        <v>5</v>
      </c>
      <c r="L32" s="76">
        <f t="shared" si="1"/>
        <v>41.29</v>
      </c>
      <c r="M32" s="76"/>
      <c r="N32" s="93"/>
      <c r="O32" s="21" t="str">
        <f>VLOOKUP(A32,'Ordre du jour'!$A$2:$V$4973,14,FALSE)</f>
        <v>Attribution</v>
      </c>
      <c r="Q32" s="7">
        <f t="shared" si="0"/>
        <v>6</v>
      </c>
    </row>
    <row r="33" spans="1:17" ht="66.95" customHeight="1" x14ac:dyDescent="0.25">
      <c r="A33" s="8" t="s">
        <v>414</v>
      </c>
      <c r="B33" s="101" t="str">
        <f>VLOOKUP(A33,'Ordre du jour'!$A$2:$V$4973,22,FALSE)</f>
        <v>Travaux-xxxxxxxxxxxxxxxxxxxxxxxxxxxxxxxxxxxxxxxxxxxxxxxxxxxxxxxxx-Commune-ESIX</v>
      </c>
      <c r="C33" s="21" t="s">
        <v>749</v>
      </c>
      <c r="D33" s="11" t="s">
        <v>22</v>
      </c>
      <c r="E33" s="11"/>
      <c r="F33" s="99" t="s">
        <v>833</v>
      </c>
      <c r="G33" s="99" t="s">
        <v>833</v>
      </c>
      <c r="H33" s="52">
        <v>25235</v>
      </c>
      <c r="I33" s="52"/>
      <c r="J33" s="76">
        <v>60</v>
      </c>
      <c r="K33" s="76">
        <v>20</v>
      </c>
      <c r="L33" s="76">
        <f t="shared" si="1"/>
        <v>80</v>
      </c>
      <c r="M33" s="76"/>
      <c r="N33" s="93"/>
      <c r="O33" s="21" t="str">
        <f>VLOOKUP(A33,'Ordre du jour'!$A$2:$V$4973,14,FALSE)</f>
        <v>Attribution</v>
      </c>
      <c r="Q33" s="7">
        <f t="shared" si="0"/>
        <v>6</v>
      </c>
    </row>
    <row r="34" spans="1:17" ht="66.95" customHeight="1" x14ac:dyDescent="0.25">
      <c r="A34" s="8" t="s">
        <v>414</v>
      </c>
      <c r="B34" s="101" t="str">
        <f>VLOOKUP(A34,'Ordre du jour'!$A$2:$V$4973,22,FALSE)</f>
        <v>Travaux-xxxxxxxxxxxxxxxxxxxxxxxxxxxxxxxxxxxxxxxxxxxxxxxxxxxxxxxxx-Commune-ESIX</v>
      </c>
      <c r="C34" s="21" t="s">
        <v>750</v>
      </c>
      <c r="D34" s="11" t="s">
        <v>22</v>
      </c>
      <c r="E34" s="11"/>
      <c r="F34" s="99" t="s">
        <v>833</v>
      </c>
      <c r="G34" s="99" t="s">
        <v>833</v>
      </c>
      <c r="H34" s="52">
        <v>31552.83</v>
      </c>
      <c r="I34" s="52"/>
      <c r="J34" s="76">
        <v>47.91</v>
      </c>
      <c r="K34" s="76">
        <v>25</v>
      </c>
      <c r="L34" s="76">
        <f t="shared" si="1"/>
        <v>72.91</v>
      </c>
      <c r="M34" s="76"/>
      <c r="N34" s="93"/>
      <c r="O34" s="21" t="str">
        <f>VLOOKUP(A34,'Ordre du jour'!$A$2:$V$4973,14,FALSE)</f>
        <v>Attribution</v>
      </c>
      <c r="Q34" s="7">
        <f t="shared" si="0"/>
        <v>6</v>
      </c>
    </row>
    <row r="35" spans="1:17" ht="66.95" customHeight="1" x14ac:dyDescent="0.25">
      <c r="A35" s="8" t="s">
        <v>414</v>
      </c>
      <c r="B35" s="101" t="str">
        <f>VLOOKUP(A35,'Ordre du jour'!$A$2:$V$4973,22,FALSE)</f>
        <v>Travaux-xxxxxxxxxxxxxxxxxxxxxxxxxxxxxxxxxxxxxxxxxxxxxxxxxxxxxxxxx-Commune-ESIX</v>
      </c>
      <c r="C35" s="21" t="s">
        <v>751</v>
      </c>
      <c r="D35" s="11" t="s">
        <v>22</v>
      </c>
      <c r="E35" s="11"/>
      <c r="F35" s="99" t="s">
        <v>833</v>
      </c>
      <c r="G35" s="99" t="s">
        <v>833</v>
      </c>
      <c r="H35" s="52">
        <v>29978.62</v>
      </c>
      <c r="I35" s="52"/>
      <c r="J35" s="76">
        <v>38.53</v>
      </c>
      <c r="K35" s="76">
        <v>40</v>
      </c>
      <c r="L35" s="76">
        <f t="shared" si="1"/>
        <v>78.53</v>
      </c>
      <c r="M35" s="76"/>
      <c r="N35" s="93"/>
      <c r="O35" s="21" t="str">
        <f>VLOOKUP(A35,'Ordre du jour'!$A$2:$V$4973,14,FALSE)</f>
        <v>Attribution</v>
      </c>
      <c r="Q35" s="7">
        <f t="shared" si="0"/>
        <v>6</v>
      </c>
    </row>
    <row r="36" spans="1:17" ht="66.95" customHeight="1" x14ac:dyDescent="0.25">
      <c r="A36" s="8" t="s">
        <v>414</v>
      </c>
      <c r="B36" s="101" t="str">
        <f>VLOOKUP(A36,'Ordre du jour'!$A$2:$V$4973,22,FALSE)</f>
        <v>Travaux-xxxxxxxxxxxxxxxxxxxxxxxxxxxxxxxxxxxxxxxxxxxxxxxxxxxxxxxxx-Commune-ESIX</v>
      </c>
      <c r="C36" s="21" t="s">
        <v>752</v>
      </c>
      <c r="D36" s="11" t="s">
        <v>22</v>
      </c>
      <c r="E36" s="11"/>
      <c r="F36" s="99" t="s">
        <v>833</v>
      </c>
      <c r="G36" s="99" t="s">
        <v>833</v>
      </c>
      <c r="H36" s="52"/>
      <c r="I36" s="52"/>
      <c r="J36" s="76">
        <v>56.66</v>
      </c>
      <c r="K36" s="76">
        <v>25</v>
      </c>
      <c r="L36" s="76">
        <f t="shared" si="1"/>
        <v>81.66</v>
      </c>
      <c r="M36" s="76"/>
      <c r="N36" s="93"/>
      <c r="O36" s="21" t="str">
        <f>VLOOKUP(A36,'Ordre du jour'!$A$2:$V$4973,14,FALSE)</f>
        <v>Attribution</v>
      </c>
      <c r="Q36" s="7">
        <f t="shared" si="0"/>
        <v>6</v>
      </c>
    </row>
    <row r="37" spans="1:17" ht="66.95" customHeight="1" x14ac:dyDescent="0.25">
      <c r="A37" s="8" t="s">
        <v>414</v>
      </c>
      <c r="B37" s="101" t="str">
        <f>VLOOKUP(A37,'Ordre du jour'!$A$2:$V$4973,22,FALSE)</f>
        <v>Travaux-xxxxxxxxxxxxxxxxxxxxxxxxxxxxxxxxxxxxxxxxxxxxxxxxxxxxxxxxx-Commune-ESIX</v>
      </c>
      <c r="C37" s="21" t="s">
        <v>753</v>
      </c>
      <c r="D37" s="11" t="s">
        <v>22</v>
      </c>
      <c r="E37" s="11"/>
      <c r="F37" s="99" t="s">
        <v>833</v>
      </c>
      <c r="G37" s="99" t="s">
        <v>833</v>
      </c>
      <c r="H37" s="52">
        <v>30340</v>
      </c>
      <c r="I37" s="52">
        <v>12460</v>
      </c>
      <c r="J37" s="76">
        <v>43.34</v>
      </c>
      <c r="K37" s="76">
        <v>25</v>
      </c>
      <c r="L37" s="76">
        <f t="shared" si="1"/>
        <v>68.34</v>
      </c>
      <c r="M37" s="76"/>
      <c r="N37" s="93"/>
      <c r="O37" s="21" t="str">
        <f>VLOOKUP(A37,'Ordre du jour'!$A$2:$V$4973,14,FALSE)</f>
        <v>Attribution</v>
      </c>
      <c r="Q37" s="7">
        <f t="shared" si="0"/>
        <v>6</v>
      </c>
    </row>
    <row r="38" spans="1:17" ht="66.95" customHeight="1" x14ac:dyDescent="0.25">
      <c r="A38" s="8" t="s">
        <v>414</v>
      </c>
      <c r="B38" s="101" t="str">
        <f>VLOOKUP(A38,'Ordre du jour'!$A$2:$V$4973,22,FALSE)</f>
        <v>Travaux-xxxxxxxxxxxxxxxxxxxxxxxxxxxxxxxxxxxxxxxxxxxxxxxxxxxxxxxxx-Commune-ESIX</v>
      </c>
      <c r="C38" s="21" t="s">
        <v>754</v>
      </c>
      <c r="D38" s="11" t="s">
        <v>22</v>
      </c>
      <c r="E38" s="11"/>
      <c r="F38" s="99" t="s">
        <v>833</v>
      </c>
      <c r="G38" s="99" t="s">
        <v>833</v>
      </c>
      <c r="H38" s="52"/>
      <c r="I38" s="52"/>
      <c r="J38" s="76">
        <v>41.4</v>
      </c>
      <c r="K38" s="76">
        <v>40</v>
      </c>
      <c r="L38" s="76">
        <f t="shared" si="1"/>
        <v>81.400000000000006</v>
      </c>
      <c r="M38" s="76"/>
      <c r="N38" s="93"/>
      <c r="O38" s="21" t="str">
        <f>VLOOKUP(A38,'Ordre du jour'!$A$2:$V$4973,14,FALSE)</f>
        <v>Attribution</v>
      </c>
      <c r="Q38" s="7">
        <f t="shared" si="0"/>
        <v>6</v>
      </c>
    </row>
    <row r="39" spans="1:17" ht="66.95" customHeight="1" x14ac:dyDescent="0.25">
      <c r="A39" s="8" t="s">
        <v>414</v>
      </c>
      <c r="B39" s="101" t="str">
        <f>VLOOKUP(A39,'Ordre du jour'!$A$2:$V$4973,22,FALSE)</f>
        <v>Travaux-xxxxxxxxxxxxxxxxxxxxxxxxxxxxxxxxxxxxxxxxxxxxxxxxxxxxxxxxx-Commune-ESIX</v>
      </c>
      <c r="C39" s="21" t="s">
        <v>755</v>
      </c>
      <c r="D39" s="11" t="s">
        <v>22</v>
      </c>
      <c r="E39" s="11"/>
      <c r="F39" s="99" t="s">
        <v>833</v>
      </c>
      <c r="G39" s="99" t="s">
        <v>833</v>
      </c>
      <c r="H39" s="52">
        <v>26152</v>
      </c>
      <c r="I39" s="52"/>
      <c r="J39" s="76">
        <v>52.89</v>
      </c>
      <c r="K39" s="76">
        <v>25</v>
      </c>
      <c r="L39" s="76">
        <f t="shared" si="1"/>
        <v>77.89</v>
      </c>
      <c r="M39" s="76"/>
      <c r="N39" s="93"/>
      <c r="O39" s="21" t="str">
        <f>VLOOKUP(A39,'Ordre du jour'!$A$2:$V$4973,14,FALSE)</f>
        <v>Attribution</v>
      </c>
      <c r="Q39" s="7">
        <f t="shared" si="0"/>
        <v>6</v>
      </c>
    </row>
    <row r="40" spans="1:17" ht="66.95" customHeight="1" x14ac:dyDescent="0.25">
      <c r="A40" s="8" t="s">
        <v>414</v>
      </c>
      <c r="B40" s="101" t="str">
        <f>VLOOKUP(A40,'Ordre du jour'!$A$2:$V$4973,22,FALSE)</f>
        <v>Travaux-xxxxxxxxxxxxxxxxxxxxxxxxxxxxxxxxxxxxxxxxxxxxxxxxxxxxxxxxx-Commune-ESIX</v>
      </c>
      <c r="C40" s="21" t="s">
        <v>756</v>
      </c>
      <c r="D40" s="11" t="s">
        <v>22</v>
      </c>
      <c r="E40" s="11"/>
      <c r="F40" s="99" t="s">
        <v>833</v>
      </c>
      <c r="G40" s="99" t="s">
        <v>833</v>
      </c>
      <c r="H40" s="52">
        <v>30180.5</v>
      </c>
      <c r="I40" s="52"/>
      <c r="J40" s="76">
        <v>45.48</v>
      </c>
      <c r="K40" s="76">
        <v>25</v>
      </c>
      <c r="L40" s="76">
        <f t="shared" si="1"/>
        <v>70.47999999999999</v>
      </c>
      <c r="M40" s="76"/>
      <c r="N40" s="93"/>
      <c r="O40" s="21" t="str">
        <f>VLOOKUP(A40,'Ordre du jour'!$A$2:$V$4973,14,FALSE)</f>
        <v>Attribution</v>
      </c>
      <c r="Q40" s="7">
        <f t="shared" si="0"/>
        <v>6</v>
      </c>
    </row>
    <row r="41" spans="1:17" ht="66.95" customHeight="1" x14ac:dyDescent="0.25">
      <c r="A41" s="8" t="s">
        <v>414</v>
      </c>
      <c r="B41" s="101" t="str">
        <f>VLOOKUP(A41,'Ordre du jour'!$A$2:$V$4973,22,FALSE)</f>
        <v>Travaux-xxxxxxxxxxxxxxxxxxxxxxxxxxxxxxxxxxxxxxxxxxxxxxxxxxxxxxxxx-Commune-ESIX</v>
      </c>
      <c r="C41" s="21" t="s">
        <v>757</v>
      </c>
      <c r="D41" s="11" t="s">
        <v>22</v>
      </c>
      <c r="E41" s="11"/>
      <c r="F41" s="99" t="s">
        <v>833</v>
      </c>
      <c r="G41" s="99" t="s">
        <v>833</v>
      </c>
      <c r="H41" s="52">
        <v>30796.2</v>
      </c>
      <c r="I41" s="52"/>
      <c r="J41" s="76">
        <v>47.28</v>
      </c>
      <c r="K41" s="76">
        <v>25</v>
      </c>
      <c r="L41" s="76">
        <f t="shared" si="1"/>
        <v>72.28</v>
      </c>
      <c r="M41" s="76"/>
      <c r="N41" s="93"/>
      <c r="O41" s="21" t="str">
        <f>VLOOKUP(A41,'Ordre du jour'!$A$2:$V$4973,14,FALSE)</f>
        <v>Attribution</v>
      </c>
      <c r="Q41" s="7">
        <f t="shared" si="0"/>
        <v>6</v>
      </c>
    </row>
    <row r="42" spans="1:17" ht="66.95" customHeight="1" x14ac:dyDescent="0.25">
      <c r="A42" s="8" t="s">
        <v>414</v>
      </c>
      <c r="B42" s="101" t="str">
        <f>VLOOKUP(A42,'Ordre du jour'!$A$2:$V$4973,22,FALSE)</f>
        <v>Travaux-xxxxxxxxxxxxxxxxxxxxxxxxxxxxxxxxxxxxxxxxxxxxxxxxxxxxxxxxx-Commune-ESIX</v>
      </c>
      <c r="C42" s="21" t="s">
        <v>758</v>
      </c>
      <c r="D42" s="11" t="s">
        <v>22</v>
      </c>
      <c r="E42" s="11"/>
      <c r="F42" s="99" t="s">
        <v>833</v>
      </c>
      <c r="G42" s="99" t="s">
        <v>833</v>
      </c>
      <c r="H42" s="52">
        <v>26553.599999999999</v>
      </c>
      <c r="I42" s="52"/>
      <c r="J42" s="76">
        <v>51.27</v>
      </c>
      <c r="K42" s="76">
        <v>30</v>
      </c>
      <c r="L42" s="76">
        <f t="shared" si="1"/>
        <v>81.27000000000001</v>
      </c>
      <c r="M42" s="76"/>
      <c r="N42" s="93"/>
      <c r="O42" s="21" t="str">
        <f>VLOOKUP(A42,'Ordre du jour'!$A$2:$V$4973,14,FALSE)</f>
        <v>Attribution</v>
      </c>
      <c r="Q42" s="7">
        <f t="shared" si="0"/>
        <v>6</v>
      </c>
    </row>
    <row r="43" spans="1:17" ht="66.95" customHeight="1" x14ac:dyDescent="0.25">
      <c r="A43" s="8" t="s">
        <v>414</v>
      </c>
      <c r="B43" s="101" t="str">
        <f>VLOOKUP(A43,'Ordre du jour'!$A$2:$V$4973,22,FALSE)</f>
        <v>Travaux-xxxxxxxxxxxxxxxxxxxxxxxxxxxxxxxxxxxxxxxxxxxxxxxxxxxxxxxxx-Commune-ESIX</v>
      </c>
      <c r="C43" s="21" t="s">
        <v>759</v>
      </c>
      <c r="D43" s="11" t="s">
        <v>22</v>
      </c>
      <c r="E43" s="11"/>
      <c r="F43" s="99" t="s">
        <v>833</v>
      </c>
      <c r="G43" s="99" t="s">
        <v>833</v>
      </c>
      <c r="H43" s="52">
        <v>24429.86</v>
      </c>
      <c r="I43" s="52"/>
      <c r="J43" s="76">
        <v>51.75</v>
      </c>
      <c r="K43" s="76">
        <v>25</v>
      </c>
      <c r="L43" s="76">
        <f t="shared" si="1"/>
        <v>76.75</v>
      </c>
      <c r="M43" s="76"/>
      <c r="N43" s="93"/>
      <c r="O43" s="21" t="str">
        <f>VLOOKUP(A43,'Ordre du jour'!$A$2:$V$4973,14,FALSE)</f>
        <v>Attribution</v>
      </c>
      <c r="Q43" s="7">
        <f t="shared" si="0"/>
        <v>6</v>
      </c>
    </row>
    <row r="44" spans="1:17" ht="66.95" customHeight="1" x14ac:dyDescent="0.25">
      <c r="A44" s="21" t="s">
        <v>415</v>
      </c>
      <c r="B44" s="21" t="str">
        <f>VLOOKUP(A44,'Ordre du jour'!$A$2:$V$4973,22,FALSE)</f>
        <v>Travaux-xxxxxxxxxxxxxxxxxxxxxxxxxxxxxxxxxxxxxxxxxxxxxxxxxxxxxxxxx-Commune-ESIX</v>
      </c>
      <c r="C44" s="21" t="s">
        <v>760</v>
      </c>
      <c r="D44" s="22" t="s">
        <v>22</v>
      </c>
      <c r="E44" s="22"/>
      <c r="F44" s="99" t="s">
        <v>833</v>
      </c>
      <c r="G44" s="99" t="s">
        <v>833</v>
      </c>
      <c r="H44" s="51"/>
      <c r="I44" s="51"/>
      <c r="J44" s="75"/>
      <c r="K44" s="75"/>
      <c r="L44" s="75">
        <f t="shared" si="1"/>
        <v>0</v>
      </c>
      <c r="M44" s="75"/>
      <c r="N44" s="154" t="s">
        <v>834</v>
      </c>
      <c r="O44" s="21" t="str">
        <f>VLOOKUP(A44,'Ordre du jour'!$A$2:$V$4973,14,FALSE)</f>
        <v>Attribution</v>
      </c>
      <c r="P44" s="160" t="s">
        <v>838</v>
      </c>
      <c r="Q44" s="7">
        <f t="shared" si="0"/>
        <v>7</v>
      </c>
    </row>
    <row r="45" spans="1:17" ht="66.95" customHeight="1" x14ac:dyDescent="0.25">
      <c r="A45" s="21" t="s">
        <v>415</v>
      </c>
      <c r="B45" s="21" t="str">
        <f>VLOOKUP(A45,'Ordre du jour'!$A$2:$V$4973,22,FALSE)</f>
        <v>Travaux-xxxxxxxxxxxxxxxxxxxxxxxxxxxxxxxxxxxxxxxxxxxxxxxxxxxxxxxxx-Commune-ESIX</v>
      </c>
      <c r="C45" s="21" t="s">
        <v>761</v>
      </c>
      <c r="D45" s="22" t="s">
        <v>22</v>
      </c>
      <c r="E45" s="22"/>
      <c r="F45" s="99" t="s">
        <v>833</v>
      </c>
      <c r="G45" s="99" t="s">
        <v>833</v>
      </c>
      <c r="H45" s="51"/>
      <c r="I45" s="51"/>
      <c r="J45" s="75"/>
      <c r="K45" s="75"/>
      <c r="L45" s="75">
        <f t="shared" si="1"/>
        <v>0</v>
      </c>
      <c r="M45" s="75"/>
      <c r="N45" s="95"/>
      <c r="O45" s="21" t="str">
        <f>VLOOKUP(A45,'Ordre du jour'!$A$2:$V$4973,14,FALSE)</f>
        <v>Attribution</v>
      </c>
      <c r="Q45" s="7">
        <f t="shared" si="0"/>
        <v>7</v>
      </c>
    </row>
    <row r="46" spans="1:17" ht="66.95" customHeight="1" x14ac:dyDescent="0.25">
      <c r="A46" s="21" t="s">
        <v>415</v>
      </c>
      <c r="B46" s="21" t="str">
        <f>VLOOKUP(A46,'Ordre du jour'!$A$2:$V$4973,22,FALSE)</f>
        <v>Travaux-xxxxxxxxxxxxxxxxxxxxxxxxxxxxxxxxxxxxxxxxxxxxxxxxxxxxxxxxx-Commune-ESIX</v>
      </c>
      <c r="C46" s="21" t="s">
        <v>762</v>
      </c>
      <c r="D46" s="22" t="s">
        <v>22</v>
      </c>
      <c r="E46" s="22"/>
      <c r="F46" s="99" t="s">
        <v>833</v>
      </c>
      <c r="G46" s="99" t="s">
        <v>833</v>
      </c>
      <c r="H46" s="53"/>
      <c r="I46" s="53"/>
      <c r="J46" s="77"/>
      <c r="K46" s="77"/>
      <c r="L46" s="77">
        <f t="shared" si="1"/>
        <v>0</v>
      </c>
      <c r="M46" s="77"/>
      <c r="N46" s="95"/>
      <c r="O46" s="21" t="str">
        <f>VLOOKUP(A46,'Ordre du jour'!$A$2:$V$4973,14,FALSE)</f>
        <v>Attribution</v>
      </c>
      <c r="Q46" s="7">
        <f t="shared" si="0"/>
        <v>7</v>
      </c>
    </row>
    <row r="47" spans="1:17" ht="66.95" customHeight="1" x14ac:dyDescent="0.25">
      <c r="A47" s="101" t="s">
        <v>416</v>
      </c>
      <c r="B47" s="101" t="str">
        <f>VLOOKUP(A47,'Ordre du jour'!$A$2:$V$4973,22,FALSE)</f>
        <v>Maîtrise d'œuvre-xxxxxxxxxxxxxxxxxxxxxxxxxxxxxxxxxxxxxxxxxxxxxxxxxxxxxxxxx-Commune-ESIX</v>
      </c>
      <c r="C47" s="21" t="s">
        <v>763</v>
      </c>
      <c r="D47" s="105" t="s">
        <v>22</v>
      </c>
      <c r="E47" s="105"/>
      <c r="F47" s="99" t="s">
        <v>833</v>
      </c>
      <c r="G47" s="99" t="s">
        <v>833</v>
      </c>
      <c r="H47" s="106"/>
      <c r="I47" s="106"/>
      <c r="J47" s="107">
        <v>40</v>
      </c>
      <c r="K47" s="107">
        <v>28</v>
      </c>
      <c r="L47" s="107">
        <f t="shared" si="1"/>
        <v>68</v>
      </c>
      <c r="M47" s="107"/>
      <c r="N47" s="154" t="s">
        <v>834</v>
      </c>
      <c r="O47" s="21" t="str">
        <f>VLOOKUP(A47,'Ordre du jour'!$A$2:$V$4973,14,FALSE)</f>
        <v>Attribution</v>
      </c>
      <c r="P47" s="160" t="s">
        <v>838</v>
      </c>
      <c r="Q47" s="7">
        <f t="shared" si="0"/>
        <v>8</v>
      </c>
    </row>
    <row r="48" spans="1:17" ht="66.95" customHeight="1" x14ac:dyDescent="0.25">
      <c r="A48" s="101" t="s">
        <v>416</v>
      </c>
      <c r="B48" s="101" t="str">
        <f>VLOOKUP(A48,'Ordre du jour'!$A$2:$V$4973,22,FALSE)</f>
        <v>Maîtrise d'œuvre-xxxxxxxxxxxxxxxxxxxxxxxxxxxxxxxxxxxxxxxxxxxxxxxxxxxxxxxxx-Commune-ESIX</v>
      </c>
      <c r="C48" s="21" t="s">
        <v>764</v>
      </c>
      <c r="D48" s="105" t="s">
        <v>22</v>
      </c>
      <c r="E48" s="105"/>
      <c r="F48" s="99" t="s">
        <v>833</v>
      </c>
      <c r="G48" s="99" t="s">
        <v>833</v>
      </c>
      <c r="H48" s="106"/>
      <c r="I48" s="106"/>
      <c r="J48" s="107"/>
      <c r="K48" s="107"/>
      <c r="L48" s="107">
        <f t="shared" si="1"/>
        <v>0</v>
      </c>
      <c r="M48" s="107"/>
      <c r="N48" s="156"/>
      <c r="O48" s="21" t="str">
        <f>VLOOKUP(A48,'Ordre du jour'!$A$2:$V$4973,14,FALSE)</f>
        <v>Attribution</v>
      </c>
      <c r="Q48" s="7">
        <f t="shared" si="0"/>
        <v>8</v>
      </c>
    </row>
    <row r="49" spans="1:17" ht="66.95" customHeight="1" x14ac:dyDescent="0.25">
      <c r="A49" s="101" t="s">
        <v>416</v>
      </c>
      <c r="B49" s="101" t="str">
        <f>VLOOKUP(A49,'Ordre du jour'!$A$2:$V$4973,22,FALSE)</f>
        <v>Maîtrise d'œuvre-xxxxxxxxxxxxxxxxxxxxxxxxxxxxxxxxxxxxxxxxxxxxxxxxxxxxxxxxx-Commune-ESIX</v>
      </c>
      <c r="C49" s="21" t="s">
        <v>765</v>
      </c>
      <c r="D49" s="105" t="s">
        <v>22</v>
      </c>
      <c r="E49" s="105"/>
      <c r="F49" s="99" t="s">
        <v>833</v>
      </c>
      <c r="G49" s="99" t="s">
        <v>833</v>
      </c>
      <c r="H49" s="106"/>
      <c r="I49" s="106"/>
      <c r="J49" s="107">
        <v>29</v>
      </c>
      <c r="K49" s="107">
        <v>45</v>
      </c>
      <c r="L49" s="107">
        <f t="shared" si="1"/>
        <v>74</v>
      </c>
      <c r="M49" s="107"/>
      <c r="N49" s="156"/>
      <c r="O49" s="21" t="str">
        <f>VLOOKUP(A49,'Ordre du jour'!$A$2:$V$4973,14,FALSE)</f>
        <v>Attribution</v>
      </c>
      <c r="Q49" s="7">
        <f t="shared" si="0"/>
        <v>8</v>
      </c>
    </row>
    <row r="50" spans="1:17" ht="66.95" customHeight="1" x14ac:dyDescent="0.25">
      <c r="A50" s="21" t="s">
        <v>417</v>
      </c>
      <c r="B50" s="21" t="str">
        <f>VLOOKUP(A50,'Ordre du jour'!$A$2:$V$4973,22,FALSE)</f>
        <v>Travaux-xxxxxxxxxxxxxxxxxxxxxxxxxxxxxxxxxxxxxxxxxxxxxxxxxxxxxxxxx-Commune-ESIX</v>
      </c>
      <c r="C50" s="21" t="s">
        <v>766</v>
      </c>
      <c r="D50" s="22" t="s">
        <v>22</v>
      </c>
      <c r="E50" s="22"/>
      <c r="F50" s="99" t="s">
        <v>833</v>
      </c>
      <c r="G50" s="99" t="s">
        <v>833</v>
      </c>
      <c r="H50" s="53"/>
      <c r="I50" s="53"/>
      <c r="J50" s="77"/>
      <c r="K50" s="77"/>
      <c r="L50" s="77">
        <f t="shared" si="1"/>
        <v>0</v>
      </c>
      <c r="M50" s="77"/>
      <c r="N50" s="154" t="s">
        <v>834</v>
      </c>
      <c r="O50" s="21" t="str">
        <f>VLOOKUP(A50,'Ordre du jour'!$A$2:$V$4973,14,FALSE)</f>
        <v>Attribution</v>
      </c>
      <c r="P50" s="160" t="s">
        <v>838</v>
      </c>
      <c r="Q50" s="7">
        <f t="shared" si="0"/>
        <v>9</v>
      </c>
    </row>
    <row r="51" spans="1:17" ht="66.95" customHeight="1" x14ac:dyDescent="0.25">
      <c r="A51" s="21" t="s">
        <v>417</v>
      </c>
      <c r="B51" s="21" t="str">
        <f>VLOOKUP(A51,'Ordre du jour'!$A$2:$V$4973,22,FALSE)</f>
        <v>Travaux-xxxxxxxxxxxxxxxxxxxxxxxxxxxxxxxxxxxxxxxxxxxxxxxxxxxxxxxxx-Commune-ESIX</v>
      </c>
      <c r="C51" s="21" t="s">
        <v>767</v>
      </c>
      <c r="D51" s="22" t="s">
        <v>22</v>
      </c>
      <c r="E51" s="22"/>
      <c r="F51" s="99" t="s">
        <v>833</v>
      </c>
      <c r="G51" s="99" t="s">
        <v>833</v>
      </c>
      <c r="H51" s="53"/>
      <c r="I51" s="53"/>
      <c r="J51" s="77"/>
      <c r="K51" s="77"/>
      <c r="L51" s="77">
        <f t="shared" si="1"/>
        <v>0</v>
      </c>
      <c r="M51" s="77"/>
      <c r="N51" s="95"/>
      <c r="O51" s="21" t="str">
        <f>VLOOKUP(A51,'Ordre du jour'!$A$2:$V$4973,14,FALSE)</f>
        <v>Attribution</v>
      </c>
      <c r="Q51" s="7">
        <f t="shared" si="0"/>
        <v>9</v>
      </c>
    </row>
    <row r="52" spans="1:17" ht="66.95" customHeight="1" x14ac:dyDescent="0.25">
      <c r="A52" s="21" t="s">
        <v>417</v>
      </c>
      <c r="B52" s="21" t="str">
        <f>VLOOKUP(A52,'Ordre du jour'!$A$2:$V$4973,22,FALSE)</f>
        <v>Travaux-xxxxxxxxxxxxxxxxxxxxxxxxxxxxxxxxxxxxxxxxxxxxxxxxxxxxxxxxx-Commune-ESIX</v>
      </c>
      <c r="C52" s="21" t="s">
        <v>768</v>
      </c>
      <c r="D52" s="22" t="s">
        <v>22</v>
      </c>
      <c r="E52" s="22"/>
      <c r="F52" s="99" t="s">
        <v>833</v>
      </c>
      <c r="G52" s="99" t="s">
        <v>833</v>
      </c>
      <c r="H52" s="53"/>
      <c r="I52" s="53"/>
      <c r="J52" s="77"/>
      <c r="K52" s="77"/>
      <c r="L52" s="77">
        <f t="shared" si="1"/>
        <v>0</v>
      </c>
      <c r="M52" s="77"/>
      <c r="N52" s="95"/>
      <c r="O52" s="21" t="str">
        <f>VLOOKUP(A52,'Ordre du jour'!$A$2:$V$4973,14,FALSE)</f>
        <v>Attribution</v>
      </c>
      <c r="Q52" s="7">
        <f t="shared" si="0"/>
        <v>9</v>
      </c>
    </row>
    <row r="53" spans="1:17" ht="66.95" customHeight="1" x14ac:dyDescent="0.25">
      <c r="A53" s="21" t="s">
        <v>417</v>
      </c>
      <c r="B53" s="21" t="str">
        <f>VLOOKUP(A53,'Ordre du jour'!$A$2:$V$4973,22,FALSE)</f>
        <v>Travaux-xxxxxxxxxxxxxxxxxxxxxxxxxxxxxxxxxxxxxxxxxxxxxxxxxxxxxxxxx-Commune-ESIX</v>
      </c>
      <c r="C53" s="21" t="s">
        <v>769</v>
      </c>
      <c r="D53" s="22" t="s">
        <v>22</v>
      </c>
      <c r="E53" s="22"/>
      <c r="F53" s="99" t="s">
        <v>833</v>
      </c>
      <c r="G53" s="99" t="s">
        <v>833</v>
      </c>
      <c r="H53" s="53"/>
      <c r="I53" s="53"/>
      <c r="J53" s="77"/>
      <c r="K53" s="77"/>
      <c r="L53" s="77">
        <f t="shared" si="1"/>
        <v>0</v>
      </c>
      <c r="M53" s="77"/>
      <c r="N53" s="95"/>
      <c r="O53" s="21" t="str">
        <f>VLOOKUP(A53,'Ordre du jour'!$A$2:$V$4973,14,FALSE)</f>
        <v>Attribution</v>
      </c>
      <c r="Q53" s="7">
        <f t="shared" si="0"/>
        <v>9</v>
      </c>
    </row>
    <row r="54" spans="1:17" ht="66.95" customHeight="1" x14ac:dyDescent="0.25">
      <c r="A54" s="101" t="s">
        <v>418</v>
      </c>
      <c r="B54" s="101" t="str">
        <f>VLOOKUP(A54,'Ordre du jour'!$A$2:$V$4973,22,FALSE)</f>
        <v>Travaux-xxxxxxxxxxxxxxxxxxxxxxxxxxxxxxxxxxxxxxxxxxxxxxxxxxxxxxxxx-Commune-ESIX</v>
      </c>
      <c r="C54" s="21" t="s">
        <v>770</v>
      </c>
      <c r="D54" s="105" t="s">
        <v>22</v>
      </c>
      <c r="E54" s="105"/>
      <c r="F54" s="99" t="s">
        <v>833</v>
      </c>
      <c r="G54" s="99" t="s">
        <v>833</v>
      </c>
      <c r="H54" s="108"/>
      <c r="I54" s="108"/>
      <c r="J54" s="109"/>
      <c r="K54" s="109"/>
      <c r="L54" s="109">
        <f t="shared" si="1"/>
        <v>0</v>
      </c>
      <c r="M54" s="109"/>
      <c r="N54" s="156" t="s">
        <v>834</v>
      </c>
      <c r="O54" s="21" t="str">
        <f>VLOOKUP(A54,'Ordre du jour'!$A$2:$V$4973,14,FALSE)</f>
        <v>Ouverture et attribution</v>
      </c>
      <c r="P54" s="160" t="s">
        <v>838</v>
      </c>
      <c r="Q54" s="7">
        <f t="shared" si="0"/>
        <v>10</v>
      </c>
    </row>
    <row r="55" spans="1:17" ht="66.95" customHeight="1" x14ac:dyDescent="0.25">
      <c r="A55" s="101" t="s">
        <v>418</v>
      </c>
      <c r="B55" s="101" t="str">
        <f>VLOOKUP(A55,'Ordre du jour'!$A$2:$V$4973,22,FALSE)</f>
        <v>Travaux-xxxxxxxxxxxxxxxxxxxxxxxxxxxxxxxxxxxxxxxxxxxxxxxxxxxxxxxxx-Commune-ESIX</v>
      </c>
      <c r="C55" s="21" t="s">
        <v>771</v>
      </c>
      <c r="D55" s="105" t="s">
        <v>22</v>
      </c>
      <c r="E55" s="105"/>
      <c r="F55" s="99" t="s">
        <v>833</v>
      </c>
      <c r="G55" s="99" t="s">
        <v>833</v>
      </c>
      <c r="H55" s="108"/>
      <c r="I55" s="108"/>
      <c r="J55" s="109"/>
      <c r="K55" s="109"/>
      <c r="L55" s="109">
        <f t="shared" si="1"/>
        <v>0</v>
      </c>
      <c r="M55" s="109"/>
      <c r="N55" s="156"/>
      <c r="O55" s="21" t="str">
        <f>VLOOKUP(A55,'Ordre du jour'!$A$2:$V$4973,14,FALSE)</f>
        <v>Ouverture et attribution</v>
      </c>
      <c r="Q55" s="7">
        <f t="shared" si="0"/>
        <v>10</v>
      </c>
    </row>
    <row r="56" spans="1:17" ht="66.95" customHeight="1" x14ac:dyDescent="0.25">
      <c r="A56" s="101" t="s">
        <v>418</v>
      </c>
      <c r="B56" s="101" t="str">
        <f>VLOOKUP(A56,'Ordre du jour'!$A$2:$V$4973,22,FALSE)</f>
        <v>Travaux-xxxxxxxxxxxxxxxxxxxxxxxxxxxxxxxxxxxxxxxxxxxxxxxxxxxxxxxxx-Commune-ESIX</v>
      </c>
      <c r="C56" s="21" t="s">
        <v>772</v>
      </c>
      <c r="D56" s="105" t="s">
        <v>22</v>
      </c>
      <c r="E56" s="105"/>
      <c r="F56" s="99" t="s">
        <v>833</v>
      </c>
      <c r="G56" s="99" t="s">
        <v>833</v>
      </c>
      <c r="H56" s="108"/>
      <c r="I56" s="108"/>
      <c r="J56" s="109"/>
      <c r="K56" s="109"/>
      <c r="L56" s="109">
        <f t="shared" si="1"/>
        <v>0</v>
      </c>
      <c r="M56" s="109"/>
      <c r="N56" s="156"/>
      <c r="O56" s="21" t="str">
        <f>VLOOKUP(A56,'Ordre du jour'!$A$2:$V$4973,14,FALSE)</f>
        <v>Ouverture et attribution</v>
      </c>
      <c r="Q56" s="7">
        <f t="shared" si="0"/>
        <v>10</v>
      </c>
    </row>
    <row r="57" spans="1:17" ht="66.95" customHeight="1" x14ac:dyDescent="0.25">
      <c r="A57" s="101" t="s">
        <v>418</v>
      </c>
      <c r="B57" s="101" t="str">
        <f>VLOOKUP(A57,'Ordre du jour'!$A$2:$V$4973,22,FALSE)</f>
        <v>Travaux-xxxxxxxxxxxxxxxxxxxxxxxxxxxxxxxxxxxxxxxxxxxxxxxxxxxxxxxxx-Commune-ESIX</v>
      </c>
      <c r="C57" s="21" t="s">
        <v>773</v>
      </c>
      <c r="D57" s="105" t="s">
        <v>22</v>
      </c>
      <c r="E57" s="105"/>
      <c r="F57" s="99" t="s">
        <v>833</v>
      </c>
      <c r="G57" s="99" t="s">
        <v>833</v>
      </c>
      <c r="H57" s="108"/>
      <c r="I57" s="108"/>
      <c r="J57" s="109"/>
      <c r="K57" s="109"/>
      <c r="L57" s="109">
        <f t="shared" si="1"/>
        <v>0</v>
      </c>
      <c r="M57" s="109"/>
      <c r="N57" s="156"/>
      <c r="O57" s="21" t="str">
        <f>VLOOKUP(A57,'Ordre du jour'!$A$2:$V$4973,14,FALSE)</f>
        <v>Ouverture et attribution</v>
      </c>
      <c r="Q57" s="7">
        <f t="shared" si="0"/>
        <v>10</v>
      </c>
    </row>
    <row r="58" spans="1:17" ht="66.95" customHeight="1" x14ac:dyDescent="0.25">
      <c r="A58" s="101" t="s">
        <v>419</v>
      </c>
      <c r="B58" s="101" t="str">
        <f>VLOOKUP(A58,'Ordre du jour'!$A$2:$V$4973,22,FALSE)</f>
        <v>Création d'une loge et aménagement d'un entrée de hall</v>
      </c>
      <c r="C58" s="21" t="s">
        <v>774</v>
      </c>
      <c r="D58" s="105" t="s">
        <v>22</v>
      </c>
      <c r="E58" s="105"/>
      <c r="F58" s="99" t="s">
        <v>833</v>
      </c>
      <c r="G58" s="99" t="s">
        <v>833</v>
      </c>
      <c r="H58" s="106"/>
      <c r="I58" s="106"/>
      <c r="J58" s="107">
        <v>39</v>
      </c>
      <c r="K58" s="107">
        <v>41</v>
      </c>
      <c r="L58" s="107">
        <f t="shared" si="1"/>
        <v>80</v>
      </c>
      <c r="M58" s="107"/>
      <c r="N58" s="156" t="s">
        <v>834</v>
      </c>
      <c r="O58" s="21" t="str">
        <f>VLOOKUP(A58,'Ordre du jour'!$A$2:$V$4973,14,FALSE)</f>
        <v>Attribution</v>
      </c>
      <c r="P58" s="160" t="s">
        <v>838</v>
      </c>
      <c r="Q58" s="7">
        <f t="shared" si="0"/>
        <v>11</v>
      </c>
    </row>
    <row r="59" spans="1:17" ht="66.95" customHeight="1" x14ac:dyDescent="0.25">
      <c r="A59" s="101" t="s">
        <v>419</v>
      </c>
      <c r="B59" s="101" t="str">
        <f>VLOOKUP(A59,'Ordre du jour'!$A$2:$V$4973,22,FALSE)</f>
        <v>Création d'une loge et aménagement d'un entrée de hall</v>
      </c>
      <c r="C59" s="21" t="s">
        <v>775</v>
      </c>
      <c r="D59" s="105" t="s">
        <v>22</v>
      </c>
      <c r="E59" s="105"/>
      <c r="F59" s="99" t="s">
        <v>833</v>
      </c>
      <c r="G59" s="99" t="s">
        <v>833</v>
      </c>
      <c r="H59" s="106"/>
      <c r="I59" s="106"/>
      <c r="J59" s="107">
        <v>28</v>
      </c>
      <c r="K59" s="107">
        <v>49</v>
      </c>
      <c r="L59" s="107">
        <f t="shared" si="1"/>
        <v>77</v>
      </c>
      <c r="M59" s="107"/>
      <c r="N59" s="156"/>
      <c r="O59" s="21" t="str">
        <f>VLOOKUP(A59,'Ordre du jour'!$A$2:$V$4973,14,FALSE)</f>
        <v>Attribution</v>
      </c>
      <c r="Q59" s="7">
        <f t="shared" si="0"/>
        <v>11</v>
      </c>
    </row>
    <row r="60" spans="1:17" ht="66.95" customHeight="1" x14ac:dyDescent="0.25">
      <c r="A60" s="101" t="s">
        <v>419</v>
      </c>
      <c r="B60" s="101" t="str">
        <f>VLOOKUP(A60,'Ordre du jour'!$A$2:$V$4973,22,FALSE)</f>
        <v>Création d'une loge et aménagement d'un entrée de hall</v>
      </c>
      <c r="C60" s="21" t="s">
        <v>776</v>
      </c>
      <c r="D60" s="105" t="s">
        <v>22</v>
      </c>
      <c r="E60" s="105"/>
      <c r="F60" s="99" t="s">
        <v>833</v>
      </c>
      <c r="G60" s="99" t="s">
        <v>833</v>
      </c>
      <c r="H60" s="106"/>
      <c r="I60" s="106"/>
      <c r="J60" s="107">
        <v>40</v>
      </c>
      <c r="K60" s="107">
        <v>22</v>
      </c>
      <c r="L60" s="107">
        <f t="shared" si="1"/>
        <v>62</v>
      </c>
      <c r="M60" s="107"/>
      <c r="N60" s="156"/>
      <c r="O60" s="21" t="str">
        <f>VLOOKUP(A60,'Ordre du jour'!$A$2:$V$4973,14,FALSE)</f>
        <v>Attribution</v>
      </c>
      <c r="Q60" s="7">
        <f t="shared" si="0"/>
        <v>11</v>
      </c>
    </row>
    <row r="61" spans="1:17" ht="66.95" customHeight="1" x14ac:dyDescent="0.25">
      <c r="A61" s="21" t="s">
        <v>420</v>
      </c>
      <c r="B61" s="21" t="str">
        <f>VLOOKUP(A61,'Ordre du jour'!$A$2:$V$4973,22,FALSE)</f>
        <v>Travaux-xxxxxxxxxxxxxxxxxxxxxxxxxxxxxxxxxxxxxxxxxxxxxxxxxxxxxxxxx-Commune-ESIX</v>
      </c>
      <c r="C61" s="21" t="s">
        <v>777</v>
      </c>
      <c r="D61" s="22"/>
      <c r="E61" s="22"/>
      <c r="F61" s="99" t="s">
        <v>833</v>
      </c>
      <c r="G61" s="99" t="s">
        <v>833</v>
      </c>
      <c r="H61" s="53"/>
      <c r="I61" s="53"/>
      <c r="J61" s="77"/>
      <c r="K61" s="77"/>
      <c r="L61" s="77">
        <f t="shared" si="1"/>
        <v>0</v>
      </c>
      <c r="M61" s="77"/>
      <c r="N61" s="95" t="s">
        <v>834</v>
      </c>
      <c r="O61" s="21" t="str">
        <f>VLOOKUP(A61,'Ordre du jour'!$A$2:$V$4973,14,FALSE)</f>
        <v>Ouverture et attribution</v>
      </c>
      <c r="P61" s="160" t="s">
        <v>838</v>
      </c>
      <c r="Q61" s="7">
        <f t="shared" si="0"/>
        <v>12</v>
      </c>
    </row>
    <row r="62" spans="1:17" ht="66.95" customHeight="1" x14ac:dyDescent="0.25">
      <c r="A62" s="21" t="s">
        <v>420</v>
      </c>
      <c r="B62" s="21" t="str">
        <f>VLOOKUP(A62,'Ordre du jour'!$A$2:$V$4973,22,FALSE)</f>
        <v>Travaux-xxxxxxxxxxxxxxxxxxxxxxxxxxxxxxxxxxxxxxxxxxxxxxxxxxxxxxxxx-Commune-ESIX</v>
      </c>
      <c r="C62" s="21" t="s">
        <v>778</v>
      </c>
      <c r="D62" s="22"/>
      <c r="E62" s="22"/>
      <c r="F62" s="99" t="s">
        <v>833</v>
      </c>
      <c r="G62" s="99" t="s">
        <v>833</v>
      </c>
      <c r="H62" s="53"/>
      <c r="I62" s="53"/>
      <c r="J62" s="77"/>
      <c r="K62" s="77"/>
      <c r="L62" s="77">
        <f t="shared" si="1"/>
        <v>0</v>
      </c>
      <c r="M62" s="77"/>
      <c r="N62" s="95"/>
      <c r="O62" s="21" t="str">
        <f>VLOOKUP(A62,'Ordre du jour'!$A$2:$V$4973,14,FALSE)</f>
        <v>Ouverture et attribution</v>
      </c>
      <c r="Q62" s="7">
        <f t="shared" si="0"/>
        <v>12</v>
      </c>
    </row>
    <row r="63" spans="1:17" ht="66.95" customHeight="1" x14ac:dyDescent="0.25">
      <c r="A63" s="21" t="s">
        <v>420</v>
      </c>
      <c r="B63" s="21" t="str">
        <f>VLOOKUP(A63,'Ordre du jour'!$A$2:$V$4973,22,FALSE)</f>
        <v>Travaux-xxxxxxxxxxxxxxxxxxxxxxxxxxxxxxxxxxxxxxxxxxxxxxxxxxxxxxxxx-Commune-ESIX</v>
      </c>
      <c r="C63" s="21" t="s">
        <v>779</v>
      </c>
      <c r="D63" s="22"/>
      <c r="E63" s="22"/>
      <c r="F63" s="99" t="s">
        <v>833</v>
      </c>
      <c r="G63" s="99" t="s">
        <v>833</v>
      </c>
      <c r="H63" s="53"/>
      <c r="I63" s="53"/>
      <c r="J63" s="77"/>
      <c r="K63" s="77"/>
      <c r="L63" s="77">
        <f t="shared" si="1"/>
        <v>0</v>
      </c>
      <c r="M63" s="77"/>
      <c r="N63" s="95"/>
      <c r="O63" s="21" t="str">
        <f>VLOOKUP(A63,'Ordre du jour'!$A$2:$V$4973,14,FALSE)</f>
        <v>Ouverture et attribution</v>
      </c>
      <c r="Q63" s="7">
        <f t="shared" si="0"/>
        <v>12</v>
      </c>
    </row>
    <row r="64" spans="1:17" ht="66.95" customHeight="1" x14ac:dyDescent="0.25">
      <c r="A64" s="21" t="s">
        <v>420</v>
      </c>
      <c r="B64" s="21" t="str">
        <f>VLOOKUP(A64,'Ordre du jour'!$A$2:$V$4973,22,FALSE)</f>
        <v>Travaux-xxxxxxxxxxxxxxxxxxxxxxxxxxxxxxxxxxxxxxxxxxxxxxxxxxxxxxxxx-Commune-ESIX</v>
      </c>
      <c r="C64" s="21" t="s">
        <v>780</v>
      </c>
      <c r="D64" s="22"/>
      <c r="E64" s="22"/>
      <c r="F64" s="99" t="s">
        <v>833</v>
      </c>
      <c r="G64" s="99" t="s">
        <v>833</v>
      </c>
      <c r="H64" s="53"/>
      <c r="I64" s="53"/>
      <c r="J64" s="77"/>
      <c r="K64" s="77"/>
      <c r="L64" s="77">
        <f t="shared" si="1"/>
        <v>0</v>
      </c>
      <c r="M64" s="77"/>
      <c r="N64" s="95"/>
      <c r="O64" s="21" t="str">
        <f>VLOOKUP(A64,'Ordre du jour'!$A$2:$V$4973,14,FALSE)</f>
        <v>Ouverture et attribution</v>
      </c>
      <c r="Q64" s="7">
        <f t="shared" si="0"/>
        <v>12</v>
      </c>
    </row>
    <row r="65" spans="1:17" ht="66.95" customHeight="1" x14ac:dyDescent="0.25">
      <c r="A65" s="21" t="s">
        <v>420</v>
      </c>
      <c r="B65" s="21" t="str">
        <f>VLOOKUP(A65,'Ordre du jour'!$A$2:$V$4973,22,FALSE)</f>
        <v>Travaux-xxxxxxxxxxxxxxxxxxxxxxxxxxxxxxxxxxxxxxxxxxxxxxxxxxxxxxxxx-Commune-ESIX</v>
      </c>
      <c r="C65" s="21" t="s">
        <v>781</v>
      </c>
      <c r="D65" s="22"/>
      <c r="E65" s="22"/>
      <c r="F65" s="99" t="s">
        <v>833</v>
      </c>
      <c r="G65" s="99" t="s">
        <v>833</v>
      </c>
      <c r="H65" s="53"/>
      <c r="I65" s="53"/>
      <c r="J65" s="77"/>
      <c r="K65" s="77"/>
      <c r="L65" s="77">
        <f t="shared" si="1"/>
        <v>0</v>
      </c>
      <c r="M65" s="77"/>
      <c r="N65" s="95"/>
      <c r="O65" s="21" t="str">
        <f>VLOOKUP(A65,'Ordre du jour'!$A$2:$V$4973,14,FALSE)</f>
        <v>Ouverture et attribution</v>
      </c>
      <c r="Q65" s="7">
        <f t="shared" si="0"/>
        <v>12</v>
      </c>
    </row>
    <row r="66" spans="1:17" ht="66.95" customHeight="1" x14ac:dyDescent="0.25">
      <c r="A66" s="21" t="s">
        <v>420</v>
      </c>
      <c r="B66" s="21" t="str">
        <f>VLOOKUP(A66,'Ordre du jour'!$A$2:$V$4973,22,FALSE)</f>
        <v>Travaux-xxxxxxxxxxxxxxxxxxxxxxxxxxxxxxxxxxxxxxxxxxxxxxxxxxxxxxxxx-Commune-ESIX</v>
      </c>
      <c r="C66" s="21" t="s">
        <v>782</v>
      </c>
      <c r="D66" s="22"/>
      <c r="E66" s="22"/>
      <c r="F66" s="99" t="s">
        <v>833</v>
      </c>
      <c r="G66" s="99" t="s">
        <v>833</v>
      </c>
      <c r="H66" s="53"/>
      <c r="I66" s="53"/>
      <c r="J66" s="77"/>
      <c r="K66" s="77"/>
      <c r="L66" s="77">
        <f t="shared" si="1"/>
        <v>0</v>
      </c>
      <c r="M66" s="77"/>
      <c r="N66" s="95"/>
      <c r="O66" s="21" t="str">
        <f>VLOOKUP(A66,'Ordre du jour'!$A$2:$V$4973,14,FALSE)</f>
        <v>Ouverture et attribution</v>
      </c>
      <c r="Q66" s="7">
        <f t="shared" si="0"/>
        <v>12</v>
      </c>
    </row>
    <row r="67" spans="1:17" ht="66.95" customHeight="1" x14ac:dyDescent="0.25">
      <c r="A67" s="21" t="s">
        <v>421</v>
      </c>
      <c r="B67" s="21" t="str">
        <f>VLOOKUP(A67,'Ordre du jour'!$A$2:$V$4973,22,FALSE)</f>
        <v>Travaux-xxxxxxxxxxxxxxxxxxxxxxxxxxxxxxxxxxxxxxxxxxxxxxxxxxxxxxxxx-Commune-ESIX</v>
      </c>
      <c r="C67" s="21" t="s">
        <v>783</v>
      </c>
      <c r="D67" s="22" t="s">
        <v>22</v>
      </c>
      <c r="E67" s="22"/>
      <c r="F67" s="99" t="s">
        <v>833</v>
      </c>
      <c r="G67" s="99" t="s">
        <v>833</v>
      </c>
      <c r="H67" s="51"/>
      <c r="I67" s="51"/>
      <c r="J67" s="75"/>
      <c r="K67" s="75"/>
      <c r="L67" s="75">
        <f t="shared" si="1"/>
        <v>0</v>
      </c>
      <c r="M67" s="75"/>
      <c r="N67" s="95" t="s">
        <v>834</v>
      </c>
      <c r="O67" s="21" t="str">
        <f>VLOOKUP(A67,'Ordre du jour'!$A$2:$V$4973,14,FALSE)</f>
        <v>Ouverture</v>
      </c>
      <c r="P67" s="160" t="s">
        <v>838</v>
      </c>
      <c r="Q67" s="7">
        <f t="shared" ref="Q67:Q130" si="2">IF(A67=A66,Q66,Q66+1)</f>
        <v>13</v>
      </c>
    </row>
    <row r="68" spans="1:17" ht="66.95" customHeight="1" x14ac:dyDescent="0.25">
      <c r="A68" s="21" t="s">
        <v>421</v>
      </c>
      <c r="B68" s="21" t="str">
        <f>VLOOKUP(A68,'Ordre du jour'!$A$2:$V$4973,22,FALSE)</f>
        <v>Travaux-xxxxxxxxxxxxxxxxxxxxxxxxxxxxxxxxxxxxxxxxxxxxxxxxxxxxxxxxx-Commune-ESIX</v>
      </c>
      <c r="C68" s="21" t="s">
        <v>784</v>
      </c>
      <c r="D68" s="22" t="s">
        <v>22</v>
      </c>
      <c r="E68" s="22"/>
      <c r="F68" s="99" t="s">
        <v>833</v>
      </c>
      <c r="G68" s="99" t="s">
        <v>833</v>
      </c>
      <c r="H68" s="51"/>
      <c r="I68" s="51"/>
      <c r="J68" s="75"/>
      <c r="K68" s="75"/>
      <c r="L68" s="75">
        <f t="shared" si="1"/>
        <v>0</v>
      </c>
      <c r="M68" s="75"/>
      <c r="N68" s="95"/>
      <c r="O68" s="21" t="str">
        <f>VLOOKUP(A68,'Ordre du jour'!$A$2:$V$4973,14,FALSE)</f>
        <v>Ouverture</v>
      </c>
      <c r="Q68" s="7">
        <f t="shared" si="2"/>
        <v>13</v>
      </c>
    </row>
    <row r="69" spans="1:17" ht="66.95" customHeight="1" x14ac:dyDescent="0.25">
      <c r="A69" s="21" t="s">
        <v>421</v>
      </c>
      <c r="B69" s="21" t="str">
        <f>VLOOKUP(A69,'Ordre du jour'!$A$2:$V$4973,22,FALSE)</f>
        <v>Travaux-xxxxxxxxxxxxxxxxxxxxxxxxxxxxxxxxxxxxxxxxxxxxxxxxxxxxxxxxx-Commune-ESIX</v>
      </c>
      <c r="C69" s="21" t="s">
        <v>785</v>
      </c>
      <c r="D69" s="22" t="s">
        <v>22</v>
      </c>
      <c r="E69" s="22"/>
      <c r="F69" s="99" t="s">
        <v>833</v>
      </c>
      <c r="G69" s="99" t="s">
        <v>833</v>
      </c>
      <c r="H69" s="51"/>
      <c r="I69" s="51"/>
      <c r="J69" s="75"/>
      <c r="K69" s="75"/>
      <c r="L69" s="75">
        <f t="shared" si="1"/>
        <v>0</v>
      </c>
      <c r="M69" s="75"/>
      <c r="N69" s="95"/>
      <c r="O69" s="21" t="str">
        <f>VLOOKUP(A69,'Ordre du jour'!$A$2:$V$4973,14,FALSE)</f>
        <v>Ouverture</v>
      </c>
      <c r="Q69" s="7">
        <f t="shared" si="2"/>
        <v>13</v>
      </c>
    </row>
    <row r="70" spans="1:17" ht="66.95" customHeight="1" x14ac:dyDescent="0.25">
      <c r="A70" s="101" t="s">
        <v>422</v>
      </c>
      <c r="B70" s="101" t="str">
        <f>VLOOKUP(A70,'Ordre du jour'!$A$2:$V$4973,22,FALSE)</f>
        <v>Travaux-xxxxxxxxxxxxxxxxxxxxxxxxxxxxxxxxxxxxxxxxxxxxxxxxxxxxxxxxx-Commune-ESIX</v>
      </c>
      <c r="C70" s="21" t="s">
        <v>786</v>
      </c>
      <c r="D70" s="105" t="s">
        <v>22</v>
      </c>
      <c r="E70" s="105"/>
      <c r="F70" s="99" t="s">
        <v>833</v>
      </c>
      <c r="G70" s="99" t="s">
        <v>833</v>
      </c>
      <c r="H70" s="108"/>
      <c r="I70" s="108"/>
      <c r="J70" s="109"/>
      <c r="K70" s="109"/>
      <c r="L70" s="109">
        <f t="shared" si="1"/>
        <v>0</v>
      </c>
      <c r="M70" s="109"/>
      <c r="N70" s="156" t="s">
        <v>834</v>
      </c>
      <c r="O70" s="21" t="str">
        <f>VLOOKUP(A70,'Ordre du jour'!$A$2:$V$4973,14,FALSE)</f>
        <v>Ouverture</v>
      </c>
      <c r="P70" s="160" t="s">
        <v>838</v>
      </c>
      <c r="Q70" s="7">
        <f t="shared" si="2"/>
        <v>14</v>
      </c>
    </row>
    <row r="71" spans="1:17" ht="66.95" customHeight="1" x14ac:dyDescent="0.25">
      <c r="A71" s="101" t="s">
        <v>422</v>
      </c>
      <c r="B71" s="101" t="str">
        <f>VLOOKUP(A71,'Ordre du jour'!$A$2:$V$4973,22,FALSE)</f>
        <v>Travaux-xxxxxxxxxxxxxxxxxxxxxxxxxxxxxxxxxxxxxxxxxxxxxxxxxxxxxxxxx-Commune-ESIX</v>
      </c>
      <c r="C71" s="21" t="s">
        <v>787</v>
      </c>
      <c r="D71" s="105" t="s">
        <v>22</v>
      </c>
      <c r="E71" s="105"/>
      <c r="F71" s="99" t="s">
        <v>833</v>
      </c>
      <c r="G71" s="99" t="s">
        <v>833</v>
      </c>
      <c r="H71" s="108"/>
      <c r="I71" s="108"/>
      <c r="J71" s="109"/>
      <c r="K71" s="109"/>
      <c r="L71" s="109">
        <f t="shared" si="1"/>
        <v>0</v>
      </c>
      <c r="M71" s="109"/>
      <c r="N71" s="156"/>
      <c r="O71" s="21" t="str">
        <f>VLOOKUP(A71,'Ordre du jour'!$A$2:$V$4973,14,FALSE)</f>
        <v>Ouverture</v>
      </c>
      <c r="Q71" s="7">
        <f t="shared" si="2"/>
        <v>14</v>
      </c>
    </row>
    <row r="72" spans="1:17" ht="66.95" customHeight="1" x14ac:dyDescent="0.25">
      <c r="A72" s="101" t="s">
        <v>422</v>
      </c>
      <c r="B72" s="101" t="str">
        <f>VLOOKUP(A72,'Ordre du jour'!$A$2:$V$4973,22,FALSE)</f>
        <v>Travaux-xxxxxxxxxxxxxxxxxxxxxxxxxxxxxxxxxxxxxxxxxxxxxxxxxxxxxxxxx-Commune-ESIX</v>
      </c>
      <c r="C72" s="21" t="s">
        <v>788</v>
      </c>
      <c r="D72" s="105" t="s">
        <v>22</v>
      </c>
      <c r="E72" s="105"/>
      <c r="F72" s="99" t="s">
        <v>833</v>
      </c>
      <c r="G72" s="99" t="s">
        <v>833</v>
      </c>
      <c r="H72" s="108"/>
      <c r="I72" s="108"/>
      <c r="J72" s="109"/>
      <c r="K72" s="109"/>
      <c r="L72" s="109">
        <f t="shared" si="1"/>
        <v>0</v>
      </c>
      <c r="M72" s="109"/>
      <c r="N72" s="156"/>
      <c r="O72" s="21" t="str">
        <f>VLOOKUP(A72,'Ordre du jour'!$A$2:$V$4973,14,FALSE)</f>
        <v>Ouverture</v>
      </c>
      <c r="Q72" s="7">
        <f t="shared" si="2"/>
        <v>14</v>
      </c>
    </row>
    <row r="73" spans="1:17" ht="66.95" customHeight="1" x14ac:dyDescent="0.25">
      <c r="A73" s="21" t="s">
        <v>423</v>
      </c>
      <c r="B73" s="21" t="str">
        <f>VLOOKUP(A73,'Ordre du jour'!$A$2:$V$4973,22,FALSE)</f>
        <v>Travaux-xxxxxxxxxxxxxxxxxxxxxxxxxxxxxxxxxxxxxxxxxxxxxxxxxxxxxxxxx-Commune-ESIX</v>
      </c>
      <c r="C73" s="21" t="s">
        <v>789</v>
      </c>
      <c r="D73" s="22" t="s">
        <v>22</v>
      </c>
      <c r="E73" s="22"/>
      <c r="F73" s="99" t="s">
        <v>833</v>
      </c>
      <c r="G73" s="99" t="s">
        <v>833</v>
      </c>
      <c r="H73" s="51"/>
      <c r="I73" s="51"/>
      <c r="J73" s="75"/>
      <c r="K73" s="75"/>
      <c r="L73" s="75">
        <f t="shared" si="1"/>
        <v>0</v>
      </c>
      <c r="M73" s="75"/>
      <c r="N73" s="95" t="s">
        <v>834</v>
      </c>
      <c r="O73" s="21" t="str">
        <f>VLOOKUP(A73,'Ordre du jour'!$A$2:$V$4973,14,FALSE)</f>
        <v>Ouverture</v>
      </c>
      <c r="P73" s="160" t="s">
        <v>838</v>
      </c>
      <c r="Q73" s="7">
        <f t="shared" si="2"/>
        <v>15</v>
      </c>
    </row>
    <row r="74" spans="1:17" ht="66.95" customHeight="1" x14ac:dyDescent="0.25">
      <c r="A74" s="21" t="s">
        <v>423</v>
      </c>
      <c r="B74" s="21" t="str">
        <f>VLOOKUP(A74,'Ordre du jour'!$A$2:$V$4973,22,FALSE)</f>
        <v>Travaux-xxxxxxxxxxxxxxxxxxxxxxxxxxxxxxxxxxxxxxxxxxxxxxxxxxxxxxxxx-Commune-ESIX</v>
      </c>
      <c r="C74" s="21" t="s">
        <v>790</v>
      </c>
      <c r="D74" s="22" t="s">
        <v>22</v>
      </c>
      <c r="E74" s="22"/>
      <c r="F74" s="99" t="s">
        <v>833</v>
      </c>
      <c r="G74" s="99" t="s">
        <v>833</v>
      </c>
      <c r="H74" s="51"/>
      <c r="I74" s="51"/>
      <c r="J74" s="75"/>
      <c r="K74" s="75"/>
      <c r="L74" s="75">
        <f t="shared" si="1"/>
        <v>0</v>
      </c>
      <c r="M74" s="75"/>
      <c r="N74" s="95"/>
      <c r="O74" s="21" t="str">
        <f>VLOOKUP(A74,'Ordre du jour'!$A$2:$V$4973,14,FALSE)</f>
        <v>Ouverture</v>
      </c>
      <c r="Q74" s="7">
        <f t="shared" si="2"/>
        <v>15</v>
      </c>
    </row>
    <row r="75" spans="1:17" ht="66.95" customHeight="1" x14ac:dyDescent="0.25">
      <c r="A75" s="21" t="s">
        <v>423</v>
      </c>
      <c r="B75" s="21" t="str">
        <f>VLOOKUP(A75,'Ordre du jour'!$A$2:$V$4973,22,FALSE)</f>
        <v>Travaux-xxxxxxxxxxxxxxxxxxxxxxxxxxxxxxxxxxxxxxxxxxxxxxxxxxxxxxxxx-Commune-ESIX</v>
      </c>
      <c r="C75" s="21" t="s">
        <v>791</v>
      </c>
      <c r="D75" s="22" t="s">
        <v>22</v>
      </c>
      <c r="E75" s="22"/>
      <c r="F75" s="99" t="s">
        <v>833</v>
      </c>
      <c r="G75" s="99" t="s">
        <v>833</v>
      </c>
      <c r="H75" s="51"/>
      <c r="I75" s="51"/>
      <c r="J75" s="75"/>
      <c r="K75" s="75"/>
      <c r="L75" s="75">
        <f t="shared" si="1"/>
        <v>0</v>
      </c>
      <c r="M75" s="75"/>
      <c r="N75" s="95"/>
      <c r="O75" s="21" t="str">
        <f>VLOOKUP(A75,'Ordre du jour'!$A$2:$V$4973,14,FALSE)</f>
        <v>Ouverture</v>
      </c>
      <c r="Q75" s="7">
        <f t="shared" si="2"/>
        <v>15</v>
      </c>
    </row>
    <row r="76" spans="1:17" ht="66.95" customHeight="1" x14ac:dyDescent="0.25">
      <c r="A76" s="8" t="s">
        <v>424</v>
      </c>
      <c r="B76" s="101" t="str">
        <f>VLOOKUP(A76,'Ordre du jour'!$A$2:$V$4973,22,FALSE)</f>
        <v>Services-xxxxxxxxxxxxxxxxxxxxxxxxxxxxxxxxxxxxxxxxxxxxxxxxxxxxxxxxx-Commune-ESIX</v>
      </c>
      <c r="C76" s="21" t="s">
        <v>792</v>
      </c>
      <c r="D76" s="105" t="s">
        <v>504</v>
      </c>
      <c r="E76" s="105"/>
      <c r="F76" s="99" t="s">
        <v>833</v>
      </c>
      <c r="G76" s="99" t="s">
        <v>833</v>
      </c>
      <c r="H76" s="106"/>
      <c r="I76" s="106"/>
      <c r="J76" s="107"/>
      <c r="K76" s="107"/>
      <c r="L76" s="107">
        <f t="shared" si="1"/>
        <v>0</v>
      </c>
      <c r="M76" s="107"/>
      <c r="N76" s="156" t="s">
        <v>834</v>
      </c>
      <c r="O76" s="21" t="str">
        <f>VLOOKUP(A76,'Ordre du jour'!$A$2:$V$4973,14,FALSE)</f>
        <v>Ouverture</v>
      </c>
      <c r="P76" s="160" t="s">
        <v>838</v>
      </c>
      <c r="Q76" s="7">
        <f t="shared" si="2"/>
        <v>16</v>
      </c>
    </row>
    <row r="77" spans="1:17" ht="66.95" customHeight="1" x14ac:dyDescent="0.25">
      <c r="A77" s="8" t="s">
        <v>424</v>
      </c>
      <c r="B77" s="101" t="str">
        <f>VLOOKUP(A77,'Ordre du jour'!$A$2:$V$4973,22,FALSE)</f>
        <v>Services-xxxxxxxxxxxxxxxxxxxxxxxxxxxxxxxxxxxxxxxxxxxxxxxxxxxxxxxxx-Commune-ESIX</v>
      </c>
      <c r="C77" s="21" t="s">
        <v>793</v>
      </c>
      <c r="D77" s="105" t="s">
        <v>505</v>
      </c>
      <c r="E77" s="105"/>
      <c r="F77" s="99" t="s">
        <v>833</v>
      </c>
      <c r="G77" s="99" t="s">
        <v>833</v>
      </c>
      <c r="H77" s="106"/>
      <c r="I77" s="106"/>
      <c r="J77" s="107"/>
      <c r="K77" s="107"/>
      <c r="L77" s="107"/>
      <c r="M77" s="107"/>
      <c r="N77" s="156"/>
      <c r="O77" s="21" t="str">
        <f>VLOOKUP(A77,'Ordre du jour'!$A$2:$V$4973,14,FALSE)</f>
        <v>Ouverture</v>
      </c>
      <c r="Q77" s="7">
        <f t="shared" si="2"/>
        <v>16</v>
      </c>
    </row>
    <row r="78" spans="1:17" ht="66.95" customHeight="1" x14ac:dyDescent="0.25">
      <c r="A78" s="8" t="s">
        <v>424</v>
      </c>
      <c r="B78" s="101" t="str">
        <f>VLOOKUP(A78,'Ordre du jour'!$A$2:$V$4973,22,FALSE)</f>
        <v>Services-xxxxxxxxxxxxxxxxxxxxxxxxxxxxxxxxxxxxxxxxxxxxxxxxxxxxxxxxx-Commune-ESIX</v>
      </c>
      <c r="C78" s="21" t="s">
        <v>794</v>
      </c>
      <c r="D78" s="105" t="s">
        <v>529</v>
      </c>
      <c r="E78" s="105"/>
      <c r="F78" s="99" t="s">
        <v>833</v>
      </c>
      <c r="G78" s="99" t="s">
        <v>833</v>
      </c>
      <c r="H78" s="106"/>
      <c r="I78" s="106"/>
      <c r="J78" s="107"/>
      <c r="K78" s="107"/>
      <c r="L78" s="107"/>
      <c r="M78" s="107"/>
      <c r="N78" s="156"/>
      <c r="O78" s="21" t="str">
        <f>VLOOKUP(A78,'Ordre du jour'!$A$2:$V$4973,14,FALSE)</f>
        <v>Ouverture</v>
      </c>
      <c r="Q78" s="7">
        <f t="shared" si="2"/>
        <v>16</v>
      </c>
    </row>
    <row r="79" spans="1:17" ht="66.95" customHeight="1" x14ac:dyDescent="0.25">
      <c r="A79" s="8" t="s">
        <v>424</v>
      </c>
      <c r="B79" s="101" t="str">
        <f>VLOOKUP(A79,'Ordre du jour'!$A$2:$V$4973,22,FALSE)</f>
        <v>Services-xxxxxxxxxxxxxxxxxxxxxxxxxxxxxxxxxxxxxxxxxxxxxxxxxxxxxxxxx-Commune-ESIX</v>
      </c>
      <c r="C79" s="21" t="s">
        <v>795</v>
      </c>
      <c r="D79" s="105" t="s">
        <v>573</v>
      </c>
      <c r="E79" s="105"/>
      <c r="F79" s="99" t="s">
        <v>833</v>
      </c>
      <c r="G79" s="99" t="s">
        <v>833</v>
      </c>
      <c r="H79" s="106"/>
      <c r="I79" s="106"/>
      <c r="J79" s="107"/>
      <c r="K79" s="107"/>
      <c r="L79" s="107"/>
      <c r="M79" s="107"/>
      <c r="N79" s="156"/>
      <c r="O79" s="21" t="str">
        <f>VLOOKUP(A79,'Ordre du jour'!$A$2:$V$4973,14,FALSE)</f>
        <v>Ouverture</v>
      </c>
      <c r="Q79" s="7">
        <f t="shared" si="2"/>
        <v>16</v>
      </c>
    </row>
    <row r="80" spans="1:17" ht="66.95" customHeight="1" x14ac:dyDescent="0.25">
      <c r="A80" s="8" t="s">
        <v>424</v>
      </c>
      <c r="B80" s="101" t="str">
        <f>VLOOKUP(A80,'Ordre du jour'!$A$2:$V$4973,22,FALSE)</f>
        <v>Services-xxxxxxxxxxxxxxxxxxxxxxxxxxxxxxxxxxxxxxxxxxxxxxxxxxxxxxxxx-Commune-ESIX</v>
      </c>
      <c r="C80" s="21" t="s">
        <v>796</v>
      </c>
      <c r="D80" s="105" t="s">
        <v>504</v>
      </c>
      <c r="E80" s="105"/>
      <c r="F80" s="99" t="s">
        <v>833</v>
      </c>
      <c r="G80" s="99" t="s">
        <v>833</v>
      </c>
      <c r="H80" s="106"/>
      <c r="I80" s="106"/>
      <c r="J80" s="107"/>
      <c r="K80" s="107"/>
      <c r="L80" s="107">
        <f t="shared" si="1"/>
        <v>0</v>
      </c>
      <c r="M80" s="107"/>
      <c r="N80" s="156"/>
      <c r="O80" s="21" t="str">
        <f>VLOOKUP(A80,'Ordre du jour'!$A$2:$V$4973,14,FALSE)</f>
        <v>Ouverture</v>
      </c>
      <c r="Q80" s="7">
        <f t="shared" si="2"/>
        <v>16</v>
      </c>
    </row>
    <row r="81" spans="1:21" ht="66.95" customHeight="1" x14ac:dyDescent="0.25">
      <c r="A81" s="8" t="s">
        <v>424</v>
      </c>
      <c r="B81" s="101" t="str">
        <f>VLOOKUP(A81,'Ordre du jour'!$A$2:$V$4973,22,FALSE)</f>
        <v>Services-xxxxxxxxxxxxxxxxxxxxxxxxxxxxxxxxxxxxxxxxxxxxxxxxxxxxxxxxx-Commune-ESIX</v>
      </c>
      <c r="C81" s="21" t="s">
        <v>797</v>
      </c>
      <c r="D81" s="105" t="s">
        <v>505</v>
      </c>
      <c r="E81" s="105"/>
      <c r="F81" s="99" t="s">
        <v>833</v>
      </c>
      <c r="G81" s="99" t="s">
        <v>833</v>
      </c>
      <c r="H81" s="106"/>
      <c r="I81" s="106"/>
      <c r="J81" s="107"/>
      <c r="K81" s="107"/>
      <c r="L81" s="107"/>
      <c r="M81" s="107"/>
      <c r="N81" s="156"/>
      <c r="O81" s="21" t="str">
        <f>VLOOKUP(A81,'Ordre du jour'!$A$2:$V$4973,14,FALSE)</f>
        <v>Ouverture</v>
      </c>
      <c r="Q81" s="7">
        <f t="shared" si="2"/>
        <v>16</v>
      </c>
    </row>
    <row r="82" spans="1:21" ht="66.95" customHeight="1" x14ac:dyDescent="0.25">
      <c r="A82" s="8" t="s">
        <v>424</v>
      </c>
      <c r="B82" s="101" t="str">
        <f>VLOOKUP(A82,'Ordre du jour'!$A$2:$V$4973,22,FALSE)</f>
        <v>Services-xxxxxxxxxxxxxxxxxxxxxxxxxxxxxxxxxxxxxxxxxxxxxxxxxxxxxxxxx-Commune-ESIX</v>
      </c>
      <c r="C82" s="21" t="s">
        <v>798</v>
      </c>
      <c r="D82" s="105" t="s">
        <v>529</v>
      </c>
      <c r="E82" s="105"/>
      <c r="F82" s="99" t="s">
        <v>833</v>
      </c>
      <c r="G82" s="99" t="s">
        <v>833</v>
      </c>
      <c r="H82" s="106"/>
      <c r="I82" s="106"/>
      <c r="J82" s="107"/>
      <c r="K82" s="107"/>
      <c r="L82" s="107"/>
      <c r="M82" s="107"/>
      <c r="N82" s="156"/>
      <c r="O82" s="21" t="str">
        <f>VLOOKUP(A82,'Ordre du jour'!$A$2:$V$4973,14,FALSE)</f>
        <v>Ouverture</v>
      </c>
      <c r="Q82" s="7">
        <f t="shared" si="2"/>
        <v>16</v>
      </c>
    </row>
    <row r="83" spans="1:21" ht="66.95" customHeight="1" x14ac:dyDescent="0.25">
      <c r="A83" s="8" t="s">
        <v>424</v>
      </c>
      <c r="B83" s="101" t="str">
        <f>VLOOKUP(A83,'Ordre du jour'!$A$2:$V$4973,22,FALSE)</f>
        <v>Services-xxxxxxxxxxxxxxxxxxxxxxxxxxxxxxxxxxxxxxxxxxxxxxxxxxxxxxxxx-Commune-ESIX</v>
      </c>
      <c r="C83" s="21" t="s">
        <v>799</v>
      </c>
      <c r="D83" s="105" t="s">
        <v>573</v>
      </c>
      <c r="E83" s="105"/>
      <c r="F83" s="99" t="s">
        <v>833</v>
      </c>
      <c r="G83" s="99" t="s">
        <v>833</v>
      </c>
      <c r="H83" s="106"/>
      <c r="I83" s="106"/>
      <c r="J83" s="107"/>
      <c r="K83" s="107"/>
      <c r="L83" s="107"/>
      <c r="M83" s="107"/>
      <c r="N83" s="156"/>
      <c r="O83" s="21" t="str">
        <f>VLOOKUP(A83,'Ordre du jour'!$A$2:$V$4973,14,FALSE)</f>
        <v>Ouverture</v>
      </c>
      <c r="Q83" s="7">
        <f t="shared" si="2"/>
        <v>16</v>
      </c>
    </row>
    <row r="84" spans="1:21" ht="66.95" customHeight="1" x14ac:dyDescent="0.25">
      <c r="A84" s="8" t="s">
        <v>424</v>
      </c>
      <c r="B84" s="101" t="str">
        <f>VLOOKUP(A84,'Ordre du jour'!$A$2:$V$4973,22,FALSE)</f>
        <v>Services-xxxxxxxxxxxxxxxxxxxxxxxxxxxxxxxxxxxxxxxxxxxxxxxxxxxxxxxxx-Commune-ESIX</v>
      </c>
      <c r="C84" s="21" t="s">
        <v>800</v>
      </c>
      <c r="D84" s="105" t="s">
        <v>504</v>
      </c>
      <c r="E84" s="105"/>
      <c r="F84" s="99" t="s">
        <v>833</v>
      </c>
      <c r="G84" s="99" t="s">
        <v>833</v>
      </c>
      <c r="H84" s="106"/>
      <c r="I84" s="106"/>
      <c r="J84" s="107"/>
      <c r="K84" s="107"/>
      <c r="L84" s="107">
        <f t="shared" si="1"/>
        <v>0</v>
      </c>
      <c r="M84" s="107"/>
      <c r="N84" s="156"/>
      <c r="O84" s="21" t="str">
        <f>VLOOKUP(A84,'Ordre du jour'!$A$2:$V$4973,14,FALSE)</f>
        <v>Ouverture</v>
      </c>
      <c r="Q84" s="7">
        <f t="shared" si="2"/>
        <v>16</v>
      </c>
    </row>
    <row r="85" spans="1:21" ht="66.95" customHeight="1" x14ac:dyDescent="0.25">
      <c r="A85" s="8" t="s">
        <v>424</v>
      </c>
      <c r="B85" s="101" t="str">
        <f>VLOOKUP(A85,'Ordre du jour'!$A$2:$V$4973,22,FALSE)</f>
        <v>Services-xxxxxxxxxxxxxxxxxxxxxxxxxxxxxxxxxxxxxxxxxxxxxxxxxxxxxxxxx-Commune-ESIX</v>
      </c>
      <c r="C85" s="21" t="s">
        <v>801</v>
      </c>
      <c r="D85" s="105" t="s">
        <v>505</v>
      </c>
      <c r="E85" s="105"/>
      <c r="F85" s="99" t="s">
        <v>833</v>
      </c>
      <c r="G85" s="99" t="s">
        <v>833</v>
      </c>
      <c r="H85" s="106"/>
      <c r="I85" s="106"/>
      <c r="J85" s="107"/>
      <c r="K85" s="107"/>
      <c r="L85" s="107"/>
      <c r="M85" s="107"/>
      <c r="N85" s="156"/>
      <c r="O85" s="21" t="str">
        <f>VLOOKUP(A85,'Ordre du jour'!$A$2:$V$4973,14,FALSE)</f>
        <v>Ouverture</v>
      </c>
      <c r="Q85" s="7">
        <f t="shared" si="2"/>
        <v>16</v>
      </c>
    </row>
    <row r="86" spans="1:21" ht="66.95" customHeight="1" x14ac:dyDescent="0.25">
      <c r="A86" s="8" t="s">
        <v>424</v>
      </c>
      <c r="B86" s="101" t="str">
        <f>VLOOKUP(A86,'Ordre du jour'!$A$2:$V$4973,22,FALSE)</f>
        <v>Services-xxxxxxxxxxxxxxxxxxxxxxxxxxxxxxxxxxxxxxxxxxxxxxxxxxxxxxxxx-Commune-ESIX</v>
      </c>
      <c r="C86" s="21" t="s">
        <v>802</v>
      </c>
      <c r="D86" s="105" t="s">
        <v>529</v>
      </c>
      <c r="E86" s="105"/>
      <c r="F86" s="99" t="s">
        <v>833</v>
      </c>
      <c r="G86" s="99" t="s">
        <v>833</v>
      </c>
      <c r="H86" s="106"/>
      <c r="I86" s="106"/>
      <c r="J86" s="107"/>
      <c r="K86" s="107"/>
      <c r="L86" s="107"/>
      <c r="M86" s="107"/>
      <c r="N86" s="156"/>
      <c r="O86" s="21" t="str">
        <f>VLOOKUP(A86,'Ordre du jour'!$A$2:$V$4973,14,FALSE)</f>
        <v>Ouverture</v>
      </c>
      <c r="Q86" s="7">
        <f t="shared" si="2"/>
        <v>16</v>
      </c>
    </row>
    <row r="87" spans="1:21" ht="66.95" customHeight="1" x14ac:dyDescent="0.25">
      <c r="A87" s="8" t="s">
        <v>424</v>
      </c>
      <c r="B87" s="101" t="str">
        <f>VLOOKUP(A87,'Ordre du jour'!$A$2:$V$4973,22,FALSE)</f>
        <v>Services-xxxxxxxxxxxxxxxxxxxxxxxxxxxxxxxxxxxxxxxxxxxxxxxxxxxxxxxxx-Commune-ESIX</v>
      </c>
      <c r="C87" s="21" t="s">
        <v>803</v>
      </c>
      <c r="D87" s="105" t="s">
        <v>573</v>
      </c>
      <c r="E87" s="105"/>
      <c r="F87" s="99" t="s">
        <v>833</v>
      </c>
      <c r="G87" s="99" t="s">
        <v>833</v>
      </c>
      <c r="H87" s="106"/>
      <c r="I87" s="106"/>
      <c r="J87" s="107"/>
      <c r="K87" s="107"/>
      <c r="L87" s="107"/>
      <c r="M87" s="107"/>
      <c r="N87" s="156"/>
      <c r="O87" s="21" t="str">
        <f>VLOOKUP(A87,'Ordre du jour'!$A$2:$V$4973,14,FALSE)</f>
        <v>Ouverture</v>
      </c>
      <c r="Q87" s="7">
        <f t="shared" si="2"/>
        <v>16</v>
      </c>
    </row>
    <row r="88" spans="1:21" ht="66.95" customHeight="1" x14ac:dyDescent="0.25">
      <c r="A88" s="8" t="s">
        <v>424</v>
      </c>
      <c r="B88" s="101" t="str">
        <f>VLOOKUP(A88,'Ordre du jour'!$A$2:$V$4973,22,FALSE)</f>
        <v>Services-xxxxxxxxxxxxxxxxxxxxxxxxxxxxxxxxxxxxxxxxxxxxxxxxxxxxxxxxx-Commune-ESIX</v>
      </c>
      <c r="C88" s="21" t="s">
        <v>804</v>
      </c>
      <c r="D88" s="105" t="s">
        <v>504</v>
      </c>
      <c r="E88" s="105"/>
      <c r="F88" s="99" t="s">
        <v>833</v>
      </c>
      <c r="G88" s="99" t="s">
        <v>833</v>
      </c>
      <c r="H88" s="106"/>
      <c r="I88" s="106"/>
      <c r="J88" s="107"/>
      <c r="K88" s="107"/>
      <c r="L88" s="107">
        <f t="shared" si="1"/>
        <v>0</v>
      </c>
      <c r="M88" s="107"/>
      <c r="N88" s="156"/>
      <c r="O88" s="21" t="str">
        <f>VLOOKUP(A88,'Ordre du jour'!$A$2:$V$4973,14,FALSE)</f>
        <v>Ouverture</v>
      </c>
      <c r="Q88" s="7">
        <f t="shared" si="2"/>
        <v>16</v>
      </c>
    </row>
    <row r="89" spans="1:21" ht="66.95" customHeight="1" x14ac:dyDescent="0.25">
      <c r="A89" s="8" t="s">
        <v>424</v>
      </c>
      <c r="B89" s="101" t="str">
        <f>VLOOKUP(A89,'Ordre du jour'!$A$2:$V$4973,22,FALSE)</f>
        <v>Services-xxxxxxxxxxxxxxxxxxxxxxxxxxxxxxxxxxxxxxxxxxxxxxxxxxxxxxxxx-Commune-ESIX</v>
      </c>
      <c r="C89" s="21" t="s">
        <v>805</v>
      </c>
      <c r="D89" s="105" t="s">
        <v>505</v>
      </c>
      <c r="E89" s="105"/>
      <c r="F89" s="99" t="s">
        <v>833</v>
      </c>
      <c r="G89" s="99" t="s">
        <v>833</v>
      </c>
      <c r="H89" s="106"/>
      <c r="I89" s="106"/>
      <c r="J89" s="107"/>
      <c r="K89" s="107"/>
      <c r="L89" s="107"/>
      <c r="M89" s="107"/>
      <c r="N89" s="156"/>
      <c r="O89" s="21" t="str">
        <f>VLOOKUP(A89,'Ordre du jour'!$A$2:$V$4973,14,FALSE)</f>
        <v>Ouverture</v>
      </c>
      <c r="Q89" s="7">
        <f t="shared" si="2"/>
        <v>16</v>
      </c>
    </row>
    <row r="90" spans="1:21" ht="66.95" customHeight="1" x14ac:dyDescent="0.25">
      <c r="A90" s="8" t="s">
        <v>424</v>
      </c>
      <c r="B90" s="101" t="str">
        <f>VLOOKUP(A90,'Ordre du jour'!$A$2:$V$4973,22,FALSE)</f>
        <v>Services-xxxxxxxxxxxxxxxxxxxxxxxxxxxxxxxxxxxxxxxxxxxxxxxxxxxxxxxxx-Commune-ESIX</v>
      </c>
      <c r="C90" s="21" t="s">
        <v>806</v>
      </c>
      <c r="D90" s="105" t="s">
        <v>529</v>
      </c>
      <c r="E90" s="105"/>
      <c r="F90" s="99" t="s">
        <v>833</v>
      </c>
      <c r="G90" s="99" t="s">
        <v>833</v>
      </c>
      <c r="H90" s="106"/>
      <c r="I90" s="106"/>
      <c r="J90" s="107"/>
      <c r="K90" s="107"/>
      <c r="L90" s="107"/>
      <c r="M90" s="107"/>
      <c r="N90" s="156"/>
      <c r="O90" s="21" t="str">
        <f>VLOOKUP(A90,'Ordre du jour'!$A$2:$V$4973,14,FALSE)</f>
        <v>Ouverture</v>
      </c>
      <c r="Q90" s="7">
        <f t="shared" si="2"/>
        <v>16</v>
      </c>
    </row>
    <row r="91" spans="1:21" ht="66.95" customHeight="1" x14ac:dyDescent="0.25">
      <c r="A91" s="8" t="s">
        <v>424</v>
      </c>
      <c r="B91" s="101" t="str">
        <f>VLOOKUP(A91,'Ordre du jour'!$A$2:$V$4973,22,FALSE)</f>
        <v>Services-xxxxxxxxxxxxxxxxxxxxxxxxxxxxxxxxxxxxxxxxxxxxxxxxxxxxxxxxx-Commune-ESIX</v>
      </c>
      <c r="C91" s="21" t="s">
        <v>807</v>
      </c>
      <c r="D91" s="105" t="s">
        <v>573</v>
      </c>
      <c r="E91" s="105"/>
      <c r="F91" s="99" t="s">
        <v>833</v>
      </c>
      <c r="G91" s="99" t="s">
        <v>833</v>
      </c>
      <c r="H91" s="106"/>
      <c r="I91" s="106"/>
      <c r="J91" s="107"/>
      <c r="K91" s="107"/>
      <c r="L91" s="107"/>
      <c r="M91" s="107"/>
      <c r="N91" s="156"/>
      <c r="O91" s="21" t="str">
        <f>VLOOKUP(A91,'Ordre du jour'!$A$2:$V$4973,14,FALSE)</f>
        <v>Ouverture</v>
      </c>
      <c r="Q91" s="7">
        <f t="shared" si="2"/>
        <v>16</v>
      </c>
    </row>
    <row r="92" spans="1:21" ht="66.95" customHeight="1" x14ac:dyDescent="0.25">
      <c r="A92" s="21" t="s">
        <v>425</v>
      </c>
      <c r="B92" s="21" t="str">
        <f>VLOOKUP(A92,'Ordre du jour'!$A$2:$V$4973,22,FALSE)</f>
        <v>Services-xxxxxxxxxxxxxxxxxxxxxxxxxxxxxxxxxxxxxxxxxxxxxxxxxxxxxxxxx-Commune-ESIX</v>
      </c>
      <c r="C92" s="21" t="s">
        <v>808</v>
      </c>
      <c r="D92" s="22"/>
      <c r="E92" s="22"/>
      <c r="F92" s="99" t="s">
        <v>833</v>
      </c>
      <c r="G92" s="99" t="s">
        <v>833</v>
      </c>
      <c r="H92" s="53"/>
      <c r="I92" s="53"/>
      <c r="J92" s="77"/>
      <c r="K92" s="77"/>
      <c r="L92" s="77">
        <f t="shared" si="1"/>
        <v>0</v>
      </c>
      <c r="M92" s="77"/>
      <c r="N92" s="95" t="s">
        <v>834</v>
      </c>
      <c r="O92" s="21" t="str">
        <f>VLOOKUP(A92,'Ordre du jour'!$A$2:$V$4973,14,FALSE)</f>
        <v>Attribution</v>
      </c>
      <c r="P92" s="160" t="s">
        <v>838</v>
      </c>
      <c r="Q92" s="7">
        <f t="shared" si="2"/>
        <v>17</v>
      </c>
    </row>
    <row r="93" spans="1:21" ht="66.95" customHeight="1" x14ac:dyDescent="0.25">
      <c r="A93" s="21" t="s">
        <v>425</v>
      </c>
      <c r="B93" s="21" t="str">
        <f>VLOOKUP(A93,'Ordre du jour'!$A$2:$V$4973,22,FALSE)</f>
        <v>Services-xxxxxxxxxxxxxxxxxxxxxxxxxxxxxxxxxxxxxxxxxxxxxxxxxxxxxxxxx-Commune-ESIX</v>
      </c>
      <c r="C93" s="21" t="s">
        <v>809</v>
      </c>
      <c r="D93" s="22"/>
      <c r="E93" s="22"/>
      <c r="F93" s="99" t="s">
        <v>833</v>
      </c>
      <c r="G93" s="99" t="s">
        <v>833</v>
      </c>
      <c r="H93" s="53"/>
      <c r="I93" s="53"/>
      <c r="J93" s="77">
        <v>20.79</v>
      </c>
      <c r="K93" s="77">
        <v>40</v>
      </c>
      <c r="L93" s="77">
        <f t="shared" si="1"/>
        <v>60.79</v>
      </c>
      <c r="M93" s="77"/>
      <c r="N93" s="95"/>
      <c r="O93" s="21" t="str">
        <f>VLOOKUP(A93,'Ordre du jour'!$A$2:$V$4973,14,FALSE)</f>
        <v>Attribution</v>
      </c>
      <c r="Q93" s="7">
        <f t="shared" si="2"/>
        <v>17</v>
      </c>
    </row>
    <row r="94" spans="1:21" ht="66.95" customHeight="1" x14ac:dyDescent="0.25">
      <c r="A94" s="21" t="s">
        <v>425</v>
      </c>
      <c r="B94" s="21" t="str">
        <f>VLOOKUP(A94,'Ordre du jour'!$A$2:$V$4973,22,FALSE)</f>
        <v>Services-xxxxxxxxxxxxxxxxxxxxxxxxxxxxxxxxxxxxxxxxxxxxxxxxxxxxxxxxx-Commune-ESIX</v>
      </c>
      <c r="C94" s="21" t="s">
        <v>810</v>
      </c>
      <c r="D94" s="22"/>
      <c r="E94" s="22"/>
      <c r="F94" s="99" t="s">
        <v>833</v>
      </c>
      <c r="G94" s="99" t="s">
        <v>833</v>
      </c>
      <c r="H94" s="53"/>
      <c r="I94" s="53"/>
      <c r="J94" s="77">
        <v>60</v>
      </c>
      <c r="K94" s="77">
        <v>38.5</v>
      </c>
      <c r="L94" s="77">
        <f t="shared" si="1"/>
        <v>98.5</v>
      </c>
      <c r="M94" s="77"/>
      <c r="N94" s="95"/>
      <c r="O94" s="21" t="str">
        <f>VLOOKUP(A94,'Ordre du jour'!$A$2:$V$4973,14,FALSE)</f>
        <v>Attribution</v>
      </c>
      <c r="Q94" s="7">
        <f t="shared" si="2"/>
        <v>17</v>
      </c>
    </row>
    <row r="95" spans="1:21" s="18" customFormat="1" ht="66.95" customHeight="1" x14ac:dyDescent="0.25">
      <c r="A95" s="8" t="s">
        <v>426</v>
      </c>
      <c r="B95" s="8" t="str">
        <f>VLOOKUP(A95,'Ordre du jour'!$A$2:$V$4973,22,FALSE)</f>
        <v>Travaux-xxxxxxxxxxxxxxxxxxxxxxxxxxxxxxxxxxxxxxxxxxxxxxxxxxxxxxxxx-Commune-ESIX</v>
      </c>
      <c r="C95" s="21" t="s">
        <v>811</v>
      </c>
      <c r="D95" s="11"/>
      <c r="E95" s="11"/>
      <c r="F95" s="99" t="s">
        <v>833</v>
      </c>
      <c r="G95" s="99" t="s">
        <v>833</v>
      </c>
      <c r="H95" s="44"/>
      <c r="I95" s="44"/>
      <c r="J95" s="136"/>
      <c r="K95" s="136"/>
      <c r="L95" s="136">
        <f t="shared" si="1"/>
        <v>0</v>
      </c>
      <c r="M95" s="136"/>
      <c r="N95" s="93"/>
      <c r="O95" s="8" t="str">
        <f>VLOOKUP(A95,'Ordre du jour'!$A$2:$V$4973,14,FALSE)</f>
        <v xml:space="preserve">Attribution </v>
      </c>
      <c r="P95" s="161" t="s">
        <v>838</v>
      </c>
      <c r="Q95" s="7">
        <f t="shared" si="2"/>
        <v>18</v>
      </c>
      <c r="S95" s="1"/>
      <c r="T95" s="1"/>
      <c r="U95" s="159"/>
    </row>
    <row r="96" spans="1:21" s="18" customFormat="1" ht="66.95" customHeight="1" x14ac:dyDescent="0.25">
      <c r="A96" s="8" t="s">
        <v>426</v>
      </c>
      <c r="B96" s="8" t="str">
        <f>VLOOKUP(A96,'Ordre du jour'!$A$2:$V$4973,22,FALSE)</f>
        <v>Travaux-xxxxxxxxxxxxxxxxxxxxxxxxxxxxxxxxxxxxxxxxxxxxxxxxxxxxxxxxx-Commune-ESIX</v>
      </c>
      <c r="C96" s="21" t="s">
        <v>812</v>
      </c>
      <c r="D96" s="11"/>
      <c r="E96" s="11"/>
      <c r="F96" s="99" t="s">
        <v>833</v>
      </c>
      <c r="G96" s="99" t="s">
        <v>833</v>
      </c>
      <c r="H96" s="44"/>
      <c r="I96" s="44"/>
      <c r="J96" s="136"/>
      <c r="K96" s="136"/>
      <c r="L96" s="136"/>
      <c r="M96" s="136"/>
      <c r="N96" s="93"/>
      <c r="O96" s="8" t="str">
        <f>VLOOKUP(A96,'Ordre du jour'!$A$2:$V$4973,14,FALSE)</f>
        <v xml:space="preserve">Attribution </v>
      </c>
      <c r="P96" s="158"/>
      <c r="Q96" s="7">
        <f t="shared" si="2"/>
        <v>18</v>
      </c>
      <c r="S96" s="1"/>
      <c r="T96" s="1"/>
      <c r="U96" s="159"/>
    </row>
    <row r="97" spans="1:21" s="18" customFormat="1" ht="66.95" customHeight="1" x14ac:dyDescent="0.25">
      <c r="A97" s="8" t="s">
        <v>426</v>
      </c>
      <c r="B97" s="8" t="str">
        <f>VLOOKUP(A97,'Ordre du jour'!$A$2:$V$4973,22,FALSE)</f>
        <v>Travaux-xxxxxxxxxxxxxxxxxxxxxxxxxxxxxxxxxxxxxxxxxxxxxxxxxxxxxxxxx-Commune-ESIX</v>
      </c>
      <c r="C97" s="21" t="s">
        <v>813</v>
      </c>
      <c r="D97" s="11"/>
      <c r="E97" s="11"/>
      <c r="F97" s="99" t="s">
        <v>833</v>
      </c>
      <c r="G97" s="99" t="s">
        <v>833</v>
      </c>
      <c r="H97" s="44"/>
      <c r="I97" s="44"/>
      <c r="J97" s="136"/>
      <c r="K97" s="136"/>
      <c r="L97" s="136"/>
      <c r="M97" s="136"/>
      <c r="N97" s="93"/>
      <c r="O97" s="8" t="str">
        <f>VLOOKUP(A97,'Ordre du jour'!$A$2:$V$4973,14,FALSE)</f>
        <v xml:space="preserve">Attribution </v>
      </c>
      <c r="P97" s="158"/>
      <c r="Q97" s="7">
        <f t="shared" si="2"/>
        <v>18</v>
      </c>
      <c r="S97" s="1"/>
      <c r="T97" s="1"/>
      <c r="U97" s="159"/>
    </row>
    <row r="98" spans="1:21" s="18" customFormat="1" ht="66.95" customHeight="1" x14ac:dyDescent="0.25">
      <c r="A98" s="8" t="s">
        <v>427</v>
      </c>
      <c r="B98" s="8" t="str">
        <f>VLOOKUP(A98,'Ordre du jour'!$A$2:$V$4973,22,FALSE)</f>
        <v>Travaux-xxxxxxxxxxxxxxxxxxxxxxxxxxxxxxxxxxxxxxxxxxxxxxxxxxxxxxxxx-Commune-ESIX</v>
      </c>
      <c r="C98" s="21" t="s">
        <v>814</v>
      </c>
      <c r="D98" s="11"/>
      <c r="E98" s="11"/>
      <c r="F98" s="99" t="s">
        <v>833</v>
      </c>
      <c r="G98" s="99" t="s">
        <v>833</v>
      </c>
      <c r="H98" s="44"/>
      <c r="I98" s="44"/>
      <c r="J98" s="136"/>
      <c r="K98" s="136"/>
      <c r="L98" s="136">
        <f t="shared" si="1"/>
        <v>0</v>
      </c>
      <c r="M98" s="136"/>
      <c r="N98" s="93"/>
      <c r="O98" s="8" t="str">
        <f>VLOOKUP(A98,'Ordre du jour'!$A$2:$V$4973,14,FALSE)</f>
        <v>Ouverture et attribution</v>
      </c>
      <c r="P98" s="161" t="s">
        <v>838</v>
      </c>
      <c r="Q98" s="7">
        <f t="shared" si="2"/>
        <v>19</v>
      </c>
      <c r="S98" s="1"/>
      <c r="T98" s="1"/>
      <c r="U98" s="159"/>
    </row>
    <row r="99" spans="1:21" s="18" customFormat="1" ht="66.95" customHeight="1" x14ac:dyDescent="0.25">
      <c r="A99" s="8" t="s">
        <v>427</v>
      </c>
      <c r="B99" s="8" t="str">
        <f>VLOOKUP(A99,'Ordre du jour'!$A$2:$V$4973,22,FALSE)</f>
        <v>Travaux-xxxxxxxxxxxxxxxxxxxxxxxxxxxxxxxxxxxxxxxxxxxxxxxxxxxxxxxxx-Commune-ESIX</v>
      </c>
      <c r="C99" s="21" t="s">
        <v>815</v>
      </c>
      <c r="D99" s="11"/>
      <c r="E99" s="11"/>
      <c r="F99" s="99" t="s">
        <v>833</v>
      </c>
      <c r="G99" s="99" t="s">
        <v>833</v>
      </c>
      <c r="H99" s="44"/>
      <c r="I99" s="44"/>
      <c r="J99" s="136"/>
      <c r="K99" s="136"/>
      <c r="L99" s="136"/>
      <c r="M99" s="136"/>
      <c r="N99" s="93"/>
      <c r="O99" s="8" t="str">
        <f>VLOOKUP(A99,'Ordre du jour'!$A$2:$V$4973,14,FALSE)</f>
        <v>Ouverture et attribution</v>
      </c>
      <c r="P99" s="158"/>
      <c r="Q99" s="7">
        <f t="shared" si="2"/>
        <v>19</v>
      </c>
      <c r="S99" s="1"/>
      <c r="T99" s="1"/>
      <c r="U99" s="159"/>
    </row>
    <row r="100" spans="1:21" s="18" customFormat="1" ht="66.95" customHeight="1" x14ac:dyDescent="0.25">
      <c r="A100" s="8" t="s">
        <v>427</v>
      </c>
      <c r="B100" s="8" t="str">
        <f>VLOOKUP(A100,'Ordre du jour'!$A$2:$V$4973,22,FALSE)</f>
        <v>Travaux-xxxxxxxxxxxxxxxxxxxxxxxxxxxxxxxxxxxxxxxxxxxxxxxxxxxxxxxxx-Commune-ESIX</v>
      </c>
      <c r="C100" s="21" t="s">
        <v>816</v>
      </c>
      <c r="D100" s="11"/>
      <c r="E100" s="11"/>
      <c r="F100" s="99" t="s">
        <v>833</v>
      </c>
      <c r="G100" s="99" t="s">
        <v>833</v>
      </c>
      <c r="H100" s="44"/>
      <c r="I100" s="44"/>
      <c r="J100" s="136"/>
      <c r="K100" s="136"/>
      <c r="L100" s="136"/>
      <c r="M100" s="136"/>
      <c r="N100" s="93"/>
      <c r="O100" s="8" t="str">
        <f>VLOOKUP(A100,'Ordre du jour'!$A$2:$V$4973,14,FALSE)</f>
        <v>Ouverture et attribution</v>
      </c>
      <c r="P100" s="158"/>
      <c r="Q100" s="7">
        <f t="shared" si="2"/>
        <v>19</v>
      </c>
      <c r="S100" s="1"/>
      <c r="T100" s="1"/>
      <c r="U100" s="159"/>
    </row>
    <row r="101" spans="1:21" s="18" customFormat="1" ht="66.95" customHeight="1" x14ac:dyDescent="0.25">
      <c r="A101" s="8" t="s">
        <v>428</v>
      </c>
      <c r="B101" s="8" t="str">
        <f>VLOOKUP(A101,'Ordre du jour'!$A$2:$V$4973,22,FALSE)</f>
        <v>Travaux-xxxxxxxxxxxxxxxxxxxxxxxxxxxxxxxxxxxxxxxxxxxxxxxxxxxxxxxxx-Commune-ESIX</v>
      </c>
      <c r="C101" s="21" t="s">
        <v>817</v>
      </c>
      <c r="D101" s="11"/>
      <c r="E101" s="11"/>
      <c r="F101" s="99" t="s">
        <v>833</v>
      </c>
      <c r="G101" s="99" t="s">
        <v>833</v>
      </c>
      <c r="H101" s="44"/>
      <c r="I101" s="44"/>
      <c r="J101" s="136"/>
      <c r="K101" s="136"/>
      <c r="L101" s="136">
        <f t="shared" si="1"/>
        <v>0</v>
      </c>
      <c r="M101" s="136"/>
      <c r="N101" s="93"/>
      <c r="O101" s="8" t="str">
        <f>VLOOKUP(A101,'Ordre du jour'!$A$2:$V$4973,14,FALSE)</f>
        <v>Ouverture et attribution</v>
      </c>
      <c r="P101" s="161" t="s">
        <v>838</v>
      </c>
      <c r="Q101" s="7">
        <f t="shared" si="2"/>
        <v>20</v>
      </c>
      <c r="S101" s="1"/>
      <c r="T101" s="1"/>
      <c r="U101" s="159"/>
    </row>
    <row r="102" spans="1:21" s="18" customFormat="1" ht="66.95" customHeight="1" x14ac:dyDescent="0.25">
      <c r="A102" s="8" t="s">
        <v>428</v>
      </c>
      <c r="B102" s="8" t="str">
        <f>VLOOKUP(A102,'Ordre du jour'!$A$2:$V$4973,22,FALSE)</f>
        <v>Travaux-xxxxxxxxxxxxxxxxxxxxxxxxxxxxxxxxxxxxxxxxxxxxxxxxxxxxxxxxx-Commune-ESIX</v>
      </c>
      <c r="C102" s="21" t="s">
        <v>818</v>
      </c>
      <c r="D102" s="11"/>
      <c r="E102" s="11"/>
      <c r="F102" s="99" t="s">
        <v>833</v>
      </c>
      <c r="G102" s="99" t="s">
        <v>833</v>
      </c>
      <c r="H102" s="44"/>
      <c r="I102" s="44"/>
      <c r="J102" s="136"/>
      <c r="K102" s="136"/>
      <c r="L102" s="136"/>
      <c r="M102" s="136"/>
      <c r="N102" s="93"/>
      <c r="O102" s="8" t="str">
        <f>VLOOKUP(A102,'Ordre du jour'!$A$2:$V$4973,14,FALSE)</f>
        <v>Ouverture et attribution</v>
      </c>
      <c r="P102" s="158"/>
      <c r="Q102" s="7">
        <f t="shared" si="2"/>
        <v>20</v>
      </c>
      <c r="S102" s="1"/>
      <c r="T102" s="1"/>
      <c r="U102" s="159"/>
    </row>
    <row r="103" spans="1:21" s="18" customFormat="1" ht="66.95" customHeight="1" x14ac:dyDescent="0.25">
      <c r="A103" s="8" t="s">
        <v>428</v>
      </c>
      <c r="B103" s="8" t="str">
        <f>VLOOKUP(A103,'Ordre du jour'!$A$2:$V$4973,22,FALSE)</f>
        <v>Travaux-xxxxxxxxxxxxxxxxxxxxxxxxxxxxxxxxxxxxxxxxxxxxxxxxxxxxxxxxx-Commune-ESIX</v>
      </c>
      <c r="C103" s="21" t="s">
        <v>819</v>
      </c>
      <c r="D103" s="11"/>
      <c r="E103" s="11"/>
      <c r="F103" s="99" t="s">
        <v>833</v>
      </c>
      <c r="G103" s="99" t="s">
        <v>833</v>
      </c>
      <c r="H103" s="44"/>
      <c r="I103" s="44"/>
      <c r="J103" s="136"/>
      <c r="K103" s="136"/>
      <c r="L103" s="136"/>
      <c r="M103" s="136"/>
      <c r="N103" s="93"/>
      <c r="O103" s="8" t="str">
        <f>VLOOKUP(A103,'Ordre du jour'!$A$2:$V$4973,14,FALSE)</f>
        <v>Ouverture et attribution</v>
      </c>
      <c r="P103" s="158"/>
      <c r="Q103" s="7">
        <f t="shared" si="2"/>
        <v>20</v>
      </c>
      <c r="S103" s="1"/>
      <c r="T103" s="1"/>
      <c r="U103" s="159"/>
    </row>
    <row r="104" spans="1:21" s="18" customFormat="1" ht="66.95" customHeight="1" x14ac:dyDescent="0.25">
      <c r="A104" s="8" t="s">
        <v>429</v>
      </c>
      <c r="B104" s="8" t="str">
        <f>VLOOKUP(A104,'Ordre du jour'!$A$2:$V$4973,22,FALSE)</f>
        <v>Travaux-xxxxxxxxxxxxxxxxxxxxxxxxxxxxxxxxxxxxxxxxxxxxxxxxxxxxxxxxx-Commune-ESIX</v>
      </c>
      <c r="C104" s="21" t="s">
        <v>820</v>
      </c>
      <c r="D104" s="11"/>
      <c r="E104" s="11"/>
      <c r="F104" s="99" t="s">
        <v>833</v>
      </c>
      <c r="G104" s="99" t="s">
        <v>833</v>
      </c>
      <c r="H104" s="44"/>
      <c r="I104" s="44"/>
      <c r="J104" s="136"/>
      <c r="K104" s="136"/>
      <c r="L104" s="136">
        <f t="shared" si="1"/>
        <v>0</v>
      </c>
      <c r="M104" s="136"/>
      <c r="N104" s="93"/>
      <c r="O104" s="8" t="str">
        <f>VLOOKUP(A104,'Ordre du jour'!$A$2:$V$4973,14,FALSE)</f>
        <v>Attribution</v>
      </c>
      <c r="P104" s="161" t="s">
        <v>838</v>
      </c>
      <c r="Q104" s="7">
        <f t="shared" si="2"/>
        <v>21</v>
      </c>
      <c r="S104" s="1"/>
      <c r="T104" s="1"/>
      <c r="U104" s="159"/>
    </row>
    <row r="105" spans="1:21" s="18" customFormat="1" ht="66.95" customHeight="1" x14ac:dyDescent="0.25">
      <c r="A105" s="8" t="s">
        <v>429</v>
      </c>
      <c r="B105" s="8" t="str">
        <f>VLOOKUP(A105,'Ordre du jour'!$A$2:$V$4973,22,FALSE)</f>
        <v>Travaux-xxxxxxxxxxxxxxxxxxxxxxxxxxxxxxxxxxxxxxxxxxxxxxxxxxxxxxxxx-Commune-ESIX</v>
      </c>
      <c r="C105" s="21" t="s">
        <v>821</v>
      </c>
      <c r="D105" s="11"/>
      <c r="E105" s="11"/>
      <c r="F105" s="99" t="s">
        <v>833</v>
      </c>
      <c r="G105" s="99" t="s">
        <v>833</v>
      </c>
      <c r="H105" s="44"/>
      <c r="I105" s="44"/>
      <c r="J105" s="136"/>
      <c r="K105" s="136"/>
      <c r="L105" s="136"/>
      <c r="M105" s="136"/>
      <c r="N105" s="93"/>
      <c r="O105" s="8" t="str">
        <f>VLOOKUP(A105,'Ordre du jour'!$A$2:$V$4973,14,FALSE)</f>
        <v>Attribution</v>
      </c>
      <c r="P105" s="158"/>
      <c r="Q105" s="7">
        <f t="shared" si="2"/>
        <v>21</v>
      </c>
      <c r="S105" s="1"/>
      <c r="T105" s="1"/>
      <c r="U105" s="159"/>
    </row>
    <row r="106" spans="1:21" s="18" customFormat="1" ht="66.95" customHeight="1" x14ac:dyDescent="0.25">
      <c r="A106" s="8" t="s">
        <v>429</v>
      </c>
      <c r="B106" s="8" t="str">
        <f>VLOOKUP(A106,'Ordre du jour'!$A$2:$V$4973,22,FALSE)</f>
        <v>Travaux-xxxxxxxxxxxxxxxxxxxxxxxxxxxxxxxxxxxxxxxxxxxxxxxxxxxxxxxxx-Commune-ESIX</v>
      </c>
      <c r="C106" s="21" t="s">
        <v>822</v>
      </c>
      <c r="D106" s="11"/>
      <c r="E106" s="11"/>
      <c r="F106" s="99" t="s">
        <v>833</v>
      </c>
      <c r="G106" s="99" t="s">
        <v>833</v>
      </c>
      <c r="H106" s="44"/>
      <c r="I106" s="44"/>
      <c r="J106" s="136"/>
      <c r="K106" s="136"/>
      <c r="L106" s="136"/>
      <c r="M106" s="136"/>
      <c r="N106" s="93"/>
      <c r="O106" s="8" t="str">
        <f>VLOOKUP(A106,'Ordre du jour'!$A$2:$V$4973,14,FALSE)</f>
        <v>Attribution</v>
      </c>
      <c r="P106" s="158"/>
      <c r="Q106" s="7">
        <f t="shared" si="2"/>
        <v>21</v>
      </c>
      <c r="S106" s="1"/>
      <c r="T106" s="1"/>
      <c r="U106" s="159"/>
    </row>
    <row r="107" spans="1:21" s="18" customFormat="1" ht="66.95" customHeight="1" x14ac:dyDescent="0.25">
      <c r="A107" s="8" t="s">
        <v>430</v>
      </c>
      <c r="B107" s="8" t="str">
        <f>VLOOKUP(A107,'Ordre du jour'!$A$2:$V$4973,22,FALSE)</f>
        <v>Travaux-xxxxxxxxxxxxxxxxxxxxxxxxxxxxxxxxxxxxxxxxxxxxxxxxxxxxxxxxx-Commune-ESIX</v>
      </c>
      <c r="C107" s="21" t="s">
        <v>823</v>
      </c>
      <c r="D107" s="11"/>
      <c r="E107" s="11"/>
      <c r="F107" s="99" t="s">
        <v>833</v>
      </c>
      <c r="G107" s="99" t="s">
        <v>833</v>
      </c>
      <c r="H107" s="44"/>
      <c r="I107" s="44"/>
      <c r="J107" s="136"/>
      <c r="K107" s="136"/>
      <c r="L107" s="136">
        <f t="shared" si="1"/>
        <v>0</v>
      </c>
      <c r="M107" s="136"/>
      <c r="N107" s="93"/>
      <c r="O107" s="8" t="str">
        <f>VLOOKUP(A107,'Ordre du jour'!$A$2:$V$4973,14,FALSE)</f>
        <v>Ouverture et attribution</v>
      </c>
      <c r="P107" s="161" t="s">
        <v>838</v>
      </c>
      <c r="Q107" s="7">
        <f t="shared" si="2"/>
        <v>22</v>
      </c>
      <c r="S107" s="1"/>
      <c r="T107" s="1"/>
      <c r="U107" s="159"/>
    </row>
    <row r="108" spans="1:21" s="18" customFormat="1" ht="66.95" customHeight="1" x14ac:dyDescent="0.25">
      <c r="A108" s="8" t="s">
        <v>430</v>
      </c>
      <c r="B108" s="8" t="str">
        <f>VLOOKUP(A108,'Ordre du jour'!$A$2:$V$4973,22,FALSE)</f>
        <v>Travaux-xxxxxxxxxxxxxxxxxxxxxxxxxxxxxxxxxxxxxxxxxxxxxxxxxxxxxxxxx-Commune-ESIX</v>
      </c>
      <c r="C108" s="21" t="s">
        <v>824</v>
      </c>
      <c r="D108" s="11"/>
      <c r="E108" s="11"/>
      <c r="F108" s="99" t="s">
        <v>833</v>
      </c>
      <c r="G108" s="99" t="s">
        <v>833</v>
      </c>
      <c r="H108" s="44"/>
      <c r="I108" s="44"/>
      <c r="J108" s="136"/>
      <c r="K108" s="136"/>
      <c r="L108" s="136"/>
      <c r="M108" s="136"/>
      <c r="N108" s="93"/>
      <c r="O108" s="8" t="str">
        <f>VLOOKUP(A108,'Ordre du jour'!$A$2:$V$4973,14,FALSE)</f>
        <v>Ouverture et attribution</v>
      </c>
      <c r="P108" s="158"/>
      <c r="Q108" s="7">
        <f t="shared" si="2"/>
        <v>22</v>
      </c>
      <c r="S108" s="1"/>
      <c r="T108" s="1"/>
      <c r="U108" s="159"/>
    </row>
    <row r="109" spans="1:21" s="18" customFormat="1" ht="66.95" customHeight="1" x14ac:dyDescent="0.25">
      <c r="A109" s="8" t="s">
        <v>430</v>
      </c>
      <c r="B109" s="8" t="str">
        <f>VLOOKUP(A109,'Ordre du jour'!$A$2:$V$4973,22,FALSE)</f>
        <v>Travaux-xxxxxxxxxxxxxxxxxxxxxxxxxxxxxxxxxxxxxxxxxxxxxxxxxxxxxxxxx-Commune-ESIX</v>
      </c>
      <c r="C109" s="21" t="s">
        <v>825</v>
      </c>
      <c r="D109" s="11"/>
      <c r="E109" s="11"/>
      <c r="F109" s="99" t="s">
        <v>833</v>
      </c>
      <c r="G109" s="99" t="s">
        <v>833</v>
      </c>
      <c r="H109" s="44"/>
      <c r="I109" s="44"/>
      <c r="J109" s="136"/>
      <c r="K109" s="136"/>
      <c r="L109" s="136"/>
      <c r="M109" s="136"/>
      <c r="N109" s="93"/>
      <c r="O109" s="8" t="str">
        <f>VLOOKUP(A109,'Ordre du jour'!$A$2:$V$4973,14,FALSE)</f>
        <v>Ouverture et attribution</v>
      </c>
      <c r="P109" s="158"/>
      <c r="Q109" s="7">
        <f t="shared" si="2"/>
        <v>22</v>
      </c>
      <c r="S109" s="1"/>
      <c r="T109" s="1"/>
      <c r="U109" s="159"/>
    </row>
    <row r="110" spans="1:21" s="18" customFormat="1" ht="66.95" customHeight="1" x14ac:dyDescent="0.25">
      <c r="A110" s="8" t="s">
        <v>431</v>
      </c>
      <c r="B110" s="8" t="str">
        <f>VLOOKUP(A110,'Ordre du jour'!$A$2:$V$4973,22,FALSE)</f>
        <v>Travaux-xxxxxxxxxxxxxxxxxxxxxxxxxxxxxxxxxxxxxxxxxxxxxxxxxxxxxxxxx-Commune-ESIX</v>
      </c>
      <c r="C110" s="21" t="s">
        <v>826</v>
      </c>
      <c r="D110" s="11"/>
      <c r="E110" s="11"/>
      <c r="F110" s="99" t="s">
        <v>833</v>
      </c>
      <c r="G110" s="99" t="s">
        <v>833</v>
      </c>
      <c r="H110" s="44"/>
      <c r="I110" s="44"/>
      <c r="J110" s="136"/>
      <c r="K110" s="136"/>
      <c r="L110" s="136">
        <f t="shared" ref="L110:L176" si="3">J110+K110</f>
        <v>0</v>
      </c>
      <c r="M110" s="136"/>
      <c r="N110" s="93"/>
      <c r="O110" s="8" t="str">
        <f>VLOOKUP(A110,'Ordre du jour'!$A$2:$V$4973,14,FALSE)</f>
        <v>Ouverture et attribution</v>
      </c>
      <c r="P110" s="161" t="s">
        <v>838</v>
      </c>
      <c r="Q110" s="7">
        <f t="shared" si="2"/>
        <v>23</v>
      </c>
      <c r="S110" s="1"/>
      <c r="T110" s="1"/>
      <c r="U110" s="159"/>
    </row>
    <row r="111" spans="1:21" s="18" customFormat="1" ht="66.95" customHeight="1" x14ac:dyDescent="0.25">
      <c r="A111" s="8" t="s">
        <v>431</v>
      </c>
      <c r="B111" s="8" t="str">
        <f>VLOOKUP(A111,'Ordre du jour'!$A$2:$V$4973,22,FALSE)</f>
        <v>Travaux-xxxxxxxxxxxxxxxxxxxxxxxxxxxxxxxxxxxxxxxxxxxxxxxxxxxxxxxxx-Commune-ESIX</v>
      </c>
      <c r="C111" s="21" t="s">
        <v>827</v>
      </c>
      <c r="D111" s="11"/>
      <c r="E111" s="11"/>
      <c r="F111" s="99" t="s">
        <v>833</v>
      </c>
      <c r="G111" s="99" t="s">
        <v>833</v>
      </c>
      <c r="H111" s="44"/>
      <c r="I111" s="44"/>
      <c r="J111" s="136"/>
      <c r="K111" s="136"/>
      <c r="L111" s="136"/>
      <c r="M111" s="136"/>
      <c r="N111" s="93"/>
      <c r="O111" s="8" t="str">
        <f>VLOOKUP(A111,'Ordre du jour'!$A$2:$V$4973,14,FALSE)</f>
        <v>Ouverture et attribution</v>
      </c>
      <c r="P111" s="158"/>
      <c r="Q111" s="7">
        <f t="shared" si="2"/>
        <v>23</v>
      </c>
      <c r="S111" s="1"/>
      <c r="T111" s="1"/>
      <c r="U111" s="159"/>
    </row>
    <row r="112" spans="1:21" s="18" customFormat="1" ht="66.95" customHeight="1" x14ac:dyDescent="0.25">
      <c r="A112" s="8" t="s">
        <v>431</v>
      </c>
      <c r="B112" s="8" t="str">
        <f>VLOOKUP(A112,'Ordre du jour'!$A$2:$V$4973,22,FALSE)</f>
        <v>Travaux-xxxxxxxxxxxxxxxxxxxxxxxxxxxxxxxxxxxxxxxxxxxxxxxxxxxxxxxxx-Commune-ESIX</v>
      </c>
      <c r="C112" s="21" t="s">
        <v>828</v>
      </c>
      <c r="D112" s="11"/>
      <c r="E112" s="11"/>
      <c r="F112" s="99" t="s">
        <v>833</v>
      </c>
      <c r="G112" s="99" t="s">
        <v>833</v>
      </c>
      <c r="H112" s="44"/>
      <c r="I112" s="44"/>
      <c r="J112" s="136"/>
      <c r="K112" s="136"/>
      <c r="L112" s="136"/>
      <c r="M112" s="136"/>
      <c r="N112" s="93"/>
      <c r="O112" s="8" t="str">
        <f>VLOOKUP(A112,'Ordre du jour'!$A$2:$V$4973,14,FALSE)</f>
        <v>Ouverture et attribution</v>
      </c>
      <c r="P112" s="158"/>
      <c r="Q112" s="7">
        <f t="shared" si="2"/>
        <v>23</v>
      </c>
      <c r="S112" s="1"/>
      <c r="T112" s="1"/>
      <c r="U112" s="159"/>
    </row>
    <row r="113" spans="1:21" s="18" customFormat="1" ht="66.95" customHeight="1" x14ac:dyDescent="0.25">
      <c r="A113" s="8" t="s">
        <v>432</v>
      </c>
      <c r="B113" s="8" t="str">
        <f>VLOOKUP(A113,'Ordre du jour'!$A$2:$V$4973,22,FALSE)</f>
        <v>Travaux-xxxxxxxxxxxxxxxxxxxxxxxxxxxxxxxxxxxxxxxxxxxxxxxxxxxxxxxxx-Commune-ESIX</v>
      </c>
      <c r="C113" s="21" t="s">
        <v>829</v>
      </c>
      <c r="D113" s="11"/>
      <c r="E113" s="11"/>
      <c r="F113" s="99" t="s">
        <v>833</v>
      </c>
      <c r="G113" s="99" t="s">
        <v>833</v>
      </c>
      <c r="H113" s="44"/>
      <c r="I113" s="44"/>
      <c r="J113" s="136"/>
      <c r="K113" s="136"/>
      <c r="L113" s="136">
        <f t="shared" si="3"/>
        <v>0</v>
      </c>
      <c r="M113" s="136"/>
      <c r="N113" s="93"/>
      <c r="O113" s="8" t="str">
        <f>VLOOKUP(A113,'Ordre du jour'!$A$2:$V$4973,14,FALSE)</f>
        <v>Ouverture et attribution</v>
      </c>
      <c r="P113" s="161" t="s">
        <v>838</v>
      </c>
      <c r="Q113" s="7">
        <f t="shared" si="2"/>
        <v>24</v>
      </c>
      <c r="S113" s="1"/>
      <c r="T113" s="1"/>
      <c r="U113" s="159"/>
    </row>
    <row r="114" spans="1:21" s="18" customFormat="1" ht="66.95" customHeight="1" x14ac:dyDescent="0.25">
      <c r="A114" s="8" t="s">
        <v>433</v>
      </c>
      <c r="B114" s="8" t="str">
        <f>VLOOKUP(A114,'Ordre du jour'!$A$2:$V$4973,22,FALSE)</f>
        <v>Services-xxxxxxxxxxxxxxxxxxxxxxxxxxxxxxxxxxxxxxxxxxxxxxxxxxxxxxxxx-Commune-ESIX</v>
      </c>
      <c r="C114" s="21" t="s">
        <v>830</v>
      </c>
      <c r="D114" s="11"/>
      <c r="E114" s="11"/>
      <c r="F114" s="99" t="s">
        <v>833</v>
      </c>
      <c r="G114" s="99" t="s">
        <v>833</v>
      </c>
      <c r="H114" s="44"/>
      <c r="I114" s="44"/>
      <c r="J114" s="136"/>
      <c r="K114" s="136"/>
      <c r="L114" s="136">
        <f t="shared" si="3"/>
        <v>0</v>
      </c>
      <c r="M114" s="136"/>
      <c r="N114" s="93"/>
      <c r="O114" s="8" t="str">
        <f>VLOOKUP(A114,'Ordre du jour'!$A$2:$V$4973,14,FALSE)</f>
        <v>Ouverture</v>
      </c>
      <c r="P114" s="161" t="s">
        <v>838</v>
      </c>
      <c r="Q114" s="7">
        <f t="shared" si="2"/>
        <v>25</v>
      </c>
      <c r="S114" s="1"/>
      <c r="T114" s="1"/>
      <c r="U114" s="159"/>
    </row>
    <row r="115" spans="1:21" s="18" customFormat="1" ht="66.95" customHeight="1" x14ac:dyDescent="0.25">
      <c r="A115" s="8" t="s">
        <v>434</v>
      </c>
      <c r="B115" s="8" t="str">
        <f>VLOOKUP(A115,'Ordre du jour'!$A$2:$V$4973,22,FALSE)</f>
        <v>Services-xxxxxxxxxxxxxxxxxxxxxxxxxxxxxxxxxxxxxxxxxxxxxxxxxxxxxxxxx-Commune-ESIX</v>
      </c>
      <c r="C115" s="21" t="s">
        <v>831</v>
      </c>
      <c r="D115" s="11"/>
      <c r="E115" s="11"/>
      <c r="F115" s="99" t="s">
        <v>833</v>
      </c>
      <c r="G115" s="99" t="s">
        <v>833</v>
      </c>
      <c r="H115" s="44"/>
      <c r="I115" s="44"/>
      <c r="J115" s="136"/>
      <c r="K115" s="136"/>
      <c r="L115" s="136">
        <f t="shared" si="3"/>
        <v>0</v>
      </c>
      <c r="M115" s="136"/>
      <c r="N115" s="93"/>
      <c r="O115" s="8" t="str">
        <f>VLOOKUP(A115,'Ordre du jour'!$A$2:$V$4973,14,FALSE)</f>
        <v>Attribution</v>
      </c>
      <c r="P115" s="161" t="s">
        <v>838</v>
      </c>
      <c r="Q115" s="7">
        <f t="shared" si="2"/>
        <v>26</v>
      </c>
      <c r="S115" s="1"/>
      <c r="T115" s="1"/>
      <c r="U115" s="159"/>
    </row>
    <row r="116" spans="1:21" s="18" customFormat="1" ht="66.95" customHeight="1" x14ac:dyDescent="0.25">
      <c r="A116" s="8" t="s">
        <v>434</v>
      </c>
      <c r="B116" s="8" t="str">
        <f>VLOOKUP(A116,'Ordre du jour'!$A$2:$V$4973,22,FALSE)</f>
        <v>Services-xxxxxxxxxxxxxxxxxxxxxxxxxxxxxxxxxxxxxxxxxxxxxxxxxxxxxxxxx-Commune-ESIX</v>
      </c>
      <c r="C116" s="21" t="s">
        <v>832</v>
      </c>
      <c r="D116" s="11"/>
      <c r="E116" s="11"/>
      <c r="F116" s="52"/>
      <c r="G116" s="52"/>
      <c r="H116" s="44"/>
      <c r="I116" s="44"/>
      <c r="J116" s="136"/>
      <c r="K116" s="136"/>
      <c r="L116" s="136"/>
      <c r="M116" s="136"/>
      <c r="N116" s="93"/>
      <c r="O116" s="8" t="str">
        <f>VLOOKUP(A116,'Ordre du jour'!$A$2:$V$4973,14,FALSE)</f>
        <v>Attribution</v>
      </c>
      <c r="P116" s="161" t="s">
        <v>838</v>
      </c>
      <c r="Q116" s="7">
        <f t="shared" si="2"/>
        <v>26</v>
      </c>
      <c r="S116" s="1"/>
      <c r="T116" s="1"/>
      <c r="U116" s="159"/>
    </row>
    <row r="117" spans="1:21" ht="66.95" customHeight="1" x14ac:dyDescent="0.25">
      <c r="A117" s="21" t="s">
        <v>435</v>
      </c>
      <c r="B117" s="101" t="str">
        <f>VLOOKUP(A117,'Ordre du jour'!$A$2:$V$4973,22,FALSE)</f>
        <v>---ESI</v>
      </c>
      <c r="C117" s="101"/>
      <c r="D117" s="105"/>
      <c r="E117" s="105"/>
      <c r="F117" s="108"/>
      <c r="G117" s="108"/>
      <c r="H117" s="106"/>
      <c r="I117" s="106"/>
      <c r="J117" s="107"/>
      <c r="K117" s="107"/>
      <c r="L117" s="107">
        <f t="shared" si="3"/>
        <v>0</v>
      </c>
      <c r="M117" s="107"/>
      <c r="N117" s="156"/>
      <c r="O117" s="101">
        <f>VLOOKUP(A117,'Ordre du jour'!$A$2:$V$4973,14,FALSE)</f>
        <v>0</v>
      </c>
      <c r="P117" s="161"/>
      <c r="Q117" s="7">
        <f t="shared" si="2"/>
        <v>27</v>
      </c>
    </row>
    <row r="118" spans="1:21" ht="66.95" customHeight="1" x14ac:dyDescent="0.25">
      <c r="A118" s="21" t="s">
        <v>436</v>
      </c>
      <c r="B118" s="101" t="str">
        <f>VLOOKUP(A118,'Ordre du jour'!$A$2:$V$4973,22,FALSE)</f>
        <v>---ESI</v>
      </c>
      <c r="C118" s="101"/>
      <c r="D118" s="105"/>
      <c r="E118" s="105"/>
      <c r="F118" s="108"/>
      <c r="G118" s="108"/>
      <c r="H118" s="106"/>
      <c r="I118" s="106"/>
      <c r="J118" s="107"/>
      <c r="K118" s="107"/>
      <c r="L118" s="107">
        <f t="shared" si="3"/>
        <v>0</v>
      </c>
      <c r="M118" s="107"/>
      <c r="N118" s="156"/>
      <c r="O118" s="101">
        <f>VLOOKUP(A118,'Ordre du jour'!$A$2:$V$4973,14,FALSE)</f>
        <v>0</v>
      </c>
      <c r="P118" s="161"/>
      <c r="Q118" s="7">
        <f t="shared" si="2"/>
        <v>28</v>
      </c>
    </row>
    <row r="119" spans="1:21" ht="66.95" customHeight="1" x14ac:dyDescent="0.25">
      <c r="A119" s="21" t="s">
        <v>437</v>
      </c>
      <c r="B119" s="101" t="str">
        <f>VLOOKUP(A119,'Ordre du jour'!$A$2:$V$4973,22,FALSE)</f>
        <v>---ESI</v>
      </c>
      <c r="C119" s="101"/>
      <c r="D119" s="105"/>
      <c r="E119" s="105"/>
      <c r="F119" s="108"/>
      <c r="G119" s="108"/>
      <c r="H119" s="106"/>
      <c r="I119" s="106"/>
      <c r="J119" s="107"/>
      <c r="K119" s="107"/>
      <c r="L119" s="107">
        <f t="shared" si="3"/>
        <v>0</v>
      </c>
      <c r="M119" s="107"/>
      <c r="N119" s="156"/>
      <c r="O119" s="101">
        <f>VLOOKUP(A119,'Ordre du jour'!$A$2:$V$4973,14,FALSE)</f>
        <v>0</v>
      </c>
      <c r="P119" s="161"/>
      <c r="Q119" s="7">
        <f t="shared" si="2"/>
        <v>29</v>
      </c>
    </row>
    <row r="120" spans="1:21" ht="66.95" customHeight="1" x14ac:dyDescent="0.25">
      <c r="A120" s="21" t="s">
        <v>438</v>
      </c>
      <c r="B120" s="101" t="str">
        <f>VLOOKUP(A120,'Ordre du jour'!$A$2:$V$4973,22,FALSE)</f>
        <v>---ESI</v>
      </c>
      <c r="C120" s="101"/>
      <c r="D120" s="105"/>
      <c r="E120" s="105"/>
      <c r="F120" s="108"/>
      <c r="G120" s="108"/>
      <c r="H120" s="106"/>
      <c r="I120" s="106"/>
      <c r="J120" s="107"/>
      <c r="K120" s="107"/>
      <c r="L120" s="107">
        <f t="shared" si="3"/>
        <v>0</v>
      </c>
      <c r="M120" s="107"/>
      <c r="N120" s="156"/>
      <c r="O120" s="101">
        <f>VLOOKUP(A120,'Ordre du jour'!$A$2:$V$4973,14,FALSE)</f>
        <v>0</v>
      </c>
      <c r="P120" s="161"/>
      <c r="Q120" s="7">
        <f t="shared" si="2"/>
        <v>30</v>
      </c>
    </row>
    <row r="121" spans="1:21" ht="66.95" customHeight="1" x14ac:dyDescent="0.25">
      <c r="A121" s="21" t="s">
        <v>439</v>
      </c>
      <c r="B121" s="101" t="str">
        <f>VLOOKUP(A121,'Ordre du jour'!$A$2:$V$4973,22,FALSE)</f>
        <v>---ESI</v>
      </c>
      <c r="C121" s="101"/>
      <c r="D121" s="105"/>
      <c r="E121" s="105"/>
      <c r="F121" s="108"/>
      <c r="G121" s="108"/>
      <c r="H121" s="106"/>
      <c r="I121" s="106"/>
      <c r="J121" s="107"/>
      <c r="K121" s="107"/>
      <c r="L121" s="107">
        <f t="shared" si="3"/>
        <v>0</v>
      </c>
      <c r="M121" s="107"/>
      <c r="N121" s="156"/>
      <c r="O121" s="101">
        <f>VLOOKUP(A121,'Ordre du jour'!$A$2:$V$4973,14,FALSE)</f>
        <v>0</v>
      </c>
      <c r="P121" s="161"/>
      <c r="Q121" s="7">
        <f t="shared" si="2"/>
        <v>31</v>
      </c>
    </row>
    <row r="122" spans="1:21" ht="66.95" customHeight="1" x14ac:dyDescent="0.25">
      <c r="A122" s="101"/>
      <c r="B122" s="101" t="e">
        <f>VLOOKUP(A122,'Ordre du jour'!$A$2:$V$4973,22,FALSE)</f>
        <v>#N/A</v>
      </c>
      <c r="C122" s="101"/>
      <c r="D122" s="105"/>
      <c r="E122" s="105"/>
      <c r="F122" s="108"/>
      <c r="G122" s="108"/>
      <c r="H122" s="106"/>
      <c r="I122" s="106"/>
      <c r="J122" s="107"/>
      <c r="K122" s="107"/>
      <c r="L122" s="107">
        <f t="shared" si="3"/>
        <v>0</v>
      </c>
      <c r="M122" s="107"/>
      <c r="N122" s="156"/>
      <c r="O122" s="101" t="e">
        <f>VLOOKUP(A122,'Ordre du jour'!$A$2:$V$4973,14,FALSE)</f>
        <v>#N/A</v>
      </c>
      <c r="P122" s="161"/>
      <c r="Q122" s="7">
        <f t="shared" si="2"/>
        <v>32</v>
      </c>
    </row>
    <row r="123" spans="1:21" ht="66.95" customHeight="1" x14ac:dyDescent="0.25">
      <c r="A123" s="101"/>
      <c r="B123" s="101" t="e">
        <f>VLOOKUP(A123,'Ordre du jour'!$A$2:$V$4973,22,FALSE)</f>
        <v>#N/A</v>
      </c>
      <c r="C123" s="101"/>
      <c r="D123" s="105"/>
      <c r="E123" s="105"/>
      <c r="F123" s="108"/>
      <c r="G123" s="108"/>
      <c r="H123" s="106"/>
      <c r="I123" s="106"/>
      <c r="J123" s="107"/>
      <c r="K123" s="107"/>
      <c r="L123" s="107">
        <f t="shared" si="3"/>
        <v>0</v>
      </c>
      <c r="M123" s="107"/>
      <c r="N123" s="156"/>
      <c r="O123" s="101" t="e">
        <f>VLOOKUP(A123,'Ordre du jour'!$A$2:$V$4973,14,FALSE)</f>
        <v>#N/A</v>
      </c>
      <c r="P123" s="161"/>
      <c r="Q123" s="7">
        <f t="shared" si="2"/>
        <v>32</v>
      </c>
    </row>
    <row r="124" spans="1:21" ht="66.95" customHeight="1" x14ac:dyDescent="0.25">
      <c r="A124" s="101"/>
      <c r="B124" s="101" t="e">
        <f>VLOOKUP(A124,'Ordre du jour'!$A$2:$V$4973,22,FALSE)</f>
        <v>#N/A</v>
      </c>
      <c r="C124" s="101"/>
      <c r="D124" s="105"/>
      <c r="E124" s="105"/>
      <c r="F124" s="108"/>
      <c r="G124" s="108"/>
      <c r="H124" s="106"/>
      <c r="I124" s="106"/>
      <c r="J124" s="107"/>
      <c r="K124" s="107"/>
      <c r="L124" s="107">
        <f t="shared" si="3"/>
        <v>0</v>
      </c>
      <c r="M124" s="107"/>
      <c r="N124" s="156"/>
      <c r="O124" s="101" t="e">
        <f>VLOOKUP(A124,'Ordre du jour'!$A$2:$V$4973,14,FALSE)</f>
        <v>#N/A</v>
      </c>
      <c r="P124" s="161"/>
      <c r="Q124" s="7">
        <f t="shared" si="2"/>
        <v>32</v>
      </c>
    </row>
    <row r="125" spans="1:21" ht="66.95" customHeight="1" x14ac:dyDescent="0.25">
      <c r="A125" s="101"/>
      <c r="B125" s="101" t="e">
        <f>VLOOKUP(A125,'Ordre du jour'!$A$2:$V$4973,22,FALSE)</f>
        <v>#N/A</v>
      </c>
      <c r="C125" s="101"/>
      <c r="D125" s="105"/>
      <c r="E125" s="105"/>
      <c r="F125" s="108"/>
      <c r="G125" s="108"/>
      <c r="H125" s="106"/>
      <c r="I125" s="106"/>
      <c r="J125" s="107"/>
      <c r="K125" s="107"/>
      <c r="L125" s="107">
        <f t="shared" si="3"/>
        <v>0</v>
      </c>
      <c r="M125" s="107"/>
      <c r="N125" s="156"/>
      <c r="O125" s="101" t="e">
        <f>VLOOKUP(A125,'Ordre du jour'!$A$2:$V$4973,14,FALSE)</f>
        <v>#N/A</v>
      </c>
      <c r="P125" s="161"/>
      <c r="Q125" s="7">
        <f t="shared" si="2"/>
        <v>32</v>
      </c>
    </row>
    <row r="126" spans="1:21" s="18" customFormat="1" ht="66.95" customHeight="1" x14ac:dyDescent="0.25">
      <c r="A126" s="101"/>
      <c r="B126" s="101" t="e">
        <f>VLOOKUP(A126,'Ordre du jour'!$A$2:$V$4973,22,FALSE)</f>
        <v>#N/A</v>
      </c>
      <c r="C126" s="101"/>
      <c r="D126" s="105"/>
      <c r="E126" s="105"/>
      <c r="F126" s="108"/>
      <c r="G126" s="106"/>
      <c r="H126" s="106"/>
      <c r="I126" s="106"/>
      <c r="J126" s="107"/>
      <c r="K126" s="107"/>
      <c r="L126" s="107">
        <f t="shared" si="3"/>
        <v>0</v>
      </c>
      <c r="M126" s="107"/>
      <c r="N126" s="156"/>
      <c r="O126" s="101" t="e">
        <f>VLOOKUP(A126,'Ordre du jour'!$A$2:$V$4973,14,FALSE)</f>
        <v>#N/A</v>
      </c>
      <c r="P126" s="161"/>
      <c r="Q126" s="7">
        <f t="shared" si="2"/>
        <v>32</v>
      </c>
      <c r="S126"/>
      <c r="T126"/>
      <c r="U126" s="112"/>
    </row>
    <row r="127" spans="1:21" s="18" customFormat="1" ht="66.95" customHeight="1" x14ac:dyDescent="0.25">
      <c r="A127" s="101"/>
      <c r="B127" s="101" t="e">
        <f>VLOOKUP(A127,'Ordre du jour'!$A$2:$V$4973,22,FALSE)</f>
        <v>#N/A</v>
      </c>
      <c r="C127" s="101"/>
      <c r="D127" s="105"/>
      <c r="E127" s="105"/>
      <c r="F127" s="106"/>
      <c r="G127" s="106"/>
      <c r="H127" s="106"/>
      <c r="I127" s="106"/>
      <c r="J127" s="107"/>
      <c r="K127" s="107"/>
      <c r="L127" s="107">
        <f t="shared" si="3"/>
        <v>0</v>
      </c>
      <c r="M127" s="107"/>
      <c r="N127" s="156"/>
      <c r="O127" s="101" t="e">
        <f>VLOOKUP(A127,'Ordre du jour'!$A$2:$V$4973,14,FALSE)</f>
        <v>#N/A</v>
      </c>
      <c r="P127" s="161"/>
      <c r="Q127" s="7">
        <f t="shared" si="2"/>
        <v>32</v>
      </c>
      <c r="S127"/>
      <c r="T127"/>
      <c r="U127" s="112"/>
    </row>
    <row r="128" spans="1:21" s="18" customFormat="1" ht="66.95" customHeight="1" x14ac:dyDescent="0.25">
      <c r="A128" s="101"/>
      <c r="B128" s="101" t="e">
        <f>VLOOKUP(A128,'Ordre du jour'!$A$2:$V$4973,22,FALSE)</f>
        <v>#N/A</v>
      </c>
      <c r="C128" s="101"/>
      <c r="D128" s="105"/>
      <c r="E128" s="105"/>
      <c r="F128" s="106"/>
      <c r="G128" s="106"/>
      <c r="H128" s="106"/>
      <c r="I128" s="106"/>
      <c r="J128" s="107"/>
      <c r="K128" s="107"/>
      <c r="L128" s="107">
        <f t="shared" si="3"/>
        <v>0</v>
      </c>
      <c r="M128" s="107"/>
      <c r="N128" s="156"/>
      <c r="O128" s="101" t="e">
        <f>VLOOKUP(A128,'Ordre du jour'!$A$2:$V$4973,14,FALSE)</f>
        <v>#N/A</v>
      </c>
      <c r="P128" s="161"/>
      <c r="Q128" s="7">
        <f t="shared" si="2"/>
        <v>32</v>
      </c>
      <c r="S128"/>
      <c r="T128"/>
      <c r="U128" s="112"/>
    </row>
    <row r="129" spans="1:21" s="18" customFormat="1" ht="66.95" customHeight="1" x14ac:dyDescent="0.25">
      <c r="A129" s="101"/>
      <c r="B129" s="101" t="e">
        <f>VLOOKUP(A129,'Ordre du jour'!$A$2:$V$4973,22,FALSE)</f>
        <v>#N/A</v>
      </c>
      <c r="C129" s="101"/>
      <c r="D129" s="105"/>
      <c r="E129" s="105"/>
      <c r="F129" s="106"/>
      <c r="G129" s="106"/>
      <c r="H129" s="106"/>
      <c r="I129" s="106"/>
      <c r="J129" s="107"/>
      <c r="K129" s="107"/>
      <c r="L129" s="107">
        <f t="shared" si="3"/>
        <v>0</v>
      </c>
      <c r="M129" s="107"/>
      <c r="N129" s="156"/>
      <c r="O129" s="101" t="e">
        <f>VLOOKUP(A129,'Ordre du jour'!$A$2:$V$4973,14,FALSE)</f>
        <v>#N/A</v>
      </c>
      <c r="P129" s="160"/>
      <c r="Q129" s="7">
        <f t="shared" si="2"/>
        <v>32</v>
      </c>
      <c r="S129"/>
      <c r="T129"/>
      <c r="U129" s="112"/>
    </row>
    <row r="130" spans="1:21" s="18" customFormat="1" ht="66.95" customHeight="1" x14ac:dyDescent="0.25">
      <c r="A130" s="101"/>
      <c r="B130" s="101" t="e">
        <f>VLOOKUP(A130,'Ordre du jour'!$A$2:$V$4973,22,FALSE)</f>
        <v>#N/A</v>
      </c>
      <c r="C130" s="101"/>
      <c r="D130" s="105"/>
      <c r="E130" s="105"/>
      <c r="F130" s="106"/>
      <c r="G130" s="106"/>
      <c r="H130" s="106"/>
      <c r="I130" s="106"/>
      <c r="J130" s="107"/>
      <c r="K130" s="107"/>
      <c r="L130" s="107">
        <f t="shared" si="3"/>
        <v>0</v>
      </c>
      <c r="M130" s="107"/>
      <c r="N130" s="156"/>
      <c r="O130" s="101" t="e">
        <f>VLOOKUP(A130,'Ordre du jour'!$A$2:$V$4973,14,FALSE)</f>
        <v>#N/A</v>
      </c>
      <c r="P130" s="160"/>
      <c r="Q130" s="7">
        <f t="shared" si="2"/>
        <v>32</v>
      </c>
      <c r="S130"/>
      <c r="T130"/>
      <c r="U130" s="112"/>
    </row>
    <row r="131" spans="1:21" s="18" customFormat="1" ht="66.95" customHeight="1" x14ac:dyDescent="0.25">
      <c r="A131" s="101"/>
      <c r="B131" s="101" t="e">
        <f>VLOOKUP(A131,'Ordre du jour'!$A$2:$V$4973,22,FALSE)</f>
        <v>#N/A</v>
      </c>
      <c r="C131" s="101"/>
      <c r="D131" s="105"/>
      <c r="E131" s="105"/>
      <c r="F131" s="106"/>
      <c r="G131" s="106"/>
      <c r="H131" s="106"/>
      <c r="I131" s="106"/>
      <c r="J131" s="107"/>
      <c r="K131" s="107"/>
      <c r="L131" s="107">
        <f t="shared" si="3"/>
        <v>0</v>
      </c>
      <c r="M131" s="107"/>
      <c r="N131" s="156"/>
      <c r="O131" s="101" t="e">
        <f>VLOOKUP(A131,'Ordre du jour'!$A$2:$V$4973,14,FALSE)</f>
        <v>#N/A</v>
      </c>
      <c r="P131" s="160"/>
      <c r="Q131" s="7">
        <f t="shared" ref="Q131:Q194" si="4">IF(A131=A130,Q130,Q130+1)</f>
        <v>32</v>
      </c>
      <c r="S131"/>
      <c r="T131"/>
      <c r="U131" s="112"/>
    </row>
    <row r="132" spans="1:21" s="18" customFormat="1" ht="66.95" customHeight="1" x14ac:dyDescent="0.25">
      <c r="A132" s="101"/>
      <c r="B132" s="101" t="e">
        <f>VLOOKUP(A132,'Ordre du jour'!$A$2:$V$4973,22,FALSE)</f>
        <v>#N/A</v>
      </c>
      <c r="C132" s="101"/>
      <c r="D132" s="105"/>
      <c r="E132" s="105"/>
      <c r="F132" s="106"/>
      <c r="G132" s="106"/>
      <c r="H132" s="106"/>
      <c r="I132" s="106"/>
      <c r="J132" s="107"/>
      <c r="K132" s="107"/>
      <c r="L132" s="107">
        <f t="shared" si="3"/>
        <v>0</v>
      </c>
      <c r="M132" s="107"/>
      <c r="N132" s="156"/>
      <c r="O132" s="101" t="e">
        <f>VLOOKUP(A132,'Ordre du jour'!$A$2:$V$4973,14,FALSE)</f>
        <v>#N/A</v>
      </c>
      <c r="P132" s="161"/>
      <c r="Q132" s="7">
        <f t="shared" si="4"/>
        <v>32</v>
      </c>
      <c r="S132"/>
      <c r="T132"/>
      <c r="U132" s="112"/>
    </row>
    <row r="133" spans="1:21" s="18" customFormat="1" ht="66.95" customHeight="1" x14ac:dyDescent="0.25">
      <c r="A133" s="101"/>
      <c r="B133" s="101" t="e">
        <f>VLOOKUP(A133,'Ordre du jour'!$A$2:$V$4973,22,FALSE)</f>
        <v>#N/A</v>
      </c>
      <c r="C133" s="101" t="s">
        <v>490</v>
      </c>
      <c r="D133" s="101" t="s">
        <v>491</v>
      </c>
      <c r="E133" s="101" t="s">
        <v>492</v>
      </c>
      <c r="F133" s="101" t="s">
        <v>493</v>
      </c>
      <c r="G133" s="101" t="s">
        <v>494</v>
      </c>
      <c r="H133" s="101" t="s">
        <v>495</v>
      </c>
      <c r="I133" s="101" t="s">
        <v>496</v>
      </c>
      <c r="J133" s="135" t="s">
        <v>497</v>
      </c>
      <c r="K133" s="135" t="s">
        <v>498</v>
      </c>
      <c r="L133" s="135" t="e">
        <f t="shared" si="3"/>
        <v>#VALUE!</v>
      </c>
      <c r="M133" s="101" t="s">
        <v>499</v>
      </c>
      <c r="N133" s="156" t="s">
        <v>500</v>
      </c>
      <c r="O133" s="101" t="e">
        <f>VLOOKUP(A133,'Ordre du jour'!$A$2:$V$4973,14,FALSE)</f>
        <v>#N/A</v>
      </c>
      <c r="P133" s="161"/>
      <c r="Q133" s="7">
        <f t="shared" si="4"/>
        <v>32</v>
      </c>
      <c r="S133"/>
      <c r="T133"/>
      <c r="U133" s="112"/>
    </row>
    <row r="134" spans="1:21" s="18" customFormat="1" ht="66.95" customHeight="1" x14ac:dyDescent="0.25">
      <c r="A134" s="101"/>
      <c r="B134" s="101" t="e">
        <f>VLOOKUP(A134,'Ordre du jour'!$A$2:$V$4973,22,FALSE)</f>
        <v>#N/A</v>
      </c>
      <c r="C134" s="101"/>
      <c r="D134" s="105"/>
      <c r="E134" s="105"/>
      <c r="F134" s="106"/>
      <c r="G134" s="106"/>
      <c r="H134" s="106"/>
      <c r="I134" s="106"/>
      <c r="J134" s="107"/>
      <c r="K134" s="107"/>
      <c r="L134" s="107">
        <f t="shared" si="3"/>
        <v>0</v>
      </c>
      <c r="M134" s="107"/>
      <c r="N134" s="156"/>
      <c r="O134" s="101" t="e">
        <f>VLOOKUP(A134,'Ordre du jour'!$A$2:$V$4973,14,FALSE)</f>
        <v>#N/A</v>
      </c>
      <c r="P134" s="161"/>
      <c r="Q134" s="7">
        <f t="shared" si="4"/>
        <v>32</v>
      </c>
      <c r="S134"/>
      <c r="T134"/>
      <c r="U134" s="112"/>
    </row>
    <row r="135" spans="1:21" s="18" customFormat="1" ht="66.95" customHeight="1" x14ac:dyDescent="0.25">
      <c r="A135" s="101"/>
      <c r="B135" s="101" t="e">
        <f>VLOOKUP(A135,'Ordre du jour'!$A$2:$V$4973,22,FALSE)</f>
        <v>#N/A</v>
      </c>
      <c r="C135" s="101"/>
      <c r="D135" s="105"/>
      <c r="E135" s="105"/>
      <c r="F135" s="106"/>
      <c r="G135" s="106"/>
      <c r="H135" s="106"/>
      <c r="I135" s="106"/>
      <c r="J135" s="107"/>
      <c r="K135" s="107"/>
      <c r="L135" s="107">
        <f t="shared" si="3"/>
        <v>0</v>
      </c>
      <c r="M135" s="107"/>
      <c r="N135" s="156"/>
      <c r="O135" s="101" t="e">
        <f>VLOOKUP(A135,'Ordre du jour'!$A$2:$V$4973,14,FALSE)</f>
        <v>#N/A</v>
      </c>
      <c r="P135" s="161"/>
      <c r="Q135" s="7">
        <f t="shared" si="4"/>
        <v>32</v>
      </c>
      <c r="S135"/>
      <c r="T135"/>
      <c r="U135" s="112"/>
    </row>
    <row r="136" spans="1:21" s="18" customFormat="1" ht="66.95" customHeight="1" x14ac:dyDescent="0.25">
      <c r="A136" s="101"/>
      <c r="B136" s="101" t="e">
        <f>VLOOKUP(A136,'Ordre du jour'!$A$2:$V$4973,22,FALSE)</f>
        <v>#N/A</v>
      </c>
      <c r="C136" s="101"/>
      <c r="D136" s="105"/>
      <c r="E136" s="105"/>
      <c r="F136" s="106"/>
      <c r="G136" s="106"/>
      <c r="H136" s="106"/>
      <c r="I136" s="106"/>
      <c r="J136" s="107"/>
      <c r="K136" s="107"/>
      <c r="L136" s="107">
        <f t="shared" si="3"/>
        <v>0</v>
      </c>
      <c r="M136" s="107"/>
      <c r="N136" s="156"/>
      <c r="O136" s="101" t="e">
        <f>VLOOKUP(A136,'Ordre du jour'!$A$2:$V$4973,14,FALSE)</f>
        <v>#N/A</v>
      </c>
      <c r="P136" s="161"/>
      <c r="Q136" s="7">
        <f t="shared" si="4"/>
        <v>32</v>
      </c>
      <c r="S136"/>
      <c r="T136"/>
      <c r="U136" s="112"/>
    </row>
    <row r="137" spans="1:21" s="18" customFormat="1" ht="66.95" customHeight="1" x14ac:dyDescent="0.25">
      <c r="A137" s="101"/>
      <c r="B137" s="101" t="e">
        <f>VLOOKUP(A137,'Ordre du jour'!$A$2:$V$4973,22,FALSE)</f>
        <v>#N/A</v>
      </c>
      <c r="C137" s="101"/>
      <c r="D137" s="105"/>
      <c r="E137" s="105"/>
      <c r="F137" s="106"/>
      <c r="G137" s="106"/>
      <c r="H137" s="106"/>
      <c r="I137" s="106"/>
      <c r="J137" s="107"/>
      <c r="K137" s="107"/>
      <c r="L137" s="107">
        <f t="shared" si="3"/>
        <v>0</v>
      </c>
      <c r="M137" s="107"/>
      <c r="N137" s="156"/>
      <c r="O137" s="101" t="e">
        <f>VLOOKUP(A137,'Ordre du jour'!$A$2:$V$4973,14,FALSE)</f>
        <v>#N/A</v>
      </c>
      <c r="P137" s="161"/>
      <c r="Q137" s="7">
        <f t="shared" si="4"/>
        <v>32</v>
      </c>
      <c r="S137"/>
      <c r="T137"/>
      <c r="U137" s="112"/>
    </row>
    <row r="138" spans="1:21" s="18" customFormat="1" ht="66.95" customHeight="1" x14ac:dyDescent="0.25">
      <c r="A138" s="101"/>
      <c r="B138" s="101" t="e">
        <f>VLOOKUP(A138,'Ordre du jour'!$A$2:$V$4973,22,FALSE)</f>
        <v>#N/A</v>
      </c>
      <c r="C138" s="101"/>
      <c r="D138" s="105"/>
      <c r="E138" s="105"/>
      <c r="F138" s="106"/>
      <c r="G138" s="106"/>
      <c r="H138" s="106"/>
      <c r="I138" s="106"/>
      <c r="J138" s="107"/>
      <c r="K138" s="107"/>
      <c r="L138" s="107">
        <f t="shared" si="3"/>
        <v>0</v>
      </c>
      <c r="M138" s="107"/>
      <c r="N138" s="156"/>
      <c r="O138" s="101" t="e">
        <f>VLOOKUP(A138,'Ordre du jour'!$A$2:$V$4973,14,FALSE)</f>
        <v>#N/A</v>
      </c>
      <c r="P138" s="161"/>
      <c r="Q138" s="7">
        <f t="shared" si="4"/>
        <v>32</v>
      </c>
      <c r="S138"/>
      <c r="T138"/>
      <c r="U138" s="112"/>
    </row>
    <row r="139" spans="1:21" s="18" customFormat="1" ht="66.95" customHeight="1" x14ac:dyDescent="0.25">
      <c r="A139" s="101"/>
      <c r="B139" s="101" t="e">
        <f>VLOOKUP(A139,'Ordre du jour'!$A$2:$V$4973,22,FALSE)</f>
        <v>#N/A</v>
      </c>
      <c r="C139" s="101"/>
      <c r="D139" s="105"/>
      <c r="E139" s="105"/>
      <c r="F139" s="106"/>
      <c r="G139" s="106"/>
      <c r="H139" s="106"/>
      <c r="I139" s="106"/>
      <c r="J139" s="107"/>
      <c r="K139" s="107"/>
      <c r="L139" s="107">
        <f t="shared" si="3"/>
        <v>0</v>
      </c>
      <c r="M139" s="107"/>
      <c r="N139" s="156"/>
      <c r="O139" s="101" t="e">
        <f>VLOOKUP(A139,'Ordre du jour'!$A$2:$V$4973,14,FALSE)</f>
        <v>#N/A</v>
      </c>
      <c r="P139" s="161"/>
      <c r="Q139" s="7">
        <f t="shared" si="4"/>
        <v>32</v>
      </c>
      <c r="S139"/>
      <c r="T139"/>
      <c r="U139" s="112"/>
    </row>
    <row r="140" spans="1:21" s="18" customFormat="1" ht="66.95" customHeight="1" x14ac:dyDescent="0.25">
      <c r="A140" s="101"/>
      <c r="B140" s="101" t="e">
        <f>VLOOKUP(A140,'Ordre du jour'!$A$2:$V$4973,22,FALSE)</f>
        <v>#N/A</v>
      </c>
      <c r="C140" s="101"/>
      <c r="D140" s="105"/>
      <c r="E140" s="105"/>
      <c r="F140" s="106"/>
      <c r="G140" s="106"/>
      <c r="H140" s="110"/>
      <c r="I140" s="106"/>
      <c r="J140" s="107"/>
      <c r="K140" s="107"/>
      <c r="L140" s="107">
        <f t="shared" si="3"/>
        <v>0</v>
      </c>
      <c r="M140" s="107"/>
      <c r="N140" s="156"/>
      <c r="O140" s="101" t="e">
        <f>VLOOKUP(A140,'Ordre du jour'!$A$2:$V$4973,14,FALSE)</f>
        <v>#N/A</v>
      </c>
      <c r="P140" s="161"/>
      <c r="Q140" s="7">
        <f t="shared" si="4"/>
        <v>32</v>
      </c>
      <c r="S140"/>
      <c r="T140"/>
      <c r="U140" s="112"/>
    </row>
    <row r="141" spans="1:21" s="18" customFormat="1" ht="66.95" customHeight="1" x14ac:dyDescent="0.25">
      <c r="A141" s="101"/>
      <c r="B141" s="101" t="e">
        <f>VLOOKUP(A141,'Ordre du jour'!$A$2:$V$4973,22,FALSE)</f>
        <v>#N/A</v>
      </c>
      <c r="C141" s="101"/>
      <c r="D141" s="105"/>
      <c r="E141" s="105"/>
      <c r="F141" s="106"/>
      <c r="G141" s="106"/>
      <c r="H141" s="110"/>
      <c r="I141" s="106"/>
      <c r="J141" s="107"/>
      <c r="K141" s="107"/>
      <c r="L141" s="107">
        <f t="shared" si="3"/>
        <v>0</v>
      </c>
      <c r="M141" s="107"/>
      <c r="N141" s="156"/>
      <c r="O141" s="101" t="e">
        <f>VLOOKUP(A141,'Ordre du jour'!$A$2:$V$4973,14,FALSE)</f>
        <v>#N/A</v>
      </c>
      <c r="P141" s="161"/>
      <c r="Q141" s="7">
        <f t="shared" si="4"/>
        <v>32</v>
      </c>
      <c r="S141"/>
      <c r="T141"/>
      <c r="U141" s="112"/>
    </row>
    <row r="142" spans="1:21" s="18" customFormat="1" ht="66.95" customHeight="1" x14ac:dyDescent="0.25">
      <c r="A142" s="101"/>
      <c r="B142" s="101" t="e">
        <f>VLOOKUP(A142,'Ordre du jour'!$A$2:$V$4973,22,FALSE)</f>
        <v>#N/A</v>
      </c>
      <c r="C142" s="101"/>
      <c r="D142" s="105"/>
      <c r="E142" s="105"/>
      <c r="F142" s="106"/>
      <c r="G142" s="106"/>
      <c r="H142" s="110"/>
      <c r="I142" s="106"/>
      <c r="J142" s="107"/>
      <c r="K142" s="107"/>
      <c r="L142" s="107">
        <f t="shared" si="3"/>
        <v>0</v>
      </c>
      <c r="M142" s="107"/>
      <c r="N142" s="156"/>
      <c r="O142" s="101" t="e">
        <f>VLOOKUP(A142,'Ordre du jour'!$A$2:$V$4973,14,FALSE)</f>
        <v>#N/A</v>
      </c>
      <c r="P142" s="161"/>
      <c r="Q142" s="7">
        <f t="shared" si="4"/>
        <v>32</v>
      </c>
      <c r="S142"/>
      <c r="T142"/>
      <c r="U142" s="112"/>
    </row>
    <row r="143" spans="1:21" s="18" customFormat="1" ht="66.95" customHeight="1" x14ac:dyDescent="0.25">
      <c r="A143" s="101"/>
      <c r="B143" s="101" t="e">
        <f>VLOOKUP(A143,'Ordre du jour'!$A$2:$V$4973,22,FALSE)</f>
        <v>#N/A</v>
      </c>
      <c r="C143" s="101"/>
      <c r="D143" s="105"/>
      <c r="E143" s="105"/>
      <c r="F143" s="106"/>
      <c r="G143" s="106"/>
      <c r="H143" s="110"/>
      <c r="I143" s="106"/>
      <c r="J143" s="107"/>
      <c r="K143" s="107"/>
      <c r="L143" s="107">
        <f t="shared" si="3"/>
        <v>0</v>
      </c>
      <c r="M143" s="107"/>
      <c r="N143" s="156"/>
      <c r="O143" s="101" t="e">
        <f>VLOOKUP(A143,'Ordre du jour'!$A$2:$V$4973,14,FALSE)</f>
        <v>#N/A</v>
      </c>
      <c r="P143" s="161"/>
      <c r="Q143" s="7">
        <f t="shared" si="4"/>
        <v>32</v>
      </c>
      <c r="S143"/>
      <c r="T143"/>
      <c r="U143" s="112"/>
    </row>
    <row r="144" spans="1:21" s="18" customFormat="1" ht="66.95" customHeight="1" x14ac:dyDescent="0.25">
      <c r="A144" s="101"/>
      <c r="B144" s="101" t="e">
        <f>VLOOKUP(A144,'Ordre du jour'!$A$2:$V$4973,22,FALSE)</f>
        <v>#N/A</v>
      </c>
      <c r="C144" s="101"/>
      <c r="D144" s="105"/>
      <c r="E144" s="105"/>
      <c r="F144" s="106"/>
      <c r="G144" s="106"/>
      <c r="H144" s="110"/>
      <c r="I144" s="106"/>
      <c r="J144" s="107"/>
      <c r="K144" s="107"/>
      <c r="L144" s="107">
        <f t="shared" si="3"/>
        <v>0</v>
      </c>
      <c r="M144" s="107"/>
      <c r="N144" s="156"/>
      <c r="O144" s="101" t="e">
        <f>VLOOKUP(A144,'Ordre du jour'!$A$2:$V$4973,14,FALSE)</f>
        <v>#N/A</v>
      </c>
      <c r="P144" s="161"/>
      <c r="Q144" s="7">
        <f t="shared" si="4"/>
        <v>32</v>
      </c>
      <c r="S144"/>
      <c r="T144"/>
      <c r="U144" s="112"/>
    </row>
    <row r="145" spans="1:21" s="18" customFormat="1" ht="66.95" customHeight="1" x14ac:dyDescent="0.25">
      <c r="A145" s="101"/>
      <c r="B145" s="101" t="e">
        <f>VLOOKUP(A145,'Ordre du jour'!$A$2:$V$4973,22,FALSE)</f>
        <v>#N/A</v>
      </c>
      <c r="C145" s="101"/>
      <c r="D145" s="105"/>
      <c r="E145" s="105"/>
      <c r="F145" s="106"/>
      <c r="G145" s="106"/>
      <c r="H145" s="110"/>
      <c r="I145" s="106"/>
      <c r="J145" s="107"/>
      <c r="K145" s="107"/>
      <c r="L145" s="107">
        <f t="shared" si="3"/>
        <v>0</v>
      </c>
      <c r="M145" s="107"/>
      <c r="N145" s="156"/>
      <c r="O145" s="101" t="e">
        <f>VLOOKUP(A145,'Ordre du jour'!$A$2:$V$4973,14,FALSE)</f>
        <v>#N/A</v>
      </c>
      <c r="P145" s="161"/>
      <c r="Q145" s="7">
        <f t="shared" si="4"/>
        <v>32</v>
      </c>
      <c r="S145"/>
      <c r="T145"/>
      <c r="U145" s="112"/>
    </row>
    <row r="146" spans="1:21" s="18" customFormat="1" ht="66.95" customHeight="1" x14ac:dyDescent="0.25">
      <c r="A146" s="101"/>
      <c r="B146" s="101" t="e">
        <f>VLOOKUP(A146,'Ordre du jour'!$A$2:$V$4973,22,FALSE)</f>
        <v>#N/A</v>
      </c>
      <c r="C146" s="101"/>
      <c r="D146" s="105"/>
      <c r="E146" s="105"/>
      <c r="F146" s="106"/>
      <c r="G146" s="106"/>
      <c r="H146" s="106"/>
      <c r="I146" s="106"/>
      <c r="J146" s="107"/>
      <c r="K146" s="107"/>
      <c r="L146" s="107">
        <f t="shared" si="3"/>
        <v>0</v>
      </c>
      <c r="M146" s="107"/>
      <c r="N146" s="156"/>
      <c r="O146" s="101" t="e">
        <f>VLOOKUP(A146,'Ordre du jour'!$A$2:$V$4973,14,FALSE)</f>
        <v>#N/A</v>
      </c>
      <c r="P146" s="161"/>
      <c r="Q146" s="7">
        <f t="shared" si="4"/>
        <v>32</v>
      </c>
      <c r="S146"/>
      <c r="T146"/>
      <c r="U146" s="112"/>
    </row>
    <row r="147" spans="1:21" s="18" customFormat="1" ht="66.95" customHeight="1" x14ac:dyDescent="0.25">
      <c r="A147" s="101"/>
      <c r="B147" s="101" t="e">
        <f>VLOOKUP(A147,'Ordre du jour'!$A$2:$V$4973,22,FALSE)</f>
        <v>#N/A</v>
      </c>
      <c r="C147" s="101"/>
      <c r="D147" s="105"/>
      <c r="E147" s="105"/>
      <c r="F147" s="106"/>
      <c r="G147" s="106"/>
      <c r="H147" s="110"/>
      <c r="I147" s="106"/>
      <c r="J147" s="107"/>
      <c r="K147" s="107"/>
      <c r="L147" s="107">
        <f t="shared" si="3"/>
        <v>0</v>
      </c>
      <c r="M147" s="107"/>
      <c r="N147" s="156"/>
      <c r="O147" s="101" t="e">
        <f>VLOOKUP(A147,'Ordre du jour'!$A$2:$V$4973,14,FALSE)</f>
        <v>#N/A</v>
      </c>
      <c r="P147" s="161"/>
      <c r="Q147" s="7">
        <f t="shared" si="4"/>
        <v>32</v>
      </c>
      <c r="S147"/>
      <c r="T147"/>
      <c r="U147" s="112"/>
    </row>
    <row r="148" spans="1:21" s="18" customFormat="1" ht="66.95" customHeight="1" x14ac:dyDescent="0.25">
      <c r="A148" s="101"/>
      <c r="B148" s="101" t="e">
        <f>VLOOKUP(A148,'Ordre du jour'!$A$2:$V$4973,22,FALSE)</f>
        <v>#N/A</v>
      </c>
      <c r="C148" s="101"/>
      <c r="D148" s="105"/>
      <c r="E148" s="105"/>
      <c r="F148" s="106"/>
      <c r="G148" s="106"/>
      <c r="H148" s="110"/>
      <c r="I148" s="106"/>
      <c r="J148" s="107"/>
      <c r="K148" s="107"/>
      <c r="L148" s="107">
        <f t="shared" si="3"/>
        <v>0</v>
      </c>
      <c r="M148" s="107"/>
      <c r="N148" s="156"/>
      <c r="O148" s="101" t="e">
        <f>VLOOKUP(A148,'Ordre du jour'!$A$2:$V$4973,14,FALSE)</f>
        <v>#N/A</v>
      </c>
      <c r="P148" s="161"/>
      <c r="Q148" s="7">
        <f t="shared" si="4"/>
        <v>32</v>
      </c>
      <c r="S148"/>
      <c r="T148"/>
      <c r="U148" s="112"/>
    </row>
    <row r="149" spans="1:21" s="18" customFormat="1" ht="66.95" customHeight="1" x14ac:dyDescent="0.25">
      <c r="A149" s="101"/>
      <c r="B149" s="101" t="e">
        <f>VLOOKUP(A149,'Ordre du jour'!$A$2:$V$4973,22,FALSE)</f>
        <v>#N/A</v>
      </c>
      <c r="C149" s="101"/>
      <c r="D149" s="105"/>
      <c r="E149" s="105"/>
      <c r="F149" s="106"/>
      <c r="G149" s="106"/>
      <c r="H149" s="110"/>
      <c r="I149" s="106"/>
      <c r="J149" s="107"/>
      <c r="K149" s="107"/>
      <c r="L149" s="107">
        <f t="shared" si="3"/>
        <v>0</v>
      </c>
      <c r="M149" s="107"/>
      <c r="N149" s="156"/>
      <c r="O149" s="101" t="e">
        <f>VLOOKUP(A149,'Ordre du jour'!$A$2:$V$4973,14,FALSE)</f>
        <v>#N/A</v>
      </c>
      <c r="P149" s="161"/>
      <c r="Q149" s="7">
        <f t="shared" si="4"/>
        <v>32</v>
      </c>
      <c r="S149"/>
      <c r="T149"/>
      <c r="U149" s="112"/>
    </row>
    <row r="150" spans="1:21" s="18" customFormat="1" ht="66.95" customHeight="1" x14ac:dyDescent="0.25">
      <c r="A150" s="101"/>
      <c r="B150" s="101" t="e">
        <f>VLOOKUP(A150,'Ordre du jour'!$A$2:$V$4973,22,FALSE)</f>
        <v>#N/A</v>
      </c>
      <c r="C150" s="101"/>
      <c r="D150" s="105"/>
      <c r="E150" s="105"/>
      <c r="F150" s="106"/>
      <c r="G150" s="106"/>
      <c r="H150" s="110"/>
      <c r="I150" s="106"/>
      <c r="J150" s="107"/>
      <c r="K150" s="107"/>
      <c r="L150" s="107">
        <f t="shared" si="3"/>
        <v>0</v>
      </c>
      <c r="M150" s="107"/>
      <c r="N150" s="156"/>
      <c r="O150" s="101" t="e">
        <f>VLOOKUP(A150,'Ordre du jour'!$A$2:$V$4973,14,FALSE)</f>
        <v>#N/A</v>
      </c>
      <c r="P150" s="161"/>
      <c r="Q150" s="7">
        <f t="shared" si="4"/>
        <v>32</v>
      </c>
      <c r="S150"/>
      <c r="T150"/>
      <c r="U150" s="112"/>
    </row>
    <row r="151" spans="1:21" s="18" customFormat="1" ht="66.95" customHeight="1" x14ac:dyDescent="0.25">
      <c r="A151" s="101"/>
      <c r="B151" s="101" t="e">
        <f>VLOOKUP(A151,'Ordre du jour'!$A$2:$V$4973,22,FALSE)</f>
        <v>#N/A</v>
      </c>
      <c r="C151" s="101"/>
      <c r="D151" s="105"/>
      <c r="E151" s="105"/>
      <c r="F151" s="106"/>
      <c r="G151" s="106"/>
      <c r="H151" s="110"/>
      <c r="I151" s="106"/>
      <c r="J151" s="107"/>
      <c r="K151" s="107"/>
      <c r="L151" s="107">
        <f t="shared" si="3"/>
        <v>0</v>
      </c>
      <c r="M151" s="107"/>
      <c r="N151" s="156"/>
      <c r="O151" s="101" t="e">
        <f>VLOOKUP(A151,'Ordre du jour'!$A$2:$V$4973,14,FALSE)</f>
        <v>#N/A</v>
      </c>
      <c r="P151" s="161"/>
      <c r="Q151" s="7">
        <f t="shared" si="4"/>
        <v>32</v>
      </c>
      <c r="S151"/>
      <c r="T151"/>
      <c r="U151" s="112"/>
    </row>
    <row r="152" spans="1:21" s="18" customFormat="1" ht="66.95" customHeight="1" x14ac:dyDescent="0.25">
      <c r="A152" s="101"/>
      <c r="B152" s="101" t="e">
        <f>VLOOKUP(A152,'Ordre du jour'!$A$2:$V$4973,22,FALSE)</f>
        <v>#N/A</v>
      </c>
      <c r="C152" s="101"/>
      <c r="D152" s="105"/>
      <c r="E152" s="105"/>
      <c r="F152" s="106"/>
      <c r="G152" s="106"/>
      <c r="H152" s="110"/>
      <c r="I152" s="106"/>
      <c r="J152" s="107"/>
      <c r="K152" s="107"/>
      <c r="L152" s="107">
        <f t="shared" si="3"/>
        <v>0</v>
      </c>
      <c r="M152" s="107"/>
      <c r="N152" s="156"/>
      <c r="O152" s="101" t="e">
        <f>VLOOKUP(A152,'Ordre du jour'!$A$2:$V$4973,14,FALSE)</f>
        <v>#N/A</v>
      </c>
      <c r="P152" s="161"/>
      <c r="Q152" s="7">
        <f t="shared" si="4"/>
        <v>32</v>
      </c>
      <c r="S152"/>
      <c r="T152"/>
      <c r="U152" s="112"/>
    </row>
    <row r="153" spans="1:21" s="18" customFormat="1" ht="66.95" customHeight="1" x14ac:dyDescent="0.25">
      <c r="A153" s="101"/>
      <c r="B153" s="101" t="e">
        <f>VLOOKUP(A153,'Ordre du jour'!$A$2:$V$4973,22,FALSE)</f>
        <v>#N/A</v>
      </c>
      <c r="C153" s="101"/>
      <c r="D153" s="105"/>
      <c r="E153" s="105"/>
      <c r="F153" s="106"/>
      <c r="G153" s="106"/>
      <c r="H153" s="110"/>
      <c r="I153" s="106"/>
      <c r="J153" s="107"/>
      <c r="K153" s="107"/>
      <c r="L153" s="107">
        <f t="shared" si="3"/>
        <v>0</v>
      </c>
      <c r="M153" s="107"/>
      <c r="N153" s="156"/>
      <c r="O153" s="101" t="e">
        <f>VLOOKUP(A153,'Ordre du jour'!$A$2:$V$4973,14,FALSE)</f>
        <v>#N/A</v>
      </c>
      <c r="P153" s="161"/>
      <c r="Q153" s="7">
        <f t="shared" si="4"/>
        <v>32</v>
      </c>
      <c r="S153"/>
      <c r="T153"/>
      <c r="U153" s="112"/>
    </row>
    <row r="154" spans="1:21" s="18" customFormat="1" ht="66.95" customHeight="1" x14ac:dyDescent="0.25">
      <c r="A154" s="101"/>
      <c r="B154" s="101" t="e">
        <f>VLOOKUP(A154,'Ordre du jour'!$A$2:$V$4973,22,FALSE)</f>
        <v>#N/A</v>
      </c>
      <c r="C154" s="101"/>
      <c r="D154" s="105"/>
      <c r="E154" s="105"/>
      <c r="F154" s="106"/>
      <c r="G154" s="106"/>
      <c r="H154" s="110"/>
      <c r="I154" s="106"/>
      <c r="J154" s="107"/>
      <c r="K154" s="107"/>
      <c r="L154" s="107">
        <f t="shared" si="3"/>
        <v>0</v>
      </c>
      <c r="M154" s="107"/>
      <c r="N154" s="156"/>
      <c r="O154" s="101" t="e">
        <f>VLOOKUP(A154,'Ordre du jour'!$A$2:$V$4973,14,FALSE)</f>
        <v>#N/A</v>
      </c>
      <c r="P154" s="161"/>
      <c r="Q154" s="7">
        <f t="shared" si="4"/>
        <v>32</v>
      </c>
      <c r="S154"/>
      <c r="T154"/>
      <c r="U154" s="112"/>
    </row>
    <row r="155" spans="1:21" s="18" customFormat="1" ht="66.95" customHeight="1" x14ac:dyDescent="0.25">
      <c r="A155" s="101"/>
      <c r="B155" s="101" t="e">
        <f>VLOOKUP(A155,'Ordre du jour'!$A$2:$V$4973,22,FALSE)</f>
        <v>#N/A</v>
      </c>
      <c r="C155" s="101"/>
      <c r="D155" s="105"/>
      <c r="E155" s="105"/>
      <c r="F155" s="106"/>
      <c r="G155" s="106"/>
      <c r="H155" s="108"/>
      <c r="I155" s="106"/>
      <c r="J155" s="107"/>
      <c r="K155" s="107"/>
      <c r="L155" s="107">
        <f t="shared" si="3"/>
        <v>0</v>
      </c>
      <c r="M155" s="107"/>
      <c r="N155" s="156"/>
      <c r="O155" s="101" t="e">
        <f>VLOOKUP(A155,'Ordre du jour'!$A$2:$V$4973,14,FALSE)</f>
        <v>#N/A</v>
      </c>
      <c r="P155" s="161"/>
      <c r="Q155" s="7">
        <f t="shared" si="4"/>
        <v>32</v>
      </c>
      <c r="S155"/>
      <c r="T155"/>
      <c r="U155" s="112"/>
    </row>
    <row r="156" spans="1:21" s="18" customFormat="1" ht="66.95" customHeight="1" x14ac:dyDescent="0.25">
      <c r="A156" s="101"/>
      <c r="B156" s="101" t="e">
        <f>VLOOKUP(A156,'Ordre du jour'!$A$2:$V$4973,22,FALSE)</f>
        <v>#N/A</v>
      </c>
      <c r="C156" s="101"/>
      <c r="D156" s="105"/>
      <c r="E156" s="105"/>
      <c r="F156" s="106"/>
      <c r="G156" s="106"/>
      <c r="H156" s="108"/>
      <c r="I156" s="106"/>
      <c r="J156" s="107"/>
      <c r="K156" s="107"/>
      <c r="L156" s="107">
        <f t="shared" si="3"/>
        <v>0</v>
      </c>
      <c r="M156" s="106"/>
      <c r="N156" s="156"/>
      <c r="O156" s="101" t="e">
        <f>VLOOKUP(A156,'Ordre du jour'!$A$2:$V$4973,14,FALSE)</f>
        <v>#N/A</v>
      </c>
      <c r="P156" s="161"/>
      <c r="Q156" s="7">
        <f t="shared" si="4"/>
        <v>32</v>
      </c>
      <c r="S156"/>
      <c r="T156"/>
      <c r="U156" s="112"/>
    </row>
    <row r="157" spans="1:21" s="18" customFormat="1" ht="66.95" customHeight="1" x14ac:dyDescent="0.25">
      <c r="A157" s="101"/>
      <c r="B157" s="101" t="e">
        <f>VLOOKUP(A157,'Ordre du jour'!$A$2:$V$4973,22,FALSE)</f>
        <v>#N/A</v>
      </c>
      <c r="C157" s="101"/>
      <c r="D157" s="105"/>
      <c r="E157" s="105"/>
      <c r="F157" s="106"/>
      <c r="G157" s="106"/>
      <c r="H157" s="108"/>
      <c r="I157" s="106"/>
      <c r="J157" s="107"/>
      <c r="K157" s="107"/>
      <c r="L157" s="107">
        <f t="shared" si="3"/>
        <v>0</v>
      </c>
      <c r="M157" s="106"/>
      <c r="N157" s="156"/>
      <c r="O157" s="101" t="e">
        <f>VLOOKUP(A157,'Ordre du jour'!$A$2:$V$4973,14,FALSE)</f>
        <v>#N/A</v>
      </c>
      <c r="P157" s="161"/>
      <c r="Q157" s="7">
        <f t="shared" si="4"/>
        <v>32</v>
      </c>
      <c r="S157"/>
      <c r="T157"/>
      <c r="U157" s="112"/>
    </row>
    <row r="158" spans="1:21" s="18" customFormat="1" ht="66.95" customHeight="1" x14ac:dyDescent="0.25">
      <c r="A158" s="101"/>
      <c r="B158" s="101" t="e">
        <f>VLOOKUP(A158,'Ordre du jour'!$A$2:$V$4973,22,FALSE)</f>
        <v>#N/A</v>
      </c>
      <c r="C158" s="101"/>
      <c r="D158" s="105"/>
      <c r="E158" s="105"/>
      <c r="F158" s="106"/>
      <c r="G158" s="110"/>
      <c r="H158" s="108"/>
      <c r="I158" s="106"/>
      <c r="J158" s="107"/>
      <c r="K158" s="107"/>
      <c r="L158" s="107">
        <f t="shared" si="3"/>
        <v>0</v>
      </c>
      <c r="M158" s="106"/>
      <c r="N158" s="156"/>
      <c r="O158" s="101" t="e">
        <f>VLOOKUP(A158,'Ordre du jour'!$A$2:$V$4973,14,FALSE)</f>
        <v>#N/A</v>
      </c>
      <c r="P158" s="161"/>
      <c r="Q158" s="7">
        <f t="shared" si="4"/>
        <v>32</v>
      </c>
      <c r="S158"/>
      <c r="T158"/>
      <c r="U158" s="112"/>
    </row>
    <row r="159" spans="1:21" s="18" customFormat="1" ht="66.95" customHeight="1" x14ac:dyDescent="0.25">
      <c r="A159" s="101"/>
      <c r="B159" s="101" t="e">
        <f>VLOOKUP(A159,'Ordre du jour'!$A$2:$V$4973,22,FALSE)</f>
        <v>#N/A</v>
      </c>
      <c r="C159" s="101"/>
      <c r="D159" s="105"/>
      <c r="E159" s="105"/>
      <c r="F159" s="106"/>
      <c r="G159" s="106"/>
      <c r="H159" s="108"/>
      <c r="I159" s="106"/>
      <c r="J159" s="107"/>
      <c r="K159" s="107"/>
      <c r="L159" s="107">
        <f t="shared" si="3"/>
        <v>0</v>
      </c>
      <c r="M159" s="106"/>
      <c r="N159" s="156"/>
      <c r="O159" s="101" t="e">
        <f>VLOOKUP(A159,'Ordre du jour'!$A$2:$V$4973,14,FALSE)</f>
        <v>#N/A</v>
      </c>
      <c r="P159" s="161"/>
      <c r="Q159" s="7">
        <f t="shared" si="4"/>
        <v>32</v>
      </c>
      <c r="S159"/>
      <c r="T159"/>
      <c r="U159" s="112"/>
    </row>
    <row r="160" spans="1:21" s="18" customFormat="1" ht="66.95" customHeight="1" x14ac:dyDescent="0.25">
      <c r="A160" s="101"/>
      <c r="B160" s="101" t="e">
        <f>VLOOKUP(A160,'Ordre du jour'!$A$2:$V$4973,22,FALSE)</f>
        <v>#N/A</v>
      </c>
      <c r="C160" s="101"/>
      <c r="D160" s="105"/>
      <c r="E160" s="105"/>
      <c r="F160" s="106"/>
      <c r="G160" s="110"/>
      <c r="H160" s="106"/>
      <c r="I160" s="106"/>
      <c r="J160" s="107"/>
      <c r="K160" s="107"/>
      <c r="L160" s="107">
        <f t="shared" si="3"/>
        <v>0</v>
      </c>
      <c r="M160" s="106"/>
      <c r="N160" s="156"/>
      <c r="O160" s="101" t="e">
        <f>VLOOKUP(A160,'Ordre du jour'!$A$2:$V$4973,14,FALSE)</f>
        <v>#N/A</v>
      </c>
      <c r="P160" s="161"/>
      <c r="Q160" s="7">
        <f t="shared" si="4"/>
        <v>32</v>
      </c>
      <c r="S160"/>
      <c r="T160"/>
      <c r="U160" s="112"/>
    </row>
    <row r="161" spans="1:21" s="18" customFormat="1" ht="66.95" customHeight="1" x14ac:dyDescent="0.25">
      <c r="A161" s="101"/>
      <c r="B161" s="101" t="e">
        <f>VLOOKUP(A161,'Ordre du jour'!$A$2:$V$4973,22,FALSE)</f>
        <v>#N/A</v>
      </c>
      <c r="C161" s="101"/>
      <c r="D161" s="105"/>
      <c r="E161" s="105"/>
      <c r="F161" s="106"/>
      <c r="G161" s="106"/>
      <c r="H161" s="106"/>
      <c r="I161" s="106"/>
      <c r="J161" s="107"/>
      <c r="K161" s="107"/>
      <c r="L161" s="107">
        <f t="shared" si="3"/>
        <v>0</v>
      </c>
      <c r="M161" s="106"/>
      <c r="N161" s="156"/>
      <c r="O161" s="101" t="e">
        <f>VLOOKUP(A161,'Ordre du jour'!$A$2:$V$4973,14,FALSE)</f>
        <v>#N/A</v>
      </c>
      <c r="P161" s="161"/>
      <c r="Q161" s="7">
        <f t="shared" si="4"/>
        <v>32</v>
      </c>
      <c r="S161"/>
      <c r="T161"/>
      <c r="U161" s="112"/>
    </row>
    <row r="162" spans="1:21" s="18" customFormat="1" ht="66.95" customHeight="1" x14ac:dyDescent="0.25">
      <c r="A162" s="101"/>
      <c r="B162" s="101" t="e">
        <f>VLOOKUP(A162,'Ordre du jour'!$A$2:$V$4973,22,FALSE)</f>
        <v>#N/A</v>
      </c>
      <c r="C162" s="101"/>
      <c r="D162" s="105"/>
      <c r="E162" s="105"/>
      <c r="F162" s="106"/>
      <c r="G162" s="110"/>
      <c r="H162" s="106"/>
      <c r="I162" s="106"/>
      <c r="J162" s="107"/>
      <c r="K162" s="107"/>
      <c r="L162" s="107">
        <f t="shared" si="3"/>
        <v>0</v>
      </c>
      <c r="M162" s="106"/>
      <c r="N162" s="156"/>
      <c r="O162" s="101" t="e">
        <f>VLOOKUP(A162,'Ordre du jour'!$A$2:$V$4973,14,FALSE)</f>
        <v>#N/A</v>
      </c>
      <c r="P162" s="161"/>
      <c r="Q162" s="7">
        <f t="shared" si="4"/>
        <v>32</v>
      </c>
      <c r="S162"/>
      <c r="T162"/>
      <c r="U162" s="112"/>
    </row>
    <row r="163" spans="1:21" s="18" customFormat="1" ht="66.95" customHeight="1" x14ac:dyDescent="0.25">
      <c r="A163" s="101"/>
      <c r="B163" s="101" t="e">
        <f>VLOOKUP(A163,'Ordre du jour'!$A$2:$V$4973,22,FALSE)</f>
        <v>#N/A</v>
      </c>
      <c r="C163" s="101"/>
      <c r="D163" s="105"/>
      <c r="E163" s="105"/>
      <c r="F163" s="106"/>
      <c r="G163" s="106"/>
      <c r="H163" s="106"/>
      <c r="I163" s="106"/>
      <c r="J163" s="107"/>
      <c r="K163" s="107"/>
      <c r="L163" s="107">
        <f t="shared" si="3"/>
        <v>0</v>
      </c>
      <c r="M163" s="106"/>
      <c r="N163" s="156"/>
      <c r="O163" s="101" t="e">
        <f>VLOOKUP(A163,'Ordre du jour'!$A$2:$V$4973,14,FALSE)</f>
        <v>#N/A</v>
      </c>
      <c r="P163" s="161"/>
      <c r="Q163" s="7">
        <f t="shared" si="4"/>
        <v>32</v>
      </c>
      <c r="S163"/>
      <c r="T163"/>
      <c r="U163" s="112"/>
    </row>
    <row r="164" spans="1:21" s="18" customFormat="1" ht="66.95" customHeight="1" x14ac:dyDescent="0.25">
      <c r="A164" s="101"/>
      <c r="B164" s="101" t="e">
        <f>VLOOKUP(A164,'Ordre du jour'!$A$2:$V$4973,22,FALSE)</f>
        <v>#N/A</v>
      </c>
      <c r="C164" s="101"/>
      <c r="D164" s="105"/>
      <c r="E164" s="105"/>
      <c r="F164" s="106"/>
      <c r="G164" s="110"/>
      <c r="H164" s="106"/>
      <c r="I164" s="106"/>
      <c r="J164" s="107"/>
      <c r="K164" s="107"/>
      <c r="L164" s="107">
        <f t="shared" si="3"/>
        <v>0</v>
      </c>
      <c r="M164" s="106"/>
      <c r="N164" s="156"/>
      <c r="O164" s="101" t="e">
        <f>VLOOKUP(A164,'Ordre du jour'!$A$2:$V$4973,14,FALSE)</f>
        <v>#N/A</v>
      </c>
      <c r="P164" s="161"/>
      <c r="Q164" s="7">
        <f t="shared" si="4"/>
        <v>32</v>
      </c>
      <c r="S164"/>
      <c r="T164"/>
      <c r="U164" s="112"/>
    </row>
    <row r="165" spans="1:21" s="18" customFormat="1" ht="66.95" customHeight="1" x14ac:dyDescent="0.25">
      <c r="A165" s="101"/>
      <c r="B165" s="101" t="e">
        <f>VLOOKUP(A165,'Ordre du jour'!$A$2:$V$4973,22,FALSE)</f>
        <v>#N/A</v>
      </c>
      <c r="C165" s="101"/>
      <c r="D165" s="105"/>
      <c r="E165" s="105"/>
      <c r="F165" s="106"/>
      <c r="G165" s="106"/>
      <c r="H165" s="106"/>
      <c r="I165" s="106"/>
      <c r="J165" s="107"/>
      <c r="K165" s="107"/>
      <c r="L165" s="107">
        <f t="shared" si="3"/>
        <v>0</v>
      </c>
      <c r="M165" s="106"/>
      <c r="N165" s="156"/>
      <c r="O165" s="101" t="e">
        <f>VLOOKUP(A165,'Ordre du jour'!$A$2:$V$4973,14,FALSE)</f>
        <v>#N/A</v>
      </c>
      <c r="P165" s="161"/>
      <c r="Q165" s="7">
        <f t="shared" si="4"/>
        <v>32</v>
      </c>
      <c r="S165"/>
      <c r="T165"/>
      <c r="U165" s="112"/>
    </row>
    <row r="166" spans="1:21" s="18" customFormat="1" ht="66.95" customHeight="1" x14ac:dyDescent="0.25">
      <c r="A166" s="101"/>
      <c r="B166" s="101" t="e">
        <f>VLOOKUP(A166,'Ordre du jour'!$A$2:$V$4973,22,FALSE)</f>
        <v>#N/A</v>
      </c>
      <c r="C166" s="101"/>
      <c r="D166" s="105"/>
      <c r="E166" s="105"/>
      <c r="F166" s="106"/>
      <c r="G166" s="110"/>
      <c r="H166" s="106"/>
      <c r="I166" s="106"/>
      <c r="J166" s="107"/>
      <c r="K166" s="107"/>
      <c r="L166" s="107">
        <f t="shared" si="3"/>
        <v>0</v>
      </c>
      <c r="M166" s="106"/>
      <c r="N166" s="156"/>
      <c r="O166" s="101" t="e">
        <f>VLOOKUP(A166,'Ordre du jour'!$A$2:$V$4973,14,FALSE)</f>
        <v>#N/A</v>
      </c>
      <c r="P166" s="161"/>
      <c r="Q166" s="7">
        <f t="shared" si="4"/>
        <v>32</v>
      </c>
      <c r="S166"/>
      <c r="T166"/>
      <c r="U166" s="112"/>
    </row>
    <row r="167" spans="1:21" s="18" customFormat="1" ht="66.95" customHeight="1" x14ac:dyDescent="0.25">
      <c r="A167" s="101"/>
      <c r="B167" s="101" t="e">
        <f>VLOOKUP(A167,'Ordre du jour'!$A$2:$V$4973,22,FALSE)</f>
        <v>#N/A</v>
      </c>
      <c r="C167" s="101"/>
      <c r="D167" s="105"/>
      <c r="E167" s="105"/>
      <c r="F167" s="106"/>
      <c r="G167" s="106"/>
      <c r="H167" s="106"/>
      <c r="I167" s="106"/>
      <c r="J167" s="107"/>
      <c r="K167" s="107"/>
      <c r="L167" s="107">
        <f t="shared" si="3"/>
        <v>0</v>
      </c>
      <c r="M167" s="106"/>
      <c r="N167" s="156"/>
      <c r="O167" s="101" t="e">
        <f>VLOOKUP(A167,'Ordre du jour'!$A$2:$V$4973,14,FALSE)</f>
        <v>#N/A</v>
      </c>
      <c r="P167" s="161"/>
      <c r="Q167" s="7">
        <f t="shared" si="4"/>
        <v>32</v>
      </c>
      <c r="S167"/>
      <c r="T167"/>
      <c r="U167" s="112"/>
    </row>
    <row r="168" spans="1:21" s="18" customFormat="1" ht="66.95" customHeight="1" x14ac:dyDescent="0.25">
      <c r="A168" s="101"/>
      <c r="B168" s="101" t="e">
        <f>VLOOKUP(A168,'Ordre du jour'!$A$2:$V$4973,22,FALSE)</f>
        <v>#N/A</v>
      </c>
      <c r="C168" s="101"/>
      <c r="D168" s="105"/>
      <c r="E168" s="105"/>
      <c r="F168" s="106"/>
      <c r="G168" s="110"/>
      <c r="H168" s="106"/>
      <c r="I168" s="106"/>
      <c r="J168" s="107"/>
      <c r="K168" s="107"/>
      <c r="L168" s="107">
        <f t="shared" si="3"/>
        <v>0</v>
      </c>
      <c r="M168" s="106"/>
      <c r="N168" s="156"/>
      <c r="O168" s="101" t="e">
        <f>VLOOKUP(A168,'Ordre du jour'!$A$2:$V$4973,14,FALSE)</f>
        <v>#N/A</v>
      </c>
      <c r="P168" s="161"/>
      <c r="Q168" s="7">
        <f t="shared" si="4"/>
        <v>32</v>
      </c>
      <c r="S168"/>
      <c r="T168"/>
      <c r="U168" s="112"/>
    </row>
    <row r="169" spans="1:21" s="18" customFormat="1" ht="66.95" customHeight="1" x14ac:dyDescent="0.25">
      <c r="A169" s="101"/>
      <c r="B169" s="101" t="e">
        <f>VLOOKUP(A169,'Ordre du jour'!$A$2:$V$4973,22,FALSE)</f>
        <v>#N/A</v>
      </c>
      <c r="C169" s="101"/>
      <c r="D169" s="105"/>
      <c r="E169" s="105"/>
      <c r="F169" s="106"/>
      <c r="G169" s="106"/>
      <c r="H169" s="106"/>
      <c r="I169" s="106"/>
      <c r="J169" s="107"/>
      <c r="K169" s="107"/>
      <c r="L169" s="107">
        <f t="shared" si="3"/>
        <v>0</v>
      </c>
      <c r="M169" s="106"/>
      <c r="N169" s="156"/>
      <c r="O169" s="101" t="e">
        <f>VLOOKUP(A169,'Ordre du jour'!$A$2:$V$4973,14,FALSE)</f>
        <v>#N/A</v>
      </c>
      <c r="P169" s="161"/>
      <c r="Q169" s="7">
        <f t="shared" si="4"/>
        <v>32</v>
      </c>
      <c r="S169"/>
      <c r="T169"/>
      <c r="U169" s="112"/>
    </row>
    <row r="170" spans="1:21" s="18" customFormat="1" ht="66.95" customHeight="1" x14ac:dyDescent="0.25">
      <c r="A170" s="101"/>
      <c r="B170" s="101" t="e">
        <f>VLOOKUP(A170,'Ordre du jour'!$A$2:$V$4973,22,FALSE)</f>
        <v>#N/A</v>
      </c>
      <c r="C170" s="101"/>
      <c r="D170" s="105"/>
      <c r="E170" s="105"/>
      <c r="F170" s="106"/>
      <c r="G170" s="110"/>
      <c r="H170" s="106"/>
      <c r="I170" s="106"/>
      <c r="J170" s="107"/>
      <c r="K170" s="107"/>
      <c r="L170" s="107">
        <f t="shared" si="3"/>
        <v>0</v>
      </c>
      <c r="M170" s="106"/>
      <c r="N170" s="156"/>
      <c r="O170" s="101" t="e">
        <f>VLOOKUP(A170,'Ordre du jour'!$A$2:$V$4973,14,FALSE)</f>
        <v>#N/A</v>
      </c>
      <c r="P170" s="161"/>
      <c r="Q170" s="7">
        <f t="shared" si="4"/>
        <v>32</v>
      </c>
      <c r="S170"/>
      <c r="T170"/>
      <c r="U170" s="112"/>
    </row>
    <row r="171" spans="1:21" s="18" customFormat="1" ht="66.95" customHeight="1" x14ac:dyDescent="0.25">
      <c r="A171" s="101"/>
      <c r="B171" s="101" t="e">
        <f>VLOOKUP(A171,'Ordre du jour'!$A$2:$V$4973,22,FALSE)</f>
        <v>#N/A</v>
      </c>
      <c r="C171" s="101"/>
      <c r="D171" s="105"/>
      <c r="E171" s="105"/>
      <c r="F171" s="106"/>
      <c r="G171" s="110"/>
      <c r="H171" s="106"/>
      <c r="I171" s="106"/>
      <c r="J171" s="107"/>
      <c r="K171" s="107"/>
      <c r="L171" s="107">
        <f t="shared" si="3"/>
        <v>0</v>
      </c>
      <c r="M171" s="106"/>
      <c r="N171" s="156"/>
      <c r="O171" s="101" t="e">
        <f>VLOOKUP(A171,'Ordre du jour'!$A$2:$V$4973,14,FALSE)</f>
        <v>#N/A</v>
      </c>
      <c r="P171" s="161"/>
      <c r="Q171" s="7">
        <f t="shared" si="4"/>
        <v>32</v>
      </c>
      <c r="S171"/>
      <c r="T171"/>
      <c r="U171" s="112"/>
    </row>
    <row r="172" spans="1:21" s="18" customFormat="1" ht="66.95" customHeight="1" x14ac:dyDescent="0.25">
      <c r="A172" s="101"/>
      <c r="B172" s="101" t="e">
        <f>VLOOKUP(A172,'Ordre du jour'!$A$2:$V$4973,22,FALSE)</f>
        <v>#N/A</v>
      </c>
      <c r="C172" s="101"/>
      <c r="D172" s="105"/>
      <c r="E172" s="105"/>
      <c r="F172" s="106"/>
      <c r="G172" s="106"/>
      <c r="H172" s="106"/>
      <c r="I172" s="106"/>
      <c r="J172" s="107"/>
      <c r="K172" s="107"/>
      <c r="L172" s="107">
        <f t="shared" si="3"/>
        <v>0</v>
      </c>
      <c r="M172" s="106"/>
      <c r="N172" s="156"/>
      <c r="O172" s="101" t="e">
        <f>VLOOKUP(A172,'Ordre du jour'!$A$2:$V$4973,14,FALSE)</f>
        <v>#N/A</v>
      </c>
      <c r="P172" s="161"/>
      <c r="Q172" s="7">
        <f t="shared" si="4"/>
        <v>32</v>
      </c>
      <c r="S172"/>
      <c r="T172"/>
      <c r="U172" s="112"/>
    </row>
    <row r="173" spans="1:21" s="18" customFormat="1" ht="66.95" customHeight="1" x14ac:dyDescent="0.25">
      <c r="A173" s="101"/>
      <c r="B173" s="101" t="e">
        <f>VLOOKUP(A173,'Ordre du jour'!$A$2:$V$4973,22,FALSE)</f>
        <v>#N/A</v>
      </c>
      <c r="C173" s="101"/>
      <c r="D173" s="105"/>
      <c r="E173" s="105"/>
      <c r="F173" s="106"/>
      <c r="G173" s="106"/>
      <c r="H173" s="106"/>
      <c r="I173" s="106"/>
      <c r="J173" s="107"/>
      <c r="K173" s="107"/>
      <c r="L173" s="107">
        <f t="shared" si="3"/>
        <v>0</v>
      </c>
      <c r="M173" s="106"/>
      <c r="N173" s="156"/>
      <c r="O173" s="101" t="e">
        <f>VLOOKUP(A173,'Ordre du jour'!$A$2:$V$4973,14,FALSE)</f>
        <v>#N/A</v>
      </c>
      <c r="P173" s="161"/>
      <c r="Q173" s="7">
        <f t="shared" si="4"/>
        <v>32</v>
      </c>
      <c r="S173"/>
      <c r="T173"/>
      <c r="U173" s="112"/>
    </row>
    <row r="174" spans="1:21" s="18" customFormat="1" ht="66.95" customHeight="1" x14ac:dyDescent="0.25">
      <c r="A174" s="101"/>
      <c r="B174" s="101" t="e">
        <f>VLOOKUP(A174,'Ordre du jour'!$A$2:$V$4973,22,FALSE)</f>
        <v>#N/A</v>
      </c>
      <c r="C174" s="101"/>
      <c r="D174" s="105"/>
      <c r="E174" s="105"/>
      <c r="F174" s="106"/>
      <c r="G174" s="106"/>
      <c r="H174" s="106"/>
      <c r="I174" s="106"/>
      <c r="J174" s="107"/>
      <c r="K174" s="107"/>
      <c r="L174" s="107">
        <f t="shared" si="3"/>
        <v>0</v>
      </c>
      <c r="M174" s="106"/>
      <c r="N174" s="156"/>
      <c r="O174" s="101" t="e">
        <f>VLOOKUP(A174,'Ordre du jour'!$A$2:$V$4973,14,FALSE)</f>
        <v>#N/A</v>
      </c>
      <c r="P174" s="161"/>
      <c r="Q174" s="7">
        <f t="shared" si="4"/>
        <v>32</v>
      </c>
      <c r="S174"/>
      <c r="T174"/>
      <c r="U174" s="112"/>
    </row>
    <row r="175" spans="1:21" s="18" customFormat="1" ht="66.95" customHeight="1" x14ac:dyDescent="0.25">
      <c r="A175" s="101"/>
      <c r="B175" s="101" t="e">
        <f>VLOOKUP(A175,'Ordre du jour'!$A$2:$V$4973,22,FALSE)</f>
        <v>#N/A</v>
      </c>
      <c r="C175" s="101"/>
      <c r="D175" s="105"/>
      <c r="E175" s="105"/>
      <c r="F175" s="106"/>
      <c r="G175" s="106"/>
      <c r="H175" s="106"/>
      <c r="I175" s="106"/>
      <c r="J175" s="107"/>
      <c r="K175" s="107"/>
      <c r="L175" s="107">
        <f t="shared" si="3"/>
        <v>0</v>
      </c>
      <c r="M175" s="106"/>
      <c r="N175" s="156"/>
      <c r="O175" s="101" t="e">
        <f>VLOOKUP(A175,'Ordre du jour'!$A$2:$V$4973,14,FALSE)</f>
        <v>#N/A</v>
      </c>
      <c r="P175" s="161"/>
      <c r="Q175" s="7">
        <f t="shared" si="4"/>
        <v>32</v>
      </c>
      <c r="S175"/>
      <c r="T175"/>
      <c r="U175" s="112"/>
    </row>
    <row r="176" spans="1:21" s="18" customFormat="1" ht="66.95" customHeight="1" x14ac:dyDescent="0.25">
      <c r="A176" s="101"/>
      <c r="B176" s="101" t="e">
        <f>VLOOKUP(A176,'Ordre du jour'!$A$2:$V$4973,22,FALSE)</f>
        <v>#N/A</v>
      </c>
      <c r="C176" s="101"/>
      <c r="D176" s="105"/>
      <c r="E176" s="105"/>
      <c r="F176" s="106"/>
      <c r="G176" s="106"/>
      <c r="H176" s="106"/>
      <c r="I176" s="106"/>
      <c r="J176" s="107"/>
      <c r="K176" s="107"/>
      <c r="L176" s="107">
        <f t="shared" si="3"/>
        <v>0</v>
      </c>
      <c r="M176" s="106"/>
      <c r="N176" s="156"/>
      <c r="O176" s="101" t="e">
        <f>VLOOKUP(A176,'Ordre du jour'!$A$2:$V$4973,14,FALSE)</f>
        <v>#N/A</v>
      </c>
      <c r="P176" s="161"/>
      <c r="Q176" s="7">
        <f t="shared" si="4"/>
        <v>32</v>
      </c>
      <c r="S176"/>
      <c r="T176"/>
      <c r="U176" s="112"/>
    </row>
    <row r="177" spans="1:21" s="18" customFormat="1" ht="66.95" customHeight="1" x14ac:dyDescent="0.25">
      <c r="A177" s="101"/>
      <c r="B177" s="101" t="e">
        <f>VLOOKUP(A177,'Ordre du jour'!$A$2:$V$4973,22,FALSE)</f>
        <v>#N/A</v>
      </c>
      <c r="C177" s="101"/>
      <c r="D177" s="105"/>
      <c r="E177" s="105"/>
      <c r="F177" s="106"/>
      <c r="G177" s="106"/>
      <c r="H177" s="106"/>
      <c r="I177" s="106"/>
      <c r="J177" s="107"/>
      <c r="K177" s="107"/>
      <c r="L177" s="107">
        <f t="shared" ref="L177:L240" si="5">J177+K177</f>
        <v>0</v>
      </c>
      <c r="M177" s="106"/>
      <c r="N177" s="156"/>
      <c r="O177" s="101" t="e">
        <f>VLOOKUP(A177,'Ordre du jour'!$A$2:$V$4973,14,FALSE)</f>
        <v>#N/A</v>
      </c>
      <c r="P177" s="161"/>
      <c r="Q177" s="7">
        <f t="shared" si="4"/>
        <v>32</v>
      </c>
      <c r="S177"/>
      <c r="T177"/>
      <c r="U177" s="112"/>
    </row>
    <row r="178" spans="1:21" s="18" customFormat="1" ht="66.95" customHeight="1" x14ac:dyDescent="0.25">
      <c r="A178" s="101"/>
      <c r="B178" s="101" t="e">
        <f>VLOOKUP(A178,'Ordre du jour'!$A$2:$V$4973,22,FALSE)</f>
        <v>#N/A</v>
      </c>
      <c r="C178" s="101"/>
      <c r="D178" s="105"/>
      <c r="E178" s="105"/>
      <c r="F178" s="106"/>
      <c r="G178" s="106"/>
      <c r="H178" s="106"/>
      <c r="I178" s="106"/>
      <c r="J178" s="107"/>
      <c r="K178" s="107"/>
      <c r="L178" s="107">
        <f t="shared" si="5"/>
        <v>0</v>
      </c>
      <c r="M178" s="106"/>
      <c r="N178" s="156"/>
      <c r="O178" s="101" t="e">
        <f>VLOOKUP(A178,'Ordre du jour'!$A$2:$V$4973,14,FALSE)</f>
        <v>#N/A</v>
      </c>
      <c r="P178" s="161"/>
      <c r="Q178" s="7">
        <f t="shared" si="4"/>
        <v>32</v>
      </c>
      <c r="S178"/>
      <c r="T178"/>
      <c r="U178" s="112"/>
    </row>
    <row r="179" spans="1:21" s="18" customFormat="1" ht="66.95" customHeight="1" x14ac:dyDescent="0.25">
      <c r="A179" s="101"/>
      <c r="B179" s="101" t="e">
        <f>VLOOKUP(A179,'Ordre du jour'!$A$2:$V$4973,22,FALSE)</f>
        <v>#N/A</v>
      </c>
      <c r="C179" s="101"/>
      <c r="D179" s="105"/>
      <c r="E179" s="105"/>
      <c r="F179" s="106"/>
      <c r="G179" s="106"/>
      <c r="H179" s="106"/>
      <c r="I179" s="106"/>
      <c r="J179" s="107"/>
      <c r="K179" s="107"/>
      <c r="L179" s="107">
        <f t="shared" si="5"/>
        <v>0</v>
      </c>
      <c r="M179" s="106"/>
      <c r="N179" s="156"/>
      <c r="O179" s="101" t="e">
        <f>VLOOKUP(A179,'Ordre du jour'!$A$2:$V$4973,14,FALSE)</f>
        <v>#N/A</v>
      </c>
      <c r="P179" s="161"/>
      <c r="Q179" s="7">
        <f t="shared" si="4"/>
        <v>32</v>
      </c>
      <c r="S179"/>
      <c r="T179"/>
      <c r="U179" s="112"/>
    </row>
    <row r="180" spans="1:21" s="18" customFormat="1" ht="66.95" customHeight="1" x14ac:dyDescent="0.25">
      <c r="A180" s="101"/>
      <c r="B180" s="101" t="e">
        <f>VLOOKUP(A180,'Ordre du jour'!$A$2:$V$4973,22,FALSE)</f>
        <v>#N/A</v>
      </c>
      <c r="C180" s="101"/>
      <c r="D180" s="105"/>
      <c r="E180" s="105"/>
      <c r="F180" s="106"/>
      <c r="G180" s="106"/>
      <c r="H180" s="106"/>
      <c r="I180" s="106"/>
      <c r="J180" s="107"/>
      <c r="K180" s="107"/>
      <c r="L180" s="107">
        <f t="shared" si="5"/>
        <v>0</v>
      </c>
      <c r="M180" s="106"/>
      <c r="N180" s="156"/>
      <c r="O180" s="101" t="e">
        <f>VLOOKUP(A180,'Ordre du jour'!$A$2:$V$4973,14,FALSE)</f>
        <v>#N/A</v>
      </c>
      <c r="P180" s="161"/>
      <c r="Q180" s="7">
        <f t="shared" si="4"/>
        <v>32</v>
      </c>
      <c r="S180"/>
      <c r="T180"/>
      <c r="U180" s="112"/>
    </row>
    <row r="181" spans="1:21" s="18" customFormat="1" ht="66.95" customHeight="1" x14ac:dyDescent="0.25">
      <c r="A181" s="101"/>
      <c r="B181" s="101" t="e">
        <f>VLOOKUP(A181,'Ordre du jour'!$A$2:$V$4973,22,FALSE)</f>
        <v>#N/A</v>
      </c>
      <c r="C181" s="101"/>
      <c r="D181" s="105"/>
      <c r="E181" s="105"/>
      <c r="F181" s="106"/>
      <c r="G181" s="106"/>
      <c r="H181" s="106"/>
      <c r="I181" s="106"/>
      <c r="J181" s="107"/>
      <c r="K181" s="107"/>
      <c r="L181" s="107">
        <f t="shared" si="5"/>
        <v>0</v>
      </c>
      <c r="M181" s="106"/>
      <c r="N181" s="156"/>
      <c r="O181" s="101" t="e">
        <f>VLOOKUP(A181,'Ordre du jour'!$A$2:$V$4973,14,FALSE)</f>
        <v>#N/A</v>
      </c>
      <c r="P181" s="161"/>
      <c r="Q181" s="7">
        <f t="shared" si="4"/>
        <v>32</v>
      </c>
      <c r="S181"/>
      <c r="T181"/>
      <c r="U181" s="112"/>
    </row>
    <row r="182" spans="1:21" s="18" customFormat="1" ht="66.95" customHeight="1" x14ac:dyDescent="0.25">
      <c r="A182" s="101"/>
      <c r="B182" s="101" t="e">
        <f>VLOOKUP(A182,'Ordre du jour'!$A$2:$V$4973,22,FALSE)</f>
        <v>#N/A</v>
      </c>
      <c r="C182" s="101"/>
      <c r="D182" s="105"/>
      <c r="E182" s="105"/>
      <c r="F182" s="106"/>
      <c r="G182" s="106"/>
      <c r="H182" s="106"/>
      <c r="I182" s="106"/>
      <c r="J182" s="107"/>
      <c r="K182" s="107"/>
      <c r="L182" s="107">
        <f t="shared" si="5"/>
        <v>0</v>
      </c>
      <c r="M182" s="106"/>
      <c r="N182" s="156"/>
      <c r="O182" s="101" t="e">
        <f>VLOOKUP(A182,'Ordre du jour'!$A$2:$V$4973,14,FALSE)</f>
        <v>#N/A</v>
      </c>
      <c r="P182" s="161"/>
      <c r="Q182" s="7">
        <f t="shared" si="4"/>
        <v>32</v>
      </c>
      <c r="S182"/>
      <c r="T182"/>
      <c r="U182" s="112"/>
    </row>
    <row r="183" spans="1:21" s="18" customFormat="1" ht="66.95" customHeight="1" x14ac:dyDescent="0.25">
      <c r="A183" s="101"/>
      <c r="B183" s="101" t="e">
        <f>VLOOKUP(A183,'Ordre du jour'!$A$2:$V$4973,22,FALSE)</f>
        <v>#N/A</v>
      </c>
      <c r="C183" s="101"/>
      <c r="D183" s="105"/>
      <c r="E183" s="105"/>
      <c r="F183" s="106"/>
      <c r="G183" s="106"/>
      <c r="H183" s="106"/>
      <c r="I183" s="106"/>
      <c r="J183" s="107"/>
      <c r="K183" s="107"/>
      <c r="L183" s="107">
        <f t="shared" si="5"/>
        <v>0</v>
      </c>
      <c r="M183" s="106"/>
      <c r="N183" s="156"/>
      <c r="O183" s="101" t="e">
        <f>VLOOKUP(A183,'Ordre du jour'!$A$2:$V$4973,14,FALSE)</f>
        <v>#N/A</v>
      </c>
      <c r="P183" s="161"/>
      <c r="Q183" s="7">
        <f t="shared" si="4"/>
        <v>32</v>
      </c>
      <c r="S183"/>
      <c r="T183"/>
      <c r="U183" s="112"/>
    </row>
    <row r="184" spans="1:21" s="18" customFormat="1" ht="66.95" customHeight="1" x14ac:dyDescent="0.25">
      <c r="A184" s="101"/>
      <c r="B184" s="101" t="e">
        <f>VLOOKUP(A184,'Ordre du jour'!$A$2:$V$4973,22,FALSE)</f>
        <v>#N/A</v>
      </c>
      <c r="C184" s="101"/>
      <c r="D184" s="105"/>
      <c r="E184" s="105"/>
      <c r="F184" s="106"/>
      <c r="G184" s="106"/>
      <c r="H184" s="106"/>
      <c r="I184" s="106"/>
      <c r="J184" s="107"/>
      <c r="K184" s="107"/>
      <c r="L184" s="107">
        <f t="shared" si="5"/>
        <v>0</v>
      </c>
      <c r="M184" s="106"/>
      <c r="N184" s="156"/>
      <c r="O184" s="101" t="e">
        <f>VLOOKUP(A184,'Ordre du jour'!$A$2:$V$4973,14,FALSE)</f>
        <v>#N/A</v>
      </c>
      <c r="P184" s="161"/>
      <c r="Q184" s="7">
        <f t="shared" si="4"/>
        <v>32</v>
      </c>
      <c r="S184"/>
      <c r="T184"/>
      <c r="U184" s="112"/>
    </row>
    <row r="185" spans="1:21" s="18" customFormat="1" ht="66.95" customHeight="1" x14ac:dyDescent="0.25">
      <c r="A185" s="101"/>
      <c r="B185" s="101" t="e">
        <f>VLOOKUP(A185,'Ordre du jour'!$A$2:$V$4973,22,FALSE)</f>
        <v>#N/A</v>
      </c>
      <c r="C185" s="101"/>
      <c r="D185" s="105"/>
      <c r="E185" s="105"/>
      <c r="F185" s="106"/>
      <c r="G185" s="106"/>
      <c r="H185" s="106"/>
      <c r="I185" s="106"/>
      <c r="J185" s="107"/>
      <c r="K185" s="107"/>
      <c r="L185" s="107">
        <f t="shared" si="5"/>
        <v>0</v>
      </c>
      <c r="M185" s="106"/>
      <c r="N185" s="156"/>
      <c r="O185" s="101" t="e">
        <f>VLOOKUP(A185,'Ordre du jour'!$A$2:$V$4973,14,FALSE)</f>
        <v>#N/A</v>
      </c>
      <c r="P185" s="161"/>
      <c r="Q185" s="7">
        <f t="shared" si="4"/>
        <v>32</v>
      </c>
      <c r="S185"/>
      <c r="T185"/>
      <c r="U185" s="112"/>
    </row>
    <row r="186" spans="1:21" s="18" customFormat="1" ht="66.95" customHeight="1" x14ac:dyDescent="0.25">
      <c r="A186" s="101"/>
      <c r="B186" s="101" t="e">
        <f>VLOOKUP(A186,'Ordre du jour'!$A$2:$V$4973,22,FALSE)</f>
        <v>#N/A</v>
      </c>
      <c r="C186" s="101"/>
      <c r="D186" s="105"/>
      <c r="E186" s="105"/>
      <c r="F186" s="106"/>
      <c r="G186" s="106"/>
      <c r="H186" s="106"/>
      <c r="I186" s="106"/>
      <c r="J186" s="107"/>
      <c r="K186" s="107"/>
      <c r="L186" s="107">
        <f t="shared" si="5"/>
        <v>0</v>
      </c>
      <c r="M186" s="106"/>
      <c r="N186" s="156"/>
      <c r="O186" s="101" t="e">
        <f>VLOOKUP(A186,'Ordre du jour'!$A$2:$V$4973,14,FALSE)</f>
        <v>#N/A</v>
      </c>
      <c r="P186" s="161"/>
      <c r="Q186" s="7">
        <f t="shared" si="4"/>
        <v>32</v>
      </c>
      <c r="S186"/>
      <c r="T186"/>
      <c r="U186" s="112"/>
    </row>
    <row r="187" spans="1:21" s="18" customFormat="1" ht="66.95" customHeight="1" x14ac:dyDescent="0.25">
      <c r="A187" s="101"/>
      <c r="B187" s="101" t="e">
        <f>VLOOKUP(A187,'Ordre du jour'!$A$2:$V$4973,22,FALSE)</f>
        <v>#N/A</v>
      </c>
      <c r="C187" s="101"/>
      <c r="D187" s="105"/>
      <c r="E187" s="105"/>
      <c r="F187" s="106"/>
      <c r="G187" s="106"/>
      <c r="H187" s="106"/>
      <c r="I187" s="106"/>
      <c r="J187" s="107"/>
      <c r="K187" s="107"/>
      <c r="L187" s="107">
        <f t="shared" si="5"/>
        <v>0</v>
      </c>
      <c r="M187" s="106"/>
      <c r="N187" s="156"/>
      <c r="O187" s="101" t="e">
        <f>VLOOKUP(A187,'Ordre du jour'!$A$2:$V$4973,14,FALSE)</f>
        <v>#N/A</v>
      </c>
      <c r="P187" s="161"/>
      <c r="Q187" s="7">
        <f t="shared" si="4"/>
        <v>32</v>
      </c>
      <c r="S187"/>
      <c r="T187"/>
      <c r="U187" s="112"/>
    </row>
    <row r="188" spans="1:21" s="18" customFormat="1" ht="66.95" customHeight="1" x14ac:dyDescent="0.25">
      <c r="A188" s="101"/>
      <c r="B188" s="101" t="e">
        <f>VLOOKUP(A188,'Ordre du jour'!$A$2:$V$4973,22,FALSE)</f>
        <v>#N/A</v>
      </c>
      <c r="C188" s="101"/>
      <c r="D188" s="105"/>
      <c r="E188" s="105"/>
      <c r="F188" s="106"/>
      <c r="G188" s="106"/>
      <c r="H188" s="106"/>
      <c r="I188" s="106"/>
      <c r="J188" s="107"/>
      <c r="K188" s="107"/>
      <c r="L188" s="107">
        <f t="shared" si="5"/>
        <v>0</v>
      </c>
      <c r="M188" s="106"/>
      <c r="N188" s="156"/>
      <c r="O188" s="101" t="e">
        <f>VLOOKUP(A188,'Ordre du jour'!$A$2:$V$4973,14,FALSE)</f>
        <v>#N/A</v>
      </c>
      <c r="P188" s="161"/>
      <c r="Q188" s="7">
        <f t="shared" si="4"/>
        <v>32</v>
      </c>
      <c r="S188"/>
      <c r="T188"/>
      <c r="U188" s="112"/>
    </row>
    <row r="189" spans="1:21" s="18" customFormat="1" ht="66.95" customHeight="1" x14ac:dyDescent="0.25">
      <c r="A189" s="101"/>
      <c r="B189" s="101" t="e">
        <f>VLOOKUP(A189,'Ordre du jour'!$A$2:$V$4973,22,FALSE)</f>
        <v>#N/A</v>
      </c>
      <c r="C189" s="101"/>
      <c r="D189" s="105"/>
      <c r="E189" s="105"/>
      <c r="F189" s="106"/>
      <c r="G189" s="106"/>
      <c r="H189" s="106"/>
      <c r="I189" s="106"/>
      <c r="J189" s="107"/>
      <c r="K189" s="107"/>
      <c r="L189" s="107">
        <f t="shared" si="5"/>
        <v>0</v>
      </c>
      <c r="M189" s="106"/>
      <c r="N189" s="156"/>
      <c r="O189" s="101" t="e">
        <f>VLOOKUP(A189,'Ordre du jour'!$A$2:$V$4973,14,FALSE)</f>
        <v>#N/A</v>
      </c>
      <c r="P189" s="161"/>
      <c r="Q189" s="7">
        <f t="shared" si="4"/>
        <v>32</v>
      </c>
      <c r="S189"/>
      <c r="T189"/>
      <c r="U189" s="112"/>
    </row>
    <row r="190" spans="1:21" s="18" customFormat="1" ht="66.95" customHeight="1" x14ac:dyDescent="0.25">
      <c r="A190" s="101"/>
      <c r="B190" s="101" t="e">
        <f>VLOOKUP(A190,'Ordre du jour'!$A$2:$V$4973,22,FALSE)</f>
        <v>#N/A</v>
      </c>
      <c r="C190" s="101"/>
      <c r="D190" s="105"/>
      <c r="E190" s="105"/>
      <c r="F190" s="106"/>
      <c r="G190" s="106"/>
      <c r="H190" s="106"/>
      <c r="I190" s="106"/>
      <c r="J190" s="107"/>
      <c r="K190" s="107"/>
      <c r="L190" s="107">
        <f t="shared" si="5"/>
        <v>0</v>
      </c>
      <c r="M190" s="106"/>
      <c r="N190" s="156"/>
      <c r="O190" s="101" t="e">
        <f>VLOOKUP(A190,'Ordre du jour'!$A$2:$V$4973,14,FALSE)</f>
        <v>#N/A</v>
      </c>
      <c r="P190" s="161"/>
      <c r="Q190" s="7">
        <f t="shared" si="4"/>
        <v>32</v>
      </c>
      <c r="S190"/>
      <c r="T190"/>
      <c r="U190" s="112"/>
    </row>
    <row r="191" spans="1:21" s="18" customFormat="1" ht="66.95" customHeight="1" x14ac:dyDescent="0.25">
      <c r="A191" s="101"/>
      <c r="B191" s="101" t="e">
        <f>VLOOKUP(A191,'Ordre du jour'!$A$2:$V$4973,22,FALSE)</f>
        <v>#N/A</v>
      </c>
      <c r="C191" s="101"/>
      <c r="D191" s="105"/>
      <c r="E191" s="105"/>
      <c r="F191" s="106"/>
      <c r="G191" s="106"/>
      <c r="H191" s="106"/>
      <c r="I191" s="106"/>
      <c r="J191" s="107"/>
      <c r="K191" s="107"/>
      <c r="L191" s="107">
        <f t="shared" si="5"/>
        <v>0</v>
      </c>
      <c r="M191" s="106"/>
      <c r="N191" s="156"/>
      <c r="O191" s="101" t="e">
        <f>VLOOKUP(A191,'Ordre du jour'!$A$2:$V$4973,14,FALSE)</f>
        <v>#N/A</v>
      </c>
      <c r="P191" s="161"/>
      <c r="Q191" s="7">
        <f t="shared" si="4"/>
        <v>32</v>
      </c>
      <c r="S191"/>
      <c r="T191"/>
      <c r="U191" s="112"/>
    </row>
    <row r="192" spans="1:21" s="18" customFormat="1" ht="66.95" customHeight="1" x14ac:dyDescent="0.25">
      <c r="A192" s="101"/>
      <c r="B192" s="101" t="e">
        <f>VLOOKUP(A192,'Ordre du jour'!$A$2:$V$4973,22,FALSE)</f>
        <v>#N/A</v>
      </c>
      <c r="C192" s="101"/>
      <c r="D192" s="105"/>
      <c r="E192" s="105"/>
      <c r="F192" s="106"/>
      <c r="G192" s="106"/>
      <c r="H192" s="106"/>
      <c r="I192" s="106"/>
      <c r="J192" s="107"/>
      <c r="K192" s="107"/>
      <c r="L192" s="107">
        <f t="shared" si="5"/>
        <v>0</v>
      </c>
      <c r="M192" s="106"/>
      <c r="N192" s="156"/>
      <c r="O192" s="101" t="e">
        <f>VLOOKUP(A192,'Ordre du jour'!$A$2:$V$4973,14,FALSE)</f>
        <v>#N/A</v>
      </c>
      <c r="P192" s="161"/>
      <c r="Q192" s="7">
        <f t="shared" si="4"/>
        <v>32</v>
      </c>
      <c r="S192"/>
      <c r="T192"/>
      <c r="U192" s="112"/>
    </row>
    <row r="193" spans="1:21" s="18" customFormat="1" ht="66.95" customHeight="1" x14ac:dyDescent="0.25">
      <c r="A193" s="101"/>
      <c r="B193" s="101" t="e">
        <f>VLOOKUP(A193,'Ordre du jour'!$A$2:$V$4973,22,FALSE)</f>
        <v>#N/A</v>
      </c>
      <c r="C193" s="101"/>
      <c r="D193" s="105"/>
      <c r="E193" s="105"/>
      <c r="F193" s="106"/>
      <c r="G193" s="106"/>
      <c r="H193" s="106"/>
      <c r="I193" s="106"/>
      <c r="J193" s="107"/>
      <c r="K193" s="107"/>
      <c r="L193" s="107">
        <f t="shared" si="5"/>
        <v>0</v>
      </c>
      <c r="M193" s="106"/>
      <c r="N193" s="156"/>
      <c r="O193" s="101" t="e">
        <f>VLOOKUP(A193,'Ordre du jour'!$A$2:$V$4973,14,FALSE)</f>
        <v>#N/A</v>
      </c>
      <c r="P193" s="161"/>
      <c r="Q193" s="7">
        <f t="shared" si="4"/>
        <v>32</v>
      </c>
      <c r="S193"/>
      <c r="T193"/>
      <c r="U193" s="112"/>
    </row>
    <row r="194" spans="1:21" s="18" customFormat="1" ht="66.95" customHeight="1" x14ac:dyDescent="0.25">
      <c r="A194" s="101"/>
      <c r="B194" s="101" t="e">
        <f>VLOOKUP(A194,'Ordre du jour'!$A$2:$V$4973,22,FALSE)</f>
        <v>#N/A</v>
      </c>
      <c r="C194" s="101"/>
      <c r="D194" s="105"/>
      <c r="E194" s="105"/>
      <c r="F194" s="106"/>
      <c r="G194" s="106"/>
      <c r="H194" s="106"/>
      <c r="I194" s="106"/>
      <c r="J194" s="107"/>
      <c r="K194" s="107"/>
      <c r="L194" s="107">
        <f t="shared" si="5"/>
        <v>0</v>
      </c>
      <c r="M194" s="106"/>
      <c r="N194" s="156"/>
      <c r="O194" s="101" t="e">
        <f>VLOOKUP(A194,'Ordre du jour'!$A$2:$V$4973,14,FALSE)</f>
        <v>#N/A</v>
      </c>
      <c r="P194" s="161"/>
      <c r="Q194" s="7">
        <f t="shared" si="4"/>
        <v>32</v>
      </c>
      <c r="S194"/>
      <c r="T194"/>
      <c r="U194" s="112"/>
    </row>
    <row r="195" spans="1:21" s="18" customFormat="1" ht="66.95" customHeight="1" x14ac:dyDescent="0.25">
      <c r="A195" s="101"/>
      <c r="B195" s="101" t="e">
        <f>VLOOKUP(A195,'Ordre du jour'!$A$2:$V$4973,22,FALSE)</f>
        <v>#N/A</v>
      </c>
      <c r="C195" s="101"/>
      <c r="D195" s="105"/>
      <c r="E195" s="105"/>
      <c r="F195" s="106"/>
      <c r="G195" s="106"/>
      <c r="H195" s="106"/>
      <c r="I195" s="106"/>
      <c r="J195" s="107"/>
      <c r="K195" s="107"/>
      <c r="L195" s="107">
        <f t="shared" si="5"/>
        <v>0</v>
      </c>
      <c r="M195" s="106"/>
      <c r="N195" s="156"/>
      <c r="O195" s="101" t="e">
        <f>VLOOKUP(A195,'Ordre du jour'!$A$2:$V$4973,14,FALSE)</f>
        <v>#N/A</v>
      </c>
      <c r="P195" s="161"/>
      <c r="Q195" s="7">
        <f t="shared" ref="Q195:Q258" si="6">IF(A195=A194,Q194,Q194+1)</f>
        <v>32</v>
      </c>
      <c r="S195"/>
      <c r="T195"/>
      <c r="U195" s="112"/>
    </row>
    <row r="196" spans="1:21" s="18" customFormat="1" ht="66.95" customHeight="1" x14ac:dyDescent="0.25">
      <c r="A196" s="101"/>
      <c r="B196" s="101" t="e">
        <f>VLOOKUP(A196,'Ordre du jour'!$A$2:$V$4973,22,FALSE)</f>
        <v>#N/A</v>
      </c>
      <c r="C196" s="101"/>
      <c r="D196" s="105"/>
      <c r="E196" s="105"/>
      <c r="F196" s="106"/>
      <c r="G196" s="106"/>
      <c r="H196" s="106"/>
      <c r="I196" s="106"/>
      <c r="J196" s="107"/>
      <c r="K196" s="107"/>
      <c r="L196" s="107">
        <f t="shared" si="5"/>
        <v>0</v>
      </c>
      <c r="M196" s="106"/>
      <c r="N196" s="156"/>
      <c r="O196" s="101" t="e">
        <f>VLOOKUP(A196,'Ordre du jour'!$A$2:$V$4973,14,FALSE)</f>
        <v>#N/A</v>
      </c>
      <c r="P196" s="161"/>
      <c r="Q196" s="7">
        <f t="shared" si="6"/>
        <v>32</v>
      </c>
      <c r="S196"/>
      <c r="T196"/>
      <c r="U196" s="112"/>
    </row>
    <row r="197" spans="1:21" s="18" customFormat="1" ht="66.95" customHeight="1" x14ac:dyDescent="0.25">
      <c r="A197" s="101"/>
      <c r="B197" s="101" t="e">
        <f>VLOOKUP(A197,'Ordre du jour'!$A$2:$V$4973,22,FALSE)</f>
        <v>#N/A</v>
      </c>
      <c r="C197" s="101"/>
      <c r="D197" s="105"/>
      <c r="E197" s="105"/>
      <c r="F197" s="106"/>
      <c r="G197" s="106"/>
      <c r="H197" s="106"/>
      <c r="I197" s="106"/>
      <c r="J197" s="107"/>
      <c r="K197" s="107"/>
      <c r="L197" s="107">
        <f t="shared" si="5"/>
        <v>0</v>
      </c>
      <c r="M197" s="106"/>
      <c r="N197" s="156"/>
      <c r="O197" s="101" t="e">
        <f>VLOOKUP(A197,'Ordre du jour'!$A$2:$V$4973,14,FALSE)</f>
        <v>#N/A</v>
      </c>
      <c r="P197" s="161"/>
      <c r="Q197" s="7">
        <f t="shared" si="6"/>
        <v>32</v>
      </c>
      <c r="S197"/>
      <c r="T197"/>
      <c r="U197" s="112"/>
    </row>
    <row r="198" spans="1:21" s="18" customFormat="1" ht="66.95" customHeight="1" x14ac:dyDescent="0.25">
      <c r="A198" s="8"/>
      <c r="B198" s="21" t="e">
        <f>VLOOKUP(A198,'Ordre du jour'!$A$2:$V$4973,22,FALSE)</f>
        <v>#N/A</v>
      </c>
      <c r="C198" s="8"/>
      <c r="D198" s="11"/>
      <c r="E198" s="11"/>
      <c r="F198" s="44"/>
      <c r="G198" s="44"/>
      <c r="H198" s="44"/>
      <c r="I198" s="44"/>
      <c r="J198" s="136"/>
      <c r="K198" s="136"/>
      <c r="L198" s="136">
        <f t="shared" si="5"/>
        <v>0</v>
      </c>
      <c r="M198" s="44"/>
      <c r="N198" s="93"/>
      <c r="O198" s="8" t="e">
        <f>VLOOKUP(A198,'Ordre du jour'!$A$2:$V$4973,14,FALSE)</f>
        <v>#N/A</v>
      </c>
      <c r="P198" s="161"/>
      <c r="Q198" s="7">
        <f t="shared" si="6"/>
        <v>32</v>
      </c>
      <c r="S198"/>
      <c r="T198"/>
      <c r="U198" s="112"/>
    </row>
    <row r="199" spans="1:21" s="18" customFormat="1" ht="66.95" customHeight="1" x14ac:dyDescent="0.25">
      <c r="A199" s="8"/>
      <c r="B199" s="21" t="e">
        <f>VLOOKUP(A199,'Ordre du jour'!$A$2:$V$4973,22,FALSE)</f>
        <v>#N/A</v>
      </c>
      <c r="C199" s="8"/>
      <c r="D199" s="11"/>
      <c r="E199" s="11"/>
      <c r="F199" s="44"/>
      <c r="G199" s="44"/>
      <c r="H199" s="44"/>
      <c r="I199" s="44"/>
      <c r="J199" s="136"/>
      <c r="K199" s="136"/>
      <c r="L199" s="136">
        <f t="shared" si="5"/>
        <v>0</v>
      </c>
      <c r="M199" s="44"/>
      <c r="N199" s="93"/>
      <c r="O199" s="8" t="e">
        <f>VLOOKUP(A199,'Ordre du jour'!$A$2:$V$4973,14,FALSE)</f>
        <v>#N/A</v>
      </c>
      <c r="P199" s="161"/>
      <c r="Q199" s="7">
        <f t="shared" si="6"/>
        <v>32</v>
      </c>
      <c r="S199"/>
      <c r="T199"/>
      <c r="U199" s="112"/>
    </row>
    <row r="200" spans="1:21" s="18" customFormat="1" ht="66.95" customHeight="1" x14ac:dyDescent="0.25">
      <c r="A200" s="8"/>
      <c r="B200" s="21" t="e">
        <f>VLOOKUP(A200,'Ordre du jour'!$A$2:$V$4973,22,FALSE)</f>
        <v>#N/A</v>
      </c>
      <c r="C200" s="8"/>
      <c r="D200" s="11"/>
      <c r="E200" s="11"/>
      <c r="F200" s="44"/>
      <c r="G200" s="44"/>
      <c r="H200" s="44"/>
      <c r="I200" s="44"/>
      <c r="J200" s="136"/>
      <c r="K200" s="136"/>
      <c r="L200" s="136">
        <f t="shared" si="5"/>
        <v>0</v>
      </c>
      <c r="M200" s="44"/>
      <c r="N200" s="93"/>
      <c r="O200" s="8" t="e">
        <f>VLOOKUP(A200,'Ordre du jour'!$A$2:$V$4973,14,FALSE)</f>
        <v>#N/A</v>
      </c>
      <c r="P200" s="161"/>
      <c r="Q200" s="7">
        <f t="shared" si="6"/>
        <v>32</v>
      </c>
      <c r="S200"/>
      <c r="T200"/>
      <c r="U200" s="112"/>
    </row>
    <row r="201" spans="1:21" s="18" customFormat="1" ht="66.95" customHeight="1" x14ac:dyDescent="0.25">
      <c r="A201" s="8"/>
      <c r="B201" s="21" t="e">
        <f>VLOOKUP(A201,'Ordre du jour'!$A$2:$V$4973,22,FALSE)</f>
        <v>#N/A</v>
      </c>
      <c r="C201" s="8"/>
      <c r="D201" s="11"/>
      <c r="E201" s="11"/>
      <c r="F201" s="44"/>
      <c r="G201" s="44"/>
      <c r="H201" s="44"/>
      <c r="I201" s="44"/>
      <c r="J201" s="136"/>
      <c r="K201" s="136"/>
      <c r="L201" s="136">
        <f t="shared" si="5"/>
        <v>0</v>
      </c>
      <c r="M201" s="44"/>
      <c r="N201" s="93"/>
      <c r="O201" s="8" t="e">
        <f>VLOOKUP(A201,'Ordre du jour'!$A$2:$V$4973,14,FALSE)</f>
        <v>#N/A</v>
      </c>
      <c r="P201" s="161"/>
      <c r="Q201" s="7">
        <f t="shared" si="6"/>
        <v>32</v>
      </c>
      <c r="S201"/>
      <c r="T201"/>
      <c r="U201" s="112"/>
    </row>
    <row r="202" spans="1:21" s="18" customFormat="1" ht="66.95" customHeight="1" x14ac:dyDescent="0.25">
      <c r="A202" s="8"/>
      <c r="B202" s="21" t="e">
        <f>VLOOKUP(A202,'Ordre du jour'!$A$2:$V$4973,22,FALSE)</f>
        <v>#N/A</v>
      </c>
      <c r="C202" s="8"/>
      <c r="D202" s="11"/>
      <c r="E202" s="11"/>
      <c r="F202" s="44"/>
      <c r="G202" s="44"/>
      <c r="H202" s="44"/>
      <c r="I202" s="44"/>
      <c r="J202" s="136"/>
      <c r="K202" s="136"/>
      <c r="L202" s="136">
        <f t="shared" si="5"/>
        <v>0</v>
      </c>
      <c r="M202" s="44"/>
      <c r="N202" s="93"/>
      <c r="O202" s="8" t="e">
        <f>VLOOKUP(A202,'Ordre du jour'!$A$2:$V$4973,14,FALSE)</f>
        <v>#N/A</v>
      </c>
      <c r="P202" s="161"/>
      <c r="Q202" s="7">
        <f t="shared" si="6"/>
        <v>32</v>
      </c>
      <c r="S202"/>
      <c r="T202"/>
      <c r="U202" s="112"/>
    </row>
    <row r="203" spans="1:21" s="18" customFormat="1" ht="66.95" customHeight="1" x14ac:dyDescent="0.25">
      <c r="A203" s="8"/>
      <c r="B203" s="21" t="e">
        <f>VLOOKUP(A203,'Ordre du jour'!$A$2:$V$4973,22,FALSE)</f>
        <v>#N/A</v>
      </c>
      <c r="C203" s="8"/>
      <c r="D203" s="11"/>
      <c r="E203" s="11"/>
      <c r="F203" s="44"/>
      <c r="G203" s="44"/>
      <c r="H203" s="44"/>
      <c r="I203" s="44"/>
      <c r="J203" s="136"/>
      <c r="K203" s="136"/>
      <c r="L203" s="136">
        <f t="shared" si="5"/>
        <v>0</v>
      </c>
      <c r="M203" s="44"/>
      <c r="N203" s="93"/>
      <c r="O203" s="8" t="e">
        <f>VLOOKUP(A203,'Ordre du jour'!$A$2:$V$4973,14,FALSE)</f>
        <v>#N/A</v>
      </c>
      <c r="P203" s="161"/>
      <c r="Q203" s="7">
        <f t="shared" si="6"/>
        <v>32</v>
      </c>
      <c r="S203"/>
      <c r="T203"/>
      <c r="U203" s="112"/>
    </row>
    <row r="204" spans="1:21" s="18" customFormat="1" ht="66.95" customHeight="1" x14ac:dyDescent="0.25">
      <c r="A204" s="8"/>
      <c r="B204" s="21" t="e">
        <f>VLOOKUP(A204,'Ordre du jour'!$A$2:$V$4973,22,FALSE)</f>
        <v>#N/A</v>
      </c>
      <c r="C204" s="8"/>
      <c r="D204" s="11"/>
      <c r="E204" s="11"/>
      <c r="F204" s="44"/>
      <c r="G204" s="44"/>
      <c r="H204" s="44"/>
      <c r="I204" s="44"/>
      <c r="J204" s="136"/>
      <c r="K204" s="136"/>
      <c r="L204" s="136">
        <f t="shared" si="5"/>
        <v>0</v>
      </c>
      <c r="M204" s="44"/>
      <c r="N204" s="93"/>
      <c r="O204" s="8" t="e">
        <f>VLOOKUP(A204,'Ordre du jour'!$A$2:$V$4973,14,FALSE)</f>
        <v>#N/A</v>
      </c>
      <c r="P204" s="161"/>
      <c r="Q204" s="7">
        <f t="shared" si="6"/>
        <v>32</v>
      </c>
      <c r="S204"/>
      <c r="T204"/>
      <c r="U204" s="112"/>
    </row>
    <row r="205" spans="1:21" s="18" customFormat="1" ht="66.95" customHeight="1" x14ac:dyDescent="0.25">
      <c r="A205" s="8"/>
      <c r="B205" s="21" t="e">
        <f>VLOOKUP(A205,'Ordre du jour'!$A$2:$V$4973,22,FALSE)</f>
        <v>#N/A</v>
      </c>
      <c r="C205" s="8"/>
      <c r="D205" s="11"/>
      <c r="E205" s="11"/>
      <c r="F205" s="44"/>
      <c r="G205" s="44"/>
      <c r="H205" s="44"/>
      <c r="I205" s="44"/>
      <c r="J205" s="136"/>
      <c r="K205" s="136"/>
      <c r="L205" s="136">
        <f t="shared" si="5"/>
        <v>0</v>
      </c>
      <c r="M205" s="44"/>
      <c r="N205" s="93"/>
      <c r="O205" s="8" t="e">
        <f>VLOOKUP(A205,'Ordre du jour'!$A$2:$V$4973,14,FALSE)</f>
        <v>#N/A</v>
      </c>
      <c r="P205" s="161"/>
      <c r="Q205" s="7">
        <f t="shared" si="6"/>
        <v>32</v>
      </c>
      <c r="S205"/>
      <c r="T205"/>
      <c r="U205" s="112"/>
    </row>
    <row r="206" spans="1:21" s="18" customFormat="1" ht="66.95" customHeight="1" x14ac:dyDescent="0.25">
      <c r="A206" s="8"/>
      <c r="B206" s="21" t="e">
        <f>VLOOKUP(A206,'Ordre du jour'!$A$2:$V$4973,22,FALSE)</f>
        <v>#N/A</v>
      </c>
      <c r="C206" s="8"/>
      <c r="D206" s="11"/>
      <c r="E206" s="11"/>
      <c r="F206" s="44"/>
      <c r="G206" s="44"/>
      <c r="H206" s="44"/>
      <c r="I206" s="44"/>
      <c r="J206" s="136"/>
      <c r="K206" s="136"/>
      <c r="L206" s="136">
        <f t="shared" si="5"/>
        <v>0</v>
      </c>
      <c r="M206" s="44"/>
      <c r="N206" s="93"/>
      <c r="O206" s="8" t="e">
        <f>VLOOKUP(A206,'Ordre du jour'!$A$2:$V$4973,14,FALSE)</f>
        <v>#N/A</v>
      </c>
      <c r="P206" s="161"/>
      <c r="Q206" s="7">
        <f t="shared" si="6"/>
        <v>32</v>
      </c>
      <c r="S206"/>
      <c r="T206"/>
      <c r="U206" s="112"/>
    </row>
    <row r="207" spans="1:21" s="18" customFormat="1" ht="66.95" customHeight="1" x14ac:dyDescent="0.25">
      <c r="A207" s="8"/>
      <c r="B207" s="21" t="e">
        <f>VLOOKUP(A207,'Ordre du jour'!$A$2:$V$4973,22,FALSE)</f>
        <v>#N/A</v>
      </c>
      <c r="C207" s="8"/>
      <c r="D207" s="11"/>
      <c r="E207" s="11"/>
      <c r="F207" s="44"/>
      <c r="G207" s="44"/>
      <c r="H207" s="44"/>
      <c r="I207" s="44"/>
      <c r="J207" s="136"/>
      <c r="K207" s="136"/>
      <c r="L207" s="136">
        <f t="shared" si="5"/>
        <v>0</v>
      </c>
      <c r="M207" s="44"/>
      <c r="N207" s="93"/>
      <c r="O207" s="8" t="e">
        <f>VLOOKUP(A207,'Ordre du jour'!$A$2:$V$4973,14,FALSE)</f>
        <v>#N/A</v>
      </c>
      <c r="P207" s="161"/>
      <c r="Q207" s="7">
        <f t="shared" si="6"/>
        <v>32</v>
      </c>
      <c r="S207"/>
      <c r="T207"/>
      <c r="U207" s="112"/>
    </row>
    <row r="208" spans="1:21" s="18" customFormat="1" ht="66.95" customHeight="1" x14ac:dyDescent="0.25">
      <c r="A208" s="8"/>
      <c r="B208" s="21" t="e">
        <f>VLOOKUP(A208,'Ordre du jour'!$A$2:$V$4973,22,FALSE)</f>
        <v>#N/A</v>
      </c>
      <c r="C208" s="8"/>
      <c r="D208" s="11"/>
      <c r="E208" s="11"/>
      <c r="F208" s="44"/>
      <c r="G208" s="44"/>
      <c r="H208" s="44"/>
      <c r="I208" s="44"/>
      <c r="J208" s="136"/>
      <c r="K208" s="136"/>
      <c r="L208" s="136">
        <f t="shared" si="5"/>
        <v>0</v>
      </c>
      <c r="M208" s="44"/>
      <c r="N208" s="93"/>
      <c r="O208" s="8" t="e">
        <f>VLOOKUP(A208,'Ordre du jour'!$A$2:$V$4973,14,FALSE)</f>
        <v>#N/A</v>
      </c>
      <c r="P208" s="161"/>
      <c r="Q208" s="7">
        <f t="shared" si="6"/>
        <v>32</v>
      </c>
      <c r="S208"/>
      <c r="T208"/>
      <c r="U208" s="112"/>
    </row>
    <row r="209" spans="1:21" s="18" customFormat="1" ht="66.95" customHeight="1" x14ac:dyDescent="0.25">
      <c r="A209" s="8"/>
      <c r="B209" s="21" t="e">
        <f>VLOOKUP(A209,'Ordre du jour'!$A$2:$V$4973,22,FALSE)</f>
        <v>#N/A</v>
      </c>
      <c r="C209" s="8"/>
      <c r="D209" s="11"/>
      <c r="E209" s="11"/>
      <c r="F209" s="44"/>
      <c r="G209" s="44"/>
      <c r="H209" s="44"/>
      <c r="I209" s="44"/>
      <c r="J209" s="136"/>
      <c r="K209" s="136"/>
      <c r="L209" s="136">
        <f t="shared" si="5"/>
        <v>0</v>
      </c>
      <c r="M209" s="44"/>
      <c r="N209" s="93"/>
      <c r="O209" s="8" t="e">
        <f>VLOOKUP(A209,'Ordre du jour'!$A$2:$V$4973,14,FALSE)</f>
        <v>#N/A</v>
      </c>
      <c r="P209" s="161"/>
      <c r="Q209" s="7">
        <f t="shared" si="6"/>
        <v>32</v>
      </c>
      <c r="S209"/>
      <c r="T209"/>
      <c r="U209" s="112"/>
    </row>
    <row r="210" spans="1:21" s="18" customFormat="1" ht="66.95" customHeight="1" x14ac:dyDescent="0.25">
      <c r="A210" s="8"/>
      <c r="B210" s="21" t="e">
        <f>VLOOKUP(A210,'Ordre du jour'!$A$2:$V$4973,22,FALSE)</f>
        <v>#N/A</v>
      </c>
      <c r="C210" s="8"/>
      <c r="D210" s="11"/>
      <c r="E210" s="11"/>
      <c r="F210" s="44"/>
      <c r="G210" s="44"/>
      <c r="H210" s="44"/>
      <c r="I210" s="44"/>
      <c r="J210" s="136"/>
      <c r="K210" s="136"/>
      <c r="L210" s="136">
        <f t="shared" si="5"/>
        <v>0</v>
      </c>
      <c r="M210" s="44"/>
      <c r="N210" s="93"/>
      <c r="O210" s="8" t="e">
        <f>VLOOKUP(A210,'Ordre du jour'!$A$2:$V$4973,14,FALSE)</f>
        <v>#N/A</v>
      </c>
      <c r="P210" s="161"/>
      <c r="Q210" s="7">
        <f t="shared" si="6"/>
        <v>32</v>
      </c>
      <c r="S210"/>
      <c r="T210"/>
      <c r="U210" s="112"/>
    </row>
    <row r="211" spans="1:21" s="18" customFormat="1" ht="66.95" customHeight="1" x14ac:dyDescent="0.25">
      <c r="A211" s="8"/>
      <c r="B211" s="21" t="e">
        <f>VLOOKUP(A211,'Ordre du jour'!$A$2:$V$4973,22,FALSE)</f>
        <v>#N/A</v>
      </c>
      <c r="C211" s="8"/>
      <c r="D211" s="11"/>
      <c r="E211" s="11"/>
      <c r="F211" s="44"/>
      <c r="G211" s="44"/>
      <c r="H211" s="44"/>
      <c r="I211" s="44"/>
      <c r="J211" s="136"/>
      <c r="K211" s="136"/>
      <c r="L211" s="136">
        <f t="shared" si="5"/>
        <v>0</v>
      </c>
      <c r="M211" s="44"/>
      <c r="N211" s="93"/>
      <c r="O211" s="8" t="e">
        <f>VLOOKUP(A211,'Ordre du jour'!$A$2:$V$4973,14,FALSE)</f>
        <v>#N/A</v>
      </c>
      <c r="P211" s="161"/>
      <c r="Q211" s="7">
        <f t="shared" si="6"/>
        <v>32</v>
      </c>
      <c r="S211"/>
      <c r="T211"/>
      <c r="U211" s="112"/>
    </row>
    <row r="212" spans="1:21" s="18" customFormat="1" ht="66.95" customHeight="1" x14ac:dyDescent="0.25">
      <c r="A212" s="8"/>
      <c r="B212" s="21" t="e">
        <f>VLOOKUP(A212,'Ordre du jour'!$A$2:$V$4973,22,FALSE)</f>
        <v>#N/A</v>
      </c>
      <c r="C212" s="8"/>
      <c r="D212" s="11"/>
      <c r="E212" s="11"/>
      <c r="F212" s="44"/>
      <c r="G212" s="44"/>
      <c r="H212" s="44"/>
      <c r="I212" s="44"/>
      <c r="J212" s="136"/>
      <c r="K212" s="136"/>
      <c r="L212" s="136">
        <f t="shared" si="5"/>
        <v>0</v>
      </c>
      <c r="M212" s="44"/>
      <c r="N212" s="93"/>
      <c r="O212" s="8" t="e">
        <f>VLOOKUP(A212,'Ordre du jour'!$A$2:$V$4973,14,FALSE)</f>
        <v>#N/A</v>
      </c>
      <c r="P212" s="161"/>
      <c r="Q212" s="7">
        <f t="shared" si="6"/>
        <v>32</v>
      </c>
      <c r="S212"/>
      <c r="T212"/>
      <c r="U212" s="112"/>
    </row>
    <row r="213" spans="1:21" s="18" customFormat="1" ht="66.95" customHeight="1" x14ac:dyDescent="0.25">
      <c r="A213" s="8"/>
      <c r="B213" s="21" t="e">
        <f>VLOOKUP(A213,'Ordre du jour'!$A$2:$V$4973,22,FALSE)</f>
        <v>#N/A</v>
      </c>
      <c r="C213" s="8"/>
      <c r="D213" s="11"/>
      <c r="E213" s="11"/>
      <c r="F213" s="44"/>
      <c r="G213" s="44"/>
      <c r="H213" s="44"/>
      <c r="I213" s="44"/>
      <c r="J213" s="136"/>
      <c r="K213" s="136"/>
      <c r="L213" s="136">
        <f t="shared" si="5"/>
        <v>0</v>
      </c>
      <c r="M213" s="44"/>
      <c r="N213" s="93"/>
      <c r="O213" s="8" t="e">
        <f>VLOOKUP(A213,'Ordre du jour'!$A$2:$V$4973,14,FALSE)</f>
        <v>#N/A</v>
      </c>
      <c r="P213" s="161"/>
      <c r="Q213" s="7">
        <f t="shared" si="6"/>
        <v>32</v>
      </c>
      <c r="S213"/>
      <c r="T213"/>
      <c r="U213" s="112"/>
    </row>
    <row r="214" spans="1:21" s="18" customFormat="1" ht="66.95" customHeight="1" x14ac:dyDescent="0.25">
      <c r="A214" s="8"/>
      <c r="B214" s="21" t="e">
        <f>VLOOKUP(A214,'Ordre du jour'!$A$2:$V$4973,22,FALSE)</f>
        <v>#N/A</v>
      </c>
      <c r="C214" s="8"/>
      <c r="D214" s="11"/>
      <c r="E214" s="11"/>
      <c r="F214" s="44"/>
      <c r="G214" s="44"/>
      <c r="H214" s="44"/>
      <c r="I214" s="44"/>
      <c r="J214" s="136"/>
      <c r="K214" s="136"/>
      <c r="L214" s="136">
        <f t="shared" si="5"/>
        <v>0</v>
      </c>
      <c r="M214" s="44"/>
      <c r="N214" s="93"/>
      <c r="O214" s="8" t="e">
        <f>VLOOKUP(A214,'Ordre du jour'!$A$2:$V$4973,14,FALSE)</f>
        <v>#N/A</v>
      </c>
      <c r="P214" s="161"/>
      <c r="Q214" s="7">
        <f t="shared" si="6"/>
        <v>32</v>
      </c>
      <c r="S214"/>
      <c r="T214"/>
      <c r="U214" s="112"/>
    </row>
    <row r="215" spans="1:21" s="18" customFormat="1" ht="66.95" customHeight="1" x14ac:dyDescent="0.25">
      <c r="A215" s="8"/>
      <c r="B215" s="21" t="e">
        <f>VLOOKUP(A215,'Ordre du jour'!$A$2:$V$4973,22,FALSE)</f>
        <v>#N/A</v>
      </c>
      <c r="C215" s="8"/>
      <c r="D215" s="11"/>
      <c r="E215" s="11"/>
      <c r="F215" s="44"/>
      <c r="G215" s="44"/>
      <c r="H215" s="44"/>
      <c r="I215" s="44"/>
      <c r="J215" s="136"/>
      <c r="K215" s="136"/>
      <c r="L215" s="136">
        <f t="shared" si="5"/>
        <v>0</v>
      </c>
      <c r="M215" s="44"/>
      <c r="N215" s="93"/>
      <c r="O215" s="8" t="e">
        <f>VLOOKUP(A215,'Ordre du jour'!$A$2:$V$4973,14,FALSE)</f>
        <v>#N/A</v>
      </c>
      <c r="P215" s="161"/>
      <c r="Q215" s="7">
        <f t="shared" si="6"/>
        <v>32</v>
      </c>
      <c r="S215"/>
      <c r="T215"/>
      <c r="U215" s="112"/>
    </row>
    <row r="216" spans="1:21" s="18" customFormat="1" ht="66.95" customHeight="1" x14ac:dyDescent="0.25">
      <c r="A216" s="8"/>
      <c r="B216" s="21" t="e">
        <f>VLOOKUP(A216,'Ordre du jour'!$A$2:$V$4973,22,FALSE)</f>
        <v>#N/A</v>
      </c>
      <c r="C216" s="8"/>
      <c r="D216" s="11"/>
      <c r="E216" s="11"/>
      <c r="F216" s="44"/>
      <c r="G216" s="44"/>
      <c r="H216" s="44"/>
      <c r="I216" s="44"/>
      <c r="J216" s="136"/>
      <c r="K216" s="136"/>
      <c r="L216" s="136">
        <f t="shared" si="5"/>
        <v>0</v>
      </c>
      <c r="M216" s="44"/>
      <c r="N216" s="93"/>
      <c r="O216" s="8" t="e">
        <f>VLOOKUP(A216,'Ordre du jour'!$A$2:$V$4973,14,FALSE)</f>
        <v>#N/A</v>
      </c>
      <c r="P216" s="161"/>
      <c r="Q216" s="7">
        <f t="shared" si="6"/>
        <v>32</v>
      </c>
      <c r="S216"/>
      <c r="T216"/>
      <c r="U216" s="112"/>
    </row>
    <row r="217" spans="1:21" s="18" customFormat="1" ht="66.95" customHeight="1" x14ac:dyDescent="0.25">
      <c r="A217" s="8"/>
      <c r="B217" s="21" t="e">
        <f>VLOOKUP(A217,'Ordre du jour'!$A$2:$V$4973,22,FALSE)</f>
        <v>#N/A</v>
      </c>
      <c r="C217" s="8"/>
      <c r="D217" s="11"/>
      <c r="E217" s="11"/>
      <c r="F217" s="44"/>
      <c r="G217" s="44"/>
      <c r="H217" s="44"/>
      <c r="I217" s="44"/>
      <c r="J217" s="136"/>
      <c r="K217" s="136"/>
      <c r="L217" s="136">
        <f t="shared" si="5"/>
        <v>0</v>
      </c>
      <c r="M217" s="44"/>
      <c r="N217" s="93"/>
      <c r="O217" s="8" t="e">
        <f>VLOOKUP(A217,'Ordre du jour'!$A$2:$V$4973,14,FALSE)</f>
        <v>#N/A</v>
      </c>
      <c r="P217" s="161"/>
      <c r="Q217" s="7">
        <f t="shared" si="6"/>
        <v>32</v>
      </c>
      <c r="S217"/>
      <c r="T217"/>
      <c r="U217" s="112"/>
    </row>
    <row r="218" spans="1:21" s="18" customFormat="1" ht="66.95" customHeight="1" x14ac:dyDescent="0.25">
      <c r="A218" s="8"/>
      <c r="B218" s="21" t="e">
        <f>VLOOKUP(A218,'Ordre du jour'!$A$2:$V$4973,22,FALSE)</f>
        <v>#N/A</v>
      </c>
      <c r="C218" s="8"/>
      <c r="D218" s="11"/>
      <c r="E218" s="11"/>
      <c r="F218" s="44"/>
      <c r="G218" s="44"/>
      <c r="H218" s="44"/>
      <c r="I218" s="44"/>
      <c r="J218" s="136"/>
      <c r="K218" s="136"/>
      <c r="L218" s="136">
        <f t="shared" si="5"/>
        <v>0</v>
      </c>
      <c r="M218" s="44"/>
      <c r="N218" s="93"/>
      <c r="O218" s="8" t="e">
        <f>VLOOKUP(A218,'Ordre du jour'!$A$2:$V$4973,14,FALSE)</f>
        <v>#N/A</v>
      </c>
      <c r="P218" s="161"/>
      <c r="Q218" s="7">
        <f t="shared" si="6"/>
        <v>32</v>
      </c>
      <c r="S218"/>
      <c r="T218"/>
      <c r="U218" s="112"/>
    </row>
    <row r="219" spans="1:21" s="18" customFormat="1" ht="66.95" customHeight="1" x14ac:dyDescent="0.25">
      <c r="A219" s="8"/>
      <c r="B219" s="21" t="e">
        <f>VLOOKUP(A219,'Ordre du jour'!$A$2:$V$4973,22,FALSE)</f>
        <v>#N/A</v>
      </c>
      <c r="C219" s="8"/>
      <c r="D219" s="11"/>
      <c r="E219" s="11"/>
      <c r="F219" s="44"/>
      <c r="G219" s="44"/>
      <c r="H219" s="44"/>
      <c r="I219" s="44"/>
      <c r="J219" s="136"/>
      <c r="K219" s="136"/>
      <c r="L219" s="136">
        <f t="shared" si="5"/>
        <v>0</v>
      </c>
      <c r="M219" s="44"/>
      <c r="N219" s="93"/>
      <c r="O219" s="8" t="e">
        <f>VLOOKUP(A219,'Ordre du jour'!$A$2:$V$4973,14,FALSE)</f>
        <v>#N/A</v>
      </c>
      <c r="P219" s="161"/>
      <c r="Q219" s="7">
        <f t="shared" si="6"/>
        <v>32</v>
      </c>
      <c r="S219"/>
      <c r="T219"/>
      <c r="U219" s="112"/>
    </row>
    <row r="220" spans="1:21" s="18" customFormat="1" ht="66.95" customHeight="1" x14ac:dyDescent="0.25">
      <c r="A220" s="8"/>
      <c r="B220" s="21" t="e">
        <f>VLOOKUP(A220,'Ordre du jour'!$A$2:$V$4973,22,FALSE)</f>
        <v>#N/A</v>
      </c>
      <c r="C220" s="8"/>
      <c r="D220" s="11"/>
      <c r="E220" s="11"/>
      <c r="F220" s="44"/>
      <c r="G220" s="44"/>
      <c r="H220" s="44"/>
      <c r="I220" s="44"/>
      <c r="J220" s="136"/>
      <c r="K220" s="136"/>
      <c r="L220" s="136">
        <f t="shared" si="5"/>
        <v>0</v>
      </c>
      <c r="M220" s="44"/>
      <c r="N220" s="93"/>
      <c r="O220" s="8" t="e">
        <f>VLOOKUP(A220,'Ordre du jour'!$A$2:$V$4973,14,FALSE)</f>
        <v>#N/A</v>
      </c>
      <c r="P220" s="161"/>
      <c r="Q220" s="7">
        <f t="shared" si="6"/>
        <v>32</v>
      </c>
      <c r="S220"/>
      <c r="T220"/>
      <c r="U220" s="112"/>
    </row>
    <row r="221" spans="1:21" s="18" customFormat="1" ht="66.95" customHeight="1" x14ac:dyDescent="0.25">
      <c r="A221" s="8"/>
      <c r="B221" s="21" t="e">
        <f>VLOOKUP(A221,'Ordre du jour'!$A$2:$V$4973,22,FALSE)</f>
        <v>#N/A</v>
      </c>
      <c r="C221" s="8"/>
      <c r="D221" s="11"/>
      <c r="E221" s="11"/>
      <c r="F221" s="44"/>
      <c r="G221" s="44"/>
      <c r="H221" s="44"/>
      <c r="I221" s="44"/>
      <c r="J221" s="136"/>
      <c r="K221" s="136"/>
      <c r="L221" s="136">
        <f t="shared" si="5"/>
        <v>0</v>
      </c>
      <c r="M221" s="44"/>
      <c r="N221" s="93"/>
      <c r="O221" s="8" t="e">
        <f>VLOOKUP(A221,'Ordre du jour'!$A$2:$V$4973,14,FALSE)</f>
        <v>#N/A</v>
      </c>
      <c r="P221" s="161"/>
      <c r="Q221" s="7">
        <f t="shared" si="6"/>
        <v>32</v>
      </c>
      <c r="S221"/>
      <c r="T221"/>
      <c r="U221" s="112"/>
    </row>
    <row r="222" spans="1:21" s="18" customFormat="1" ht="66.95" customHeight="1" x14ac:dyDescent="0.25">
      <c r="A222" s="8"/>
      <c r="B222" s="21" t="e">
        <f>VLOOKUP(A222,'Ordre du jour'!$A$2:$V$4973,22,FALSE)</f>
        <v>#N/A</v>
      </c>
      <c r="C222" s="8"/>
      <c r="D222" s="11"/>
      <c r="E222" s="11"/>
      <c r="F222" s="44"/>
      <c r="G222" s="44"/>
      <c r="H222" s="44"/>
      <c r="I222" s="44"/>
      <c r="J222" s="136"/>
      <c r="K222" s="136"/>
      <c r="L222" s="136">
        <f t="shared" si="5"/>
        <v>0</v>
      </c>
      <c r="M222" s="44"/>
      <c r="N222" s="93"/>
      <c r="O222" s="8" t="e">
        <f>VLOOKUP(A222,'Ordre du jour'!$A$2:$V$4973,14,FALSE)</f>
        <v>#N/A</v>
      </c>
      <c r="P222" s="161"/>
      <c r="Q222" s="7">
        <f t="shared" si="6"/>
        <v>32</v>
      </c>
      <c r="S222"/>
      <c r="T222"/>
      <c r="U222" s="112"/>
    </row>
    <row r="223" spans="1:21" s="18" customFormat="1" ht="66.95" customHeight="1" x14ac:dyDescent="0.25">
      <c r="A223" s="8"/>
      <c r="B223" s="21" t="e">
        <f>VLOOKUP(A223,'Ordre du jour'!$A$2:$V$4973,22,FALSE)</f>
        <v>#N/A</v>
      </c>
      <c r="C223" s="8"/>
      <c r="D223" s="11"/>
      <c r="E223" s="11"/>
      <c r="F223" s="44"/>
      <c r="G223" s="44"/>
      <c r="H223" s="44"/>
      <c r="I223" s="44"/>
      <c r="J223" s="136"/>
      <c r="K223" s="136"/>
      <c r="L223" s="136">
        <f t="shared" si="5"/>
        <v>0</v>
      </c>
      <c r="M223" s="44"/>
      <c r="N223" s="93"/>
      <c r="O223" s="8" t="e">
        <f>VLOOKUP(A223,'Ordre du jour'!$A$2:$V$4973,14,FALSE)</f>
        <v>#N/A</v>
      </c>
      <c r="P223" s="161"/>
      <c r="Q223" s="7">
        <f t="shared" si="6"/>
        <v>32</v>
      </c>
      <c r="S223"/>
      <c r="T223"/>
      <c r="U223" s="112"/>
    </row>
    <row r="224" spans="1:21" s="18" customFormat="1" ht="66.95" customHeight="1" x14ac:dyDescent="0.25">
      <c r="A224" s="8"/>
      <c r="B224" s="21" t="e">
        <f>VLOOKUP(A224,'Ordre du jour'!$A$2:$V$4973,22,FALSE)</f>
        <v>#N/A</v>
      </c>
      <c r="C224" s="8"/>
      <c r="D224" s="11"/>
      <c r="E224" s="11"/>
      <c r="F224" s="44"/>
      <c r="G224" s="44"/>
      <c r="H224" s="44"/>
      <c r="I224" s="44"/>
      <c r="J224" s="136"/>
      <c r="K224" s="136"/>
      <c r="L224" s="136">
        <f t="shared" si="5"/>
        <v>0</v>
      </c>
      <c r="M224" s="44"/>
      <c r="N224" s="93"/>
      <c r="O224" s="8" t="e">
        <f>VLOOKUP(A224,'Ordre du jour'!$A$2:$V$4973,14,FALSE)</f>
        <v>#N/A</v>
      </c>
      <c r="P224" s="161"/>
      <c r="Q224" s="7">
        <f t="shared" si="6"/>
        <v>32</v>
      </c>
      <c r="S224"/>
      <c r="T224"/>
      <c r="U224" s="112"/>
    </row>
    <row r="225" spans="1:21" s="18" customFormat="1" ht="66.95" customHeight="1" x14ac:dyDescent="0.25">
      <c r="A225" s="8"/>
      <c r="B225" s="21" t="e">
        <f>VLOOKUP(A225,'Ordre du jour'!$A$2:$V$4973,22,FALSE)</f>
        <v>#N/A</v>
      </c>
      <c r="C225" s="8"/>
      <c r="D225" s="11"/>
      <c r="E225" s="11"/>
      <c r="F225" s="44"/>
      <c r="G225" s="44"/>
      <c r="H225" s="44"/>
      <c r="I225" s="44"/>
      <c r="J225" s="136"/>
      <c r="K225" s="136"/>
      <c r="L225" s="136">
        <f t="shared" si="5"/>
        <v>0</v>
      </c>
      <c r="M225" s="44"/>
      <c r="N225" s="93"/>
      <c r="O225" s="8" t="e">
        <f>VLOOKUP(A225,'Ordre du jour'!$A$2:$V$4973,14,FALSE)</f>
        <v>#N/A</v>
      </c>
      <c r="P225" s="161"/>
      <c r="Q225" s="7">
        <f t="shared" si="6"/>
        <v>32</v>
      </c>
      <c r="S225"/>
      <c r="T225"/>
      <c r="U225" s="112"/>
    </row>
    <row r="226" spans="1:21" s="18" customFormat="1" ht="66.95" customHeight="1" x14ac:dyDescent="0.25">
      <c r="A226" s="8"/>
      <c r="B226" s="21" t="e">
        <f>VLOOKUP(A226,'Ordre du jour'!$A$2:$V$4973,22,FALSE)</f>
        <v>#N/A</v>
      </c>
      <c r="C226" s="8"/>
      <c r="D226" s="11"/>
      <c r="E226" s="11"/>
      <c r="F226" s="44"/>
      <c r="G226" s="44"/>
      <c r="H226" s="44"/>
      <c r="I226" s="44"/>
      <c r="J226" s="136"/>
      <c r="K226" s="136"/>
      <c r="L226" s="136">
        <f t="shared" si="5"/>
        <v>0</v>
      </c>
      <c r="M226" s="44"/>
      <c r="N226" s="93"/>
      <c r="O226" s="8" t="e">
        <f>VLOOKUP(A226,'Ordre du jour'!$A$2:$V$4973,14,FALSE)</f>
        <v>#N/A</v>
      </c>
      <c r="P226" s="161"/>
      <c r="Q226" s="7">
        <f t="shared" si="6"/>
        <v>32</v>
      </c>
      <c r="S226"/>
      <c r="T226"/>
      <c r="U226" s="112"/>
    </row>
    <row r="227" spans="1:21" s="18" customFormat="1" ht="66.95" customHeight="1" x14ac:dyDescent="0.25">
      <c r="A227" s="8"/>
      <c r="B227" s="21" t="e">
        <f>VLOOKUP(A227,'Ordre du jour'!$A$2:$V$4973,22,FALSE)</f>
        <v>#N/A</v>
      </c>
      <c r="C227" s="8"/>
      <c r="D227" s="11"/>
      <c r="E227" s="11"/>
      <c r="F227" s="44"/>
      <c r="G227" s="44"/>
      <c r="H227" s="44"/>
      <c r="I227" s="44"/>
      <c r="J227" s="136"/>
      <c r="K227" s="136"/>
      <c r="L227" s="136">
        <f t="shared" si="5"/>
        <v>0</v>
      </c>
      <c r="M227" s="44"/>
      <c r="N227" s="93"/>
      <c r="O227" s="8" t="e">
        <f>VLOOKUP(A227,'Ordre du jour'!$A$2:$V$4973,14,FALSE)</f>
        <v>#N/A</v>
      </c>
      <c r="P227" s="161"/>
      <c r="Q227" s="7">
        <f t="shared" si="6"/>
        <v>32</v>
      </c>
      <c r="S227"/>
      <c r="T227"/>
      <c r="U227" s="112"/>
    </row>
    <row r="228" spans="1:21" s="18" customFormat="1" ht="66.95" customHeight="1" x14ac:dyDescent="0.25">
      <c r="A228" s="8"/>
      <c r="B228" s="21" t="e">
        <f>VLOOKUP(A228,'Ordre du jour'!$A$2:$V$4973,22,FALSE)</f>
        <v>#N/A</v>
      </c>
      <c r="C228" s="8"/>
      <c r="D228" s="11"/>
      <c r="E228" s="11"/>
      <c r="F228" s="44"/>
      <c r="G228" s="44"/>
      <c r="H228" s="44"/>
      <c r="I228" s="44"/>
      <c r="J228" s="136"/>
      <c r="K228" s="136"/>
      <c r="L228" s="136">
        <f t="shared" si="5"/>
        <v>0</v>
      </c>
      <c r="M228" s="44"/>
      <c r="N228" s="93"/>
      <c r="O228" s="8" t="e">
        <f>VLOOKUP(A228,'Ordre du jour'!$A$2:$V$4973,14,FALSE)</f>
        <v>#N/A</v>
      </c>
      <c r="P228" s="161"/>
      <c r="Q228" s="7">
        <f t="shared" si="6"/>
        <v>32</v>
      </c>
      <c r="S228"/>
      <c r="T228"/>
      <c r="U228" s="112"/>
    </row>
    <row r="229" spans="1:21" s="18" customFormat="1" ht="66.95" customHeight="1" x14ac:dyDescent="0.25">
      <c r="A229" s="8"/>
      <c r="B229" s="21" t="e">
        <f>VLOOKUP(A229,'Ordre du jour'!$A$2:$V$4973,22,FALSE)</f>
        <v>#N/A</v>
      </c>
      <c r="C229" s="8"/>
      <c r="D229" s="11"/>
      <c r="E229" s="11"/>
      <c r="F229" s="44"/>
      <c r="G229" s="44"/>
      <c r="H229" s="44"/>
      <c r="I229" s="44"/>
      <c r="J229" s="136"/>
      <c r="K229" s="136"/>
      <c r="L229" s="136">
        <f t="shared" si="5"/>
        <v>0</v>
      </c>
      <c r="M229" s="44"/>
      <c r="N229" s="93"/>
      <c r="O229" s="8" t="e">
        <f>VLOOKUP(A229,'Ordre du jour'!$A$2:$V$4973,14,FALSE)</f>
        <v>#N/A</v>
      </c>
      <c r="P229" s="161"/>
      <c r="Q229" s="7">
        <f t="shared" si="6"/>
        <v>32</v>
      </c>
      <c r="S229"/>
      <c r="T229"/>
      <c r="U229" s="112"/>
    </row>
    <row r="230" spans="1:21" s="18" customFormat="1" ht="66.95" customHeight="1" x14ac:dyDescent="0.25">
      <c r="A230" s="12"/>
      <c r="B230" s="21" t="e">
        <f>VLOOKUP(A230,'Ordre du jour'!$A$2:$V$4973,22,FALSE)</f>
        <v>#N/A</v>
      </c>
      <c r="C230" s="16"/>
      <c r="D230" s="17"/>
      <c r="E230" s="17"/>
      <c r="F230" s="54"/>
      <c r="G230" s="54"/>
      <c r="H230" s="54"/>
      <c r="I230" s="54"/>
      <c r="J230" s="137"/>
      <c r="K230" s="137"/>
      <c r="L230" s="137">
        <f t="shared" si="5"/>
        <v>0</v>
      </c>
      <c r="M230" s="54"/>
      <c r="N230" s="16"/>
      <c r="O230" s="8" t="e">
        <f>VLOOKUP(A230,'Ordre du jour'!$A$2:$V$4973,14,FALSE)</f>
        <v>#N/A</v>
      </c>
      <c r="P230" s="161"/>
      <c r="Q230" s="7">
        <f t="shared" si="6"/>
        <v>32</v>
      </c>
      <c r="S230"/>
      <c r="T230"/>
      <c r="U230" s="112"/>
    </row>
    <row r="231" spans="1:21" s="18" customFormat="1" ht="66.95" customHeight="1" x14ac:dyDescent="0.25">
      <c r="A231" s="8"/>
      <c r="B231" s="21" t="e">
        <f>VLOOKUP(A231,'Ordre du jour'!$A$2:$V$4973,22,FALSE)</f>
        <v>#N/A</v>
      </c>
      <c r="C231" s="16"/>
      <c r="D231" s="17"/>
      <c r="E231" s="17"/>
      <c r="F231" s="54"/>
      <c r="G231" s="54"/>
      <c r="H231" s="54"/>
      <c r="I231" s="54"/>
      <c r="J231" s="137"/>
      <c r="K231" s="137"/>
      <c r="L231" s="137">
        <f t="shared" si="5"/>
        <v>0</v>
      </c>
      <c r="M231" s="54"/>
      <c r="N231" s="16"/>
      <c r="O231" s="8" t="e">
        <f>VLOOKUP(A231,'Ordre du jour'!$A$2:$V$4973,14,FALSE)</f>
        <v>#N/A</v>
      </c>
      <c r="P231" s="161"/>
      <c r="Q231" s="7">
        <f t="shared" si="6"/>
        <v>32</v>
      </c>
      <c r="S231"/>
      <c r="T231"/>
      <c r="U231" s="112"/>
    </row>
    <row r="232" spans="1:21" s="18" customFormat="1" ht="66.95" customHeight="1" x14ac:dyDescent="0.25">
      <c r="A232" s="8"/>
      <c r="B232" s="21" t="e">
        <f>VLOOKUP(A232,'Ordre du jour'!$A$2:$V$4973,22,FALSE)</f>
        <v>#N/A</v>
      </c>
      <c r="C232" s="16"/>
      <c r="D232" s="17"/>
      <c r="E232" s="17"/>
      <c r="F232" s="54"/>
      <c r="G232" s="54"/>
      <c r="H232" s="54"/>
      <c r="I232" s="54"/>
      <c r="J232" s="137"/>
      <c r="K232" s="137"/>
      <c r="L232" s="137">
        <f t="shared" si="5"/>
        <v>0</v>
      </c>
      <c r="M232" s="54"/>
      <c r="N232" s="16"/>
      <c r="O232" s="8" t="e">
        <f>VLOOKUP(A232,'Ordre du jour'!$A$2:$V$4973,14,FALSE)</f>
        <v>#N/A</v>
      </c>
      <c r="P232" s="161"/>
      <c r="Q232" s="7">
        <f t="shared" si="6"/>
        <v>32</v>
      </c>
      <c r="S232"/>
      <c r="T232"/>
      <c r="U232" s="112"/>
    </row>
    <row r="233" spans="1:21" s="18" customFormat="1" ht="66.95" customHeight="1" x14ac:dyDescent="0.25">
      <c r="A233" s="8"/>
      <c r="B233" s="21" t="e">
        <f>VLOOKUP(A233,'Ordre du jour'!$A$2:$V$4973,22,FALSE)</f>
        <v>#N/A</v>
      </c>
      <c r="C233" s="16"/>
      <c r="D233" s="17"/>
      <c r="E233" s="17"/>
      <c r="F233" s="54"/>
      <c r="G233" s="54"/>
      <c r="H233" s="54"/>
      <c r="I233" s="54"/>
      <c r="J233" s="137"/>
      <c r="K233" s="137"/>
      <c r="L233" s="137">
        <f t="shared" si="5"/>
        <v>0</v>
      </c>
      <c r="M233" s="54"/>
      <c r="N233" s="16"/>
      <c r="O233" s="8" t="e">
        <f>VLOOKUP(A233,'Ordre du jour'!$A$2:$V$4973,14,FALSE)</f>
        <v>#N/A</v>
      </c>
      <c r="P233" s="161"/>
      <c r="Q233" s="7">
        <f t="shared" si="6"/>
        <v>32</v>
      </c>
      <c r="S233"/>
      <c r="T233"/>
      <c r="U233" s="112"/>
    </row>
    <row r="234" spans="1:21" s="18" customFormat="1" ht="66.95" customHeight="1" x14ac:dyDescent="0.25">
      <c r="A234" s="8"/>
      <c r="B234" s="21" t="e">
        <f>VLOOKUP(A234,'Ordre du jour'!$A$2:$V$4973,22,FALSE)</f>
        <v>#N/A</v>
      </c>
      <c r="C234" s="16"/>
      <c r="D234" s="17"/>
      <c r="E234" s="17"/>
      <c r="F234" s="54"/>
      <c r="G234" s="54"/>
      <c r="H234" s="54"/>
      <c r="I234" s="54"/>
      <c r="J234" s="137"/>
      <c r="K234" s="137"/>
      <c r="L234" s="137">
        <f t="shared" si="5"/>
        <v>0</v>
      </c>
      <c r="M234" s="54"/>
      <c r="N234" s="16"/>
      <c r="O234" s="8" t="e">
        <f>VLOOKUP(A234,'Ordre du jour'!$A$2:$V$4973,14,FALSE)</f>
        <v>#N/A</v>
      </c>
      <c r="P234" s="161"/>
      <c r="Q234" s="7">
        <f t="shared" si="6"/>
        <v>32</v>
      </c>
      <c r="S234"/>
      <c r="T234"/>
      <c r="U234" s="112"/>
    </row>
    <row r="235" spans="1:21" s="18" customFormat="1" ht="66.95" customHeight="1" x14ac:dyDescent="0.25">
      <c r="A235" s="8"/>
      <c r="B235" s="21" t="e">
        <f>VLOOKUP(A235,'Ordre du jour'!$A$2:$V$4973,22,FALSE)</f>
        <v>#N/A</v>
      </c>
      <c r="C235" s="16"/>
      <c r="D235" s="17"/>
      <c r="E235" s="17"/>
      <c r="F235" s="54"/>
      <c r="G235" s="54"/>
      <c r="H235" s="54"/>
      <c r="I235" s="54"/>
      <c r="J235" s="137"/>
      <c r="K235" s="137"/>
      <c r="L235" s="137">
        <f t="shared" si="5"/>
        <v>0</v>
      </c>
      <c r="M235" s="54"/>
      <c r="N235" s="16"/>
      <c r="O235" s="8" t="e">
        <f>VLOOKUP(A235,'Ordre du jour'!$A$2:$V$4973,14,FALSE)</f>
        <v>#N/A</v>
      </c>
      <c r="P235" s="161"/>
      <c r="Q235" s="7">
        <f t="shared" si="6"/>
        <v>32</v>
      </c>
      <c r="S235"/>
      <c r="T235"/>
      <c r="U235" s="112"/>
    </row>
    <row r="236" spans="1:21" ht="66.95" customHeight="1" x14ac:dyDescent="0.25">
      <c r="A236" s="5"/>
      <c r="B236" s="21" t="e">
        <f>VLOOKUP(A236,'Ordre du jour'!$A$2:$V$4973,22,FALSE)</f>
        <v>#N/A</v>
      </c>
      <c r="L236" s="138">
        <f t="shared" si="5"/>
        <v>0</v>
      </c>
      <c r="O236" s="5" t="e">
        <f>VLOOKUP(A236,'Ordre du jour'!$A$2:$V$4973,14,FALSE)</f>
        <v>#N/A</v>
      </c>
      <c r="Q236" s="7">
        <f t="shared" si="6"/>
        <v>32</v>
      </c>
    </row>
    <row r="237" spans="1:21" ht="66.95" customHeight="1" x14ac:dyDescent="0.25">
      <c r="A237" s="5"/>
      <c r="B237" s="21" t="e">
        <f>VLOOKUP(A237,'Ordre du jour'!$A$2:$V$4973,22,FALSE)</f>
        <v>#N/A</v>
      </c>
      <c r="L237" s="138">
        <f t="shared" si="5"/>
        <v>0</v>
      </c>
      <c r="O237" s="5" t="e">
        <f>VLOOKUP(A237,'Ordre du jour'!$A$2:$V$4973,14,FALSE)</f>
        <v>#N/A</v>
      </c>
      <c r="Q237" s="7">
        <f t="shared" si="6"/>
        <v>32</v>
      </c>
    </row>
    <row r="238" spans="1:21" ht="66.95" customHeight="1" x14ac:dyDescent="0.25">
      <c r="A238" s="5"/>
      <c r="B238" s="21" t="e">
        <f>VLOOKUP(A238,'Ordre du jour'!$A$2:$V$4973,22,FALSE)</f>
        <v>#N/A</v>
      </c>
      <c r="L238" s="138">
        <f t="shared" si="5"/>
        <v>0</v>
      </c>
      <c r="O238" s="5" t="e">
        <f>VLOOKUP(A238,'Ordre du jour'!$A$2:$V$4973,14,FALSE)</f>
        <v>#N/A</v>
      </c>
      <c r="Q238" s="7">
        <f t="shared" si="6"/>
        <v>32</v>
      </c>
    </row>
    <row r="239" spans="1:21" ht="66.95" customHeight="1" x14ac:dyDescent="0.25">
      <c r="A239" s="5"/>
      <c r="B239" s="21" t="e">
        <f>VLOOKUP(A239,'Ordre du jour'!$A$2:$V$4973,22,FALSE)</f>
        <v>#N/A</v>
      </c>
      <c r="L239" s="138">
        <f t="shared" si="5"/>
        <v>0</v>
      </c>
      <c r="O239" s="5" t="e">
        <f>VLOOKUP(A239,'Ordre du jour'!$A$2:$V$4973,14,FALSE)</f>
        <v>#N/A</v>
      </c>
      <c r="Q239" s="7">
        <f t="shared" si="6"/>
        <v>32</v>
      </c>
    </row>
    <row r="240" spans="1:21" ht="66.95" customHeight="1" x14ac:dyDescent="0.25">
      <c r="A240" s="5"/>
      <c r="B240" s="21" t="e">
        <f>VLOOKUP(A240,'Ordre du jour'!$A$2:$V$4973,22,FALSE)</f>
        <v>#N/A</v>
      </c>
      <c r="L240" s="138">
        <f t="shared" si="5"/>
        <v>0</v>
      </c>
      <c r="O240" s="5" t="e">
        <f>VLOOKUP(A240,'Ordre du jour'!$A$2:$V$4973,14,FALSE)</f>
        <v>#N/A</v>
      </c>
      <c r="Q240" s="7">
        <f t="shared" si="6"/>
        <v>32</v>
      </c>
    </row>
    <row r="241" spans="1:17" ht="66.95" customHeight="1" x14ac:dyDescent="0.25">
      <c r="A241" s="5"/>
      <c r="B241" s="21" t="e">
        <f>VLOOKUP(A241,'Ordre du jour'!$A$2:$V$4973,22,FALSE)</f>
        <v>#N/A</v>
      </c>
      <c r="L241" s="138">
        <f t="shared" ref="L241:L249" si="7">J241+K241</f>
        <v>0</v>
      </c>
      <c r="O241" s="5" t="e">
        <f>VLOOKUP(A241,'Ordre du jour'!$A$2:$V$4973,14,FALSE)</f>
        <v>#N/A</v>
      </c>
      <c r="Q241" s="7">
        <f t="shared" si="6"/>
        <v>32</v>
      </c>
    </row>
    <row r="242" spans="1:17" ht="66.95" customHeight="1" x14ac:dyDescent="0.25">
      <c r="A242" s="5"/>
      <c r="B242" s="21" t="e">
        <f>VLOOKUP(A242,'Ordre du jour'!$A$2:$V$4973,22,FALSE)</f>
        <v>#N/A</v>
      </c>
      <c r="L242" s="138">
        <f t="shared" si="7"/>
        <v>0</v>
      </c>
      <c r="O242" s="5" t="e">
        <f>VLOOKUP(A242,'Ordre du jour'!$A$2:$V$4973,14,FALSE)</f>
        <v>#N/A</v>
      </c>
      <c r="Q242" s="7">
        <f t="shared" si="6"/>
        <v>32</v>
      </c>
    </row>
    <row r="243" spans="1:17" ht="66.95" customHeight="1" x14ac:dyDescent="0.25">
      <c r="A243" s="5"/>
      <c r="B243" s="21" t="e">
        <f>VLOOKUP(A243,'Ordre du jour'!$A$2:$V$4973,22,FALSE)</f>
        <v>#N/A</v>
      </c>
      <c r="L243" s="138">
        <f t="shared" si="7"/>
        <v>0</v>
      </c>
      <c r="O243" s="5" t="e">
        <f>VLOOKUP(A243,'Ordre du jour'!$A$2:$V$4973,14,FALSE)</f>
        <v>#N/A</v>
      </c>
      <c r="Q243" s="7">
        <f t="shared" si="6"/>
        <v>32</v>
      </c>
    </row>
    <row r="244" spans="1:17" ht="66.95" customHeight="1" x14ac:dyDescent="0.25">
      <c r="A244" s="5"/>
      <c r="B244" s="21" t="e">
        <f>VLOOKUP(A244,'Ordre du jour'!$A$2:$V$4973,22,FALSE)</f>
        <v>#N/A</v>
      </c>
      <c r="L244" s="138">
        <f t="shared" si="7"/>
        <v>0</v>
      </c>
      <c r="O244" s="5" t="e">
        <f>VLOOKUP(A244,'Ordre du jour'!$A$2:$V$4973,14,FALSE)</f>
        <v>#N/A</v>
      </c>
      <c r="Q244" s="7">
        <f t="shared" si="6"/>
        <v>32</v>
      </c>
    </row>
    <row r="245" spans="1:17" ht="66.95" customHeight="1" x14ac:dyDescent="0.25">
      <c r="A245" s="5"/>
      <c r="B245" s="21" t="e">
        <f>VLOOKUP(A245,'Ordre du jour'!$A$2:$V$4973,22,FALSE)</f>
        <v>#N/A</v>
      </c>
      <c r="L245" s="138">
        <f t="shared" si="7"/>
        <v>0</v>
      </c>
      <c r="O245" s="5" t="e">
        <f>VLOOKUP(A245,'Ordre du jour'!$A$2:$V$4973,14,FALSE)</f>
        <v>#N/A</v>
      </c>
      <c r="Q245" s="7">
        <f t="shared" si="6"/>
        <v>32</v>
      </c>
    </row>
    <row r="246" spans="1:17" ht="66.95" customHeight="1" x14ac:dyDescent="0.25">
      <c r="A246" s="5"/>
      <c r="B246" s="21" t="e">
        <f>VLOOKUP(A246,'Ordre du jour'!$A$2:$V$4973,22,FALSE)</f>
        <v>#N/A</v>
      </c>
      <c r="L246" s="138">
        <f t="shared" si="7"/>
        <v>0</v>
      </c>
      <c r="O246" s="5" t="e">
        <f>VLOOKUP(A246,'Ordre du jour'!$A$2:$V$4973,14,FALSE)</f>
        <v>#N/A</v>
      </c>
      <c r="Q246" s="7">
        <f t="shared" si="6"/>
        <v>32</v>
      </c>
    </row>
    <row r="247" spans="1:17" ht="66.95" customHeight="1" x14ac:dyDescent="0.25">
      <c r="A247" s="5"/>
      <c r="B247" s="21" t="e">
        <f>VLOOKUP(A247,'Ordre du jour'!$A$2:$V$4973,22,FALSE)</f>
        <v>#N/A</v>
      </c>
      <c r="L247" s="138">
        <f t="shared" si="7"/>
        <v>0</v>
      </c>
      <c r="O247" s="5" t="e">
        <f>VLOOKUP(A247,'Ordre du jour'!$A$2:$V$4973,14,FALSE)</f>
        <v>#N/A</v>
      </c>
      <c r="Q247" s="7">
        <f t="shared" si="6"/>
        <v>32</v>
      </c>
    </row>
    <row r="248" spans="1:17" ht="66.95" customHeight="1" x14ac:dyDescent="0.25">
      <c r="A248" s="5"/>
      <c r="B248" s="21" t="e">
        <f>VLOOKUP(A248,'Ordre du jour'!$A$2:$V$4973,22,FALSE)</f>
        <v>#N/A</v>
      </c>
      <c r="L248" s="138">
        <f t="shared" si="7"/>
        <v>0</v>
      </c>
      <c r="O248" s="5" t="e">
        <f>VLOOKUP(A248,'Ordre du jour'!$A$2:$V$4973,14,FALSE)</f>
        <v>#N/A</v>
      </c>
      <c r="Q248" s="7">
        <f t="shared" si="6"/>
        <v>32</v>
      </c>
    </row>
    <row r="249" spans="1:17" ht="66.95" customHeight="1" x14ac:dyDescent="0.25">
      <c r="A249" s="5"/>
      <c r="B249" s="21" t="e">
        <f>VLOOKUP(A249,'Ordre du jour'!$A$2:$V$4973,22,FALSE)</f>
        <v>#N/A</v>
      </c>
      <c r="L249" s="138">
        <f t="shared" si="7"/>
        <v>0</v>
      </c>
      <c r="O249" s="5" t="e">
        <f>VLOOKUP(A249,'Ordre du jour'!$A$2:$V$4973,14,FALSE)</f>
        <v>#N/A</v>
      </c>
      <c r="Q249" s="7">
        <f t="shared" si="6"/>
        <v>32</v>
      </c>
    </row>
    <row r="250" spans="1:17" ht="66.95" customHeight="1" x14ac:dyDescent="0.25">
      <c r="A250" s="5"/>
      <c r="B250" s="21" t="e">
        <f>VLOOKUP(A250,'Ordre du jour'!$A$2:$V$4973,22,FALSE)</f>
        <v>#N/A</v>
      </c>
      <c r="O250" s="5" t="e">
        <f>VLOOKUP(A250,'Ordre du jour'!$A$2:$V$4973,14,FALSE)</f>
        <v>#N/A</v>
      </c>
      <c r="Q250" s="7">
        <f t="shared" si="6"/>
        <v>32</v>
      </c>
    </row>
    <row r="251" spans="1:17" ht="66.95" customHeight="1" x14ac:dyDescent="0.25">
      <c r="A251" s="5"/>
      <c r="B251" s="21" t="e">
        <f>VLOOKUP(A251,'Ordre du jour'!$A$2:$V$4973,22,FALSE)</f>
        <v>#N/A</v>
      </c>
      <c r="O251" s="5" t="e">
        <f>VLOOKUP(A251,'Ordre du jour'!$A$2:$V$4973,14,FALSE)</f>
        <v>#N/A</v>
      </c>
      <c r="Q251" s="7">
        <f t="shared" si="6"/>
        <v>32</v>
      </c>
    </row>
    <row r="252" spans="1:17" ht="66.95" customHeight="1" x14ac:dyDescent="0.25">
      <c r="A252" s="5"/>
      <c r="B252" s="21" t="e">
        <f>VLOOKUP(A252,'Ordre du jour'!$A$2:$V$4973,22,FALSE)</f>
        <v>#N/A</v>
      </c>
      <c r="O252" s="5" t="e">
        <f>VLOOKUP(A252,'Ordre du jour'!$A$2:$V$4973,14,FALSE)</f>
        <v>#N/A</v>
      </c>
      <c r="Q252" s="7">
        <f t="shared" si="6"/>
        <v>32</v>
      </c>
    </row>
    <row r="253" spans="1:17" ht="66.95" customHeight="1" x14ac:dyDescent="0.25">
      <c r="A253" s="5"/>
      <c r="B253" s="21" t="e">
        <f>VLOOKUP(A253,'Ordre du jour'!$A$2:$V$4973,22,FALSE)</f>
        <v>#N/A</v>
      </c>
      <c r="O253" s="5" t="e">
        <f>VLOOKUP(A253,'Ordre du jour'!$A$2:$V$4973,14,FALSE)</f>
        <v>#N/A</v>
      </c>
      <c r="Q253" s="7">
        <f t="shared" si="6"/>
        <v>32</v>
      </c>
    </row>
    <row r="254" spans="1:17" ht="66.95" customHeight="1" x14ac:dyDescent="0.25">
      <c r="A254" s="5"/>
      <c r="B254" s="21" t="e">
        <f>VLOOKUP(A254,'Ordre du jour'!$A$2:$V$4973,22,FALSE)</f>
        <v>#N/A</v>
      </c>
      <c r="O254" s="5" t="e">
        <f>VLOOKUP(A254,'Ordre du jour'!$A$2:$V$4973,14,FALSE)</f>
        <v>#N/A</v>
      </c>
      <c r="Q254" s="7">
        <f t="shared" si="6"/>
        <v>32</v>
      </c>
    </row>
    <row r="255" spans="1:17" ht="66.95" customHeight="1" x14ac:dyDescent="0.25">
      <c r="A255" s="5"/>
      <c r="B255" s="21" t="e">
        <f>VLOOKUP(A255,'Ordre du jour'!$A$2:$V$4973,22,FALSE)</f>
        <v>#N/A</v>
      </c>
      <c r="O255" s="5" t="e">
        <f>VLOOKUP(A255,'Ordre du jour'!$A$2:$V$4973,14,FALSE)</f>
        <v>#N/A</v>
      </c>
      <c r="Q255" s="7">
        <f t="shared" si="6"/>
        <v>32</v>
      </c>
    </row>
    <row r="256" spans="1:17" ht="66.95" customHeight="1" x14ac:dyDescent="0.25">
      <c r="A256" s="5"/>
      <c r="B256" s="21" t="e">
        <f>VLOOKUP(A256,'Ordre du jour'!$A$2:$V$4973,22,FALSE)</f>
        <v>#N/A</v>
      </c>
      <c r="O256" s="5" t="e">
        <f>VLOOKUP(A256,'Ordre du jour'!$A$2:$V$4973,14,FALSE)</f>
        <v>#N/A</v>
      </c>
      <c r="Q256" s="7">
        <f t="shared" si="6"/>
        <v>32</v>
      </c>
    </row>
    <row r="257" spans="1:17" ht="66.95" customHeight="1" x14ac:dyDescent="0.25">
      <c r="A257" s="5"/>
      <c r="B257" s="21" t="e">
        <f>VLOOKUP(A257,'Ordre du jour'!$A$2:$V$4973,22,FALSE)</f>
        <v>#N/A</v>
      </c>
      <c r="O257" s="5" t="e">
        <f>VLOOKUP(A257,'Ordre du jour'!$A$2:$V$4973,14,FALSE)</f>
        <v>#N/A</v>
      </c>
      <c r="Q257" s="7">
        <f t="shared" si="6"/>
        <v>32</v>
      </c>
    </row>
    <row r="258" spans="1:17" ht="66.95" customHeight="1" x14ac:dyDescent="0.25">
      <c r="A258" s="5"/>
      <c r="B258" s="21" t="e">
        <f>VLOOKUP(A258,'Ordre du jour'!$A$2:$V$4973,22,FALSE)</f>
        <v>#N/A</v>
      </c>
      <c r="O258" s="5" t="e">
        <f>VLOOKUP(A258,'Ordre du jour'!$A$2:$V$4973,14,FALSE)</f>
        <v>#N/A</v>
      </c>
      <c r="Q258" s="7">
        <f t="shared" si="6"/>
        <v>32</v>
      </c>
    </row>
    <row r="259" spans="1:17" ht="66.95" customHeight="1" x14ac:dyDescent="0.25">
      <c r="A259" s="5"/>
      <c r="B259" s="21" t="e">
        <f>VLOOKUP(A259,'Ordre du jour'!$A$2:$V$4973,22,FALSE)</f>
        <v>#N/A</v>
      </c>
      <c r="O259" s="5" t="e">
        <f>VLOOKUP(A259,'Ordre du jour'!$A$2:$V$4973,14,FALSE)</f>
        <v>#N/A</v>
      </c>
      <c r="Q259" s="7">
        <f t="shared" ref="Q259:Q322" si="8">IF(A259=A258,Q258,Q258+1)</f>
        <v>32</v>
      </c>
    </row>
    <row r="260" spans="1:17" ht="66.95" customHeight="1" x14ac:dyDescent="0.25">
      <c r="A260" s="5"/>
      <c r="B260" s="21" t="e">
        <f>VLOOKUP(A260,'Ordre du jour'!$A$2:$V$4973,22,FALSE)</f>
        <v>#N/A</v>
      </c>
      <c r="O260" s="5" t="e">
        <f>VLOOKUP(A260,'Ordre du jour'!$A$2:$V$4973,14,FALSE)</f>
        <v>#N/A</v>
      </c>
      <c r="Q260" s="7">
        <f t="shared" si="8"/>
        <v>32</v>
      </c>
    </row>
    <row r="261" spans="1:17" ht="66.95" customHeight="1" x14ac:dyDescent="0.25">
      <c r="A261" s="5"/>
      <c r="B261" s="21" t="e">
        <f>VLOOKUP(A261,'Ordre du jour'!$A$2:$V$4973,22,FALSE)</f>
        <v>#N/A</v>
      </c>
      <c r="O261" s="5" t="e">
        <f>VLOOKUP(A261,'Ordre du jour'!$A$2:$V$4973,14,FALSE)</f>
        <v>#N/A</v>
      </c>
      <c r="Q261" s="7">
        <f t="shared" si="8"/>
        <v>32</v>
      </c>
    </row>
    <row r="262" spans="1:17" ht="66.95" customHeight="1" x14ac:dyDescent="0.25">
      <c r="A262" s="5"/>
      <c r="B262" s="21" t="e">
        <f>VLOOKUP(A262,'Ordre du jour'!$A$2:$V$4973,22,FALSE)</f>
        <v>#N/A</v>
      </c>
      <c r="O262" s="5" t="e">
        <f>VLOOKUP(A262,'Ordre du jour'!$A$2:$V$4973,14,FALSE)</f>
        <v>#N/A</v>
      </c>
      <c r="Q262" s="7">
        <f t="shared" si="8"/>
        <v>32</v>
      </c>
    </row>
    <row r="263" spans="1:17" ht="66.95" customHeight="1" x14ac:dyDescent="0.25">
      <c r="A263" s="5"/>
      <c r="B263" s="21" t="e">
        <f>VLOOKUP(A263,'Ordre du jour'!$A$2:$V$4973,22,FALSE)</f>
        <v>#N/A</v>
      </c>
      <c r="O263" s="5" t="e">
        <f>VLOOKUP(A263,'Ordre du jour'!$A$2:$V$4973,14,FALSE)</f>
        <v>#N/A</v>
      </c>
      <c r="Q263" s="7">
        <f t="shared" si="8"/>
        <v>32</v>
      </c>
    </row>
    <row r="264" spans="1:17" ht="66.95" customHeight="1" x14ac:dyDescent="0.25">
      <c r="A264" s="5"/>
      <c r="B264" s="21" t="e">
        <f>VLOOKUP(A264,'Ordre du jour'!$A$2:$V$4973,22,FALSE)</f>
        <v>#N/A</v>
      </c>
      <c r="O264" s="5" t="e">
        <f>VLOOKUP(A264,'Ordre du jour'!$A$2:$V$4973,14,FALSE)</f>
        <v>#N/A</v>
      </c>
      <c r="Q264" s="7">
        <f t="shared" si="8"/>
        <v>32</v>
      </c>
    </row>
    <row r="265" spans="1:17" ht="66.95" customHeight="1" x14ac:dyDescent="0.25">
      <c r="A265" s="5"/>
      <c r="B265" s="21" t="e">
        <f>VLOOKUP(A265,'Ordre du jour'!$A$2:$V$4973,22,FALSE)</f>
        <v>#N/A</v>
      </c>
      <c r="O265" s="5" t="e">
        <f>VLOOKUP(A265,'Ordre du jour'!$A$2:$V$4973,14,FALSE)</f>
        <v>#N/A</v>
      </c>
      <c r="Q265" s="7">
        <f t="shared" si="8"/>
        <v>32</v>
      </c>
    </row>
    <row r="266" spans="1:17" ht="66.95" customHeight="1" x14ac:dyDescent="0.25">
      <c r="A266" s="5"/>
      <c r="B266" s="21" t="e">
        <f>VLOOKUP(A266,'Ordre du jour'!$A$2:$V$4973,22,FALSE)</f>
        <v>#N/A</v>
      </c>
      <c r="O266" s="5" t="e">
        <f>VLOOKUP(A266,'Ordre du jour'!$A$2:$V$4973,14,FALSE)</f>
        <v>#N/A</v>
      </c>
      <c r="Q266" s="7">
        <f t="shared" si="8"/>
        <v>32</v>
      </c>
    </row>
    <row r="267" spans="1:17" ht="66.95" customHeight="1" x14ac:dyDescent="0.25">
      <c r="A267" s="5"/>
      <c r="B267" s="21" t="e">
        <f>VLOOKUP(A267,'Ordre du jour'!$A$2:$V$4973,22,FALSE)</f>
        <v>#N/A</v>
      </c>
      <c r="O267" s="5" t="e">
        <f>VLOOKUP(A267,'Ordre du jour'!$A$2:$V$4973,14,FALSE)</f>
        <v>#N/A</v>
      </c>
      <c r="Q267" s="7">
        <f t="shared" si="8"/>
        <v>32</v>
      </c>
    </row>
    <row r="268" spans="1:17" ht="66.95" customHeight="1" x14ac:dyDescent="0.25">
      <c r="A268" s="5"/>
      <c r="B268" s="21" t="e">
        <f>VLOOKUP(A268,'Ordre du jour'!$A$2:$V$4973,22,FALSE)</f>
        <v>#N/A</v>
      </c>
      <c r="O268" s="5" t="e">
        <f>VLOOKUP(A268,'Ordre du jour'!$A$2:$V$4973,14,FALSE)</f>
        <v>#N/A</v>
      </c>
      <c r="Q268" s="7">
        <f t="shared" si="8"/>
        <v>32</v>
      </c>
    </row>
    <row r="269" spans="1:17" ht="66.95" customHeight="1" x14ac:dyDescent="0.25">
      <c r="A269" s="5"/>
      <c r="B269" s="21" t="e">
        <f>VLOOKUP(A269,'Ordre du jour'!$A$2:$V$4973,22,FALSE)</f>
        <v>#N/A</v>
      </c>
      <c r="O269" s="5" t="e">
        <f>VLOOKUP(A269,'Ordre du jour'!$A$2:$V$4973,14,FALSE)</f>
        <v>#N/A</v>
      </c>
      <c r="Q269" s="7">
        <f t="shared" si="8"/>
        <v>32</v>
      </c>
    </row>
    <row r="270" spans="1:17" ht="66.95" customHeight="1" x14ac:dyDescent="0.25">
      <c r="A270" s="5"/>
      <c r="B270" s="21" t="e">
        <f>VLOOKUP(A270,'Ordre du jour'!$A$2:$V$4973,22,FALSE)</f>
        <v>#N/A</v>
      </c>
      <c r="O270" s="5" t="e">
        <f>VLOOKUP(A270,'Ordre du jour'!$A$2:$V$4973,14,FALSE)</f>
        <v>#N/A</v>
      </c>
      <c r="Q270" s="7">
        <f t="shared" si="8"/>
        <v>32</v>
      </c>
    </row>
    <row r="271" spans="1:17" ht="66.95" customHeight="1" x14ac:dyDescent="0.25">
      <c r="A271" s="5"/>
      <c r="B271" s="21" t="e">
        <f>VLOOKUP(A271,'Ordre du jour'!$A$2:$V$4973,22,FALSE)</f>
        <v>#N/A</v>
      </c>
      <c r="O271" s="5" t="e">
        <f>VLOOKUP(A271,'Ordre du jour'!$A$2:$V$4973,14,FALSE)</f>
        <v>#N/A</v>
      </c>
      <c r="Q271" s="7">
        <f t="shared" si="8"/>
        <v>32</v>
      </c>
    </row>
    <row r="272" spans="1:17" ht="66.95" customHeight="1" x14ac:dyDescent="0.25">
      <c r="A272" s="5"/>
      <c r="B272" s="21" t="e">
        <f>VLOOKUP(A272,'Ordre du jour'!$A$2:$V$4973,22,FALSE)</f>
        <v>#N/A</v>
      </c>
      <c r="O272" s="5" t="e">
        <f>VLOOKUP(A272,'Ordre du jour'!$A$2:$V$4973,14,FALSE)</f>
        <v>#N/A</v>
      </c>
      <c r="Q272" s="7">
        <f t="shared" si="8"/>
        <v>32</v>
      </c>
    </row>
    <row r="273" spans="1:17" ht="66.95" customHeight="1" x14ac:dyDescent="0.25">
      <c r="A273" s="5"/>
      <c r="B273" s="21" t="e">
        <f>VLOOKUP(A273,'Ordre du jour'!$A$2:$V$4973,22,FALSE)</f>
        <v>#N/A</v>
      </c>
      <c r="O273" s="5" t="e">
        <f>VLOOKUP(A273,'Ordre du jour'!$A$2:$V$4973,14,FALSE)</f>
        <v>#N/A</v>
      </c>
      <c r="Q273" s="7">
        <f t="shared" si="8"/>
        <v>32</v>
      </c>
    </row>
    <row r="274" spans="1:17" ht="66.95" customHeight="1" x14ac:dyDescent="0.25">
      <c r="A274" s="5"/>
      <c r="B274" s="21" t="e">
        <f>VLOOKUP(A274,'Ordre du jour'!$A$2:$V$4973,22,FALSE)</f>
        <v>#N/A</v>
      </c>
      <c r="O274" s="5" t="e">
        <f>VLOOKUP(A274,'Ordre du jour'!$A$2:$V$4973,14,FALSE)</f>
        <v>#N/A</v>
      </c>
      <c r="Q274" s="7">
        <f t="shared" si="8"/>
        <v>32</v>
      </c>
    </row>
    <row r="275" spans="1:17" ht="66.95" customHeight="1" x14ac:dyDescent="0.25">
      <c r="A275" s="5"/>
      <c r="B275" s="21" t="e">
        <f>VLOOKUP(A275,'Ordre du jour'!$A$2:$V$4973,22,FALSE)</f>
        <v>#N/A</v>
      </c>
      <c r="O275" s="5" t="e">
        <f>VLOOKUP(A275,'Ordre du jour'!$A$2:$V$4973,14,FALSE)</f>
        <v>#N/A</v>
      </c>
      <c r="Q275" s="7">
        <f t="shared" si="8"/>
        <v>32</v>
      </c>
    </row>
    <row r="276" spans="1:17" ht="66.95" customHeight="1" x14ac:dyDescent="0.25">
      <c r="A276" s="5"/>
      <c r="B276" s="21" t="e">
        <f>VLOOKUP(A276,'Ordre du jour'!$A$2:$V$4973,22,FALSE)</f>
        <v>#N/A</v>
      </c>
      <c r="O276" s="5" t="e">
        <f>VLOOKUP(A276,'Ordre du jour'!$A$2:$V$4973,14,FALSE)</f>
        <v>#N/A</v>
      </c>
      <c r="Q276" s="7">
        <f t="shared" si="8"/>
        <v>32</v>
      </c>
    </row>
    <row r="277" spans="1:17" ht="66.95" customHeight="1" x14ac:dyDescent="0.25">
      <c r="A277" s="5"/>
      <c r="B277" s="21" t="e">
        <f>VLOOKUP(A277,'Ordre du jour'!$A$2:$V$4973,22,FALSE)</f>
        <v>#N/A</v>
      </c>
      <c r="O277" s="5" t="e">
        <f>VLOOKUP(A277,'Ordre du jour'!$A$2:$V$4973,14,FALSE)</f>
        <v>#N/A</v>
      </c>
      <c r="Q277" s="7">
        <f t="shared" si="8"/>
        <v>32</v>
      </c>
    </row>
    <row r="278" spans="1:17" ht="66.95" customHeight="1" x14ac:dyDescent="0.25">
      <c r="A278" s="5"/>
      <c r="B278" s="21" t="e">
        <f>VLOOKUP(A278,'Ordre du jour'!$A$2:$V$4973,22,FALSE)</f>
        <v>#N/A</v>
      </c>
      <c r="O278" s="5" t="e">
        <f>VLOOKUP(A278,'Ordre du jour'!$A$2:$V$4973,14,FALSE)</f>
        <v>#N/A</v>
      </c>
      <c r="Q278" s="7">
        <f t="shared" si="8"/>
        <v>32</v>
      </c>
    </row>
    <row r="279" spans="1:17" ht="66.95" customHeight="1" x14ac:dyDescent="0.25">
      <c r="A279" s="5"/>
      <c r="B279" s="21" t="e">
        <f>VLOOKUP(A279,'Ordre du jour'!$A$2:$V$4973,22,FALSE)</f>
        <v>#N/A</v>
      </c>
      <c r="O279" s="5" t="e">
        <f>VLOOKUP(A279,'Ordre du jour'!$A$2:$V$4973,14,FALSE)</f>
        <v>#N/A</v>
      </c>
      <c r="Q279" s="7">
        <f t="shared" si="8"/>
        <v>32</v>
      </c>
    </row>
    <row r="280" spans="1:17" ht="66.95" customHeight="1" x14ac:dyDescent="0.25">
      <c r="A280" s="5"/>
      <c r="B280" s="21" t="e">
        <f>VLOOKUP(A280,'Ordre du jour'!$A$2:$V$4973,22,FALSE)</f>
        <v>#N/A</v>
      </c>
      <c r="O280" s="5" t="e">
        <f>VLOOKUP(A280,'Ordre du jour'!$A$2:$V$4973,14,FALSE)</f>
        <v>#N/A</v>
      </c>
      <c r="Q280" s="7">
        <f t="shared" si="8"/>
        <v>32</v>
      </c>
    </row>
    <row r="281" spans="1:17" ht="66.95" customHeight="1" x14ac:dyDescent="0.25">
      <c r="A281" s="5"/>
      <c r="B281" s="21" t="e">
        <f>VLOOKUP(A281,'Ordre du jour'!$A$2:$V$4973,22,FALSE)</f>
        <v>#N/A</v>
      </c>
      <c r="O281" s="5" t="e">
        <f>VLOOKUP(A281,'Ordre du jour'!$A$2:$V$4973,14,FALSE)</f>
        <v>#N/A</v>
      </c>
      <c r="Q281" s="7">
        <f t="shared" si="8"/>
        <v>32</v>
      </c>
    </row>
    <row r="282" spans="1:17" ht="66.95" customHeight="1" x14ac:dyDescent="0.25">
      <c r="A282" s="5"/>
      <c r="B282" s="21" t="e">
        <f>VLOOKUP(A282,'Ordre du jour'!$A$2:$V$4973,22,FALSE)</f>
        <v>#N/A</v>
      </c>
      <c r="O282" s="5" t="e">
        <f>VLOOKUP(A282,'Ordre du jour'!$A$2:$V$4973,14,FALSE)</f>
        <v>#N/A</v>
      </c>
      <c r="Q282" s="7">
        <f t="shared" si="8"/>
        <v>32</v>
      </c>
    </row>
    <row r="283" spans="1:17" ht="66.95" customHeight="1" x14ac:dyDescent="0.25">
      <c r="A283" s="5"/>
      <c r="B283" s="21" t="e">
        <f>VLOOKUP(A283,'Ordre du jour'!$A$2:$V$4973,22,FALSE)</f>
        <v>#N/A</v>
      </c>
      <c r="O283" s="5" t="e">
        <f>VLOOKUP(A283,'Ordre du jour'!$A$2:$V$4973,14,FALSE)</f>
        <v>#N/A</v>
      </c>
      <c r="Q283" s="7">
        <f t="shared" si="8"/>
        <v>32</v>
      </c>
    </row>
    <row r="284" spans="1:17" ht="66.95" customHeight="1" x14ac:dyDescent="0.25">
      <c r="A284" s="5"/>
      <c r="B284" s="21" t="e">
        <f>VLOOKUP(A284,'Ordre du jour'!$A$2:$V$4973,22,FALSE)</f>
        <v>#N/A</v>
      </c>
      <c r="O284" s="5" t="e">
        <f>VLOOKUP(A284,'Ordre du jour'!$A$2:$V$4973,14,FALSE)</f>
        <v>#N/A</v>
      </c>
      <c r="Q284" s="7">
        <f t="shared" si="8"/>
        <v>32</v>
      </c>
    </row>
    <row r="285" spans="1:17" ht="66.95" customHeight="1" x14ac:dyDescent="0.25">
      <c r="A285" s="5"/>
      <c r="B285" s="21" t="e">
        <f>VLOOKUP(A285,'Ordre du jour'!$A$2:$V$4973,22,FALSE)</f>
        <v>#N/A</v>
      </c>
      <c r="O285" s="5" t="e">
        <f>VLOOKUP(A285,'Ordre du jour'!$A$2:$V$4973,14,FALSE)</f>
        <v>#N/A</v>
      </c>
      <c r="Q285" s="7">
        <f t="shared" si="8"/>
        <v>32</v>
      </c>
    </row>
    <row r="286" spans="1:17" ht="66.95" customHeight="1" x14ac:dyDescent="0.25">
      <c r="A286" s="5"/>
      <c r="B286" s="21" t="e">
        <f>VLOOKUP(A286,'Ordre du jour'!$A$2:$V$4973,22,FALSE)</f>
        <v>#N/A</v>
      </c>
      <c r="O286" s="5" t="e">
        <f>VLOOKUP(A286,'Ordre du jour'!$A$2:$V$4973,14,FALSE)</f>
        <v>#N/A</v>
      </c>
      <c r="Q286" s="7">
        <f t="shared" si="8"/>
        <v>32</v>
      </c>
    </row>
    <row r="287" spans="1:17" ht="66.95" customHeight="1" x14ac:dyDescent="0.25">
      <c r="A287" s="5"/>
      <c r="B287" s="21" t="e">
        <f>VLOOKUP(A287,'Ordre du jour'!$A$2:$V$4973,22,FALSE)</f>
        <v>#N/A</v>
      </c>
      <c r="O287" s="5" t="e">
        <f>VLOOKUP(A287,'Ordre du jour'!$A$2:$V$4973,14,FALSE)</f>
        <v>#N/A</v>
      </c>
      <c r="Q287" s="7">
        <f t="shared" si="8"/>
        <v>32</v>
      </c>
    </row>
    <row r="288" spans="1:17" ht="66.95" customHeight="1" x14ac:dyDescent="0.25">
      <c r="A288" s="5"/>
      <c r="B288" s="21" t="e">
        <f>VLOOKUP(A288,'Ordre du jour'!$A$2:$V$4973,22,FALSE)</f>
        <v>#N/A</v>
      </c>
      <c r="O288" s="5" t="e">
        <f>VLOOKUP(A288,'Ordre du jour'!$A$2:$V$4973,14,FALSE)</f>
        <v>#N/A</v>
      </c>
      <c r="Q288" s="7">
        <f t="shared" si="8"/>
        <v>32</v>
      </c>
    </row>
    <row r="289" spans="1:17" ht="66.95" customHeight="1" x14ac:dyDescent="0.25">
      <c r="A289" s="5"/>
      <c r="B289" s="21" t="e">
        <f>VLOOKUP(A289,'Ordre du jour'!$A$2:$V$4973,22,FALSE)</f>
        <v>#N/A</v>
      </c>
      <c r="O289" s="5" t="e">
        <f>VLOOKUP(A289,'Ordre du jour'!$A$2:$V$4973,14,FALSE)</f>
        <v>#N/A</v>
      </c>
      <c r="Q289" s="7">
        <f t="shared" si="8"/>
        <v>32</v>
      </c>
    </row>
    <row r="290" spans="1:17" ht="66.95" customHeight="1" x14ac:dyDescent="0.25">
      <c r="A290" s="5"/>
      <c r="B290" s="21" t="e">
        <f>VLOOKUP(A290,'Ordre du jour'!$A$2:$V$4973,22,FALSE)</f>
        <v>#N/A</v>
      </c>
      <c r="O290" s="5" t="e">
        <f>VLOOKUP(A290,'Ordre du jour'!$A$2:$V$4973,14,FALSE)</f>
        <v>#N/A</v>
      </c>
      <c r="Q290" s="7">
        <f t="shared" si="8"/>
        <v>32</v>
      </c>
    </row>
    <row r="291" spans="1:17" ht="66.95" customHeight="1" x14ac:dyDescent="0.25">
      <c r="A291" s="5"/>
      <c r="B291" s="21" t="e">
        <f>VLOOKUP(A291,'Ordre du jour'!$A$2:$V$4973,22,FALSE)</f>
        <v>#N/A</v>
      </c>
      <c r="O291" s="5" t="e">
        <f>VLOOKUP(A291,'Ordre du jour'!$A$2:$V$4973,14,FALSE)</f>
        <v>#N/A</v>
      </c>
      <c r="Q291" s="7">
        <f t="shared" si="8"/>
        <v>32</v>
      </c>
    </row>
    <row r="292" spans="1:17" ht="66.95" customHeight="1" x14ac:dyDescent="0.25">
      <c r="A292" s="5"/>
      <c r="B292" s="21" t="e">
        <f>VLOOKUP(A292,'Ordre du jour'!$A$2:$V$4973,22,FALSE)</f>
        <v>#N/A</v>
      </c>
      <c r="O292" s="5" t="e">
        <f>VLOOKUP(A292,'Ordre du jour'!$A$2:$V$4973,14,FALSE)</f>
        <v>#N/A</v>
      </c>
      <c r="Q292" s="7">
        <f t="shared" si="8"/>
        <v>32</v>
      </c>
    </row>
    <row r="293" spans="1:17" ht="66.95" customHeight="1" x14ac:dyDescent="0.25">
      <c r="A293" s="5"/>
      <c r="B293" s="21" t="e">
        <f>VLOOKUP(A293,'Ordre du jour'!$A$2:$V$4973,22,FALSE)</f>
        <v>#N/A</v>
      </c>
      <c r="O293" s="5" t="e">
        <f>VLOOKUP(A293,'Ordre du jour'!$A$2:$V$4973,14,FALSE)</f>
        <v>#N/A</v>
      </c>
      <c r="Q293" s="7">
        <f t="shared" si="8"/>
        <v>32</v>
      </c>
    </row>
    <row r="294" spans="1:17" ht="66.95" customHeight="1" x14ac:dyDescent="0.25">
      <c r="A294" s="5"/>
      <c r="B294" s="21" t="e">
        <f>VLOOKUP(A294,'Ordre du jour'!$A$2:$V$4973,22,FALSE)</f>
        <v>#N/A</v>
      </c>
      <c r="O294" s="5" t="e">
        <f>VLOOKUP(A294,'Ordre du jour'!$A$2:$V$4973,14,FALSE)</f>
        <v>#N/A</v>
      </c>
      <c r="Q294" s="7">
        <f t="shared" si="8"/>
        <v>32</v>
      </c>
    </row>
    <row r="295" spans="1:17" ht="66.95" customHeight="1" x14ac:dyDescent="0.25">
      <c r="A295" s="5"/>
      <c r="B295" s="21" t="e">
        <f>VLOOKUP(A295,'Ordre du jour'!$A$2:$V$4973,22,FALSE)</f>
        <v>#N/A</v>
      </c>
      <c r="O295" s="5" t="e">
        <f>VLOOKUP(A295,'Ordre du jour'!$A$2:$V$4973,14,FALSE)</f>
        <v>#N/A</v>
      </c>
      <c r="Q295" s="7">
        <f t="shared" si="8"/>
        <v>32</v>
      </c>
    </row>
    <row r="296" spans="1:17" ht="66.95" customHeight="1" x14ac:dyDescent="0.25">
      <c r="A296" s="5"/>
      <c r="B296" s="21" t="e">
        <f>VLOOKUP(A296,'Ordre du jour'!$A$2:$V$4973,22,FALSE)</f>
        <v>#N/A</v>
      </c>
      <c r="O296" s="5" t="e">
        <f>VLOOKUP(A296,'Ordre du jour'!$A$2:$V$4973,14,FALSE)</f>
        <v>#N/A</v>
      </c>
      <c r="Q296" s="7">
        <f t="shared" si="8"/>
        <v>32</v>
      </c>
    </row>
    <row r="297" spans="1:17" ht="66.95" customHeight="1" x14ac:dyDescent="0.25">
      <c r="A297" s="5"/>
      <c r="B297" s="21" t="e">
        <f>VLOOKUP(A297,'Ordre du jour'!$A$2:$V$4973,22,FALSE)</f>
        <v>#N/A</v>
      </c>
      <c r="O297" s="5" t="e">
        <f>VLOOKUP(A297,'Ordre du jour'!$A$2:$V$4973,14,FALSE)</f>
        <v>#N/A</v>
      </c>
      <c r="Q297" s="7">
        <f t="shared" si="8"/>
        <v>32</v>
      </c>
    </row>
    <row r="298" spans="1:17" ht="66.95" customHeight="1" x14ac:dyDescent="0.25">
      <c r="A298" s="5"/>
      <c r="B298" s="21" t="e">
        <f>VLOOKUP(A298,'Ordre du jour'!$A$2:$V$4973,22,FALSE)</f>
        <v>#N/A</v>
      </c>
      <c r="O298" s="5" t="e">
        <f>VLOOKUP(A298,'Ordre du jour'!$A$2:$V$4973,14,FALSE)</f>
        <v>#N/A</v>
      </c>
      <c r="Q298" s="7">
        <f t="shared" si="8"/>
        <v>32</v>
      </c>
    </row>
    <row r="299" spans="1:17" ht="66.95" customHeight="1" x14ac:dyDescent="0.25">
      <c r="A299" s="5"/>
      <c r="B299" s="21" t="e">
        <f>VLOOKUP(A299,'Ordre du jour'!$A$2:$V$4973,22,FALSE)</f>
        <v>#N/A</v>
      </c>
      <c r="O299" s="5" t="e">
        <f>VLOOKUP(A299,'Ordre du jour'!$A$2:$V$4973,14,FALSE)</f>
        <v>#N/A</v>
      </c>
      <c r="Q299" s="7">
        <f t="shared" si="8"/>
        <v>32</v>
      </c>
    </row>
    <row r="300" spans="1:17" ht="66.95" customHeight="1" x14ac:dyDescent="0.25">
      <c r="A300" s="5"/>
      <c r="B300" s="21" t="e">
        <f>VLOOKUP(A300,'Ordre du jour'!$A$2:$V$4973,22,FALSE)</f>
        <v>#N/A</v>
      </c>
      <c r="O300" s="5" t="e">
        <f>VLOOKUP(A300,'Ordre du jour'!$A$2:$V$4973,14,FALSE)</f>
        <v>#N/A</v>
      </c>
      <c r="Q300" s="7">
        <f t="shared" si="8"/>
        <v>32</v>
      </c>
    </row>
    <row r="301" spans="1:17" ht="66.95" customHeight="1" x14ac:dyDescent="0.25">
      <c r="A301" s="5"/>
      <c r="B301" s="21" t="e">
        <f>VLOOKUP(A301,'Ordre du jour'!$A$2:$V$4973,22,FALSE)</f>
        <v>#N/A</v>
      </c>
      <c r="O301" s="5" t="e">
        <f>VLOOKUP(A301,'Ordre du jour'!$A$2:$V$4973,14,FALSE)</f>
        <v>#N/A</v>
      </c>
      <c r="Q301" s="7">
        <f t="shared" si="8"/>
        <v>32</v>
      </c>
    </row>
    <row r="302" spans="1:17" ht="66.95" customHeight="1" x14ac:dyDescent="0.25">
      <c r="A302" s="5"/>
      <c r="B302" s="21" t="e">
        <f>VLOOKUP(A302,'Ordre du jour'!$A$2:$V$4973,22,FALSE)</f>
        <v>#N/A</v>
      </c>
      <c r="O302" s="5" t="e">
        <f>VLOOKUP(A302,'Ordre du jour'!$A$2:$V$4973,14,FALSE)</f>
        <v>#N/A</v>
      </c>
      <c r="Q302" s="7">
        <f t="shared" si="8"/>
        <v>32</v>
      </c>
    </row>
    <row r="303" spans="1:17" ht="66.95" customHeight="1" x14ac:dyDescent="0.25">
      <c r="A303" s="5"/>
      <c r="B303" s="21" t="e">
        <f>VLOOKUP(A303,'Ordre du jour'!$A$2:$V$4973,22,FALSE)</f>
        <v>#N/A</v>
      </c>
      <c r="O303" s="5" t="e">
        <f>VLOOKUP(A303,'Ordre du jour'!$A$2:$V$4973,14,FALSE)</f>
        <v>#N/A</v>
      </c>
      <c r="Q303" s="7">
        <f t="shared" si="8"/>
        <v>32</v>
      </c>
    </row>
    <row r="304" spans="1:17" ht="66.95" customHeight="1" x14ac:dyDescent="0.25">
      <c r="A304" s="5"/>
      <c r="B304" s="21" t="e">
        <f>VLOOKUP(A304,'Ordre du jour'!$A$2:$V$4973,22,FALSE)</f>
        <v>#N/A</v>
      </c>
      <c r="O304" s="5" t="e">
        <f>VLOOKUP(A304,'Ordre du jour'!$A$2:$V$4973,14,FALSE)</f>
        <v>#N/A</v>
      </c>
      <c r="Q304" s="7">
        <f t="shared" si="8"/>
        <v>32</v>
      </c>
    </row>
    <row r="305" spans="1:17" ht="66.95" customHeight="1" x14ac:dyDescent="0.25">
      <c r="A305" s="5"/>
      <c r="B305" s="21" t="e">
        <f>VLOOKUP(A305,'Ordre du jour'!$A$2:$V$4973,22,FALSE)</f>
        <v>#N/A</v>
      </c>
      <c r="O305" s="5" t="e">
        <f>VLOOKUP(A305,'Ordre du jour'!$A$2:$V$4973,14,FALSE)</f>
        <v>#N/A</v>
      </c>
      <c r="Q305" s="7">
        <f t="shared" si="8"/>
        <v>32</v>
      </c>
    </row>
    <row r="306" spans="1:17" x14ac:dyDescent="0.25">
      <c r="A306" s="5"/>
      <c r="B306" s="21" t="e">
        <f>VLOOKUP(A306,'Ordre du jour'!$A$2:$V$4973,22,FALSE)</f>
        <v>#N/A</v>
      </c>
      <c r="O306" s="5" t="e">
        <f>VLOOKUP(A306,'Ordre du jour'!$A$2:$V$4973,14,FALSE)</f>
        <v>#N/A</v>
      </c>
      <c r="Q306" s="7">
        <f t="shared" si="8"/>
        <v>32</v>
      </c>
    </row>
    <row r="307" spans="1:17" x14ac:dyDescent="0.25">
      <c r="A307" s="5"/>
      <c r="B307" s="21" t="e">
        <f>VLOOKUP(A307,'Ordre du jour'!$A$2:$V$4973,22,FALSE)</f>
        <v>#N/A</v>
      </c>
      <c r="O307" s="5" t="e">
        <f>VLOOKUP(A307,'Ordre du jour'!$A$2:$V$4973,14,FALSE)</f>
        <v>#N/A</v>
      </c>
      <c r="Q307" s="7">
        <f t="shared" si="8"/>
        <v>32</v>
      </c>
    </row>
    <row r="308" spans="1:17" x14ac:dyDescent="0.25">
      <c r="A308" s="5"/>
      <c r="B308" s="21" t="e">
        <f>VLOOKUP(A308,'Ordre du jour'!$A$2:$V$4973,22,FALSE)</f>
        <v>#N/A</v>
      </c>
      <c r="O308" s="5" t="e">
        <f>VLOOKUP(A308,'Ordre du jour'!$A$2:$V$4973,14,FALSE)</f>
        <v>#N/A</v>
      </c>
      <c r="Q308" s="7">
        <f t="shared" si="8"/>
        <v>32</v>
      </c>
    </row>
    <row r="309" spans="1:17" x14ac:dyDescent="0.25">
      <c r="A309" s="5"/>
      <c r="B309" s="21" t="e">
        <f>VLOOKUP(A309,'Ordre du jour'!$A$2:$V$4973,22,FALSE)</f>
        <v>#N/A</v>
      </c>
      <c r="O309" s="5" t="e">
        <f>VLOOKUP(A309,'Ordre du jour'!$A$2:$V$4973,14,FALSE)</f>
        <v>#N/A</v>
      </c>
      <c r="Q309" s="7">
        <f t="shared" si="8"/>
        <v>32</v>
      </c>
    </row>
    <row r="310" spans="1:17" x14ac:dyDescent="0.25">
      <c r="A310" s="5"/>
      <c r="B310" s="21" t="e">
        <f>VLOOKUP(A310,'Ordre du jour'!$A$2:$V$4973,22,FALSE)</f>
        <v>#N/A</v>
      </c>
      <c r="O310" s="5" t="e">
        <f>VLOOKUP(A310,'Ordre du jour'!$A$2:$V$4973,14,FALSE)</f>
        <v>#N/A</v>
      </c>
      <c r="Q310" s="7">
        <f t="shared" si="8"/>
        <v>32</v>
      </c>
    </row>
    <row r="311" spans="1:17" x14ac:dyDescent="0.25">
      <c r="A311" s="5"/>
      <c r="B311" s="21" t="e">
        <f>VLOOKUP(A311,'Ordre du jour'!$A$2:$V$4973,22,FALSE)</f>
        <v>#N/A</v>
      </c>
      <c r="O311" s="5" t="e">
        <f>VLOOKUP(A311,'Ordre du jour'!$A$2:$V$4973,14,FALSE)</f>
        <v>#N/A</v>
      </c>
      <c r="Q311" s="7">
        <f t="shared" si="8"/>
        <v>32</v>
      </c>
    </row>
    <row r="312" spans="1:17" x14ac:dyDescent="0.25">
      <c r="A312" s="5"/>
      <c r="B312" s="21" t="e">
        <f>VLOOKUP(A312,'Ordre du jour'!$A$2:$V$4973,22,FALSE)</f>
        <v>#N/A</v>
      </c>
      <c r="O312" s="5" t="e">
        <f>VLOOKUP(A312,'Ordre du jour'!$A$2:$V$4973,14,FALSE)</f>
        <v>#N/A</v>
      </c>
      <c r="Q312" s="7">
        <f t="shared" si="8"/>
        <v>32</v>
      </c>
    </row>
    <row r="313" spans="1:17" x14ac:dyDescent="0.25">
      <c r="A313" s="5"/>
      <c r="B313" s="21" t="e">
        <f>VLOOKUP(A313,'Ordre du jour'!$A$2:$V$4973,22,FALSE)</f>
        <v>#N/A</v>
      </c>
      <c r="O313" s="5" t="e">
        <f>VLOOKUP(A313,'Ordre du jour'!$A$2:$V$4973,14,FALSE)</f>
        <v>#N/A</v>
      </c>
      <c r="Q313" s="7">
        <f t="shared" si="8"/>
        <v>32</v>
      </c>
    </row>
    <row r="314" spans="1:17" x14ac:dyDescent="0.25">
      <c r="A314" s="5"/>
      <c r="B314" s="21" t="e">
        <f>VLOOKUP(A314,'Ordre du jour'!$A$2:$V$4973,22,FALSE)</f>
        <v>#N/A</v>
      </c>
      <c r="O314" s="5" t="e">
        <f>VLOOKUP(A314,'Ordre du jour'!$A$2:$V$4973,14,FALSE)</f>
        <v>#N/A</v>
      </c>
      <c r="Q314" s="7">
        <f t="shared" si="8"/>
        <v>32</v>
      </c>
    </row>
    <row r="315" spans="1:17" x14ac:dyDescent="0.25">
      <c r="A315" s="5"/>
      <c r="B315" s="21" t="e">
        <f>VLOOKUP(A315,'Ordre du jour'!$A$2:$V$4973,22,FALSE)</f>
        <v>#N/A</v>
      </c>
      <c r="O315" s="5" t="e">
        <f>VLOOKUP(A315,'Ordre du jour'!$A$2:$V$4973,14,FALSE)</f>
        <v>#N/A</v>
      </c>
      <c r="Q315" s="7">
        <f t="shared" si="8"/>
        <v>32</v>
      </c>
    </row>
    <row r="316" spans="1:17" x14ac:dyDescent="0.25">
      <c r="A316" s="5"/>
      <c r="B316" s="21" t="e">
        <f>VLOOKUP(A316,'Ordre du jour'!$A$2:$V$4973,22,FALSE)</f>
        <v>#N/A</v>
      </c>
      <c r="O316" s="5" t="e">
        <f>VLOOKUP(A316,'Ordre du jour'!$A$2:$V$4973,14,FALSE)</f>
        <v>#N/A</v>
      </c>
      <c r="Q316" s="7">
        <f t="shared" si="8"/>
        <v>32</v>
      </c>
    </row>
    <row r="317" spans="1:17" x14ac:dyDescent="0.25">
      <c r="A317" s="5"/>
      <c r="B317" s="21" t="e">
        <f>VLOOKUP(A317,'Ordre du jour'!$A$2:$V$4973,22,FALSE)</f>
        <v>#N/A</v>
      </c>
      <c r="O317" s="5" t="e">
        <f>VLOOKUP(A317,'Ordre du jour'!$A$2:$V$4973,14,FALSE)</f>
        <v>#N/A</v>
      </c>
      <c r="Q317" s="7">
        <f t="shared" si="8"/>
        <v>32</v>
      </c>
    </row>
    <row r="318" spans="1:17" x14ac:dyDescent="0.25">
      <c r="A318" s="5"/>
      <c r="B318" s="21" t="e">
        <f>VLOOKUP(A318,'Ordre du jour'!$A$2:$V$4973,22,FALSE)</f>
        <v>#N/A</v>
      </c>
      <c r="O318" s="5" t="e">
        <f>VLOOKUP(A318,'Ordre du jour'!$A$2:$V$4973,14,FALSE)</f>
        <v>#N/A</v>
      </c>
      <c r="Q318" s="7">
        <f t="shared" si="8"/>
        <v>32</v>
      </c>
    </row>
    <row r="319" spans="1:17" x14ac:dyDescent="0.25">
      <c r="A319" s="5"/>
      <c r="B319" s="21" t="e">
        <f>VLOOKUP(A319,'Ordre du jour'!$A$2:$V$4973,22,FALSE)</f>
        <v>#N/A</v>
      </c>
      <c r="O319" s="5" t="e">
        <f>VLOOKUP(A319,'Ordre du jour'!$A$2:$V$4973,14,FALSE)</f>
        <v>#N/A</v>
      </c>
      <c r="Q319" s="7">
        <f t="shared" si="8"/>
        <v>32</v>
      </c>
    </row>
    <row r="320" spans="1:17" x14ac:dyDescent="0.25">
      <c r="B320" s="21" t="e">
        <f>VLOOKUP(A320,'Ordre du jour'!$A$2:$V$4973,22,FALSE)</f>
        <v>#N/A</v>
      </c>
      <c r="O320" s="5" t="e">
        <f>VLOOKUP(A320,'Ordre du jour'!$A$2:$V$4973,14,FALSE)</f>
        <v>#N/A</v>
      </c>
      <c r="Q320" s="7">
        <f t="shared" si="8"/>
        <v>32</v>
      </c>
    </row>
    <row r="321" spans="2:17" x14ac:dyDescent="0.25">
      <c r="B321" s="21" t="e">
        <f>VLOOKUP(A321,'Ordre du jour'!$A$2:$V$4973,22,FALSE)</f>
        <v>#N/A</v>
      </c>
      <c r="O321" s="5" t="e">
        <f>VLOOKUP(A321,'Ordre du jour'!$A$2:$V$4973,14,FALSE)</f>
        <v>#N/A</v>
      </c>
      <c r="Q321" s="7">
        <f t="shared" si="8"/>
        <v>32</v>
      </c>
    </row>
    <row r="322" spans="2:17" x14ac:dyDescent="0.25">
      <c r="B322" s="21" t="e">
        <f>VLOOKUP(A322,'Ordre du jour'!$A$2:$V$4973,22,FALSE)</f>
        <v>#N/A</v>
      </c>
      <c r="O322" s="5" t="e">
        <f>VLOOKUP(A322,'Ordre du jour'!$A$2:$V$4973,14,FALSE)</f>
        <v>#N/A</v>
      </c>
      <c r="Q322" s="7">
        <f t="shared" si="8"/>
        <v>32</v>
      </c>
    </row>
    <row r="323" spans="2:17" x14ac:dyDescent="0.25">
      <c r="B323" s="21" t="e">
        <f>VLOOKUP(A323,'Ordre du jour'!$A$2:$V$4973,22,FALSE)</f>
        <v>#N/A</v>
      </c>
      <c r="O323" s="5" t="e">
        <f>VLOOKUP(A323,'Ordre du jour'!$A$2:$V$4973,14,FALSE)</f>
        <v>#N/A</v>
      </c>
      <c r="Q323" s="7">
        <f t="shared" ref="Q323:Q386" si="9">IF(A323=A322,Q322,Q322+1)</f>
        <v>32</v>
      </c>
    </row>
    <row r="324" spans="2:17" x14ac:dyDescent="0.25">
      <c r="B324" s="21" t="e">
        <f>VLOOKUP(A324,'Ordre du jour'!$A$2:$V$4973,22,FALSE)</f>
        <v>#N/A</v>
      </c>
      <c r="O324" s="5" t="e">
        <f>VLOOKUP(A324,'Ordre du jour'!$A$2:$V$4973,14,FALSE)</f>
        <v>#N/A</v>
      </c>
      <c r="Q324" s="7">
        <f t="shared" si="9"/>
        <v>32</v>
      </c>
    </row>
    <row r="325" spans="2:17" x14ac:dyDescent="0.25">
      <c r="B325" s="21" t="e">
        <f>VLOOKUP(A325,'Ordre du jour'!$A$2:$V$4973,22,FALSE)</f>
        <v>#N/A</v>
      </c>
      <c r="O325" s="5" t="e">
        <f>VLOOKUP(A325,'Ordre du jour'!$A$2:$V$4973,14,FALSE)</f>
        <v>#N/A</v>
      </c>
      <c r="Q325" s="7">
        <f t="shared" si="9"/>
        <v>32</v>
      </c>
    </row>
    <row r="326" spans="2:17" x14ac:dyDescent="0.25">
      <c r="B326" s="21" t="e">
        <f>VLOOKUP(A326,'Ordre du jour'!$A$2:$V$4973,22,FALSE)</f>
        <v>#N/A</v>
      </c>
      <c r="O326" s="5" t="e">
        <f>VLOOKUP(A326,'Ordre du jour'!$A$2:$V$4973,14,FALSE)</f>
        <v>#N/A</v>
      </c>
      <c r="Q326" s="7">
        <f t="shared" si="9"/>
        <v>32</v>
      </c>
    </row>
    <row r="327" spans="2:17" x14ac:dyDescent="0.25">
      <c r="B327" s="21" t="e">
        <f>VLOOKUP(A327,'Ordre du jour'!$A$2:$V$4973,22,FALSE)</f>
        <v>#N/A</v>
      </c>
      <c r="O327" s="5" t="e">
        <f>VLOOKUP(A327,'Ordre du jour'!$A$2:$V$4973,14,FALSE)</f>
        <v>#N/A</v>
      </c>
      <c r="Q327" s="7">
        <f t="shared" si="9"/>
        <v>32</v>
      </c>
    </row>
    <row r="328" spans="2:17" x14ac:dyDescent="0.25">
      <c r="B328" s="21" t="e">
        <f>VLOOKUP(A328,'Ordre du jour'!$A$2:$V$4973,22,FALSE)</f>
        <v>#N/A</v>
      </c>
      <c r="O328" s="5" t="e">
        <f>VLOOKUP(A328,'Ordre du jour'!$A$2:$V$4973,14,FALSE)</f>
        <v>#N/A</v>
      </c>
      <c r="Q328" s="7">
        <f t="shared" si="9"/>
        <v>32</v>
      </c>
    </row>
    <row r="329" spans="2:17" x14ac:dyDescent="0.25">
      <c r="B329" s="21" t="e">
        <f>VLOOKUP(A329,'Ordre du jour'!$A$2:$V$4973,22,FALSE)</f>
        <v>#N/A</v>
      </c>
      <c r="O329" s="5" t="e">
        <f>VLOOKUP(A329,'Ordre du jour'!$A$2:$V$4973,14,FALSE)</f>
        <v>#N/A</v>
      </c>
      <c r="Q329" s="7">
        <f t="shared" si="9"/>
        <v>32</v>
      </c>
    </row>
    <row r="330" spans="2:17" x14ac:dyDescent="0.25">
      <c r="B330" s="21" t="e">
        <f>VLOOKUP(A330,'Ordre du jour'!$A$2:$V$4973,22,FALSE)</f>
        <v>#N/A</v>
      </c>
      <c r="O330" s="5" t="e">
        <f>VLOOKUP(A330,'Ordre du jour'!$A$2:$V$4973,14,FALSE)</f>
        <v>#N/A</v>
      </c>
      <c r="Q330" s="7">
        <f t="shared" si="9"/>
        <v>32</v>
      </c>
    </row>
    <row r="331" spans="2:17" x14ac:dyDescent="0.25">
      <c r="B331" s="21" t="e">
        <f>VLOOKUP(A331,'Ordre du jour'!$A$2:$V$4973,22,FALSE)</f>
        <v>#N/A</v>
      </c>
      <c r="O331" s="5" t="e">
        <f>VLOOKUP(A331,'Ordre du jour'!$A$2:$V$4973,14,FALSE)</f>
        <v>#N/A</v>
      </c>
      <c r="Q331" s="7">
        <f t="shared" si="9"/>
        <v>32</v>
      </c>
    </row>
    <row r="332" spans="2:17" x14ac:dyDescent="0.25">
      <c r="B332" s="21" t="e">
        <f>VLOOKUP(A332,'Ordre du jour'!$A$2:$V$4973,22,FALSE)</f>
        <v>#N/A</v>
      </c>
      <c r="O332" s="5" t="e">
        <f>VLOOKUP(A332,'Ordre du jour'!$A$2:$V$4973,14,FALSE)</f>
        <v>#N/A</v>
      </c>
      <c r="Q332" s="7">
        <f t="shared" si="9"/>
        <v>32</v>
      </c>
    </row>
    <row r="333" spans="2:17" x14ac:dyDescent="0.25">
      <c r="B333" s="21" t="e">
        <f>VLOOKUP(A333,'Ordre du jour'!$A$2:$V$4973,22,FALSE)</f>
        <v>#N/A</v>
      </c>
      <c r="O333" s="5" t="e">
        <f>VLOOKUP(A333,'Ordre du jour'!$A$2:$V$4973,14,FALSE)</f>
        <v>#N/A</v>
      </c>
      <c r="Q333" s="7">
        <f t="shared" si="9"/>
        <v>32</v>
      </c>
    </row>
    <row r="334" spans="2:17" x14ac:dyDescent="0.25">
      <c r="B334" s="21" t="e">
        <f>VLOOKUP(A334,'Ordre du jour'!$A$2:$V$4973,22,FALSE)</f>
        <v>#N/A</v>
      </c>
      <c r="O334" s="5" t="e">
        <f>VLOOKUP(A334,'Ordre du jour'!$A$2:$V$4973,14,FALSE)</f>
        <v>#N/A</v>
      </c>
      <c r="Q334" s="7">
        <f t="shared" si="9"/>
        <v>32</v>
      </c>
    </row>
    <row r="335" spans="2:17" x14ac:dyDescent="0.25">
      <c r="B335" s="21" t="e">
        <f>VLOOKUP(A335,'Ordre du jour'!$A$2:$V$4973,22,FALSE)</f>
        <v>#N/A</v>
      </c>
      <c r="O335" s="5" t="e">
        <f>VLOOKUP(A335,'Ordre du jour'!$A$2:$V$4973,14,FALSE)</f>
        <v>#N/A</v>
      </c>
      <c r="Q335" s="7">
        <f t="shared" si="9"/>
        <v>32</v>
      </c>
    </row>
    <row r="336" spans="2:17" x14ac:dyDescent="0.25">
      <c r="B336" s="21" t="e">
        <f>VLOOKUP(A336,'Ordre du jour'!$A$2:$V$4973,22,FALSE)</f>
        <v>#N/A</v>
      </c>
      <c r="O336" s="5" t="e">
        <f>VLOOKUP(A336,'Ordre du jour'!$A$2:$V$4973,14,FALSE)</f>
        <v>#N/A</v>
      </c>
      <c r="Q336" s="7">
        <f t="shared" si="9"/>
        <v>32</v>
      </c>
    </row>
    <row r="337" spans="2:17" x14ac:dyDescent="0.25">
      <c r="B337" s="21" t="e">
        <f>VLOOKUP(A337,'Ordre du jour'!$A$2:$V$4973,22,FALSE)</f>
        <v>#N/A</v>
      </c>
      <c r="O337" s="5" t="e">
        <f>VLOOKUP(A337,'Ordre du jour'!$A$2:$V$4973,14,FALSE)</f>
        <v>#N/A</v>
      </c>
      <c r="Q337" s="7">
        <f t="shared" si="9"/>
        <v>32</v>
      </c>
    </row>
    <row r="338" spans="2:17" x14ac:dyDescent="0.25">
      <c r="B338" s="21" t="e">
        <f>VLOOKUP(A338,'Ordre du jour'!$A$2:$V$4973,22,FALSE)</f>
        <v>#N/A</v>
      </c>
      <c r="O338" s="5" t="e">
        <f>VLOOKUP(A338,'Ordre du jour'!$A$2:$V$4973,14,FALSE)</f>
        <v>#N/A</v>
      </c>
      <c r="Q338" s="7">
        <f t="shared" si="9"/>
        <v>32</v>
      </c>
    </row>
    <row r="339" spans="2:17" x14ac:dyDescent="0.25">
      <c r="B339" s="21" t="e">
        <f>VLOOKUP(A339,'Ordre du jour'!$A$2:$V$4973,22,FALSE)</f>
        <v>#N/A</v>
      </c>
      <c r="O339" s="5" t="e">
        <f>VLOOKUP(A339,'Ordre du jour'!$A$2:$V$4973,14,FALSE)</f>
        <v>#N/A</v>
      </c>
      <c r="Q339" s="7">
        <f t="shared" si="9"/>
        <v>32</v>
      </c>
    </row>
    <row r="340" spans="2:17" x14ac:dyDescent="0.25">
      <c r="B340" s="21" t="e">
        <f>VLOOKUP(A340,'Ordre du jour'!$A$2:$V$4973,22,FALSE)</f>
        <v>#N/A</v>
      </c>
      <c r="O340" s="5" t="e">
        <f>VLOOKUP(A340,'Ordre du jour'!$A$2:$V$4973,14,FALSE)</f>
        <v>#N/A</v>
      </c>
      <c r="Q340" s="7">
        <f t="shared" si="9"/>
        <v>32</v>
      </c>
    </row>
    <row r="341" spans="2:17" x14ac:dyDescent="0.25">
      <c r="B341" s="21" t="e">
        <f>VLOOKUP(A341,'Ordre du jour'!$A$2:$V$4973,22,FALSE)</f>
        <v>#N/A</v>
      </c>
      <c r="O341" s="5" t="e">
        <f>VLOOKUP(A341,'Ordre du jour'!$A$2:$V$4973,14,FALSE)</f>
        <v>#N/A</v>
      </c>
      <c r="Q341" s="7">
        <f t="shared" si="9"/>
        <v>32</v>
      </c>
    </row>
    <row r="342" spans="2:17" x14ac:dyDescent="0.25">
      <c r="B342" s="21" t="e">
        <f>VLOOKUP(A342,'Ordre du jour'!$A$2:$V$4973,22,FALSE)</f>
        <v>#N/A</v>
      </c>
      <c r="O342" s="5" t="e">
        <f>VLOOKUP(A342,'Ordre du jour'!$A$2:$V$4973,14,FALSE)</f>
        <v>#N/A</v>
      </c>
      <c r="Q342" s="7">
        <f t="shared" si="9"/>
        <v>32</v>
      </c>
    </row>
    <row r="343" spans="2:17" x14ac:dyDescent="0.25">
      <c r="B343" s="21" t="e">
        <f>VLOOKUP(A343,'Ordre du jour'!$A$2:$V$4973,22,FALSE)</f>
        <v>#N/A</v>
      </c>
      <c r="O343" s="5" t="e">
        <f>VLOOKUP(A343,'Ordre du jour'!$A$2:$V$4973,14,FALSE)</f>
        <v>#N/A</v>
      </c>
      <c r="Q343" s="7">
        <f t="shared" si="9"/>
        <v>32</v>
      </c>
    </row>
    <row r="344" spans="2:17" x14ac:dyDescent="0.25">
      <c r="B344" s="21" t="e">
        <f>VLOOKUP(A344,'Ordre du jour'!$A$2:$V$4973,22,FALSE)</f>
        <v>#N/A</v>
      </c>
      <c r="O344" s="5" t="e">
        <f>VLOOKUP(A344,'Ordre du jour'!$A$2:$V$4973,14,FALSE)</f>
        <v>#N/A</v>
      </c>
      <c r="Q344" s="7">
        <f t="shared" si="9"/>
        <v>32</v>
      </c>
    </row>
    <row r="345" spans="2:17" x14ac:dyDescent="0.25">
      <c r="B345" s="21" t="e">
        <f>VLOOKUP(A345,'Ordre du jour'!$A$2:$V$4973,22,FALSE)</f>
        <v>#N/A</v>
      </c>
      <c r="O345" s="5" t="e">
        <f>VLOOKUP(A345,'Ordre du jour'!$A$2:$V$4973,14,FALSE)</f>
        <v>#N/A</v>
      </c>
      <c r="Q345" s="7">
        <f t="shared" si="9"/>
        <v>32</v>
      </c>
    </row>
    <row r="346" spans="2:17" x14ac:dyDescent="0.25">
      <c r="B346" s="21" t="e">
        <f>VLOOKUP(A346,'Ordre du jour'!$A$2:$V$4973,22,FALSE)</f>
        <v>#N/A</v>
      </c>
      <c r="O346" s="5" t="e">
        <f>VLOOKUP(A346,'Ordre du jour'!$A$2:$V$4973,14,FALSE)</f>
        <v>#N/A</v>
      </c>
      <c r="Q346" s="7">
        <f t="shared" si="9"/>
        <v>32</v>
      </c>
    </row>
    <row r="347" spans="2:17" x14ac:dyDescent="0.25">
      <c r="B347" s="21" t="e">
        <f>VLOOKUP(A347,'Ordre du jour'!$A$2:$V$4973,22,FALSE)</f>
        <v>#N/A</v>
      </c>
      <c r="O347" s="5" t="e">
        <f>VLOOKUP(A347,'Ordre du jour'!$A$2:$V$4973,14,FALSE)</f>
        <v>#N/A</v>
      </c>
      <c r="Q347" s="7">
        <f t="shared" si="9"/>
        <v>32</v>
      </c>
    </row>
    <row r="348" spans="2:17" x14ac:dyDescent="0.25">
      <c r="B348" s="21" t="e">
        <f>VLOOKUP(A348,'Ordre du jour'!$A$2:$V$4973,22,FALSE)</f>
        <v>#N/A</v>
      </c>
      <c r="O348" s="5" t="e">
        <f>VLOOKUP(A348,'Ordre du jour'!$A$2:$V$4973,14,FALSE)</f>
        <v>#N/A</v>
      </c>
      <c r="Q348" s="7">
        <f t="shared" si="9"/>
        <v>32</v>
      </c>
    </row>
    <row r="349" spans="2:17" x14ac:dyDescent="0.25">
      <c r="B349" s="21" t="e">
        <f>VLOOKUP(A349,'Ordre du jour'!$A$2:$V$4973,22,FALSE)</f>
        <v>#N/A</v>
      </c>
      <c r="O349" s="5" t="e">
        <f>VLOOKUP(A349,'Ordre du jour'!$A$2:$V$4973,14,FALSE)</f>
        <v>#N/A</v>
      </c>
      <c r="Q349" s="7">
        <f t="shared" si="9"/>
        <v>32</v>
      </c>
    </row>
    <row r="350" spans="2:17" x14ac:dyDescent="0.25">
      <c r="B350" s="21" t="e">
        <f>VLOOKUP(A350,'Ordre du jour'!$A$2:$V$4973,22,FALSE)</f>
        <v>#N/A</v>
      </c>
      <c r="O350" s="5" t="e">
        <f>VLOOKUP(A350,'Ordre du jour'!$A$2:$V$4973,14,FALSE)</f>
        <v>#N/A</v>
      </c>
      <c r="Q350" s="7">
        <f t="shared" si="9"/>
        <v>32</v>
      </c>
    </row>
    <row r="351" spans="2:17" x14ac:dyDescent="0.25">
      <c r="B351" s="21" t="e">
        <f>VLOOKUP(A351,'Ordre du jour'!$A$2:$V$4973,22,FALSE)</f>
        <v>#N/A</v>
      </c>
      <c r="O351" s="5" t="e">
        <f>VLOOKUP(A351,'Ordre du jour'!$A$2:$V$4973,14,FALSE)</f>
        <v>#N/A</v>
      </c>
      <c r="Q351" s="7">
        <f t="shared" si="9"/>
        <v>32</v>
      </c>
    </row>
    <row r="352" spans="2:17" x14ac:dyDescent="0.25">
      <c r="B352" s="21" t="e">
        <f>VLOOKUP(A352,'Ordre du jour'!$A$2:$V$4973,22,FALSE)</f>
        <v>#N/A</v>
      </c>
      <c r="O352" s="5" t="e">
        <f>VLOOKUP(A352,'Ordre du jour'!$A$2:$V$4973,14,FALSE)</f>
        <v>#N/A</v>
      </c>
      <c r="Q352" s="7">
        <f t="shared" si="9"/>
        <v>32</v>
      </c>
    </row>
    <row r="353" spans="2:17" x14ac:dyDescent="0.25">
      <c r="B353" s="21" t="e">
        <f>VLOOKUP(A353,'Ordre du jour'!$A$2:$V$4973,22,FALSE)</f>
        <v>#N/A</v>
      </c>
      <c r="O353" s="5" t="e">
        <f>VLOOKUP(A353,'Ordre du jour'!$A$2:$V$4973,14,FALSE)</f>
        <v>#N/A</v>
      </c>
      <c r="Q353" s="7">
        <f t="shared" si="9"/>
        <v>32</v>
      </c>
    </row>
    <row r="354" spans="2:17" x14ac:dyDescent="0.25">
      <c r="B354" s="21" t="e">
        <f>VLOOKUP(A354,'Ordre du jour'!$A$2:$V$4973,22,FALSE)</f>
        <v>#N/A</v>
      </c>
      <c r="O354" s="5" t="e">
        <f>VLOOKUP(A354,'Ordre du jour'!$A$2:$V$4973,14,FALSE)</f>
        <v>#N/A</v>
      </c>
      <c r="Q354" s="7">
        <f t="shared" si="9"/>
        <v>32</v>
      </c>
    </row>
    <row r="355" spans="2:17" x14ac:dyDescent="0.25">
      <c r="B355" s="21" t="e">
        <f>VLOOKUP(A355,'Ordre du jour'!$A$2:$V$4973,22,FALSE)</f>
        <v>#N/A</v>
      </c>
      <c r="O355" s="5" t="e">
        <f>VLOOKUP(A355,'Ordre du jour'!$A$2:$V$4973,14,FALSE)</f>
        <v>#N/A</v>
      </c>
      <c r="Q355" s="7">
        <f t="shared" si="9"/>
        <v>32</v>
      </c>
    </row>
    <row r="356" spans="2:17" x14ac:dyDescent="0.25">
      <c r="B356" s="21" t="e">
        <f>VLOOKUP(A356,'Ordre du jour'!$A$2:$V$4973,22,FALSE)</f>
        <v>#N/A</v>
      </c>
      <c r="O356" s="5" t="e">
        <f>VLOOKUP(A356,'Ordre du jour'!$A$2:$V$4973,14,FALSE)</f>
        <v>#N/A</v>
      </c>
      <c r="Q356" s="7">
        <f t="shared" si="9"/>
        <v>32</v>
      </c>
    </row>
    <row r="357" spans="2:17" x14ac:dyDescent="0.25">
      <c r="B357" s="21" t="e">
        <f>VLOOKUP(A357,'Ordre du jour'!$A$2:$V$4973,22,FALSE)</f>
        <v>#N/A</v>
      </c>
      <c r="O357" s="5" t="e">
        <f>VLOOKUP(A357,'Ordre du jour'!$A$2:$V$4973,14,FALSE)</f>
        <v>#N/A</v>
      </c>
      <c r="Q357" s="7">
        <f t="shared" si="9"/>
        <v>32</v>
      </c>
    </row>
    <row r="358" spans="2:17" x14ac:dyDescent="0.25">
      <c r="B358" s="21" t="e">
        <f>VLOOKUP(A358,'Ordre du jour'!$A$2:$V$4973,22,FALSE)</f>
        <v>#N/A</v>
      </c>
      <c r="O358" s="5" t="e">
        <f>VLOOKUP(A358,'Ordre du jour'!$A$2:$V$4973,14,FALSE)</f>
        <v>#N/A</v>
      </c>
      <c r="Q358" s="7">
        <f t="shared" si="9"/>
        <v>32</v>
      </c>
    </row>
    <row r="359" spans="2:17" x14ac:dyDescent="0.25">
      <c r="B359" s="21" t="e">
        <f>VLOOKUP(A359,'Ordre du jour'!$A$2:$V$4973,22,FALSE)</f>
        <v>#N/A</v>
      </c>
      <c r="O359" s="5" t="e">
        <f>VLOOKUP(A359,'Ordre du jour'!$A$2:$V$4973,14,FALSE)</f>
        <v>#N/A</v>
      </c>
      <c r="Q359" s="7">
        <f t="shared" si="9"/>
        <v>32</v>
      </c>
    </row>
    <row r="360" spans="2:17" x14ac:dyDescent="0.25">
      <c r="B360" s="21" t="e">
        <f>VLOOKUP(A360,'Ordre du jour'!$A$2:$V$4973,22,FALSE)</f>
        <v>#N/A</v>
      </c>
      <c r="O360" s="5" t="e">
        <f>VLOOKUP(A360,'Ordre du jour'!$A$2:$V$4973,14,FALSE)</f>
        <v>#N/A</v>
      </c>
      <c r="Q360" s="7">
        <f t="shared" si="9"/>
        <v>32</v>
      </c>
    </row>
    <row r="361" spans="2:17" x14ac:dyDescent="0.25">
      <c r="B361" s="21" t="e">
        <f>VLOOKUP(A361,'Ordre du jour'!$A$2:$V$4973,22,FALSE)</f>
        <v>#N/A</v>
      </c>
      <c r="O361" s="5" t="e">
        <f>VLOOKUP(A361,'Ordre du jour'!$A$2:$V$4973,14,FALSE)</f>
        <v>#N/A</v>
      </c>
      <c r="Q361" s="7">
        <f t="shared" si="9"/>
        <v>32</v>
      </c>
    </row>
    <row r="362" spans="2:17" x14ac:dyDescent="0.25">
      <c r="B362" s="21" t="e">
        <f>VLOOKUP(A362,'Ordre du jour'!$A$2:$V$4973,22,FALSE)</f>
        <v>#N/A</v>
      </c>
      <c r="O362" s="5" t="e">
        <f>VLOOKUP(A362,'Ordre du jour'!$A$2:$V$4973,14,FALSE)</f>
        <v>#N/A</v>
      </c>
      <c r="Q362" s="7">
        <f t="shared" si="9"/>
        <v>32</v>
      </c>
    </row>
    <row r="363" spans="2:17" x14ac:dyDescent="0.25">
      <c r="B363" s="21" t="e">
        <f>VLOOKUP(A363,'Ordre du jour'!$A$2:$V$4973,22,FALSE)</f>
        <v>#N/A</v>
      </c>
      <c r="O363" s="5" t="e">
        <f>VLOOKUP(A363,'Ordre du jour'!$A$2:$V$4973,14,FALSE)</f>
        <v>#N/A</v>
      </c>
      <c r="Q363" s="7">
        <f t="shared" si="9"/>
        <v>32</v>
      </c>
    </row>
    <row r="364" spans="2:17" x14ac:dyDescent="0.25">
      <c r="B364" s="21" t="e">
        <f>VLOOKUP(A364,'Ordre du jour'!$A$2:$V$4973,22,FALSE)</f>
        <v>#N/A</v>
      </c>
      <c r="O364" s="5" t="e">
        <f>VLOOKUP(A364,'Ordre du jour'!$A$2:$V$4973,14,FALSE)</f>
        <v>#N/A</v>
      </c>
      <c r="Q364" s="7">
        <f t="shared" si="9"/>
        <v>32</v>
      </c>
    </row>
    <row r="365" spans="2:17" x14ac:dyDescent="0.25">
      <c r="B365" s="21" t="e">
        <f>VLOOKUP(A365,'Ordre du jour'!$A$2:$V$4973,22,FALSE)</f>
        <v>#N/A</v>
      </c>
      <c r="O365" s="5" t="e">
        <f>VLOOKUP(A365,'Ordre du jour'!$A$2:$V$4973,14,FALSE)</f>
        <v>#N/A</v>
      </c>
      <c r="Q365" s="7">
        <f t="shared" si="9"/>
        <v>32</v>
      </c>
    </row>
    <row r="366" spans="2:17" x14ac:dyDescent="0.25">
      <c r="B366" s="21" t="e">
        <f>VLOOKUP(A366,'Ordre du jour'!$A$2:$V$4973,22,FALSE)</f>
        <v>#N/A</v>
      </c>
      <c r="O366" s="5" t="e">
        <f>VLOOKUP(A366,'Ordre du jour'!$A$2:$V$4973,14,FALSE)</f>
        <v>#N/A</v>
      </c>
      <c r="Q366" s="7">
        <f t="shared" si="9"/>
        <v>32</v>
      </c>
    </row>
    <row r="367" spans="2:17" x14ac:dyDescent="0.25">
      <c r="B367" s="21" t="e">
        <f>VLOOKUP(A367,'Ordre du jour'!$A$2:$V$4973,22,FALSE)</f>
        <v>#N/A</v>
      </c>
      <c r="O367" s="5" t="e">
        <f>VLOOKUP(A367,'Ordre du jour'!$A$2:$V$4973,14,FALSE)</f>
        <v>#N/A</v>
      </c>
      <c r="Q367" s="7">
        <f t="shared" si="9"/>
        <v>32</v>
      </c>
    </row>
    <row r="368" spans="2:17" x14ac:dyDescent="0.25">
      <c r="B368" s="21" t="e">
        <f>VLOOKUP(A368,'Ordre du jour'!$A$2:$V$4973,22,FALSE)</f>
        <v>#N/A</v>
      </c>
      <c r="O368" s="5" t="e">
        <f>VLOOKUP(A368,'Ordre du jour'!$A$2:$V$4973,14,FALSE)</f>
        <v>#N/A</v>
      </c>
      <c r="Q368" s="7">
        <f t="shared" si="9"/>
        <v>32</v>
      </c>
    </row>
    <row r="369" spans="2:17" x14ac:dyDescent="0.25">
      <c r="B369" s="21" t="e">
        <f>VLOOKUP(A369,'Ordre du jour'!$A$2:$V$4973,22,FALSE)</f>
        <v>#N/A</v>
      </c>
      <c r="O369" s="5" t="e">
        <f>VLOOKUP(A369,'Ordre du jour'!$A$2:$V$4973,14,FALSE)</f>
        <v>#N/A</v>
      </c>
      <c r="Q369" s="7">
        <f t="shared" si="9"/>
        <v>32</v>
      </c>
    </row>
    <row r="370" spans="2:17" x14ac:dyDescent="0.25">
      <c r="B370" s="21" t="e">
        <f>VLOOKUP(A370,'Ordre du jour'!$A$2:$V$4973,22,FALSE)</f>
        <v>#N/A</v>
      </c>
      <c r="O370" s="5" t="e">
        <f>VLOOKUP(A370,'Ordre du jour'!$A$2:$V$4973,14,FALSE)</f>
        <v>#N/A</v>
      </c>
      <c r="Q370" s="7">
        <f t="shared" si="9"/>
        <v>32</v>
      </c>
    </row>
    <row r="371" spans="2:17" x14ac:dyDescent="0.25">
      <c r="B371" s="21" t="e">
        <f>VLOOKUP(A371,'Ordre du jour'!$A$2:$V$4973,22,FALSE)</f>
        <v>#N/A</v>
      </c>
      <c r="O371" s="5" t="e">
        <f>VLOOKUP(A371,'Ordre du jour'!$A$2:$V$4973,14,FALSE)</f>
        <v>#N/A</v>
      </c>
      <c r="Q371" s="7">
        <f t="shared" si="9"/>
        <v>32</v>
      </c>
    </row>
    <row r="372" spans="2:17" x14ac:dyDescent="0.25">
      <c r="B372" s="21" t="e">
        <f>VLOOKUP(A372,'Ordre du jour'!$A$2:$V$4973,22,FALSE)</f>
        <v>#N/A</v>
      </c>
      <c r="O372" s="5" t="e">
        <f>VLOOKUP(A372,'Ordre du jour'!$A$2:$V$4973,14,FALSE)</f>
        <v>#N/A</v>
      </c>
      <c r="Q372" s="7">
        <f t="shared" si="9"/>
        <v>32</v>
      </c>
    </row>
    <row r="373" spans="2:17" x14ac:dyDescent="0.25">
      <c r="B373" s="21" t="e">
        <f>VLOOKUP(A373,'Ordre du jour'!$A$2:$V$4973,22,FALSE)</f>
        <v>#N/A</v>
      </c>
      <c r="O373" s="5" t="e">
        <f>VLOOKUP(A373,'Ordre du jour'!$A$2:$V$4973,14,FALSE)</f>
        <v>#N/A</v>
      </c>
      <c r="Q373" s="7">
        <f t="shared" si="9"/>
        <v>32</v>
      </c>
    </row>
    <row r="374" spans="2:17" x14ac:dyDescent="0.25">
      <c r="B374" s="21" t="e">
        <f>VLOOKUP(A374,'Ordre du jour'!$A$2:$V$4973,22,FALSE)</f>
        <v>#N/A</v>
      </c>
      <c r="O374" s="5" t="e">
        <f>VLOOKUP(A374,'Ordre du jour'!$A$2:$V$4973,14,FALSE)</f>
        <v>#N/A</v>
      </c>
      <c r="Q374" s="7">
        <f t="shared" si="9"/>
        <v>32</v>
      </c>
    </row>
    <row r="375" spans="2:17" x14ac:dyDescent="0.25">
      <c r="B375" s="21" t="e">
        <f>VLOOKUP(A375,'Ordre du jour'!$A$2:$V$4973,22,FALSE)</f>
        <v>#N/A</v>
      </c>
      <c r="O375" s="5" t="e">
        <f>VLOOKUP(A375,'Ordre du jour'!$A$2:$V$4973,14,FALSE)</f>
        <v>#N/A</v>
      </c>
      <c r="Q375" s="7">
        <f t="shared" si="9"/>
        <v>32</v>
      </c>
    </row>
    <row r="376" spans="2:17" x14ac:dyDescent="0.25">
      <c r="B376" s="21" t="e">
        <f>VLOOKUP(A376,'Ordre du jour'!$A$2:$V$4973,22,FALSE)</f>
        <v>#N/A</v>
      </c>
      <c r="O376" s="5" t="e">
        <f>VLOOKUP(A376,'Ordre du jour'!$A$2:$V$4973,14,FALSE)</f>
        <v>#N/A</v>
      </c>
      <c r="Q376" s="7">
        <f t="shared" si="9"/>
        <v>32</v>
      </c>
    </row>
    <row r="377" spans="2:17" x14ac:dyDescent="0.25">
      <c r="B377" s="21" t="e">
        <f>VLOOKUP(A377,'Ordre du jour'!$A$2:$V$4973,22,FALSE)</f>
        <v>#N/A</v>
      </c>
      <c r="O377" s="5" t="e">
        <f>VLOOKUP(A377,'Ordre du jour'!$A$2:$V$4973,14,FALSE)</f>
        <v>#N/A</v>
      </c>
      <c r="Q377" s="7">
        <f t="shared" si="9"/>
        <v>32</v>
      </c>
    </row>
    <row r="378" spans="2:17" x14ac:dyDescent="0.25">
      <c r="B378" s="21" t="e">
        <f>VLOOKUP(A378,'Ordre du jour'!$A$2:$V$4973,22,FALSE)</f>
        <v>#N/A</v>
      </c>
      <c r="O378" s="5" t="e">
        <f>VLOOKUP(A378,'Ordre du jour'!$A$2:$V$4973,14,FALSE)</f>
        <v>#N/A</v>
      </c>
      <c r="Q378" s="7">
        <f t="shared" si="9"/>
        <v>32</v>
      </c>
    </row>
    <row r="379" spans="2:17" x14ac:dyDescent="0.25">
      <c r="B379" s="21" t="e">
        <f>VLOOKUP(A379,'Ordre du jour'!$A$2:$V$4973,22,FALSE)</f>
        <v>#N/A</v>
      </c>
      <c r="O379" s="5" t="e">
        <f>VLOOKUP(A379,'Ordre du jour'!$A$2:$V$4973,14,FALSE)</f>
        <v>#N/A</v>
      </c>
      <c r="Q379" s="7">
        <f t="shared" si="9"/>
        <v>32</v>
      </c>
    </row>
    <row r="380" spans="2:17" x14ac:dyDescent="0.25">
      <c r="B380" s="21" t="e">
        <f>VLOOKUP(A380,'Ordre du jour'!$A$2:$V$4973,22,FALSE)</f>
        <v>#N/A</v>
      </c>
      <c r="O380" s="5" t="e">
        <f>VLOOKUP(A380,'Ordre du jour'!$A$2:$V$4973,14,FALSE)</f>
        <v>#N/A</v>
      </c>
      <c r="Q380" s="7">
        <f t="shared" si="9"/>
        <v>32</v>
      </c>
    </row>
    <row r="381" spans="2:17" x14ac:dyDescent="0.25">
      <c r="B381" s="21" t="e">
        <f>VLOOKUP(A381,'Ordre du jour'!$A$2:$V$4973,22,FALSE)</f>
        <v>#N/A</v>
      </c>
      <c r="O381" s="5" t="e">
        <f>VLOOKUP(A381,'Ordre du jour'!$A$2:$V$4973,14,FALSE)</f>
        <v>#N/A</v>
      </c>
      <c r="Q381" s="7">
        <f t="shared" si="9"/>
        <v>32</v>
      </c>
    </row>
    <row r="382" spans="2:17" x14ac:dyDescent="0.25">
      <c r="B382" s="21" t="e">
        <f>VLOOKUP(A382,'Ordre du jour'!$A$2:$V$4973,22,FALSE)</f>
        <v>#N/A</v>
      </c>
      <c r="O382" s="5" t="e">
        <f>VLOOKUP(A382,'Ordre du jour'!$A$2:$V$4973,14,FALSE)</f>
        <v>#N/A</v>
      </c>
      <c r="Q382" s="7">
        <f t="shared" si="9"/>
        <v>32</v>
      </c>
    </row>
    <row r="383" spans="2:17" x14ac:dyDescent="0.25">
      <c r="B383" s="21" t="e">
        <f>VLOOKUP(A383,'Ordre du jour'!$A$2:$V$4973,22,FALSE)</f>
        <v>#N/A</v>
      </c>
      <c r="O383" s="5" t="e">
        <f>VLOOKUP(A383,'Ordre du jour'!$A$2:$V$4973,14,FALSE)</f>
        <v>#N/A</v>
      </c>
      <c r="Q383" s="7">
        <f t="shared" si="9"/>
        <v>32</v>
      </c>
    </row>
    <row r="384" spans="2:17" x14ac:dyDescent="0.25">
      <c r="B384" s="21" t="e">
        <f>VLOOKUP(A384,'Ordre du jour'!$A$2:$V$4973,22,FALSE)</f>
        <v>#N/A</v>
      </c>
      <c r="O384" s="5" t="e">
        <f>VLOOKUP(A384,'Ordre du jour'!$A$2:$V$4973,14,FALSE)</f>
        <v>#N/A</v>
      </c>
      <c r="Q384" s="7">
        <f t="shared" si="9"/>
        <v>32</v>
      </c>
    </row>
    <row r="385" spans="2:17" x14ac:dyDescent="0.25">
      <c r="B385" s="21" t="e">
        <f>VLOOKUP(A385,'Ordre du jour'!$A$2:$V$4973,22,FALSE)</f>
        <v>#N/A</v>
      </c>
      <c r="O385" s="5" t="e">
        <f>VLOOKUP(A385,'Ordre du jour'!$A$2:$V$4973,14,FALSE)</f>
        <v>#N/A</v>
      </c>
      <c r="Q385" s="7">
        <f t="shared" si="9"/>
        <v>32</v>
      </c>
    </row>
    <row r="386" spans="2:17" x14ac:dyDescent="0.25">
      <c r="B386" s="21" t="e">
        <f>VLOOKUP(A386,'Ordre du jour'!$A$2:$V$4973,22,FALSE)</f>
        <v>#N/A</v>
      </c>
      <c r="O386" s="5" t="e">
        <f>VLOOKUP(A386,'Ordre du jour'!$A$2:$V$4973,14,FALSE)</f>
        <v>#N/A</v>
      </c>
      <c r="Q386" s="7">
        <f t="shared" si="9"/>
        <v>32</v>
      </c>
    </row>
    <row r="387" spans="2:17" x14ac:dyDescent="0.25">
      <c r="B387" s="21" t="e">
        <f>VLOOKUP(A387,'Ordre du jour'!$A$2:$V$4973,22,FALSE)</f>
        <v>#N/A</v>
      </c>
      <c r="O387" s="5" t="e">
        <f>VLOOKUP(A387,'Ordre du jour'!$A$2:$V$4973,14,FALSE)</f>
        <v>#N/A</v>
      </c>
      <c r="Q387" s="7">
        <f t="shared" ref="Q387:Q450" si="10">IF(A387=A386,Q386,Q386+1)</f>
        <v>32</v>
      </c>
    </row>
    <row r="388" spans="2:17" x14ac:dyDescent="0.25">
      <c r="B388" s="21" t="e">
        <f>VLOOKUP(A388,'Ordre du jour'!$A$2:$V$4973,22,FALSE)</f>
        <v>#N/A</v>
      </c>
      <c r="O388" s="5" t="e">
        <f>VLOOKUP(A388,'Ordre du jour'!$A$2:$V$4973,14,FALSE)</f>
        <v>#N/A</v>
      </c>
      <c r="Q388" s="7">
        <f t="shared" si="10"/>
        <v>32</v>
      </c>
    </row>
    <row r="389" spans="2:17" x14ac:dyDescent="0.25">
      <c r="B389" s="21" t="e">
        <f>VLOOKUP(A389,'Ordre du jour'!$A$2:$V$4973,22,FALSE)</f>
        <v>#N/A</v>
      </c>
      <c r="O389" s="5" t="e">
        <f>VLOOKUP(A389,'Ordre du jour'!$A$2:$V$4973,14,FALSE)</f>
        <v>#N/A</v>
      </c>
      <c r="Q389" s="7">
        <f t="shared" si="10"/>
        <v>32</v>
      </c>
    </row>
    <row r="390" spans="2:17" x14ac:dyDescent="0.25">
      <c r="B390" s="21" t="e">
        <f>VLOOKUP(A390,'Ordre du jour'!$A$2:$V$4973,22,FALSE)</f>
        <v>#N/A</v>
      </c>
      <c r="O390" s="5" t="e">
        <f>VLOOKUP(A390,'Ordre du jour'!$A$2:$V$4973,14,FALSE)</f>
        <v>#N/A</v>
      </c>
      <c r="Q390" s="7">
        <f t="shared" si="10"/>
        <v>32</v>
      </c>
    </row>
    <row r="391" spans="2:17" x14ac:dyDescent="0.25">
      <c r="B391" s="21" t="e">
        <f>VLOOKUP(A391,'Ordre du jour'!$A$2:$V$4973,22,FALSE)</f>
        <v>#N/A</v>
      </c>
      <c r="O391" s="5" t="e">
        <f>VLOOKUP(A391,'Ordre du jour'!$A$2:$V$4973,14,FALSE)</f>
        <v>#N/A</v>
      </c>
      <c r="Q391" s="7">
        <f t="shared" si="10"/>
        <v>32</v>
      </c>
    </row>
    <row r="392" spans="2:17" x14ac:dyDescent="0.25">
      <c r="B392" s="21" t="e">
        <f>VLOOKUP(A392,'Ordre du jour'!$A$2:$V$4973,22,FALSE)</f>
        <v>#N/A</v>
      </c>
      <c r="O392" s="5" t="e">
        <f>VLOOKUP(A392,'Ordre du jour'!$A$2:$V$4973,14,FALSE)</f>
        <v>#N/A</v>
      </c>
      <c r="Q392" s="7">
        <f t="shared" si="10"/>
        <v>32</v>
      </c>
    </row>
    <row r="393" spans="2:17" x14ac:dyDescent="0.25">
      <c r="B393" s="21" t="e">
        <f>VLOOKUP(A393,'Ordre du jour'!$A$2:$V$4973,22,FALSE)</f>
        <v>#N/A</v>
      </c>
      <c r="O393" s="5" t="e">
        <f>VLOOKUP(A393,'Ordre du jour'!$A$2:$V$4973,14,FALSE)</f>
        <v>#N/A</v>
      </c>
      <c r="Q393" s="7">
        <f t="shared" si="10"/>
        <v>32</v>
      </c>
    </row>
    <row r="394" spans="2:17" x14ac:dyDescent="0.25">
      <c r="B394" s="21" t="e">
        <f>VLOOKUP(A394,'Ordre du jour'!$A$2:$V$4973,22,FALSE)</f>
        <v>#N/A</v>
      </c>
      <c r="O394" s="5" t="e">
        <f>VLOOKUP(A394,'Ordre du jour'!$A$2:$V$4973,14,FALSE)</f>
        <v>#N/A</v>
      </c>
      <c r="Q394" s="7">
        <f t="shared" si="10"/>
        <v>32</v>
      </c>
    </row>
    <row r="395" spans="2:17" x14ac:dyDescent="0.25">
      <c r="B395" s="21" t="e">
        <f>VLOOKUP(A395,'Ordre du jour'!$A$2:$V$4973,22,FALSE)</f>
        <v>#N/A</v>
      </c>
      <c r="O395" s="5" t="e">
        <f>VLOOKUP(A395,'Ordre du jour'!$A$2:$V$4973,14,FALSE)</f>
        <v>#N/A</v>
      </c>
      <c r="Q395" s="7">
        <f t="shared" si="10"/>
        <v>32</v>
      </c>
    </row>
    <row r="396" spans="2:17" x14ac:dyDescent="0.25">
      <c r="B396" s="21" t="e">
        <f>VLOOKUP(A396,'Ordre du jour'!$A$2:$V$4973,22,FALSE)</f>
        <v>#N/A</v>
      </c>
      <c r="O396" s="5" t="e">
        <f>VLOOKUP(A396,'Ordre du jour'!$A$2:$V$4973,14,FALSE)</f>
        <v>#N/A</v>
      </c>
      <c r="Q396" s="7">
        <f t="shared" si="10"/>
        <v>32</v>
      </c>
    </row>
    <row r="397" spans="2:17" x14ac:dyDescent="0.25">
      <c r="B397" s="21" t="e">
        <f>VLOOKUP(A397,'Ordre du jour'!$A$2:$V$4973,22,FALSE)</f>
        <v>#N/A</v>
      </c>
      <c r="O397" s="5" t="e">
        <f>VLOOKUP(A397,'Ordre du jour'!$A$2:$V$4973,14,FALSE)</f>
        <v>#N/A</v>
      </c>
      <c r="Q397" s="7">
        <f t="shared" si="10"/>
        <v>32</v>
      </c>
    </row>
    <row r="398" spans="2:17" x14ac:dyDescent="0.25">
      <c r="B398" s="21" t="e">
        <f>VLOOKUP(A398,'Ordre du jour'!$A$2:$V$4973,22,FALSE)</f>
        <v>#N/A</v>
      </c>
      <c r="O398" s="5" t="e">
        <f>VLOOKUP(A398,'Ordre du jour'!$A$2:$V$4973,14,FALSE)</f>
        <v>#N/A</v>
      </c>
      <c r="Q398" s="7">
        <f t="shared" si="10"/>
        <v>32</v>
      </c>
    </row>
    <row r="399" spans="2:17" x14ac:dyDescent="0.25">
      <c r="B399" s="21" t="e">
        <f>VLOOKUP(A399,'Ordre du jour'!$A$2:$V$4973,22,FALSE)</f>
        <v>#N/A</v>
      </c>
      <c r="O399" s="5" t="e">
        <f>VLOOKUP(A399,'Ordre du jour'!$A$2:$V$4973,14,FALSE)</f>
        <v>#N/A</v>
      </c>
      <c r="Q399" s="7">
        <f t="shared" si="10"/>
        <v>32</v>
      </c>
    </row>
    <row r="400" spans="2:17" x14ac:dyDescent="0.25">
      <c r="B400" s="21" t="e">
        <f>VLOOKUP(A400,'Ordre du jour'!$A$2:$V$4973,22,FALSE)</f>
        <v>#N/A</v>
      </c>
      <c r="O400" s="5" t="e">
        <f>VLOOKUP(A400,'Ordre du jour'!$A$2:$V$4973,14,FALSE)</f>
        <v>#N/A</v>
      </c>
      <c r="Q400" s="7">
        <f t="shared" si="10"/>
        <v>32</v>
      </c>
    </row>
    <row r="401" spans="2:17" x14ac:dyDescent="0.25">
      <c r="B401" s="21" t="e">
        <f>VLOOKUP(A401,'Ordre du jour'!$A$2:$V$4973,22,FALSE)</f>
        <v>#N/A</v>
      </c>
      <c r="O401" s="5" t="e">
        <f>VLOOKUP(A401,'Ordre du jour'!$A$2:$V$4973,14,FALSE)</f>
        <v>#N/A</v>
      </c>
      <c r="Q401" s="7">
        <f t="shared" si="10"/>
        <v>32</v>
      </c>
    </row>
    <row r="402" spans="2:17" x14ac:dyDescent="0.25">
      <c r="B402" s="21" t="e">
        <f>VLOOKUP(A402,'Ordre du jour'!$A$2:$V$4973,22,FALSE)</f>
        <v>#N/A</v>
      </c>
      <c r="O402" s="5" t="e">
        <f>VLOOKUP(A402,'Ordre du jour'!$A$2:$V$4973,14,FALSE)</f>
        <v>#N/A</v>
      </c>
      <c r="Q402" s="7">
        <f t="shared" si="10"/>
        <v>32</v>
      </c>
    </row>
    <row r="403" spans="2:17" x14ac:dyDescent="0.25">
      <c r="B403" s="21" t="e">
        <f>VLOOKUP(A403,'Ordre du jour'!$A$2:$V$4973,22,FALSE)</f>
        <v>#N/A</v>
      </c>
      <c r="O403" s="5" t="e">
        <f>VLOOKUP(A403,'Ordre du jour'!$A$2:$V$4973,14,FALSE)</f>
        <v>#N/A</v>
      </c>
      <c r="Q403" s="7">
        <f t="shared" si="10"/>
        <v>32</v>
      </c>
    </row>
    <row r="404" spans="2:17" x14ac:dyDescent="0.25">
      <c r="B404" s="21" t="e">
        <f>VLOOKUP(A404,'Ordre du jour'!$A$2:$V$4973,22,FALSE)</f>
        <v>#N/A</v>
      </c>
      <c r="O404" s="5" t="e">
        <f>VLOOKUP(A404,'Ordre du jour'!$A$2:$V$4973,14,FALSE)</f>
        <v>#N/A</v>
      </c>
      <c r="Q404" s="7">
        <f t="shared" si="10"/>
        <v>32</v>
      </c>
    </row>
    <row r="405" spans="2:17" x14ac:dyDescent="0.25">
      <c r="B405" s="21" t="e">
        <f>VLOOKUP(A405,'Ordre du jour'!$A$2:$V$4973,22,FALSE)</f>
        <v>#N/A</v>
      </c>
      <c r="O405" s="5" t="e">
        <f>VLOOKUP(A405,'Ordre du jour'!$A$2:$V$4973,14,FALSE)</f>
        <v>#N/A</v>
      </c>
      <c r="Q405" s="7">
        <f t="shared" si="10"/>
        <v>32</v>
      </c>
    </row>
    <row r="406" spans="2:17" x14ac:dyDescent="0.25">
      <c r="B406" s="21" t="e">
        <f>VLOOKUP(A406,'Ordre du jour'!$A$2:$V$4973,22,FALSE)</f>
        <v>#N/A</v>
      </c>
      <c r="O406" s="5" t="e">
        <f>VLOOKUP(A406,'Ordre du jour'!$A$2:$V$4973,14,FALSE)</f>
        <v>#N/A</v>
      </c>
      <c r="Q406" s="7">
        <f t="shared" si="10"/>
        <v>32</v>
      </c>
    </row>
    <row r="407" spans="2:17" x14ac:dyDescent="0.25">
      <c r="B407" s="21" t="e">
        <f>VLOOKUP(A407,'Ordre du jour'!$A$2:$V$4973,22,FALSE)</f>
        <v>#N/A</v>
      </c>
      <c r="O407" s="5" t="e">
        <f>VLOOKUP(A407,'Ordre du jour'!$A$2:$V$4973,14,FALSE)</f>
        <v>#N/A</v>
      </c>
      <c r="Q407" s="7">
        <f t="shared" si="10"/>
        <v>32</v>
      </c>
    </row>
    <row r="408" spans="2:17" x14ac:dyDescent="0.25">
      <c r="B408" s="21" t="e">
        <f>VLOOKUP(A408,'Ordre du jour'!$A$2:$V$4973,22,FALSE)</f>
        <v>#N/A</v>
      </c>
      <c r="O408" s="5" t="e">
        <f>VLOOKUP(A408,'Ordre du jour'!$A$2:$V$4973,14,FALSE)</f>
        <v>#N/A</v>
      </c>
      <c r="Q408" s="7">
        <f t="shared" si="10"/>
        <v>32</v>
      </c>
    </row>
    <row r="409" spans="2:17" x14ac:dyDescent="0.25">
      <c r="B409" s="21" t="e">
        <f>VLOOKUP(A409,'Ordre du jour'!$A$2:$V$4973,22,FALSE)</f>
        <v>#N/A</v>
      </c>
      <c r="O409" s="5" t="e">
        <f>VLOOKUP(A409,'Ordre du jour'!$A$2:$V$4973,14,FALSE)</f>
        <v>#N/A</v>
      </c>
      <c r="Q409" s="7">
        <f t="shared" si="10"/>
        <v>32</v>
      </c>
    </row>
    <row r="410" spans="2:17" x14ac:dyDescent="0.25">
      <c r="B410" s="21" t="e">
        <f>VLOOKUP(A410,'Ordre du jour'!$A$2:$V$4973,22,FALSE)</f>
        <v>#N/A</v>
      </c>
      <c r="O410" s="5" t="e">
        <f>VLOOKUP(A410,'Ordre du jour'!$A$2:$V$4973,14,FALSE)</f>
        <v>#N/A</v>
      </c>
      <c r="Q410" s="7">
        <f t="shared" si="10"/>
        <v>32</v>
      </c>
    </row>
    <row r="411" spans="2:17" x14ac:dyDescent="0.25">
      <c r="B411" s="21" t="e">
        <f>VLOOKUP(A411,'Ordre du jour'!$A$2:$V$4973,22,FALSE)</f>
        <v>#N/A</v>
      </c>
      <c r="O411" s="5" t="e">
        <f>VLOOKUP(A411,'Ordre du jour'!$A$2:$V$4973,14,FALSE)</f>
        <v>#N/A</v>
      </c>
      <c r="Q411" s="7">
        <f t="shared" si="10"/>
        <v>32</v>
      </c>
    </row>
    <row r="412" spans="2:17" x14ac:dyDescent="0.25">
      <c r="B412" s="21" t="e">
        <f>VLOOKUP(A412,'Ordre du jour'!$A$2:$V$4973,22,FALSE)</f>
        <v>#N/A</v>
      </c>
      <c r="O412" s="5" t="e">
        <f>VLOOKUP(A412,'Ordre du jour'!$A$2:$V$4973,14,FALSE)</f>
        <v>#N/A</v>
      </c>
      <c r="Q412" s="7">
        <f t="shared" si="10"/>
        <v>32</v>
      </c>
    </row>
    <row r="413" spans="2:17" x14ac:dyDescent="0.25">
      <c r="B413" s="21" t="e">
        <f>VLOOKUP(A413,'Ordre du jour'!$A$2:$V$4973,22,FALSE)</f>
        <v>#N/A</v>
      </c>
      <c r="O413" s="5" t="e">
        <f>VLOOKUP(A413,'Ordre du jour'!$A$2:$V$4973,14,FALSE)</f>
        <v>#N/A</v>
      </c>
      <c r="Q413" s="7">
        <f t="shared" si="10"/>
        <v>32</v>
      </c>
    </row>
    <row r="414" spans="2:17" x14ac:dyDescent="0.25">
      <c r="B414" s="21" t="e">
        <f>VLOOKUP(A414,'Ordre du jour'!$A$2:$V$4973,22,FALSE)</f>
        <v>#N/A</v>
      </c>
      <c r="O414" s="5" t="e">
        <f>VLOOKUP(A414,'Ordre du jour'!$A$2:$V$4973,14,FALSE)</f>
        <v>#N/A</v>
      </c>
      <c r="Q414" s="7">
        <f t="shared" si="10"/>
        <v>32</v>
      </c>
    </row>
    <row r="415" spans="2:17" x14ac:dyDescent="0.25">
      <c r="B415" s="21" t="e">
        <f>VLOOKUP(A415,'Ordre du jour'!$A$2:$V$4973,22,FALSE)</f>
        <v>#N/A</v>
      </c>
      <c r="O415" s="5" t="e">
        <f>VLOOKUP(A415,'Ordre du jour'!$A$2:$V$4973,14,FALSE)</f>
        <v>#N/A</v>
      </c>
      <c r="Q415" s="7">
        <f t="shared" si="10"/>
        <v>32</v>
      </c>
    </row>
    <row r="416" spans="2:17" x14ac:dyDescent="0.25">
      <c r="B416" s="21" t="e">
        <f>VLOOKUP(A416,'Ordre du jour'!$A$2:$V$4973,22,FALSE)</f>
        <v>#N/A</v>
      </c>
      <c r="O416" s="5" t="e">
        <f>VLOOKUP(A416,'Ordre du jour'!$A$2:$V$4973,14,FALSE)</f>
        <v>#N/A</v>
      </c>
      <c r="Q416" s="7">
        <f t="shared" si="10"/>
        <v>32</v>
      </c>
    </row>
    <row r="417" spans="2:17" x14ac:dyDescent="0.25">
      <c r="B417" s="21" t="e">
        <f>VLOOKUP(A417,'Ordre du jour'!$A$2:$V$4973,22,FALSE)</f>
        <v>#N/A</v>
      </c>
      <c r="O417" s="5" t="e">
        <f>VLOOKUP(A417,'Ordre du jour'!$A$2:$V$4973,14,FALSE)</f>
        <v>#N/A</v>
      </c>
      <c r="Q417" s="7">
        <f t="shared" si="10"/>
        <v>32</v>
      </c>
    </row>
    <row r="418" spans="2:17" x14ac:dyDescent="0.25">
      <c r="B418" s="21" t="e">
        <f>VLOOKUP(A418,'Ordre du jour'!$A$2:$V$4973,22,FALSE)</f>
        <v>#N/A</v>
      </c>
      <c r="O418" s="5" t="e">
        <f>VLOOKUP(A418,'Ordre du jour'!$A$2:$V$4973,14,FALSE)</f>
        <v>#N/A</v>
      </c>
      <c r="Q418" s="7">
        <f t="shared" si="10"/>
        <v>32</v>
      </c>
    </row>
    <row r="419" spans="2:17" x14ac:dyDescent="0.25">
      <c r="B419" s="21" t="e">
        <f>VLOOKUP(A419,'Ordre du jour'!$A$2:$V$4973,22,FALSE)</f>
        <v>#N/A</v>
      </c>
      <c r="O419" s="5" t="e">
        <f>VLOOKUP(A419,'Ordre du jour'!$A$2:$V$4973,14,FALSE)</f>
        <v>#N/A</v>
      </c>
      <c r="Q419" s="7">
        <f t="shared" si="10"/>
        <v>32</v>
      </c>
    </row>
    <row r="420" spans="2:17" x14ac:dyDescent="0.25">
      <c r="B420" s="21" t="e">
        <f>VLOOKUP(A420,'Ordre du jour'!$A$2:$V$4973,22,FALSE)</f>
        <v>#N/A</v>
      </c>
      <c r="O420" s="5" t="e">
        <f>VLOOKUP(A420,'Ordre du jour'!$A$2:$V$4973,14,FALSE)</f>
        <v>#N/A</v>
      </c>
      <c r="Q420" s="7">
        <f t="shared" si="10"/>
        <v>32</v>
      </c>
    </row>
    <row r="421" spans="2:17" x14ac:dyDescent="0.25">
      <c r="B421" s="21" t="e">
        <f>VLOOKUP(A421,'Ordre du jour'!$A$2:$V$4973,22,FALSE)</f>
        <v>#N/A</v>
      </c>
      <c r="O421" s="5" t="e">
        <f>VLOOKUP(A421,'Ordre du jour'!$A$2:$V$4973,14,FALSE)</f>
        <v>#N/A</v>
      </c>
      <c r="Q421" s="7">
        <f t="shared" si="10"/>
        <v>32</v>
      </c>
    </row>
    <row r="422" spans="2:17" x14ac:dyDescent="0.25">
      <c r="B422" s="21" t="e">
        <f>VLOOKUP(A422,'Ordre du jour'!$A$2:$V$4973,22,FALSE)</f>
        <v>#N/A</v>
      </c>
      <c r="O422" s="5" t="e">
        <f>VLOOKUP(A422,'Ordre du jour'!$A$2:$V$4973,14,FALSE)</f>
        <v>#N/A</v>
      </c>
      <c r="Q422" s="7">
        <f t="shared" si="10"/>
        <v>32</v>
      </c>
    </row>
    <row r="423" spans="2:17" x14ac:dyDescent="0.25">
      <c r="B423" s="21" t="e">
        <f>VLOOKUP(A423,'Ordre du jour'!$A$2:$V$4973,22,FALSE)</f>
        <v>#N/A</v>
      </c>
      <c r="O423" s="5" t="e">
        <f>VLOOKUP(A423,'Ordre du jour'!$A$2:$V$4973,14,FALSE)</f>
        <v>#N/A</v>
      </c>
      <c r="Q423" s="7">
        <f t="shared" si="10"/>
        <v>32</v>
      </c>
    </row>
    <row r="424" spans="2:17" x14ac:dyDescent="0.25">
      <c r="B424" s="21" t="e">
        <f>VLOOKUP(A424,'Ordre du jour'!$A$2:$V$4973,22,FALSE)</f>
        <v>#N/A</v>
      </c>
      <c r="O424" s="5" t="e">
        <f>VLOOKUP(A424,'Ordre du jour'!$A$2:$V$4973,14,FALSE)</f>
        <v>#N/A</v>
      </c>
      <c r="Q424" s="7">
        <f t="shared" si="10"/>
        <v>32</v>
      </c>
    </row>
    <row r="425" spans="2:17" x14ac:dyDescent="0.25">
      <c r="B425" s="21" t="e">
        <f>VLOOKUP(A425,'Ordre du jour'!$A$2:$V$4973,22,FALSE)</f>
        <v>#N/A</v>
      </c>
      <c r="O425" s="5" t="e">
        <f>VLOOKUP(A425,'Ordre du jour'!$A$2:$V$4973,14,FALSE)</f>
        <v>#N/A</v>
      </c>
      <c r="Q425" s="7">
        <f t="shared" si="10"/>
        <v>32</v>
      </c>
    </row>
    <row r="426" spans="2:17" x14ac:dyDescent="0.25">
      <c r="B426" s="21" t="e">
        <f>VLOOKUP(A426,'Ordre du jour'!$A$2:$V$4973,22,FALSE)</f>
        <v>#N/A</v>
      </c>
      <c r="O426" s="5" t="e">
        <f>VLOOKUP(A426,'Ordre du jour'!$A$2:$V$4973,14,FALSE)</f>
        <v>#N/A</v>
      </c>
      <c r="Q426" s="7">
        <f t="shared" si="10"/>
        <v>32</v>
      </c>
    </row>
    <row r="427" spans="2:17" x14ac:dyDescent="0.25">
      <c r="B427" s="21" t="e">
        <f>VLOOKUP(A427,'Ordre du jour'!$A$2:$V$4973,22,FALSE)</f>
        <v>#N/A</v>
      </c>
      <c r="O427" s="5" t="e">
        <f>VLOOKUP(A427,'Ordre du jour'!$A$2:$V$4973,14,FALSE)</f>
        <v>#N/A</v>
      </c>
      <c r="Q427" s="7">
        <f t="shared" si="10"/>
        <v>32</v>
      </c>
    </row>
    <row r="428" spans="2:17" x14ac:dyDescent="0.25">
      <c r="B428" s="21" t="e">
        <f>VLOOKUP(A428,'Ordre du jour'!$A$2:$V$4973,22,FALSE)</f>
        <v>#N/A</v>
      </c>
      <c r="O428" s="5" t="e">
        <f>VLOOKUP(A428,'Ordre du jour'!$A$2:$V$4973,14,FALSE)</f>
        <v>#N/A</v>
      </c>
      <c r="Q428" s="7">
        <f t="shared" si="10"/>
        <v>32</v>
      </c>
    </row>
    <row r="429" spans="2:17" x14ac:dyDescent="0.25">
      <c r="B429" s="21" t="e">
        <f>VLOOKUP(A429,'Ordre du jour'!$A$2:$V$4973,22,FALSE)</f>
        <v>#N/A</v>
      </c>
      <c r="O429" s="5" t="e">
        <f>VLOOKUP(A429,'Ordre du jour'!$A$2:$V$4973,14,FALSE)</f>
        <v>#N/A</v>
      </c>
      <c r="Q429" s="7">
        <f t="shared" si="10"/>
        <v>32</v>
      </c>
    </row>
    <row r="430" spans="2:17" x14ac:dyDescent="0.25">
      <c r="B430" s="21" t="e">
        <f>VLOOKUP(A430,'Ordre du jour'!$A$2:$V$4973,22,FALSE)</f>
        <v>#N/A</v>
      </c>
      <c r="O430" s="5" t="e">
        <f>VLOOKUP(A430,'Ordre du jour'!$A$2:$V$4973,14,FALSE)</f>
        <v>#N/A</v>
      </c>
      <c r="Q430" s="7">
        <f t="shared" si="10"/>
        <v>32</v>
      </c>
    </row>
    <row r="431" spans="2:17" x14ac:dyDescent="0.25">
      <c r="B431" s="21" t="e">
        <f>VLOOKUP(A431,'Ordre du jour'!$A$2:$V$4973,22,FALSE)</f>
        <v>#N/A</v>
      </c>
      <c r="O431" s="5" t="e">
        <f>VLOOKUP(A431,'Ordre du jour'!$A$2:$V$4973,14,FALSE)</f>
        <v>#N/A</v>
      </c>
      <c r="Q431" s="7">
        <f t="shared" si="10"/>
        <v>32</v>
      </c>
    </row>
    <row r="432" spans="2:17" x14ac:dyDescent="0.25">
      <c r="B432" s="21" t="e">
        <f>VLOOKUP(A432,'Ordre du jour'!$A$2:$V$4973,22,FALSE)</f>
        <v>#N/A</v>
      </c>
      <c r="O432" s="5" t="e">
        <f>VLOOKUP(A432,'Ordre du jour'!$A$2:$V$4973,14,FALSE)</f>
        <v>#N/A</v>
      </c>
      <c r="Q432" s="7">
        <f t="shared" si="10"/>
        <v>32</v>
      </c>
    </row>
    <row r="433" spans="2:17" x14ac:dyDescent="0.25">
      <c r="B433" s="21" t="e">
        <f>VLOOKUP(A433,'Ordre du jour'!$A$2:$V$4973,22,FALSE)</f>
        <v>#N/A</v>
      </c>
      <c r="O433" s="5" t="e">
        <f>VLOOKUP(A433,'Ordre du jour'!$A$2:$V$4973,14,FALSE)</f>
        <v>#N/A</v>
      </c>
      <c r="Q433" s="7">
        <f t="shared" si="10"/>
        <v>32</v>
      </c>
    </row>
    <row r="434" spans="2:17" x14ac:dyDescent="0.25">
      <c r="B434" s="21" t="e">
        <f>VLOOKUP(A434,'Ordre du jour'!$A$2:$V$4973,22,FALSE)</f>
        <v>#N/A</v>
      </c>
      <c r="O434" s="5" t="e">
        <f>VLOOKUP(A434,'Ordre du jour'!$A$2:$V$4973,14,FALSE)</f>
        <v>#N/A</v>
      </c>
      <c r="Q434" s="7">
        <f t="shared" si="10"/>
        <v>32</v>
      </c>
    </row>
    <row r="435" spans="2:17" x14ac:dyDescent="0.25">
      <c r="B435" s="21" t="e">
        <f>VLOOKUP(A435,'Ordre du jour'!$A$2:$V$4973,22,FALSE)</f>
        <v>#N/A</v>
      </c>
      <c r="O435" s="5" t="e">
        <f>VLOOKUP(A435,'Ordre du jour'!$A$2:$V$4973,14,FALSE)</f>
        <v>#N/A</v>
      </c>
      <c r="Q435" s="7">
        <f t="shared" si="10"/>
        <v>32</v>
      </c>
    </row>
    <row r="436" spans="2:17" x14ac:dyDescent="0.25">
      <c r="B436" s="21" t="e">
        <f>VLOOKUP(A436,'Ordre du jour'!$A$2:$V$4973,22,FALSE)</f>
        <v>#N/A</v>
      </c>
      <c r="O436" s="5" t="e">
        <f>VLOOKUP(A436,'Ordre du jour'!$A$2:$V$4973,14,FALSE)</f>
        <v>#N/A</v>
      </c>
      <c r="Q436" s="7">
        <f t="shared" si="10"/>
        <v>32</v>
      </c>
    </row>
    <row r="437" spans="2:17" x14ac:dyDescent="0.25">
      <c r="B437" s="21" t="e">
        <f>VLOOKUP(A437,'Ordre du jour'!$A$2:$V$4973,22,FALSE)</f>
        <v>#N/A</v>
      </c>
      <c r="O437" s="5" t="e">
        <f>VLOOKUP(A437,'Ordre du jour'!$A$2:$V$4973,14,FALSE)</f>
        <v>#N/A</v>
      </c>
      <c r="Q437" s="7">
        <f t="shared" si="10"/>
        <v>32</v>
      </c>
    </row>
    <row r="438" spans="2:17" x14ac:dyDescent="0.25">
      <c r="B438" s="21" t="e">
        <f>VLOOKUP(A438,'Ordre du jour'!$A$2:$V$4973,22,FALSE)</f>
        <v>#N/A</v>
      </c>
      <c r="O438" s="5" t="e">
        <f>VLOOKUP(A438,'Ordre du jour'!$A$2:$V$4973,14,FALSE)</f>
        <v>#N/A</v>
      </c>
      <c r="Q438" s="7">
        <f t="shared" si="10"/>
        <v>32</v>
      </c>
    </row>
    <row r="439" spans="2:17" x14ac:dyDescent="0.25">
      <c r="B439" s="21" t="e">
        <f>VLOOKUP(A439,'Ordre du jour'!$A$2:$V$4973,22,FALSE)</f>
        <v>#N/A</v>
      </c>
      <c r="O439" s="5" t="e">
        <f>VLOOKUP(A439,'Ordre du jour'!$A$2:$V$4973,14,FALSE)</f>
        <v>#N/A</v>
      </c>
      <c r="Q439" s="7">
        <f t="shared" si="10"/>
        <v>32</v>
      </c>
    </row>
    <row r="440" spans="2:17" x14ac:dyDescent="0.25">
      <c r="B440" s="21" t="e">
        <f>VLOOKUP(A440,'Ordre du jour'!$A$2:$V$4973,22,FALSE)</f>
        <v>#N/A</v>
      </c>
      <c r="O440" s="5" t="e">
        <f>VLOOKUP(A440,'Ordre du jour'!$A$2:$V$4973,14,FALSE)</f>
        <v>#N/A</v>
      </c>
      <c r="Q440" s="7">
        <f t="shared" si="10"/>
        <v>32</v>
      </c>
    </row>
    <row r="441" spans="2:17" x14ac:dyDescent="0.25">
      <c r="B441" s="21" t="e">
        <f>VLOOKUP(A441,'Ordre du jour'!$A$2:$V$4973,22,FALSE)</f>
        <v>#N/A</v>
      </c>
      <c r="O441" s="5" t="e">
        <f>VLOOKUP(A441,'Ordre du jour'!$A$2:$V$4973,14,FALSE)</f>
        <v>#N/A</v>
      </c>
      <c r="Q441" s="7">
        <f t="shared" si="10"/>
        <v>32</v>
      </c>
    </row>
    <row r="442" spans="2:17" x14ac:dyDescent="0.25">
      <c r="B442" s="21" t="e">
        <f>VLOOKUP(A442,'Ordre du jour'!$A$2:$V$4973,22,FALSE)</f>
        <v>#N/A</v>
      </c>
      <c r="O442" s="5" t="e">
        <f>VLOOKUP(A442,'Ordre du jour'!$A$2:$V$4973,14,FALSE)</f>
        <v>#N/A</v>
      </c>
      <c r="Q442" s="7">
        <f t="shared" si="10"/>
        <v>32</v>
      </c>
    </row>
    <row r="443" spans="2:17" x14ac:dyDescent="0.25">
      <c r="B443" s="21" t="e">
        <f>VLOOKUP(A443,'Ordre du jour'!$A$2:$V$4973,22,FALSE)</f>
        <v>#N/A</v>
      </c>
      <c r="O443" s="5" t="e">
        <f>VLOOKUP(A443,'Ordre du jour'!$A$2:$V$4973,14,FALSE)</f>
        <v>#N/A</v>
      </c>
      <c r="Q443" s="7">
        <f t="shared" si="10"/>
        <v>32</v>
      </c>
    </row>
    <row r="444" spans="2:17" x14ac:dyDescent="0.25">
      <c r="B444" s="21" t="e">
        <f>VLOOKUP(A444,'Ordre du jour'!$A$2:$V$4973,22,FALSE)</f>
        <v>#N/A</v>
      </c>
      <c r="O444" s="5" t="e">
        <f>VLOOKUP(A444,'Ordre du jour'!$A$2:$V$4973,14,FALSE)</f>
        <v>#N/A</v>
      </c>
      <c r="Q444" s="7">
        <f t="shared" si="10"/>
        <v>32</v>
      </c>
    </row>
    <row r="445" spans="2:17" x14ac:dyDescent="0.25">
      <c r="B445" s="21" t="e">
        <f>VLOOKUP(A445,'Ordre du jour'!$A$2:$V$4973,22,FALSE)</f>
        <v>#N/A</v>
      </c>
      <c r="O445" s="5" t="e">
        <f>VLOOKUP(A445,'Ordre du jour'!$A$2:$V$4973,14,FALSE)</f>
        <v>#N/A</v>
      </c>
      <c r="Q445" s="7">
        <f t="shared" si="10"/>
        <v>32</v>
      </c>
    </row>
    <row r="446" spans="2:17" x14ac:dyDescent="0.25">
      <c r="B446" s="21" t="e">
        <f>VLOOKUP(A446,'Ordre du jour'!$A$2:$V$4973,22,FALSE)</f>
        <v>#N/A</v>
      </c>
      <c r="O446" s="5" t="e">
        <f>VLOOKUP(A446,'Ordre du jour'!$A$2:$V$4973,14,FALSE)</f>
        <v>#N/A</v>
      </c>
      <c r="Q446" s="7">
        <f t="shared" si="10"/>
        <v>32</v>
      </c>
    </row>
    <row r="447" spans="2:17" x14ac:dyDescent="0.25">
      <c r="B447" s="21" t="e">
        <f>VLOOKUP(A447,'Ordre du jour'!$A$2:$V$4973,22,FALSE)</f>
        <v>#N/A</v>
      </c>
      <c r="O447" s="5" t="e">
        <f>VLOOKUP(A447,'Ordre du jour'!$A$2:$V$4973,14,FALSE)</f>
        <v>#N/A</v>
      </c>
      <c r="Q447" s="7">
        <f t="shared" si="10"/>
        <v>32</v>
      </c>
    </row>
    <row r="448" spans="2:17" x14ac:dyDescent="0.25">
      <c r="B448" s="21" t="e">
        <f>VLOOKUP(A448,'Ordre du jour'!$A$2:$V$4973,22,FALSE)</f>
        <v>#N/A</v>
      </c>
      <c r="O448" s="5" t="e">
        <f>VLOOKUP(A448,'Ordre du jour'!$A$2:$V$4973,14,FALSE)</f>
        <v>#N/A</v>
      </c>
      <c r="Q448" s="7">
        <f t="shared" si="10"/>
        <v>32</v>
      </c>
    </row>
    <row r="449" spans="2:17" x14ac:dyDescent="0.25">
      <c r="B449" s="21" t="e">
        <f>VLOOKUP(A449,'Ordre du jour'!$A$2:$V$4973,22,FALSE)</f>
        <v>#N/A</v>
      </c>
      <c r="O449" s="5" t="e">
        <f>VLOOKUP(A449,'Ordre du jour'!$A$2:$V$4973,14,FALSE)</f>
        <v>#N/A</v>
      </c>
      <c r="Q449" s="7">
        <f t="shared" si="10"/>
        <v>32</v>
      </c>
    </row>
    <row r="450" spans="2:17" x14ac:dyDescent="0.25">
      <c r="B450" s="21" t="e">
        <f>VLOOKUP(A450,'Ordre du jour'!$A$2:$V$4973,22,FALSE)</f>
        <v>#N/A</v>
      </c>
      <c r="O450" s="5" t="e">
        <f>VLOOKUP(A450,'Ordre du jour'!$A$2:$V$4973,14,FALSE)</f>
        <v>#N/A</v>
      </c>
      <c r="Q450" s="7">
        <f t="shared" si="10"/>
        <v>32</v>
      </c>
    </row>
    <row r="451" spans="2:17" x14ac:dyDescent="0.25">
      <c r="B451" s="21" t="e">
        <f>VLOOKUP(A451,'Ordre du jour'!$A$2:$V$4973,22,FALSE)</f>
        <v>#N/A</v>
      </c>
      <c r="O451" s="5" t="e">
        <f>VLOOKUP(A451,'Ordre du jour'!$A$2:$V$4973,14,FALSE)</f>
        <v>#N/A</v>
      </c>
      <c r="Q451" s="7">
        <f t="shared" ref="Q451:Q514" si="11">IF(A451=A450,Q450,Q450+1)</f>
        <v>32</v>
      </c>
    </row>
    <row r="452" spans="2:17" x14ac:dyDescent="0.25">
      <c r="B452" s="21" t="e">
        <f>VLOOKUP(A452,'Ordre du jour'!$A$2:$V$4973,22,FALSE)</f>
        <v>#N/A</v>
      </c>
      <c r="O452" s="5" t="e">
        <f>VLOOKUP(A452,'Ordre du jour'!$A$2:$V$4973,14,FALSE)</f>
        <v>#N/A</v>
      </c>
      <c r="Q452" s="7">
        <f t="shared" si="11"/>
        <v>32</v>
      </c>
    </row>
    <row r="453" spans="2:17" x14ac:dyDescent="0.25">
      <c r="B453" s="21" t="e">
        <f>VLOOKUP(A453,'Ordre du jour'!$A$2:$V$4973,22,FALSE)</f>
        <v>#N/A</v>
      </c>
      <c r="O453" s="5" t="e">
        <f>VLOOKUP(A453,'Ordre du jour'!$A$2:$V$4973,14,FALSE)</f>
        <v>#N/A</v>
      </c>
      <c r="Q453" s="7">
        <f t="shared" si="11"/>
        <v>32</v>
      </c>
    </row>
    <row r="454" spans="2:17" x14ac:dyDescent="0.25">
      <c r="B454" s="21" t="e">
        <f>VLOOKUP(A454,'Ordre du jour'!$A$2:$V$4973,22,FALSE)</f>
        <v>#N/A</v>
      </c>
      <c r="O454" s="5" t="e">
        <f>VLOOKUP(A454,'Ordre du jour'!$A$2:$V$4973,14,FALSE)</f>
        <v>#N/A</v>
      </c>
      <c r="Q454" s="7">
        <f t="shared" si="11"/>
        <v>32</v>
      </c>
    </row>
    <row r="455" spans="2:17" x14ac:dyDescent="0.25">
      <c r="B455" s="21" t="e">
        <f>VLOOKUP(A455,'Ordre du jour'!$A$2:$V$4973,22,FALSE)</f>
        <v>#N/A</v>
      </c>
      <c r="O455" s="5" t="e">
        <f>VLOOKUP(A455,'Ordre du jour'!$A$2:$V$4973,14,FALSE)</f>
        <v>#N/A</v>
      </c>
      <c r="Q455" s="7">
        <f t="shared" si="11"/>
        <v>32</v>
      </c>
    </row>
    <row r="456" spans="2:17" x14ac:dyDescent="0.25">
      <c r="B456" s="21" t="e">
        <f>VLOOKUP(A456,'Ordre du jour'!$A$2:$V$4973,22,FALSE)</f>
        <v>#N/A</v>
      </c>
      <c r="O456" s="5" t="e">
        <f>VLOOKUP(A456,'Ordre du jour'!$A$2:$V$4973,14,FALSE)</f>
        <v>#N/A</v>
      </c>
      <c r="Q456" s="7">
        <f t="shared" si="11"/>
        <v>32</v>
      </c>
    </row>
    <row r="457" spans="2:17" x14ac:dyDescent="0.25">
      <c r="B457" s="21" t="e">
        <f>VLOOKUP(A457,'Ordre du jour'!$A$2:$V$4973,22,FALSE)</f>
        <v>#N/A</v>
      </c>
      <c r="O457" s="5" t="e">
        <f>VLOOKUP(A457,'Ordre du jour'!$A$2:$V$4973,14,FALSE)</f>
        <v>#N/A</v>
      </c>
      <c r="Q457" s="7">
        <f t="shared" si="11"/>
        <v>32</v>
      </c>
    </row>
    <row r="458" spans="2:17" x14ac:dyDescent="0.25">
      <c r="B458" s="21" t="e">
        <f>VLOOKUP(A458,'Ordre du jour'!$A$2:$V$4973,22,FALSE)</f>
        <v>#N/A</v>
      </c>
      <c r="O458" s="5" t="e">
        <f>VLOOKUP(A458,'Ordre du jour'!$A$2:$V$4973,14,FALSE)</f>
        <v>#N/A</v>
      </c>
      <c r="Q458" s="7">
        <f t="shared" si="11"/>
        <v>32</v>
      </c>
    </row>
    <row r="459" spans="2:17" x14ac:dyDescent="0.25">
      <c r="B459" s="21" t="e">
        <f>VLOOKUP(A459,'Ordre du jour'!$A$2:$V$4973,22,FALSE)</f>
        <v>#N/A</v>
      </c>
      <c r="O459" s="5" t="e">
        <f>VLOOKUP(A459,'Ordre du jour'!$A$2:$V$4973,14,FALSE)</f>
        <v>#N/A</v>
      </c>
      <c r="Q459" s="7">
        <f t="shared" si="11"/>
        <v>32</v>
      </c>
    </row>
    <row r="460" spans="2:17" x14ac:dyDescent="0.25">
      <c r="B460" s="21" t="e">
        <f>VLOOKUP(A460,'Ordre du jour'!$A$2:$V$4973,22,FALSE)</f>
        <v>#N/A</v>
      </c>
      <c r="O460" s="5" t="e">
        <f>VLOOKUP(A460,'Ordre du jour'!$A$2:$V$4973,14,FALSE)</f>
        <v>#N/A</v>
      </c>
      <c r="Q460" s="7">
        <f t="shared" si="11"/>
        <v>32</v>
      </c>
    </row>
    <row r="461" spans="2:17" x14ac:dyDescent="0.25">
      <c r="B461" s="21" t="e">
        <f>VLOOKUP(A461,'Ordre du jour'!$A$2:$V$4973,22,FALSE)</f>
        <v>#N/A</v>
      </c>
      <c r="O461" s="5" t="e">
        <f>VLOOKUP(A461,'Ordre du jour'!$A$2:$V$4973,14,FALSE)</f>
        <v>#N/A</v>
      </c>
      <c r="Q461" s="7">
        <f t="shared" si="11"/>
        <v>32</v>
      </c>
    </row>
    <row r="462" spans="2:17" x14ac:dyDescent="0.25">
      <c r="B462" s="21" t="e">
        <f>VLOOKUP(A462,'Ordre du jour'!$A$2:$V$4973,22,FALSE)</f>
        <v>#N/A</v>
      </c>
      <c r="O462" s="5" t="e">
        <f>VLOOKUP(A462,'Ordre du jour'!$A$2:$V$4973,14,FALSE)</f>
        <v>#N/A</v>
      </c>
      <c r="Q462" s="7">
        <f t="shared" si="11"/>
        <v>32</v>
      </c>
    </row>
    <row r="463" spans="2:17" x14ac:dyDescent="0.25">
      <c r="B463" s="21" t="e">
        <f>VLOOKUP(A463,'Ordre du jour'!$A$2:$V$4973,22,FALSE)</f>
        <v>#N/A</v>
      </c>
      <c r="O463" s="5" t="e">
        <f>VLOOKUP(A463,'Ordre du jour'!$A$2:$V$4973,14,FALSE)</f>
        <v>#N/A</v>
      </c>
      <c r="Q463" s="7">
        <f t="shared" si="11"/>
        <v>32</v>
      </c>
    </row>
    <row r="464" spans="2:17" x14ac:dyDescent="0.25">
      <c r="B464" s="21" t="e">
        <f>VLOOKUP(A464,'Ordre du jour'!$A$2:$V$4973,22,FALSE)</f>
        <v>#N/A</v>
      </c>
      <c r="O464" s="5" t="e">
        <f>VLOOKUP(A464,'Ordre du jour'!$A$2:$V$4973,14,FALSE)</f>
        <v>#N/A</v>
      </c>
      <c r="Q464" s="7">
        <f t="shared" si="11"/>
        <v>32</v>
      </c>
    </row>
    <row r="465" spans="2:17" x14ac:dyDescent="0.25">
      <c r="B465" s="21" t="e">
        <f>VLOOKUP(A465,'Ordre du jour'!$A$2:$V$4973,22,FALSE)</f>
        <v>#N/A</v>
      </c>
      <c r="O465" s="5" t="e">
        <f>VLOOKUP(A465,'Ordre du jour'!$A$2:$V$4973,14,FALSE)</f>
        <v>#N/A</v>
      </c>
      <c r="Q465" s="7">
        <f t="shared" si="11"/>
        <v>32</v>
      </c>
    </row>
    <row r="466" spans="2:17" x14ac:dyDescent="0.25">
      <c r="B466" s="21" t="e">
        <f>VLOOKUP(A466,'Ordre du jour'!$A$2:$V$4973,22,FALSE)</f>
        <v>#N/A</v>
      </c>
      <c r="O466" s="5" t="e">
        <f>VLOOKUP(A466,'Ordre du jour'!$A$2:$V$4973,14,FALSE)</f>
        <v>#N/A</v>
      </c>
      <c r="Q466" s="7">
        <f t="shared" si="11"/>
        <v>32</v>
      </c>
    </row>
    <row r="467" spans="2:17" x14ac:dyDescent="0.25">
      <c r="B467" s="21" t="e">
        <f>VLOOKUP(A467,'Ordre du jour'!$A$2:$V$4973,22,FALSE)</f>
        <v>#N/A</v>
      </c>
      <c r="O467" s="5" t="e">
        <f>VLOOKUP(A467,'Ordre du jour'!$A$2:$V$4973,14,FALSE)</f>
        <v>#N/A</v>
      </c>
      <c r="Q467" s="7">
        <f t="shared" si="11"/>
        <v>32</v>
      </c>
    </row>
    <row r="468" spans="2:17" x14ac:dyDescent="0.25">
      <c r="B468" s="21" t="e">
        <f>VLOOKUP(A468,'Ordre du jour'!$A$2:$V$4973,22,FALSE)</f>
        <v>#N/A</v>
      </c>
      <c r="O468" s="5" t="e">
        <f>VLOOKUP(A468,'Ordre du jour'!$A$2:$V$4973,14,FALSE)</f>
        <v>#N/A</v>
      </c>
      <c r="Q468" s="7">
        <f t="shared" si="11"/>
        <v>32</v>
      </c>
    </row>
    <row r="469" spans="2:17" x14ac:dyDescent="0.25">
      <c r="B469" s="21" t="e">
        <f>VLOOKUP(A469,'Ordre du jour'!$A$2:$V$4973,22,FALSE)</f>
        <v>#N/A</v>
      </c>
      <c r="O469" s="5" t="e">
        <f>VLOOKUP(A469,'Ordre du jour'!$A$2:$V$4973,14,FALSE)</f>
        <v>#N/A</v>
      </c>
      <c r="Q469" s="7">
        <f t="shared" si="11"/>
        <v>32</v>
      </c>
    </row>
    <row r="470" spans="2:17" x14ac:dyDescent="0.25">
      <c r="B470" s="21" t="e">
        <f>VLOOKUP(A470,'Ordre du jour'!$A$2:$V$4973,22,FALSE)</f>
        <v>#N/A</v>
      </c>
      <c r="O470" s="5" t="e">
        <f>VLOOKUP(A470,'Ordre du jour'!$A$2:$V$4973,14,FALSE)</f>
        <v>#N/A</v>
      </c>
      <c r="Q470" s="7">
        <f t="shared" si="11"/>
        <v>32</v>
      </c>
    </row>
    <row r="471" spans="2:17" x14ac:dyDescent="0.25">
      <c r="B471" s="21" t="e">
        <f>VLOOKUP(A471,'Ordre du jour'!$A$2:$V$4973,22,FALSE)</f>
        <v>#N/A</v>
      </c>
      <c r="O471" s="5" t="e">
        <f>VLOOKUP(A471,'Ordre du jour'!$A$2:$V$4973,14,FALSE)</f>
        <v>#N/A</v>
      </c>
      <c r="Q471" s="7">
        <f t="shared" si="11"/>
        <v>32</v>
      </c>
    </row>
    <row r="472" spans="2:17" x14ac:dyDescent="0.25">
      <c r="B472" s="21" t="e">
        <f>VLOOKUP(A472,'Ordre du jour'!$A$2:$V$4973,22,FALSE)</f>
        <v>#N/A</v>
      </c>
      <c r="O472" s="5" t="e">
        <f>VLOOKUP(A472,'Ordre du jour'!$A$2:$V$4973,14,FALSE)</f>
        <v>#N/A</v>
      </c>
      <c r="Q472" s="7">
        <f t="shared" si="11"/>
        <v>32</v>
      </c>
    </row>
    <row r="473" spans="2:17" x14ac:dyDescent="0.25">
      <c r="B473" s="21" t="e">
        <f>VLOOKUP(A473,'Ordre du jour'!$A$2:$V$4973,22,FALSE)</f>
        <v>#N/A</v>
      </c>
      <c r="O473" s="5" t="e">
        <f>VLOOKUP(A473,'Ordre du jour'!$A$2:$V$4973,14,FALSE)</f>
        <v>#N/A</v>
      </c>
      <c r="Q473" s="7">
        <f t="shared" si="11"/>
        <v>32</v>
      </c>
    </row>
    <row r="474" spans="2:17" x14ac:dyDescent="0.25">
      <c r="B474" s="21" t="e">
        <f>VLOOKUP(A474,'Ordre du jour'!$A$2:$V$4973,22,FALSE)</f>
        <v>#N/A</v>
      </c>
      <c r="O474" s="5" t="e">
        <f>VLOOKUP(A474,'Ordre du jour'!$A$2:$V$4973,14,FALSE)</f>
        <v>#N/A</v>
      </c>
      <c r="Q474" s="7">
        <f t="shared" si="11"/>
        <v>32</v>
      </c>
    </row>
    <row r="475" spans="2:17" x14ac:dyDescent="0.25">
      <c r="B475" s="21" t="e">
        <f>VLOOKUP(A475,'Ordre du jour'!$A$2:$V$4973,22,FALSE)</f>
        <v>#N/A</v>
      </c>
      <c r="O475" s="5" t="e">
        <f>VLOOKUP(A475,'Ordre du jour'!$A$2:$V$4973,14,FALSE)</f>
        <v>#N/A</v>
      </c>
      <c r="Q475" s="7">
        <f t="shared" si="11"/>
        <v>32</v>
      </c>
    </row>
    <row r="476" spans="2:17" x14ac:dyDescent="0.25">
      <c r="B476" s="21" t="e">
        <f>VLOOKUP(A476,'Ordre du jour'!$A$2:$V$4973,22,FALSE)</f>
        <v>#N/A</v>
      </c>
      <c r="O476" s="5" t="e">
        <f>VLOOKUP(A476,'Ordre du jour'!$A$2:$V$4973,14,FALSE)</f>
        <v>#N/A</v>
      </c>
      <c r="Q476" s="7">
        <f t="shared" si="11"/>
        <v>32</v>
      </c>
    </row>
    <row r="477" spans="2:17" x14ac:dyDescent="0.25">
      <c r="B477" s="21" t="e">
        <f>VLOOKUP(A477,'Ordre du jour'!$A$2:$V$4973,22,FALSE)</f>
        <v>#N/A</v>
      </c>
      <c r="O477" s="5" t="e">
        <f>VLOOKUP(A477,'Ordre du jour'!$A$2:$V$4973,14,FALSE)</f>
        <v>#N/A</v>
      </c>
      <c r="Q477" s="7">
        <f t="shared" si="11"/>
        <v>32</v>
      </c>
    </row>
    <row r="478" spans="2:17" x14ac:dyDescent="0.25">
      <c r="B478" s="21" t="e">
        <f>VLOOKUP(A478,'Ordre du jour'!$A$2:$V$4973,22,FALSE)</f>
        <v>#N/A</v>
      </c>
      <c r="O478" s="5" t="e">
        <f>VLOOKUP(A478,'Ordre du jour'!$A$2:$V$4973,14,FALSE)</f>
        <v>#N/A</v>
      </c>
      <c r="Q478" s="7">
        <f t="shared" si="11"/>
        <v>32</v>
      </c>
    </row>
    <row r="479" spans="2:17" x14ac:dyDescent="0.25">
      <c r="B479" s="21" t="e">
        <f>VLOOKUP(A479,'Ordre du jour'!$A$2:$V$4973,22,FALSE)</f>
        <v>#N/A</v>
      </c>
      <c r="O479" s="5" t="e">
        <f>VLOOKUP(A479,'Ordre du jour'!$A$2:$V$4973,14,FALSE)</f>
        <v>#N/A</v>
      </c>
      <c r="Q479" s="7">
        <f t="shared" si="11"/>
        <v>32</v>
      </c>
    </row>
    <row r="480" spans="2:17" x14ac:dyDescent="0.25">
      <c r="B480" s="21" t="e">
        <f>VLOOKUP(A480,'Ordre du jour'!$A$2:$V$4973,22,FALSE)</f>
        <v>#N/A</v>
      </c>
      <c r="O480" s="5" t="e">
        <f>VLOOKUP(A480,'Ordre du jour'!$A$2:$V$4973,14,FALSE)</f>
        <v>#N/A</v>
      </c>
      <c r="Q480" s="7">
        <f t="shared" si="11"/>
        <v>32</v>
      </c>
    </row>
    <row r="481" spans="2:17" x14ac:dyDescent="0.25">
      <c r="B481" s="21" t="e">
        <f>VLOOKUP(A481,'Ordre du jour'!$A$2:$V$4973,22,FALSE)</f>
        <v>#N/A</v>
      </c>
      <c r="O481" s="5" t="e">
        <f>VLOOKUP(A481,'Ordre du jour'!$A$2:$V$4973,14,FALSE)</f>
        <v>#N/A</v>
      </c>
      <c r="Q481" s="7">
        <f t="shared" si="11"/>
        <v>32</v>
      </c>
    </row>
    <row r="482" spans="2:17" x14ac:dyDescent="0.25">
      <c r="B482" s="21" t="e">
        <f>VLOOKUP(A482,'Ordre du jour'!$A$2:$V$4973,22,FALSE)</f>
        <v>#N/A</v>
      </c>
      <c r="O482" s="5" t="e">
        <f>VLOOKUP(A482,'Ordre du jour'!$A$2:$V$4973,14,FALSE)</f>
        <v>#N/A</v>
      </c>
      <c r="Q482" s="7">
        <f t="shared" si="11"/>
        <v>32</v>
      </c>
    </row>
    <row r="483" spans="2:17" x14ac:dyDescent="0.25">
      <c r="B483" s="21" t="e">
        <f>VLOOKUP(A483,'Ordre du jour'!$A$2:$V$4973,22,FALSE)</f>
        <v>#N/A</v>
      </c>
      <c r="O483" s="5" t="e">
        <f>VLOOKUP(A483,'Ordre du jour'!$A$2:$V$4973,14,FALSE)</f>
        <v>#N/A</v>
      </c>
      <c r="Q483" s="7">
        <f t="shared" si="11"/>
        <v>32</v>
      </c>
    </row>
    <row r="484" spans="2:17" x14ac:dyDescent="0.25">
      <c r="B484" s="21" t="e">
        <f>VLOOKUP(A484,'Ordre du jour'!$A$2:$V$4973,22,FALSE)</f>
        <v>#N/A</v>
      </c>
      <c r="O484" s="5" t="e">
        <f>VLOOKUP(A484,'Ordre du jour'!$A$2:$V$4973,14,FALSE)</f>
        <v>#N/A</v>
      </c>
      <c r="Q484" s="7">
        <f t="shared" si="11"/>
        <v>32</v>
      </c>
    </row>
    <row r="485" spans="2:17" x14ac:dyDescent="0.25">
      <c r="B485" s="21" t="e">
        <f>VLOOKUP(A485,'Ordre du jour'!$A$2:$V$4973,22,FALSE)</f>
        <v>#N/A</v>
      </c>
      <c r="O485" s="5" t="e">
        <f>VLOOKUP(A485,'Ordre du jour'!$A$2:$V$4973,14,FALSE)</f>
        <v>#N/A</v>
      </c>
      <c r="Q485" s="7">
        <f t="shared" si="11"/>
        <v>32</v>
      </c>
    </row>
    <row r="486" spans="2:17" x14ac:dyDescent="0.25">
      <c r="B486" s="21" t="e">
        <f>VLOOKUP(A486,'Ordre du jour'!$A$2:$V$4973,22,FALSE)</f>
        <v>#N/A</v>
      </c>
      <c r="O486" s="5" t="e">
        <f>VLOOKUP(A486,'Ordre du jour'!$A$2:$V$4973,14,FALSE)</f>
        <v>#N/A</v>
      </c>
      <c r="Q486" s="7">
        <f t="shared" si="11"/>
        <v>32</v>
      </c>
    </row>
    <row r="487" spans="2:17" x14ac:dyDescent="0.25">
      <c r="B487" s="21" t="e">
        <f>VLOOKUP(A487,'Ordre du jour'!$A$2:$V$4973,22,FALSE)</f>
        <v>#N/A</v>
      </c>
      <c r="O487" s="5" t="e">
        <f>VLOOKUP(A487,'Ordre du jour'!$A$2:$V$4973,14,FALSE)</f>
        <v>#N/A</v>
      </c>
      <c r="Q487" s="7">
        <f t="shared" si="11"/>
        <v>32</v>
      </c>
    </row>
    <row r="488" spans="2:17" x14ac:dyDescent="0.25">
      <c r="B488" s="21" t="e">
        <f>VLOOKUP(A488,'Ordre du jour'!$A$2:$V$4973,22,FALSE)</f>
        <v>#N/A</v>
      </c>
      <c r="O488" s="5" t="e">
        <f>VLOOKUP(A488,'Ordre du jour'!$A$2:$V$4973,14,FALSE)</f>
        <v>#N/A</v>
      </c>
      <c r="Q488" s="7">
        <f t="shared" si="11"/>
        <v>32</v>
      </c>
    </row>
    <row r="489" spans="2:17" x14ac:dyDescent="0.25">
      <c r="B489" s="21" t="e">
        <f>VLOOKUP(A489,'Ordre du jour'!$A$2:$V$4973,22,FALSE)</f>
        <v>#N/A</v>
      </c>
      <c r="O489" s="5" t="e">
        <f>VLOOKUP(A489,'Ordre du jour'!$A$2:$V$4973,14,FALSE)</f>
        <v>#N/A</v>
      </c>
      <c r="Q489" s="7">
        <f t="shared" si="11"/>
        <v>32</v>
      </c>
    </row>
    <row r="490" spans="2:17" x14ac:dyDescent="0.25">
      <c r="B490" s="21" t="e">
        <f>VLOOKUP(A490,'Ordre du jour'!$A$2:$V$4973,22,FALSE)</f>
        <v>#N/A</v>
      </c>
      <c r="O490" s="5" t="e">
        <f>VLOOKUP(A490,'Ordre du jour'!$A$2:$V$4973,14,FALSE)</f>
        <v>#N/A</v>
      </c>
      <c r="Q490" s="7">
        <f t="shared" si="11"/>
        <v>32</v>
      </c>
    </row>
    <row r="491" spans="2:17" x14ac:dyDescent="0.25">
      <c r="B491" s="21" t="e">
        <f>VLOOKUP(A491,'Ordre du jour'!$A$2:$V$4973,22,FALSE)</f>
        <v>#N/A</v>
      </c>
      <c r="O491" s="5" t="e">
        <f>VLOOKUP(A491,'Ordre du jour'!$A$2:$V$4973,14,FALSE)</f>
        <v>#N/A</v>
      </c>
      <c r="Q491" s="7">
        <f t="shared" si="11"/>
        <v>32</v>
      </c>
    </row>
    <row r="492" spans="2:17" x14ac:dyDescent="0.25">
      <c r="B492" s="21" t="e">
        <f>VLOOKUP(A492,'Ordre du jour'!$A$2:$V$4973,22,FALSE)</f>
        <v>#N/A</v>
      </c>
      <c r="O492" s="5" t="e">
        <f>VLOOKUP(A492,'Ordre du jour'!$A$2:$V$4973,14,FALSE)</f>
        <v>#N/A</v>
      </c>
      <c r="Q492" s="7">
        <f t="shared" si="11"/>
        <v>32</v>
      </c>
    </row>
    <row r="493" spans="2:17" x14ac:dyDescent="0.25">
      <c r="B493" s="21" t="e">
        <f>VLOOKUP(A493,'Ordre du jour'!$A$2:$V$4973,22,FALSE)</f>
        <v>#N/A</v>
      </c>
      <c r="O493" s="5" t="e">
        <f>VLOOKUP(A493,'Ordre du jour'!$A$2:$V$4973,14,FALSE)</f>
        <v>#N/A</v>
      </c>
      <c r="Q493" s="7">
        <f t="shared" si="11"/>
        <v>32</v>
      </c>
    </row>
    <row r="494" spans="2:17" x14ac:dyDescent="0.25">
      <c r="B494" s="21" t="e">
        <f>VLOOKUP(A494,'Ordre du jour'!$A$2:$V$4973,22,FALSE)</f>
        <v>#N/A</v>
      </c>
      <c r="O494" s="5" t="e">
        <f>VLOOKUP(A494,'Ordre du jour'!$A$2:$V$4973,14,FALSE)</f>
        <v>#N/A</v>
      </c>
      <c r="Q494" s="7">
        <f t="shared" si="11"/>
        <v>32</v>
      </c>
    </row>
    <row r="495" spans="2:17" x14ac:dyDescent="0.25">
      <c r="B495" s="21" t="e">
        <f>VLOOKUP(A495,'Ordre du jour'!$A$2:$V$4973,22,FALSE)</f>
        <v>#N/A</v>
      </c>
      <c r="O495" s="5" t="e">
        <f>VLOOKUP(A495,'Ordre du jour'!$A$2:$V$4973,14,FALSE)</f>
        <v>#N/A</v>
      </c>
      <c r="Q495" s="7">
        <f t="shared" si="11"/>
        <v>32</v>
      </c>
    </row>
    <row r="496" spans="2:17" x14ac:dyDescent="0.25">
      <c r="B496" s="21" t="e">
        <f>VLOOKUP(A496,'Ordre du jour'!$A$2:$V$4973,22,FALSE)</f>
        <v>#N/A</v>
      </c>
      <c r="O496" s="5" t="e">
        <f>VLOOKUP(A496,'Ordre du jour'!$A$2:$V$4973,14,FALSE)</f>
        <v>#N/A</v>
      </c>
      <c r="Q496" s="7">
        <f t="shared" si="11"/>
        <v>32</v>
      </c>
    </row>
    <row r="497" spans="2:17" x14ac:dyDescent="0.25">
      <c r="B497" s="21" t="e">
        <f>VLOOKUP(A497,'Ordre du jour'!$A$2:$V$4973,22,FALSE)</f>
        <v>#N/A</v>
      </c>
      <c r="O497" s="5" t="e">
        <f>VLOOKUP(A497,'Ordre du jour'!$A$2:$V$4973,14,FALSE)</f>
        <v>#N/A</v>
      </c>
      <c r="Q497" s="7">
        <f t="shared" si="11"/>
        <v>32</v>
      </c>
    </row>
    <row r="498" spans="2:17" x14ac:dyDescent="0.25">
      <c r="B498" s="21" t="e">
        <f>VLOOKUP(A498,'Ordre du jour'!$A$2:$V$4973,22,FALSE)</f>
        <v>#N/A</v>
      </c>
      <c r="O498" s="5" t="e">
        <f>VLOOKUP(A498,'Ordre du jour'!$A$2:$V$4973,14,FALSE)</f>
        <v>#N/A</v>
      </c>
      <c r="Q498" s="7">
        <f t="shared" si="11"/>
        <v>32</v>
      </c>
    </row>
    <row r="499" spans="2:17" x14ac:dyDescent="0.25">
      <c r="B499" s="21" t="e">
        <f>VLOOKUP(A499,'Ordre du jour'!$A$2:$V$4973,22,FALSE)</f>
        <v>#N/A</v>
      </c>
      <c r="O499" s="5" t="e">
        <f>VLOOKUP(A499,'Ordre du jour'!$A$2:$V$4973,14,FALSE)</f>
        <v>#N/A</v>
      </c>
      <c r="Q499" s="7">
        <f t="shared" si="11"/>
        <v>32</v>
      </c>
    </row>
    <row r="500" spans="2:17" x14ac:dyDescent="0.25">
      <c r="B500" s="21" t="e">
        <f>VLOOKUP(A500,'Ordre du jour'!$A$2:$V$4973,22,FALSE)</f>
        <v>#N/A</v>
      </c>
      <c r="O500" s="5" t="e">
        <f>VLOOKUP(A500,'Ordre du jour'!$A$2:$V$4973,14,FALSE)</f>
        <v>#N/A</v>
      </c>
      <c r="Q500" s="7">
        <f t="shared" si="11"/>
        <v>32</v>
      </c>
    </row>
    <row r="501" spans="2:17" x14ac:dyDescent="0.25">
      <c r="B501" s="21" t="e">
        <f>VLOOKUP(A501,'Ordre du jour'!$A$2:$V$4973,22,FALSE)</f>
        <v>#N/A</v>
      </c>
      <c r="O501" s="5" t="e">
        <f>VLOOKUP(A501,'Ordre du jour'!$A$2:$V$4973,14,FALSE)</f>
        <v>#N/A</v>
      </c>
      <c r="Q501" s="7">
        <f t="shared" si="11"/>
        <v>32</v>
      </c>
    </row>
    <row r="502" spans="2:17" x14ac:dyDescent="0.25">
      <c r="B502" s="21" t="e">
        <f>VLOOKUP(A502,'Ordre du jour'!$A$2:$V$4973,22,FALSE)</f>
        <v>#N/A</v>
      </c>
      <c r="O502" s="5" t="e">
        <f>VLOOKUP(A502,'Ordre du jour'!$A$2:$V$4973,14,FALSE)</f>
        <v>#N/A</v>
      </c>
      <c r="Q502" s="7">
        <f t="shared" si="11"/>
        <v>32</v>
      </c>
    </row>
    <row r="503" spans="2:17" x14ac:dyDescent="0.25">
      <c r="B503" s="21" t="e">
        <f>VLOOKUP(A503,'Ordre du jour'!$A$2:$V$4973,22,FALSE)</f>
        <v>#N/A</v>
      </c>
      <c r="O503" s="5" t="e">
        <f>VLOOKUP(A503,'Ordre du jour'!$A$2:$V$4973,14,FALSE)</f>
        <v>#N/A</v>
      </c>
      <c r="Q503" s="7">
        <f t="shared" si="11"/>
        <v>32</v>
      </c>
    </row>
    <row r="504" spans="2:17" x14ac:dyDescent="0.25">
      <c r="B504" s="21" t="e">
        <f>VLOOKUP(A504,'Ordre du jour'!$A$2:$V$4973,22,FALSE)</f>
        <v>#N/A</v>
      </c>
      <c r="O504" s="5" t="e">
        <f>VLOOKUP(A504,'Ordre du jour'!$A$2:$V$4973,14,FALSE)</f>
        <v>#N/A</v>
      </c>
      <c r="Q504" s="7">
        <f t="shared" si="11"/>
        <v>32</v>
      </c>
    </row>
    <row r="505" spans="2:17" x14ac:dyDescent="0.25">
      <c r="B505" s="21" t="e">
        <f>VLOOKUP(A505,'Ordre du jour'!$A$2:$V$4973,22,FALSE)</f>
        <v>#N/A</v>
      </c>
      <c r="O505" s="5" t="e">
        <f>VLOOKUP(A505,'Ordre du jour'!$A$2:$V$4973,14,FALSE)</f>
        <v>#N/A</v>
      </c>
      <c r="Q505" s="7">
        <f t="shared" si="11"/>
        <v>32</v>
      </c>
    </row>
    <row r="506" spans="2:17" x14ac:dyDescent="0.25">
      <c r="B506" s="21" t="e">
        <f>VLOOKUP(A506,'Ordre du jour'!$A$2:$V$4973,22,FALSE)</f>
        <v>#N/A</v>
      </c>
      <c r="O506" s="5" t="e">
        <f>VLOOKUP(A506,'Ordre du jour'!$A$2:$V$4973,14,FALSE)</f>
        <v>#N/A</v>
      </c>
      <c r="Q506" s="7">
        <f t="shared" si="11"/>
        <v>32</v>
      </c>
    </row>
    <row r="507" spans="2:17" x14ac:dyDescent="0.25">
      <c r="B507" s="21" t="e">
        <f>VLOOKUP(A507,'Ordre du jour'!$A$2:$V$4973,22,FALSE)</f>
        <v>#N/A</v>
      </c>
      <c r="O507" s="5" t="e">
        <f>VLOOKUP(A507,'Ordre du jour'!$A$2:$V$4973,14,FALSE)</f>
        <v>#N/A</v>
      </c>
      <c r="Q507" s="7">
        <f t="shared" si="11"/>
        <v>32</v>
      </c>
    </row>
    <row r="508" spans="2:17" x14ac:dyDescent="0.25">
      <c r="B508" s="21" t="e">
        <f>VLOOKUP(A508,'Ordre du jour'!$A$2:$V$4973,22,FALSE)</f>
        <v>#N/A</v>
      </c>
      <c r="O508" s="5" t="e">
        <f>VLOOKUP(A508,'Ordre du jour'!$A$2:$V$4973,14,FALSE)</f>
        <v>#N/A</v>
      </c>
      <c r="Q508" s="7">
        <f t="shared" si="11"/>
        <v>32</v>
      </c>
    </row>
    <row r="509" spans="2:17" x14ac:dyDescent="0.25">
      <c r="B509" s="21" t="e">
        <f>VLOOKUP(A509,'Ordre du jour'!$A$2:$V$4973,22,FALSE)</f>
        <v>#N/A</v>
      </c>
      <c r="O509" s="5" t="e">
        <f>VLOOKUP(A509,'Ordre du jour'!$A$2:$V$4973,14,FALSE)</f>
        <v>#N/A</v>
      </c>
      <c r="Q509" s="7">
        <f t="shared" si="11"/>
        <v>32</v>
      </c>
    </row>
    <row r="510" spans="2:17" x14ac:dyDescent="0.25">
      <c r="B510" s="21" t="e">
        <f>VLOOKUP(A510,'Ordre du jour'!$A$2:$V$4973,22,FALSE)</f>
        <v>#N/A</v>
      </c>
      <c r="O510" s="5" t="e">
        <f>VLOOKUP(A510,'Ordre du jour'!$A$2:$V$4973,14,FALSE)</f>
        <v>#N/A</v>
      </c>
      <c r="Q510" s="7">
        <f t="shared" si="11"/>
        <v>32</v>
      </c>
    </row>
    <row r="511" spans="2:17" x14ac:dyDescent="0.25">
      <c r="B511" s="21" t="e">
        <f>VLOOKUP(A511,'Ordre du jour'!$A$2:$V$4973,22,FALSE)</f>
        <v>#N/A</v>
      </c>
      <c r="O511" s="5" t="e">
        <f>VLOOKUP(A511,'Ordre du jour'!$A$2:$V$4973,14,FALSE)</f>
        <v>#N/A</v>
      </c>
      <c r="Q511" s="7">
        <f t="shared" si="11"/>
        <v>32</v>
      </c>
    </row>
    <row r="512" spans="2:17" x14ac:dyDescent="0.25">
      <c r="B512" s="21" t="e">
        <f>VLOOKUP(A512,'Ordre du jour'!$A$2:$V$4973,22,FALSE)</f>
        <v>#N/A</v>
      </c>
      <c r="O512" s="5" t="e">
        <f>VLOOKUP(A512,'Ordre du jour'!$A$2:$V$4973,14,FALSE)</f>
        <v>#N/A</v>
      </c>
      <c r="Q512" s="7">
        <f t="shared" si="11"/>
        <v>32</v>
      </c>
    </row>
    <row r="513" spans="2:17" x14ac:dyDescent="0.25">
      <c r="B513" s="21" t="e">
        <f>VLOOKUP(A513,'Ordre du jour'!$A$2:$V$4973,22,FALSE)</f>
        <v>#N/A</v>
      </c>
      <c r="O513" s="5" t="e">
        <f>VLOOKUP(A513,'Ordre du jour'!$A$2:$V$4973,14,FALSE)</f>
        <v>#N/A</v>
      </c>
      <c r="Q513" s="7">
        <f t="shared" si="11"/>
        <v>32</v>
      </c>
    </row>
    <row r="514" spans="2:17" x14ac:dyDescent="0.25">
      <c r="B514" s="21" t="e">
        <f>VLOOKUP(A514,'Ordre du jour'!$A$2:$V$4973,22,FALSE)</f>
        <v>#N/A</v>
      </c>
      <c r="O514" s="5" t="e">
        <f>VLOOKUP(A514,'Ordre du jour'!$A$2:$V$4973,14,FALSE)</f>
        <v>#N/A</v>
      </c>
      <c r="Q514" s="7">
        <f t="shared" si="11"/>
        <v>32</v>
      </c>
    </row>
    <row r="515" spans="2:17" x14ac:dyDescent="0.25">
      <c r="B515" s="21" t="e">
        <f>VLOOKUP(A515,'Ordre du jour'!$A$2:$V$4973,22,FALSE)</f>
        <v>#N/A</v>
      </c>
      <c r="O515" s="5" t="e">
        <f>VLOOKUP(A515,'Ordre du jour'!$A$2:$V$4973,14,FALSE)</f>
        <v>#N/A</v>
      </c>
      <c r="Q515" s="7">
        <f t="shared" ref="Q515:Q578" si="12">IF(A515=A514,Q514,Q514+1)</f>
        <v>32</v>
      </c>
    </row>
    <row r="516" spans="2:17" x14ac:dyDescent="0.25">
      <c r="B516" s="21" t="e">
        <f>VLOOKUP(A516,'Ordre du jour'!$A$2:$V$4973,22,FALSE)</f>
        <v>#N/A</v>
      </c>
      <c r="O516" s="5" t="e">
        <f>VLOOKUP(A516,'Ordre du jour'!$A$2:$V$4973,14,FALSE)</f>
        <v>#N/A</v>
      </c>
      <c r="Q516" s="7">
        <f t="shared" si="12"/>
        <v>32</v>
      </c>
    </row>
    <row r="517" spans="2:17" x14ac:dyDescent="0.25">
      <c r="B517" s="21" t="e">
        <f>VLOOKUP(A517,'Ordre du jour'!$A$2:$V$4973,22,FALSE)</f>
        <v>#N/A</v>
      </c>
      <c r="O517" s="5" t="e">
        <f>VLOOKUP(A517,'Ordre du jour'!$A$2:$V$4973,14,FALSE)</f>
        <v>#N/A</v>
      </c>
      <c r="Q517" s="7">
        <f t="shared" si="12"/>
        <v>32</v>
      </c>
    </row>
    <row r="518" spans="2:17" x14ac:dyDescent="0.25">
      <c r="B518" s="21" t="e">
        <f>VLOOKUP(A518,'Ordre du jour'!$A$2:$V$4973,22,FALSE)</f>
        <v>#N/A</v>
      </c>
      <c r="O518" s="5" t="e">
        <f>VLOOKUP(A518,'Ordre du jour'!$A$2:$V$4973,14,FALSE)</f>
        <v>#N/A</v>
      </c>
      <c r="Q518" s="7">
        <f t="shared" si="12"/>
        <v>32</v>
      </c>
    </row>
    <row r="519" spans="2:17" x14ac:dyDescent="0.25">
      <c r="B519" s="21" t="e">
        <f>VLOOKUP(A519,'Ordre du jour'!$A$2:$V$4973,22,FALSE)</f>
        <v>#N/A</v>
      </c>
      <c r="O519" s="5" t="e">
        <f>VLOOKUP(A519,'Ordre du jour'!$A$2:$V$4973,14,FALSE)</f>
        <v>#N/A</v>
      </c>
      <c r="Q519" s="7">
        <f t="shared" si="12"/>
        <v>32</v>
      </c>
    </row>
    <row r="520" spans="2:17" x14ac:dyDescent="0.25">
      <c r="B520" s="21" t="e">
        <f>VLOOKUP(A520,'Ordre du jour'!$A$2:$V$4973,22,FALSE)</f>
        <v>#N/A</v>
      </c>
      <c r="O520" s="5" t="e">
        <f>VLOOKUP(A520,'Ordre du jour'!$A$2:$V$4973,14,FALSE)</f>
        <v>#N/A</v>
      </c>
      <c r="Q520" s="7">
        <f t="shared" si="12"/>
        <v>32</v>
      </c>
    </row>
    <row r="521" spans="2:17" x14ac:dyDescent="0.25">
      <c r="B521" s="21" t="e">
        <f>VLOOKUP(A521,'Ordre du jour'!$A$2:$V$4973,22,FALSE)</f>
        <v>#N/A</v>
      </c>
      <c r="O521" s="5" t="e">
        <f>VLOOKUP(A521,'Ordre du jour'!$A$2:$V$4973,14,FALSE)</f>
        <v>#N/A</v>
      </c>
      <c r="Q521" s="7">
        <f t="shared" si="12"/>
        <v>32</v>
      </c>
    </row>
    <row r="522" spans="2:17" x14ac:dyDescent="0.25">
      <c r="B522" s="21" t="e">
        <f>VLOOKUP(A522,'Ordre du jour'!$A$2:$V$4973,22,FALSE)</f>
        <v>#N/A</v>
      </c>
      <c r="O522" s="5" t="e">
        <f>VLOOKUP(A522,'Ordre du jour'!$A$2:$V$4973,14,FALSE)</f>
        <v>#N/A</v>
      </c>
      <c r="Q522" s="7">
        <f t="shared" si="12"/>
        <v>32</v>
      </c>
    </row>
    <row r="523" spans="2:17" x14ac:dyDescent="0.25">
      <c r="B523" s="21" t="e">
        <f>VLOOKUP(A523,'Ordre du jour'!$A$2:$V$4973,22,FALSE)</f>
        <v>#N/A</v>
      </c>
      <c r="O523" s="5" t="e">
        <f>VLOOKUP(A523,'Ordre du jour'!$A$2:$V$4973,14,FALSE)</f>
        <v>#N/A</v>
      </c>
      <c r="Q523" s="7">
        <f t="shared" si="12"/>
        <v>32</v>
      </c>
    </row>
    <row r="524" spans="2:17" x14ac:dyDescent="0.25">
      <c r="B524" s="21" t="e">
        <f>VLOOKUP(A524,'Ordre du jour'!$A$2:$V$4973,22,FALSE)</f>
        <v>#N/A</v>
      </c>
      <c r="O524" s="5" t="e">
        <f>VLOOKUP(A524,'Ordre du jour'!$A$2:$V$4973,14,FALSE)</f>
        <v>#N/A</v>
      </c>
      <c r="Q524" s="7">
        <f t="shared" si="12"/>
        <v>32</v>
      </c>
    </row>
    <row r="525" spans="2:17" x14ac:dyDescent="0.25">
      <c r="B525" s="21" t="e">
        <f>VLOOKUP(A525,'Ordre du jour'!$A$2:$V$4973,22,FALSE)</f>
        <v>#N/A</v>
      </c>
      <c r="O525" s="5" t="e">
        <f>VLOOKUP(A525,'Ordre du jour'!$A$2:$V$4973,14,FALSE)</f>
        <v>#N/A</v>
      </c>
      <c r="Q525" s="7">
        <f t="shared" si="12"/>
        <v>32</v>
      </c>
    </row>
    <row r="526" spans="2:17" x14ac:dyDescent="0.25">
      <c r="B526" s="21" t="e">
        <f>VLOOKUP(A526,'Ordre du jour'!$A$2:$V$4973,22,FALSE)</f>
        <v>#N/A</v>
      </c>
      <c r="O526" s="5" t="e">
        <f>VLOOKUP(A526,'Ordre du jour'!$A$2:$V$4973,14,FALSE)</f>
        <v>#N/A</v>
      </c>
      <c r="Q526" s="7">
        <f t="shared" si="12"/>
        <v>32</v>
      </c>
    </row>
    <row r="527" spans="2:17" x14ac:dyDescent="0.25">
      <c r="B527" s="21" t="e">
        <f>VLOOKUP(A527,'Ordre du jour'!$A$2:$V$4973,22,FALSE)</f>
        <v>#N/A</v>
      </c>
      <c r="O527" s="5" t="e">
        <f>VLOOKUP(A527,'Ordre du jour'!$A$2:$V$4973,14,FALSE)</f>
        <v>#N/A</v>
      </c>
      <c r="Q527" s="7">
        <f t="shared" si="12"/>
        <v>32</v>
      </c>
    </row>
    <row r="528" spans="2:17" x14ac:dyDescent="0.25">
      <c r="B528" s="21" t="e">
        <f>VLOOKUP(A528,'Ordre du jour'!$A$2:$V$4973,22,FALSE)</f>
        <v>#N/A</v>
      </c>
      <c r="O528" s="5" t="e">
        <f>VLOOKUP(A528,'Ordre du jour'!$A$2:$V$4973,14,FALSE)</f>
        <v>#N/A</v>
      </c>
      <c r="Q528" s="7">
        <f t="shared" si="12"/>
        <v>32</v>
      </c>
    </row>
    <row r="529" spans="2:17" x14ac:dyDescent="0.25">
      <c r="B529" s="21" t="e">
        <f>VLOOKUP(A529,'Ordre du jour'!$A$2:$V$4973,22,FALSE)</f>
        <v>#N/A</v>
      </c>
      <c r="O529" s="5" t="e">
        <f>VLOOKUP(A529,'Ordre du jour'!$A$2:$V$4973,14,FALSE)</f>
        <v>#N/A</v>
      </c>
      <c r="Q529" s="7">
        <f t="shared" si="12"/>
        <v>32</v>
      </c>
    </row>
    <row r="530" spans="2:17" x14ac:dyDescent="0.25">
      <c r="B530" s="21" t="e">
        <f>VLOOKUP(A530,'Ordre du jour'!$A$2:$V$4973,22,FALSE)</f>
        <v>#N/A</v>
      </c>
      <c r="O530" s="5" t="e">
        <f>VLOOKUP(A530,'Ordre du jour'!$A$2:$V$4973,14,FALSE)</f>
        <v>#N/A</v>
      </c>
      <c r="Q530" s="7">
        <f t="shared" si="12"/>
        <v>32</v>
      </c>
    </row>
    <row r="531" spans="2:17" x14ac:dyDescent="0.25">
      <c r="B531" s="21" t="e">
        <f>VLOOKUP(A531,'Ordre du jour'!$A$2:$V$4973,22,FALSE)</f>
        <v>#N/A</v>
      </c>
      <c r="O531" s="5" t="e">
        <f>VLOOKUP(A531,'Ordre du jour'!$A$2:$V$4973,14,FALSE)</f>
        <v>#N/A</v>
      </c>
      <c r="Q531" s="7">
        <f t="shared" si="12"/>
        <v>32</v>
      </c>
    </row>
    <row r="532" spans="2:17" x14ac:dyDescent="0.25">
      <c r="B532" s="21" t="e">
        <f>VLOOKUP(A532,'Ordre du jour'!$A$2:$V$4973,22,FALSE)</f>
        <v>#N/A</v>
      </c>
      <c r="O532" s="5" t="e">
        <f>VLOOKUP(A532,'Ordre du jour'!$A$2:$V$4973,14,FALSE)</f>
        <v>#N/A</v>
      </c>
      <c r="Q532" s="7">
        <f t="shared" si="12"/>
        <v>32</v>
      </c>
    </row>
    <row r="533" spans="2:17" x14ac:dyDescent="0.25">
      <c r="B533" s="21" t="e">
        <f>VLOOKUP(A533,'Ordre du jour'!$A$2:$V$4973,22,FALSE)</f>
        <v>#N/A</v>
      </c>
      <c r="O533" s="5" t="e">
        <f>VLOOKUP(A533,'Ordre du jour'!$A$2:$V$4973,14,FALSE)</f>
        <v>#N/A</v>
      </c>
      <c r="Q533" s="7">
        <f t="shared" si="12"/>
        <v>32</v>
      </c>
    </row>
    <row r="534" spans="2:17" x14ac:dyDescent="0.25">
      <c r="B534" s="21" t="e">
        <f>VLOOKUP(A534,'Ordre du jour'!$A$2:$V$4973,22,FALSE)</f>
        <v>#N/A</v>
      </c>
      <c r="O534" s="5" t="e">
        <f>VLOOKUP(A534,'Ordre du jour'!$A$2:$V$4973,14,FALSE)</f>
        <v>#N/A</v>
      </c>
      <c r="Q534" s="7">
        <f t="shared" si="12"/>
        <v>32</v>
      </c>
    </row>
    <row r="535" spans="2:17" x14ac:dyDescent="0.25">
      <c r="B535" s="21" t="e">
        <f>VLOOKUP(A535,'Ordre du jour'!$A$2:$V$4973,22,FALSE)</f>
        <v>#N/A</v>
      </c>
      <c r="O535" s="5" t="e">
        <f>VLOOKUP(A535,'Ordre du jour'!$A$2:$V$4973,14,FALSE)</f>
        <v>#N/A</v>
      </c>
      <c r="Q535" s="7">
        <f t="shared" si="12"/>
        <v>32</v>
      </c>
    </row>
    <row r="536" spans="2:17" x14ac:dyDescent="0.25">
      <c r="B536" s="21" t="e">
        <f>VLOOKUP(A536,'Ordre du jour'!$A$2:$V$4973,22,FALSE)</f>
        <v>#N/A</v>
      </c>
      <c r="O536" s="5" t="e">
        <f>VLOOKUP(A536,'Ordre du jour'!$A$2:$V$4973,14,FALSE)</f>
        <v>#N/A</v>
      </c>
      <c r="Q536" s="7">
        <f t="shared" si="12"/>
        <v>32</v>
      </c>
    </row>
    <row r="537" spans="2:17" x14ac:dyDescent="0.25">
      <c r="B537" s="21" t="e">
        <f>VLOOKUP(A537,'Ordre du jour'!$A$2:$V$4973,22,FALSE)</f>
        <v>#N/A</v>
      </c>
      <c r="O537" s="5" t="e">
        <f>VLOOKUP(A537,'Ordre du jour'!$A$2:$V$4973,14,FALSE)</f>
        <v>#N/A</v>
      </c>
      <c r="Q537" s="7">
        <f t="shared" si="12"/>
        <v>32</v>
      </c>
    </row>
    <row r="538" spans="2:17" x14ac:dyDescent="0.25">
      <c r="B538" s="21" t="e">
        <f>VLOOKUP(A538,'Ordre du jour'!$A$2:$V$4973,22,FALSE)</f>
        <v>#N/A</v>
      </c>
      <c r="O538" s="5" t="e">
        <f>VLOOKUP(A538,'Ordre du jour'!$A$2:$V$4973,14,FALSE)</f>
        <v>#N/A</v>
      </c>
      <c r="Q538" s="7">
        <f t="shared" si="12"/>
        <v>32</v>
      </c>
    </row>
    <row r="539" spans="2:17" x14ac:dyDescent="0.25">
      <c r="B539" s="21" t="e">
        <f>VLOOKUP(A539,'Ordre du jour'!$A$2:$V$4973,22,FALSE)</f>
        <v>#N/A</v>
      </c>
      <c r="O539" s="5" t="e">
        <f>VLOOKUP(A539,'Ordre du jour'!$A$2:$V$4973,14,FALSE)</f>
        <v>#N/A</v>
      </c>
      <c r="Q539" s="7">
        <f t="shared" si="12"/>
        <v>32</v>
      </c>
    </row>
    <row r="540" spans="2:17" x14ac:dyDescent="0.25">
      <c r="B540" s="21" t="e">
        <f>VLOOKUP(A540,'Ordre du jour'!$A$2:$V$4973,22,FALSE)</f>
        <v>#N/A</v>
      </c>
      <c r="O540" s="5" t="e">
        <f>VLOOKUP(A540,'Ordre du jour'!$A$2:$V$4973,14,FALSE)</f>
        <v>#N/A</v>
      </c>
      <c r="Q540" s="7">
        <f t="shared" si="12"/>
        <v>32</v>
      </c>
    </row>
    <row r="541" spans="2:17" x14ac:dyDescent="0.25">
      <c r="B541" s="21" t="e">
        <f>VLOOKUP(A541,'Ordre du jour'!$A$2:$V$4973,22,FALSE)</f>
        <v>#N/A</v>
      </c>
      <c r="O541" s="5" t="e">
        <f>VLOOKUP(A541,'Ordre du jour'!$A$2:$V$4973,14,FALSE)</f>
        <v>#N/A</v>
      </c>
      <c r="Q541" s="7">
        <f t="shared" si="12"/>
        <v>32</v>
      </c>
    </row>
    <row r="542" spans="2:17" x14ac:dyDescent="0.25">
      <c r="B542" s="21" t="e">
        <f>VLOOKUP(A542,'Ordre du jour'!$A$2:$V$4973,22,FALSE)</f>
        <v>#N/A</v>
      </c>
      <c r="O542" s="5" t="e">
        <f>VLOOKUP(A542,'Ordre du jour'!$A$2:$V$4973,14,FALSE)</f>
        <v>#N/A</v>
      </c>
      <c r="Q542" s="7">
        <f t="shared" si="12"/>
        <v>32</v>
      </c>
    </row>
    <row r="543" spans="2:17" x14ac:dyDescent="0.25">
      <c r="B543" s="21" t="e">
        <f>VLOOKUP(A543,'Ordre du jour'!$A$2:$V$4973,22,FALSE)</f>
        <v>#N/A</v>
      </c>
      <c r="O543" s="5" t="e">
        <f>VLOOKUP(A543,'Ordre du jour'!$A$2:$V$4973,14,FALSE)</f>
        <v>#N/A</v>
      </c>
      <c r="Q543" s="7">
        <f t="shared" si="12"/>
        <v>32</v>
      </c>
    </row>
    <row r="544" spans="2:17" x14ac:dyDescent="0.25">
      <c r="B544" s="21" t="e">
        <f>VLOOKUP(A544,'Ordre du jour'!$A$2:$V$4973,22,FALSE)</f>
        <v>#N/A</v>
      </c>
      <c r="O544" s="5" t="e">
        <f>VLOOKUP(A544,'Ordre du jour'!$A$2:$V$4973,14,FALSE)</f>
        <v>#N/A</v>
      </c>
      <c r="Q544" s="7">
        <f t="shared" si="12"/>
        <v>32</v>
      </c>
    </row>
    <row r="545" spans="2:17" x14ac:dyDescent="0.25">
      <c r="B545" s="21" t="e">
        <f>VLOOKUP(A545,'Ordre du jour'!$A$2:$V$4973,22,FALSE)</f>
        <v>#N/A</v>
      </c>
      <c r="O545" s="5" t="e">
        <f>VLOOKUP(A545,'Ordre du jour'!$A$2:$V$4973,14,FALSE)</f>
        <v>#N/A</v>
      </c>
      <c r="Q545" s="7">
        <f t="shared" si="12"/>
        <v>32</v>
      </c>
    </row>
    <row r="546" spans="2:17" x14ac:dyDescent="0.25">
      <c r="B546" s="21" t="e">
        <f>VLOOKUP(A546,'Ordre du jour'!$A$2:$V$4973,22,FALSE)</f>
        <v>#N/A</v>
      </c>
      <c r="O546" s="5" t="e">
        <f>VLOOKUP(A546,'Ordre du jour'!$A$2:$V$4973,14,FALSE)</f>
        <v>#N/A</v>
      </c>
      <c r="Q546" s="7">
        <f t="shared" si="12"/>
        <v>32</v>
      </c>
    </row>
    <row r="547" spans="2:17" x14ac:dyDescent="0.25">
      <c r="B547" s="21" t="e">
        <f>VLOOKUP(A547,'Ordre du jour'!$A$2:$V$4973,22,FALSE)</f>
        <v>#N/A</v>
      </c>
      <c r="O547" s="5" t="e">
        <f>VLOOKUP(A547,'Ordre du jour'!$A$2:$V$4973,14,FALSE)</f>
        <v>#N/A</v>
      </c>
      <c r="Q547" s="7">
        <f t="shared" si="12"/>
        <v>32</v>
      </c>
    </row>
    <row r="548" spans="2:17" x14ac:dyDescent="0.25">
      <c r="B548" s="21" t="e">
        <f>VLOOKUP(A548,'Ordre du jour'!$A$2:$V$4973,22,FALSE)</f>
        <v>#N/A</v>
      </c>
      <c r="O548" s="5" t="e">
        <f>VLOOKUP(A548,'Ordre du jour'!$A$2:$V$4973,14,FALSE)</f>
        <v>#N/A</v>
      </c>
      <c r="Q548" s="7">
        <f t="shared" si="12"/>
        <v>32</v>
      </c>
    </row>
    <row r="549" spans="2:17" x14ac:dyDescent="0.25">
      <c r="B549" s="21" t="e">
        <f>VLOOKUP(A549,'Ordre du jour'!$A$2:$V$4973,22,FALSE)</f>
        <v>#N/A</v>
      </c>
      <c r="O549" s="5" t="e">
        <f>VLOOKUP(A549,'Ordre du jour'!$A$2:$V$4973,14,FALSE)</f>
        <v>#N/A</v>
      </c>
      <c r="Q549" s="7">
        <f t="shared" si="12"/>
        <v>32</v>
      </c>
    </row>
    <row r="550" spans="2:17" x14ac:dyDescent="0.25">
      <c r="B550" s="21" t="e">
        <f>VLOOKUP(A550,'Ordre du jour'!$A$2:$V$4973,22,FALSE)</f>
        <v>#N/A</v>
      </c>
      <c r="O550" s="5" t="e">
        <f>VLOOKUP(A550,'Ordre du jour'!$A$2:$V$4973,14,FALSE)</f>
        <v>#N/A</v>
      </c>
      <c r="Q550" s="7">
        <f t="shared" si="12"/>
        <v>32</v>
      </c>
    </row>
    <row r="551" spans="2:17" x14ac:dyDescent="0.25">
      <c r="B551" s="21" t="e">
        <f>VLOOKUP(A551,'Ordre du jour'!$A$2:$V$4973,22,FALSE)</f>
        <v>#N/A</v>
      </c>
      <c r="O551" s="5" t="e">
        <f>VLOOKUP(A551,'Ordre du jour'!$A$2:$V$4973,14,FALSE)</f>
        <v>#N/A</v>
      </c>
      <c r="Q551" s="7">
        <f t="shared" si="12"/>
        <v>32</v>
      </c>
    </row>
    <row r="552" spans="2:17" x14ac:dyDescent="0.25">
      <c r="B552" s="21" t="e">
        <f>VLOOKUP(A552,'Ordre du jour'!$A$2:$V$4973,22,FALSE)</f>
        <v>#N/A</v>
      </c>
      <c r="O552" s="5" t="e">
        <f>VLOOKUP(A552,'Ordre du jour'!$A$2:$V$4973,14,FALSE)</f>
        <v>#N/A</v>
      </c>
      <c r="Q552" s="7">
        <f t="shared" si="12"/>
        <v>32</v>
      </c>
    </row>
    <row r="553" spans="2:17" x14ac:dyDescent="0.25">
      <c r="B553" s="21" t="e">
        <f>VLOOKUP(A553,'Ordre du jour'!$A$2:$V$4973,22,FALSE)</f>
        <v>#N/A</v>
      </c>
      <c r="O553" s="5" t="e">
        <f>VLOOKUP(A553,'Ordre du jour'!$A$2:$V$4973,14,FALSE)</f>
        <v>#N/A</v>
      </c>
      <c r="Q553" s="7">
        <f t="shared" si="12"/>
        <v>32</v>
      </c>
    </row>
    <row r="554" spans="2:17" x14ac:dyDescent="0.25">
      <c r="B554" s="21" t="e">
        <f>VLOOKUP(A554,'Ordre du jour'!$A$2:$V$4973,22,FALSE)</f>
        <v>#N/A</v>
      </c>
      <c r="O554" s="5" t="e">
        <f>VLOOKUP(A554,'Ordre du jour'!$A$2:$V$4973,14,FALSE)</f>
        <v>#N/A</v>
      </c>
      <c r="Q554" s="7">
        <f t="shared" si="12"/>
        <v>32</v>
      </c>
    </row>
    <row r="555" spans="2:17" x14ac:dyDescent="0.25">
      <c r="B555" s="21" t="e">
        <f>VLOOKUP(A555,'Ordre du jour'!$A$2:$V$4973,22,FALSE)</f>
        <v>#N/A</v>
      </c>
      <c r="O555" s="5" t="e">
        <f>VLOOKUP(A555,'Ordre du jour'!$A$2:$V$4973,14,FALSE)</f>
        <v>#N/A</v>
      </c>
      <c r="Q555" s="7">
        <f t="shared" si="12"/>
        <v>32</v>
      </c>
    </row>
    <row r="556" spans="2:17" x14ac:dyDescent="0.25">
      <c r="B556" s="21" t="e">
        <f>VLOOKUP(A556,'Ordre du jour'!$A$2:$V$4973,22,FALSE)</f>
        <v>#N/A</v>
      </c>
      <c r="O556" s="5" t="e">
        <f>VLOOKUP(A556,'Ordre du jour'!$A$2:$V$4973,14,FALSE)</f>
        <v>#N/A</v>
      </c>
      <c r="Q556" s="7">
        <f t="shared" si="12"/>
        <v>32</v>
      </c>
    </row>
    <row r="557" spans="2:17" x14ac:dyDescent="0.25">
      <c r="B557" s="21" t="e">
        <f>VLOOKUP(A557,'Ordre du jour'!$A$2:$V$4973,22,FALSE)</f>
        <v>#N/A</v>
      </c>
      <c r="O557" s="5" t="e">
        <f>VLOOKUP(A557,'Ordre du jour'!$A$2:$V$4973,14,FALSE)</f>
        <v>#N/A</v>
      </c>
      <c r="Q557" s="7">
        <f t="shared" si="12"/>
        <v>32</v>
      </c>
    </row>
    <row r="558" spans="2:17" x14ac:dyDescent="0.25">
      <c r="B558" s="21" t="e">
        <f>VLOOKUP(A558,'Ordre du jour'!$A$2:$V$4973,22,FALSE)</f>
        <v>#N/A</v>
      </c>
      <c r="O558" s="5" t="e">
        <f>VLOOKUP(A558,'Ordre du jour'!$A$2:$V$4973,14,FALSE)</f>
        <v>#N/A</v>
      </c>
      <c r="Q558" s="7">
        <f t="shared" si="12"/>
        <v>32</v>
      </c>
    </row>
    <row r="559" spans="2:17" x14ac:dyDescent="0.25">
      <c r="B559" s="21" t="e">
        <f>VLOOKUP(A559,'Ordre du jour'!$A$2:$V$4973,22,FALSE)</f>
        <v>#N/A</v>
      </c>
      <c r="O559" s="5" t="e">
        <f>VLOOKUP(A559,'Ordre du jour'!$A$2:$V$4973,14,FALSE)</f>
        <v>#N/A</v>
      </c>
      <c r="Q559" s="7">
        <f t="shared" si="12"/>
        <v>32</v>
      </c>
    </row>
    <row r="560" spans="2:17" x14ac:dyDescent="0.25">
      <c r="B560" s="21" t="e">
        <f>VLOOKUP(A560,'Ordre du jour'!$A$2:$V$4973,22,FALSE)</f>
        <v>#N/A</v>
      </c>
      <c r="O560" s="5" t="e">
        <f>VLOOKUP(A560,'Ordre du jour'!$A$2:$V$4973,14,FALSE)</f>
        <v>#N/A</v>
      </c>
      <c r="Q560" s="7">
        <f t="shared" si="12"/>
        <v>32</v>
      </c>
    </row>
    <row r="561" spans="2:17" x14ac:dyDescent="0.25">
      <c r="B561" s="21" t="e">
        <f>VLOOKUP(A561,'Ordre du jour'!$A$2:$V$4973,22,FALSE)</f>
        <v>#N/A</v>
      </c>
      <c r="O561" s="5" t="e">
        <f>VLOOKUP(A561,'Ordre du jour'!$A$2:$V$4973,14,FALSE)</f>
        <v>#N/A</v>
      </c>
      <c r="Q561" s="7">
        <f t="shared" si="12"/>
        <v>32</v>
      </c>
    </row>
    <row r="562" spans="2:17" x14ac:dyDescent="0.25">
      <c r="B562" s="21" t="e">
        <f>VLOOKUP(A562,'Ordre du jour'!$A$2:$V$4973,22,FALSE)</f>
        <v>#N/A</v>
      </c>
      <c r="O562" s="5" t="e">
        <f>VLOOKUP(A562,'Ordre du jour'!$A$2:$V$4973,14,FALSE)</f>
        <v>#N/A</v>
      </c>
      <c r="Q562" s="7">
        <f t="shared" si="12"/>
        <v>32</v>
      </c>
    </row>
    <row r="563" spans="2:17" x14ac:dyDescent="0.25">
      <c r="B563" s="21" t="e">
        <f>VLOOKUP(A563,'Ordre du jour'!$A$2:$V$4973,22,FALSE)</f>
        <v>#N/A</v>
      </c>
      <c r="O563" s="5" t="e">
        <f>VLOOKUP(A563,'Ordre du jour'!$A$2:$V$4973,14,FALSE)</f>
        <v>#N/A</v>
      </c>
      <c r="Q563" s="7">
        <f t="shared" si="12"/>
        <v>32</v>
      </c>
    </row>
    <row r="564" spans="2:17" x14ac:dyDescent="0.25">
      <c r="B564" s="21" t="e">
        <f>VLOOKUP(A564,'Ordre du jour'!$A$2:$V$4973,22,FALSE)</f>
        <v>#N/A</v>
      </c>
      <c r="O564" s="5" t="e">
        <f>VLOOKUP(A564,'Ordre du jour'!$A$2:$V$4973,14,FALSE)</f>
        <v>#N/A</v>
      </c>
      <c r="Q564" s="7">
        <f t="shared" si="12"/>
        <v>32</v>
      </c>
    </row>
    <row r="565" spans="2:17" x14ac:dyDescent="0.25">
      <c r="B565" s="21" t="e">
        <f>VLOOKUP(A565,'Ordre du jour'!$A$2:$V$4973,22,FALSE)</f>
        <v>#N/A</v>
      </c>
      <c r="O565" s="5" t="e">
        <f>VLOOKUP(A565,'Ordre du jour'!$A$2:$V$4973,14,FALSE)</f>
        <v>#N/A</v>
      </c>
      <c r="Q565" s="7">
        <f t="shared" si="12"/>
        <v>32</v>
      </c>
    </row>
    <row r="566" spans="2:17" x14ac:dyDescent="0.25">
      <c r="B566" s="21" t="e">
        <f>VLOOKUP(A566,'Ordre du jour'!$A$2:$V$4973,22,FALSE)</f>
        <v>#N/A</v>
      </c>
      <c r="O566" s="5" t="e">
        <f>VLOOKUP(A566,'Ordre du jour'!$A$2:$V$4973,14,FALSE)</f>
        <v>#N/A</v>
      </c>
      <c r="Q566" s="7">
        <f t="shared" si="12"/>
        <v>32</v>
      </c>
    </row>
    <row r="567" spans="2:17" x14ac:dyDescent="0.25">
      <c r="B567" s="21" t="e">
        <f>VLOOKUP(A567,'Ordre du jour'!$A$2:$V$4973,22,FALSE)</f>
        <v>#N/A</v>
      </c>
      <c r="O567" s="5" t="e">
        <f>VLOOKUP(A567,'Ordre du jour'!$A$2:$V$4973,14,FALSE)</f>
        <v>#N/A</v>
      </c>
      <c r="Q567" s="7">
        <f t="shared" si="12"/>
        <v>32</v>
      </c>
    </row>
    <row r="568" spans="2:17" x14ac:dyDescent="0.25">
      <c r="B568" s="21" t="e">
        <f>VLOOKUP(A568,'Ordre du jour'!$A$2:$V$4973,22,FALSE)</f>
        <v>#N/A</v>
      </c>
      <c r="O568" s="5" t="e">
        <f>VLOOKUP(A568,'Ordre du jour'!$A$2:$V$4973,14,FALSE)</f>
        <v>#N/A</v>
      </c>
      <c r="Q568" s="7">
        <f t="shared" si="12"/>
        <v>32</v>
      </c>
    </row>
    <row r="569" spans="2:17" x14ac:dyDescent="0.25">
      <c r="B569" s="21" t="e">
        <f>VLOOKUP(A569,'Ordre du jour'!$A$2:$V$4973,22,FALSE)</f>
        <v>#N/A</v>
      </c>
      <c r="O569" s="5" t="e">
        <f>VLOOKUP(A569,'Ordre du jour'!$A$2:$V$4973,14,FALSE)</f>
        <v>#N/A</v>
      </c>
      <c r="Q569" s="7">
        <f t="shared" si="12"/>
        <v>32</v>
      </c>
    </row>
    <row r="570" spans="2:17" x14ac:dyDescent="0.25">
      <c r="B570" s="21" t="e">
        <f>VLOOKUP(A570,'Ordre du jour'!$A$2:$V$4973,22,FALSE)</f>
        <v>#N/A</v>
      </c>
      <c r="O570" s="5" t="e">
        <f>VLOOKUP(A570,'Ordre du jour'!$A$2:$V$4973,14,FALSE)</f>
        <v>#N/A</v>
      </c>
      <c r="Q570" s="7">
        <f t="shared" si="12"/>
        <v>32</v>
      </c>
    </row>
    <row r="571" spans="2:17" x14ac:dyDescent="0.25">
      <c r="B571" s="21" t="e">
        <f>VLOOKUP(A571,'Ordre du jour'!$A$2:$V$4973,22,FALSE)</f>
        <v>#N/A</v>
      </c>
      <c r="O571" s="5" t="e">
        <f>VLOOKUP(A571,'Ordre du jour'!$A$2:$V$4973,14,FALSE)</f>
        <v>#N/A</v>
      </c>
      <c r="Q571" s="7">
        <f t="shared" si="12"/>
        <v>32</v>
      </c>
    </row>
    <row r="572" spans="2:17" x14ac:dyDescent="0.25">
      <c r="B572" s="21" t="e">
        <f>VLOOKUP(A572,'Ordre du jour'!$A$2:$V$4973,22,FALSE)</f>
        <v>#N/A</v>
      </c>
      <c r="O572" s="5" t="e">
        <f>VLOOKUP(A572,'Ordre du jour'!$A$2:$V$4973,14,FALSE)</f>
        <v>#N/A</v>
      </c>
      <c r="Q572" s="7">
        <f t="shared" si="12"/>
        <v>32</v>
      </c>
    </row>
    <row r="573" spans="2:17" x14ac:dyDescent="0.25">
      <c r="B573" s="21" t="e">
        <f>VLOOKUP(A573,'Ordre du jour'!$A$2:$V$4973,22,FALSE)</f>
        <v>#N/A</v>
      </c>
      <c r="O573" s="5" t="e">
        <f>VLOOKUP(A573,'Ordre du jour'!$A$2:$V$4973,14,FALSE)</f>
        <v>#N/A</v>
      </c>
      <c r="Q573" s="7">
        <f t="shared" si="12"/>
        <v>32</v>
      </c>
    </row>
    <row r="574" spans="2:17" x14ac:dyDescent="0.25">
      <c r="B574" s="21" t="e">
        <f>VLOOKUP(A574,'Ordre du jour'!$A$2:$V$4973,22,FALSE)</f>
        <v>#N/A</v>
      </c>
      <c r="O574" s="5" t="e">
        <f>VLOOKUP(A574,'Ordre du jour'!$A$2:$V$4973,14,FALSE)</f>
        <v>#N/A</v>
      </c>
      <c r="Q574" s="7">
        <f t="shared" si="12"/>
        <v>32</v>
      </c>
    </row>
    <row r="575" spans="2:17" x14ac:dyDescent="0.25">
      <c r="B575" s="21" t="e">
        <f>VLOOKUP(A575,'Ordre du jour'!$A$2:$V$4973,22,FALSE)</f>
        <v>#N/A</v>
      </c>
      <c r="O575" s="5" t="e">
        <f>VLOOKUP(A575,'Ordre du jour'!$A$2:$V$4973,14,FALSE)</f>
        <v>#N/A</v>
      </c>
      <c r="Q575" s="7">
        <f t="shared" si="12"/>
        <v>32</v>
      </c>
    </row>
    <row r="576" spans="2:17" x14ac:dyDescent="0.25">
      <c r="B576" s="21" t="e">
        <f>VLOOKUP(A576,'Ordre du jour'!$A$2:$V$4973,22,FALSE)</f>
        <v>#N/A</v>
      </c>
      <c r="O576" s="5" t="e">
        <f>VLOOKUP(A576,'Ordre du jour'!$A$2:$V$4973,14,FALSE)</f>
        <v>#N/A</v>
      </c>
      <c r="Q576" s="7">
        <f t="shared" si="12"/>
        <v>32</v>
      </c>
    </row>
    <row r="577" spans="2:17" x14ac:dyDescent="0.25">
      <c r="B577" s="21" t="e">
        <f>VLOOKUP(A577,'Ordre du jour'!$A$2:$V$4973,22,FALSE)</f>
        <v>#N/A</v>
      </c>
      <c r="O577" s="5" t="e">
        <f>VLOOKUP(A577,'Ordre du jour'!$A$2:$V$4973,14,FALSE)</f>
        <v>#N/A</v>
      </c>
      <c r="Q577" s="7">
        <f t="shared" si="12"/>
        <v>32</v>
      </c>
    </row>
    <row r="578" spans="2:17" x14ac:dyDescent="0.25">
      <c r="B578" s="21" t="e">
        <f>VLOOKUP(A578,'Ordre du jour'!$A$2:$V$4973,22,FALSE)</f>
        <v>#N/A</v>
      </c>
      <c r="O578" s="5" t="e">
        <f>VLOOKUP(A578,'Ordre du jour'!$A$2:$V$4973,14,FALSE)</f>
        <v>#N/A</v>
      </c>
      <c r="Q578" s="7">
        <f t="shared" si="12"/>
        <v>32</v>
      </c>
    </row>
    <row r="579" spans="2:17" x14ac:dyDescent="0.25">
      <c r="B579" s="21" t="e">
        <f>VLOOKUP(A579,'Ordre du jour'!$A$2:$V$4973,22,FALSE)</f>
        <v>#N/A</v>
      </c>
      <c r="O579" s="5" t="e">
        <f>VLOOKUP(A579,'Ordre du jour'!$A$2:$V$4973,14,FALSE)</f>
        <v>#N/A</v>
      </c>
      <c r="Q579" s="7">
        <f t="shared" ref="Q579:Q642" si="13">IF(A579=A578,Q578,Q578+1)</f>
        <v>32</v>
      </c>
    </row>
    <row r="580" spans="2:17" x14ac:dyDescent="0.25">
      <c r="B580" s="21" t="e">
        <f>VLOOKUP(A580,'Ordre du jour'!$A$2:$V$4973,22,FALSE)</f>
        <v>#N/A</v>
      </c>
      <c r="O580" s="5" t="e">
        <f>VLOOKUP(A580,'Ordre du jour'!$A$2:$V$4973,14,FALSE)</f>
        <v>#N/A</v>
      </c>
      <c r="Q580" s="7">
        <f t="shared" si="13"/>
        <v>32</v>
      </c>
    </row>
    <row r="581" spans="2:17" x14ac:dyDescent="0.25">
      <c r="B581" s="21" t="e">
        <f>VLOOKUP(A581,'Ordre du jour'!$A$2:$V$4973,22,FALSE)</f>
        <v>#N/A</v>
      </c>
      <c r="O581" s="5" t="e">
        <f>VLOOKUP(A581,'Ordre du jour'!$A$2:$V$4973,14,FALSE)</f>
        <v>#N/A</v>
      </c>
      <c r="Q581" s="7">
        <f t="shared" si="13"/>
        <v>32</v>
      </c>
    </row>
    <row r="582" spans="2:17" x14ac:dyDescent="0.25">
      <c r="B582" s="21" t="e">
        <f>VLOOKUP(A582,'Ordre du jour'!$A$2:$V$4973,22,FALSE)</f>
        <v>#N/A</v>
      </c>
      <c r="O582" s="5" t="e">
        <f>VLOOKUP(A582,'Ordre du jour'!$A$2:$V$4973,14,FALSE)</f>
        <v>#N/A</v>
      </c>
      <c r="Q582" s="7">
        <f t="shared" si="13"/>
        <v>32</v>
      </c>
    </row>
    <row r="583" spans="2:17" x14ac:dyDescent="0.25">
      <c r="B583" s="21" t="e">
        <f>VLOOKUP(A583,'Ordre du jour'!$A$2:$V$4973,22,FALSE)</f>
        <v>#N/A</v>
      </c>
      <c r="O583" s="5" t="e">
        <f>VLOOKUP(A583,'Ordre du jour'!$A$2:$V$4973,14,FALSE)</f>
        <v>#N/A</v>
      </c>
      <c r="Q583" s="7">
        <f t="shared" si="13"/>
        <v>32</v>
      </c>
    </row>
    <row r="584" spans="2:17" x14ac:dyDescent="0.25">
      <c r="B584" s="21" t="e">
        <f>VLOOKUP(A584,'Ordre du jour'!$A$2:$V$4973,22,FALSE)</f>
        <v>#N/A</v>
      </c>
      <c r="O584" s="5" t="e">
        <f>VLOOKUP(A584,'Ordre du jour'!$A$2:$V$4973,14,FALSE)</f>
        <v>#N/A</v>
      </c>
      <c r="Q584" s="7">
        <f t="shared" si="13"/>
        <v>32</v>
      </c>
    </row>
    <row r="585" spans="2:17" x14ac:dyDescent="0.25">
      <c r="B585" s="21" t="e">
        <f>VLOOKUP(A585,'Ordre du jour'!$A$2:$V$4973,22,FALSE)</f>
        <v>#N/A</v>
      </c>
      <c r="O585" s="5" t="e">
        <f>VLOOKUP(A585,'Ordre du jour'!$A$2:$V$4973,14,FALSE)</f>
        <v>#N/A</v>
      </c>
      <c r="Q585" s="7">
        <f t="shared" si="13"/>
        <v>32</v>
      </c>
    </row>
    <row r="586" spans="2:17" x14ac:dyDescent="0.25">
      <c r="B586" s="21" t="e">
        <f>VLOOKUP(A586,'Ordre du jour'!$A$2:$V$4973,22,FALSE)</f>
        <v>#N/A</v>
      </c>
      <c r="O586" s="5" t="e">
        <f>VLOOKUP(A586,'Ordre du jour'!$A$2:$V$4973,14,FALSE)</f>
        <v>#N/A</v>
      </c>
      <c r="Q586" s="7">
        <f t="shared" si="13"/>
        <v>32</v>
      </c>
    </row>
    <row r="587" spans="2:17" x14ac:dyDescent="0.25">
      <c r="B587" s="21" t="e">
        <f>VLOOKUP(A587,'Ordre du jour'!$A$2:$V$4973,22,FALSE)</f>
        <v>#N/A</v>
      </c>
      <c r="O587" s="5" t="e">
        <f>VLOOKUP(A587,'Ordre du jour'!$A$2:$V$4973,14,FALSE)</f>
        <v>#N/A</v>
      </c>
      <c r="Q587" s="7">
        <f t="shared" si="13"/>
        <v>32</v>
      </c>
    </row>
    <row r="588" spans="2:17" x14ac:dyDescent="0.25">
      <c r="B588" s="21" t="e">
        <f>VLOOKUP(A588,'Ordre du jour'!$A$2:$V$4973,22,FALSE)</f>
        <v>#N/A</v>
      </c>
      <c r="O588" s="5" t="e">
        <f>VLOOKUP(A588,'Ordre du jour'!$A$2:$V$4973,14,FALSE)</f>
        <v>#N/A</v>
      </c>
      <c r="Q588" s="7">
        <f t="shared" si="13"/>
        <v>32</v>
      </c>
    </row>
    <row r="589" spans="2:17" x14ac:dyDescent="0.25">
      <c r="B589" s="21" t="e">
        <f>VLOOKUP(A589,'Ordre du jour'!$A$2:$V$4973,22,FALSE)</f>
        <v>#N/A</v>
      </c>
      <c r="O589" s="5" t="e">
        <f>VLOOKUP(A589,'Ordre du jour'!$A$2:$V$4973,14,FALSE)</f>
        <v>#N/A</v>
      </c>
      <c r="Q589" s="7">
        <f t="shared" si="13"/>
        <v>32</v>
      </c>
    </row>
    <row r="590" spans="2:17" x14ac:dyDescent="0.25">
      <c r="B590" s="21" t="e">
        <f>VLOOKUP(A590,'Ordre du jour'!$A$2:$V$4973,22,FALSE)</f>
        <v>#N/A</v>
      </c>
      <c r="O590" s="5" t="e">
        <f>VLOOKUP(A590,'Ordre du jour'!$A$2:$V$4973,14,FALSE)</f>
        <v>#N/A</v>
      </c>
      <c r="Q590" s="7">
        <f t="shared" si="13"/>
        <v>32</v>
      </c>
    </row>
    <row r="591" spans="2:17" x14ac:dyDescent="0.25">
      <c r="B591" s="21" t="e">
        <f>VLOOKUP(A591,'Ordre du jour'!$A$2:$V$4973,22,FALSE)</f>
        <v>#N/A</v>
      </c>
      <c r="O591" s="5" t="e">
        <f>VLOOKUP(A591,'Ordre du jour'!$A$2:$V$4973,14,FALSE)</f>
        <v>#N/A</v>
      </c>
      <c r="Q591" s="7">
        <f t="shared" si="13"/>
        <v>32</v>
      </c>
    </row>
    <row r="592" spans="2:17" x14ac:dyDescent="0.25">
      <c r="B592" s="21" t="e">
        <f>VLOOKUP(A592,'Ordre du jour'!$A$2:$V$4973,22,FALSE)</f>
        <v>#N/A</v>
      </c>
      <c r="O592" s="5" t="e">
        <f>VLOOKUP(A592,'Ordre du jour'!$A$2:$V$4973,14,FALSE)</f>
        <v>#N/A</v>
      </c>
      <c r="Q592" s="7">
        <f t="shared" si="13"/>
        <v>32</v>
      </c>
    </row>
    <row r="593" spans="2:17" x14ac:dyDescent="0.25">
      <c r="B593" s="21" t="e">
        <f>VLOOKUP(A593,'Ordre du jour'!$A$2:$V$4973,22,FALSE)</f>
        <v>#N/A</v>
      </c>
      <c r="O593" s="5" t="e">
        <f>VLOOKUP(A593,'Ordre du jour'!$A$2:$V$4973,14,FALSE)</f>
        <v>#N/A</v>
      </c>
      <c r="Q593" s="7">
        <f t="shared" si="13"/>
        <v>32</v>
      </c>
    </row>
    <row r="594" spans="2:17" x14ac:dyDescent="0.25">
      <c r="B594" s="21" t="e">
        <f>VLOOKUP(A594,'Ordre du jour'!$A$2:$V$4973,22,FALSE)</f>
        <v>#N/A</v>
      </c>
      <c r="O594" s="5" t="e">
        <f>VLOOKUP(A594,'Ordre du jour'!$A$2:$V$4973,14,FALSE)</f>
        <v>#N/A</v>
      </c>
      <c r="Q594" s="7">
        <f t="shared" si="13"/>
        <v>32</v>
      </c>
    </row>
    <row r="595" spans="2:17" x14ac:dyDescent="0.25">
      <c r="B595" s="21" t="e">
        <f>VLOOKUP(A595,'Ordre du jour'!$A$2:$V$4973,22,FALSE)</f>
        <v>#N/A</v>
      </c>
      <c r="O595" s="5" t="e">
        <f>VLOOKUP(A595,'Ordre du jour'!$A$2:$V$4973,14,FALSE)</f>
        <v>#N/A</v>
      </c>
      <c r="Q595" s="7">
        <f t="shared" si="13"/>
        <v>32</v>
      </c>
    </row>
    <row r="596" spans="2:17" x14ac:dyDescent="0.25">
      <c r="B596" s="21" t="e">
        <f>VLOOKUP(A596,'Ordre du jour'!$A$2:$V$4973,22,FALSE)</f>
        <v>#N/A</v>
      </c>
      <c r="O596" s="5" t="e">
        <f>VLOOKUP(A596,'Ordre du jour'!$A$2:$V$4973,14,FALSE)</f>
        <v>#N/A</v>
      </c>
      <c r="Q596" s="7">
        <f t="shared" si="13"/>
        <v>32</v>
      </c>
    </row>
    <row r="597" spans="2:17" x14ac:dyDescent="0.25">
      <c r="B597" s="21" t="e">
        <f>VLOOKUP(A597,'Ordre du jour'!$A$2:$V$4973,22,FALSE)</f>
        <v>#N/A</v>
      </c>
      <c r="O597" s="5" t="e">
        <f>VLOOKUP(A597,'Ordre du jour'!$A$2:$V$4973,14,FALSE)</f>
        <v>#N/A</v>
      </c>
      <c r="Q597" s="7">
        <f t="shared" si="13"/>
        <v>32</v>
      </c>
    </row>
    <row r="598" spans="2:17" x14ac:dyDescent="0.25">
      <c r="B598" s="21" t="e">
        <f>VLOOKUP(A598,'Ordre du jour'!$A$2:$V$4973,22,FALSE)</f>
        <v>#N/A</v>
      </c>
      <c r="O598" s="5" t="e">
        <f>VLOOKUP(A598,'Ordre du jour'!$A$2:$V$4973,14,FALSE)</f>
        <v>#N/A</v>
      </c>
      <c r="Q598" s="7">
        <f t="shared" si="13"/>
        <v>32</v>
      </c>
    </row>
    <row r="599" spans="2:17" x14ac:dyDescent="0.25">
      <c r="B599" s="21" t="e">
        <f>VLOOKUP(A599,'Ordre du jour'!$A$2:$V$4973,22,FALSE)</f>
        <v>#N/A</v>
      </c>
      <c r="O599" s="5" t="e">
        <f>VLOOKUP(A599,'Ordre du jour'!$A$2:$V$4973,14,FALSE)</f>
        <v>#N/A</v>
      </c>
      <c r="Q599" s="7">
        <f t="shared" si="13"/>
        <v>32</v>
      </c>
    </row>
    <row r="600" spans="2:17" x14ac:dyDescent="0.25">
      <c r="B600" s="21" t="e">
        <f>VLOOKUP(A600,'Ordre du jour'!$A$2:$V$4973,22,FALSE)</f>
        <v>#N/A</v>
      </c>
      <c r="O600" s="5" t="e">
        <f>VLOOKUP(A600,'Ordre du jour'!$A$2:$V$4973,14,FALSE)</f>
        <v>#N/A</v>
      </c>
      <c r="Q600" s="7">
        <f t="shared" si="13"/>
        <v>32</v>
      </c>
    </row>
    <row r="601" spans="2:17" x14ac:dyDescent="0.25">
      <c r="B601" s="21" t="e">
        <f>VLOOKUP(A601,'Ordre du jour'!$A$2:$V$4973,22,FALSE)</f>
        <v>#N/A</v>
      </c>
      <c r="O601" s="5" t="e">
        <f>VLOOKUP(A601,'Ordre du jour'!$A$2:$V$4973,14,FALSE)</f>
        <v>#N/A</v>
      </c>
      <c r="Q601" s="7">
        <f t="shared" si="13"/>
        <v>32</v>
      </c>
    </row>
    <row r="602" spans="2:17" x14ac:dyDescent="0.25">
      <c r="B602" s="21" t="e">
        <f>VLOOKUP(A602,'Ordre du jour'!$A$2:$V$4973,22,FALSE)</f>
        <v>#N/A</v>
      </c>
      <c r="O602" s="5" t="e">
        <f>VLOOKUP(A602,'Ordre du jour'!$A$2:$V$4973,14,FALSE)</f>
        <v>#N/A</v>
      </c>
      <c r="Q602" s="7">
        <f t="shared" si="13"/>
        <v>32</v>
      </c>
    </row>
    <row r="603" spans="2:17" x14ac:dyDescent="0.25">
      <c r="B603" s="21" t="e">
        <f>VLOOKUP(A603,'Ordre du jour'!$A$2:$V$4973,22,FALSE)</f>
        <v>#N/A</v>
      </c>
      <c r="O603" s="5" t="e">
        <f>VLOOKUP(A603,'Ordre du jour'!$A$2:$V$4973,14,FALSE)</f>
        <v>#N/A</v>
      </c>
      <c r="Q603" s="7">
        <f t="shared" si="13"/>
        <v>32</v>
      </c>
    </row>
    <row r="604" spans="2:17" x14ac:dyDescent="0.25">
      <c r="B604" s="21" t="e">
        <f>VLOOKUP(A604,'Ordre du jour'!$A$2:$V$4973,22,FALSE)</f>
        <v>#N/A</v>
      </c>
      <c r="O604" s="5" t="e">
        <f>VLOOKUP(A604,'Ordre du jour'!$A$2:$V$4973,14,FALSE)</f>
        <v>#N/A</v>
      </c>
      <c r="Q604" s="7">
        <f t="shared" si="13"/>
        <v>32</v>
      </c>
    </row>
    <row r="605" spans="2:17" x14ac:dyDescent="0.25">
      <c r="B605" s="21" t="e">
        <f>VLOOKUP(A605,'Ordre du jour'!$A$2:$V$4973,22,FALSE)</f>
        <v>#N/A</v>
      </c>
      <c r="O605" s="5" t="e">
        <f>VLOOKUP(A605,'Ordre du jour'!$A$2:$V$4973,14,FALSE)</f>
        <v>#N/A</v>
      </c>
      <c r="Q605" s="7">
        <f t="shared" si="13"/>
        <v>32</v>
      </c>
    </row>
    <row r="606" spans="2:17" x14ac:dyDescent="0.25">
      <c r="B606" s="21" t="e">
        <f>VLOOKUP(A606,'Ordre du jour'!$A$2:$V$4973,22,FALSE)</f>
        <v>#N/A</v>
      </c>
      <c r="O606" s="5" t="e">
        <f>VLOOKUP(A606,'Ordre du jour'!$A$2:$V$4973,14,FALSE)</f>
        <v>#N/A</v>
      </c>
      <c r="Q606" s="7">
        <f t="shared" si="13"/>
        <v>32</v>
      </c>
    </row>
    <row r="607" spans="2:17" x14ac:dyDescent="0.25">
      <c r="B607" s="21" t="e">
        <f>VLOOKUP(A607,'Ordre du jour'!$A$2:$V$4973,22,FALSE)</f>
        <v>#N/A</v>
      </c>
      <c r="O607" s="5" t="e">
        <f>VLOOKUP(A607,'Ordre du jour'!$A$2:$V$4973,14,FALSE)</f>
        <v>#N/A</v>
      </c>
      <c r="Q607" s="7">
        <f t="shared" si="13"/>
        <v>32</v>
      </c>
    </row>
    <row r="608" spans="2:17" x14ac:dyDescent="0.25">
      <c r="B608" s="21" t="e">
        <f>VLOOKUP(A608,'Ordre du jour'!$A$2:$V$4973,22,FALSE)</f>
        <v>#N/A</v>
      </c>
      <c r="O608" s="5" t="e">
        <f>VLOOKUP(A608,'Ordre du jour'!$A$2:$V$4973,14,FALSE)</f>
        <v>#N/A</v>
      </c>
      <c r="Q608" s="7">
        <f t="shared" si="13"/>
        <v>32</v>
      </c>
    </row>
    <row r="609" spans="2:17" x14ac:dyDescent="0.25">
      <c r="B609" s="21" t="e">
        <f>VLOOKUP(A609,'Ordre du jour'!$A$2:$V$4973,22,FALSE)</f>
        <v>#N/A</v>
      </c>
      <c r="O609" s="5" t="e">
        <f>VLOOKUP(A609,'Ordre du jour'!$A$2:$V$4973,14,FALSE)</f>
        <v>#N/A</v>
      </c>
      <c r="Q609" s="7">
        <f t="shared" si="13"/>
        <v>32</v>
      </c>
    </row>
    <row r="610" spans="2:17" x14ac:dyDescent="0.25">
      <c r="B610" s="21" t="e">
        <f>VLOOKUP(A610,'Ordre du jour'!$A$2:$V$4973,22,FALSE)</f>
        <v>#N/A</v>
      </c>
      <c r="O610" s="5" t="e">
        <f>VLOOKUP(A610,'Ordre du jour'!$A$2:$V$4973,14,FALSE)</f>
        <v>#N/A</v>
      </c>
      <c r="Q610" s="7">
        <f t="shared" si="13"/>
        <v>32</v>
      </c>
    </row>
    <row r="611" spans="2:17" x14ac:dyDescent="0.25">
      <c r="B611" s="21" t="e">
        <f>VLOOKUP(A611,'Ordre du jour'!$A$2:$V$4973,22,FALSE)</f>
        <v>#N/A</v>
      </c>
      <c r="O611" s="5" t="e">
        <f>VLOOKUP(A611,'Ordre du jour'!$A$2:$V$4973,14,FALSE)</f>
        <v>#N/A</v>
      </c>
      <c r="Q611" s="7">
        <f t="shared" si="13"/>
        <v>32</v>
      </c>
    </row>
    <row r="612" spans="2:17" x14ac:dyDescent="0.25">
      <c r="B612" s="21" t="e">
        <f>VLOOKUP(A612,'Ordre du jour'!$A$2:$V$4973,22,FALSE)</f>
        <v>#N/A</v>
      </c>
      <c r="O612" s="5" t="e">
        <f>VLOOKUP(A612,'Ordre du jour'!$A$2:$V$4973,14,FALSE)</f>
        <v>#N/A</v>
      </c>
      <c r="Q612" s="7">
        <f t="shared" si="13"/>
        <v>32</v>
      </c>
    </row>
    <row r="613" spans="2:17" x14ac:dyDescent="0.25">
      <c r="B613" s="21" t="e">
        <f>VLOOKUP(A613,'Ordre du jour'!$A$2:$V$4973,22,FALSE)</f>
        <v>#N/A</v>
      </c>
      <c r="O613" s="5" t="e">
        <f>VLOOKUP(A613,'Ordre du jour'!$A$2:$V$4973,14,FALSE)</f>
        <v>#N/A</v>
      </c>
      <c r="Q613" s="7">
        <f t="shared" si="13"/>
        <v>32</v>
      </c>
    </row>
    <row r="614" spans="2:17" x14ac:dyDescent="0.25">
      <c r="B614" s="21" t="e">
        <f>VLOOKUP(A614,'Ordre du jour'!$A$2:$V$4973,22,FALSE)</f>
        <v>#N/A</v>
      </c>
      <c r="O614" s="5" t="e">
        <f>VLOOKUP(A614,'Ordre du jour'!$A$2:$V$4973,14,FALSE)</f>
        <v>#N/A</v>
      </c>
      <c r="Q614" s="7">
        <f t="shared" si="13"/>
        <v>32</v>
      </c>
    </row>
    <row r="615" spans="2:17" x14ac:dyDescent="0.25">
      <c r="B615" s="21" t="e">
        <f>VLOOKUP(A615,'Ordre du jour'!$A$2:$V$4973,22,FALSE)</f>
        <v>#N/A</v>
      </c>
      <c r="O615" s="5" t="e">
        <f>VLOOKUP(A615,'Ordre du jour'!$A$2:$V$4973,14,FALSE)</f>
        <v>#N/A</v>
      </c>
      <c r="Q615" s="7">
        <f t="shared" si="13"/>
        <v>32</v>
      </c>
    </row>
    <row r="616" spans="2:17" x14ac:dyDescent="0.25">
      <c r="B616" s="21" t="e">
        <f>VLOOKUP(A616,'Ordre du jour'!$A$2:$V$4973,22,FALSE)</f>
        <v>#N/A</v>
      </c>
      <c r="O616" s="5" t="e">
        <f>VLOOKUP(A616,'Ordre du jour'!$A$2:$V$4973,14,FALSE)</f>
        <v>#N/A</v>
      </c>
      <c r="Q616" s="7">
        <f t="shared" si="13"/>
        <v>32</v>
      </c>
    </row>
    <row r="617" spans="2:17" x14ac:dyDescent="0.25">
      <c r="B617" s="21" t="e">
        <f>VLOOKUP(A617,'Ordre du jour'!$A$2:$V$4973,22,FALSE)</f>
        <v>#N/A</v>
      </c>
      <c r="O617" s="5" t="e">
        <f>VLOOKUP(A617,'Ordre du jour'!$A$2:$V$4973,14,FALSE)</f>
        <v>#N/A</v>
      </c>
      <c r="Q617" s="7">
        <f t="shared" si="13"/>
        <v>32</v>
      </c>
    </row>
    <row r="618" spans="2:17" x14ac:dyDescent="0.25">
      <c r="B618" s="21" t="e">
        <f>VLOOKUP(A618,'Ordre du jour'!$A$2:$V$4973,22,FALSE)</f>
        <v>#N/A</v>
      </c>
      <c r="O618" s="5" t="e">
        <f>VLOOKUP(A618,'Ordre du jour'!$A$2:$V$4973,14,FALSE)</f>
        <v>#N/A</v>
      </c>
      <c r="Q618" s="7">
        <f t="shared" si="13"/>
        <v>32</v>
      </c>
    </row>
    <row r="619" spans="2:17" x14ac:dyDescent="0.25">
      <c r="B619" s="21" t="e">
        <f>VLOOKUP(A619,'Ordre du jour'!$A$2:$V$4973,22,FALSE)</f>
        <v>#N/A</v>
      </c>
      <c r="O619" s="5" t="e">
        <f>VLOOKUP(A619,'Ordre du jour'!$A$2:$V$4973,14,FALSE)</f>
        <v>#N/A</v>
      </c>
      <c r="Q619" s="7">
        <f t="shared" si="13"/>
        <v>32</v>
      </c>
    </row>
    <row r="620" spans="2:17" x14ac:dyDescent="0.25">
      <c r="B620" s="21" t="e">
        <f>VLOOKUP(A620,'Ordre du jour'!$A$2:$V$4973,22,FALSE)</f>
        <v>#N/A</v>
      </c>
      <c r="O620" s="5" t="e">
        <f>VLOOKUP(A620,'Ordre du jour'!$A$2:$V$4973,14,FALSE)</f>
        <v>#N/A</v>
      </c>
      <c r="Q620" s="7">
        <f t="shared" si="13"/>
        <v>32</v>
      </c>
    </row>
    <row r="621" spans="2:17" x14ac:dyDescent="0.25">
      <c r="B621" s="21" t="e">
        <f>VLOOKUP(A621,'Ordre du jour'!$A$2:$V$4973,22,FALSE)</f>
        <v>#N/A</v>
      </c>
      <c r="O621" s="5" t="e">
        <f>VLOOKUP(A621,'Ordre du jour'!$A$2:$V$4973,14,FALSE)</f>
        <v>#N/A</v>
      </c>
      <c r="Q621" s="7">
        <f t="shared" si="13"/>
        <v>32</v>
      </c>
    </row>
    <row r="622" spans="2:17" x14ac:dyDescent="0.25">
      <c r="B622" s="21" t="e">
        <f>VLOOKUP(A622,'Ordre du jour'!$A$2:$V$4973,22,FALSE)</f>
        <v>#N/A</v>
      </c>
      <c r="O622" s="5" t="e">
        <f>VLOOKUP(A622,'Ordre du jour'!$A$2:$V$4973,14,FALSE)</f>
        <v>#N/A</v>
      </c>
      <c r="Q622" s="7">
        <f t="shared" si="13"/>
        <v>32</v>
      </c>
    </row>
    <row r="623" spans="2:17" x14ac:dyDescent="0.25">
      <c r="B623" s="21" t="e">
        <f>VLOOKUP(A623,'Ordre du jour'!$A$2:$V$4973,22,FALSE)</f>
        <v>#N/A</v>
      </c>
      <c r="O623" s="5" t="e">
        <f>VLOOKUP(A623,'Ordre du jour'!$A$2:$V$4973,14,FALSE)</f>
        <v>#N/A</v>
      </c>
      <c r="Q623" s="7">
        <f t="shared" si="13"/>
        <v>32</v>
      </c>
    </row>
    <row r="624" spans="2:17" x14ac:dyDescent="0.25">
      <c r="B624" s="21" t="e">
        <f>VLOOKUP(A624,'Ordre du jour'!$A$2:$V$4973,22,FALSE)</f>
        <v>#N/A</v>
      </c>
      <c r="O624" s="5" t="e">
        <f>VLOOKUP(A624,'Ordre du jour'!$A$2:$V$4973,14,FALSE)</f>
        <v>#N/A</v>
      </c>
      <c r="Q624" s="7">
        <f t="shared" si="13"/>
        <v>32</v>
      </c>
    </row>
    <row r="625" spans="2:17" x14ac:dyDescent="0.25">
      <c r="B625" s="21" t="e">
        <f>VLOOKUP(A625,'Ordre du jour'!$A$2:$V$4973,22,FALSE)</f>
        <v>#N/A</v>
      </c>
      <c r="O625" s="5" t="e">
        <f>VLOOKUP(A625,'Ordre du jour'!$A$2:$V$4973,14,FALSE)</f>
        <v>#N/A</v>
      </c>
      <c r="Q625" s="7">
        <f t="shared" si="13"/>
        <v>32</v>
      </c>
    </row>
    <row r="626" spans="2:17" x14ac:dyDescent="0.25">
      <c r="B626" s="21" t="e">
        <f>VLOOKUP(A626,'Ordre du jour'!$A$2:$V$4973,22,FALSE)</f>
        <v>#N/A</v>
      </c>
      <c r="O626" s="5" t="e">
        <f>VLOOKUP(A626,'Ordre du jour'!$A$2:$V$4973,14,FALSE)</f>
        <v>#N/A</v>
      </c>
      <c r="Q626" s="7">
        <f t="shared" si="13"/>
        <v>32</v>
      </c>
    </row>
    <row r="627" spans="2:17" x14ac:dyDescent="0.25">
      <c r="B627" s="21" t="e">
        <f>VLOOKUP(A627,'Ordre du jour'!$A$2:$V$4973,22,FALSE)</f>
        <v>#N/A</v>
      </c>
      <c r="O627" s="5" t="e">
        <f>VLOOKUP(A627,'Ordre du jour'!$A$2:$V$4973,14,FALSE)</f>
        <v>#N/A</v>
      </c>
      <c r="Q627" s="7">
        <f t="shared" si="13"/>
        <v>32</v>
      </c>
    </row>
    <row r="628" spans="2:17" x14ac:dyDescent="0.25">
      <c r="B628" s="21" t="e">
        <f>VLOOKUP(A628,'Ordre du jour'!$A$2:$V$4973,22,FALSE)</f>
        <v>#N/A</v>
      </c>
      <c r="O628" s="5" t="e">
        <f>VLOOKUP(A628,'Ordre du jour'!$A$2:$V$4973,14,FALSE)</f>
        <v>#N/A</v>
      </c>
      <c r="Q628" s="7">
        <f t="shared" si="13"/>
        <v>32</v>
      </c>
    </row>
    <row r="629" spans="2:17" x14ac:dyDescent="0.25">
      <c r="B629" s="21" t="e">
        <f>VLOOKUP(A629,'Ordre du jour'!$A$2:$V$4973,22,FALSE)</f>
        <v>#N/A</v>
      </c>
      <c r="O629" s="5" t="e">
        <f>VLOOKUP(A629,'Ordre du jour'!$A$2:$V$4973,14,FALSE)</f>
        <v>#N/A</v>
      </c>
      <c r="Q629" s="7">
        <f t="shared" si="13"/>
        <v>32</v>
      </c>
    </row>
    <row r="630" spans="2:17" x14ac:dyDescent="0.25">
      <c r="B630" s="21" t="e">
        <f>VLOOKUP(A630,'Ordre du jour'!$A$2:$V$4973,22,FALSE)</f>
        <v>#N/A</v>
      </c>
      <c r="O630" s="5" t="e">
        <f>VLOOKUP(A630,'Ordre du jour'!$A$2:$V$4973,14,FALSE)</f>
        <v>#N/A</v>
      </c>
      <c r="Q630" s="7">
        <f t="shared" si="13"/>
        <v>32</v>
      </c>
    </row>
    <row r="631" spans="2:17" x14ac:dyDescent="0.25">
      <c r="B631" s="21" t="e">
        <f>VLOOKUP(A631,'Ordre du jour'!$A$2:$V$4973,22,FALSE)</f>
        <v>#N/A</v>
      </c>
      <c r="O631" s="5" t="e">
        <f>VLOOKUP(A631,'Ordre du jour'!$A$2:$V$4973,14,FALSE)</f>
        <v>#N/A</v>
      </c>
      <c r="Q631" s="7">
        <f t="shared" si="13"/>
        <v>32</v>
      </c>
    </row>
    <row r="632" spans="2:17" x14ac:dyDescent="0.25">
      <c r="B632" s="21" t="e">
        <f>VLOOKUP(A632,'Ordre du jour'!$A$2:$V$4973,22,FALSE)</f>
        <v>#N/A</v>
      </c>
      <c r="O632" s="5" t="e">
        <f>VLOOKUP(A632,'Ordre du jour'!$A$2:$V$4973,14,FALSE)</f>
        <v>#N/A</v>
      </c>
      <c r="Q632" s="7">
        <f t="shared" si="13"/>
        <v>32</v>
      </c>
    </row>
    <row r="633" spans="2:17" x14ac:dyDescent="0.25">
      <c r="B633" s="21" t="e">
        <f>VLOOKUP(A633,'Ordre du jour'!$A$2:$V$4973,22,FALSE)</f>
        <v>#N/A</v>
      </c>
      <c r="O633" s="5" t="e">
        <f>VLOOKUP(A633,'Ordre du jour'!$A$2:$V$4973,14,FALSE)</f>
        <v>#N/A</v>
      </c>
      <c r="Q633" s="7">
        <f t="shared" si="13"/>
        <v>32</v>
      </c>
    </row>
    <row r="634" spans="2:17" x14ac:dyDescent="0.25">
      <c r="B634" s="21" t="e">
        <f>VLOOKUP(A634,'Ordre du jour'!$A$2:$V$4973,22,FALSE)</f>
        <v>#N/A</v>
      </c>
      <c r="O634" s="5" t="e">
        <f>VLOOKUP(A634,'Ordre du jour'!$A$2:$V$4973,14,FALSE)</f>
        <v>#N/A</v>
      </c>
      <c r="Q634" s="7">
        <f t="shared" si="13"/>
        <v>32</v>
      </c>
    </row>
    <row r="635" spans="2:17" x14ac:dyDescent="0.25">
      <c r="B635" s="21" t="e">
        <f>VLOOKUP(A635,'Ordre du jour'!$A$2:$V$4973,22,FALSE)</f>
        <v>#N/A</v>
      </c>
      <c r="O635" s="5" t="e">
        <f>VLOOKUP(A635,'Ordre du jour'!$A$2:$V$4973,14,FALSE)</f>
        <v>#N/A</v>
      </c>
      <c r="Q635" s="7">
        <f t="shared" si="13"/>
        <v>32</v>
      </c>
    </row>
    <row r="636" spans="2:17" x14ac:dyDescent="0.25">
      <c r="B636" s="21" t="e">
        <f>VLOOKUP(A636,'Ordre du jour'!$A$2:$V$4973,22,FALSE)</f>
        <v>#N/A</v>
      </c>
      <c r="O636" s="5" t="e">
        <f>VLOOKUP(A636,'Ordre du jour'!$A$2:$V$4973,14,FALSE)</f>
        <v>#N/A</v>
      </c>
      <c r="Q636" s="7">
        <f t="shared" si="13"/>
        <v>32</v>
      </c>
    </row>
    <row r="637" spans="2:17" x14ac:dyDescent="0.25">
      <c r="B637" s="21" t="e">
        <f>VLOOKUP(A637,'Ordre du jour'!$A$2:$V$4973,22,FALSE)</f>
        <v>#N/A</v>
      </c>
      <c r="O637" s="5" t="e">
        <f>VLOOKUP(A637,'Ordre du jour'!$A$2:$V$4973,14,FALSE)</f>
        <v>#N/A</v>
      </c>
      <c r="Q637" s="7">
        <f t="shared" si="13"/>
        <v>32</v>
      </c>
    </row>
    <row r="638" spans="2:17" x14ac:dyDescent="0.25">
      <c r="B638" s="21" t="e">
        <f>VLOOKUP(A638,'Ordre du jour'!$A$2:$V$4973,22,FALSE)</f>
        <v>#N/A</v>
      </c>
      <c r="O638" s="5" t="e">
        <f>VLOOKUP(A638,'Ordre du jour'!$A$2:$V$4973,14,FALSE)</f>
        <v>#N/A</v>
      </c>
      <c r="Q638" s="7">
        <f t="shared" si="13"/>
        <v>32</v>
      </c>
    </row>
    <row r="639" spans="2:17" x14ac:dyDescent="0.25">
      <c r="B639" s="21" t="e">
        <f>VLOOKUP(A639,'Ordre du jour'!$A$2:$V$4973,22,FALSE)</f>
        <v>#N/A</v>
      </c>
      <c r="O639" s="5" t="e">
        <f>VLOOKUP(A639,'Ordre du jour'!$A$2:$V$4973,14,FALSE)</f>
        <v>#N/A</v>
      </c>
      <c r="Q639" s="7">
        <f t="shared" si="13"/>
        <v>32</v>
      </c>
    </row>
    <row r="640" spans="2:17" x14ac:dyDescent="0.25">
      <c r="B640" s="21" t="e">
        <f>VLOOKUP(A640,'Ordre du jour'!$A$2:$V$4973,22,FALSE)</f>
        <v>#N/A</v>
      </c>
      <c r="O640" s="5" t="e">
        <f>VLOOKUP(A640,'Ordre du jour'!$A$2:$V$4973,14,FALSE)</f>
        <v>#N/A</v>
      </c>
      <c r="Q640" s="7">
        <f t="shared" si="13"/>
        <v>32</v>
      </c>
    </row>
    <row r="641" spans="2:17" x14ac:dyDescent="0.25">
      <c r="B641" s="21" t="e">
        <f>VLOOKUP(A641,'Ordre du jour'!$A$2:$V$4973,22,FALSE)</f>
        <v>#N/A</v>
      </c>
      <c r="O641" s="5" t="e">
        <f>VLOOKUP(A641,'Ordre du jour'!$A$2:$V$4973,14,FALSE)</f>
        <v>#N/A</v>
      </c>
      <c r="Q641" s="7">
        <f t="shared" si="13"/>
        <v>32</v>
      </c>
    </row>
    <row r="642" spans="2:17" x14ac:dyDescent="0.25">
      <c r="B642" s="21" t="e">
        <f>VLOOKUP(A642,'Ordre du jour'!$A$2:$V$4973,22,FALSE)</f>
        <v>#N/A</v>
      </c>
      <c r="O642" s="5" t="e">
        <f>VLOOKUP(A642,'Ordre du jour'!$A$2:$V$4973,14,FALSE)</f>
        <v>#N/A</v>
      </c>
      <c r="Q642" s="7">
        <f t="shared" si="13"/>
        <v>32</v>
      </c>
    </row>
    <row r="643" spans="2:17" x14ac:dyDescent="0.25">
      <c r="B643" s="21" t="e">
        <f>VLOOKUP(A643,'Ordre du jour'!$A$2:$V$4973,22,FALSE)</f>
        <v>#N/A</v>
      </c>
      <c r="O643" s="5" t="e">
        <f>VLOOKUP(A643,'Ordre du jour'!$A$2:$V$4973,14,FALSE)</f>
        <v>#N/A</v>
      </c>
      <c r="Q643" s="7">
        <f t="shared" ref="Q643:Q706" si="14">IF(A643=A642,Q642,Q642+1)</f>
        <v>32</v>
      </c>
    </row>
    <row r="644" spans="2:17" x14ac:dyDescent="0.25">
      <c r="B644" s="21" t="e">
        <f>VLOOKUP(A644,'Ordre du jour'!$A$2:$V$4973,22,FALSE)</f>
        <v>#N/A</v>
      </c>
      <c r="O644" s="5" t="e">
        <f>VLOOKUP(A644,'Ordre du jour'!$A$2:$V$4973,14,FALSE)</f>
        <v>#N/A</v>
      </c>
      <c r="Q644" s="7">
        <f t="shared" si="14"/>
        <v>32</v>
      </c>
    </row>
    <row r="645" spans="2:17" x14ac:dyDescent="0.25">
      <c r="B645" s="21" t="e">
        <f>VLOOKUP(A645,'Ordre du jour'!$A$2:$V$4973,22,FALSE)</f>
        <v>#N/A</v>
      </c>
      <c r="O645" s="5" t="e">
        <f>VLOOKUP(A645,'Ordre du jour'!$A$2:$V$4973,14,FALSE)</f>
        <v>#N/A</v>
      </c>
      <c r="Q645" s="7">
        <f t="shared" si="14"/>
        <v>32</v>
      </c>
    </row>
    <row r="646" spans="2:17" x14ac:dyDescent="0.25">
      <c r="B646" s="21" t="e">
        <f>VLOOKUP(A646,'Ordre du jour'!$A$2:$V$4973,22,FALSE)</f>
        <v>#N/A</v>
      </c>
      <c r="O646" s="5" t="e">
        <f>VLOOKUP(A646,'Ordre du jour'!$A$2:$V$4973,14,FALSE)</f>
        <v>#N/A</v>
      </c>
      <c r="Q646" s="7">
        <f t="shared" si="14"/>
        <v>32</v>
      </c>
    </row>
    <row r="647" spans="2:17" x14ac:dyDescent="0.25">
      <c r="B647" s="21" t="e">
        <f>VLOOKUP(A647,'Ordre du jour'!$A$2:$V$4973,22,FALSE)</f>
        <v>#N/A</v>
      </c>
      <c r="O647" s="5" t="e">
        <f>VLOOKUP(A647,'Ordre du jour'!$A$2:$V$4973,14,FALSE)</f>
        <v>#N/A</v>
      </c>
      <c r="Q647" s="7">
        <f t="shared" si="14"/>
        <v>32</v>
      </c>
    </row>
    <row r="648" spans="2:17" x14ac:dyDescent="0.25">
      <c r="B648" s="21" t="e">
        <f>VLOOKUP(A648,'Ordre du jour'!$A$2:$V$4973,22,FALSE)</f>
        <v>#N/A</v>
      </c>
      <c r="O648" s="5" t="e">
        <f>VLOOKUP(A648,'Ordre du jour'!$A$2:$V$4973,14,FALSE)</f>
        <v>#N/A</v>
      </c>
      <c r="Q648" s="7">
        <f t="shared" si="14"/>
        <v>32</v>
      </c>
    </row>
    <row r="649" spans="2:17" x14ac:dyDescent="0.25">
      <c r="B649" s="21" t="e">
        <f>VLOOKUP(A649,'Ordre du jour'!$A$2:$V$4973,22,FALSE)</f>
        <v>#N/A</v>
      </c>
      <c r="O649" s="5" t="e">
        <f>VLOOKUP(A649,'Ordre du jour'!$A$2:$V$4973,14,FALSE)</f>
        <v>#N/A</v>
      </c>
      <c r="Q649" s="7">
        <f t="shared" si="14"/>
        <v>32</v>
      </c>
    </row>
    <row r="650" spans="2:17" x14ac:dyDescent="0.25">
      <c r="B650" s="21" t="e">
        <f>VLOOKUP(A650,'Ordre du jour'!$A$2:$V$4973,22,FALSE)</f>
        <v>#N/A</v>
      </c>
      <c r="O650" s="5" t="e">
        <f>VLOOKUP(A650,'Ordre du jour'!$A$2:$V$4973,14,FALSE)</f>
        <v>#N/A</v>
      </c>
      <c r="Q650" s="7">
        <f t="shared" si="14"/>
        <v>32</v>
      </c>
    </row>
    <row r="651" spans="2:17" x14ac:dyDescent="0.25">
      <c r="B651" s="21" t="e">
        <f>VLOOKUP(A651,'Ordre du jour'!$A$2:$V$4973,22,FALSE)</f>
        <v>#N/A</v>
      </c>
      <c r="O651" s="5" t="e">
        <f>VLOOKUP(A651,'Ordre du jour'!$A$2:$V$4973,14,FALSE)</f>
        <v>#N/A</v>
      </c>
      <c r="Q651" s="7">
        <f t="shared" si="14"/>
        <v>32</v>
      </c>
    </row>
    <row r="652" spans="2:17" x14ac:dyDescent="0.25">
      <c r="B652" s="21" t="e">
        <f>VLOOKUP(A652,'Ordre du jour'!$A$2:$V$4973,22,FALSE)</f>
        <v>#N/A</v>
      </c>
      <c r="O652" s="5" t="e">
        <f>VLOOKUP(A652,'Ordre du jour'!$A$2:$V$4973,14,FALSE)</f>
        <v>#N/A</v>
      </c>
      <c r="Q652" s="7">
        <f t="shared" si="14"/>
        <v>32</v>
      </c>
    </row>
    <row r="653" spans="2:17" x14ac:dyDescent="0.25">
      <c r="B653" s="21" t="e">
        <f>VLOOKUP(A653,'Ordre du jour'!$A$2:$V$4973,22,FALSE)</f>
        <v>#N/A</v>
      </c>
      <c r="O653" s="5" t="e">
        <f>VLOOKUP(A653,'Ordre du jour'!$A$2:$V$4973,14,FALSE)</f>
        <v>#N/A</v>
      </c>
      <c r="Q653" s="7">
        <f t="shared" si="14"/>
        <v>32</v>
      </c>
    </row>
    <row r="654" spans="2:17" x14ac:dyDescent="0.25">
      <c r="B654" s="21" t="e">
        <f>VLOOKUP(A654,'Ordre du jour'!$A$2:$V$4973,22,FALSE)</f>
        <v>#N/A</v>
      </c>
      <c r="O654" s="5" t="e">
        <f>VLOOKUP(A654,'Ordre du jour'!$A$2:$V$4973,14,FALSE)</f>
        <v>#N/A</v>
      </c>
      <c r="Q654" s="7">
        <f t="shared" si="14"/>
        <v>32</v>
      </c>
    </row>
    <row r="655" spans="2:17" x14ac:dyDescent="0.25">
      <c r="B655" s="21" t="e">
        <f>VLOOKUP(A655,'Ordre du jour'!$A$2:$V$4973,22,FALSE)</f>
        <v>#N/A</v>
      </c>
      <c r="O655" s="5" t="e">
        <f>VLOOKUP(A655,'Ordre du jour'!$A$2:$V$4973,14,FALSE)</f>
        <v>#N/A</v>
      </c>
      <c r="Q655" s="7">
        <f t="shared" si="14"/>
        <v>32</v>
      </c>
    </row>
    <row r="656" spans="2:17" x14ac:dyDescent="0.25">
      <c r="B656" s="21" t="e">
        <f>VLOOKUP(A656,'Ordre du jour'!$A$2:$V$4973,22,FALSE)</f>
        <v>#N/A</v>
      </c>
      <c r="O656" s="5" t="e">
        <f>VLOOKUP(A656,'Ordre du jour'!$A$2:$V$4973,14,FALSE)</f>
        <v>#N/A</v>
      </c>
      <c r="Q656" s="7">
        <f t="shared" si="14"/>
        <v>32</v>
      </c>
    </row>
    <row r="657" spans="2:17" x14ac:dyDescent="0.25">
      <c r="B657" s="21" t="e">
        <f>VLOOKUP(A657,'Ordre du jour'!$A$2:$V$4973,22,FALSE)</f>
        <v>#N/A</v>
      </c>
      <c r="O657" s="5" t="e">
        <f>VLOOKUP(A657,'Ordre du jour'!$A$2:$V$4973,14,FALSE)</f>
        <v>#N/A</v>
      </c>
      <c r="Q657" s="7">
        <f t="shared" si="14"/>
        <v>32</v>
      </c>
    </row>
    <row r="658" spans="2:17" x14ac:dyDescent="0.25">
      <c r="B658" s="21" t="e">
        <f>VLOOKUP(A658,'Ordre du jour'!$A$2:$V$4973,22,FALSE)</f>
        <v>#N/A</v>
      </c>
      <c r="O658" s="5" t="e">
        <f>VLOOKUP(A658,'Ordre du jour'!$A$2:$V$4973,14,FALSE)</f>
        <v>#N/A</v>
      </c>
      <c r="Q658" s="7">
        <f t="shared" si="14"/>
        <v>32</v>
      </c>
    </row>
    <row r="659" spans="2:17" x14ac:dyDescent="0.25">
      <c r="B659" s="21" t="e">
        <f>VLOOKUP(A659,'Ordre du jour'!$A$2:$V$4973,22,FALSE)</f>
        <v>#N/A</v>
      </c>
      <c r="O659" s="5" t="e">
        <f>VLOOKUP(A659,'Ordre du jour'!$A$2:$V$4973,14,FALSE)</f>
        <v>#N/A</v>
      </c>
      <c r="Q659" s="7">
        <f t="shared" si="14"/>
        <v>32</v>
      </c>
    </row>
    <row r="660" spans="2:17" x14ac:dyDescent="0.25">
      <c r="B660" s="21" t="e">
        <f>VLOOKUP(A660,'Ordre du jour'!$A$2:$V$4973,22,FALSE)</f>
        <v>#N/A</v>
      </c>
      <c r="O660" s="5" t="e">
        <f>VLOOKUP(A660,'Ordre du jour'!$A$2:$V$4973,14,FALSE)</f>
        <v>#N/A</v>
      </c>
      <c r="Q660" s="7">
        <f t="shared" si="14"/>
        <v>32</v>
      </c>
    </row>
    <row r="661" spans="2:17" x14ac:dyDescent="0.25">
      <c r="B661" s="21" t="e">
        <f>VLOOKUP(A661,'Ordre du jour'!$A$2:$V$4973,22,FALSE)</f>
        <v>#N/A</v>
      </c>
      <c r="O661" s="5" t="e">
        <f>VLOOKUP(A661,'Ordre du jour'!$A$2:$V$4973,14,FALSE)</f>
        <v>#N/A</v>
      </c>
      <c r="Q661" s="7">
        <f t="shared" si="14"/>
        <v>32</v>
      </c>
    </row>
    <row r="662" spans="2:17" x14ac:dyDescent="0.25">
      <c r="B662" s="21" t="e">
        <f>VLOOKUP(A662,'Ordre du jour'!$A$2:$V$4973,22,FALSE)</f>
        <v>#N/A</v>
      </c>
      <c r="O662" s="5" t="e">
        <f>VLOOKUP(A662,'Ordre du jour'!$A$2:$V$4973,14,FALSE)</f>
        <v>#N/A</v>
      </c>
      <c r="Q662" s="7">
        <f t="shared" si="14"/>
        <v>32</v>
      </c>
    </row>
    <row r="663" spans="2:17" x14ac:dyDescent="0.25">
      <c r="B663" s="21" t="e">
        <f>VLOOKUP(A663,'Ordre du jour'!$A$2:$V$4973,22,FALSE)</f>
        <v>#N/A</v>
      </c>
      <c r="O663" s="5" t="e">
        <f>VLOOKUP(A663,'Ordre du jour'!$A$2:$V$4973,14,FALSE)</f>
        <v>#N/A</v>
      </c>
      <c r="Q663" s="7">
        <f t="shared" si="14"/>
        <v>32</v>
      </c>
    </row>
    <row r="664" spans="2:17" x14ac:dyDescent="0.25">
      <c r="B664" s="21" t="e">
        <f>VLOOKUP(A664,'Ordre du jour'!$A$2:$V$4973,22,FALSE)</f>
        <v>#N/A</v>
      </c>
      <c r="O664" s="5" t="e">
        <f>VLOOKUP(A664,'Ordre du jour'!$A$2:$V$4973,14,FALSE)</f>
        <v>#N/A</v>
      </c>
      <c r="Q664" s="7">
        <f t="shared" si="14"/>
        <v>32</v>
      </c>
    </row>
    <row r="665" spans="2:17" x14ac:dyDescent="0.25">
      <c r="B665" s="21" t="e">
        <f>VLOOKUP(A665,'Ordre du jour'!$A$2:$V$4973,22,FALSE)</f>
        <v>#N/A</v>
      </c>
      <c r="O665" s="5" t="e">
        <f>VLOOKUP(A665,'Ordre du jour'!$A$2:$V$4973,14,FALSE)</f>
        <v>#N/A</v>
      </c>
      <c r="Q665" s="7">
        <f t="shared" si="14"/>
        <v>32</v>
      </c>
    </row>
    <row r="666" spans="2:17" x14ac:dyDescent="0.25">
      <c r="B666" s="21" t="e">
        <f>VLOOKUP(A666,'Ordre du jour'!$A$2:$V$4973,22,FALSE)</f>
        <v>#N/A</v>
      </c>
      <c r="O666" s="5" t="e">
        <f>VLOOKUP(A666,'Ordre du jour'!$A$2:$V$4973,14,FALSE)</f>
        <v>#N/A</v>
      </c>
      <c r="Q666" s="7">
        <f t="shared" si="14"/>
        <v>32</v>
      </c>
    </row>
    <row r="667" spans="2:17" x14ac:dyDescent="0.25">
      <c r="B667" s="21" t="e">
        <f>VLOOKUP(A667,'Ordre du jour'!$A$2:$V$4973,22,FALSE)</f>
        <v>#N/A</v>
      </c>
      <c r="O667" s="5" t="e">
        <f>VLOOKUP(A667,'Ordre du jour'!$A$2:$V$4973,14,FALSE)</f>
        <v>#N/A</v>
      </c>
      <c r="Q667" s="7">
        <f t="shared" si="14"/>
        <v>32</v>
      </c>
    </row>
    <row r="668" spans="2:17" x14ac:dyDescent="0.25">
      <c r="B668" s="21" t="e">
        <f>VLOOKUP(A668,'Ordre du jour'!$A$2:$V$4973,22,FALSE)</f>
        <v>#N/A</v>
      </c>
      <c r="O668" s="5" t="e">
        <f>VLOOKUP(A668,'Ordre du jour'!$A$2:$V$4973,14,FALSE)</f>
        <v>#N/A</v>
      </c>
      <c r="Q668" s="7">
        <f t="shared" si="14"/>
        <v>32</v>
      </c>
    </row>
    <row r="669" spans="2:17" x14ac:dyDescent="0.25">
      <c r="B669" s="21" t="e">
        <f>VLOOKUP(A669,'Ordre du jour'!$A$2:$V$4973,22,FALSE)</f>
        <v>#N/A</v>
      </c>
      <c r="O669" s="5" t="e">
        <f>VLOOKUP(A669,'Ordre du jour'!$A$2:$V$4973,14,FALSE)</f>
        <v>#N/A</v>
      </c>
      <c r="Q669" s="7">
        <f t="shared" si="14"/>
        <v>32</v>
      </c>
    </row>
    <row r="670" spans="2:17" x14ac:dyDescent="0.25">
      <c r="B670" s="21" t="e">
        <f>VLOOKUP(A670,'Ordre du jour'!$A$2:$V$4973,22,FALSE)</f>
        <v>#N/A</v>
      </c>
      <c r="O670" s="5" t="e">
        <f>VLOOKUP(A670,'Ordre du jour'!$A$2:$V$4973,14,FALSE)</f>
        <v>#N/A</v>
      </c>
      <c r="Q670" s="7">
        <f t="shared" si="14"/>
        <v>32</v>
      </c>
    </row>
    <row r="671" spans="2:17" x14ac:dyDescent="0.25">
      <c r="B671" s="21" t="e">
        <f>VLOOKUP(A671,'Ordre du jour'!$A$2:$V$4973,22,FALSE)</f>
        <v>#N/A</v>
      </c>
      <c r="O671" s="5" t="e">
        <f>VLOOKUP(A671,'Ordre du jour'!$A$2:$V$4973,14,FALSE)</f>
        <v>#N/A</v>
      </c>
      <c r="Q671" s="7">
        <f t="shared" si="14"/>
        <v>32</v>
      </c>
    </row>
    <row r="672" spans="2:17" x14ac:dyDescent="0.25">
      <c r="B672" s="21" t="e">
        <f>VLOOKUP(A672,'Ordre du jour'!$A$2:$V$4973,22,FALSE)</f>
        <v>#N/A</v>
      </c>
      <c r="O672" s="5" t="e">
        <f>VLOOKUP(A672,'Ordre du jour'!$A$2:$V$4973,14,FALSE)</f>
        <v>#N/A</v>
      </c>
      <c r="Q672" s="7">
        <f t="shared" si="14"/>
        <v>32</v>
      </c>
    </row>
    <row r="673" spans="2:17" x14ac:dyDescent="0.25">
      <c r="B673" s="21" t="e">
        <f>VLOOKUP(A673,'Ordre du jour'!$A$2:$V$4973,22,FALSE)</f>
        <v>#N/A</v>
      </c>
      <c r="O673" s="5" t="e">
        <f>VLOOKUP(A673,'Ordre du jour'!$A$2:$V$4973,14,FALSE)</f>
        <v>#N/A</v>
      </c>
      <c r="Q673" s="7">
        <f t="shared" si="14"/>
        <v>32</v>
      </c>
    </row>
    <row r="674" spans="2:17" x14ac:dyDescent="0.25">
      <c r="B674" s="21" t="e">
        <f>VLOOKUP(A674,'Ordre du jour'!$A$2:$V$4973,22,FALSE)</f>
        <v>#N/A</v>
      </c>
      <c r="O674" s="5" t="e">
        <f>VLOOKUP(A674,'Ordre du jour'!$A$2:$V$4973,14,FALSE)</f>
        <v>#N/A</v>
      </c>
      <c r="Q674" s="7">
        <f t="shared" si="14"/>
        <v>32</v>
      </c>
    </row>
    <row r="675" spans="2:17" x14ac:dyDescent="0.25">
      <c r="B675" s="21" t="e">
        <f>VLOOKUP(A675,'Ordre du jour'!$A$2:$V$4973,22,FALSE)</f>
        <v>#N/A</v>
      </c>
      <c r="O675" s="5" t="e">
        <f>VLOOKUP(A675,'Ordre du jour'!$A$2:$V$4973,14,FALSE)</f>
        <v>#N/A</v>
      </c>
      <c r="Q675" s="7">
        <f t="shared" si="14"/>
        <v>32</v>
      </c>
    </row>
    <row r="676" spans="2:17" x14ac:dyDescent="0.25">
      <c r="B676" s="21" t="e">
        <f>VLOOKUP(A676,'Ordre du jour'!$A$2:$V$4973,22,FALSE)</f>
        <v>#N/A</v>
      </c>
      <c r="O676" s="5" t="e">
        <f>VLOOKUP(A676,'Ordre du jour'!$A$2:$V$4973,14,FALSE)</f>
        <v>#N/A</v>
      </c>
      <c r="Q676" s="7">
        <f t="shared" si="14"/>
        <v>32</v>
      </c>
    </row>
    <row r="677" spans="2:17" x14ac:dyDescent="0.25">
      <c r="B677" s="21" t="e">
        <f>VLOOKUP(A677,'Ordre du jour'!$A$2:$V$4973,22,FALSE)</f>
        <v>#N/A</v>
      </c>
      <c r="O677" s="5" t="e">
        <f>VLOOKUP(A677,'Ordre du jour'!$A$2:$V$4973,14,FALSE)</f>
        <v>#N/A</v>
      </c>
      <c r="Q677" s="7">
        <f t="shared" si="14"/>
        <v>32</v>
      </c>
    </row>
    <row r="678" spans="2:17" x14ac:dyDescent="0.25">
      <c r="B678" s="21" t="e">
        <f>VLOOKUP(A678,'Ordre du jour'!$A$2:$V$4973,22,FALSE)</f>
        <v>#N/A</v>
      </c>
      <c r="O678" s="5" t="e">
        <f>VLOOKUP(A678,'Ordre du jour'!$A$2:$V$4973,14,FALSE)</f>
        <v>#N/A</v>
      </c>
      <c r="Q678" s="7">
        <f t="shared" si="14"/>
        <v>32</v>
      </c>
    </row>
    <row r="679" spans="2:17" x14ac:dyDescent="0.25">
      <c r="B679" s="21" t="e">
        <f>VLOOKUP(A679,'Ordre du jour'!$A$2:$V$4973,22,FALSE)</f>
        <v>#N/A</v>
      </c>
      <c r="O679" s="5" t="e">
        <f>VLOOKUP(A679,'Ordre du jour'!$A$2:$V$4973,14,FALSE)</f>
        <v>#N/A</v>
      </c>
      <c r="Q679" s="7">
        <f t="shared" si="14"/>
        <v>32</v>
      </c>
    </row>
    <row r="680" spans="2:17" x14ac:dyDescent="0.25">
      <c r="B680" s="21" t="e">
        <f>VLOOKUP(A680,'Ordre du jour'!$A$2:$V$4973,22,FALSE)</f>
        <v>#N/A</v>
      </c>
      <c r="O680" s="5" t="e">
        <f>VLOOKUP(A680,'Ordre du jour'!$A$2:$V$4973,14,FALSE)</f>
        <v>#N/A</v>
      </c>
      <c r="Q680" s="7">
        <f t="shared" si="14"/>
        <v>32</v>
      </c>
    </row>
    <row r="681" spans="2:17" x14ac:dyDescent="0.25">
      <c r="B681" s="21" t="e">
        <f>VLOOKUP(A681,'Ordre du jour'!$A$2:$V$4973,22,FALSE)</f>
        <v>#N/A</v>
      </c>
      <c r="O681" s="5" t="e">
        <f>VLOOKUP(A681,'Ordre du jour'!$A$2:$V$4973,14,FALSE)</f>
        <v>#N/A</v>
      </c>
      <c r="Q681" s="7">
        <f t="shared" si="14"/>
        <v>32</v>
      </c>
    </row>
    <row r="682" spans="2:17" x14ac:dyDescent="0.25">
      <c r="B682" s="21" t="e">
        <f>VLOOKUP(A682,'Ordre du jour'!$A$2:$V$4973,22,FALSE)</f>
        <v>#N/A</v>
      </c>
      <c r="O682" s="5" t="e">
        <f>VLOOKUP(A682,'Ordre du jour'!$A$2:$V$4973,14,FALSE)</f>
        <v>#N/A</v>
      </c>
      <c r="Q682" s="7">
        <f t="shared" si="14"/>
        <v>32</v>
      </c>
    </row>
    <row r="683" spans="2:17" x14ac:dyDescent="0.25">
      <c r="B683" s="21" t="e">
        <f>VLOOKUP(A683,'Ordre du jour'!$A$2:$V$4973,22,FALSE)</f>
        <v>#N/A</v>
      </c>
      <c r="O683" s="5" t="e">
        <f>VLOOKUP(A683,'Ordre du jour'!$A$2:$V$4973,14,FALSE)</f>
        <v>#N/A</v>
      </c>
      <c r="Q683" s="7">
        <f t="shared" si="14"/>
        <v>32</v>
      </c>
    </row>
    <row r="684" spans="2:17" x14ac:dyDescent="0.25">
      <c r="B684" s="21" t="e">
        <f>VLOOKUP(A684,'Ordre du jour'!$A$2:$V$4973,22,FALSE)</f>
        <v>#N/A</v>
      </c>
      <c r="O684" s="5" t="e">
        <f>VLOOKUP(A684,'Ordre du jour'!$A$2:$V$4973,14,FALSE)</f>
        <v>#N/A</v>
      </c>
      <c r="Q684" s="7">
        <f t="shared" si="14"/>
        <v>32</v>
      </c>
    </row>
    <row r="685" spans="2:17" x14ac:dyDescent="0.25">
      <c r="B685" s="21" t="e">
        <f>VLOOKUP(A685,'Ordre du jour'!$A$2:$V$4973,22,FALSE)</f>
        <v>#N/A</v>
      </c>
      <c r="O685" s="5" t="e">
        <f>VLOOKUP(A685,'Ordre du jour'!$A$2:$V$4973,14,FALSE)</f>
        <v>#N/A</v>
      </c>
      <c r="Q685" s="7">
        <f t="shared" si="14"/>
        <v>32</v>
      </c>
    </row>
    <row r="686" spans="2:17" x14ac:dyDescent="0.25">
      <c r="B686" s="21" t="e">
        <f>VLOOKUP(A686,'Ordre du jour'!$A$2:$V$4973,22,FALSE)</f>
        <v>#N/A</v>
      </c>
      <c r="O686" s="5" t="e">
        <f>VLOOKUP(A686,'Ordre du jour'!$A$2:$V$4973,14,FALSE)</f>
        <v>#N/A</v>
      </c>
      <c r="Q686" s="7">
        <f t="shared" si="14"/>
        <v>32</v>
      </c>
    </row>
    <row r="687" spans="2:17" x14ac:dyDescent="0.25">
      <c r="B687" s="21" t="e">
        <f>VLOOKUP(A687,'Ordre du jour'!$A$2:$V$4973,22,FALSE)</f>
        <v>#N/A</v>
      </c>
      <c r="O687" s="5" t="e">
        <f>VLOOKUP(A687,'Ordre du jour'!$A$2:$V$4973,14,FALSE)</f>
        <v>#N/A</v>
      </c>
      <c r="Q687" s="7">
        <f t="shared" si="14"/>
        <v>32</v>
      </c>
    </row>
    <row r="688" spans="2:17" x14ac:dyDescent="0.25">
      <c r="B688" s="21" t="e">
        <f>VLOOKUP(A688,'Ordre du jour'!$A$2:$V$4973,22,FALSE)</f>
        <v>#N/A</v>
      </c>
      <c r="O688" s="5" t="e">
        <f>VLOOKUP(A688,'Ordre du jour'!$A$2:$V$4973,14,FALSE)</f>
        <v>#N/A</v>
      </c>
      <c r="Q688" s="7">
        <f t="shared" si="14"/>
        <v>32</v>
      </c>
    </row>
    <row r="689" spans="2:17" x14ac:dyDescent="0.25">
      <c r="B689" s="21" t="e">
        <f>VLOOKUP(A689,'Ordre du jour'!$A$2:$V$4973,22,FALSE)</f>
        <v>#N/A</v>
      </c>
      <c r="O689" s="5" t="e">
        <f>VLOOKUP(A689,'Ordre du jour'!$A$2:$V$4973,14,FALSE)</f>
        <v>#N/A</v>
      </c>
      <c r="Q689" s="7">
        <f t="shared" si="14"/>
        <v>32</v>
      </c>
    </row>
    <row r="690" spans="2:17" x14ac:dyDescent="0.25">
      <c r="B690" s="21" t="e">
        <f>VLOOKUP(A690,'Ordre du jour'!$A$2:$V$4973,22,FALSE)</f>
        <v>#N/A</v>
      </c>
      <c r="O690" s="5" t="e">
        <f>VLOOKUP(A690,'Ordre du jour'!$A$2:$V$4973,14,FALSE)</f>
        <v>#N/A</v>
      </c>
      <c r="Q690" s="7">
        <f t="shared" si="14"/>
        <v>32</v>
      </c>
    </row>
    <row r="691" spans="2:17" x14ac:dyDescent="0.25">
      <c r="B691" s="21" t="e">
        <f>VLOOKUP(A691,'Ordre du jour'!$A$2:$V$4973,22,FALSE)</f>
        <v>#N/A</v>
      </c>
      <c r="O691" s="5" t="e">
        <f>VLOOKUP(A691,'Ordre du jour'!$A$2:$V$4973,14,FALSE)</f>
        <v>#N/A</v>
      </c>
      <c r="Q691" s="7">
        <f t="shared" si="14"/>
        <v>32</v>
      </c>
    </row>
    <row r="692" spans="2:17" x14ac:dyDescent="0.25">
      <c r="B692" s="21" t="e">
        <f>VLOOKUP(A692,'Ordre du jour'!$A$2:$V$4973,22,FALSE)</f>
        <v>#N/A</v>
      </c>
      <c r="O692" s="5" t="e">
        <f>VLOOKUP(A692,'Ordre du jour'!$A$2:$V$4973,14,FALSE)</f>
        <v>#N/A</v>
      </c>
      <c r="Q692" s="7">
        <f t="shared" si="14"/>
        <v>32</v>
      </c>
    </row>
    <row r="693" spans="2:17" x14ac:dyDescent="0.25">
      <c r="B693" s="21" t="e">
        <f>VLOOKUP(A693,'Ordre du jour'!$A$2:$V$4973,22,FALSE)</f>
        <v>#N/A</v>
      </c>
      <c r="O693" s="5" t="e">
        <f>VLOOKUP(A693,'Ordre du jour'!$A$2:$V$4973,14,FALSE)</f>
        <v>#N/A</v>
      </c>
      <c r="Q693" s="7">
        <f t="shared" si="14"/>
        <v>32</v>
      </c>
    </row>
    <row r="694" spans="2:17" x14ac:dyDescent="0.25">
      <c r="B694" s="21" t="e">
        <f>VLOOKUP(A694,'Ordre du jour'!$A$2:$V$4973,22,FALSE)</f>
        <v>#N/A</v>
      </c>
      <c r="O694" s="5" t="e">
        <f>VLOOKUP(A694,'Ordre du jour'!$A$2:$V$4973,14,FALSE)</f>
        <v>#N/A</v>
      </c>
      <c r="Q694" s="7">
        <f t="shared" si="14"/>
        <v>32</v>
      </c>
    </row>
    <row r="695" spans="2:17" x14ac:dyDescent="0.25">
      <c r="B695" s="21" t="e">
        <f>VLOOKUP(A695,'Ordre du jour'!$A$2:$V$4973,22,FALSE)</f>
        <v>#N/A</v>
      </c>
      <c r="O695" s="5" t="e">
        <f>VLOOKUP(A695,'Ordre du jour'!$A$2:$V$4973,14,FALSE)</f>
        <v>#N/A</v>
      </c>
      <c r="Q695" s="7">
        <f t="shared" si="14"/>
        <v>32</v>
      </c>
    </row>
    <row r="696" spans="2:17" x14ac:dyDescent="0.25">
      <c r="B696" s="21" t="e">
        <f>VLOOKUP(A696,'Ordre du jour'!$A$2:$V$4973,22,FALSE)</f>
        <v>#N/A</v>
      </c>
      <c r="O696" s="5" t="e">
        <f>VLOOKUP(A696,'Ordre du jour'!$A$2:$V$4973,14,FALSE)</f>
        <v>#N/A</v>
      </c>
      <c r="Q696" s="7">
        <f t="shared" si="14"/>
        <v>32</v>
      </c>
    </row>
    <row r="697" spans="2:17" x14ac:dyDescent="0.25">
      <c r="B697" s="21" t="e">
        <f>VLOOKUP(A697,'Ordre du jour'!$A$2:$V$4973,22,FALSE)</f>
        <v>#N/A</v>
      </c>
      <c r="O697" s="5" t="e">
        <f>VLOOKUP(A697,'Ordre du jour'!$A$2:$V$4973,14,FALSE)</f>
        <v>#N/A</v>
      </c>
      <c r="Q697" s="7">
        <f t="shared" si="14"/>
        <v>32</v>
      </c>
    </row>
    <row r="698" spans="2:17" x14ac:dyDescent="0.25">
      <c r="B698" s="21" t="e">
        <f>VLOOKUP(A698,'Ordre du jour'!$A$2:$V$4973,22,FALSE)</f>
        <v>#N/A</v>
      </c>
      <c r="O698" s="5" t="e">
        <f>VLOOKUP(A698,'Ordre du jour'!$A$2:$V$4973,14,FALSE)</f>
        <v>#N/A</v>
      </c>
      <c r="Q698" s="7">
        <f t="shared" si="14"/>
        <v>32</v>
      </c>
    </row>
    <row r="699" spans="2:17" x14ac:dyDescent="0.25">
      <c r="B699" s="21" t="e">
        <f>VLOOKUP(A699,'Ordre du jour'!$A$2:$V$4973,22,FALSE)</f>
        <v>#N/A</v>
      </c>
      <c r="O699" s="5" t="e">
        <f>VLOOKUP(A699,'Ordre du jour'!$A$2:$V$4973,14,FALSE)</f>
        <v>#N/A</v>
      </c>
      <c r="Q699" s="7">
        <f t="shared" si="14"/>
        <v>32</v>
      </c>
    </row>
    <row r="700" spans="2:17" x14ac:dyDescent="0.25">
      <c r="B700" s="21" t="e">
        <f>VLOOKUP(A700,'Ordre du jour'!$A$2:$V$4973,22,FALSE)</f>
        <v>#N/A</v>
      </c>
      <c r="O700" s="5" t="e">
        <f>VLOOKUP(A700,'Ordre du jour'!$A$2:$V$4973,14,FALSE)</f>
        <v>#N/A</v>
      </c>
      <c r="Q700" s="7">
        <f t="shared" si="14"/>
        <v>32</v>
      </c>
    </row>
    <row r="701" spans="2:17" x14ac:dyDescent="0.25">
      <c r="B701" s="21" t="e">
        <f>VLOOKUP(A701,'Ordre du jour'!$A$2:$V$4973,22,FALSE)</f>
        <v>#N/A</v>
      </c>
      <c r="O701" s="5" t="e">
        <f>VLOOKUP(A701,'Ordre du jour'!$A$2:$V$4973,14,FALSE)</f>
        <v>#N/A</v>
      </c>
      <c r="Q701" s="7">
        <f t="shared" si="14"/>
        <v>32</v>
      </c>
    </row>
    <row r="702" spans="2:17" x14ac:dyDescent="0.25">
      <c r="B702" s="21" t="e">
        <f>VLOOKUP(A702,'Ordre du jour'!$A$2:$V$4973,22,FALSE)</f>
        <v>#N/A</v>
      </c>
      <c r="O702" s="5" t="e">
        <f>VLOOKUP(A702,'Ordre du jour'!$A$2:$V$4973,14,FALSE)</f>
        <v>#N/A</v>
      </c>
      <c r="Q702" s="7">
        <f t="shared" si="14"/>
        <v>32</v>
      </c>
    </row>
    <row r="703" spans="2:17" x14ac:dyDescent="0.25">
      <c r="B703" s="21" t="e">
        <f>VLOOKUP(A703,'Ordre du jour'!$A$2:$V$4973,22,FALSE)</f>
        <v>#N/A</v>
      </c>
      <c r="O703" s="5" t="e">
        <f>VLOOKUP(A703,'Ordre du jour'!$A$2:$V$4973,14,FALSE)</f>
        <v>#N/A</v>
      </c>
      <c r="Q703" s="7">
        <f t="shared" si="14"/>
        <v>32</v>
      </c>
    </row>
    <row r="704" spans="2:17" x14ac:dyDescent="0.25">
      <c r="B704" s="21" t="e">
        <f>VLOOKUP(A704,'Ordre du jour'!$A$2:$V$4973,22,FALSE)</f>
        <v>#N/A</v>
      </c>
      <c r="O704" s="5" t="e">
        <f>VLOOKUP(A704,'Ordre du jour'!$A$2:$V$4973,14,FALSE)</f>
        <v>#N/A</v>
      </c>
      <c r="Q704" s="7">
        <f t="shared" si="14"/>
        <v>32</v>
      </c>
    </row>
    <row r="705" spans="2:17" x14ac:dyDescent="0.25">
      <c r="B705" s="21" t="e">
        <f>VLOOKUP(A705,'Ordre du jour'!$A$2:$V$4973,22,FALSE)</f>
        <v>#N/A</v>
      </c>
      <c r="O705" s="5" t="e">
        <f>VLOOKUP(A705,'Ordre du jour'!$A$2:$V$4973,14,FALSE)</f>
        <v>#N/A</v>
      </c>
      <c r="Q705" s="7">
        <f t="shared" si="14"/>
        <v>32</v>
      </c>
    </row>
    <row r="706" spans="2:17" x14ac:dyDescent="0.25">
      <c r="B706" s="21" t="e">
        <f>VLOOKUP(A706,'Ordre du jour'!$A$2:$V$4973,22,FALSE)</f>
        <v>#N/A</v>
      </c>
      <c r="O706" s="5" t="e">
        <f>VLOOKUP(A706,'Ordre du jour'!$A$2:$V$4973,14,FALSE)</f>
        <v>#N/A</v>
      </c>
      <c r="Q706" s="7">
        <f t="shared" si="14"/>
        <v>32</v>
      </c>
    </row>
    <row r="707" spans="2:17" x14ac:dyDescent="0.25">
      <c r="B707" s="21" t="e">
        <f>VLOOKUP(A707,'Ordre du jour'!$A$2:$V$4973,22,FALSE)</f>
        <v>#N/A</v>
      </c>
      <c r="O707" s="5" t="e">
        <f>VLOOKUP(A707,'Ordre du jour'!$A$2:$V$4973,14,FALSE)</f>
        <v>#N/A</v>
      </c>
      <c r="Q707" s="7">
        <f t="shared" ref="Q707:Q770" si="15">IF(A707=A706,Q706,Q706+1)</f>
        <v>32</v>
      </c>
    </row>
    <row r="708" spans="2:17" x14ac:dyDescent="0.25">
      <c r="B708" s="21" t="e">
        <f>VLOOKUP(A708,'Ordre du jour'!$A$2:$V$4973,22,FALSE)</f>
        <v>#N/A</v>
      </c>
      <c r="O708" s="5" t="e">
        <f>VLOOKUP(A708,'Ordre du jour'!$A$2:$V$4973,14,FALSE)</f>
        <v>#N/A</v>
      </c>
      <c r="Q708" s="7">
        <f t="shared" si="15"/>
        <v>32</v>
      </c>
    </row>
    <row r="709" spans="2:17" x14ac:dyDescent="0.25">
      <c r="B709" s="21" t="e">
        <f>VLOOKUP(A709,'Ordre du jour'!$A$2:$V$4973,22,FALSE)</f>
        <v>#N/A</v>
      </c>
      <c r="O709" s="5" t="e">
        <f>VLOOKUP(A709,'Ordre du jour'!$A$2:$V$4973,14,FALSE)</f>
        <v>#N/A</v>
      </c>
      <c r="Q709" s="7">
        <f t="shared" si="15"/>
        <v>32</v>
      </c>
    </row>
    <row r="710" spans="2:17" x14ac:dyDescent="0.25">
      <c r="B710" s="21" t="e">
        <f>VLOOKUP(A710,'Ordre du jour'!$A$2:$V$4973,22,FALSE)</f>
        <v>#N/A</v>
      </c>
      <c r="O710" s="5" t="e">
        <f>VLOOKUP(A710,'Ordre du jour'!$A$2:$V$4973,14,FALSE)</f>
        <v>#N/A</v>
      </c>
      <c r="Q710" s="7">
        <f t="shared" si="15"/>
        <v>32</v>
      </c>
    </row>
    <row r="711" spans="2:17" x14ac:dyDescent="0.25">
      <c r="B711" s="21" t="e">
        <f>VLOOKUP(A711,'Ordre du jour'!$A$2:$V$4973,22,FALSE)</f>
        <v>#N/A</v>
      </c>
      <c r="O711" s="5" t="e">
        <f>VLOOKUP(A711,'Ordre du jour'!$A$2:$V$4973,14,FALSE)</f>
        <v>#N/A</v>
      </c>
      <c r="Q711" s="7">
        <f t="shared" si="15"/>
        <v>32</v>
      </c>
    </row>
    <row r="712" spans="2:17" x14ac:dyDescent="0.25">
      <c r="B712" s="21" t="e">
        <f>VLOOKUP(A712,'Ordre du jour'!$A$2:$V$4973,22,FALSE)</f>
        <v>#N/A</v>
      </c>
      <c r="O712" s="5" t="e">
        <f>VLOOKUP(A712,'Ordre du jour'!$A$2:$V$4973,14,FALSE)</f>
        <v>#N/A</v>
      </c>
      <c r="Q712" s="7">
        <f t="shared" si="15"/>
        <v>32</v>
      </c>
    </row>
    <row r="713" spans="2:17" x14ac:dyDescent="0.25">
      <c r="B713" s="21" t="e">
        <f>VLOOKUP(A713,'Ordre du jour'!$A$2:$V$4973,22,FALSE)</f>
        <v>#N/A</v>
      </c>
      <c r="O713" s="5" t="e">
        <f>VLOOKUP(A713,'Ordre du jour'!$A$2:$V$4973,14,FALSE)</f>
        <v>#N/A</v>
      </c>
      <c r="Q713" s="7">
        <f t="shared" si="15"/>
        <v>32</v>
      </c>
    </row>
    <row r="714" spans="2:17" x14ac:dyDescent="0.25">
      <c r="B714" s="21" t="e">
        <f>VLOOKUP(A714,'Ordre du jour'!$A$2:$V$4973,22,FALSE)</f>
        <v>#N/A</v>
      </c>
      <c r="O714" s="5" t="e">
        <f>VLOOKUP(A714,'Ordre du jour'!$A$2:$V$4973,14,FALSE)</f>
        <v>#N/A</v>
      </c>
      <c r="Q714" s="7">
        <f t="shared" si="15"/>
        <v>32</v>
      </c>
    </row>
    <row r="715" spans="2:17" x14ac:dyDescent="0.25">
      <c r="B715" s="21" t="e">
        <f>VLOOKUP(A715,'Ordre du jour'!$A$2:$V$4973,22,FALSE)</f>
        <v>#N/A</v>
      </c>
      <c r="O715" s="5" t="e">
        <f>VLOOKUP(A715,'Ordre du jour'!$A$2:$V$4973,14,FALSE)</f>
        <v>#N/A</v>
      </c>
      <c r="Q715" s="7">
        <f t="shared" si="15"/>
        <v>32</v>
      </c>
    </row>
    <row r="716" spans="2:17" x14ac:dyDescent="0.25">
      <c r="B716" s="21" t="e">
        <f>VLOOKUP(A716,'Ordre du jour'!$A$2:$V$4973,22,FALSE)</f>
        <v>#N/A</v>
      </c>
      <c r="O716" s="5" t="e">
        <f>VLOOKUP(A716,'Ordre du jour'!$A$2:$V$4973,14,FALSE)</f>
        <v>#N/A</v>
      </c>
      <c r="Q716" s="7">
        <f t="shared" si="15"/>
        <v>32</v>
      </c>
    </row>
    <row r="717" spans="2:17" x14ac:dyDescent="0.25">
      <c r="B717" s="21" t="e">
        <f>VLOOKUP(A717,'Ordre du jour'!$A$2:$V$4973,22,FALSE)</f>
        <v>#N/A</v>
      </c>
      <c r="O717" s="5" t="e">
        <f>VLOOKUP(A717,'Ordre du jour'!$A$2:$V$4973,14,FALSE)</f>
        <v>#N/A</v>
      </c>
      <c r="Q717" s="7">
        <f t="shared" si="15"/>
        <v>32</v>
      </c>
    </row>
    <row r="718" spans="2:17" x14ac:dyDescent="0.25">
      <c r="B718" s="21" t="e">
        <f>VLOOKUP(A718,'Ordre du jour'!$A$2:$V$4973,22,FALSE)</f>
        <v>#N/A</v>
      </c>
      <c r="O718" s="5" t="e">
        <f>VLOOKUP(A718,'Ordre du jour'!$A$2:$V$4973,14,FALSE)</f>
        <v>#N/A</v>
      </c>
      <c r="Q718" s="7">
        <f t="shared" si="15"/>
        <v>32</v>
      </c>
    </row>
    <row r="719" spans="2:17" x14ac:dyDescent="0.25">
      <c r="B719" s="21" t="e">
        <f>VLOOKUP(A719,'Ordre du jour'!$A$2:$V$4973,22,FALSE)</f>
        <v>#N/A</v>
      </c>
      <c r="O719" s="5" t="e">
        <f>VLOOKUP(A719,'Ordre du jour'!$A$2:$V$4973,14,FALSE)</f>
        <v>#N/A</v>
      </c>
      <c r="Q719" s="7">
        <f t="shared" si="15"/>
        <v>32</v>
      </c>
    </row>
    <row r="720" spans="2:17" x14ac:dyDescent="0.25">
      <c r="B720" s="21" t="e">
        <f>VLOOKUP(A720,'Ordre du jour'!$A$2:$V$4973,22,FALSE)</f>
        <v>#N/A</v>
      </c>
      <c r="O720" s="5" t="e">
        <f>VLOOKUP(A720,'Ordre du jour'!$A$2:$V$4973,14,FALSE)</f>
        <v>#N/A</v>
      </c>
      <c r="Q720" s="7">
        <f t="shared" si="15"/>
        <v>32</v>
      </c>
    </row>
    <row r="721" spans="2:17" x14ac:dyDescent="0.25">
      <c r="B721" s="21" t="e">
        <f>VLOOKUP(A721,'Ordre du jour'!$A$2:$V$4973,22,FALSE)</f>
        <v>#N/A</v>
      </c>
      <c r="O721" s="5" t="e">
        <f>VLOOKUP(A721,'Ordre du jour'!$A$2:$V$4973,14,FALSE)</f>
        <v>#N/A</v>
      </c>
      <c r="Q721" s="7">
        <f t="shared" si="15"/>
        <v>32</v>
      </c>
    </row>
    <row r="722" spans="2:17" x14ac:dyDescent="0.25">
      <c r="B722" s="21" t="e">
        <f>VLOOKUP(A722,'Ordre du jour'!$A$2:$V$4973,22,FALSE)</f>
        <v>#N/A</v>
      </c>
      <c r="O722" s="5" t="e">
        <f>VLOOKUP(A722,'Ordre du jour'!$A$2:$V$4973,14,FALSE)</f>
        <v>#N/A</v>
      </c>
      <c r="Q722" s="7">
        <f t="shared" si="15"/>
        <v>32</v>
      </c>
    </row>
    <row r="723" spans="2:17" x14ac:dyDescent="0.25">
      <c r="B723" s="21" t="e">
        <f>VLOOKUP(A723,'Ordre du jour'!$A$2:$V$4973,22,FALSE)</f>
        <v>#N/A</v>
      </c>
      <c r="O723" s="5" t="e">
        <f>VLOOKUP(A723,'Ordre du jour'!$A$2:$V$4973,14,FALSE)</f>
        <v>#N/A</v>
      </c>
      <c r="Q723" s="7">
        <f t="shared" si="15"/>
        <v>32</v>
      </c>
    </row>
    <row r="724" spans="2:17" x14ac:dyDescent="0.25">
      <c r="B724" s="21" t="e">
        <f>VLOOKUP(A724,'Ordre du jour'!$A$2:$V$4973,22,FALSE)</f>
        <v>#N/A</v>
      </c>
      <c r="O724" s="5" t="e">
        <f>VLOOKUP(A724,'Ordre du jour'!$A$2:$V$4973,14,FALSE)</f>
        <v>#N/A</v>
      </c>
      <c r="Q724" s="7">
        <f t="shared" si="15"/>
        <v>32</v>
      </c>
    </row>
    <row r="725" spans="2:17" x14ac:dyDescent="0.25">
      <c r="B725" s="21" t="e">
        <f>VLOOKUP(A725,'Ordre du jour'!$A$2:$V$4973,22,FALSE)</f>
        <v>#N/A</v>
      </c>
      <c r="O725" s="5" t="e">
        <f>VLOOKUP(A725,'Ordre du jour'!$A$2:$V$4973,14,FALSE)</f>
        <v>#N/A</v>
      </c>
      <c r="Q725" s="7">
        <f t="shared" si="15"/>
        <v>32</v>
      </c>
    </row>
    <row r="726" spans="2:17" x14ac:dyDescent="0.25">
      <c r="B726" s="21" t="e">
        <f>VLOOKUP(A726,'Ordre du jour'!$A$2:$V$4973,22,FALSE)</f>
        <v>#N/A</v>
      </c>
      <c r="O726" s="5" t="e">
        <f>VLOOKUP(A726,'Ordre du jour'!$A$2:$V$4973,14,FALSE)</f>
        <v>#N/A</v>
      </c>
      <c r="Q726" s="7">
        <f t="shared" si="15"/>
        <v>32</v>
      </c>
    </row>
    <row r="727" spans="2:17" x14ac:dyDescent="0.25">
      <c r="B727" s="21" t="e">
        <f>VLOOKUP(A727,'Ordre du jour'!$A$2:$V$4973,22,FALSE)</f>
        <v>#N/A</v>
      </c>
      <c r="O727" s="5" t="e">
        <f>VLOOKUP(A727,'Ordre du jour'!$A$2:$V$4973,14,FALSE)</f>
        <v>#N/A</v>
      </c>
      <c r="Q727" s="7">
        <f t="shared" si="15"/>
        <v>32</v>
      </c>
    </row>
    <row r="728" spans="2:17" x14ac:dyDescent="0.25">
      <c r="B728" s="21" t="e">
        <f>VLOOKUP(A728,'Ordre du jour'!$A$2:$V$4973,22,FALSE)</f>
        <v>#N/A</v>
      </c>
      <c r="O728" s="5" t="e">
        <f>VLOOKUP(A728,'Ordre du jour'!$A$2:$V$4973,14,FALSE)</f>
        <v>#N/A</v>
      </c>
      <c r="Q728" s="7">
        <f t="shared" si="15"/>
        <v>32</v>
      </c>
    </row>
    <row r="729" spans="2:17" x14ac:dyDescent="0.25">
      <c r="B729" s="21" t="e">
        <f>VLOOKUP(A729,'Ordre du jour'!$A$2:$V$4973,22,FALSE)</f>
        <v>#N/A</v>
      </c>
      <c r="O729" s="5" t="e">
        <f>VLOOKUP(A729,'Ordre du jour'!$A$2:$V$4973,14,FALSE)</f>
        <v>#N/A</v>
      </c>
      <c r="Q729" s="7">
        <f t="shared" si="15"/>
        <v>32</v>
      </c>
    </row>
    <row r="730" spans="2:17" x14ac:dyDescent="0.25">
      <c r="B730" s="21" t="e">
        <f>VLOOKUP(A730,'Ordre du jour'!$A$2:$V$4973,22,FALSE)</f>
        <v>#N/A</v>
      </c>
      <c r="O730" s="5" t="e">
        <f>VLOOKUP(A730,'Ordre du jour'!$A$2:$V$4973,14,FALSE)</f>
        <v>#N/A</v>
      </c>
      <c r="Q730" s="7">
        <f t="shared" si="15"/>
        <v>32</v>
      </c>
    </row>
    <row r="731" spans="2:17" x14ac:dyDescent="0.25">
      <c r="B731" s="21" t="e">
        <f>VLOOKUP(A731,'Ordre du jour'!$A$2:$V$4973,22,FALSE)</f>
        <v>#N/A</v>
      </c>
      <c r="O731" s="5" t="e">
        <f>VLOOKUP(A731,'Ordre du jour'!$A$2:$V$4973,14,FALSE)</f>
        <v>#N/A</v>
      </c>
      <c r="Q731" s="7">
        <f t="shared" si="15"/>
        <v>32</v>
      </c>
    </row>
    <row r="732" spans="2:17" x14ac:dyDescent="0.25">
      <c r="B732" s="21" t="e">
        <f>VLOOKUP(A732,'Ordre du jour'!$A$2:$V$4973,22,FALSE)</f>
        <v>#N/A</v>
      </c>
      <c r="O732" s="5" t="e">
        <f>VLOOKUP(A732,'Ordre du jour'!$A$2:$V$4973,14,FALSE)</f>
        <v>#N/A</v>
      </c>
      <c r="Q732" s="7">
        <f t="shared" si="15"/>
        <v>32</v>
      </c>
    </row>
    <row r="733" spans="2:17" x14ac:dyDescent="0.25">
      <c r="B733" s="21" t="e">
        <f>VLOOKUP(A733,'Ordre du jour'!$A$2:$V$4973,22,FALSE)</f>
        <v>#N/A</v>
      </c>
      <c r="O733" s="5" t="e">
        <f>VLOOKUP(A733,'Ordre du jour'!$A$2:$V$4973,14,FALSE)</f>
        <v>#N/A</v>
      </c>
      <c r="Q733" s="7">
        <f t="shared" si="15"/>
        <v>32</v>
      </c>
    </row>
    <row r="734" spans="2:17" x14ac:dyDescent="0.25">
      <c r="B734" s="21" t="e">
        <f>VLOOKUP(A734,'Ordre du jour'!$A$2:$V$4973,22,FALSE)</f>
        <v>#N/A</v>
      </c>
      <c r="O734" s="5" t="e">
        <f>VLOOKUP(A734,'Ordre du jour'!$A$2:$V$4973,14,FALSE)</f>
        <v>#N/A</v>
      </c>
      <c r="Q734" s="7">
        <f t="shared" si="15"/>
        <v>32</v>
      </c>
    </row>
    <row r="735" spans="2:17" x14ac:dyDescent="0.25">
      <c r="B735" s="21" t="e">
        <f>VLOOKUP(A735,'Ordre du jour'!$A$2:$V$4973,22,FALSE)</f>
        <v>#N/A</v>
      </c>
      <c r="O735" s="5" t="e">
        <f>VLOOKUP(A735,'Ordre du jour'!$A$2:$V$4973,14,FALSE)</f>
        <v>#N/A</v>
      </c>
      <c r="Q735" s="7">
        <f t="shared" si="15"/>
        <v>32</v>
      </c>
    </row>
    <row r="736" spans="2:17" x14ac:dyDescent="0.25">
      <c r="B736" s="21" t="e">
        <f>VLOOKUP(A736,'Ordre du jour'!$A$2:$V$4973,22,FALSE)</f>
        <v>#N/A</v>
      </c>
      <c r="O736" s="5" t="e">
        <f>VLOOKUP(A736,'Ordre du jour'!$A$2:$V$4973,14,FALSE)</f>
        <v>#N/A</v>
      </c>
      <c r="Q736" s="7">
        <f t="shared" si="15"/>
        <v>32</v>
      </c>
    </row>
    <row r="737" spans="2:17" x14ac:dyDescent="0.25">
      <c r="B737" s="21" t="e">
        <f>VLOOKUP(A737,'Ordre du jour'!$A$2:$V$4973,22,FALSE)</f>
        <v>#N/A</v>
      </c>
      <c r="O737" s="5" t="e">
        <f>VLOOKUP(A737,'Ordre du jour'!$A$2:$V$4973,14,FALSE)</f>
        <v>#N/A</v>
      </c>
      <c r="Q737" s="7">
        <f t="shared" si="15"/>
        <v>32</v>
      </c>
    </row>
    <row r="738" spans="2:17" x14ac:dyDescent="0.25">
      <c r="B738" s="21" t="e">
        <f>VLOOKUP(A738,'Ordre du jour'!$A$2:$V$4973,22,FALSE)</f>
        <v>#N/A</v>
      </c>
      <c r="O738" s="5" t="e">
        <f>VLOOKUP(A738,'Ordre du jour'!$A$2:$V$4973,14,FALSE)</f>
        <v>#N/A</v>
      </c>
      <c r="Q738" s="7">
        <f t="shared" si="15"/>
        <v>32</v>
      </c>
    </row>
    <row r="739" spans="2:17" x14ac:dyDescent="0.25">
      <c r="B739" s="21" t="e">
        <f>VLOOKUP(A739,'Ordre du jour'!$A$2:$V$4973,22,FALSE)</f>
        <v>#N/A</v>
      </c>
      <c r="O739" s="5" t="e">
        <f>VLOOKUP(A739,'Ordre du jour'!$A$2:$V$4973,14,FALSE)</f>
        <v>#N/A</v>
      </c>
      <c r="Q739" s="7">
        <f t="shared" si="15"/>
        <v>32</v>
      </c>
    </row>
    <row r="740" spans="2:17" x14ac:dyDescent="0.25">
      <c r="B740" s="21" t="e">
        <f>VLOOKUP(A740,'Ordre du jour'!$A$2:$V$4973,22,FALSE)</f>
        <v>#N/A</v>
      </c>
      <c r="O740" s="5" t="e">
        <f>VLOOKUP(A740,'Ordre du jour'!$A$2:$V$4973,14,FALSE)</f>
        <v>#N/A</v>
      </c>
      <c r="Q740" s="7">
        <f t="shared" si="15"/>
        <v>32</v>
      </c>
    </row>
    <row r="741" spans="2:17" x14ac:dyDescent="0.25">
      <c r="B741" s="21" t="e">
        <f>VLOOKUP(A741,'Ordre du jour'!$A$2:$V$4973,22,FALSE)</f>
        <v>#N/A</v>
      </c>
      <c r="O741" s="5" t="e">
        <f>VLOOKUP(A741,'Ordre du jour'!$A$2:$V$4973,14,FALSE)</f>
        <v>#N/A</v>
      </c>
      <c r="Q741" s="7">
        <f t="shared" si="15"/>
        <v>32</v>
      </c>
    </row>
    <row r="742" spans="2:17" x14ac:dyDescent="0.25">
      <c r="B742" s="21" t="e">
        <f>VLOOKUP(A742,'Ordre du jour'!$A$2:$V$4973,22,FALSE)</f>
        <v>#N/A</v>
      </c>
      <c r="O742" s="5" t="e">
        <f>VLOOKUP(A742,'Ordre du jour'!$A$2:$V$4973,14,FALSE)</f>
        <v>#N/A</v>
      </c>
      <c r="Q742" s="7">
        <f t="shared" si="15"/>
        <v>32</v>
      </c>
    </row>
    <row r="743" spans="2:17" x14ac:dyDescent="0.25">
      <c r="B743" s="21" t="e">
        <f>VLOOKUP(A743,'Ordre du jour'!$A$2:$V$4973,22,FALSE)</f>
        <v>#N/A</v>
      </c>
      <c r="O743" s="5" t="e">
        <f>VLOOKUP(A743,'Ordre du jour'!$A$2:$V$4973,14,FALSE)</f>
        <v>#N/A</v>
      </c>
      <c r="Q743" s="7">
        <f t="shared" si="15"/>
        <v>32</v>
      </c>
    </row>
    <row r="744" spans="2:17" x14ac:dyDescent="0.25">
      <c r="B744" s="21" t="e">
        <f>VLOOKUP(A744,'Ordre du jour'!$A$2:$V$4973,22,FALSE)</f>
        <v>#N/A</v>
      </c>
      <c r="O744" s="5" t="e">
        <f>VLOOKUP(A744,'Ordre du jour'!$A$2:$V$4973,14,FALSE)</f>
        <v>#N/A</v>
      </c>
      <c r="Q744" s="7">
        <f t="shared" si="15"/>
        <v>32</v>
      </c>
    </row>
    <row r="745" spans="2:17" x14ac:dyDescent="0.25">
      <c r="B745" s="21" t="e">
        <f>VLOOKUP(A745,'Ordre du jour'!$A$2:$V$4973,22,FALSE)</f>
        <v>#N/A</v>
      </c>
      <c r="O745" s="5" t="e">
        <f>VLOOKUP(A745,'Ordre du jour'!$A$2:$V$4973,14,FALSE)</f>
        <v>#N/A</v>
      </c>
      <c r="Q745" s="7">
        <f t="shared" si="15"/>
        <v>32</v>
      </c>
    </row>
    <row r="746" spans="2:17" x14ac:dyDescent="0.25">
      <c r="B746" s="21" t="e">
        <f>VLOOKUP(A746,'Ordre du jour'!$A$2:$V$4973,22,FALSE)</f>
        <v>#N/A</v>
      </c>
      <c r="O746" s="5" t="e">
        <f>VLOOKUP(A746,'Ordre du jour'!$A$2:$V$4973,14,FALSE)</f>
        <v>#N/A</v>
      </c>
      <c r="Q746" s="7">
        <f t="shared" si="15"/>
        <v>32</v>
      </c>
    </row>
    <row r="747" spans="2:17" x14ac:dyDescent="0.25">
      <c r="B747" s="21" t="e">
        <f>VLOOKUP(A747,'Ordre du jour'!$A$2:$V$4973,22,FALSE)</f>
        <v>#N/A</v>
      </c>
      <c r="O747" s="5" t="e">
        <f>VLOOKUP(A747,'Ordre du jour'!$A$2:$V$4973,14,FALSE)</f>
        <v>#N/A</v>
      </c>
      <c r="Q747" s="7">
        <f t="shared" si="15"/>
        <v>32</v>
      </c>
    </row>
    <row r="748" spans="2:17" x14ac:dyDescent="0.25">
      <c r="B748" s="21" t="e">
        <f>VLOOKUP(A748,'Ordre du jour'!$A$2:$V$4973,22,FALSE)</f>
        <v>#N/A</v>
      </c>
      <c r="O748" s="5" t="e">
        <f>VLOOKUP(A748,'Ordre du jour'!$A$2:$V$4973,14,FALSE)</f>
        <v>#N/A</v>
      </c>
      <c r="Q748" s="7">
        <f t="shared" si="15"/>
        <v>32</v>
      </c>
    </row>
    <row r="749" spans="2:17" x14ac:dyDescent="0.25">
      <c r="B749" s="21" t="e">
        <f>VLOOKUP(A749,'Ordre du jour'!$A$2:$V$4973,22,FALSE)</f>
        <v>#N/A</v>
      </c>
      <c r="O749" s="5" t="e">
        <f>VLOOKUP(A749,'Ordre du jour'!$A$2:$V$4973,14,FALSE)</f>
        <v>#N/A</v>
      </c>
      <c r="Q749" s="7">
        <f t="shared" si="15"/>
        <v>32</v>
      </c>
    </row>
    <row r="750" spans="2:17" x14ac:dyDescent="0.25">
      <c r="B750" s="21" t="e">
        <f>VLOOKUP(A750,'Ordre du jour'!$A$2:$V$4973,22,FALSE)</f>
        <v>#N/A</v>
      </c>
      <c r="O750" s="5" t="e">
        <f>VLOOKUP(A750,'Ordre du jour'!$A$2:$V$4973,14,FALSE)</f>
        <v>#N/A</v>
      </c>
      <c r="Q750" s="7">
        <f t="shared" si="15"/>
        <v>32</v>
      </c>
    </row>
    <row r="751" spans="2:17" x14ac:dyDescent="0.25">
      <c r="B751" s="21" t="e">
        <f>VLOOKUP(A751,'Ordre du jour'!$A$2:$V$4973,22,FALSE)</f>
        <v>#N/A</v>
      </c>
      <c r="O751" s="5" t="e">
        <f>VLOOKUP(A751,'Ordre du jour'!$A$2:$V$4973,14,FALSE)</f>
        <v>#N/A</v>
      </c>
      <c r="Q751" s="7">
        <f t="shared" si="15"/>
        <v>32</v>
      </c>
    </row>
    <row r="752" spans="2:17" x14ac:dyDescent="0.25">
      <c r="B752" s="21" t="e">
        <f>VLOOKUP(A752,'Ordre du jour'!$A$2:$V$4973,22,FALSE)</f>
        <v>#N/A</v>
      </c>
      <c r="O752" s="5" t="e">
        <f>VLOOKUP(A752,'Ordre du jour'!$A$2:$V$4973,14,FALSE)</f>
        <v>#N/A</v>
      </c>
      <c r="Q752" s="7">
        <f t="shared" si="15"/>
        <v>32</v>
      </c>
    </row>
    <row r="753" spans="2:17" x14ac:dyDescent="0.25">
      <c r="B753" s="21" t="e">
        <f>VLOOKUP(A753,'Ordre du jour'!$A$2:$V$4973,22,FALSE)</f>
        <v>#N/A</v>
      </c>
      <c r="O753" s="5" t="e">
        <f>VLOOKUP(A753,'Ordre du jour'!$A$2:$V$4973,14,FALSE)</f>
        <v>#N/A</v>
      </c>
      <c r="Q753" s="7">
        <f t="shared" si="15"/>
        <v>32</v>
      </c>
    </row>
    <row r="754" spans="2:17" x14ac:dyDescent="0.25">
      <c r="B754" s="21" t="e">
        <f>VLOOKUP(A754,'Ordre du jour'!$A$2:$V$4973,22,FALSE)</f>
        <v>#N/A</v>
      </c>
      <c r="O754" s="5" t="e">
        <f>VLOOKUP(A754,'Ordre du jour'!$A$2:$V$4973,14,FALSE)</f>
        <v>#N/A</v>
      </c>
      <c r="Q754" s="7">
        <f t="shared" si="15"/>
        <v>32</v>
      </c>
    </row>
    <row r="755" spans="2:17" x14ac:dyDescent="0.25">
      <c r="B755" s="21" t="e">
        <f>VLOOKUP(A755,'Ordre du jour'!$A$2:$V$4973,22,FALSE)</f>
        <v>#N/A</v>
      </c>
      <c r="O755" s="5" t="e">
        <f>VLOOKUP(A755,'Ordre du jour'!$A$2:$V$4973,14,FALSE)</f>
        <v>#N/A</v>
      </c>
      <c r="Q755" s="7">
        <f t="shared" si="15"/>
        <v>32</v>
      </c>
    </row>
    <row r="756" spans="2:17" x14ac:dyDescent="0.25">
      <c r="B756" s="21" t="e">
        <f>VLOOKUP(A756,'Ordre du jour'!$A$2:$V$4973,22,FALSE)</f>
        <v>#N/A</v>
      </c>
      <c r="O756" s="5" t="e">
        <f>VLOOKUP(A756,'Ordre du jour'!$A$2:$V$4973,14,FALSE)</f>
        <v>#N/A</v>
      </c>
      <c r="Q756" s="7">
        <f t="shared" si="15"/>
        <v>32</v>
      </c>
    </row>
    <row r="757" spans="2:17" x14ac:dyDescent="0.25">
      <c r="B757" s="21" t="e">
        <f>VLOOKUP(A757,'Ordre du jour'!$A$2:$V$4973,22,FALSE)</f>
        <v>#N/A</v>
      </c>
      <c r="O757" s="5" t="e">
        <f>VLOOKUP(A757,'Ordre du jour'!$A$2:$V$4973,14,FALSE)</f>
        <v>#N/A</v>
      </c>
      <c r="Q757" s="7">
        <f t="shared" si="15"/>
        <v>32</v>
      </c>
    </row>
    <row r="758" spans="2:17" x14ac:dyDescent="0.25">
      <c r="B758" s="21" t="e">
        <f>VLOOKUP(A758,'Ordre du jour'!$A$2:$V$4973,22,FALSE)</f>
        <v>#N/A</v>
      </c>
      <c r="O758" s="5" t="e">
        <f>VLOOKUP(A758,'Ordre du jour'!$A$2:$V$4973,14,FALSE)</f>
        <v>#N/A</v>
      </c>
      <c r="Q758" s="7">
        <f t="shared" si="15"/>
        <v>32</v>
      </c>
    </row>
    <row r="759" spans="2:17" x14ac:dyDescent="0.25">
      <c r="B759" s="21" t="e">
        <f>VLOOKUP(A759,'Ordre du jour'!$A$2:$V$4973,22,FALSE)</f>
        <v>#N/A</v>
      </c>
      <c r="O759" s="5" t="e">
        <f>VLOOKUP(A759,'Ordre du jour'!$A$2:$V$4973,14,FALSE)</f>
        <v>#N/A</v>
      </c>
      <c r="Q759" s="7">
        <f t="shared" si="15"/>
        <v>32</v>
      </c>
    </row>
    <row r="760" spans="2:17" x14ac:dyDescent="0.25">
      <c r="B760" s="21" t="e">
        <f>VLOOKUP(A760,'Ordre du jour'!$A$2:$V$4973,22,FALSE)</f>
        <v>#N/A</v>
      </c>
      <c r="O760" s="5" t="e">
        <f>VLOOKUP(A760,'Ordre du jour'!$A$2:$V$4973,14,FALSE)</f>
        <v>#N/A</v>
      </c>
      <c r="Q760" s="7">
        <f t="shared" si="15"/>
        <v>32</v>
      </c>
    </row>
    <row r="761" spans="2:17" x14ac:dyDescent="0.25">
      <c r="B761" s="21" t="e">
        <f>VLOOKUP(A761,'Ordre du jour'!$A$2:$V$4973,22,FALSE)</f>
        <v>#N/A</v>
      </c>
      <c r="O761" s="5" t="e">
        <f>VLOOKUP(A761,'Ordre du jour'!$A$2:$V$4973,14,FALSE)</f>
        <v>#N/A</v>
      </c>
      <c r="Q761" s="7">
        <f t="shared" si="15"/>
        <v>32</v>
      </c>
    </row>
    <row r="762" spans="2:17" x14ac:dyDescent="0.25">
      <c r="B762" s="21" t="e">
        <f>VLOOKUP(A762,'Ordre du jour'!$A$2:$V$4973,22,FALSE)</f>
        <v>#N/A</v>
      </c>
      <c r="O762" s="5" t="e">
        <f>VLOOKUP(A762,'Ordre du jour'!$A$2:$V$4973,14,FALSE)</f>
        <v>#N/A</v>
      </c>
      <c r="Q762" s="7">
        <f t="shared" si="15"/>
        <v>32</v>
      </c>
    </row>
    <row r="763" spans="2:17" x14ac:dyDescent="0.25">
      <c r="B763" s="21" t="e">
        <f>VLOOKUP(A763,'Ordre du jour'!$A$2:$V$4973,22,FALSE)</f>
        <v>#N/A</v>
      </c>
      <c r="O763" s="5" t="e">
        <f>VLOOKUP(A763,'Ordre du jour'!$A$2:$V$4973,14,FALSE)</f>
        <v>#N/A</v>
      </c>
      <c r="Q763" s="7">
        <f t="shared" si="15"/>
        <v>32</v>
      </c>
    </row>
    <row r="764" spans="2:17" x14ac:dyDescent="0.25">
      <c r="B764" s="21" t="e">
        <f>VLOOKUP(A764,'Ordre du jour'!$A$2:$V$4973,22,FALSE)</f>
        <v>#N/A</v>
      </c>
      <c r="O764" s="5" t="e">
        <f>VLOOKUP(A764,'Ordre du jour'!$A$2:$V$4973,14,FALSE)</f>
        <v>#N/A</v>
      </c>
      <c r="Q764" s="7">
        <f t="shared" si="15"/>
        <v>32</v>
      </c>
    </row>
    <row r="765" spans="2:17" x14ac:dyDescent="0.25">
      <c r="B765" s="21" t="e">
        <f>VLOOKUP(A765,'Ordre du jour'!$A$2:$V$4973,22,FALSE)</f>
        <v>#N/A</v>
      </c>
      <c r="O765" s="5" t="e">
        <f>VLOOKUP(A765,'Ordre du jour'!$A$2:$V$4973,14,FALSE)</f>
        <v>#N/A</v>
      </c>
      <c r="Q765" s="7">
        <f t="shared" si="15"/>
        <v>32</v>
      </c>
    </row>
    <row r="766" spans="2:17" x14ac:dyDescent="0.25">
      <c r="B766" s="21" t="e">
        <f>VLOOKUP(A766,'Ordre du jour'!$A$2:$V$4973,22,FALSE)</f>
        <v>#N/A</v>
      </c>
      <c r="O766" s="5" t="e">
        <f>VLOOKUP(A766,'Ordre du jour'!$A$2:$V$4973,14,FALSE)</f>
        <v>#N/A</v>
      </c>
      <c r="Q766" s="7">
        <f t="shared" si="15"/>
        <v>32</v>
      </c>
    </row>
    <row r="767" spans="2:17" x14ac:dyDescent="0.25">
      <c r="B767" s="21" t="e">
        <f>VLOOKUP(A767,'Ordre du jour'!$A$2:$V$4973,22,FALSE)</f>
        <v>#N/A</v>
      </c>
      <c r="O767" s="5" t="e">
        <f>VLOOKUP(A767,'Ordre du jour'!$A$2:$V$4973,14,FALSE)</f>
        <v>#N/A</v>
      </c>
      <c r="Q767" s="7">
        <f t="shared" si="15"/>
        <v>32</v>
      </c>
    </row>
    <row r="768" spans="2:17" x14ac:dyDescent="0.25">
      <c r="B768" s="21" t="e">
        <f>VLOOKUP(A768,'Ordre du jour'!$A$2:$V$4973,22,FALSE)</f>
        <v>#N/A</v>
      </c>
      <c r="O768" s="5" t="e">
        <f>VLOOKUP(A768,'Ordre du jour'!$A$2:$V$4973,14,FALSE)</f>
        <v>#N/A</v>
      </c>
      <c r="Q768" s="7">
        <f t="shared" si="15"/>
        <v>32</v>
      </c>
    </row>
    <row r="769" spans="2:17" x14ac:dyDescent="0.25">
      <c r="B769" s="21" t="e">
        <f>VLOOKUP(A769,'Ordre du jour'!$A$2:$V$4973,22,FALSE)</f>
        <v>#N/A</v>
      </c>
      <c r="O769" s="5" t="e">
        <f>VLOOKUP(A769,'Ordre du jour'!$A$2:$V$4973,14,FALSE)</f>
        <v>#N/A</v>
      </c>
      <c r="Q769" s="7">
        <f t="shared" si="15"/>
        <v>32</v>
      </c>
    </row>
    <row r="770" spans="2:17" x14ac:dyDescent="0.25">
      <c r="B770" s="21" t="e">
        <f>VLOOKUP(A770,'Ordre du jour'!$A$2:$V$4973,22,FALSE)</f>
        <v>#N/A</v>
      </c>
      <c r="O770" s="5" t="e">
        <f>VLOOKUP(A770,'Ordre du jour'!$A$2:$V$4973,14,FALSE)</f>
        <v>#N/A</v>
      </c>
      <c r="Q770" s="7">
        <f t="shared" si="15"/>
        <v>32</v>
      </c>
    </row>
    <row r="771" spans="2:17" x14ac:dyDescent="0.25">
      <c r="B771" s="21" t="e">
        <f>VLOOKUP(A771,'Ordre du jour'!$A$2:$V$4973,22,FALSE)</f>
        <v>#N/A</v>
      </c>
      <c r="O771" s="5" t="e">
        <f>VLOOKUP(A771,'Ordre du jour'!$A$2:$V$4973,14,FALSE)</f>
        <v>#N/A</v>
      </c>
      <c r="Q771" s="7">
        <f t="shared" ref="Q771:Q834" si="16">IF(A771=A770,Q770,Q770+1)</f>
        <v>32</v>
      </c>
    </row>
    <row r="772" spans="2:17" x14ac:dyDescent="0.25">
      <c r="B772" s="21" t="e">
        <f>VLOOKUP(A772,'Ordre du jour'!$A$2:$V$4973,22,FALSE)</f>
        <v>#N/A</v>
      </c>
      <c r="O772" s="5" t="e">
        <f>VLOOKUP(A772,'Ordre du jour'!$A$2:$V$4973,14,FALSE)</f>
        <v>#N/A</v>
      </c>
      <c r="Q772" s="7">
        <f t="shared" si="16"/>
        <v>32</v>
      </c>
    </row>
    <row r="773" spans="2:17" x14ac:dyDescent="0.25">
      <c r="B773" s="21" t="e">
        <f>VLOOKUP(A773,'Ordre du jour'!$A$2:$V$4973,22,FALSE)</f>
        <v>#N/A</v>
      </c>
      <c r="O773" s="5" t="e">
        <f>VLOOKUP(A773,'Ordre du jour'!$A$2:$V$4973,14,FALSE)</f>
        <v>#N/A</v>
      </c>
      <c r="Q773" s="7">
        <f t="shared" si="16"/>
        <v>32</v>
      </c>
    </row>
    <row r="774" spans="2:17" x14ac:dyDescent="0.25">
      <c r="B774" s="21" t="e">
        <f>VLOOKUP(A774,'Ordre du jour'!$A$2:$V$4973,22,FALSE)</f>
        <v>#N/A</v>
      </c>
      <c r="O774" s="5" t="e">
        <f>VLOOKUP(A774,'Ordre du jour'!$A$2:$V$4973,14,FALSE)</f>
        <v>#N/A</v>
      </c>
      <c r="Q774" s="7">
        <f t="shared" si="16"/>
        <v>32</v>
      </c>
    </row>
    <row r="775" spans="2:17" x14ac:dyDescent="0.25">
      <c r="B775" s="21" t="e">
        <f>VLOOKUP(A775,'Ordre du jour'!$A$2:$V$4973,22,FALSE)</f>
        <v>#N/A</v>
      </c>
      <c r="O775" s="5" t="e">
        <f>VLOOKUP(A775,'Ordre du jour'!$A$2:$V$4973,14,FALSE)</f>
        <v>#N/A</v>
      </c>
      <c r="Q775" s="7">
        <f t="shared" si="16"/>
        <v>32</v>
      </c>
    </row>
    <row r="776" spans="2:17" x14ac:dyDescent="0.25">
      <c r="B776" s="21" t="e">
        <f>VLOOKUP(A776,'Ordre du jour'!$A$2:$V$4973,22,FALSE)</f>
        <v>#N/A</v>
      </c>
      <c r="O776" s="5" t="e">
        <f>VLOOKUP(A776,'Ordre du jour'!$A$2:$V$4973,14,FALSE)</f>
        <v>#N/A</v>
      </c>
      <c r="Q776" s="7">
        <f t="shared" si="16"/>
        <v>32</v>
      </c>
    </row>
    <row r="777" spans="2:17" x14ac:dyDescent="0.25">
      <c r="B777" s="21" t="e">
        <f>VLOOKUP(A777,'Ordre du jour'!$A$2:$V$4973,22,FALSE)</f>
        <v>#N/A</v>
      </c>
      <c r="O777" s="5" t="e">
        <f>VLOOKUP(A777,'Ordre du jour'!$A$2:$V$4973,14,FALSE)</f>
        <v>#N/A</v>
      </c>
      <c r="Q777" s="7">
        <f t="shared" si="16"/>
        <v>32</v>
      </c>
    </row>
    <row r="778" spans="2:17" x14ac:dyDescent="0.25">
      <c r="B778" s="21" t="e">
        <f>VLOOKUP(A778,'Ordre du jour'!$A$2:$V$4973,22,FALSE)</f>
        <v>#N/A</v>
      </c>
      <c r="O778" s="5" t="e">
        <f>VLOOKUP(A778,'Ordre du jour'!$A$2:$V$4973,14,FALSE)</f>
        <v>#N/A</v>
      </c>
      <c r="Q778" s="7">
        <f t="shared" si="16"/>
        <v>32</v>
      </c>
    </row>
    <row r="779" spans="2:17" x14ac:dyDescent="0.25">
      <c r="B779" s="21" t="e">
        <f>VLOOKUP(A779,'Ordre du jour'!$A$2:$V$4973,22,FALSE)</f>
        <v>#N/A</v>
      </c>
      <c r="O779" s="5" t="e">
        <f>VLOOKUP(A779,'Ordre du jour'!$A$2:$V$4973,14,FALSE)</f>
        <v>#N/A</v>
      </c>
      <c r="Q779" s="7">
        <f t="shared" si="16"/>
        <v>32</v>
      </c>
    </row>
    <row r="780" spans="2:17" x14ac:dyDescent="0.25">
      <c r="B780" s="21" t="e">
        <f>VLOOKUP(A780,'Ordre du jour'!$A$2:$V$4973,22,FALSE)</f>
        <v>#N/A</v>
      </c>
      <c r="O780" s="5" t="e">
        <f>VLOOKUP(A780,'Ordre du jour'!$A$2:$V$4973,14,FALSE)</f>
        <v>#N/A</v>
      </c>
      <c r="Q780" s="7">
        <f t="shared" si="16"/>
        <v>32</v>
      </c>
    </row>
    <row r="781" spans="2:17" x14ac:dyDescent="0.25">
      <c r="B781" s="21" t="e">
        <f>VLOOKUP(A781,'Ordre du jour'!$A$2:$V$4973,22,FALSE)</f>
        <v>#N/A</v>
      </c>
      <c r="O781" s="5" t="e">
        <f>VLOOKUP(A781,'Ordre du jour'!$A$2:$V$4973,14,FALSE)</f>
        <v>#N/A</v>
      </c>
      <c r="Q781" s="7">
        <f t="shared" si="16"/>
        <v>32</v>
      </c>
    </row>
    <row r="782" spans="2:17" x14ac:dyDescent="0.25">
      <c r="B782" s="21" t="e">
        <f>VLOOKUP(A782,'Ordre du jour'!$A$2:$V$4973,22,FALSE)</f>
        <v>#N/A</v>
      </c>
      <c r="O782" s="5" t="e">
        <f>VLOOKUP(A782,'Ordre du jour'!$A$2:$V$4973,14,FALSE)</f>
        <v>#N/A</v>
      </c>
      <c r="Q782" s="7">
        <f t="shared" si="16"/>
        <v>32</v>
      </c>
    </row>
    <row r="783" spans="2:17" x14ac:dyDescent="0.25">
      <c r="B783" s="21" t="e">
        <f>VLOOKUP(A783,'Ordre du jour'!$A$2:$V$4973,22,FALSE)</f>
        <v>#N/A</v>
      </c>
      <c r="O783" s="5" t="e">
        <f>VLOOKUP(A783,'Ordre du jour'!$A$2:$V$4973,14,FALSE)</f>
        <v>#N/A</v>
      </c>
      <c r="Q783" s="7">
        <f t="shared" si="16"/>
        <v>32</v>
      </c>
    </row>
    <row r="784" spans="2:17" x14ac:dyDescent="0.25">
      <c r="B784" s="21" t="e">
        <f>VLOOKUP(A784,'Ordre du jour'!$A$2:$V$4973,22,FALSE)</f>
        <v>#N/A</v>
      </c>
      <c r="O784" s="5" t="e">
        <f>VLOOKUP(A784,'Ordre du jour'!$A$2:$V$4973,14,FALSE)</f>
        <v>#N/A</v>
      </c>
      <c r="Q784" s="7">
        <f t="shared" si="16"/>
        <v>32</v>
      </c>
    </row>
    <row r="785" spans="2:17" x14ac:dyDescent="0.25">
      <c r="B785" s="21" t="e">
        <f>VLOOKUP(A785,'Ordre du jour'!$A$2:$V$4973,22,FALSE)</f>
        <v>#N/A</v>
      </c>
      <c r="O785" s="5" t="e">
        <f>VLOOKUP(A785,'Ordre du jour'!$A$2:$V$4973,14,FALSE)</f>
        <v>#N/A</v>
      </c>
      <c r="Q785" s="7">
        <f t="shared" si="16"/>
        <v>32</v>
      </c>
    </row>
    <row r="786" spans="2:17" x14ac:dyDescent="0.25">
      <c r="B786" s="21" t="e">
        <f>VLOOKUP(A786,'Ordre du jour'!$A$2:$V$4973,22,FALSE)</f>
        <v>#N/A</v>
      </c>
      <c r="O786" s="5" t="e">
        <f>VLOOKUP(A786,'Ordre du jour'!$A$2:$V$4973,14,FALSE)</f>
        <v>#N/A</v>
      </c>
      <c r="Q786" s="7">
        <f t="shared" si="16"/>
        <v>32</v>
      </c>
    </row>
    <row r="787" spans="2:17" x14ac:dyDescent="0.25">
      <c r="B787" s="21" t="e">
        <f>VLOOKUP(A787,'Ordre du jour'!$A$2:$V$4973,22,FALSE)</f>
        <v>#N/A</v>
      </c>
      <c r="O787" s="5" t="e">
        <f>VLOOKUP(A787,'Ordre du jour'!$A$2:$V$4973,14,FALSE)</f>
        <v>#N/A</v>
      </c>
      <c r="Q787" s="7">
        <f t="shared" si="16"/>
        <v>32</v>
      </c>
    </row>
    <row r="788" spans="2:17" x14ac:dyDescent="0.25">
      <c r="B788" s="21" t="e">
        <f>VLOOKUP(A788,'Ordre du jour'!$A$2:$V$4973,22,FALSE)</f>
        <v>#N/A</v>
      </c>
      <c r="O788" s="5" t="e">
        <f>VLOOKUP(A788,'Ordre du jour'!$A$2:$V$4973,14,FALSE)</f>
        <v>#N/A</v>
      </c>
      <c r="Q788" s="7">
        <f t="shared" si="16"/>
        <v>32</v>
      </c>
    </row>
    <row r="789" spans="2:17" x14ac:dyDescent="0.25">
      <c r="B789" s="21" t="e">
        <f>VLOOKUP(A789,'Ordre du jour'!$A$2:$V$4973,22,FALSE)</f>
        <v>#N/A</v>
      </c>
      <c r="O789" s="5" t="e">
        <f>VLOOKUP(A789,'Ordre du jour'!$A$2:$V$4973,14,FALSE)</f>
        <v>#N/A</v>
      </c>
      <c r="Q789" s="7">
        <f t="shared" si="16"/>
        <v>32</v>
      </c>
    </row>
    <row r="790" spans="2:17" x14ac:dyDescent="0.25">
      <c r="B790" s="21" t="e">
        <f>VLOOKUP(A790,'Ordre du jour'!$A$2:$V$4973,22,FALSE)</f>
        <v>#N/A</v>
      </c>
      <c r="O790" s="5" t="e">
        <f>VLOOKUP(A790,'Ordre du jour'!$A$2:$V$4973,14,FALSE)</f>
        <v>#N/A</v>
      </c>
      <c r="Q790" s="7">
        <f t="shared" si="16"/>
        <v>32</v>
      </c>
    </row>
    <row r="791" spans="2:17" x14ac:dyDescent="0.25">
      <c r="B791" s="21" t="e">
        <f>VLOOKUP(A791,'Ordre du jour'!$A$2:$V$4973,22,FALSE)</f>
        <v>#N/A</v>
      </c>
      <c r="O791" s="5" t="e">
        <f>VLOOKUP(A791,'Ordre du jour'!$A$2:$V$4973,14,FALSE)</f>
        <v>#N/A</v>
      </c>
      <c r="Q791" s="7">
        <f t="shared" si="16"/>
        <v>32</v>
      </c>
    </row>
    <row r="792" spans="2:17" x14ac:dyDescent="0.25">
      <c r="B792" s="21" t="e">
        <f>VLOOKUP(A792,'Ordre du jour'!$A$2:$V$4973,22,FALSE)</f>
        <v>#N/A</v>
      </c>
      <c r="O792" s="5" t="e">
        <f>VLOOKUP(A792,'Ordre du jour'!$A$2:$V$4973,14,FALSE)</f>
        <v>#N/A</v>
      </c>
      <c r="Q792" s="7">
        <f t="shared" si="16"/>
        <v>32</v>
      </c>
    </row>
    <row r="793" spans="2:17" x14ac:dyDescent="0.25">
      <c r="B793" s="21" t="e">
        <f>VLOOKUP(A793,'Ordre du jour'!$A$2:$V$4973,22,FALSE)</f>
        <v>#N/A</v>
      </c>
      <c r="O793" s="5" t="e">
        <f>VLOOKUP(A793,'Ordre du jour'!$A$2:$V$4973,14,FALSE)</f>
        <v>#N/A</v>
      </c>
      <c r="Q793" s="7">
        <f t="shared" si="16"/>
        <v>32</v>
      </c>
    </row>
    <row r="794" spans="2:17" x14ac:dyDescent="0.25">
      <c r="B794" s="21" t="e">
        <f>VLOOKUP(A794,'Ordre du jour'!$A$2:$V$4973,22,FALSE)</f>
        <v>#N/A</v>
      </c>
      <c r="O794" s="5" t="e">
        <f>VLOOKUP(A794,'Ordre du jour'!$A$2:$V$4973,14,FALSE)</f>
        <v>#N/A</v>
      </c>
      <c r="Q794" s="7">
        <f t="shared" si="16"/>
        <v>32</v>
      </c>
    </row>
    <row r="795" spans="2:17" x14ac:dyDescent="0.25">
      <c r="B795" s="21" t="e">
        <f>VLOOKUP(A795,'Ordre du jour'!$A$2:$V$4973,22,FALSE)</f>
        <v>#N/A</v>
      </c>
      <c r="O795" s="5" t="e">
        <f>VLOOKUP(A795,'Ordre du jour'!$A$2:$V$4973,14,FALSE)</f>
        <v>#N/A</v>
      </c>
      <c r="Q795" s="7">
        <f t="shared" si="16"/>
        <v>32</v>
      </c>
    </row>
    <row r="796" spans="2:17" x14ac:dyDescent="0.25">
      <c r="B796" s="21" t="e">
        <f>VLOOKUP(A796,'Ordre du jour'!$A$2:$V$4973,22,FALSE)</f>
        <v>#N/A</v>
      </c>
      <c r="O796" s="5" t="e">
        <f>VLOOKUP(A796,'Ordre du jour'!$A$2:$V$4973,14,FALSE)</f>
        <v>#N/A</v>
      </c>
      <c r="Q796" s="7">
        <f t="shared" si="16"/>
        <v>32</v>
      </c>
    </row>
    <row r="797" spans="2:17" x14ac:dyDescent="0.25">
      <c r="B797" s="21" t="e">
        <f>VLOOKUP(A797,'Ordre du jour'!$A$2:$V$4973,22,FALSE)</f>
        <v>#N/A</v>
      </c>
      <c r="O797" s="5" t="e">
        <f>VLOOKUP(A797,'Ordre du jour'!$A$2:$V$4973,14,FALSE)</f>
        <v>#N/A</v>
      </c>
      <c r="Q797" s="7">
        <f t="shared" si="16"/>
        <v>32</v>
      </c>
    </row>
    <row r="798" spans="2:17" x14ac:dyDescent="0.25">
      <c r="B798" s="21" t="e">
        <f>VLOOKUP(A798,'Ordre du jour'!$A$2:$V$4973,22,FALSE)</f>
        <v>#N/A</v>
      </c>
      <c r="O798" s="5" t="e">
        <f>VLOOKUP(A798,'Ordre du jour'!$A$2:$V$4973,14,FALSE)</f>
        <v>#N/A</v>
      </c>
      <c r="Q798" s="7">
        <f t="shared" si="16"/>
        <v>32</v>
      </c>
    </row>
    <row r="799" spans="2:17" x14ac:dyDescent="0.25">
      <c r="B799" s="21" t="e">
        <f>VLOOKUP(A799,'Ordre du jour'!$A$2:$V$4973,22,FALSE)</f>
        <v>#N/A</v>
      </c>
      <c r="O799" s="5" t="e">
        <f>VLOOKUP(A799,'Ordre du jour'!$A$2:$V$4973,14,FALSE)</f>
        <v>#N/A</v>
      </c>
      <c r="Q799" s="7">
        <f t="shared" si="16"/>
        <v>32</v>
      </c>
    </row>
    <row r="800" spans="2:17" x14ac:dyDescent="0.25">
      <c r="B800" s="21" t="e">
        <f>VLOOKUP(A800,'Ordre du jour'!$A$2:$V$4973,22,FALSE)</f>
        <v>#N/A</v>
      </c>
      <c r="O800" s="5" t="e">
        <f>VLOOKUP(A800,'Ordre du jour'!$A$2:$V$4973,14,FALSE)</f>
        <v>#N/A</v>
      </c>
      <c r="Q800" s="7">
        <f t="shared" si="16"/>
        <v>32</v>
      </c>
    </row>
    <row r="801" spans="2:17" x14ac:dyDescent="0.25">
      <c r="B801" s="21" t="e">
        <f>VLOOKUP(A801,'Ordre du jour'!$A$2:$V$4973,22,FALSE)</f>
        <v>#N/A</v>
      </c>
      <c r="O801" s="5" t="e">
        <f>VLOOKUP(A801,'Ordre du jour'!$A$2:$V$4973,14,FALSE)</f>
        <v>#N/A</v>
      </c>
      <c r="Q801" s="7">
        <f t="shared" si="16"/>
        <v>32</v>
      </c>
    </row>
    <row r="802" spans="2:17" x14ac:dyDescent="0.25">
      <c r="B802" s="21" t="e">
        <f>VLOOKUP(A802,'Ordre du jour'!$A$2:$V$4973,22,FALSE)</f>
        <v>#N/A</v>
      </c>
      <c r="O802" s="5" t="e">
        <f>VLOOKUP(A802,'Ordre du jour'!$A$2:$V$4973,14,FALSE)</f>
        <v>#N/A</v>
      </c>
      <c r="Q802" s="7">
        <f t="shared" si="16"/>
        <v>32</v>
      </c>
    </row>
    <row r="803" spans="2:17" x14ac:dyDescent="0.25">
      <c r="B803" s="21" t="e">
        <f>VLOOKUP(A803,'Ordre du jour'!$A$2:$V$4973,22,FALSE)</f>
        <v>#N/A</v>
      </c>
      <c r="O803" s="5" t="e">
        <f>VLOOKUP(A803,'Ordre du jour'!$A$2:$V$4973,14,FALSE)</f>
        <v>#N/A</v>
      </c>
      <c r="Q803" s="7">
        <f t="shared" si="16"/>
        <v>32</v>
      </c>
    </row>
    <row r="804" spans="2:17" x14ac:dyDescent="0.25">
      <c r="B804" s="21" t="e">
        <f>VLOOKUP(A804,'Ordre du jour'!$A$2:$V$4973,22,FALSE)</f>
        <v>#N/A</v>
      </c>
      <c r="O804" s="5" t="e">
        <f>VLOOKUP(A804,'Ordre du jour'!$A$2:$V$4973,14,FALSE)</f>
        <v>#N/A</v>
      </c>
      <c r="Q804" s="7">
        <f t="shared" si="16"/>
        <v>32</v>
      </c>
    </row>
    <row r="805" spans="2:17" x14ac:dyDescent="0.25">
      <c r="B805" s="21" t="e">
        <f>VLOOKUP(A805,'Ordre du jour'!$A$2:$V$4973,22,FALSE)</f>
        <v>#N/A</v>
      </c>
      <c r="O805" s="5" t="e">
        <f>VLOOKUP(A805,'Ordre du jour'!$A$2:$V$4973,14,FALSE)</f>
        <v>#N/A</v>
      </c>
      <c r="Q805" s="7">
        <f t="shared" si="16"/>
        <v>32</v>
      </c>
    </row>
    <row r="806" spans="2:17" x14ac:dyDescent="0.25">
      <c r="B806" s="21" t="e">
        <f>VLOOKUP(A806,'Ordre du jour'!$A$2:$V$4973,22,FALSE)</f>
        <v>#N/A</v>
      </c>
      <c r="O806" s="5" t="e">
        <f>VLOOKUP(A806,'Ordre du jour'!$A$2:$V$4973,14,FALSE)</f>
        <v>#N/A</v>
      </c>
      <c r="Q806" s="7">
        <f t="shared" si="16"/>
        <v>32</v>
      </c>
    </row>
    <row r="807" spans="2:17" x14ac:dyDescent="0.25">
      <c r="B807" s="21" t="e">
        <f>VLOOKUP(A807,'Ordre du jour'!$A$2:$V$4973,22,FALSE)</f>
        <v>#N/A</v>
      </c>
      <c r="O807" s="5" t="e">
        <f>VLOOKUP(A807,'Ordre du jour'!$A$2:$V$4973,14,FALSE)</f>
        <v>#N/A</v>
      </c>
      <c r="Q807" s="7">
        <f t="shared" si="16"/>
        <v>32</v>
      </c>
    </row>
    <row r="808" spans="2:17" x14ac:dyDescent="0.25">
      <c r="B808" s="21" t="e">
        <f>VLOOKUP(A808,'Ordre du jour'!$A$2:$V$4973,22,FALSE)</f>
        <v>#N/A</v>
      </c>
      <c r="O808" s="5" t="e">
        <f>VLOOKUP(A808,'Ordre du jour'!$A$2:$V$4973,14,FALSE)</f>
        <v>#N/A</v>
      </c>
      <c r="Q808" s="7">
        <f t="shared" si="16"/>
        <v>32</v>
      </c>
    </row>
    <row r="809" spans="2:17" x14ac:dyDescent="0.25">
      <c r="B809" s="21" t="e">
        <f>VLOOKUP(A809,'Ordre du jour'!$A$2:$V$4973,22,FALSE)</f>
        <v>#N/A</v>
      </c>
      <c r="O809" s="5" t="e">
        <f>VLOOKUP(A809,'Ordre du jour'!$A$2:$V$4973,14,FALSE)</f>
        <v>#N/A</v>
      </c>
      <c r="Q809" s="7">
        <f t="shared" si="16"/>
        <v>32</v>
      </c>
    </row>
    <row r="810" spans="2:17" x14ac:dyDescent="0.25">
      <c r="B810" s="21" t="e">
        <f>VLOOKUP(A810,'Ordre du jour'!$A$2:$V$4973,22,FALSE)</f>
        <v>#N/A</v>
      </c>
      <c r="O810" s="5" t="e">
        <f>VLOOKUP(A810,'Ordre du jour'!$A$2:$V$4973,14,FALSE)</f>
        <v>#N/A</v>
      </c>
      <c r="Q810" s="7">
        <f t="shared" si="16"/>
        <v>32</v>
      </c>
    </row>
    <row r="811" spans="2:17" x14ac:dyDescent="0.25">
      <c r="B811" s="21" t="e">
        <f>VLOOKUP(A811,'Ordre du jour'!$A$2:$V$4973,22,FALSE)</f>
        <v>#N/A</v>
      </c>
      <c r="O811" s="5" t="e">
        <f>VLOOKUP(A811,'Ordre du jour'!$A$2:$V$4973,14,FALSE)</f>
        <v>#N/A</v>
      </c>
      <c r="Q811" s="7">
        <f t="shared" si="16"/>
        <v>32</v>
      </c>
    </row>
    <row r="812" spans="2:17" x14ac:dyDescent="0.25">
      <c r="B812" s="21" t="e">
        <f>VLOOKUP(A812,'Ordre du jour'!$A$2:$V$4973,22,FALSE)</f>
        <v>#N/A</v>
      </c>
      <c r="O812" s="5" t="e">
        <f>VLOOKUP(A812,'Ordre du jour'!$A$2:$V$4973,14,FALSE)</f>
        <v>#N/A</v>
      </c>
      <c r="Q812" s="7">
        <f t="shared" si="16"/>
        <v>32</v>
      </c>
    </row>
    <row r="813" spans="2:17" x14ac:dyDescent="0.25">
      <c r="B813" s="21" t="e">
        <f>VLOOKUP(A813,'Ordre du jour'!$A$2:$V$4973,22,FALSE)</f>
        <v>#N/A</v>
      </c>
      <c r="O813" s="5" t="e">
        <f>VLOOKUP(A813,'Ordre du jour'!$A$2:$V$4973,14,FALSE)</f>
        <v>#N/A</v>
      </c>
      <c r="Q813" s="7">
        <f t="shared" si="16"/>
        <v>32</v>
      </c>
    </row>
    <row r="814" spans="2:17" x14ac:dyDescent="0.25">
      <c r="B814" s="21" t="e">
        <f>VLOOKUP(A814,'Ordre du jour'!$A$2:$V$4973,22,FALSE)</f>
        <v>#N/A</v>
      </c>
      <c r="O814" s="5" t="e">
        <f>VLOOKUP(A814,'Ordre du jour'!$A$2:$V$4973,14,FALSE)</f>
        <v>#N/A</v>
      </c>
      <c r="Q814" s="7">
        <f t="shared" si="16"/>
        <v>32</v>
      </c>
    </row>
    <row r="815" spans="2:17" x14ac:dyDescent="0.25">
      <c r="B815" s="21" t="e">
        <f>VLOOKUP(A815,'Ordre du jour'!$A$2:$V$4973,22,FALSE)</f>
        <v>#N/A</v>
      </c>
      <c r="O815" s="5" t="e">
        <f>VLOOKUP(A815,'Ordre du jour'!$A$2:$V$4973,14,FALSE)</f>
        <v>#N/A</v>
      </c>
      <c r="Q815" s="7">
        <f t="shared" si="16"/>
        <v>32</v>
      </c>
    </row>
    <row r="816" spans="2:17" x14ac:dyDescent="0.25">
      <c r="B816" s="21" t="e">
        <f>VLOOKUP(A816,'Ordre du jour'!$A$2:$V$4973,22,FALSE)</f>
        <v>#N/A</v>
      </c>
      <c r="O816" s="5" t="e">
        <f>VLOOKUP(A816,'Ordre du jour'!$A$2:$V$4973,14,FALSE)</f>
        <v>#N/A</v>
      </c>
      <c r="Q816" s="7">
        <f t="shared" si="16"/>
        <v>32</v>
      </c>
    </row>
    <row r="817" spans="2:17" x14ac:dyDescent="0.25">
      <c r="B817" s="21" t="e">
        <f>VLOOKUP(A817,'Ordre du jour'!$A$2:$V$4973,22,FALSE)</f>
        <v>#N/A</v>
      </c>
      <c r="O817" s="5" t="e">
        <f>VLOOKUP(A817,'Ordre du jour'!$A$2:$V$4973,14,FALSE)</f>
        <v>#N/A</v>
      </c>
      <c r="Q817" s="7">
        <f t="shared" si="16"/>
        <v>32</v>
      </c>
    </row>
    <row r="818" spans="2:17" x14ac:dyDescent="0.25">
      <c r="B818" s="21" t="e">
        <f>VLOOKUP(A818,'Ordre du jour'!$A$2:$V$4973,22,FALSE)</f>
        <v>#N/A</v>
      </c>
      <c r="O818" s="5" t="e">
        <f>VLOOKUP(A818,'Ordre du jour'!$A$2:$V$4973,14,FALSE)</f>
        <v>#N/A</v>
      </c>
      <c r="Q818" s="7">
        <f t="shared" si="16"/>
        <v>32</v>
      </c>
    </row>
    <row r="819" spans="2:17" x14ac:dyDescent="0.25">
      <c r="B819" s="21" t="e">
        <f>VLOOKUP(A819,'Ordre du jour'!$A$2:$V$4973,22,FALSE)</f>
        <v>#N/A</v>
      </c>
      <c r="O819" s="5" t="e">
        <f>VLOOKUP(A819,'Ordre du jour'!$A$2:$V$4973,14,FALSE)</f>
        <v>#N/A</v>
      </c>
      <c r="Q819" s="7">
        <f t="shared" si="16"/>
        <v>32</v>
      </c>
    </row>
    <row r="820" spans="2:17" x14ac:dyDescent="0.25">
      <c r="B820" s="21" t="e">
        <f>VLOOKUP(A820,'Ordre du jour'!$A$2:$V$4973,22,FALSE)</f>
        <v>#N/A</v>
      </c>
      <c r="O820" s="5" t="e">
        <f>VLOOKUP(A820,'Ordre du jour'!$A$2:$V$4973,14,FALSE)</f>
        <v>#N/A</v>
      </c>
      <c r="Q820" s="7">
        <f t="shared" si="16"/>
        <v>32</v>
      </c>
    </row>
    <row r="821" spans="2:17" x14ac:dyDescent="0.25">
      <c r="B821" s="21" t="e">
        <f>VLOOKUP(A821,'Ordre du jour'!$A$2:$V$4973,22,FALSE)</f>
        <v>#N/A</v>
      </c>
      <c r="O821" s="5" t="e">
        <f>VLOOKUP(A821,'Ordre du jour'!$A$2:$V$4973,14,FALSE)</f>
        <v>#N/A</v>
      </c>
      <c r="Q821" s="7">
        <f t="shared" si="16"/>
        <v>32</v>
      </c>
    </row>
    <row r="822" spans="2:17" x14ac:dyDescent="0.25">
      <c r="B822" s="21" t="e">
        <f>VLOOKUP(A822,'Ordre du jour'!$A$2:$V$4973,22,FALSE)</f>
        <v>#N/A</v>
      </c>
      <c r="O822" s="5" t="e">
        <f>VLOOKUP(A822,'Ordre du jour'!$A$2:$V$4973,14,FALSE)</f>
        <v>#N/A</v>
      </c>
      <c r="Q822" s="7">
        <f t="shared" si="16"/>
        <v>32</v>
      </c>
    </row>
    <row r="823" spans="2:17" x14ac:dyDescent="0.25">
      <c r="B823" s="21" t="e">
        <f>VLOOKUP(A823,'Ordre du jour'!$A$2:$V$4973,22,FALSE)</f>
        <v>#N/A</v>
      </c>
      <c r="O823" s="5" t="e">
        <f>VLOOKUP(A823,'Ordre du jour'!$A$2:$V$4973,14,FALSE)</f>
        <v>#N/A</v>
      </c>
      <c r="Q823" s="7">
        <f t="shared" si="16"/>
        <v>32</v>
      </c>
    </row>
    <row r="824" spans="2:17" x14ac:dyDescent="0.25">
      <c r="B824" s="21" t="e">
        <f>VLOOKUP(A824,'Ordre du jour'!$A$2:$V$4973,22,FALSE)</f>
        <v>#N/A</v>
      </c>
      <c r="O824" s="5" t="e">
        <f>VLOOKUP(A824,'Ordre du jour'!$A$2:$V$4973,14,FALSE)</f>
        <v>#N/A</v>
      </c>
      <c r="Q824" s="7">
        <f t="shared" si="16"/>
        <v>32</v>
      </c>
    </row>
    <row r="825" spans="2:17" x14ac:dyDescent="0.25">
      <c r="B825" s="21" t="e">
        <f>VLOOKUP(A825,'Ordre du jour'!$A$2:$V$4973,22,FALSE)</f>
        <v>#N/A</v>
      </c>
      <c r="O825" s="5" t="e">
        <f>VLOOKUP(A825,'Ordre du jour'!$A$2:$V$4973,14,FALSE)</f>
        <v>#N/A</v>
      </c>
      <c r="Q825" s="7">
        <f t="shared" si="16"/>
        <v>32</v>
      </c>
    </row>
    <row r="826" spans="2:17" x14ac:dyDescent="0.25">
      <c r="B826" s="21" t="e">
        <f>VLOOKUP(A826,'Ordre du jour'!$A$2:$V$4973,22,FALSE)</f>
        <v>#N/A</v>
      </c>
      <c r="O826" s="5" t="e">
        <f>VLOOKUP(A826,'Ordre du jour'!$A$2:$V$4973,14,FALSE)</f>
        <v>#N/A</v>
      </c>
      <c r="Q826" s="7">
        <f t="shared" si="16"/>
        <v>32</v>
      </c>
    </row>
    <row r="827" spans="2:17" x14ac:dyDescent="0.25">
      <c r="B827" s="21" t="e">
        <f>VLOOKUP(A827,'Ordre du jour'!$A$2:$V$4973,22,FALSE)</f>
        <v>#N/A</v>
      </c>
      <c r="O827" s="5" t="e">
        <f>VLOOKUP(A827,'Ordre du jour'!$A$2:$V$4973,14,FALSE)</f>
        <v>#N/A</v>
      </c>
      <c r="Q827" s="7">
        <f t="shared" si="16"/>
        <v>32</v>
      </c>
    </row>
    <row r="828" spans="2:17" x14ac:dyDescent="0.25">
      <c r="B828" s="21" t="e">
        <f>VLOOKUP(A828,'Ordre du jour'!$A$2:$V$4973,22,FALSE)</f>
        <v>#N/A</v>
      </c>
      <c r="O828" s="5" t="e">
        <f>VLOOKUP(A828,'Ordre du jour'!$A$2:$V$4973,14,FALSE)</f>
        <v>#N/A</v>
      </c>
      <c r="Q828" s="7">
        <f t="shared" si="16"/>
        <v>32</v>
      </c>
    </row>
    <row r="829" spans="2:17" x14ac:dyDescent="0.25">
      <c r="B829" s="21" t="e">
        <f>VLOOKUP(A829,'Ordre du jour'!$A$2:$V$4973,22,FALSE)</f>
        <v>#N/A</v>
      </c>
      <c r="O829" s="5" t="e">
        <f>VLOOKUP(A829,'Ordre du jour'!$A$2:$V$4973,14,FALSE)</f>
        <v>#N/A</v>
      </c>
      <c r="Q829" s="7">
        <f t="shared" si="16"/>
        <v>32</v>
      </c>
    </row>
    <row r="830" spans="2:17" x14ac:dyDescent="0.25">
      <c r="B830" s="21" t="e">
        <f>VLOOKUP(A830,'Ordre du jour'!$A$2:$V$4973,22,FALSE)</f>
        <v>#N/A</v>
      </c>
      <c r="O830" s="5" t="e">
        <f>VLOOKUP(A830,'Ordre du jour'!$A$2:$V$4973,14,FALSE)</f>
        <v>#N/A</v>
      </c>
      <c r="Q830" s="7">
        <f t="shared" si="16"/>
        <v>32</v>
      </c>
    </row>
    <row r="831" spans="2:17" x14ac:dyDescent="0.25">
      <c r="B831" s="21" t="e">
        <f>VLOOKUP(A831,'Ordre du jour'!$A$2:$V$4973,22,FALSE)</f>
        <v>#N/A</v>
      </c>
      <c r="O831" s="5" t="e">
        <f>VLOOKUP(A831,'Ordre du jour'!$A$2:$V$4973,14,FALSE)</f>
        <v>#N/A</v>
      </c>
      <c r="Q831" s="7">
        <f t="shared" si="16"/>
        <v>32</v>
      </c>
    </row>
    <row r="832" spans="2:17" x14ac:dyDescent="0.25">
      <c r="B832" s="21" t="e">
        <f>VLOOKUP(A832,'Ordre du jour'!$A$2:$V$4973,22,FALSE)</f>
        <v>#N/A</v>
      </c>
      <c r="O832" s="5" t="e">
        <f>VLOOKUP(A832,'Ordre du jour'!$A$2:$V$4973,14,FALSE)</f>
        <v>#N/A</v>
      </c>
      <c r="Q832" s="7">
        <f t="shared" si="16"/>
        <v>32</v>
      </c>
    </row>
    <row r="833" spans="2:17" x14ac:dyDescent="0.25">
      <c r="B833" s="21" t="e">
        <f>VLOOKUP(A833,'Ordre du jour'!$A$2:$V$4973,22,FALSE)</f>
        <v>#N/A</v>
      </c>
      <c r="O833" s="5" t="e">
        <f>VLOOKUP(A833,'Ordre du jour'!$A$2:$V$4973,14,FALSE)</f>
        <v>#N/A</v>
      </c>
      <c r="Q833" s="7">
        <f t="shared" si="16"/>
        <v>32</v>
      </c>
    </row>
    <row r="834" spans="2:17" x14ac:dyDescent="0.25">
      <c r="B834" s="21" t="e">
        <f>VLOOKUP(A834,'Ordre du jour'!$A$2:$V$4973,22,FALSE)</f>
        <v>#N/A</v>
      </c>
      <c r="O834" s="5" t="e">
        <f>VLOOKUP(A834,'Ordre du jour'!$A$2:$V$4973,14,FALSE)</f>
        <v>#N/A</v>
      </c>
      <c r="Q834" s="7">
        <f t="shared" si="16"/>
        <v>32</v>
      </c>
    </row>
    <row r="835" spans="2:17" x14ac:dyDescent="0.25">
      <c r="B835" s="21" t="e">
        <f>VLOOKUP(A835,'Ordre du jour'!$A$2:$V$4973,22,FALSE)</f>
        <v>#N/A</v>
      </c>
      <c r="O835" s="5" t="e">
        <f>VLOOKUP(A835,'Ordre du jour'!$A$2:$V$4973,14,FALSE)</f>
        <v>#N/A</v>
      </c>
      <c r="Q835" s="7">
        <f t="shared" ref="Q835:Q880" si="17">IF(A835=A834,Q834,Q834+1)</f>
        <v>32</v>
      </c>
    </row>
    <row r="836" spans="2:17" x14ac:dyDescent="0.25">
      <c r="B836" s="21" t="e">
        <f>VLOOKUP(A836,'Ordre du jour'!$A$2:$V$4973,22,FALSE)</f>
        <v>#N/A</v>
      </c>
      <c r="O836" s="5" t="e">
        <f>VLOOKUP(A836,'Ordre du jour'!$A$2:$V$4973,14,FALSE)</f>
        <v>#N/A</v>
      </c>
      <c r="Q836" s="7">
        <f t="shared" si="17"/>
        <v>32</v>
      </c>
    </row>
    <row r="837" spans="2:17" x14ac:dyDescent="0.25">
      <c r="B837" s="21" t="e">
        <f>VLOOKUP(A837,'Ordre du jour'!$A$2:$V$4973,22,FALSE)</f>
        <v>#N/A</v>
      </c>
      <c r="O837" s="5" t="e">
        <f>VLOOKUP(A837,'Ordre du jour'!$A$2:$V$4973,14,FALSE)</f>
        <v>#N/A</v>
      </c>
      <c r="Q837" s="7">
        <f t="shared" si="17"/>
        <v>32</v>
      </c>
    </row>
    <row r="838" spans="2:17" x14ac:dyDescent="0.25">
      <c r="B838" s="21" t="e">
        <f>VLOOKUP(A838,'Ordre du jour'!$A$2:$V$4973,22,FALSE)</f>
        <v>#N/A</v>
      </c>
      <c r="O838" s="5" t="e">
        <f>VLOOKUP(A838,'Ordre du jour'!$A$2:$V$4973,14,FALSE)</f>
        <v>#N/A</v>
      </c>
      <c r="Q838" s="7">
        <f t="shared" si="17"/>
        <v>32</v>
      </c>
    </row>
    <row r="839" spans="2:17" x14ac:dyDescent="0.25">
      <c r="B839" s="21" t="e">
        <f>VLOOKUP(A839,'Ordre du jour'!$A$2:$V$4973,22,FALSE)</f>
        <v>#N/A</v>
      </c>
      <c r="O839" s="5" t="e">
        <f>VLOOKUP(A839,'Ordre du jour'!$A$2:$V$4973,14,FALSE)</f>
        <v>#N/A</v>
      </c>
      <c r="Q839" s="7">
        <f t="shared" si="17"/>
        <v>32</v>
      </c>
    </row>
    <row r="840" spans="2:17" x14ac:dyDescent="0.25">
      <c r="B840" s="21" t="e">
        <f>VLOOKUP(A840,'Ordre du jour'!$A$2:$V$4973,22,FALSE)</f>
        <v>#N/A</v>
      </c>
      <c r="O840" s="5" t="e">
        <f>VLOOKUP(A840,'Ordre du jour'!$A$2:$V$4973,14,FALSE)</f>
        <v>#N/A</v>
      </c>
      <c r="Q840" s="7">
        <f t="shared" si="17"/>
        <v>32</v>
      </c>
    </row>
    <row r="841" spans="2:17" x14ac:dyDescent="0.25">
      <c r="B841" s="21" t="e">
        <f>VLOOKUP(A841,'Ordre du jour'!$A$2:$V$4973,22,FALSE)</f>
        <v>#N/A</v>
      </c>
      <c r="O841" s="5" t="e">
        <f>VLOOKUP(A841,'Ordre du jour'!$A$2:$V$4973,14,FALSE)</f>
        <v>#N/A</v>
      </c>
      <c r="Q841" s="7">
        <f t="shared" si="17"/>
        <v>32</v>
      </c>
    </row>
    <row r="842" spans="2:17" x14ac:dyDescent="0.25">
      <c r="B842" s="21" t="e">
        <f>VLOOKUP(A842,'Ordre du jour'!$A$2:$V$4973,22,FALSE)</f>
        <v>#N/A</v>
      </c>
      <c r="O842" s="5" t="e">
        <f>VLOOKUP(A842,'Ordre du jour'!$A$2:$V$4973,14,FALSE)</f>
        <v>#N/A</v>
      </c>
      <c r="Q842" s="7">
        <f t="shared" si="17"/>
        <v>32</v>
      </c>
    </row>
    <row r="843" spans="2:17" x14ac:dyDescent="0.25">
      <c r="B843" s="21" t="e">
        <f>VLOOKUP(A843,'Ordre du jour'!$A$2:$V$4973,22,FALSE)</f>
        <v>#N/A</v>
      </c>
      <c r="O843" s="5" t="e">
        <f>VLOOKUP(A843,'Ordre du jour'!$A$2:$V$4973,14,FALSE)</f>
        <v>#N/A</v>
      </c>
      <c r="Q843" s="7">
        <f t="shared" si="17"/>
        <v>32</v>
      </c>
    </row>
    <row r="844" spans="2:17" x14ac:dyDescent="0.25">
      <c r="B844" s="21" t="e">
        <f>VLOOKUP(A844,'Ordre du jour'!$A$2:$V$4973,22,FALSE)</f>
        <v>#N/A</v>
      </c>
      <c r="O844" s="5" t="e">
        <f>VLOOKUP(A844,'Ordre du jour'!$A$2:$V$4973,14,FALSE)</f>
        <v>#N/A</v>
      </c>
      <c r="Q844" s="7">
        <f t="shared" si="17"/>
        <v>32</v>
      </c>
    </row>
    <row r="845" spans="2:17" x14ac:dyDescent="0.25">
      <c r="B845" s="21" t="e">
        <f>VLOOKUP(A845,'Ordre du jour'!$A$2:$V$4973,22,FALSE)</f>
        <v>#N/A</v>
      </c>
      <c r="O845" s="5" t="e">
        <f>VLOOKUP(A845,'Ordre du jour'!$A$2:$V$4973,14,FALSE)</f>
        <v>#N/A</v>
      </c>
      <c r="Q845" s="7">
        <f t="shared" si="17"/>
        <v>32</v>
      </c>
    </row>
    <row r="846" spans="2:17" x14ac:dyDescent="0.25">
      <c r="B846" s="21" t="e">
        <f>VLOOKUP(A846,'Ordre du jour'!$A$2:$V$4973,22,FALSE)</f>
        <v>#N/A</v>
      </c>
      <c r="O846" s="5" t="e">
        <f>VLOOKUP(A846,'Ordre du jour'!$A$2:$V$4973,14,FALSE)</f>
        <v>#N/A</v>
      </c>
      <c r="Q846" s="7">
        <f t="shared" si="17"/>
        <v>32</v>
      </c>
    </row>
    <row r="847" spans="2:17" x14ac:dyDescent="0.25">
      <c r="B847" s="21" t="e">
        <f>VLOOKUP(A847,'Ordre du jour'!$A$2:$V$4973,22,FALSE)</f>
        <v>#N/A</v>
      </c>
      <c r="O847" s="5" t="e">
        <f>VLOOKUP(A847,'Ordre du jour'!$A$2:$V$4973,14,FALSE)</f>
        <v>#N/A</v>
      </c>
      <c r="Q847" s="7">
        <f t="shared" si="17"/>
        <v>32</v>
      </c>
    </row>
    <row r="848" spans="2:17" x14ac:dyDescent="0.25">
      <c r="B848" s="21" t="e">
        <f>VLOOKUP(A848,'Ordre du jour'!$A$2:$V$4973,22,FALSE)</f>
        <v>#N/A</v>
      </c>
      <c r="O848" s="5" t="e">
        <f>VLOOKUP(A848,'Ordre du jour'!$A$2:$V$4973,14,FALSE)</f>
        <v>#N/A</v>
      </c>
      <c r="Q848" s="7">
        <f t="shared" si="17"/>
        <v>32</v>
      </c>
    </row>
    <row r="849" spans="2:17" x14ac:dyDescent="0.25">
      <c r="B849" s="21" t="e">
        <f>VLOOKUP(A849,'Ordre du jour'!$A$2:$V$4973,22,FALSE)</f>
        <v>#N/A</v>
      </c>
      <c r="O849" s="5" t="e">
        <f>VLOOKUP(A849,'Ordre du jour'!$A$2:$V$4973,14,FALSE)</f>
        <v>#N/A</v>
      </c>
      <c r="Q849" s="7">
        <f t="shared" si="17"/>
        <v>32</v>
      </c>
    </row>
    <row r="850" spans="2:17" x14ac:dyDescent="0.25">
      <c r="B850" s="21" t="e">
        <f>VLOOKUP(A850,'Ordre du jour'!$A$2:$V$4973,22,FALSE)</f>
        <v>#N/A</v>
      </c>
      <c r="O850" s="5" t="e">
        <f>VLOOKUP(A850,'Ordre du jour'!$A$2:$V$4973,14,FALSE)</f>
        <v>#N/A</v>
      </c>
      <c r="Q850" s="7">
        <f t="shared" si="17"/>
        <v>32</v>
      </c>
    </row>
    <row r="851" spans="2:17" x14ac:dyDescent="0.25">
      <c r="B851" s="21" t="e">
        <f>VLOOKUP(A851,'Ordre du jour'!$A$2:$V$4973,22,FALSE)</f>
        <v>#N/A</v>
      </c>
      <c r="O851" s="5" t="e">
        <f>VLOOKUP(A851,'Ordre du jour'!$A$2:$V$4973,14,FALSE)</f>
        <v>#N/A</v>
      </c>
      <c r="Q851" s="7">
        <f t="shared" si="17"/>
        <v>32</v>
      </c>
    </row>
    <row r="852" spans="2:17" x14ac:dyDescent="0.25">
      <c r="B852" s="21" t="e">
        <f>VLOOKUP(A852,'Ordre du jour'!$A$2:$V$4973,22,FALSE)</f>
        <v>#N/A</v>
      </c>
      <c r="O852" s="5" t="e">
        <f>VLOOKUP(A852,'Ordre du jour'!$A$2:$V$4973,14,FALSE)</f>
        <v>#N/A</v>
      </c>
      <c r="Q852" s="7">
        <f t="shared" si="17"/>
        <v>32</v>
      </c>
    </row>
    <row r="853" spans="2:17" x14ac:dyDescent="0.25">
      <c r="B853" s="21" t="e">
        <f>VLOOKUP(A853,'Ordre du jour'!$A$2:$V$4973,22,FALSE)</f>
        <v>#N/A</v>
      </c>
      <c r="O853" s="5" t="e">
        <f>VLOOKUP(A853,'Ordre du jour'!$A$2:$V$4973,14,FALSE)</f>
        <v>#N/A</v>
      </c>
      <c r="Q853" s="7">
        <f t="shared" si="17"/>
        <v>32</v>
      </c>
    </row>
    <row r="854" spans="2:17" x14ac:dyDescent="0.25">
      <c r="B854" s="21" t="e">
        <f>VLOOKUP(A854,'Ordre du jour'!$A$2:$V$4973,22,FALSE)</f>
        <v>#N/A</v>
      </c>
      <c r="O854" s="5" t="e">
        <f>VLOOKUP(A854,'Ordre du jour'!$A$2:$V$4973,14,FALSE)</f>
        <v>#N/A</v>
      </c>
      <c r="Q854" s="7">
        <f t="shared" si="17"/>
        <v>32</v>
      </c>
    </row>
    <row r="855" spans="2:17" x14ac:dyDescent="0.25">
      <c r="B855" s="21" t="e">
        <f>VLOOKUP(A855,'Ordre du jour'!$A$2:$V$4973,22,FALSE)</f>
        <v>#N/A</v>
      </c>
      <c r="O855" s="5" t="e">
        <f>VLOOKUP(A855,'Ordre du jour'!$A$2:$V$4973,14,FALSE)</f>
        <v>#N/A</v>
      </c>
      <c r="Q855" s="7">
        <f t="shared" si="17"/>
        <v>32</v>
      </c>
    </row>
    <row r="856" spans="2:17" x14ac:dyDescent="0.25">
      <c r="B856" s="21" t="e">
        <f>VLOOKUP(A856,'Ordre du jour'!$A$2:$V$4973,22,FALSE)</f>
        <v>#N/A</v>
      </c>
      <c r="O856" s="5" t="e">
        <f>VLOOKUP(A856,'Ordre du jour'!$A$2:$V$4973,14,FALSE)</f>
        <v>#N/A</v>
      </c>
      <c r="Q856" s="7">
        <f t="shared" si="17"/>
        <v>32</v>
      </c>
    </row>
    <row r="857" spans="2:17" x14ac:dyDescent="0.25">
      <c r="B857" s="21" t="e">
        <f>VLOOKUP(A857,'Ordre du jour'!$A$2:$V$4973,22,FALSE)</f>
        <v>#N/A</v>
      </c>
      <c r="O857" s="5" t="e">
        <f>VLOOKUP(A857,'Ordre du jour'!$A$2:$V$4973,14,FALSE)</f>
        <v>#N/A</v>
      </c>
      <c r="Q857" s="7">
        <f t="shared" si="17"/>
        <v>32</v>
      </c>
    </row>
    <row r="858" spans="2:17" x14ac:dyDescent="0.25">
      <c r="B858" s="21" t="e">
        <f>VLOOKUP(A858,'Ordre du jour'!$A$2:$V$4973,22,FALSE)</f>
        <v>#N/A</v>
      </c>
      <c r="O858" s="5" t="e">
        <f>VLOOKUP(A858,'Ordre du jour'!$A$2:$V$4973,14,FALSE)</f>
        <v>#N/A</v>
      </c>
      <c r="Q858" s="7">
        <f t="shared" si="17"/>
        <v>32</v>
      </c>
    </row>
    <row r="859" spans="2:17" x14ac:dyDescent="0.25">
      <c r="B859" s="21" t="e">
        <f>VLOOKUP(A859,'Ordre du jour'!$A$2:$V$4973,22,FALSE)</f>
        <v>#N/A</v>
      </c>
      <c r="O859" s="5" t="e">
        <f>VLOOKUP(A859,'Ordre du jour'!$A$2:$V$4973,14,FALSE)</f>
        <v>#N/A</v>
      </c>
      <c r="Q859" s="7">
        <f t="shared" si="17"/>
        <v>32</v>
      </c>
    </row>
    <row r="860" spans="2:17" x14ac:dyDescent="0.25">
      <c r="B860" s="21" t="e">
        <f>VLOOKUP(A860,'Ordre du jour'!$A$2:$V$4973,22,FALSE)</f>
        <v>#N/A</v>
      </c>
      <c r="O860" s="5" t="e">
        <f>VLOOKUP(A860,'Ordre du jour'!$A$2:$V$4973,14,FALSE)</f>
        <v>#N/A</v>
      </c>
      <c r="Q860" s="7">
        <f t="shared" si="17"/>
        <v>32</v>
      </c>
    </row>
    <row r="861" spans="2:17" x14ac:dyDescent="0.25">
      <c r="B861" s="21" t="e">
        <f>VLOOKUP(A861,'Ordre du jour'!$A$2:$V$4973,22,FALSE)</f>
        <v>#N/A</v>
      </c>
      <c r="O861" s="5" t="e">
        <f>VLOOKUP(A861,'Ordre du jour'!$A$2:$V$4973,14,FALSE)</f>
        <v>#N/A</v>
      </c>
      <c r="Q861" s="7">
        <f t="shared" si="17"/>
        <v>32</v>
      </c>
    </row>
    <row r="862" spans="2:17" x14ac:dyDescent="0.25">
      <c r="B862" s="21" t="e">
        <f>VLOOKUP(A862,'Ordre du jour'!$A$2:$V$4973,22,FALSE)</f>
        <v>#N/A</v>
      </c>
      <c r="O862" s="5" t="e">
        <f>VLOOKUP(A862,'Ordre du jour'!$A$2:$V$4973,14,FALSE)</f>
        <v>#N/A</v>
      </c>
      <c r="Q862" s="7">
        <f t="shared" si="17"/>
        <v>32</v>
      </c>
    </row>
    <row r="863" spans="2:17" x14ac:dyDescent="0.25">
      <c r="B863" s="21" t="e">
        <f>VLOOKUP(A863,'Ordre du jour'!$A$2:$V$4973,22,FALSE)</f>
        <v>#N/A</v>
      </c>
      <c r="O863" s="5" t="e">
        <f>VLOOKUP(A863,'Ordre du jour'!$A$2:$V$4973,14,FALSE)</f>
        <v>#N/A</v>
      </c>
      <c r="Q863" s="7">
        <f t="shared" si="17"/>
        <v>32</v>
      </c>
    </row>
    <row r="864" spans="2:17" x14ac:dyDescent="0.25">
      <c r="B864" s="21" t="e">
        <f>VLOOKUP(A864,'Ordre du jour'!$A$2:$V$4973,22,FALSE)</f>
        <v>#N/A</v>
      </c>
      <c r="O864" s="5" t="e">
        <f>VLOOKUP(A864,'Ordre du jour'!$A$2:$V$4973,14,FALSE)</f>
        <v>#N/A</v>
      </c>
      <c r="Q864" s="7">
        <f t="shared" si="17"/>
        <v>32</v>
      </c>
    </row>
    <row r="865" spans="2:17" x14ac:dyDescent="0.25">
      <c r="B865" s="21" t="e">
        <f>VLOOKUP(A865,'Ordre du jour'!$A$2:$V$4973,22,FALSE)</f>
        <v>#N/A</v>
      </c>
      <c r="O865" s="5" t="e">
        <f>VLOOKUP(A865,'Ordre du jour'!$A$2:$V$4973,14,FALSE)</f>
        <v>#N/A</v>
      </c>
      <c r="Q865" s="7">
        <f t="shared" si="17"/>
        <v>32</v>
      </c>
    </row>
    <row r="866" spans="2:17" x14ac:dyDescent="0.25">
      <c r="B866" s="21" t="e">
        <f>VLOOKUP(A866,'Ordre du jour'!$A$2:$V$4973,22,FALSE)</f>
        <v>#N/A</v>
      </c>
      <c r="O866" s="5" t="e">
        <f>VLOOKUP(A866,'Ordre du jour'!$A$2:$V$4973,14,FALSE)</f>
        <v>#N/A</v>
      </c>
      <c r="Q866" s="7">
        <f t="shared" si="17"/>
        <v>32</v>
      </c>
    </row>
    <row r="867" spans="2:17" x14ac:dyDescent="0.25">
      <c r="B867" s="21" t="e">
        <f>VLOOKUP(A867,'Ordre du jour'!$A$2:$V$4973,22,FALSE)</f>
        <v>#N/A</v>
      </c>
      <c r="O867" s="5" t="e">
        <f>VLOOKUP(A867,'Ordre du jour'!$A$2:$V$4973,14,FALSE)</f>
        <v>#N/A</v>
      </c>
      <c r="Q867" s="7">
        <f t="shared" si="17"/>
        <v>32</v>
      </c>
    </row>
    <row r="868" spans="2:17" x14ac:dyDescent="0.25">
      <c r="B868" s="21" t="e">
        <f>VLOOKUP(A868,'Ordre du jour'!$A$2:$V$4973,22,FALSE)</f>
        <v>#N/A</v>
      </c>
      <c r="O868" s="5" t="e">
        <f>VLOOKUP(A868,'Ordre du jour'!$A$2:$V$4973,14,FALSE)</f>
        <v>#N/A</v>
      </c>
      <c r="Q868" s="7">
        <f t="shared" si="17"/>
        <v>32</v>
      </c>
    </row>
    <row r="869" spans="2:17" x14ac:dyDescent="0.25">
      <c r="B869" s="21" t="e">
        <f>VLOOKUP(A869,'Ordre du jour'!$A$2:$V$4973,22,FALSE)</f>
        <v>#N/A</v>
      </c>
      <c r="O869" s="5" t="e">
        <f>VLOOKUP(A869,'Ordre du jour'!$A$2:$V$4973,14,FALSE)</f>
        <v>#N/A</v>
      </c>
      <c r="Q869" s="7">
        <f t="shared" si="17"/>
        <v>32</v>
      </c>
    </row>
    <row r="870" spans="2:17" x14ac:dyDescent="0.25">
      <c r="B870" s="21" t="e">
        <f>VLOOKUP(A870,'Ordre du jour'!$A$2:$V$4973,22,FALSE)</f>
        <v>#N/A</v>
      </c>
      <c r="O870" s="5" t="e">
        <f>VLOOKUP(A870,'Ordre du jour'!$A$2:$V$4973,14,FALSE)</f>
        <v>#N/A</v>
      </c>
      <c r="Q870" s="7">
        <f t="shared" si="17"/>
        <v>32</v>
      </c>
    </row>
    <row r="871" spans="2:17" x14ac:dyDescent="0.25">
      <c r="B871" s="21" t="e">
        <f>VLOOKUP(A871,'Ordre du jour'!$A$2:$V$4973,22,FALSE)</f>
        <v>#N/A</v>
      </c>
      <c r="O871" s="5" t="e">
        <f>VLOOKUP(A871,'Ordre du jour'!$A$2:$V$4973,14,FALSE)</f>
        <v>#N/A</v>
      </c>
      <c r="Q871" s="7">
        <f t="shared" si="17"/>
        <v>32</v>
      </c>
    </row>
    <row r="872" spans="2:17" x14ac:dyDescent="0.25">
      <c r="B872" s="21" t="e">
        <f>VLOOKUP(A872,'Ordre du jour'!$A$2:$V$4973,22,FALSE)</f>
        <v>#N/A</v>
      </c>
      <c r="O872" s="5" t="e">
        <f>VLOOKUP(A872,'Ordre du jour'!$A$2:$V$4973,14,FALSE)</f>
        <v>#N/A</v>
      </c>
      <c r="Q872" s="7">
        <f t="shared" si="17"/>
        <v>32</v>
      </c>
    </row>
    <row r="873" spans="2:17" x14ac:dyDescent="0.25">
      <c r="B873" s="21" t="e">
        <f>VLOOKUP(A873,'Ordre du jour'!$A$2:$V$4973,22,FALSE)</f>
        <v>#N/A</v>
      </c>
      <c r="O873" s="5" t="e">
        <f>VLOOKUP(A873,'Ordre du jour'!$A$2:$V$4973,14,FALSE)</f>
        <v>#N/A</v>
      </c>
      <c r="Q873" s="7">
        <f t="shared" si="17"/>
        <v>32</v>
      </c>
    </row>
    <row r="874" spans="2:17" x14ac:dyDescent="0.25">
      <c r="B874" s="21" t="e">
        <f>VLOOKUP(A874,'Ordre du jour'!$A$2:$V$4973,22,FALSE)</f>
        <v>#N/A</v>
      </c>
      <c r="O874" s="5" t="e">
        <f>VLOOKUP(A874,'Ordre du jour'!$A$2:$V$4973,14,FALSE)</f>
        <v>#N/A</v>
      </c>
      <c r="Q874" s="7">
        <f t="shared" si="17"/>
        <v>32</v>
      </c>
    </row>
    <row r="875" spans="2:17" x14ac:dyDescent="0.25">
      <c r="B875" s="21" t="e">
        <f>VLOOKUP(A875,'Ordre du jour'!$A$2:$V$4973,22,FALSE)</f>
        <v>#N/A</v>
      </c>
      <c r="Q875" s="7">
        <f t="shared" si="17"/>
        <v>32</v>
      </c>
    </row>
    <row r="876" spans="2:17" x14ac:dyDescent="0.25">
      <c r="B876" s="21" t="e">
        <f>VLOOKUP(A876,'Ordre du jour'!$A$2:$V$4973,22,FALSE)</f>
        <v>#N/A</v>
      </c>
      <c r="Q876" s="7">
        <f t="shared" si="17"/>
        <v>32</v>
      </c>
    </row>
    <row r="877" spans="2:17" x14ac:dyDescent="0.25">
      <c r="B877" s="21" t="e">
        <f>VLOOKUP(A877,'Ordre du jour'!$A$2:$V$4973,22,FALSE)</f>
        <v>#N/A</v>
      </c>
      <c r="Q877" s="7">
        <f t="shared" si="17"/>
        <v>32</v>
      </c>
    </row>
    <row r="878" spans="2:17" x14ac:dyDescent="0.25">
      <c r="B878" s="21" t="e">
        <f>VLOOKUP(A878,'Ordre du jour'!$A$2:$V$4973,22,FALSE)</f>
        <v>#N/A</v>
      </c>
      <c r="Q878" s="7">
        <f t="shared" si="17"/>
        <v>32</v>
      </c>
    </row>
    <row r="879" spans="2:17" x14ac:dyDescent="0.25">
      <c r="B879" s="21" t="e">
        <f>VLOOKUP(A879,'Ordre du jour'!$A$2:$V$4973,22,FALSE)</f>
        <v>#N/A</v>
      </c>
      <c r="Q879" s="7">
        <f t="shared" si="17"/>
        <v>32</v>
      </c>
    </row>
    <row r="880" spans="2:17" x14ac:dyDescent="0.25">
      <c r="B880" s="21" t="e">
        <f>VLOOKUP(A880,'Ordre du jour'!$A$2:$V$4973,22,FALSE)</f>
        <v>#N/A</v>
      </c>
      <c r="Q880" s="7">
        <f t="shared" si="17"/>
        <v>32</v>
      </c>
    </row>
  </sheetData>
  <autoFilter ref="B1:N199" xr:uid="{00000000-0009-0000-0000-000001000000}"/>
  <conditionalFormatting sqref="A2:Q1048576">
    <cfRule type="expression" dxfId="1" priority="1">
      <formula>ISEVEN($Q2)</formula>
    </cfRule>
  </conditionalFormatting>
  <dataValidations count="1">
    <dataValidation type="list" allowBlank="1" showInputMessage="1" showErrorMessage="1" sqref="D134:D223 D2:D132" xr:uid="{00000000-0002-0000-0100-000000000000}">
      <formula1>"Lot unique,Lot 1,Lot 2,Lot 3,Lot 4,Lot 5,Lot 6,Lot 7,Lot 8,Lot 9,Lot 10"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Z230"/>
  <sheetViews>
    <sheetView view="pageBreakPreview" topLeftCell="A22" zoomScale="64" zoomScaleNormal="10" zoomScaleSheetLayoutView="64" workbookViewId="0">
      <selection activeCell="A27" sqref="A27:B27"/>
    </sheetView>
  </sheetViews>
  <sheetFormatPr baseColWidth="10" defaultColWidth="23.140625" defaultRowHeight="33.75" x14ac:dyDescent="0.25"/>
  <cols>
    <col min="1" max="1" width="63.5703125" customWidth="1"/>
    <col min="2" max="2" width="23.42578125" customWidth="1"/>
    <col min="3" max="3" width="43.140625" customWidth="1"/>
    <col min="4" max="4" width="42.5703125" style="4" customWidth="1"/>
    <col min="5" max="5" width="41.42578125" style="4" customWidth="1"/>
    <col min="6" max="6" width="40.28515625" style="4" customWidth="1"/>
    <col min="7" max="7" width="47.28515625" style="4" customWidth="1"/>
    <col min="8" max="8" width="25.28515625" style="27" customWidth="1"/>
    <col min="9" max="11" width="23.140625" style="27"/>
    <col min="12" max="13" width="64.140625" style="139" customWidth="1"/>
    <col min="14" max="20" width="23.140625" style="27"/>
  </cols>
  <sheetData>
    <row r="1" spans="1:24" ht="30" customHeight="1" thickBot="1" x14ac:dyDescent="0.55000000000000004">
      <c r="A1" s="80"/>
      <c r="B1" s="80"/>
      <c r="C1" s="80"/>
      <c r="D1" s="119"/>
      <c r="E1" s="119"/>
      <c r="F1" s="119"/>
      <c r="G1" s="119"/>
    </row>
    <row r="2" spans="1:24" ht="80.099999999999994" customHeight="1" x14ac:dyDescent="0.25">
      <c r="A2" s="162" t="s">
        <v>355</v>
      </c>
      <c r="B2" s="163"/>
      <c r="C2" s="163"/>
      <c r="D2" s="163"/>
      <c r="E2" s="163"/>
      <c r="F2" s="163"/>
      <c r="G2" s="163"/>
    </row>
    <row r="3" spans="1:24" ht="50.1" customHeight="1" x14ac:dyDescent="0.25">
      <c r="A3" s="164" t="s">
        <v>356</v>
      </c>
      <c r="B3" s="165"/>
      <c r="C3" s="165"/>
      <c r="D3" s="165"/>
      <c r="E3" s="165"/>
      <c r="F3" s="165"/>
      <c r="G3" s="165"/>
      <c r="H3" s="29"/>
      <c r="I3" s="29"/>
      <c r="J3" s="29"/>
      <c r="K3" s="29"/>
      <c r="L3" s="140"/>
      <c r="M3" s="140"/>
      <c r="N3" s="29"/>
      <c r="O3" s="29"/>
      <c r="P3" s="29"/>
      <c r="Q3" s="29"/>
      <c r="R3" s="29"/>
      <c r="S3" s="29"/>
      <c r="T3" s="29"/>
      <c r="U3" s="2"/>
      <c r="V3" s="2"/>
      <c r="W3" s="2"/>
      <c r="X3" s="2"/>
    </row>
    <row r="4" spans="1:24" ht="69.95" customHeight="1" x14ac:dyDescent="0.25">
      <c r="A4" s="61"/>
      <c r="B4" s="61"/>
      <c r="C4" s="61"/>
      <c r="D4" s="196" t="s">
        <v>361</v>
      </c>
      <c r="E4" s="196"/>
      <c r="F4" s="196" t="str">
        <f>VLOOKUP($F$5,'Ordre du jour'!A:C,3,0)</f>
        <v>Vendredi 13 mai 2022</v>
      </c>
      <c r="G4" s="196"/>
      <c r="H4" s="29"/>
      <c r="I4" s="29"/>
      <c r="J4" s="29"/>
      <c r="K4" s="29"/>
      <c r="L4" s="140"/>
      <c r="M4" s="140"/>
      <c r="N4" s="29"/>
      <c r="O4" s="29"/>
      <c r="P4" s="29"/>
      <c r="Q4" s="29"/>
      <c r="R4" s="29"/>
      <c r="S4" s="29"/>
      <c r="T4" s="29"/>
      <c r="U4" s="2"/>
      <c r="V4" s="2"/>
      <c r="W4" s="2"/>
      <c r="X4" s="2"/>
    </row>
    <row r="5" spans="1:24" ht="69.95" customHeight="1" x14ac:dyDescent="0.55000000000000004">
      <c r="A5" s="62"/>
      <c r="B5" s="62"/>
      <c r="C5" s="62"/>
      <c r="D5" s="197" t="s">
        <v>362</v>
      </c>
      <c r="E5" s="197"/>
      <c r="F5" s="197" t="s">
        <v>408</v>
      </c>
      <c r="G5" s="197"/>
    </row>
    <row r="6" spans="1:24" ht="96" customHeight="1" x14ac:dyDescent="0.25">
      <c r="A6" s="175" t="s">
        <v>358</v>
      </c>
      <c r="B6" s="175"/>
      <c r="C6" s="175"/>
      <c r="D6" s="198" t="str">
        <f>VLOOKUP($F$5,'Ordre du jour'!A:F,6,0)</f>
        <v>xxxxxxxxxxxxxxxxxxxxxxxxxxxxxxxxxxxxxxxxxxxxxxxxxxxxxxxxx</v>
      </c>
      <c r="E6" s="198"/>
      <c r="F6" s="198"/>
      <c r="G6" s="198"/>
      <c r="H6" s="174"/>
      <c r="I6" s="174"/>
      <c r="J6" s="174"/>
      <c r="K6" s="174"/>
      <c r="L6" s="174"/>
      <c r="M6" s="174"/>
      <c r="N6" s="174"/>
    </row>
    <row r="7" spans="1:24" ht="80.099999999999994" customHeight="1" x14ac:dyDescent="0.25">
      <c r="A7" s="175" t="s">
        <v>406</v>
      </c>
      <c r="B7" s="175"/>
      <c r="C7" s="175"/>
      <c r="D7" s="199" t="str">
        <f>VLOOKUP($F$5,'Ordre du jour'!A:G,7,0)</f>
        <v>Commune</v>
      </c>
      <c r="E7" s="199"/>
      <c r="F7" s="199"/>
      <c r="G7" s="199"/>
      <c r="H7" s="174"/>
      <c r="I7" s="174"/>
      <c r="J7" s="174"/>
      <c r="K7" s="174"/>
      <c r="L7" s="174"/>
      <c r="M7" s="174"/>
      <c r="N7" s="174"/>
    </row>
    <row r="8" spans="1:24" ht="37.5" customHeight="1" x14ac:dyDescent="0.25">
      <c r="A8" s="175" t="s">
        <v>359</v>
      </c>
      <c r="B8" s="175"/>
      <c r="C8" s="175"/>
      <c r="D8" s="199" t="str">
        <f>VLOOKUP($F$5,'Ordre du jour'!A:H,8,0)</f>
        <v>X</v>
      </c>
      <c r="E8" s="199"/>
      <c r="F8" s="199"/>
      <c r="G8" s="199"/>
      <c r="H8" s="174"/>
      <c r="I8" s="174"/>
      <c r="J8" s="174"/>
      <c r="K8" s="174"/>
      <c r="L8" s="174"/>
      <c r="M8" s="174"/>
      <c r="N8" s="174"/>
    </row>
    <row r="9" spans="1:24" ht="19.5" customHeight="1" x14ac:dyDescent="0.55000000000000004">
      <c r="A9" s="62"/>
      <c r="B9" s="62"/>
      <c r="C9" s="62"/>
      <c r="D9" s="120"/>
      <c r="E9" s="120"/>
      <c r="F9" s="120"/>
      <c r="G9" s="120"/>
    </row>
    <row r="10" spans="1:24" ht="27.75" customHeight="1" x14ac:dyDescent="0.25">
      <c r="A10" s="65"/>
      <c r="B10" s="66"/>
      <c r="C10" s="66"/>
      <c r="D10" s="121"/>
      <c r="E10" s="121"/>
      <c r="F10" s="129"/>
      <c r="G10" s="130"/>
    </row>
    <row r="11" spans="1:24" ht="50.1" customHeight="1" x14ac:dyDescent="0.25">
      <c r="A11" s="170" t="s">
        <v>4</v>
      </c>
      <c r="B11" s="170"/>
      <c r="C11" s="170"/>
      <c r="D11" s="170"/>
      <c r="E11" s="122"/>
      <c r="F11" s="176" t="s">
        <v>373</v>
      </c>
      <c r="G11" s="176"/>
    </row>
    <row r="12" spans="1:24" s="1" customFormat="1" ht="69.95" customHeight="1" x14ac:dyDescent="0.55000000000000004">
      <c r="A12" s="200" t="str">
        <f>VLOOKUP($F$5,'Ordre du jour'!A:E,5,0)</f>
        <v>Travaux</v>
      </c>
      <c r="B12" s="200"/>
      <c r="C12" s="200"/>
      <c r="D12" s="200"/>
      <c r="E12" s="123"/>
      <c r="F12" s="201"/>
      <c r="G12" s="201"/>
      <c r="H12" s="31"/>
      <c r="I12" s="31"/>
      <c r="J12" s="31"/>
      <c r="K12" s="31"/>
      <c r="L12" s="141"/>
      <c r="M12" s="141"/>
      <c r="N12" s="31"/>
      <c r="O12" s="31"/>
      <c r="P12" s="31"/>
      <c r="Q12" s="31"/>
      <c r="R12" s="31"/>
      <c r="S12" s="31"/>
      <c r="T12" s="31"/>
    </row>
    <row r="13" spans="1:24" s="1" customFormat="1" ht="50.1" customHeight="1" x14ac:dyDescent="0.25">
      <c r="A13" s="170" t="s">
        <v>357</v>
      </c>
      <c r="B13" s="170"/>
      <c r="C13" s="170"/>
      <c r="D13" s="170"/>
      <c r="E13" s="123"/>
      <c r="F13" s="202"/>
      <c r="G13" s="202"/>
      <c r="H13" s="31"/>
      <c r="I13" s="31"/>
      <c r="J13" s="31"/>
      <c r="K13" s="31"/>
      <c r="L13" s="141"/>
      <c r="M13" s="141"/>
      <c r="N13" s="31"/>
      <c r="O13" s="31"/>
      <c r="P13" s="31"/>
      <c r="Q13" s="31"/>
      <c r="R13" s="31"/>
      <c r="S13" s="31"/>
      <c r="T13" s="31"/>
    </row>
    <row r="14" spans="1:24" s="1" customFormat="1" ht="69.95" customHeight="1" x14ac:dyDescent="0.25">
      <c r="A14" s="172" t="str">
        <f>VLOOKUP($F$5,'Ordre du jour'!A:Q,17,0)</f>
        <v xml:space="preserve">e-marchéspublics.com </v>
      </c>
      <c r="B14" s="172"/>
      <c r="C14" s="172"/>
      <c r="D14" s="172"/>
      <c r="E14" s="122"/>
      <c r="F14" s="202"/>
      <c r="G14" s="202"/>
      <c r="H14" s="31"/>
      <c r="I14" s="31"/>
      <c r="J14" s="31"/>
      <c r="K14" s="31"/>
      <c r="L14" s="141"/>
      <c r="M14" s="141"/>
      <c r="N14" s="31"/>
      <c r="O14" s="31"/>
      <c r="P14" s="31"/>
      <c r="Q14" s="31"/>
      <c r="R14" s="31"/>
      <c r="S14" s="31"/>
      <c r="T14" s="31"/>
    </row>
    <row r="15" spans="1:24" s="1" customFormat="1" ht="50.1" customHeight="1" x14ac:dyDescent="0.25">
      <c r="A15" s="170" t="s">
        <v>21</v>
      </c>
      <c r="B15" s="170"/>
      <c r="C15" s="170"/>
      <c r="D15" s="170"/>
      <c r="E15" s="122"/>
      <c r="F15" s="170" t="s">
        <v>489</v>
      </c>
      <c r="G15" s="170"/>
      <c r="H15" s="31"/>
      <c r="I15" s="31"/>
      <c r="J15" s="31"/>
      <c r="K15" s="31"/>
      <c r="L15" s="141"/>
      <c r="M15" s="141"/>
      <c r="N15" s="31"/>
      <c r="O15" s="31"/>
      <c r="P15" s="31"/>
      <c r="Q15" s="31"/>
      <c r="R15" s="31"/>
      <c r="S15" s="31"/>
      <c r="T15" s="31"/>
    </row>
    <row r="16" spans="1:24" s="1" customFormat="1" ht="69.95" customHeight="1" x14ac:dyDescent="0.25">
      <c r="A16" s="172" t="str">
        <f>VLOOKUP($F$5,'Ordre du jour'!A:S,19,0)</f>
        <v>xxxxxxx</v>
      </c>
      <c r="B16" s="172"/>
      <c r="C16" s="172"/>
      <c r="D16" s="172"/>
      <c r="E16" s="124"/>
      <c r="F16" s="191" t="str">
        <f>VLOOKUP($F$5,'Ordre du jour'!A:W,23,0)</f>
        <v>Mélina MBAYE</v>
      </c>
      <c r="G16" s="191"/>
      <c r="H16" s="31"/>
      <c r="I16" s="31"/>
      <c r="J16" s="31"/>
      <c r="K16" s="31"/>
      <c r="L16" s="141"/>
      <c r="M16" s="141"/>
      <c r="N16" s="31"/>
      <c r="O16" s="31"/>
      <c r="P16" s="31"/>
      <c r="Q16" s="31"/>
      <c r="R16" s="31"/>
      <c r="S16" s="31"/>
      <c r="T16" s="31"/>
    </row>
    <row r="17" spans="1:20" s="1" customFormat="1" ht="50.1" customHeight="1" x14ac:dyDescent="0.25">
      <c r="A17" s="170" t="s">
        <v>363</v>
      </c>
      <c r="B17" s="170"/>
      <c r="C17" s="170"/>
      <c r="D17" s="170"/>
      <c r="E17" s="122"/>
      <c r="F17" s="170" t="s">
        <v>3</v>
      </c>
      <c r="G17" s="170"/>
      <c r="H17" s="31"/>
      <c r="I17" s="31"/>
      <c r="J17" s="31"/>
      <c r="K17" s="37"/>
      <c r="L17" s="142"/>
      <c r="M17" s="142"/>
      <c r="N17" s="31"/>
      <c r="O17" s="31"/>
      <c r="P17" s="31"/>
      <c r="Q17" s="31"/>
      <c r="R17" s="31"/>
      <c r="S17" s="31"/>
      <c r="T17" s="31"/>
    </row>
    <row r="18" spans="1:20" s="3" customFormat="1" ht="69.95" customHeight="1" x14ac:dyDescent="0.4">
      <c r="A18" s="169" t="str">
        <f>VLOOKUP($F$5,'Ordre du jour'!A:R,18,0)</f>
        <v>xxxxxxx</v>
      </c>
      <c r="B18" s="169"/>
      <c r="C18" s="169"/>
      <c r="D18" s="169"/>
      <c r="E18" s="122"/>
      <c r="F18" s="191" t="str">
        <f>VLOOKUP($F$5,'Ordre du jour'!A:D,4,0)</f>
        <v>xxxxxx</v>
      </c>
      <c r="G18" s="191"/>
      <c r="H18" s="32"/>
      <c r="I18" s="32"/>
      <c r="J18" s="32"/>
      <c r="K18" s="41"/>
      <c r="L18" s="143"/>
      <c r="M18" s="143"/>
      <c r="N18" s="32"/>
      <c r="O18" s="32"/>
      <c r="P18" s="32"/>
      <c r="Q18" s="32"/>
      <c r="R18" s="32"/>
      <c r="S18" s="32"/>
      <c r="T18" s="32"/>
    </row>
    <row r="19" spans="1:20" ht="50.1" customHeight="1" x14ac:dyDescent="0.25">
      <c r="A19" s="170" t="s">
        <v>364</v>
      </c>
      <c r="B19" s="170"/>
      <c r="C19" s="170"/>
      <c r="D19" s="170"/>
      <c r="E19" s="122"/>
      <c r="F19" s="170" t="s">
        <v>513</v>
      </c>
      <c r="G19" s="170"/>
      <c r="K19" s="33"/>
      <c r="L19" s="143"/>
      <c r="M19" s="143"/>
    </row>
    <row r="20" spans="1:20" ht="69.95" customHeight="1" x14ac:dyDescent="0.25">
      <c r="A20" s="169" t="str">
        <f>VLOOKUP($F$5,'Ordre du jour'!A:T,20,0)</f>
        <v>xx</v>
      </c>
      <c r="B20" s="169"/>
      <c r="C20" s="169"/>
      <c r="D20" s="169"/>
      <c r="E20" s="125"/>
      <c r="F20" s="191" t="str">
        <f>VLOOKUP($F$5,'Ordre du jour'!A:J,10,0)</f>
        <v>IA/IR</v>
      </c>
      <c r="G20" s="191"/>
      <c r="K20" s="33"/>
      <c r="L20" s="143"/>
      <c r="M20" s="143"/>
    </row>
    <row r="21" spans="1:20" ht="69.95" customHeight="1" x14ac:dyDescent="0.25">
      <c r="A21" s="170" t="s">
        <v>370</v>
      </c>
      <c r="B21" s="170"/>
      <c r="C21" s="170"/>
      <c r="D21" s="170"/>
      <c r="E21" s="125"/>
      <c r="F21" s="170" t="s">
        <v>372</v>
      </c>
      <c r="G21" s="170"/>
      <c r="K21" s="33"/>
      <c r="L21" s="143"/>
      <c r="M21" s="143"/>
    </row>
    <row r="22" spans="1:20" ht="69.95" customHeight="1" x14ac:dyDescent="0.25">
      <c r="A22" s="172" t="str">
        <f>VLOOKUP($F$5,'Ordre du jour'!A:U,21,0)</f>
        <v>xx jours</v>
      </c>
      <c r="B22" s="172"/>
      <c r="C22" s="172"/>
      <c r="D22" s="172"/>
      <c r="E22" s="125"/>
      <c r="F22" s="192" t="str">
        <f>VLOOKUP($F$5,'Ordre du jour'!A:K,11,0)</f>
        <v>xxxx</v>
      </c>
      <c r="G22" s="192"/>
      <c r="K22" s="33"/>
      <c r="L22" s="143"/>
      <c r="M22" s="143"/>
    </row>
    <row r="23" spans="1:20" ht="69.95" customHeight="1" x14ac:dyDescent="0.25">
      <c r="A23" s="81"/>
      <c r="B23" s="81"/>
      <c r="C23" s="81"/>
      <c r="D23" s="123"/>
      <c r="E23" s="125"/>
      <c r="F23" s="192"/>
      <c r="G23" s="192"/>
      <c r="K23" s="33"/>
      <c r="L23" s="143"/>
      <c r="M23" s="143"/>
      <c r="P23" s="27" t="e">
        <f>VLOOKUP(A26,L24:M27,2,0)</f>
        <v>#N/A</v>
      </c>
    </row>
    <row r="24" spans="1:20" ht="49.5" customHeight="1" x14ac:dyDescent="0.25">
      <c r="A24" s="171" t="s">
        <v>381</v>
      </c>
      <c r="B24" s="171"/>
      <c r="C24" s="171"/>
      <c r="D24" s="171"/>
      <c r="E24" s="171"/>
      <c r="F24" s="171"/>
      <c r="G24" s="171"/>
      <c r="K24" s="33"/>
      <c r="L24" s="144" t="s">
        <v>839</v>
      </c>
      <c r="M24" s="144" t="s">
        <v>682</v>
      </c>
    </row>
    <row r="25" spans="1:20" ht="39.950000000000003" customHeight="1" x14ac:dyDescent="0.25">
      <c r="A25" s="177" t="s">
        <v>365</v>
      </c>
      <c r="B25" s="178"/>
      <c r="C25" s="179" t="s">
        <v>24</v>
      </c>
      <c r="D25" s="179"/>
      <c r="E25" s="179"/>
      <c r="F25" s="194" t="s">
        <v>25</v>
      </c>
      <c r="G25" s="195"/>
      <c r="K25" s="33"/>
      <c r="L25" s="144" t="s">
        <v>840</v>
      </c>
      <c r="M25" s="144" t="s">
        <v>683</v>
      </c>
    </row>
    <row r="26" spans="1:20" ht="99.95" customHeight="1" x14ac:dyDescent="0.25">
      <c r="A26" s="173" t="str">
        <f>LEFT(VLOOKUP($F$5,'Compte-rendu'!A:P,16,0),FIND(";",VLOOKUP($F$5,'Compte-rendu'!A:P,16,0))-1)</f>
        <v>nom12</v>
      </c>
      <c r="B26" s="173"/>
      <c r="C26" s="180" t="str">
        <f>IFERROR(VLOOKUP(A26,$L:$M,2,0),"")</f>
        <v/>
      </c>
      <c r="D26" s="180"/>
      <c r="E26" s="180"/>
      <c r="F26" s="181"/>
      <c r="G26" s="182"/>
      <c r="K26" s="33"/>
      <c r="L26" s="144" t="s">
        <v>841</v>
      </c>
      <c r="M26" s="144" t="s">
        <v>684</v>
      </c>
    </row>
    <row r="27" spans="1:20" ht="99.95" customHeight="1" x14ac:dyDescent="0.25">
      <c r="A27" s="173" t="e">
        <f>MID(VLOOKUP($F$5,'Compte-rendu'!A:P,16,0),LEN(A26)+2,FIND("/",SUBSTITUTE(VLOOKUP($F$5,'Compte-rendu'!A:P,16,0),";","/",2)-1))</f>
        <v>#VALUE!</v>
      </c>
      <c r="B27" s="173"/>
      <c r="C27" s="180" t="str">
        <f>IFERROR(VLOOKUP(A27,$L:$M,2,0),"")</f>
        <v/>
      </c>
      <c r="D27" s="180"/>
      <c r="E27" s="180"/>
      <c r="F27" s="181"/>
      <c r="G27" s="182"/>
      <c r="K27" s="33"/>
      <c r="L27" s="144" t="s">
        <v>837</v>
      </c>
      <c r="M27" s="144" t="s">
        <v>685</v>
      </c>
    </row>
    <row r="28" spans="1:20" ht="99.95" customHeight="1" x14ac:dyDescent="0.25">
      <c r="A28" s="173" t="e">
        <f>MID(VLOOKUP($F$5,'Compte-rendu'!A:P,16,0),LEN(A26&amp;A27)+3,FIND(";",VLOOKUP($F$5,'Compte-rendu'!A:P,16,0),3)-1)</f>
        <v>#VALUE!</v>
      </c>
      <c r="B28" s="173"/>
      <c r="C28" s="180" t="str">
        <f t="shared" ref="C26:C31" si="0">IFERROR(VLOOKUP(A28,$L:$M,2,0),"")</f>
        <v/>
      </c>
      <c r="D28" s="180"/>
      <c r="E28" s="180"/>
      <c r="F28" s="181"/>
      <c r="G28" s="182"/>
      <c r="K28" s="33"/>
      <c r="L28" s="144" t="s">
        <v>842</v>
      </c>
      <c r="M28" s="144" t="s">
        <v>686</v>
      </c>
    </row>
    <row r="29" spans="1:20" ht="99.95" customHeight="1" x14ac:dyDescent="0.25">
      <c r="A29" s="173" t="e">
        <f>MID(VLOOKUP($F$5,'Compte-rendu'!A:P,16,0),LEN(A26&amp;A27&amp;A28)+4,FIND(";",VLOOKUP($F$5,'Compte-rendu'!A:P,16,0),4)-1)</f>
        <v>#VALUE!</v>
      </c>
      <c r="B29" s="173"/>
      <c r="C29" s="180" t="str">
        <f t="shared" si="0"/>
        <v/>
      </c>
      <c r="D29" s="180"/>
      <c r="E29" s="180"/>
      <c r="F29" s="181"/>
      <c r="G29" s="182"/>
      <c r="K29" s="33"/>
      <c r="L29" s="144" t="s">
        <v>843</v>
      </c>
      <c r="M29" s="144" t="s">
        <v>687</v>
      </c>
    </row>
    <row r="30" spans="1:20" ht="99.95" customHeight="1" x14ac:dyDescent="0.25">
      <c r="A30" s="173"/>
      <c r="B30" s="173"/>
      <c r="C30" s="180" t="str">
        <f t="shared" si="0"/>
        <v/>
      </c>
      <c r="D30" s="180"/>
      <c r="E30" s="180"/>
      <c r="F30" s="181"/>
      <c r="G30" s="182"/>
      <c r="K30" s="33"/>
      <c r="L30" s="144" t="s">
        <v>844</v>
      </c>
      <c r="M30" s="144" t="s">
        <v>688</v>
      </c>
    </row>
    <row r="31" spans="1:20" ht="99.95" customHeight="1" x14ac:dyDescent="0.25">
      <c r="A31" s="173"/>
      <c r="B31" s="173"/>
      <c r="C31" s="180" t="str">
        <f t="shared" si="0"/>
        <v/>
      </c>
      <c r="D31" s="180"/>
      <c r="E31" s="180"/>
      <c r="F31" s="180"/>
      <c r="G31" s="180"/>
      <c r="K31" s="33"/>
      <c r="L31" s="144" t="s">
        <v>845</v>
      </c>
      <c r="M31" s="144" t="s">
        <v>689</v>
      </c>
    </row>
    <row r="32" spans="1:20" ht="99.95" customHeight="1" x14ac:dyDescent="0.25">
      <c r="A32" s="189" t="s">
        <v>366</v>
      </c>
      <c r="B32" s="190"/>
      <c r="C32" s="190"/>
      <c r="D32" s="190"/>
      <c r="E32" s="190"/>
      <c r="F32" s="190"/>
      <c r="G32" s="190"/>
      <c r="K32" s="33"/>
      <c r="L32" s="144" t="s">
        <v>846</v>
      </c>
      <c r="M32" s="144" t="s">
        <v>575</v>
      </c>
    </row>
    <row r="33" spans="1:26" ht="156" customHeight="1" x14ac:dyDescent="0.25">
      <c r="A33" s="183" t="str">
        <f ca="1">IF(ROW()&lt;ROW($A$33)+COUNTIF('Compte-rendu'!$A$2:$A$2082,'PV Ouverture '!$F$5),INDIRECT(ADDRESS(MATCH('PV Ouverture '!$F$5,'Compte-rendu'!$A$1:$A$2082,0)+ROW()-33,COLUMN()+13,3,1,"Compte-rendu"),1),0)</f>
        <v>La commission décide XXXXXXXXXXXXXXXXXXXXXXXX</v>
      </c>
      <c r="B33" s="184"/>
      <c r="C33" s="184"/>
      <c r="D33" s="184"/>
      <c r="E33" s="184"/>
      <c r="F33" s="184"/>
      <c r="G33" s="185"/>
      <c r="K33" s="33"/>
      <c r="L33" s="144" t="s">
        <v>847</v>
      </c>
      <c r="M33" s="144" t="s">
        <v>690</v>
      </c>
      <c r="S33" s="193"/>
      <c r="T33" s="193"/>
      <c r="U33" s="193"/>
      <c r="V33" s="193"/>
      <c r="W33" s="193"/>
      <c r="X33" s="193"/>
      <c r="Y33" s="193"/>
      <c r="Z33" s="193"/>
    </row>
    <row r="34" spans="1:26" ht="99.95" customHeight="1" x14ac:dyDescent="0.25">
      <c r="A34" s="186"/>
      <c r="B34" s="187"/>
      <c r="C34" s="187"/>
      <c r="D34" s="187"/>
      <c r="E34" s="187"/>
      <c r="F34" s="187"/>
      <c r="G34" s="188"/>
      <c r="K34" s="33"/>
      <c r="L34" s="144" t="s">
        <v>848</v>
      </c>
      <c r="M34" s="144" t="s">
        <v>691</v>
      </c>
    </row>
    <row r="35" spans="1:26" x14ac:dyDescent="0.5">
      <c r="A35" s="58"/>
      <c r="B35" s="58"/>
      <c r="C35" s="58"/>
      <c r="D35" s="126"/>
      <c r="E35" s="126"/>
      <c r="F35" s="126"/>
      <c r="G35" s="126"/>
      <c r="K35" s="33"/>
      <c r="L35" s="144" t="s">
        <v>849</v>
      </c>
      <c r="M35" s="144" t="s">
        <v>692</v>
      </c>
    </row>
    <row r="36" spans="1:26" ht="80.099999999999994" customHeight="1" x14ac:dyDescent="0.25">
      <c r="A36" s="166" t="s">
        <v>355</v>
      </c>
      <c r="B36" s="167"/>
      <c r="C36" s="167"/>
      <c r="D36" s="167"/>
      <c r="E36" s="167"/>
      <c r="F36" s="167"/>
      <c r="G36" s="167"/>
      <c r="K36" s="33"/>
      <c r="L36" s="144" t="s">
        <v>850</v>
      </c>
      <c r="M36" s="144" t="s">
        <v>693</v>
      </c>
    </row>
    <row r="37" spans="1:26" ht="50.1" customHeight="1" x14ac:dyDescent="0.25">
      <c r="A37" s="168" t="s">
        <v>356</v>
      </c>
      <c r="B37" s="165"/>
      <c r="C37" s="165"/>
      <c r="D37" s="165"/>
      <c r="E37" s="165"/>
      <c r="F37" s="165"/>
      <c r="G37" s="165"/>
      <c r="K37" s="33"/>
      <c r="L37" s="144" t="s">
        <v>851</v>
      </c>
      <c r="M37" s="144" t="s">
        <v>694</v>
      </c>
    </row>
    <row r="38" spans="1:26" ht="96" customHeight="1" x14ac:dyDescent="0.25">
      <c r="A38" s="82" t="s">
        <v>360</v>
      </c>
      <c r="B38" s="82" t="s">
        <v>6</v>
      </c>
      <c r="C38" s="82" t="s">
        <v>354</v>
      </c>
      <c r="D38" s="127" t="s">
        <v>383</v>
      </c>
      <c r="E38" s="127" t="s">
        <v>382</v>
      </c>
      <c r="F38" s="127" t="s">
        <v>375</v>
      </c>
      <c r="G38" s="127" t="s">
        <v>374</v>
      </c>
      <c r="K38" s="33"/>
      <c r="L38" s="144" t="s">
        <v>852</v>
      </c>
      <c r="M38" s="144" t="s">
        <v>695</v>
      </c>
    </row>
    <row r="39" spans="1:26" ht="200.1" customHeight="1" x14ac:dyDescent="0.25">
      <c r="A39" s="83" t="str">
        <f ca="1">IF(ROW()&lt;ROW($A$39)+COUNTIF('Compte-rendu'!$A$2:$A$2082,'PV Ouverture '!$F$5),INDIRECT(ADDRESS(MATCH('PV Ouverture '!$F$5,'Compte-rendu'!$A$1:$A$2082,0)+ROW()-39,COLUMN()+2,3,1,"Compte-rendu"),1),0)</f>
        <v>entreprise 1</v>
      </c>
      <c r="B39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39" s="83">
        <f ca="1">IF(ROW()&lt;ROW($A$39)+COUNTIF('Compte-rendu'!$A$2:$A$2082,'PV Ouverture '!$F$5),INDIRECT(ADDRESS(MATCH('PV Ouverture '!$F$5,'Compte-rendu'!$A$1:$A$2082,0)+ROW()-39,COLUMN()+2,3,1,"Compte-rendu"),1),0)</f>
        <v>0</v>
      </c>
      <c r="D39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39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39" s="128">
        <f ca="1">IF(ROW()&lt;ROW($A$39)+COUNTIF('Compte-rendu'!$A$2:$A$2082,'PV Ouverture '!$F$5),INDIRECT(ADDRESS(MATCH('PV Ouverture '!$F$5,'Compte-rendu'!$A$1:$A$2082,0)+ROW()-39,COLUMN()+2,3,1,"Compte-rendu"),1),0)</f>
        <v>0</v>
      </c>
      <c r="G39" s="128">
        <f ca="1">IF(ROW()&lt;ROW($A$39)+COUNTIF('Compte-rendu'!$A$2:$A$2082,'PV Ouverture '!$F$5),INDIRECT(ADDRESS(MATCH('PV Ouverture '!$F$5,'Compte-rendu'!$A$1:$A$2082,0)+ROW()-39,COLUMN()+2,3,1,"Compte-rendu"),1),0)</f>
        <v>0</v>
      </c>
      <c r="K39" s="33"/>
      <c r="L39" s="144" t="s">
        <v>853</v>
      </c>
      <c r="M39" s="144" t="s">
        <v>696</v>
      </c>
    </row>
    <row r="40" spans="1:26" ht="200.1" customHeight="1" x14ac:dyDescent="0.25">
      <c r="A40" s="83" t="str">
        <f ca="1">IF(ROW()&lt;ROW($A$39)+COUNTIF('Compte-rendu'!$A$2:$A$2082,'PV Ouverture '!$F$5),INDIRECT(ADDRESS(MATCH('PV Ouverture '!$F$5,'Compte-rendu'!$A$1:$A$2082,0)+ROW()-39,COLUMN()+2,3,1,"Compte-rendu"),1),0)</f>
        <v>entreprise 2</v>
      </c>
      <c r="B40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40" s="83">
        <f ca="1">IF(ROW()&lt;ROW($A$39)+COUNTIF('Compte-rendu'!$A$2:$A$2082,'PV Ouverture '!$F$5),INDIRECT(ADDRESS(MATCH('PV Ouverture '!$F$5,'Compte-rendu'!$A$1:$A$2082,0)+ROW()-39,COLUMN()+2,3,1,"Compte-rendu"),1),0)</f>
        <v>0</v>
      </c>
      <c r="D40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40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40" s="128">
        <f ca="1">IF(ROW()&lt;ROW($A$39)+COUNTIF('Compte-rendu'!$A$2:$A$2082,'PV Ouverture '!$F$5),INDIRECT(ADDRESS(MATCH('PV Ouverture '!$F$5,'Compte-rendu'!$A$1:$A$2082,0)+ROW()-39,COLUMN()+2,3,1,"Compte-rendu"),1),0)</f>
        <v>0</v>
      </c>
      <c r="G40" s="128">
        <f ca="1">IF(ROW()&lt;ROW($A$39)+COUNTIF('Compte-rendu'!$A$2:$A$2082,'PV Ouverture '!$F$5),INDIRECT(ADDRESS(MATCH('PV Ouverture '!$F$5,'Compte-rendu'!$A$1:$A$2082,0)+ROW()-39,COLUMN()+2,3,1,"Compte-rendu"),1),0)</f>
        <v>0</v>
      </c>
      <c r="K40" s="33"/>
      <c r="L40" s="144" t="s">
        <v>854</v>
      </c>
      <c r="M40" s="144" t="s">
        <v>697</v>
      </c>
    </row>
    <row r="41" spans="1:26" ht="200.1" customHeight="1" x14ac:dyDescent="0.25">
      <c r="A41" s="83" t="str">
        <f ca="1">IF(ROW()&lt;ROW($A$39)+COUNTIF('Compte-rendu'!$A$2:$A$2082,'PV Ouverture '!$F$5),INDIRECT(ADDRESS(MATCH('PV Ouverture '!$F$5,'Compte-rendu'!$A$1:$A$2082,0)+ROW()-39,COLUMN()+2,3,1,"Compte-rendu"),1),0)</f>
        <v>entreprise 3</v>
      </c>
      <c r="B41" s="83" t="str">
        <f ca="1">IF(ROW()&lt;ROW($A$39)+COUNTIF('Compte-rendu'!$A$2:$A$2082,'PV Ouverture '!$F$5),INDIRECT(ADDRESS(MATCH('PV Ouverture '!$F$5,'Compte-rendu'!$A$1:$A$2082,0)+ROW()-39,COLUMN()+2,3,1,"Compte-rendu"),1),0)</f>
        <v>Lot unique</v>
      </c>
      <c r="C41" s="83">
        <f ca="1">IF(ROW()&lt;ROW($A$39)+COUNTIF('Compte-rendu'!$A$2:$A$2082,'PV Ouverture '!$F$5),INDIRECT(ADDRESS(MATCH('PV Ouverture '!$F$5,'Compte-rendu'!$A$1:$A$2082,0)+ROW()-39,COLUMN()+2,3,1,"Compte-rendu"),1),0)</f>
        <v>0</v>
      </c>
      <c r="D41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E41" s="128" t="str">
        <f ca="1">IF(ROW()&lt;ROW($A$39)+COUNTIF('Compte-rendu'!$A$2:$A$2082,'PV Ouverture '!$F$5),INDIRECT(ADDRESS(MATCH('PV Ouverture '!$F$5,'Compte-rendu'!$A$1:$A$2082,0)+ROW()-39,COLUMN()+2,3,1,"Compte-rendu"),1),0)</f>
        <v>XXXXXXX</v>
      </c>
      <c r="F41" s="128">
        <f ca="1">IF(ROW()&lt;ROW($A$39)+COUNTIF('Compte-rendu'!$A$2:$A$2082,'PV Ouverture '!$F$5),INDIRECT(ADDRESS(MATCH('PV Ouverture '!$F$5,'Compte-rendu'!$A$1:$A$2082,0)+ROW()-39,COLUMN()+2,3,1,"Compte-rendu"),1),0)</f>
        <v>0</v>
      </c>
      <c r="G41" s="128">
        <f ca="1">IF(ROW()&lt;ROW($A$39)+COUNTIF('Compte-rendu'!$A$2:$A$2082,'PV Ouverture '!$F$5),INDIRECT(ADDRESS(MATCH('PV Ouverture '!$F$5,'Compte-rendu'!$A$1:$A$2082,0)+ROW()-39,COLUMN()+2,3,1,"Compte-rendu"),1),0)</f>
        <v>0</v>
      </c>
      <c r="K41" s="33"/>
      <c r="L41" s="144" t="s">
        <v>855</v>
      </c>
      <c r="M41" s="144" t="s">
        <v>698</v>
      </c>
    </row>
    <row r="42" spans="1:26" ht="200.1" customHeight="1" x14ac:dyDescent="0.25">
      <c r="A42" s="83">
        <f ca="1">IF(ROW()&lt;ROW($A$39)+COUNTIF('Compte-rendu'!$A$2:$A$2082,'PV Ouverture '!$F$5),INDIRECT(ADDRESS(MATCH('PV Ouverture '!$F$5,'Compte-rendu'!$A$1:$A$2082,0)+ROW()-39,COLUMN()+2,3,1,"Compte-rendu"),1),0)</f>
        <v>0</v>
      </c>
      <c r="B42" s="83">
        <f ca="1">IF(ROW()&lt;ROW($A$39)+COUNTIF('Compte-rendu'!$A$2:$A$2082,'PV Ouverture '!$F$5),INDIRECT(ADDRESS(MATCH('PV Ouverture '!$F$5,'Compte-rendu'!$A$1:$A$2082,0)+ROW()-39,COLUMN()+2,3,1,"Compte-rendu"),1),0)</f>
        <v>0</v>
      </c>
      <c r="C42" s="83">
        <f ca="1">IF(ROW()&lt;ROW($A$39)+COUNTIF('Compte-rendu'!$A$2:$A$2082,'PV Ouverture '!$F$5),INDIRECT(ADDRESS(MATCH('PV Ouverture '!$F$5,'Compte-rendu'!$A$1:$A$2082,0)+ROW()-39,COLUMN()+2,3,1,"Compte-rendu"),1),0)</f>
        <v>0</v>
      </c>
      <c r="D42" s="128">
        <f ca="1">IF(ROW()&lt;ROW($A$39)+COUNTIF('Compte-rendu'!$A$2:$A$2082,'PV Ouverture '!$F$5),INDIRECT(ADDRESS(MATCH('PV Ouverture '!$F$5,'Compte-rendu'!$A$1:$A$2082,0)+ROW()-39,COLUMN()+2,3,1,"Compte-rendu"),1),0)</f>
        <v>0</v>
      </c>
      <c r="E42" s="128">
        <f ca="1">IF(ROW()&lt;ROW($A$39)+COUNTIF('Compte-rendu'!$A$2:$A$2082,'PV Ouverture '!$F$5),INDIRECT(ADDRESS(MATCH('PV Ouverture '!$F$5,'Compte-rendu'!$A$1:$A$2082,0)+ROW()-39,COLUMN()+2,3,1,"Compte-rendu"),1),0)</f>
        <v>0</v>
      </c>
      <c r="F42" s="128">
        <f ca="1">IF(ROW()&lt;ROW($A$39)+COUNTIF('Compte-rendu'!$A$2:$A$2082,'PV Ouverture '!$F$5),INDIRECT(ADDRESS(MATCH('PV Ouverture '!$F$5,'Compte-rendu'!$A$1:$A$2082,0)+ROW()-39,COLUMN()+2,3,1,"Compte-rendu"),1),0)</f>
        <v>0</v>
      </c>
      <c r="G42" s="128">
        <f ca="1">IF(ROW()&lt;ROW($A$39)+COUNTIF('Compte-rendu'!$A$2:$A$2082,'PV Ouverture '!$F$5),INDIRECT(ADDRESS(MATCH('PV Ouverture '!$F$5,'Compte-rendu'!$A$1:$A$2082,0)+ROW()-39,COLUMN()+2,3,1,"Compte-rendu"),1),0)</f>
        <v>0</v>
      </c>
      <c r="K42" s="33"/>
      <c r="L42" s="144" t="s">
        <v>663</v>
      </c>
      <c r="M42" s="144" t="s">
        <v>699</v>
      </c>
    </row>
    <row r="43" spans="1:26" ht="200.1" customHeight="1" x14ac:dyDescent="0.25">
      <c r="A43" s="83">
        <f ca="1">IF(ROW()&lt;ROW($A$39)+COUNTIF('Compte-rendu'!$A$2:$A$2082,'PV Ouverture '!$F$5),INDIRECT(ADDRESS(MATCH('PV Ouverture '!$F$5,'Compte-rendu'!$A$1:$A$2082,0)+ROW()-39,COLUMN()+2,3,1,"Compte-rendu"),1),0)</f>
        <v>0</v>
      </c>
      <c r="B43" s="83">
        <f ca="1">IF(ROW()&lt;ROW($A$39)+COUNTIF('Compte-rendu'!$A$2:$A$2082,'PV Ouverture '!$F$5),INDIRECT(ADDRESS(MATCH('PV Ouverture '!$F$5,'Compte-rendu'!$A$1:$A$2082,0)+ROW()-39,COLUMN()+2,3,1,"Compte-rendu"),1),0)</f>
        <v>0</v>
      </c>
      <c r="C43" s="83">
        <f ca="1">IF(ROW()&lt;ROW($A$39)+COUNTIF('Compte-rendu'!$A$2:$A$2082,'PV Ouverture '!$F$5),INDIRECT(ADDRESS(MATCH('PV Ouverture '!$F$5,'Compte-rendu'!$A$1:$A$2082,0)+ROW()-39,COLUMN()+2,3,1,"Compte-rendu"),1),0)</f>
        <v>0</v>
      </c>
      <c r="D43" s="128">
        <f ca="1">IF(ROW()&lt;ROW($A$39)+COUNTIF('Compte-rendu'!$A$2:$A$2082,'PV Ouverture '!$F$5),INDIRECT(ADDRESS(MATCH('PV Ouverture '!$F$5,'Compte-rendu'!$A$1:$A$2082,0)+ROW()-39,COLUMN()+2,3,1,"Compte-rendu"),1),0)</f>
        <v>0</v>
      </c>
      <c r="E43" s="128">
        <f ca="1">IF(ROW()&lt;ROW($A$39)+COUNTIF('Compte-rendu'!$A$2:$A$2082,'PV Ouverture '!$F$5),INDIRECT(ADDRESS(MATCH('PV Ouverture '!$F$5,'Compte-rendu'!$A$1:$A$2082,0)+ROW()-39,COLUMN()+2,3,1,"Compte-rendu"),1),0)</f>
        <v>0</v>
      </c>
      <c r="F43" s="128">
        <f ca="1">IF(ROW()&lt;ROW($A$39)+COUNTIF('Compte-rendu'!$A$2:$A$2082,'PV Ouverture '!$F$5),INDIRECT(ADDRESS(MATCH('PV Ouverture '!$F$5,'Compte-rendu'!$A$1:$A$2082,0)+ROW()-39,COLUMN()+2,3,1,"Compte-rendu"),1),0)</f>
        <v>0</v>
      </c>
      <c r="G43" s="128">
        <f ca="1">IF(ROW()&lt;ROW($A$39)+COUNTIF('Compte-rendu'!$A$2:$A$2082,'PV Ouverture '!$F$5),INDIRECT(ADDRESS(MATCH('PV Ouverture '!$F$5,'Compte-rendu'!$A$1:$A$2082,0)+ROW()-39,COLUMN()+2,3,1,"Compte-rendu"),1),0)</f>
        <v>0</v>
      </c>
      <c r="K43" s="33"/>
      <c r="L43" s="144" t="s">
        <v>664</v>
      </c>
      <c r="M43" s="144" t="s">
        <v>700</v>
      </c>
    </row>
    <row r="44" spans="1:26" ht="200.1" customHeight="1" x14ac:dyDescent="0.25">
      <c r="A44" s="83">
        <f ca="1">IF(ROW()&lt;ROW($A$39)+COUNTIF('Compte-rendu'!$A$2:$A$2082,'PV Ouverture '!$F$5),INDIRECT(ADDRESS(MATCH('PV Ouverture '!$F$5,'Compte-rendu'!$A$1:$A$2082,0)+ROW()-39,COLUMN()+2,3,1,"Compte-rendu"),1),0)</f>
        <v>0</v>
      </c>
      <c r="B44" s="83">
        <f ca="1">IF(ROW()&lt;ROW($A$39)+COUNTIF('Compte-rendu'!$A$2:$A$2082,'PV Ouverture '!$F$5),INDIRECT(ADDRESS(MATCH('PV Ouverture '!$F$5,'Compte-rendu'!$A$1:$A$2082,0)+ROW()-39,COLUMN()+2,3,1,"Compte-rendu"),1),0)</f>
        <v>0</v>
      </c>
      <c r="C44" s="83">
        <f ca="1">IF(ROW()&lt;ROW($A$39)+COUNTIF('Compte-rendu'!$A$2:$A$2082,'PV Ouverture '!$F$5),INDIRECT(ADDRESS(MATCH('PV Ouverture '!$F$5,'Compte-rendu'!$A$1:$A$2082,0)+ROW()-39,COLUMN()+2,3,1,"Compte-rendu"),1),0)</f>
        <v>0</v>
      </c>
      <c r="D44" s="128">
        <f ca="1">IF(ROW()&lt;ROW($A$39)+COUNTIF('Compte-rendu'!$A$2:$A$2082,'PV Ouverture '!$F$5),INDIRECT(ADDRESS(MATCH('PV Ouverture '!$F$5,'Compte-rendu'!$A$1:$A$2082,0)+ROW()-39,COLUMN()+2,3,1,"Compte-rendu"),1),0)</f>
        <v>0</v>
      </c>
      <c r="E44" s="128">
        <f ca="1">IF(ROW()&lt;ROW($A$39)+COUNTIF('Compte-rendu'!$A$2:$A$2082,'PV Ouverture '!$F$5),INDIRECT(ADDRESS(MATCH('PV Ouverture '!$F$5,'Compte-rendu'!$A$1:$A$2082,0)+ROW()-39,COLUMN()+2,3,1,"Compte-rendu"),1),0)</f>
        <v>0</v>
      </c>
      <c r="F44" s="128">
        <f ca="1">IF(ROW()&lt;ROW($A$39)+COUNTIF('Compte-rendu'!$A$2:$A$2082,'PV Ouverture '!$F$5),INDIRECT(ADDRESS(MATCH('PV Ouverture '!$F$5,'Compte-rendu'!$A$1:$A$2082,0)+ROW()-39,COLUMN()+2,3,1,"Compte-rendu"),1),0)</f>
        <v>0</v>
      </c>
      <c r="G44" s="128">
        <f ca="1">IF(ROW()&lt;ROW($A$39)+COUNTIF('Compte-rendu'!$A$2:$A$2082,'PV Ouverture '!$F$5),INDIRECT(ADDRESS(MATCH('PV Ouverture '!$F$5,'Compte-rendu'!$A$1:$A$2082,0)+ROW()-39,COLUMN()+2,3,1,"Compte-rendu"),1),0)</f>
        <v>0</v>
      </c>
      <c r="K44" s="33"/>
      <c r="L44" s="144" t="s">
        <v>665</v>
      </c>
      <c r="M44" s="144" t="s">
        <v>701</v>
      </c>
    </row>
    <row r="45" spans="1:26" ht="200.1" customHeight="1" x14ac:dyDescent="0.25">
      <c r="A45" s="83">
        <f ca="1">IF(ROW()&lt;ROW($A$39)+COUNTIF('Compte-rendu'!$A$2:$A$2082,'PV Ouverture '!$F$5),INDIRECT(ADDRESS(MATCH('PV Ouverture '!$F$5,'Compte-rendu'!$A$1:$A$2082,0)+ROW()-39,COLUMN()+2,3,1,"Compte-rendu"),1),0)</f>
        <v>0</v>
      </c>
      <c r="B45" s="83">
        <f ca="1">IF(ROW()&lt;ROW($A$39)+COUNTIF('Compte-rendu'!$A$2:$A$2082,'PV Ouverture '!$F$5),INDIRECT(ADDRESS(MATCH('PV Ouverture '!$F$5,'Compte-rendu'!$A$1:$A$2082,0)+ROW()-39,COLUMN()+2,3,1,"Compte-rendu"),1),0)</f>
        <v>0</v>
      </c>
      <c r="C45" s="83">
        <f ca="1">IF(ROW()&lt;ROW($A$39)+COUNTIF('Compte-rendu'!$A$2:$A$2082,'PV Ouverture '!$F$5),INDIRECT(ADDRESS(MATCH('PV Ouverture '!$F$5,'Compte-rendu'!$A$1:$A$2082,0)+ROW()-39,COLUMN()+2,3,1,"Compte-rendu"),1),0)</f>
        <v>0</v>
      </c>
      <c r="D45" s="128">
        <f ca="1">IF(ROW()&lt;ROW($A$39)+COUNTIF('Compte-rendu'!$A$2:$A$2082,'PV Ouverture '!$F$5),INDIRECT(ADDRESS(MATCH('PV Ouverture '!$F$5,'Compte-rendu'!$A$1:$A$2082,0)+ROW()-39,COLUMN()+2,3,1,"Compte-rendu"),1),0)</f>
        <v>0</v>
      </c>
      <c r="E45" s="128">
        <f ca="1">IF(ROW()&lt;ROW($A$39)+COUNTIF('Compte-rendu'!$A$2:$A$2082,'PV Ouverture '!$F$5),INDIRECT(ADDRESS(MATCH('PV Ouverture '!$F$5,'Compte-rendu'!$A$1:$A$2082,0)+ROW()-39,COLUMN()+2,3,1,"Compte-rendu"),1),0)</f>
        <v>0</v>
      </c>
      <c r="F45" s="128">
        <f ca="1">IF(ROW()&lt;ROW($A$39)+COUNTIF('Compte-rendu'!$A$2:$A$2082,'PV Ouverture '!$F$5),INDIRECT(ADDRESS(MATCH('PV Ouverture '!$F$5,'Compte-rendu'!$A$1:$A$2082,0)+ROW()-39,COLUMN()+2,3,1,"Compte-rendu"),1),0)</f>
        <v>0</v>
      </c>
      <c r="G45" s="128">
        <f ca="1">IF(ROW()&lt;ROW($A$39)+COUNTIF('Compte-rendu'!$A$2:$A$2082,'PV Ouverture '!$F$5),INDIRECT(ADDRESS(MATCH('PV Ouverture '!$F$5,'Compte-rendu'!$A$1:$A$2082,0)+ROW()-39,COLUMN()+2,3,1,"Compte-rendu"),1),0)</f>
        <v>0</v>
      </c>
      <c r="K45" s="33"/>
      <c r="L45" s="144" t="s">
        <v>666</v>
      </c>
      <c r="M45" s="144" t="s">
        <v>702</v>
      </c>
    </row>
    <row r="46" spans="1:26" ht="200.1" customHeight="1" x14ac:dyDescent="0.25">
      <c r="A46" s="83">
        <f ca="1">IF(ROW()&lt;ROW($A$39)+COUNTIF('Compte-rendu'!$A$2:$A$2082,'PV Ouverture '!$F$5),INDIRECT(ADDRESS(MATCH('PV Ouverture '!$F$5,'Compte-rendu'!$A$1:$A$2082,0)+ROW()-39,COLUMN()+2,3,1,"Compte-rendu"),1),0)</f>
        <v>0</v>
      </c>
      <c r="B46" s="83">
        <f ca="1">IF(ROW()&lt;ROW($A$39)+COUNTIF('Compte-rendu'!$A$2:$A$2082,'PV Ouverture '!$F$5),INDIRECT(ADDRESS(MATCH('PV Ouverture '!$F$5,'Compte-rendu'!$A$1:$A$2082,0)+ROW()-39,COLUMN()+2,3,1,"Compte-rendu"),1),0)</f>
        <v>0</v>
      </c>
      <c r="C46" s="83">
        <f ca="1">IF(ROW()&lt;ROW($A$39)+COUNTIF('Compte-rendu'!$A$2:$A$2082,'PV Ouverture '!$F$5),INDIRECT(ADDRESS(MATCH('PV Ouverture '!$F$5,'Compte-rendu'!$A$1:$A$2082,0)+ROW()-39,COLUMN()+2,3,1,"Compte-rendu"),1),0)</f>
        <v>0</v>
      </c>
      <c r="D46" s="128">
        <f ca="1">IF(ROW()&lt;ROW($A$39)+COUNTIF('Compte-rendu'!$A$2:$A$2082,'PV Ouverture '!$F$5),INDIRECT(ADDRESS(MATCH('PV Ouverture '!$F$5,'Compte-rendu'!$A$1:$A$2082,0)+ROW()-39,COLUMN()+2,3,1,"Compte-rendu"),1),0)</f>
        <v>0</v>
      </c>
      <c r="E46" s="128">
        <f ca="1">IF(ROW()&lt;ROW($A$39)+COUNTIF('Compte-rendu'!$A$2:$A$2082,'PV Ouverture '!$F$5),INDIRECT(ADDRESS(MATCH('PV Ouverture '!$F$5,'Compte-rendu'!$A$1:$A$2082,0)+ROW()-39,COLUMN()+2,3,1,"Compte-rendu"),1),0)</f>
        <v>0</v>
      </c>
      <c r="F46" s="128">
        <f ca="1">IF(ROW()&lt;ROW($A$39)+COUNTIF('Compte-rendu'!$A$2:$A$2082,'PV Ouverture '!$F$5),INDIRECT(ADDRESS(MATCH('PV Ouverture '!$F$5,'Compte-rendu'!$A$1:$A$2082,0)+ROW()-39,COLUMN()+2,3,1,"Compte-rendu"),1),0)</f>
        <v>0</v>
      </c>
      <c r="G46" s="128">
        <f ca="1">IF(ROW()&lt;ROW($A$39)+COUNTIF('Compte-rendu'!$A$2:$A$2082,'PV Ouverture '!$F$5),INDIRECT(ADDRESS(MATCH('PV Ouverture '!$F$5,'Compte-rendu'!$A$1:$A$2082,0)+ROW()-39,COLUMN()+2,3,1,"Compte-rendu"),1),0)</f>
        <v>0</v>
      </c>
      <c r="K46" s="33"/>
      <c r="L46" s="144" t="s">
        <v>667</v>
      </c>
      <c r="M46" s="144" t="s">
        <v>703</v>
      </c>
    </row>
    <row r="47" spans="1:26" ht="200.1" customHeight="1" x14ac:dyDescent="0.25">
      <c r="A47" s="83">
        <f ca="1">IF(ROW()&lt;ROW($A$39)+COUNTIF('Compte-rendu'!$A$2:$A$2082,'PV Ouverture '!$F$5),INDIRECT(ADDRESS(MATCH('PV Ouverture '!$F$5,'Compte-rendu'!$A$1:$A$2082,0)+ROW()-39,COLUMN()+2,3,1,"Compte-rendu"),1),0)</f>
        <v>0</v>
      </c>
      <c r="B47" s="83">
        <f ca="1">IF(ROW()&lt;ROW($A$39)+COUNTIF('Compte-rendu'!$A$2:$A$2082,'PV Ouverture '!$F$5),INDIRECT(ADDRESS(MATCH('PV Ouverture '!$F$5,'Compte-rendu'!$A$1:$A$2082,0)+ROW()-39,COLUMN()+2,3,1,"Compte-rendu"),1),0)</f>
        <v>0</v>
      </c>
      <c r="C47" s="83">
        <f ca="1">IF(ROW()&lt;ROW($A$39)+COUNTIF('Compte-rendu'!$A$2:$A$2082,'PV Ouverture '!$F$5),INDIRECT(ADDRESS(MATCH('PV Ouverture '!$F$5,'Compte-rendu'!$A$1:$A$2082,0)+ROW()-39,COLUMN()+2,3,1,"Compte-rendu"),1),0)</f>
        <v>0</v>
      </c>
      <c r="D47" s="128">
        <f ca="1">IF(ROW()&lt;ROW($A$39)+COUNTIF('Compte-rendu'!$A$2:$A$2082,'PV Ouverture '!$F$5),INDIRECT(ADDRESS(MATCH('PV Ouverture '!$F$5,'Compte-rendu'!$A$1:$A$2082,0)+ROW()-39,COLUMN()+2,3,1,"Compte-rendu"),1),0)</f>
        <v>0</v>
      </c>
      <c r="E47" s="128">
        <f ca="1">IF(ROW()&lt;ROW($A$39)+COUNTIF('Compte-rendu'!$A$2:$A$2082,'PV Ouverture '!$F$5),INDIRECT(ADDRESS(MATCH('PV Ouverture '!$F$5,'Compte-rendu'!$A$1:$A$2082,0)+ROW()-39,COLUMN()+2,3,1,"Compte-rendu"),1),0)</f>
        <v>0</v>
      </c>
      <c r="F47" s="128">
        <f ca="1">IF(ROW()&lt;ROW($A$39)+COUNTIF('Compte-rendu'!$A$2:$A$2082,'PV Ouverture '!$F$5),INDIRECT(ADDRESS(MATCH('PV Ouverture '!$F$5,'Compte-rendu'!$A$1:$A$2082,0)+ROW()-39,COLUMN()+2,3,1,"Compte-rendu"),1),0)</f>
        <v>0</v>
      </c>
      <c r="G47" s="128">
        <f ca="1">IF(ROW()&lt;ROW($A$39)+COUNTIF('Compte-rendu'!$A$2:$A$2082,'PV Ouverture '!$F$5),INDIRECT(ADDRESS(MATCH('PV Ouverture '!$F$5,'Compte-rendu'!$A$1:$A$2082,0)+ROW()-39,COLUMN()+2,3,1,"Compte-rendu"),1),0)</f>
        <v>0</v>
      </c>
      <c r="K47" s="33"/>
      <c r="L47" s="144" t="s">
        <v>668</v>
      </c>
      <c r="M47" s="144" t="s">
        <v>704</v>
      </c>
    </row>
    <row r="48" spans="1:26" ht="200.1" customHeight="1" x14ac:dyDescent="0.25">
      <c r="A48" s="83">
        <f ca="1">IF(ROW()&lt;ROW($A$39)+COUNTIF('Compte-rendu'!$A$2:$A$2082,'PV Ouverture '!$F$5),INDIRECT(ADDRESS(MATCH('PV Ouverture '!$F$5,'Compte-rendu'!$A$1:$A$2082,0)+ROW()-39,COLUMN()+2,3,1,"Compte-rendu"),1),0)</f>
        <v>0</v>
      </c>
      <c r="B48" s="83">
        <f ca="1">IF(ROW()&lt;ROW($A$39)+COUNTIF('Compte-rendu'!$A$2:$A$2082,'PV Ouverture '!$F$5),INDIRECT(ADDRESS(MATCH('PV Ouverture '!$F$5,'Compte-rendu'!$A$1:$A$2082,0)+ROW()-39,COLUMN()+2,3,1,"Compte-rendu"),1),0)</f>
        <v>0</v>
      </c>
      <c r="C48" s="83">
        <f ca="1">IF(ROW()&lt;ROW($A$39)+COUNTIF('Compte-rendu'!$A$2:$A$2082,'PV Ouverture '!$F$5),INDIRECT(ADDRESS(MATCH('PV Ouverture '!$F$5,'Compte-rendu'!$A$1:$A$2082,0)+ROW()-39,COLUMN()+2,3,1,"Compte-rendu"),1),0)</f>
        <v>0</v>
      </c>
      <c r="D48" s="128">
        <f ca="1">IF(ROW()&lt;ROW($A$39)+COUNTIF('Compte-rendu'!$A$2:$A$2082,'PV Ouverture '!$F$5),INDIRECT(ADDRESS(MATCH('PV Ouverture '!$F$5,'Compte-rendu'!$A$1:$A$2082,0)+ROW()-39,COLUMN()+2,3,1,"Compte-rendu"),1),0)</f>
        <v>0</v>
      </c>
      <c r="E48" s="128">
        <f ca="1">IF(ROW()&lt;ROW($A$39)+COUNTIF('Compte-rendu'!$A$2:$A$2082,'PV Ouverture '!$F$5),INDIRECT(ADDRESS(MATCH('PV Ouverture '!$F$5,'Compte-rendu'!$A$1:$A$2082,0)+ROW()-39,COLUMN()+2,3,1,"Compte-rendu"),1),0)</f>
        <v>0</v>
      </c>
      <c r="F48" s="128">
        <f ca="1">IF(ROW()&lt;ROW($A$39)+COUNTIF('Compte-rendu'!$A$2:$A$2082,'PV Ouverture '!$F$5),INDIRECT(ADDRESS(MATCH('PV Ouverture '!$F$5,'Compte-rendu'!$A$1:$A$2082,0)+ROW()-39,COLUMN()+2,3,1,"Compte-rendu"),1),0)</f>
        <v>0</v>
      </c>
      <c r="G48" s="128">
        <f ca="1">IF(ROW()&lt;ROW($A$39)+COUNTIF('Compte-rendu'!$A$2:$A$2082,'PV Ouverture '!$F$5),INDIRECT(ADDRESS(MATCH('PV Ouverture '!$F$5,'Compte-rendu'!$A$1:$A$2082,0)+ROW()-39,COLUMN()+2,3,1,"Compte-rendu"),1),0)</f>
        <v>0</v>
      </c>
      <c r="K48" s="33"/>
      <c r="L48" s="144" t="s">
        <v>669</v>
      </c>
      <c r="M48" s="144" t="s">
        <v>705</v>
      </c>
    </row>
    <row r="49" spans="1:13" ht="200.1" customHeight="1" x14ac:dyDescent="0.25">
      <c r="A49" s="83">
        <f ca="1">IF(ROW()&lt;ROW($A$39)+COUNTIF('Compte-rendu'!$A$2:$A$2082,'PV Ouverture '!$F$5),INDIRECT(ADDRESS(MATCH('PV Ouverture '!$F$5,'Compte-rendu'!$A$1:$A$2082,0)+ROW()-39,COLUMN()+2,3,1,"Compte-rendu"),1),0)</f>
        <v>0</v>
      </c>
      <c r="B49" s="83">
        <f ca="1">IF(ROW()&lt;ROW($A$39)+COUNTIF('Compte-rendu'!$A$2:$A$2082,'PV Ouverture '!$F$5),INDIRECT(ADDRESS(MATCH('PV Ouverture '!$F$5,'Compte-rendu'!$A$1:$A$2082,0)+ROW()-39,COLUMN()+2,3,1,"Compte-rendu"),1),0)</f>
        <v>0</v>
      </c>
      <c r="C49" s="83">
        <f ca="1">IF(ROW()&lt;ROW($A$39)+COUNTIF('Compte-rendu'!$A$2:$A$2082,'PV Ouverture '!$F$5),INDIRECT(ADDRESS(MATCH('PV Ouverture '!$F$5,'Compte-rendu'!$A$1:$A$2082,0)+ROW()-39,COLUMN()+2,3,1,"Compte-rendu"),1),0)</f>
        <v>0</v>
      </c>
      <c r="D49" s="128">
        <f ca="1">IF(ROW()&lt;ROW($A$39)+COUNTIF('Compte-rendu'!$A$2:$A$2082,'PV Ouverture '!$F$5),INDIRECT(ADDRESS(MATCH('PV Ouverture '!$F$5,'Compte-rendu'!$A$1:$A$2082,0)+ROW()-39,COLUMN()+2,3,1,"Compte-rendu"),1),0)</f>
        <v>0</v>
      </c>
      <c r="E49" s="128">
        <f ca="1">IF(ROW()&lt;ROW($A$39)+COUNTIF('Compte-rendu'!$A$2:$A$2082,'PV Ouverture '!$F$5),INDIRECT(ADDRESS(MATCH('PV Ouverture '!$F$5,'Compte-rendu'!$A$1:$A$2082,0)+ROW()-39,COLUMN()+2,3,1,"Compte-rendu"),1),0)</f>
        <v>0</v>
      </c>
      <c r="F49" s="128">
        <f ca="1">IF(ROW()&lt;ROW($A$39)+COUNTIF('Compte-rendu'!$A$2:$A$2082,'PV Ouverture '!$F$5),INDIRECT(ADDRESS(MATCH('PV Ouverture '!$F$5,'Compte-rendu'!$A$1:$A$2082,0)+ROW()-39,COLUMN()+2,3,1,"Compte-rendu"),1),0)</f>
        <v>0</v>
      </c>
      <c r="G49" s="128">
        <f ca="1">IF(ROW()&lt;ROW($A$39)+COUNTIF('Compte-rendu'!$A$2:$A$2082,'PV Ouverture '!$F$5),INDIRECT(ADDRESS(MATCH('PV Ouverture '!$F$5,'Compte-rendu'!$A$1:$A$2082,0)+ROW()-39,COLUMN()+2,3,1,"Compte-rendu"),1),0)</f>
        <v>0</v>
      </c>
      <c r="K49" s="33"/>
      <c r="L49" s="144" t="s">
        <v>670</v>
      </c>
      <c r="M49" s="144" t="s">
        <v>706</v>
      </c>
    </row>
    <row r="50" spans="1:13" ht="200.1" customHeight="1" x14ac:dyDescent="0.25">
      <c r="A50" s="83">
        <f ca="1">IF(ROW()&lt;ROW($A$39)+COUNTIF('Compte-rendu'!$A$2:$A$2082,'PV Ouverture '!$F$5),INDIRECT(ADDRESS(MATCH('PV Ouverture '!$F$5,'Compte-rendu'!$A$1:$A$2082,0)+ROW()-39,COLUMN()+2,3,1,"Compte-rendu"),1),0)</f>
        <v>0</v>
      </c>
      <c r="B50" s="83">
        <f ca="1">IF(ROW()&lt;ROW($A$39)+COUNTIF('Compte-rendu'!$A$2:$A$2082,'PV Ouverture '!$F$5),INDIRECT(ADDRESS(MATCH('PV Ouverture '!$F$5,'Compte-rendu'!$A$1:$A$2082,0)+ROW()-39,COLUMN()+2,3,1,"Compte-rendu"),1),0)</f>
        <v>0</v>
      </c>
      <c r="C50" s="83">
        <f ca="1">IF(ROW()&lt;ROW($A$39)+COUNTIF('Compte-rendu'!$A$2:$A$2082,'PV Ouverture '!$F$5),INDIRECT(ADDRESS(MATCH('PV Ouverture '!$F$5,'Compte-rendu'!$A$1:$A$2082,0)+ROW()-39,COLUMN()+2,3,1,"Compte-rendu"),1),0)</f>
        <v>0</v>
      </c>
      <c r="D50" s="128">
        <f ca="1">IF(ROW()&lt;ROW($A$39)+COUNTIF('Compte-rendu'!$A$2:$A$2082,'PV Ouverture '!$F$5),INDIRECT(ADDRESS(MATCH('PV Ouverture '!$F$5,'Compte-rendu'!$A$1:$A$2082,0)+ROW()-39,COLUMN()+2,3,1,"Compte-rendu"),1),0)</f>
        <v>0</v>
      </c>
      <c r="E50" s="128">
        <f ca="1">IF(ROW()&lt;ROW($A$39)+COUNTIF('Compte-rendu'!$A$2:$A$2082,'PV Ouverture '!$F$5),INDIRECT(ADDRESS(MATCH('PV Ouverture '!$F$5,'Compte-rendu'!$A$1:$A$2082,0)+ROW()-39,COLUMN()+2,3,1,"Compte-rendu"),1),0)</f>
        <v>0</v>
      </c>
      <c r="F50" s="128">
        <f ca="1">IF(ROW()&lt;ROW($A$39)+COUNTIF('Compte-rendu'!$A$2:$A$2082,'PV Ouverture '!$F$5),INDIRECT(ADDRESS(MATCH('PV Ouverture '!$F$5,'Compte-rendu'!$A$1:$A$2082,0)+ROW()-39,COLUMN()+2,3,1,"Compte-rendu"),1),0)</f>
        <v>0</v>
      </c>
      <c r="G50" s="128">
        <f ca="1">IF(ROW()&lt;ROW($A$39)+COUNTIF('Compte-rendu'!$A$2:$A$2082,'PV Ouverture '!$F$5),INDIRECT(ADDRESS(MATCH('PV Ouverture '!$F$5,'Compte-rendu'!$A$1:$A$2082,0)+ROW()-39,COLUMN()+2,3,1,"Compte-rendu"),1),0)</f>
        <v>0</v>
      </c>
      <c r="K50" s="33"/>
      <c r="L50" s="144" t="s">
        <v>671</v>
      </c>
      <c r="M50" s="144" t="s">
        <v>707</v>
      </c>
    </row>
    <row r="51" spans="1:13" ht="200.1" customHeight="1" x14ac:dyDescent="0.25">
      <c r="A51" s="83">
        <f ca="1">IF(ROW()&lt;ROW($A$39)+COUNTIF('Compte-rendu'!$A$2:$A$2082,'PV Ouverture '!$F$5),INDIRECT(ADDRESS(MATCH('PV Ouverture '!$F$5,'Compte-rendu'!$A$1:$A$2082,0)+ROW()-39,COLUMN()+2,3,1,"Compte-rendu"),1),0)</f>
        <v>0</v>
      </c>
      <c r="B51" s="83">
        <f ca="1">IF(ROW()&lt;ROW($A$39)+COUNTIF('Compte-rendu'!$A$2:$A$2082,'PV Ouverture '!$F$5),INDIRECT(ADDRESS(MATCH('PV Ouverture '!$F$5,'Compte-rendu'!$A$1:$A$2082,0)+ROW()-39,COLUMN()+2,3,1,"Compte-rendu"),1),0)</f>
        <v>0</v>
      </c>
      <c r="C51" s="83">
        <f ca="1">IF(ROW()&lt;ROW($A$39)+COUNTIF('Compte-rendu'!$A$2:$A$2082,'PV Ouverture '!$F$5),INDIRECT(ADDRESS(MATCH('PV Ouverture '!$F$5,'Compte-rendu'!$A$1:$A$2082,0)+ROW()-39,COLUMN()+2,3,1,"Compte-rendu"),1),0)</f>
        <v>0</v>
      </c>
      <c r="D51" s="128">
        <f ca="1">IF(ROW()&lt;ROW($A$39)+COUNTIF('Compte-rendu'!$A$2:$A$2082,'PV Ouverture '!$F$5),INDIRECT(ADDRESS(MATCH('PV Ouverture '!$F$5,'Compte-rendu'!$A$1:$A$2082,0)+ROW()-39,COLUMN()+2,3,1,"Compte-rendu"),1),0)</f>
        <v>0</v>
      </c>
      <c r="E51" s="128">
        <f ca="1">IF(ROW()&lt;ROW($A$39)+COUNTIF('Compte-rendu'!$A$2:$A$2082,'PV Ouverture '!$F$5),INDIRECT(ADDRESS(MATCH('PV Ouverture '!$F$5,'Compte-rendu'!$A$1:$A$2082,0)+ROW()-39,COLUMN()+2,3,1,"Compte-rendu"),1),0)</f>
        <v>0</v>
      </c>
      <c r="F51" s="128">
        <f ca="1">IF(ROW()&lt;ROW($A$39)+COUNTIF('Compte-rendu'!$A$2:$A$2082,'PV Ouverture '!$F$5),INDIRECT(ADDRESS(MATCH('PV Ouverture '!$F$5,'Compte-rendu'!$A$1:$A$2082,0)+ROW()-39,COLUMN()+2,3,1,"Compte-rendu"),1),0)</f>
        <v>0</v>
      </c>
      <c r="G51" s="128">
        <f ca="1">IF(ROW()&lt;ROW($A$39)+COUNTIF('Compte-rendu'!$A$2:$A$2082,'PV Ouverture '!$F$5),INDIRECT(ADDRESS(MATCH('PV Ouverture '!$F$5,'Compte-rendu'!$A$1:$A$2082,0)+ROW()-39,COLUMN()+2,3,1,"Compte-rendu"),1),0)</f>
        <v>0</v>
      </c>
      <c r="K51" s="33"/>
      <c r="L51" s="144" t="s">
        <v>672</v>
      </c>
      <c r="M51" s="144" t="s">
        <v>708</v>
      </c>
    </row>
    <row r="52" spans="1:13" ht="200.1" customHeight="1" x14ac:dyDescent="0.25">
      <c r="A52" s="83">
        <f ca="1">IF(ROW()&lt;ROW($A$39)+COUNTIF('Compte-rendu'!$A$2:$A$2082,'PV Ouverture '!$F$5),INDIRECT(ADDRESS(MATCH('PV Ouverture '!$F$5,'Compte-rendu'!$A$1:$A$2082,0)+ROW()-39,COLUMN()+2,3,1,"Compte-rendu"),1),0)</f>
        <v>0</v>
      </c>
      <c r="B52" s="83">
        <f ca="1">IF(ROW()&lt;ROW($A$39)+COUNTIF('Compte-rendu'!$A$2:$A$2082,'PV Ouverture '!$F$5),INDIRECT(ADDRESS(MATCH('PV Ouverture '!$F$5,'Compte-rendu'!$A$1:$A$2082,0)+ROW()-39,COLUMN()+2,3,1,"Compte-rendu"),1),0)</f>
        <v>0</v>
      </c>
      <c r="C52" s="83">
        <f ca="1">IF(ROW()&lt;ROW($A$39)+COUNTIF('Compte-rendu'!$A$2:$A$2082,'PV Ouverture '!$F$5),INDIRECT(ADDRESS(MATCH('PV Ouverture '!$F$5,'Compte-rendu'!$A$1:$A$2082,0)+ROW()-39,COLUMN()+2,3,1,"Compte-rendu"),1),0)</f>
        <v>0</v>
      </c>
      <c r="D52" s="128">
        <f ca="1">IF(ROW()&lt;ROW($A$39)+COUNTIF('Compte-rendu'!$A$2:$A$2082,'PV Ouverture '!$F$5),INDIRECT(ADDRESS(MATCH('PV Ouverture '!$F$5,'Compte-rendu'!$A$1:$A$2082,0)+ROW()-39,COLUMN()+2,3,1,"Compte-rendu"),1),0)</f>
        <v>0</v>
      </c>
      <c r="E52" s="128">
        <f ca="1">IF(ROW()&lt;ROW($A$39)+COUNTIF('Compte-rendu'!$A$2:$A$2082,'PV Ouverture '!$F$5),INDIRECT(ADDRESS(MATCH('PV Ouverture '!$F$5,'Compte-rendu'!$A$1:$A$2082,0)+ROW()-39,COLUMN()+2,3,1,"Compte-rendu"),1),0)</f>
        <v>0</v>
      </c>
      <c r="F52" s="128">
        <f ca="1">IF(ROW()&lt;ROW($A$39)+COUNTIF('Compte-rendu'!$A$2:$A$2082,'PV Ouverture '!$F$5),INDIRECT(ADDRESS(MATCH('PV Ouverture '!$F$5,'Compte-rendu'!$A$1:$A$2082,0)+ROW()-39,COLUMN()+2,3,1,"Compte-rendu"),1),0)</f>
        <v>0</v>
      </c>
      <c r="G52" s="128">
        <f ca="1">IF(ROW()&lt;ROW($A$39)+COUNTIF('Compte-rendu'!$A$2:$A$2082,'PV Ouverture '!$F$5),INDIRECT(ADDRESS(MATCH('PV Ouverture '!$F$5,'Compte-rendu'!$A$1:$A$2082,0)+ROW()-39,COLUMN()+2,3,1,"Compte-rendu"),1),0)</f>
        <v>0</v>
      </c>
      <c r="K52" s="33"/>
      <c r="L52" s="144" t="s">
        <v>673</v>
      </c>
      <c r="M52" s="144" t="s">
        <v>709</v>
      </c>
    </row>
    <row r="53" spans="1:13" ht="200.1" customHeight="1" x14ac:dyDescent="0.25">
      <c r="A53" s="83">
        <f ca="1">IF(ROW()&lt;ROW($A$39)+COUNTIF('Compte-rendu'!$A$2:$A$2082,'PV Ouverture '!$F$5),INDIRECT(ADDRESS(MATCH('PV Ouverture '!$F$5,'Compte-rendu'!$A$1:$A$2082,0)+ROW()-39,COLUMN()+2,3,1,"Compte-rendu"),1),0)</f>
        <v>0</v>
      </c>
      <c r="B53" s="83">
        <f ca="1">IF(ROW()&lt;ROW($A$39)+COUNTIF('Compte-rendu'!$A$2:$A$2082,'PV Ouverture '!$F$5),INDIRECT(ADDRESS(MATCH('PV Ouverture '!$F$5,'Compte-rendu'!$A$1:$A$2082,0)+ROW()-39,COLUMN()+2,3,1,"Compte-rendu"),1),0)</f>
        <v>0</v>
      </c>
      <c r="C53" s="83">
        <f ca="1">IF(ROW()&lt;ROW($A$39)+COUNTIF('Compte-rendu'!$A$2:$A$2082,'PV Ouverture '!$F$5),INDIRECT(ADDRESS(MATCH('PV Ouverture '!$F$5,'Compte-rendu'!$A$1:$A$2082,0)+ROW()-39,COLUMN()+2,3,1,"Compte-rendu"),1),0)</f>
        <v>0</v>
      </c>
      <c r="D53" s="128">
        <f ca="1">IF(ROW()&lt;ROW($A$39)+COUNTIF('Compte-rendu'!$A$2:$A$2082,'PV Ouverture '!$F$5),INDIRECT(ADDRESS(MATCH('PV Ouverture '!$F$5,'Compte-rendu'!$A$1:$A$2082,0)+ROW()-39,COLUMN()+2,3,1,"Compte-rendu"),1),0)</f>
        <v>0</v>
      </c>
      <c r="E53" s="128">
        <f ca="1">IF(ROW()&lt;ROW($A$39)+COUNTIF('Compte-rendu'!$A$2:$A$2082,'PV Ouverture '!$F$5),INDIRECT(ADDRESS(MATCH('PV Ouverture '!$F$5,'Compte-rendu'!$A$1:$A$2082,0)+ROW()-39,COLUMN()+2,3,1,"Compte-rendu"),1),0)</f>
        <v>0</v>
      </c>
      <c r="F53" s="128">
        <f ca="1">IF(ROW()&lt;ROW($A$39)+COUNTIF('Compte-rendu'!$A$2:$A$2082,'PV Ouverture '!$F$5),INDIRECT(ADDRESS(MATCH('PV Ouverture '!$F$5,'Compte-rendu'!$A$1:$A$2082,0)+ROW()-39,COLUMN()+2,3,1,"Compte-rendu"),1),0)</f>
        <v>0</v>
      </c>
      <c r="G53" s="128">
        <f ca="1">IF(ROW()&lt;ROW($A$39)+COUNTIF('Compte-rendu'!$A$2:$A$2082,'PV Ouverture '!$F$5),INDIRECT(ADDRESS(MATCH('PV Ouverture '!$F$5,'Compte-rendu'!$A$1:$A$2082,0)+ROW()-39,COLUMN()+2,3,1,"Compte-rendu"),1),0)</f>
        <v>0</v>
      </c>
      <c r="K53" s="33"/>
      <c r="L53" s="144" t="s">
        <v>674</v>
      </c>
      <c r="M53" s="144" t="s">
        <v>710</v>
      </c>
    </row>
    <row r="54" spans="1:13" ht="200.1" customHeight="1" x14ac:dyDescent="0.25">
      <c r="A54" s="83">
        <f ca="1">IF(ROW()&lt;ROW($A$39)+COUNTIF('Compte-rendu'!$A$2:$A$2082,'PV Ouverture '!$F$5),INDIRECT(ADDRESS(MATCH('PV Ouverture '!$F$5,'Compte-rendu'!$A$1:$A$2082,0)+ROW()-39,COLUMN()+2,3,1,"Compte-rendu"),1),0)</f>
        <v>0</v>
      </c>
      <c r="B54" s="83">
        <f ca="1">IF(ROW()&lt;ROW($A$39)+COUNTIF('Compte-rendu'!$A$2:$A$2082,'PV Ouverture '!$F$5),INDIRECT(ADDRESS(MATCH('PV Ouverture '!$F$5,'Compte-rendu'!$A$1:$A$2082,0)+ROW()-39,COLUMN()+2,3,1,"Compte-rendu"),1),0)</f>
        <v>0</v>
      </c>
      <c r="C54" s="83">
        <f ca="1">IF(ROW()&lt;ROW($A$39)+COUNTIF('Compte-rendu'!$A$2:$A$2082,'PV Ouverture '!$F$5),INDIRECT(ADDRESS(MATCH('PV Ouverture '!$F$5,'Compte-rendu'!$A$1:$A$2082,0)+ROW()-39,COLUMN()+2,3,1,"Compte-rendu"),1),0)</f>
        <v>0</v>
      </c>
      <c r="D54" s="128">
        <f ca="1">IF(ROW()&lt;ROW($A$39)+COUNTIF('Compte-rendu'!$A$2:$A$2082,'PV Ouverture '!$F$5),INDIRECT(ADDRESS(MATCH('PV Ouverture '!$F$5,'Compte-rendu'!$A$1:$A$2082,0)+ROW()-39,COLUMN()+2,3,1,"Compte-rendu"),1),0)</f>
        <v>0</v>
      </c>
      <c r="E54" s="128">
        <f ca="1">IF(ROW()&lt;ROW($A$39)+COUNTIF('Compte-rendu'!$A$2:$A$2082,'PV Ouverture '!$F$5),INDIRECT(ADDRESS(MATCH('PV Ouverture '!$F$5,'Compte-rendu'!$A$1:$A$2082,0)+ROW()-39,COLUMN()+2,3,1,"Compte-rendu"),1),0)</f>
        <v>0</v>
      </c>
      <c r="F54" s="128">
        <f ca="1">IF(ROW()&lt;ROW($A$39)+COUNTIF('Compte-rendu'!$A$2:$A$2082,'PV Ouverture '!$F$5),INDIRECT(ADDRESS(MATCH('PV Ouverture '!$F$5,'Compte-rendu'!$A$1:$A$2082,0)+ROW()-39,COLUMN()+2,3,1,"Compte-rendu"),1),0)</f>
        <v>0</v>
      </c>
      <c r="G54" s="128">
        <f ca="1">IF(ROW()&lt;ROW($A$39)+COUNTIF('Compte-rendu'!$A$2:$A$2082,'PV Ouverture '!$F$5),INDIRECT(ADDRESS(MATCH('PV Ouverture '!$F$5,'Compte-rendu'!$A$1:$A$2082,0)+ROW()-39,COLUMN()+2,3,1,"Compte-rendu"),1),0)</f>
        <v>0</v>
      </c>
      <c r="K54" s="33"/>
      <c r="L54" s="144" t="s">
        <v>675</v>
      </c>
      <c r="M54" s="144" t="s">
        <v>711</v>
      </c>
    </row>
    <row r="55" spans="1:13" ht="200.1" customHeight="1" x14ac:dyDescent="0.25">
      <c r="A55" s="83">
        <f ca="1">IF(ROW()&lt;ROW($A$39)+COUNTIF('Compte-rendu'!$A$2:$A$2082,'PV Ouverture '!$F$5),INDIRECT(ADDRESS(MATCH('PV Ouverture '!$F$5,'Compte-rendu'!$A$1:$A$2082,0)+ROW()-39,COLUMN()+2,3,1,"Compte-rendu"),1),0)</f>
        <v>0</v>
      </c>
      <c r="B55" s="83">
        <f ca="1">IF(ROW()&lt;ROW($A$39)+COUNTIF('Compte-rendu'!$A$2:$A$2082,'PV Ouverture '!$F$5),INDIRECT(ADDRESS(MATCH('PV Ouverture '!$F$5,'Compte-rendu'!$A$1:$A$2082,0)+ROW()-39,COLUMN()+2,3,1,"Compte-rendu"),1),0)</f>
        <v>0</v>
      </c>
      <c r="C55" s="83">
        <f ca="1">IF(ROW()&lt;ROW($A$39)+COUNTIF('Compte-rendu'!$A$2:$A$2082,'PV Ouverture '!$F$5),INDIRECT(ADDRESS(MATCH('PV Ouverture '!$F$5,'Compte-rendu'!$A$1:$A$2082,0)+ROW()-39,COLUMN()+2,3,1,"Compte-rendu"),1),0)</f>
        <v>0</v>
      </c>
      <c r="D55" s="128">
        <f ca="1">IF(ROW()&lt;ROW($A$39)+COUNTIF('Compte-rendu'!$A$2:$A$2082,'PV Ouverture '!$F$5),INDIRECT(ADDRESS(MATCH('PV Ouverture '!$F$5,'Compte-rendu'!$A$1:$A$2082,0)+ROW()-39,COLUMN()+2,3,1,"Compte-rendu"),1),0)</f>
        <v>0</v>
      </c>
      <c r="E55" s="128">
        <f ca="1">IF(ROW()&lt;ROW($A$39)+COUNTIF('Compte-rendu'!$A$2:$A$2082,'PV Ouverture '!$F$5),INDIRECT(ADDRESS(MATCH('PV Ouverture '!$F$5,'Compte-rendu'!$A$1:$A$2082,0)+ROW()-39,COLUMN()+2,3,1,"Compte-rendu"),1),0)</f>
        <v>0</v>
      </c>
      <c r="F55" s="128">
        <f ca="1">IF(ROW()&lt;ROW($A$39)+COUNTIF('Compte-rendu'!$A$2:$A$2082,'PV Ouverture '!$F$5),INDIRECT(ADDRESS(MATCH('PV Ouverture '!$F$5,'Compte-rendu'!$A$1:$A$2082,0)+ROW()-39,COLUMN()+2,3,1,"Compte-rendu"),1),0)</f>
        <v>0</v>
      </c>
      <c r="G55" s="128">
        <f ca="1">IF(ROW()&lt;ROW($A$39)+COUNTIF('Compte-rendu'!$A$2:$A$2082,'PV Ouverture '!$F$5),INDIRECT(ADDRESS(MATCH('PV Ouverture '!$F$5,'Compte-rendu'!$A$1:$A$2082,0)+ROW()-39,COLUMN()+2,3,1,"Compte-rendu"),1),0)</f>
        <v>0</v>
      </c>
      <c r="K55" s="33"/>
      <c r="L55" s="144" t="s">
        <v>676</v>
      </c>
      <c r="M55" s="144" t="s">
        <v>712</v>
      </c>
    </row>
    <row r="56" spans="1:13" ht="104.25" customHeight="1" x14ac:dyDescent="0.25">
      <c r="A56" s="83">
        <f ca="1">IF(ROW()&lt;ROW($A$39)+COUNTIF('Compte-rendu'!$A$2:$A$2082,'PV Ouverture '!$F$5),INDIRECT(ADDRESS(MATCH('PV Ouverture '!$F$5,'Compte-rendu'!$A$1:$A$2082,0)+ROW()-39,COLUMN()+2,3,1,"Compte-rendu"),1),0)</f>
        <v>0</v>
      </c>
      <c r="B56" s="83">
        <f ca="1">IF(ROW()&lt;ROW($A$39)+COUNTIF('Compte-rendu'!$A$2:$A$2082,'PV Ouverture '!$F$5),INDIRECT(ADDRESS(MATCH('PV Ouverture '!$F$5,'Compte-rendu'!$A$1:$A$2082,0)+ROW()-39,COLUMN()+2,3,1,"Compte-rendu"),1),0)</f>
        <v>0</v>
      </c>
      <c r="C56" s="83">
        <f ca="1">IF(ROW()&lt;ROW($A$39)+COUNTIF('Compte-rendu'!$A$2:$A$2082,'PV Ouverture '!$F$5),INDIRECT(ADDRESS(MATCH('PV Ouverture '!$F$5,'Compte-rendu'!$A$1:$A$2082,0)+ROW()-39,COLUMN()+2,3,1,"Compte-rendu"),1),0)</f>
        <v>0</v>
      </c>
      <c r="D56" s="128">
        <f ca="1">IF(ROW()&lt;ROW($A$39)+COUNTIF('Compte-rendu'!$A$2:$A$2082,'PV Ouverture '!$F$5),INDIRECT(ADDRESS(MATCH('PV Ouverture '!$F$5,'Compte-rendu'!$A$1:$A$2082,0)+ROW()-39,COLUMN()+2,3,1,"Compte-rendu"),1),0)</f>
        <v>0</v>
      </c>
      <c r="E56" s="128">
        <f ca="1">IF(ROW()&lt;ROW($A$39)+COUNTIF('Compte-rendu'!$A$2:$A$2082,'PV Ouverture '!$F$5),INDIRECT(ADDRESS(MATCH('PV Ouverture '!$F$5,'Compte-rendu'!$A$1:$A$2082,0)+ROW()-39,COLUMN()+2,3,1,"Compte-rendu"),1),0)</f>
        <v>0</v>
      </c>
      <c r="F56" s="128">
        <f ca="1">IF(ROW()&lt;ROW($A$39)+COUNTIF('Compte-rendu'!$A$2:$A$2082,'PV Ouverture '!$F$5),INDIRECT(ADDRESS(MATCH('PV Ouverture '!$F$5,'Compte-rendu'!$A$1:$A$2082,0)+ROW()-39,COLUMN()+2,3,1,"Compte-rendu"),1),0)</f>
        <v>0</v>
      </c>
      <c r="G56" s="128">
        <f ca="1">IF(ROW()&lt;ROW($A$39)+COUNTIF('Compte-rendu'!$A$2:$A$2082,'PV Ouverture '!$F$5),INDIRECT(ADDRESS(MATCH('PV Ouverture '!$F$5,'Compte-rendu'!$A$1:$A$2082,0)+ROW()-39,COLUMN()+2,3,1,"Compte-rendu"),1),0)</f>
        <v>0</v>
      </c>
      <c r="K56" s="33"/>
      <c r="L56" s="144" t="s">
        <v>677</v>
      </c>
      <c r="M56" s="144" t="s">
        <v>713</v>
      </c>
    </row>
    <row r="57" spans="1:13" ht="104.25" customHeight="1" x14ac:dyDescent="0.25">
      <c r="A57" s="83">
        <f ca="1">IF(ROW()&lt;ROW($A$39)+COUNTIF('Compte-rendu'!$A$2:$A$2082,'PV Ouverture '!$F$5),INDIRECT(ADDRESS(MATCH('PV Ouverture '!$F$5,'Compte-rendu'!$A$1:$A$2082,0)+ROW()-39,COLUMN()+2,3,1,"Compte-rendu"),1),0)</f>
        <v>0</v>
      </c>
      <c r="B57" s="83">
        <f ca="1">IF(ROW()&lt;ROW($A$39)+COUNTIF('Compte-rendu'!$A$2:$A$2082,'PV Ouverture '!$F$5),INDIRECT(ADDRESS(MATCH('PV Ouverture '!$F$5,'Compte-rendu'!$A$1:$A$2082,0)+ROW()-39,COLUMN()+2,3,1,"Compte-rendu"),1),0)</f>
        <v>0</v>
      </c>
      <c r="C57" s="83">
        <f ca="1">IF(ROW()&lt;ROW($A$39)+COUNTIF('Compte-rendu'!$A$2:$A$2082,'PV Ouverture '!$F$5),INDIRECT(ADDRESS(MATCH('PV Ouverture '!$F$5,'Compte-rendu'!$A$1:$A$2082,0)+ROW()-39,COLUMN()+2,3,1,"Compte-rendu"),1),0)</f>
        <v>0</v>
      </c>
      <c r="D57" s="128">
        <f ca="1">IF(ROW()&lt;ROW($A$39)+COUNTIF('Compte-rendu'!$A$2:$A$2082,'PV Ouverture '!$F$5),INDIRECT(ADDRESS(MATCH('PV Ouverture '!$F$5,'Compte-rendu'!$A$1:$A$2082,0)+ROW()-39,COLUMN()+2,3,1,"Compte-rendu"),1),0)</f>
        <v>0</v>
      </c>
      <c r="E57" s="128">
        <f ca="1">IF(ROW()&lt;ROW($A$39)+COUNTIF('Compte-rendu'!$A$2:$A$2082,'PV Ouverture '!$F$5),INDIRECT(ADDRESS(MATCH('PV Ouverture '!$F$5,'Compte-rendu'!$A$1:$A$2082,0)+ROW()-39,COLUMN()+2,3,1,"Compte-rendu"),1),0)</f>
        <v>0</v>
      </c>
      <c r="F57" s="128">
        <f ca="1">IF(ROW()&lt;ROW($A$39)+COUNTIF('Compte-rendu'!$A$2:$A$2082,'PV Ouverture '!$F$5),INDIRECT(ADDRESS(MATCH('PV Ouverture '!$F$5,'Compte-rendu'!$A$1:$A$2082,0)+ROW()-39,COLUMN()+2,3,1,"Compte-rendu"),1),0)</f>
        <v>0</v>
      </c>
      <c r="G57" s="128">
        <f ca="1">IF(ROW()&lt;ROW($A$39)+COUNTIF('Compte-rendu'!$A$2:$A$2082,'PV Ouverture '!$F$5),INDIRECT(ADDRESS(MATCH('PV Ouverture '!$F$5,'Compte-rendu'!$A$1:$A$2082,0)+ROW()-39,COLUMN()+2,3,1,"Compte-rendu"),1),0)</f>
        <v>0</v>
      </c>
      <c r="K57" s="33"/>
      <c r="L57" s="144" t="s">
        <v>678</v>
      </c>
      <c r="M57" s="144" t="s">
        <v>714</v>
      </c>
    </row>
    <row r="58" spans="1:13" ht="104.25" customHeight="1" x14ac:dyDescent="0.25">
      <c r="A58" s="83">
        <f ca="1">IF(ROW()&lt;ROW($A$39)+COUNTIF('Compte-rendu'!$A$2:$A$2082,'PV Ouverture '!$F$5),INDIRECT(ADDRESS(MATCH('PV Ouverture '!$F$5,'Compte-rendu'!$A$1:$A$2082,0)+ROW()-39,COLUMN()+2,3,1,"Compte-rendu"),1),0)</f>
        <v>0</v>
      </c>
      <c r="B58" s="83">
        <f ca="1">IF(ROW()&lt;ROW($A$39)+COUNTIF('Compte-rendu'!$A$2:$A$2082,'PV Ouverture '!$F$5),INDIRECT(ADDRESS(MATCH('PV Ouverture '!$F$5,'Compte-rendu'!$A$1:$A$2082,0)+ROW()-39,COLUMN()+2,3,1,"Compte-rendu"),1),0)</f>
        <v>0</v>
      </c>
      <c r="C58" s="83">
        <f ca="1">IF(ROW()&lt;ROW($A$39)+COUNTIF('Compte-rendu'!$A$2:$A$2082,'PV Ouverture '!$F$5),INDIRECT(ADDRESS(MATCH('PV Ouverture '!$F$5,'Compte-rendu'!$A$1:$A$2082,0)+ROW()-39,COLUMN()+2,3,1,"Compte-rendu"),1),0)</f>
        <v>0</v>
      </c>
      <c r="D58" s="128">
        <f ca="1">IF(ROW()&lt;ROW($A$39)+COUNTIF('Compte-rendu'!$A$2:$A$2082,'PV Ouverture '!$F$5),INDIRECT(ADDRESS(MATCH('PV Ouverture '!$F$5,'Compte-rendu'!$A$1:$A$2082,0)+ROW()-39,COLUMN()+2,3,1,"Compte-rendu"),1),0)</f>
        <v>0</v>
      </c>
      <c r="E58" s="128">
        <f ca="1">IF(ROW()&lt;ROW($A$39)+COUNTIF('Compte-rendu'!$A$2:$A$2082,'PV Ouverture '!$F$5),INDIRECT(ADDRESS(MATCH('PV Ouverture '!$F$5,'Compte-rendu'!$A$1:$A$2082,0)+ROW()-39,COLUMN()+2,3,1,"Compte-rendu"),1),0)</f>
        <v>0</v>
      </c>
      <c r="F58" s="128">
        <f ca="1">IF(ROW()&lt;ROW($A$39)+COUNTIF('Compte-rendu'!$A$2:$A$2082,'PV Ouverture '!$F$5),INDIRECT(ADDRESS(MATCH('PV Ouverture '!$F$5,'Compte-rendu'!$A$1:$A$2082,0)+ROW()-39,COLUMN()+2,3,1,"Compte-rendu"),1),0)</f>
        <v>0</v>
      </c>
      <c r="G58" s="128">
        <f ca="1">IF(ROW()&lt;ROW($A$39)+COUNTIF('Compte-rendu'!$A$2:$A$2082,'PV Ouverture '!$F$5),INDIRECT(ADDRESS(MATCH('PV Ouverture '!$F$5,'Compte-rendu'!$A$1:$A$2082,0)+ROW()-39,COLUMN()+2,3,1,"Compte-rendu"),1),0)</f>
        <v>0</v>
      </c>
      <c r="K58" s="33"/>
      <c r="L58" s="144" t="s">
        <v>679</v>
      </c>
      <c r="M58" s="144" t="s">
        <v>715</v>
      </c>
    </row>
    <row r="59" spans="1:13" ht="104.25" customHeight="1" x14ac:dyDescent="0.25">
      <c r="A59" s="83">
        <f ca="1">IF(ROW()&lt;ROW($A$39)+COUNTIF('Compte-rendu'!$A$2:$A$2082,'PV Ouverture '!$F$5),INDIRECT(ADDRESS(MATCH('PV Ouverture '!$F$5,'Compte-rendu'!$A$1:$A$2082,0)+ROW()-39,COLUMN()+2,3,1,"Compte-rendu"),1),0)</f>
        <v>0</v>
      </c>
      <c r="B59" s="83">
        <f ca="1">IF(ROW()&lt;ROW($A$39)+COUNTIF('Compte-rendu'!$A$2:$A$2082,'PV Ouverture '!$F$5),INDIRECT(ADDRESS(MATCH('PV Ouverture '!$F$5,'Compte-rendu'!$A$1:$A$2082,0)+ROW()-39,COLUMN()+2,3,1,"Compte-rendu"),1),0)</f>
        <v>0</v>
      </c>
      <c r="C59" s="83">
        <f ca="1">IF(ROW()&lt;ROW($A$39)+COUNTIF('Compte-rendu'!$A$2:$A$2082,'PV Ouverture '!$F$5),INDIRECT(ADDRESS(MATCH('PV Ouverture '!$F$5,'Compte-rendu'!$A$1:$A$2082,0)+ROW()-39,COLUMN()+2,3,1,"Compte-rendu"),1),0)</f>
        <v>0</v>
      </c>
      <c r="D59" s="128">
        <f ca="1">IF(ROW()&lt;ROW($A$39)+COUNTIF('Compte-rendu'!$A$2:$A$2082,'PV Ouverture '!$F$5),INDIRECT(ADDRESS(MATCH('PV Ouverture '!$F$5,'Compte-rendu'!$A$1:$A$2082,0)+ROW()-39,COLUMN()+2,3,1,"Compte-rendu"),1),0)</f>
        <v>0</v>
      </c>
      <c r="E59" s="128">
        <f ca="1">IF(ROW()&lt;ROW($A$39)+COUNTIF('Compte-rendu'!$A$2:$A$2082,'PV Ouverture '!$F$5),INDIRECT(ADDRESS(MATCH('PV Ouverture '!$F$5,'Compte-rendu'!$A$1:$A$2082,0)+ROW()-39,COLUMN()+2,3,1,"Compte-rendu"),1),0)</f>
        <v>0</v>
      </c>
      <c r="F59" s="128">
        <f ca="1">IF(ROW()&lt;ROW($A$39)+COUNTIF('Compte-rendu'!$A$2:$A$2082,'PV Ouverture '!$F$5),INDIRECT(ADDRESS(MATCH('PV Ouverture '!$F$5,'Compte-rendu'!$A$1:$A$2082,0)+ROW()-39,COLUMN()+2,3,1,"Compte-rendu"),1),0)</f>
        <v>0</v>
      </c>
      <c r="G59" s="128">
        <f ca="1">IF(ROW()&lt;ROW($A$39)+COUNTIF('Compte-rendu'!$A$2:$A$2082,'PV Ouverture '!$F$5),INDIRECT(ADDRESS(MATCH('PV Ouverture '!$F$5,'Compte-rendu'!$A$1:$A$2082,0)+ROW()-39,COLUMN()+2,3,1,"Compte-rendu"),1),0)</f>
        <v>0</v>
      </c>
      <c r="K59" s="33"/>
      <c r="L59" s="144" t="s">
        <v>680</v>
      </c>
      <c r="M59" s="144" t="s">
        <v>716</v>
      </c>
    </row>
    <row r="60" spans="1:13" ht="104.25" customHeight="1" x14ac:dyDescent="0.25">
      <c r="A60" s="83">
        <f ca="1">IF(ROW()&lt;ROW($A$39)+COUNTIF('Compte-rendu'!$A$2:$A$2082,'PV Ouverture '!$F$5),INDIRECT(ADDRESS(MATCH('PV Ouverture '!$F$5,'Compte-rendu'!$A$1:$A$2082,0)+ROW()-39,COLUMN()+2,3,1,"Compte-rendu"),1),0)</f>
        <v>0</v>
      </c>
      <c r="B60" s="83">
        <f ca="1">IF(ROW()&lt;ROW($A$39)+COUNTIF('Compte-rendu'!$A$2:$A$2082,'PV Ouverture '!$F$5),INDIRECT(ADDRESS(MATCH('PV Ouverture '!$F$5,'Compte-rendu'!$A$1:$A$2082,0)+ROW()-39,COLUMN()+2,3,1,"Compte-rendu"),1),0)</f>
        <v>0</v>
      </c>
      <c r="C60" s="83">
        <f ca="1">IF(ROW()&lt;ROW($A$39)+COUNTIF('Compte-rendu'!$A$2:$A$2082,'PV Ouverture '!$F$5),INDIRECT(ADDRESS(MATCH('PV Ouverture '!$F$5,'Compte-rendu'!$A$1:$A$2082,0)+ROW()-39,COLUMN()+2,3,1,"Compte-rendu"),1),0)</f>
        <v>0</v>
      </c>
      <c r="D60" s="128">
        <f ca="1">IF(ROW()&lt;ROW($A$39)+COUNTIF('Compte-rendu'!$A$2:$A$2082,'PV Ouverture '!$F$5),INDIRECT(ADDRESS(MATCH('PV Ouverture '!$F$5,'Compte-rendu'!$A$1:$A$2082,0)+ROW()-39,COLUMN()+2,3,1,"Compte-rendu"),1),0)</f>
        <v>0</v>
      </c>
      <c r="E60" s="128">
        <f ca="1">IF(ROW()&lt;ROW($A$39)+COUNTIF('Compte-rendu'!$A$2:$A$2082,'PV Ouverture '!$F$5),INDIRECT(ADDRESS(MATCH('PV Ouverture '!$F$5,'Compte-rendu'!$A$1:$A$2082,0)+ROW()-39,COLUMN()+2,3,1,"Compte-rendu"),1),0)</f>
        <v>0</v>
      </c>
      <c r="F60" s="128">
        <f ca="1">IF(ROW()&lt;ROW($A$39)+COUNTIF('Compte-rendu'!$A$2:$A$2082,'PV Ouverture '!$F$5),INDIRECT(ADDRESS(MATCH('PV Ouverture '!$F$5,'Compte-rendu'!$A$1:$A$2082,0)+ROW()-39,COLUMN()+2,3,1,"Compte-rendu"),1),0)</f>
        <v>0</v>
      </c>
      <c r="G60" s="128">
        <f ca="1">IF(ROW()&lt;ROW($A$39)+COUNTIF('Compte-rendu'!$A$2:$A$2082,'PV Ouverture '!$F$5),INDIRECT(ADDRESS(MATCH('PV Ouverture '!$F$5,'Compte-rendu'!$A$1:$A$2082,0)+ROW()-39,COLUMN()+2,3,1,"Compte-rendu"),1),0)</f>
        <v>0</v>
      </c>
      <c r="K60" s="33"/>
      <c r="L60" s="144" t="s">
        <v>681</v>
      </c>
      <c r="M60" s="144" t="s">
        <v>717</v>
      </c>
    </row>
    <row r="61" spans="1:13" ht="104.25" customHeight="1" x14ac:dyDescent="0.25">
      <c r="A61" s="83">
        <f ca="1">IF(ROW()&lt;ROW($A$39)+COUNTIF('Compte-rendu'!$A$2:$A$2082,'PV Ouverture '!$F$5),INDIRECT(ADDRESS(MATCH('PV Ouverture '!$F$5,'Compte-rendu'!$A$1:$A$2082,0)+ROW()-39,COLUMN()+2,3,1,"Compte-rendu"),1),0)</f>
        <v>0</v>
      </c>
      <c r="B61" s="83">
        <f ca="1">IF(ROW()&lt;ROW($A$39)+COUNTIF('Compte-rendu'!$A$2:$A$2082,'PV Ouverture '!$F$5),INDIRECT(ADDRESS(MATCH('PV Ouverture '!$F$5,'Compte-rendu'!$A$1:$A$2082,0)+ROW()-39,COLUMN()+2,3,1,"Compte-rendu"),1),0)</f>
        <v>0</v>
      </c>
      <c r="C61" s="83">
        <f ca="1">IF(ROW()&lt;ROW($A$39)+COUNTIF('Compte-rendu'!$A$2:$A$2082,'PV Ouverture '!$F$5),INDIRECT(ADDRESS(MATCH('PV Ouverture '!$F$5,'Compte-rendu'!$A$1:$A$2082,0)+ROW()-39,COLUMN()+2,3,1,"Compte-rendu"),1),0)</f>
        <v>0</v>
      </c>
      <c r="D61" s="128">
        <f ca="1">IF(ROW()&lt;ROW($A$39)+COUNTIF('Compte-rendu'!$A$2:$A$2082,'PV Ouverture '!$F$5),INDIRECT(ADDRESS(MATCH('PV Ouverture '!$F$5,'Compte-rendu'!$A$1:$A$2082,0)+ROW()-39,COLUMN()+2,3,1,"Compte-rendu"),1),0)</f>
        <v>0</v>
      </c>
      <c r="E61" s="128">
        <f ca="1">IF(ROW()&lt;ROW($A$39)+COUNTIF('Compte-rendu'!$A$2:$A$2082,'PV Ouverture '!$F$5),INDIRECT(ADDRESS(MATCH('PV Ouverture '!$F$5,'Compte-rendu'!$A$1:$A$2082,0)+ROW()-39,COLUMN()+2,3,1,"Compte-rendu"),1),0)</f>
        <v>0</v>
      </c>
      <c r="F61" s="128">
        <f ca="1">IF(ROW()&lt;ROW($A$39)+COUNTIF('Compte-rendu'!$A$2:$A$2082,'PV Ouverture '!$F$5),INDIRECT(ADDRESS(MATCH('PV Ouverture '!$F$5,'Compte-rendu'!$A$1:$A$2082,0)+ROW()-39,COLUMN()+2,3,1,"Compte-rendu"),1),0)</f>
        <v>0</v>
      </c>
      <c r="G61" s="128">
        <f ca="1">IF(ROW()&lt;ROW($A$39)+COUNTIF('Compte-rendu'!$A$2:$A$2082,'PV Ouverture '!$F$5),INDIRECT(ADDRESS(MATCH('PV Ouverture '!$F$5,'Compte-rendu'!$A$1:$A$2082,0)+ROW()-39,COLUMN()+2,3,1,"Compte-rendu"),1),0)</f>
        <v>0</v>
      </c>
      <c r="K61" s="33"/>
      <c r="L61" s="144" t="s">
        <v>26</v>
      </c>
      <c r="M61" s="144" t="s">
        <v>27</v>
      </c>
    </row>
    <row r="62" spans="1:13" ht="104.25" customHeight="1" x14ac:dyDescent="0.25">
      <c r="A62" s="83">
        <f ca="1">IF(ROW()&lt;ROW($A$39)+COUNTIF('Compte-rendu'!$A$2:$A$2082,'PV Ouverture '!$F$5),INDIRECT(ADDRESS(MATCH('PV Ouverture '!$F$5,'Compte-rendu'!$A$1:$A$2082,0)+ROW()-39,COLUMN()+2,3,1,"Compte-rendu"),1),0)</f>
        <v>0</v>
      </c>
      <c r="B62" s="83">
        <f ca="1">IF(ROW()&lt;ROW($A$39)+COUNTIF('Compte-rendu'!$A$2:$A$2082,'PV Ouverture '!$F$5),INDIRECT(ADDRESS(MATCH('PV Ouverture '!$F$5,'Compte-rendu'!$A$1:$A$2082,0)+ROW()-39,COLUMN()+2,3,1,"Compte-rendu"),1),0)</f>
        <v>0</v>
      </c>
      <c r="C62" s="83">
        <f ca="1">IF(ROW()&lt;ROW($A$39)+COUNTIF('Compte-rendu'!$A$2:$A$2082,'PV Ouverture '!$F$5),INDIRECT(ADDRESS(MATCH('PV Ouverture '!$F$5,'Compte-rendu'!$A$1:$A$2082,0)+ROW()-39,COLUMN()+2,3,1,"Compte-rendu"),1),0)</f>
        <v>0</v>
      </c>
      <c r="D62" s="128">
        <f ca="1">IF(ROW()&lt;ROW($A$39)+COUNTIF('Compte-rendu'!$A$2:$A$2082,'PV Ouverture '!$F$5),INDIRECT(ADDRESS(MATCH('PV Ouverture '!$F$5,'Compte-rendu'!$A$1:$A$2082,0)+ROW()-39,COLUMN()+2,3,1,"Compte-rendu"),1),0)</f>
        <v>0</v>
      </c>
      <c r="E62" s="128">
        <f ca="1">IF(ROW()&lt;ROW($A$39)+COUNTIF('Compte-rendu'!$A$2:$A$2082,'PV Ouverture '!$F$5),INDIRECT(ADDRESS(MATCH('PV Ouverture '!$F$5,'Compte-rendu'!$A$1:$A$2082,0)+ROW()-39,COLUMN()+2,3,1,"Compte-rendu"),1),0)</f>
        <v>0</v>
      </c>
      <c r="F62" s="128">
        <f ca="1">IF(ROW()&lt;ROW($A$39)+COUNTIF('Compte-rendu'!$A$2:$A$2082,'PV Ouverture '!$F$5),INDIRECT(ADDRESS(MATCH('PV Ouverture '!$F$5,'Compte-rendu'!$A$1:$A$2082,0)+ROW()-39,COLUMN()+2,3,1,"Compte-rendu"),1),0)</f>
        <v>0</v>
      </c>
      <c r="G62" s="128">
        <f ca="1">IF(ROW()&lt;ROW($A$39)+COUNTIF('Compte-rendu'!$A$2:$A$2082,'PV Ouverture '!$F$5),INDIRECT(ADDRESS(MATCH('PV Ouverture '!$F$5,'Compte-rendu'!$A$1:$A$2082,0)+ROW()-39,COLUMN()+2,3,1,"Compte-rendu"),1),0)</f>
        <v>0</v>
      </c>
      <c r="K62" s="33"/>
      <c r="L62" s="144" t="s">
        <v>28</v>
      </c>
      <c r="M62" s="144" t="s">
        <v>29</v>
      </c>
    </row>
    <row r="63" spans="1:13" ht="104.25" customHeight="1" x14ac:dyDescent="0.25">
      <c r="A63" s="83">
        <f ca="1">IF(ROW()&lt;ROW($A$39)+COUNTIF('Compte-rendu'!$A$2:$A$2082,'PV Ouverture '!$F$5),INDIRECT(ADDRESS(MATCH('PV Ouverture '!$F$5,'Compte-rendu'!$A$1:$A$2082,0)+ROW()-39,COLUMN()+2,3,1,"Compte-rendu"),1),0)</f>
        <v>0</v>
      </c>
      <c r="B63" s="83">
        <f ca="1">IF(ROW()&lt;ROW($A$39)+COUNTIF('Compte-rendu'!$A$2:$A$2082,'PV Ouverture '!$F$5),INDIRECT(ADDRESS(MATCH('PV Ouverture '!$F$5,'Compte-rendu'!$A$1:$A$2082,0)+ROW()-39,COLUMN()+2,3,1,"Compte-rendu"),1),0)</f>
        <v>0</v>
      </c>
      <c r="C63" s="83">
        <f ca="1">IF(ROW()&lt;ROW($A$39)+COUNTIF('Compte-rendu'!$A$2:$A$2082,'PV Ouverture '!$F$5),INDIRECT(ADDRESS(MATCH('PV Ouverture '!$F$5,'Compte-rendu'!$A$1:$A$2082,0)+ROW()-39,COLUMN()+2,3,1,"Compte-rendu"),1),0)</f>
        <v>0</v>
      </c>
      <c r="D63" s="128">
        <f ca="1">IF(ROW()&lt;ROW($A$39)+COUNTIF('Compte-rendu'!$A$2:$A$2082,'PV Ouverture '!$F$5),INDIRECT(ADDRESS(MATCH('PV Ouverture '!$F$5,'Compte-rendu'!$A$1:$A$2082,0)+ROW()-39,COLUMN()+2,3,1,"Compte-rendu"),1),0)</f>
        <v>0</v>
      </c>
      <c r="E63" s="128">
        <f ca="1">IF(ROW()&lt;ROW($A$39)+COUNTIF('Compte-rendu'!$A$2:$A$2082,'PV Ouverture '!$F$5),INDIRECT(ADDRESS(MATCH('PV Ouverture '!$F$5,'Compte-rendu'!$A$1:$A$2082,0)+ROW()-39,COLUMN()+2,3,1,"Compte-rendu"),1),0)</f>
        <v>0</v>
      </c>
      <c r="F63" s="128">
        <f ca="1">IF(ROW()&lt;ROW($A$39)+COUNTIF('Compte-rendu'!$A$2:$A$2082,'PV Ouverture '!$F$5),INDIRECT(ADDRESS(MATCH('PV Ouverture '!$F$5,'Compte-rendu'!$A$1:$A$2082,0)+ROW()-39,COLUMN()+2,3,1,"Compte-rendu"),1),0)</f>
        <v>0</v>
      </c>
      <c r="G63" s="128">
        <f ca="1">IF(ROW()&lt;ROW($A$39)+COUNTIF('Compte-rendu'!$A$2:$A$2082,'PV Ouverture '!$F$5),INDIRECT(ADDRESS(MATCH('PV Ouverture '!$F$5,'Compte-rendu'!$A$1:$A$2082,0)+ROW()-39,COLUMN()+2,3,1,"Compte-rendu"),1),0)</f>
        <v>0</v>
      </c>
      <c r="K63" s="33"/>
      <c r="L63" s="144" t="s">
        <v>30</v>
      </c>
      <c r="M63" s="144" t="s">
        <v>31</v>
      </c>
    </row>
    <row r="64" spans="1:13" ht="104.25" customHeight="1" x14ac:dyDescent="0.25">
      <c r="A64" s="83">
        <f ca="1">IF(ROW()&lt;ROW($A$39)+COUNTIF('Compte-rendu'!$A$2:$A$2082,'PV Ouverture '!$F$5),INDIRECT(ADDRESS(MATCH('PV Ouverture '!$F$5,'Compte-rendu'!$A$1:$A$2082,0)+ROW()-39,COLUMN()+2,3,1,"Compte-rendu"),1),0)</f>
        <v>0</v>
      </c>
      <c r="B64" s="83">
        <f ca="1">IF(ROW()&lt;ROW($A$39)+COUNTIF('Compte-rendu'!$A$2:$A$2082,'PV Ouverture '!$F$5),INDIRECT(ADDRESS(MATCH('PV Ouverture '!$F$5,'Compte-rendu'!$A$1:$A$2082,0)+ROW()-39,COLUMN()+2,3,1,"Compte-rendu"),1),0)</f>
        <v>0</v>
      </c>
      <c r="C64" s="83">
        <f ca="1">IF(ROW()&lt;ROW($A$39)+COUNTIF('Compte-rendu'!$A$2:$A$2082,'PV Ouverture '!$F$5),INDIRECT(ADDRESS(MATCH('PV Ouverture '!$F$5,'Compte-rendu'!$A$1:$A$2082,0)+ROW()-39,COLUMN()+2,3,1,"Compte-rendu"),1),0)</f>
        <v>0</v>
      </c>
      <c r="D64" s="128">
        <f ca="1">IF(ROW()&lt;ROW($A$39)+COUNTIF('Compte-rendu'!$A$2:$A$2082,'PV Ouverture '!$F$5),INDIRECT(ADDRESS(MATCH('PV Ouverture '!$F$5,'Compte-rendu'!$A$1:$A$2082,0)+ROW()-39,COLUMN()+2,3,1,"Compte-rendu"),1),0)</f>
        <v>0</v>
      </c>
      <c r="E64" s="128">
        <f ca="1">IF(ROW()&lt;ROW($A$39)+COUNTIF('Compte-rendu'!$A$2:$A$2082,'PV Ouverture '!$F$5),INDIRECT(ADDRESS(MATCH('PV Ouverture '!$F$5,'Compte-rendu'!$A$1:$A$2082,0)+ROW()-39,COLUMN()+2,3,1,"Compte-rendu"),1),0)</f>
        <v>0</v>
      </c>
      <c r="F64" s="128">
        <f ca="1">IF(ROW()&lt;ROW($A$39)+COUNTIF('Compte-rendu'!$A$2:$A$2082,'PV Ouverture '!$F$5),INDIRECT(ADDRESS(MATCH('PV Ouverture '!$F$5,'Compte-rendu'!$A$1:$A$2082,0)+ROW()-39,COLUMN()+2,3,1,"Compte-rendu"),1),0)</f>
        <v>0</v>
      </c>
      <c r="G64" s="128">
        <f ca="1">IF(ROW()&lt;ROW($A$39)+COUNTIF('Compte-rendu'!$A$2:$A$2082,'PV Ouverture '!$F$5),INDIRECT(ADDRESS(MATCH('PV Ouverture '!$F$5,'Compte-rendu'!$A$1:$A$2082,0)+ROW()-39,COLUMN()+2,3,1,"Compte-rendu"),1),0)</f>
        <v>0</v>
      </c>
      <c r="K64" s="33"/>
      <c r="L64" s="144" t="s">
        <v>32</v>
      </c>
      <c r="M64" s="144" t="s">
        <v>33</v>
      </c>
    </row>
    <row r="65" spans="1:20" ht="104.25" customHeight="1" x14ac:dyDescent="0.25">
      <c r="A65" s="83">
        <f ca="1">IF(ROW()&lt;ROW($A$39)+COUNTIF('Compte-rendu'!$A$2:$A$2082,'PV Ouverture '!$F$5),INDIRECT(ADDRESS(MATCH('PV Ouverture '!$F$5,'Compte-rendu'!$A$1:$A$2082,0)+ROW()-39,COLUMN()+2,3,1,"Compte-rendu"),1),0)</f>
        <v>0</v>
      </c>
      <c r="B65" s="83">
        <f ca="1">IF(ROW()&lt;ROW($A$39)+COUNTIF('Compte-rendu'!$A$2:$A$2082,'PV Ouverture '!$F$5),INDIRECT(ADDRESS(MATCH('PV Ouverture '!$F$5,'Compte-rendu'!$A$1:$A$2082,0)+ROW()-39,COLUMN()+2,3,1,"Compte-rendu"),1),0)</f>
        <v>0</v>
      </c>
      <c r="C65" s="83">
        <f ca="1">IF(ROW()&lt;ROW($A$39)+COUNTIF('Compte-rendu'!$A$2:$A$2082,'PV Ouverture '!$F$5),INDIRECT(ADDRESS(MATCH('PV Ouverture '!$F$5,'Compte-rendu'!$A$1:$A$2082,0)+ROW()-39,COLUMN()+2,3,1,"Compte-rendu"),1),0)</f>
        <v>0</v>
      </c>
      <c r="D65" s="128">
        <f ca="1">IF(ROW()&lt;ROW($A$39)+COUNTIF('Compte-rendu'!$A$2:$A$2082,'PV Ouverture '!$F$5),INDIRECT(ADDRESS(MATCH('PV Ouverture '!$F$5,'Compte-rendu'!$A$1:$A$2082,0)+ROW()-39,COLUMN()+2,3,1,"Compte-rendu"),1),0)</f>
        <v>0</v>
      </c>
      <c r="E65" s="128">
        <f ca="1">IF(ROW()&lt;ROW($A$39)+COUNTIF('Compte-rendu'!$A$2:$A$2082,'PV Ouverture '!$F$5),INDIRECT(ADDRESS(MATCH('PV Ouverture '!$F$5,'Compte-rendu'!$A$1:$A$2082,0)+ROW()-39,COLUMN()+2,3,1,"Compte-rendu"),1),0)</f>
        <v>0</v>
      </c>
      <c r="F65" s="128">
        <f ca="1">IF(ROW()&lt;ROW($A$39)+COUNTIF('Compte-rendu'!$A$2:$A$2082,'PV Ouverture '!$F$5),INDIRECT(ADDRESS(MATCH('PV Ouverture '!$F$5,'Compte-rendu'!$A$1:$A$2082,0)+ROW()-39,COLUMN()+2,3,1,"Compte-rendu"),1),0)</f>
        <v>0</v>
      </c>
      <c r="G65" s="128">
        <f ca="1">IF(ROW()&lt;ROW($A$39)+COUNTIF('Compte-rendu'!$A$2:$A$2082,'PV Ouverture '!$F$5),INDIRECT(ADDRESS(MATCH('PV Ouverture '!$F$5,'Compte-rendu'!$A$1:$A$2082,0)+ROW()-39,COLUMN()+2,3,1,"Compte-rendu"),1),0)</f>
        <v>0</v>
      </c>
      <c r="K65" s="33"/>
      <c r="L65" s="144" t="s">
        <v>34</v>
      </c>
      <c r="M65" s="144" t="s">
        <v>35</v>
      </c>
    </row>
    <row r="66" spans="1:20" ht="104.25" customHeight="1" x14ac:dyDescent="0.25">
      <c r="A66" s="83">
        <f ca="1">IF(ROW()&lt;ROW($A$39)+COUNTIF('Compte-rendu'!$A$2:$A$2082,'PV Ouverture '!$F$5),INDIRECT(ADDRESS(MATCH('PV Ouverture '!$F$5,'Compte-rendu'!$A$1:$A$2082,0)+ROW()-39,COLUMN()+2,3,1,"Compte-rendu"),1),0)</f>
        <v>0</v>
      </c>
      <c r="B66" s="83">
        <f ca="1">IF(ROW()&lt;ROW($A$39)+COUNTIF('Compte-rendu'!$A$2:$A$2082,'PV Ouverture '!$F$5),INDIRECT(ADDRESS(MATCH('PV Ouverture '!$F$5,'Compte-rendu'!$A$1:$A$2082,0)+ROW()-39,COLUMN()+2,3,1,"Compte-rendu"),1),0)</f>
        <v>0</v>
      </c>
      <c r="C66" s="83">
        <f ca="1">IF(ROW()&lt;ROW($A$39)+COUNTIF('Compte-rendu'!$A$2:$A$2082,'PV Ouverture '!$F$5),INDIRECT(ADDRESS(MATCH('PV Ouverture '!$F$5,'Compte-rendu'!$A$1:$A$2082,0)+ROW()-39,COLUMN()+2,3,1,"Compte-rendu"),1),0)</f>
        <v>0</v>
      </c>
      <c r="D66" s="128">
        <f ca="1">IF(ROW()&lt;ROW($A$39)+COUNTIF('Compte-rendu'!$A$2:$A$2082,'PV Ouverture '!$F$5),INDIRECT(ADDRESS(MATCH('PV Ouverture '!$F$5,'Compte-rendu'!$A$1:$A$2082,0)+ROW()-39,COLUMN()+2,3,1,"Compte-rendu"),1),0)</f>
        <v>0</v>
      </c>
      <c r="E66" s="128">
        <f ca="1">IF(ROW()&lt;ROW($A$39)+COUNTIF('Compte-rendu'!$A$2:$A$2082,'PV Ouverture '!$F$5),INDIRECT(ADDRESS(MATCH('PV Ouverture '!$F$5,'Compte-rendu'!$A$1:$A$2082,0)+ROW()-39,COLUMN()+2,3,1,"Compte-rendu"),1),0)</f>
        <v>0</v>
      </c>
      <c r="F66" s="128">
        <f ca="1">IF(ROW()&lt;ROW($A$39)+COUNTIF('Compte-rendu'!$A$2:$A$2082,'PV Ouverture '!$F$5),INDIRECT(ADDRESS(MATCH('PV Ouverture '!$F$5,'Compte-rendu'!$A$1:$A$2082,0)+ROW()-39,COLUMN()+2,3,1,"Compte-rendu"),1),0)</f>
        <v>0</v>
      </c>
      <c r="G66" s="128">
        <f ca="1">IF(ROW()&lt;ROW($A$39)+COUNTIF('Compte-rendu'!$A$2:$A$2082,'PV Ouverture '!$F$5),INDIRECT(ADDRESS(MATCH('PV Ouverture '!$F$5,'Compte-rendu'!$A$1:$A$2082,0)+ROW()-39,COLUMN()+2,3,1,"Compte-rendu"),1),0)</f>
        <v>0</v>
      </c>
      <c r="K66" s="33"/>
      <c r="L66" s="144" t="s">
        <v>36</v>
      </c>
      <c r="M66" s="144" t="s">
        <v>37</v>
      </c>
    </row>
    <row r="67" spans="1:20" ht="104.25" customHeight="1" x14ac:dyDescent="0.25">
      <c r="A67" s="83">
        <f ca="1">IF(ROW()&lt;ROW($A$39)+COUNTIF('Compte-rendu'!$A$2:$A$2082,'PV Ouverture '!$F$5),INDIRECT(ADDRESS(MATCH('PV Ouverture '!$F$5,'Compte-rendu'!$A$1:$A$2082,0)+ROW()-39,COLUMN()+2,3,1,"Compte-rendu"),1),0)</f>
        <v>0</v>
      </c>
      <c r="B67" s="83">
        <f ca="1">IF(ROW()&lt;ROW($A$39)+COUNTIF('Compte-rendu'!$A$2:$A$2082,'PV Ouverture '!$F$5),INDIRECT(ADDRESS(MATCH('PV Ouverture '!$F$5,'Compte-rendu'!$A$1:$A$2082,0)+ROW()-39,COLUMN()+2,3,1,"Compte-rendu"),1),0)</f>
        <v>0</v>
      </c>
      <c r="C67" s="83">
        <f ca="1">IF(ROW()&lt;ROW($A$39)+COUNTIF('Compte-rendu'!$A$2:$A$2082,'PV Ouverture '!$F$5),INDIRECT(ADDRESS(MATCH('PV Ouverture '!$F$5,'Compte-rendu'!$A$1:$A$2082,0)+ROW()-39,COLUMN()+2,3,1,"Compte-rendu"),1),0)</f>
        <v>0</v>
      </c>
      <c r="D67" s="128">
        <f ca="1">IF(ROW()&lt;ROW($A$39)+COUNTIF('Compte-rendu'!$A$2:$A$2082,'PV Ouverture '!$F$5),INDIRECT(ADDRESS(MATCH('PV Ouverture '!$F$5,'Compte-rendu'!$A$1:$A$2082,0)+ROW()-39,COLUMN()+2,3,1,"Compte-rendu"),1),0)</f>
        <v>0</v>
      </c>
      <c r="E67" s="128">
        <f ca="1">IF(ROW()&lt;ROW($A$39)+COUNTIF('Compte-rendu'!$A$2:$A$2082,'PV Ouverture '!$F$5),INDIRECT(ADDRESS(MATCH('PV Ouverture '!$F$5,'Compte-rendu'!$A$1:$A$2082,0)+ROW()-39,COLUMN()+2,3,1,"Compte-rendu"),1),0)</f>
        <v>0</v>
      </c>
      <c r="F67" s="128">
        <f ca="1">IF(ROW()&lt;ROW($A$39)+COUNTIF('Compte-rendu'!$A$2:$A$2082,'PV Ouverture '!$F$5),INDIRECT(ADDRESS(MATCH('PV Ouverture '!$F$5,'Compte-rendu'!$A$1:$A$2082,0)+ROW()-39,COLUMN()+2,3,1,"Compte-rendu"),1),0)</f>
        <v>0</v>
      </c>
      <c r="G67" s="128">
        <f ca="1">IF(ROW()&lt;ROW($A$39)+COUNTIF('Compte-rendu'!$A$2:$A$2082,'PV Ouverture '!$F$5),INDIRECT(ADDRESS(MATCH('PV Ouverture '!$F$5,'Compte-rendu'!$A$1:$A$2082,0)+ROW()-39,COLUMN()+2,3,1,"Compte-rendu"),1),0)</f>
        <v>0</v>
      </c>
      <c r="K67" s="33"/>
      <c r="L67" s="144" t="s">
        <v>38</v>
      </c>
      <c r="M67" s="144" t="s">
        <v>39</v>
      </c>
    </row>
    <row r="68" spans="1:20" ht="104.25" customHeight="1" x14ac:dyDescent="0.25">
      <c r="A68" s="83">
        <f ca="1">IF(ROW()&lt;ROW($A$39)+COUNTIF('Compte-rendu'!$A$2:$A$2082,'PV Ouverture '!$F$5),INDIRECT(ADDRESS(MATCH('PV Ouverture '!$F$5,'Compte-rendu'!$A$1:$A$2082,0)+ROW()-39,COLUMN()+2,3,1,"Compte-rendu"),1),0)</f>
        <v>0</v>
      </c>
      <c r="B68" s="83">
        <f ca="1">IF(ROW()&lt;ROW($A$39)+COUNTIF('Compte-rendu'!$A$2:$A$2082,'PV Ouverture '!$F$5),INDIRECT(ADDRESS(MATCH('PV Ouverture '!$F$5,'Compte-rendu'!$A$1:$A$2082,0)+ROW()-39,COLUMN()+2,3,1,"Compte-rendu"),1),0)</f>
        <v>0</v>
      </c>
      <c r="C68" s="83">
        <f ca="1">IF(ROW()&lt;ROW($A$39)+COUNTIF('Compte-rendu'!$A$2:$A$2082,'PV Ouverture '!$F$5),INDIRECT(ADDRESS(MATCH('PV Ouverture '!$F$5,'Compte-rendu'!$A$1:$A$2082,0)+ROW()-39,COLUMN()+2,3,1,"Compte-rendu"),1),0)</f>
        <v>0</v>
      </c>
      <c r="D68" s="128">
        <f ca="1">IF(ROW()&lt;ROW($A$39)+COUNTIF('Compte-rendu'!$A$2:$A$2082,'PV Ouverture '!$F$5),INDIRECT(ADDRESS(MATCH('PV Ouverture '!$F$5,'Compte-rendu'!$A$1:$A$2082,0)+ROW()-39,COLUMN()+2,3,1,"Compte-rendu"),1),0)</f>
        <v>0</v>
      </c>
      <c r="E68" s="128">
        <f ca="1">IF(ROW()&lt;ROW($A$39)+COUNTIF('Compte-rendu'!$A$2:$A$2082,'PV Ouverture '!$F$5),INDIRECT(ADDRESS(MATCH('PV Ouverture '!$F$5,'Compte-rendu'!$A$1:$A$2082,0)+ROW()-39,COLUMN()+2,3,1,"Compte-rendu"),1),0)</f>
        <v>0</v>
      </c>
      <c r="F68" s="128">
        <f ca="1">IF(ROW()&lt;ROW($A$39)+COUNTIF('Compte-rendu'!$A$2:$A$2082,'PV Ouverture '!$F$5),INDIRECT(ADDRESS(MATCH('PV Ouverture '!$F$5,'Compte-rendu'!$A$1:$A$2082,0)+ROW()-39,COLUMN()+2,3,1,"Compte-rendu"),1),0)</f>
        <v>0</v>
      </c>
      <c r="G68" s="128">
        <f ca="1">IF(ROW()&lt;ROW($A$39)+COUNTIF('Compte-rendu'!$A$2:$A$2082,'PV Ouverture '!$F$5),INDIRECT(ADDRESS(MATCH('PV Ouverture '!$F$5,'Compte-rendu'!$A$1:$A$2082,0)+ROW()-39,COLUMN()+2,3,1,"Compte-rendu"),1),0)</f>
        <v>0</v>
      </c>
      <c r="K68" s="33"/>
      <c r="L68" s="144" t="s">
        <v>40</v>
      </c>
      <c r="M68" s="144" t="s">
        <v>41</v>
      </c>
    </row>
    <row r="69" spans="1:20" s="56" customFormat="1" ht="104.25" customHeight="1" x14ac:dyDescent="0.25">
      <c r="A69" s="83">
        <f ca="1">IF(ROW()&lt;ROW($A$39)+COUNTIF('Compte-rendu'!$A$2:$A$2082,'PV Ouverture '!$F$5),INDIRECT(ADDRESS(MATCH('PV Ouverture '!$F$5,'Compte-rendu'!$A$1:$A$2082,0)+ROW()-39,COLUMN()+2,3,1,"Compte-rendu"),1),0)</f>
        <v>0</v>
      </c>
      <c r="B69" s="83">
        <f ca="1">IF(ROW()&lt;ROW($A$39)+COUNTIF('Compte-rendu'!$A$2:$A$2082,'PV Ouverture '!$F$5),INDIRECT(ADDRESS(MATCH('PV Ouverture '!$F$5,'Compte-rendu'!$A$1:$A$2082,0)+ROW()-39,COLUMN()+2,3,1,"Compte-rendu"),1),0)</f>
        <v>0</v>
      </c>
      <c r="C69" s="83">
        <f ca="1">IF(ROW()&lt;ROW($A$39)+COUNTIF('Compte-rendu'!$A$2:$A$2082,'PV Ouverture '!$F$5),INDIRECT(ADDRESS(MATCH('PV Ouverture '!$F$5,'Compte-rendu'!$A$1:$A$2082,0)+ROW()-39,COLUMN()+2,3,1,"Compte-rendu"),1),0)</f>
        <v>0</v>
      </c>
      <c r="D69" s="128">
        <f ca="1">IF(ROW()&lt;ROW($A$39)+COUNTIF('Compte-rendu'!$A$2:$A$2082,'PV Ouverture '!$F$5),INDIRECT(ADDRESS(MATCH('PV Ouverture '!$F$5,'Compte-rendu'!$A$1:$A$2082,0)+ROW()-39,COLUMN()+2,3,1,"Compte-rendu"),1),0)</f>
        <v>0</v>
      </c>
      <c r="E69" s="128">
        <f ca="1">IF(ROW()&lt;ROW($A$39)+COUNTIF('Compte-rendu'!$A$2:$A$2082,'PV Ouverture '!$F$5),INDIRECT(ADDRESS(MATCH('PV Ouverture '!$F$5,'Compte-rendu'!$A$1:$A$2082,0)+ROW()-39,COLUMN()+2,3,1,"Compte-rendu"),1),0)</f>
        <v>0</v>
      </c>
      <c r="F69" s="128">
        <f ca="1">IF(ROW()&lt;ROW($A$39)+COUNTIF('Compte-rendu'!$A$2:$A$2082,'PV Ouverture '!$F$5),INDIRECT(ADDRESS(MATCH('PV Ouverture '!$F$5,'Compte-rendu'!$A$1:$A$2082,0)+ROW()-39,COLUMN()+2,3,1,"Compte-rendu"),1),0)</f>
        <v>0</v>
      </c>
      <c r="G69" s="128">
        <f ca="1">IF(ROW()&lt;ROW($A$39)+COUNTIF('Compte-rendu'!$A$2:$A$2082,'PV Ouverture '!$F$5),INDIRECT(ADDRESS(MATCH('PV Ouverture '!$F$5,'Compte-rendu'!$A$1:$A$2082,0)+ROW()-39,COLUMN()+2,3,1,"Compte-rendu"),1),0)</f>
        <v>0</v>
      </c>
      <c r="H69" s="33"/>
      <c r="I69" s="33"/>
      <c r="J69" s="33"/>
      <c r="K69" s="33"/>
      <c r="L69" s="144" t="s">
        <v>42</v>
      </c>
      <c r="M69" s="144" t="s">
        <v>43</v>
      </c>
      <c r="N69" s="33"/>
      <c r="O69" s="33"/>
      <c r="P69" s="33"/>
      <c r="Q69" s="33"/>
      <c r="R69" s="33"/>
      <c r="S69" s="33"/>
      <c r="T69" s="33"/>
    </row>
    <row r="70" spans="1:20" ht="104.25" customHeight="1" x14ac:dyDescent="0.25">
      <c r="A70" s="83">
        <f ca="1">IF(ROW()&lt;ROW($A$39)+COUNTIF('Compte-rendu'!$A$2:$A$2082,'PV Ouverture '!$F$5),INDIRECT(ADDRESS(MATCH('PV Ouverture '!$F$5,'Compte-rendu'!$A$1:$A$2082,0)+ROW()-39,COLUMN()+2,3,1,"Compte-rendu"),1),0)</f>
        <v>0</v>
      </c>
      <c r="B70" s="83">
        <f ca="1">IF(ROW()&lt;ROW($A$39)+COUNTIF('Compte-rendu'!$A$2:$A$2082,'PV Ouverture '!$F$5),INDIRECT(ADDRESS(MATCH('PV Ouverture '!$F$5,'Compte-rendu'!$A$1:$A$2082,0)+ROW()-39,COLUMN()+2,3,1,"Compte-rendu"),1),0)</f>
        <v>0</v>
      </c>
      <c r="C70" s="83">
        <f ca="1">IF(ROW()&lt;ROW($A$39)+COUNTIF('Compte-rendu'!$A$2:$A$2082,'PV Ouverture '!$F$5),INDIRECT(ADDRESS(MATCH('PV Ouverture '!$F$5,'Compte-rendu'!$A$1:$A$2082,0)+ROW()-39,COLUMN()+2,3,1,"Compte-rendu"),1),0)</f>
        <v>0</v>
      </c>
      <c r="D70" s="128">
        <f ca="1">IF(ROW()&lt;ROW($A$39)+COUNTIF('Compte-rendu'!$A$2:$A$2082,'PV Ouverture '!$F$5),INDIRECT(ADDRESS(MATCH('PV Ouverture '!$F$5,'Compte-rendu'!$A$1:$A$2082,0)+ROW()-39,COLUMN()+2,3,1,"Compte-rendu"),1),0)</f>
        <v>0</v>
      </c>
      <c r="E70" s="128">
        <f ca="1">IF(ROW()&lt;ROW($A$39)+COUNTIF('Compte-rendu'!$A$2:$A$2082,'PV Ouverture '!$F$5),INDIRECT(ADDRESS(MATCH('PV Ouverture '!$F$5,'Compte-rendu'!$A$1:$A$2082,0)+ROW()-39,COLUMN()+2,3,1,"Compte-rendu"),1),0)</f>
        <v>0</v>
      </c>
      <c r="F70" s="128">
        <f ca="1">IF(ROW()&lt;ROW($A$39)+COUNTIF('Compte-rendu'!$A$2:$A$2082,'PV Ouverture '!$F$5),INDIRECT(ADDRESS(MATCH('PV Ouverture '!$F$5,'Compte-rendu'!$A$1:$A$2082,0)+ROW()-39,COLUMN()+2,3,1,"Compte-rendu"),1),0)</f>
        <v>0</v>
      </c>
      <c r="G70" s="128">
        <f ca="1">IF(ROW()&lt;ROW($A$39)+COUNTIF('Compte-rendu'!$A$2:$A$2082,'PV Ouverture '!$F$5),INDIRECT(ADDRESS(MATCH('PV Ouverture '!$F$5,'Compte-rendu'!$A$1:$A$2082,0)+ROW()-39,COLUMN()+2,3,1,"Compte-rendu"),1),0)</f>
        <v>0</v>
      </c>
      <c r="K70" s="33"/>
      <c r="L70" s="144" t="s">
        <v>44</v>
      </c>
      <c r="M70" s="144" t="s">
        <v>45</v>
      </c>
    </row>
    <row r="71" spans="1:20" ht="104.25" customHeight="1" x14ac:dyDescent="0.25">
      <c r="A71" s="83">
        <f ca="1">IF(ROW()&lt;ROW($A$39)+COUNTIF('Compte-rendu'!$A$2:$A$2082,'PV Ouverture '!$F$5),INDIRECT(ADDRESS(MATCH('PV Ouverture '!$F$5,'Compte-rendu'!$A$1:$A$2082,0)+ROW()-39,COLUMN()+2,3,1,"Compte-rendu"),1),0)</f>
        <v>0</v>
      </c>
      <c r="B71" s="83">
        <f ca="1">IF(ROW()&lt;ROW($A$39)+COUNTIF('Compte-rendu'!$A$2:$A$2082,'PV Ouverture '!$F$5),INDIRECT(ADDRESS(MATCH('PV Ouverture '!$F$5,'Compte-rendu'!$A$1:$A$2082,0)+ROW()-39,COLUMN()+2,3,1,"Compte-rendu"),1),0)</f>
        <v>0</v>
      </c>
      <c r="C71" s="83">
        <f ca="1">IF(ROW()&lt;ROW($A$39)+COUNTIF('Compte-rendu'!$A$2:$A$2082,'PV Ouverture '!$F$5),INDIRECT(ADDRESS(MATCH('PV Ouverture '!$F$5,'Compte-rendu'!$A$1:$A$2082,0)+ROW()-39,COLUMN()+2,3,1,"Compte-rendu"),1),0)</f>
        <v>0</v>
      </c>
      <c r="D71" s="128">
        <f ca="1">IF(ROW()&lt;ROW($A$39)+COUNTIF('Compte-rendu'!$A$2:$A$2082,'PV Ouverture '!$F$5),INDIRECT(ADDRESS(MATCH('PV Ouverture '!$F$5,'Compte-rendu'!$A$1:$A$2082,0)+ROW()-39,COLUMN()+2,3,1,"Compte-rendu"),1),0)</f>
        <v>0</v>
      </c>
      <c r="E71" s="128">
        <f ca="1">IF(ROW()&lt;ROW($A$39)+COUNTIF('Compte-rendu'!$A$2:$A$2082,'PV Ouverture '!$F$5),INDIRECT(ADDRESS(MATCH('PV Ouverture '!$F$5,'Compte-rendu'!$A$1:$A$2082,0)+ROW()-39,COLUMN()+2,3,1,"Compte-rendu"),1),0)</f>
        <v>0</v>
      </c>
      <c r="F71" s="128">
        <f ca="1">IF(ROW()&lt;ROW($A$39)+COUNTIF('Compte-rendu'!$A$2:$A$2082,'PV Ouverture '!$F$5),INDIRECT(ADDRESS(MATCH('PV Ouverture '!$F$5,'Compte-rendu'!$A$1:$A$2082,0)+ROW()-39,COLUMN()+2,3,1,"Compte-rendu"),1),0)</f>
        <v>0</v>
      </c>
      <c r="G71" s="128">
        <f ca="1">IF(ROW()&lt;ROW($A$39)+COUNTIF('Compte-rendu'!$A$2:$A$2082,'PV Ouverture '!$F$5),INDIRECT(ADDRESS(MATCH('PV Ouverture '!$F$5,'Compte-rendu'!$A$1:$A$2082,0)+ROW()-39,COLUMN()+2,3,1,"Compte-rendu"),1),0)</f>
        <v>0</v>
      </c>
      <c r="K71" s="33"/>
      <c r="L71" s="144" t="s">
        <v>46</v>
      </c>
      <c r="M71" s="144" t="s">
        <v>47</v>
      </c>
    </row>
    <row r="72" spans="1:20" ht="104.25" customHeight="1" x14ac:dyDescent="0.25">
      <c r="A72" s="83">
        <f ca="1">IF(ROW()&lt;ROW($A$39)+COUNTIF('Compte-rendu'!$A$2:$A$2082,'PV Ouverture '!$F$5),INDIRECT(ADDRESS(MATCH('PV Ouverture '!$F$5,'Compte-rendu'!$A$1:$A$2082,0)+ROW()-39,COLUMN()+2,3,1,"Compte-rendu"),1),0)</f>
        <v>0</v>
      </c>
      <c r="B72" s="83">
        <f ca="1">IF(ROW()&lt;ROW($A$39)+COUNTIF('Compte-rendu'!$A$2:$A$2082,'PV Ouverture '!$F$5),INDIRECT(ADDRESS(MATCH('PV Ouverture '!$F$5,'Compte-rendu'!$A$1:$A$2082,0)+ROW()-39,COLUMN()+2,3,1,"Compte-rendu"),1),0)</f>
        <v>0</v>
      </c>
      <c r="C72" s="83">
        <f ca="1">IF(ROW()&lt;ROW($A$39)+COUNTIF('Compte-rendu'!$A$2:$A$2082,'PV Ouverture '!$F$5),INDIRECT(ADDRESS(MATCH('PV Ouverture '!$F$5,'Compte-rendu'!$A$1:$A$2082,0)+ROW()-39,COLUMN()+2,3,1,"Compte-rendu"),1),0)</f>
        <v>0</v>
      </c>
      <c r="D72" s="128">
        <f ca="1">IF(ROW()&lt;ROW($A$39)+COUNTIF('Compte-rendu'!$A$2:$A$2082,'PV Ouverture '!$F$5),INDIRECT(ADDRESS(MATCH('PV Ouverture '!$F$5,'Compte-rendu'!$A$1:$A$2082,0)+ROW()-39,COLUMN()+2,3,1,"Compte-rendu"),1),0)</f>
        <v>0</v>
      </c>
      <c r="E72" s="128">
        <f ca="1">IF(ROW()&lt;ROW($A$39)+COUNTIF('Compte-rendu'!$A$2:$A$2082,'PV Ouverture '!$F$5),INDIRECT(ADDRESS(MATCH('PV Ouverture '!$F$5,'Compte-rendu'!$A$1:$A$2082,0)+ROW()-39,COLUMN()+2,3,1,"Compte-rendu"),1),0)</f>
        <v>0</v>
      </c>
      <c r="F72" s="128">
        <f ca="1">IF(ROW()&lt;ROW($A$39)+COUNTIF('Compte-rendu'!$A$2:$A$2082,'PV Ouverture '!$F$5),INDIRECT(ADDRESS(MATCH('PV Ouverture '!$F$5,'Compte-rendu'!$A$1:$A$2082,0)+ROW()-39,COLUMN()+2,3,1,"Compte-rendu"),1),0)</f>
        <v>0</v>
      </c>
      <c r="G72" s="128">
        <f ca="1">IF(ROW()&lt;ROW($A$39)+COUNTIF('Compte-rendu'!$A$2:$A$2082,'PV Ouverture '!$F$5),INDIRECT(ADDRESS(MATCH('PV Ouverture '!$F$5,'Compte-rendu'!$A$1:$A$2082,0)+ROW()-39,COLUMN()+2,3,1,"Compte-rendu"),1),0)</f>
        <v>0</v>
      </c>
      <c r="K72" s="33"/>
      <c r="L72" s="144" t="s">
        <v>48</v>
      </c>
      <c r="M72" s="144" t="s">
        <v>49</v>
      </c>
    </row>
    <row r="73" spans="1:20" ht="104.25" customHeight="1" x14ac:dyDescent="0.25">
      <c r="A73" s="83">
        <f ca="1">IF(ROW()&lt;ROW($A$39)+COUNTIF('Compte-rendu'!$A$2:$A$2082,'PV Ouverture '!$F$5),INDIRECT(ADDRESS(MATCH('PV Ouverture '!$F$5,'Compte-rendu'!$A$1:$A$2082,0)+ROW()-39,COLUMN()+2,3,1,"Compte-rendu"),1),0)</f>
        <v>0</v>
      </c>
      <c r="B73" s="83">
        <f ca="1">IF(ROW()&lt;ROW($A$39)+COUNTIF('Compte-rendu'!$A$2:$A$2082,'PV Ouverture '!$F$5),INDIRECT(ADDRESS(MATCH('PV Ouverture '!$F$5,'Compte-rendu'!$A$1:$A$2082,0)+ROW()-39,COLUMN()+2,3,1,"Compte-rendu"),1),0)</f>
        <v>0</v>
      </c>
      <c r="C73" s="83">
        <f ca="1">IF(ROW()&lt;ROW($A$39)+COUNTIF('Compte-rendu'!$A$2:$A$2082,'PV Ouverture '!$F$5),INDIRECT(ADDRESS(MATCH('PV Ouverture '!$F$5,'Compte-rendu'!$A$1:$A$2082,0)+ROW()-39,COLUMN()+2,3,1,"Compte-rendu"),1),0)</f>
        <v>0</v>
      </c>
      <c r="D73" s="128">
        <f ca="1">IF(ROW()&lt;ROW($A$39)+COUNTIF('Compte-rendu'!$A$2:$A$2082,'PV Ouverture '!$F$5),INDIRECT(ADDRESS(MATCH('PV Ouverture '!$F$5,'Compte-rendu'!$A$1:$A$2082,0)+ROW()-39,COLUMN()+2,3,1,"Compte-rendu"),1),0)</f>
        <v>0</v>
      </c>
      <c r="E73" s="128">
        <f ca="1">IF(ROW()&lt;ROW($A$39)+COUNTIF('Compte-rendu'!$A$2:$A$2082,'PV Ouverture '!$F$5),INDIRECT(ADDRESS(MATCH('PV Ouverture '!$F$5,'Compte-rendu'!$A$1:$A$2082,0)+ROW()-39,COLUMN()+2,3,1,"Compte-rendu"),1),0)</f>
        <v>0</v>
      </c>
      <c r="F73" s="128">
        <f ca="1">IF(ROW()&lt;ROW($A$39)+COUNTIF('Compte-rendu'!$A$2:$A$2082,'PV Ouverture '!$F$5),INDIRECT(ADDRESS(MATCH('PV Ouverture '!$F$5,'Compte-rendu'!$A$1:$A$2082,0)+ROW()-39,COLUMN()+2,3,1,"Compte-rendu"),1),0)</f>
        <v>0</v>
      </c>
      <c r="G73" s="128">
        <f ca="1">IF(ROW()&lt;ROW($A$39)+COUNTIF('Compte-rendu'!$A$2:$A$2082,'PV Ouverture '!$F$5),INDIRECT(ADDRESS(MATCH('PV Ouverture '!$F$5,'Compte-rendu'!$A$1:$A$2082,0)+ROW()-39,COLUMN()+2,3,1,"Compte-rendu"),1),0)</f>
        <v>0</v>
      </c>
      <c r="K73" s="33"/>
      <c r="L73" s="144" t="s">
        <v>50</v>
      </c>
      <c r="M73" s="144" t="s">
        <v>51</v>
      </c>
    </row>
    <row r="74" spans="1:20" ht="104.25" customHeight="1" x14ac:dyDescent="0.25">
      <c r="A74" s="83">
        <f ca="1">IF(ROW()&lt;ROW($A$39)+COUNTIF('Compte-rendu'!$A$2:$A$2082,'PV Ouverture '!$F$5),INDIRECT(ADDRESS(MATCH('PV Ouverture '!$F$5,'Compte-rendu'!$A$1:$A$2082,0)+ROW()-39,COLUMN()+2,3,1,"Compte-rendu"),1),0)</f>
        <v>0</v>
      </c>
      <c r="B74" s="83">
        <f ca="1">IF(ROW()&lt;ROW($A$39)+COUNTIF('Compte-rendu'!$A$2:$A$2082,'PV Ouverture '!$F$5),INDIRECT(ADDRESS(MATCH('PV Ouverture '!$F$5,'Compte-rendu'!$A$1:$A$2082,0)+ROW()-39,COLUMN()+2,3,1,"Compte-rendu"),1),0)</f>
        <v>0</v>
      </c>
      <c r="C74" s="83">
        <f ca="1">IF(ROW()&lt;ROW($A$39)+COUNTIF('Compte-rendu'!$A$2:$A$2082,'PV Ouverture '!$F$5),INDIRECT(ADDRESS(MATCH('PV Ouverture '!$F$5,'Compte-rendu'!$A$1:$A$2082,0)+ROW()-39,COLUMN()+2,3,1,"Compte-rendu"),1),0)</f>
        <v>0</v>
      </c>
      <c r="D74" s="128">
        <f ca="1">IF(ROW()&lt;ROW($A$39)+COUNTIF('Compte-rendu'!$A$2:$A$2082,'PV Ouverture '!$F$5),INDIRECT(ADDRESS(MATCH('PV Ouverture '!$F$5,'Compte-rendu'!$A$1:$A$2082,0)+ROW()-39,COLUMN()+2,3,1,"Compte-rendu"),1),0)</f>
        <v>0</v>
      </c>
      <c r="E74" s="128">
        <f ca="1">IF(ROW()&lt;ROW($A$39)+COUNTIF('Compte-rendu'!$A$2:$A$2082,'PV Ouverture '!$F$5),INDIRECT(ADDRESS(MATCH('PV Ouverture '!$F$5,'Compte-rendu'!$A$1:$A$2082,0)+ROW()-39,COLUMN()+2,3,1,"Compte-rendu"),1),0)</f>
        <v>0</v>
      </c>
      <c r="F74" s="128">
        <f ca="1">IF(ROW()&lt;ROW($A$39)+COUNTIF('Compte-rendu'!$A$2:$A$2082,'PV Ouverture '!$F$5),INDIRECT(ADDRESS(MATCH('PV Ouverture '!$F$5,'Compte-rendu'!$A$1:$A$2082,0)+ROW()-39,COLUMN()+2,3,1,"Compte-rendu"),1),0)</f>
        <v>0</v>
      </c>
      <c r="G74" s="128">
        <f ca="1">IF(ROW()&lt;ROW($A$39)+COUNTIF('Compte-rendu'!$A$2:$A$2082,'PV Ouverture '!$F$5),INDIRECT(ADDRESS(MATCH('PV Ouverture '!$F$5,'Compte-rendu'!$A$1:$A$2082,0)+ROW()-39,COLUMN()+2,3,1,"Compte-rendu"),1),0)</f>
        <v>0</v>
      </c>
      <c r="K74" s="33"/>
      <c r="L74" s="144" t="s">
        <v>52</v>
      </c>
      <c r="M74" s="144" t="s">
        <v>53</v>
      </c>
    </row>
    <row r="75" spans="1:20" ht="104.25" customHeight="1" x14ac:dyDescent="0.25">
      <c r="A75" s="83">
        <f ca="1">IF(ROW()&lt;ROW($A$39)+COUNTIF('Compte-rendu'!$A$2:$A$2082,'PV Ouverture '!$F$5),INDIRECT(ADDRESS(MATCH('PV Ouverture '!$F$5,'Compte-rendu'!$A$1:$A$2082,0)+ROW()-39,COLUMN()+2,3,1,"Compte-rendu"),1),0)</f>
        <v>0</v>
      </c>
      <c r="B75" s="83">
        <f ca="1">IF(ROW()&lt;ROW($A$39)+COUNTIF('Compte-rendu'!$A$2:$A$2082,'PV Ouverture '!$F$5),INDIRECT(ADDRESS(MATCH('PV Ouverture '!$F$5,'Compte-rendu'!$A$1:$A$2082,0)+ROW()-39,COLUMN()+2,3,1,"Compte-rendu"),1),0)</f>
        <v>0</v>
      </c>
      <c r="C75" s="83">
        <f ca="1">IF(ROW()&lt;ROW($A$39)+COUNTIF('Compte-rendu'!$A$2:$A$2082,'PV Ouverture '!$F$5),INDIRECT(ADDRESS(MATCH('PV Ouverture '!$F$5,'Compte-rendu'!$A$1:$A$2082,0)+ROW()-39,COLUMN()+2,3,1,"Compte-rendu"),1),0)</f>
        <v>0</v>
      </c>
      <c r="D75" s="128">
        <f ca="1">IF(ROW()&lt;ROW($A$39)+COUNTIF('Compte-rendu'!$A$2:$A$2082,'PV Ouverture '!$F$5),INDIRECT(ADDRESS(MATCH('PV Ouverture '!$F$5,'Compte-rendu'!$A$1:$A$2082,0)+ROW()-39,COLUMN()+2,3,1,"Compte-rendu"),1),0)</f>
        <v>0</v>
      </c>
      <c r="E75" s="128">
        <f ca="1">IF(ROW()&lt;ROW($A$39)+COUNTIF('Compte-rendu'!$A$2:$A$2082,'PV Ouverture '!$F$5),INDIRECT(ADDRESS(MATCH('PV Ouverture '!$F$5,'Compte-rendu'!$A$1:$A$2082,0)+ROW()-39,COLUMN()+2,3,1,"Compte-rendu"),1),0)</f>
        <v>0</v>
      </c>
      <c r="F75" s="128">
        <f ca="1">IF(ROW()&lt;ROW($A$39)+COUNTIF('Compte-rendu'!$A$2:$A$2082,'PV Ouverture '!$F$5),INDIRECT(ADDRESS(MATCH('PV Ouverture '!$F$5,'Compte-rendu'!$A$1:$A$2082,0)+ROW()-39,COLUMN()+2,3,1,"Compte-rendu"),1),0)</f>
        <v>0</v>
      </c>
      <c r="G75" s="128">
        <f ca="1">IF(ROW()&lt;ROW($A$39)+COUNTIF('Compte-rendu'!$A$2:$A$2082,'PV Ouverture '!$F$5),INDIRECT(ADDRESS(MATCH('PV Ouverture '!$F$5,'Compte-rendu'!$A$1:$A$2082,0)+ROW()-39,COLUMN()+2,3,1,"Compte-rendu"),1),0)</f>
        <v>0</v>
      </c>
      <c r="K75" s="33"/>
      <c r="L75" s="144" t="s">
        <v>54</v>
      </c>
      <c r="M75" s="144" t="s">
        <v>55</v>
      </c>
    </row>
    <row r="76" spans="1:20" ht="104.25" customHeight="1" x14ac:dyDescent="0.25">
      <c r="A76" s="83">
        <f ca="1">IF(ROW()&lt;ROW($A$39)+COUNTIF('Compte-rendu'!$A$2:$A$2082,'PV Ouverture '!$F$5),INDIRECT(ADDRESS(MATCH('PV Ouverture '!$F$5,'Compte-rendu'!$A$1:$A$2082,0)+ROW()-39,COLUMN()+2,3,1,"Compte-rendu"),1),0)</f>
        <v>0</v>
      </c>
      <c r="B76" s="83">
        <f ca="1">IF(ROW()&lt;ROW($A$39)+COUNTIF('Compte-rendu'!$A$2:$A$2082,'PV Ouverture '!$F$5),INDIRECT(ADDRESS(MATCH('PV Ouverture '!$F$5,'Compte-rendu'!$A$1:$A$2082,0)+ROW()-39,COLUMN()+2,3,1,"Compte-rendu"),1),0)</f>
        <v>0</v>
      </c>
      <c r="C76" s="83">
        <f ca="1">IF(ROW()&lt;ROW($A$39)+COUNTIF('Compte-rendu'!$A$2:$A$2082,'PV Ouverture '!$F$5),INDIRECT(ADDRESS(MATCH('PV Ouverture '!$F$5,'Compte-rendu'!$A$1:$A$2082,0)+ROW()-39,COLUMN()+2,3,1,"Compte-rendu"),1),0)</f>
        <v>0</v>
      </c>
      <c r="D76" s="128">
        <f ca="1">IF(ROW()&lt;ROW($A$39)+COUNTIF('Compte-rendu'!$A$2:$A$2082,'PV Ouverture '!$F$5),INDIRECT(ADDRESS(MATCH('PV Ouverture '!$F$5,'Compte-rendu'!$A$1:$A$2082,0)+ROW()-39,COLUMN()+2,3,1,"Compte-rendu"),1),0)</f>
        <v>0</v>
      </c>
      <c r="E76" s="128">
        <f ca="1">IF(ROW()&lt;ROW($A$39)+COUNTIF('Compte-rendu'!$A$2:$A$2082,'PV Ouverture '!$F$5),INDIRECT(ADDRESS(MATCH('PV Ouverture '!$F$5,'Compte-rendu'!$A$1:$A$2082,0)+ROW()-39,COLUMN()+2,3,1,"Compte-rendu"),1),0)</f>
        <v>0</v>
      </c>
      <c r="F76" s="128">
        <f ca="1">IF(ROW()&lt;ROW($A$39)+COUNTIF('Compte-rendu'!$A$2:$A$2082,'PV Ouverture '!$F$5),INDIRECT(ADDRESS(MATCH('PV Ouverture '!$F$5,'Compte-rendu'!$A$1:$A$2082,0)+ROW()-39,COLUMN()+2,3,1,"Compte-rendu"),1),0)</f>
        <v>0</v>
      </c>
      <c r="G76" s="128">
        <f ca="1">IF(ROW()&lt;ROW($A$39)+COUNTIF('Compte-rendu'!$A$2:$A$2082,'PV Ouverture '!$F$5),INDIRECT(ADDRESS(MATCH('PV Ouverture '!$F$5,'Compte-rendu'!$A$1:$A$2082,0)+ROW()-39,COLUMN()+2,3,1,"Compte-rendu"),1),0)</f>
        <v>0</v>
      </c>
      <c r="K76" s="33"/>
      <c r="L76" s="144" t="s">
        <v>56</v>
      </c>
      <c r="M76" s="144" t="s">
        <v>57</v>
      </c>
    </row>
    <row r="77" spans="1:20" ht="104.25" customHeight="1" x14ac:dyDescent="0.25">
      <c r="A77" s="83">
        <f ca="1">IF(ROW()&lt;ROW($A$39)+COUNTIF('Compte-rendu'!$A$2:$A$2082,'PV Ouverture '!$F$5),INDIRECT(ADDRESS(MATCH('PV Ouverture '!$F$5,'Compte-rendu'!$A$1:$A$2082,0)+ROW()-39,COLUMN()+2,3,1,"Compte-rendu"),1),0)</f>
        <v>0</v>
      </c>
      <c r="B77" s="83">
        <f ca="1">IF(ROW()&lt;ROW($A$39)+COUNTIF('Compte-rendu'!$A$2:$A$2082,'PV Ouverture '!$F$5),INDIRECT(ADDRESS(MATCH('PV Ouverture '!$F$5,'Compte-rendu'!$A$1:$A$2082,0)+ROW()-39,COLUMN()+2,3,1,"Compte-rendu"),1),0)</f>
        <v>0</v>
      </c>
      <c r="C77" s="83">
        <f ca="1">IF(ROW()&lt;ROW($A$39)+COUNTIF('Compte-rendu'!$A$2:$A$2082,'PV Ouverture '!$F$5),INDIRECT(ADDRESS(MATCH('PV Ouverture '!$F$5,'Compte-rendu'!$A$1:$A$2082,0)+ROW()-39,COLUMN()+2,3,1,"Compte-rendu"),1),0)</f>
        <v>0</v>
      </c>
      <c r="D77" s="128">
        <f ca="1">IF(ROW()&lt;ROW($A$39)+COUNTIF('Compte-rendu'!$A$2:$A$2082,'PV Ouverture '!$F$5),INDIRECT(ADDRESS(MATCH('PV Ouverture '!$F$5,'Compte-rendu'!$A$1:$A$2082,0)+ROW()-39,COLUMN()+2,3,1,"Compte-rendu"),1),0)</f>
        <v>0</v>
      </c>
      <c r="E77" s="128">
        <f ca="1">IF(ROW()&lt;ROW($A$39)+COUNTIF('Compte-rendu'!$A$2:$A$2082,'PV Ouverture '!$F$5),INDIRECT(ADDRESS(MATCH('PV Ouverture '!$F$5,'Compte-rendu'!$A$1:$A$2082,0)+ROW()-39,COLUMN()+2,3,1,"Compte-rendu"),1),0)</f>
        <v>0</v>
      </c>
      <c r="F77" s="128">
        <f ca="1">IF(ROW()&lt;ROW($A$39)+COUNTIF('Compte-rendu'!$A$2:$A$2082,'PV Ouverture '!$F$5),INDIRECT(ADDRESS(MATCH('PV Ouverture '!$F$5,'Compte-rendu'!$A$1:$A$2082,0)+ROW()-39,COLUMN()+2,3,1,"Compte-rendu"),1),0)</f>
        <v>0</v>
      </c>
      <c r="G77" s="128">
        <f ca="1">IF(ROW()&lt;ROW($A$39)+COUNTIF('Compte-rendu'!$A$2:$A$2082,'PV Ouverture '!$F$5),INDIRECT(ADDRESS(MATCH('PV Ouverture '!$F$5,'Compte-rendu'!$A$1:$A$2082,0)+ROW()-39,COLUMN()+2,3,1,"Compte-rendu"),1),0)</f>
        <v>0</v>
      </c>
      <c r="K77" s="33"/>
      <c r="L77" s="144" t="s">
        <v>58</v>
      </c>
      <c r="M77" s="144" t="s">
        <v>59</v>
      </c>
    </row>
    <row r="78" spans="1:20" ht="104.25" customHeight="1" x14ac:dyDescent="0.25">
      <c r="A78" s="83">
        <f ca="1">IF(ROW()&lt;ROW($A$39)+COUNTIF('Compte-rendu'!$A$2:$A$2082,'PV Ouverture '!$F$5),INDIRECT(ADDRESS(MATCH('PV Ouverture '!$F$5,'Compte-rendu'!$A$1:$A$2082,0)+ROW()-39,COLUMN()+2,3,1,"Compte-rendu"),1),0)</f>
        <v>0</v>
      </c>
      <c r="B78" s="83">
        <f ca="1">IF(ROW()&lt;ROW($A$39)+COUNTIF('Compte-rendu'!$A$2:$A$2082,'PV Ouverture '!$F$5),INDIRECT(ADDRESS(MATCH('PV Ouverture '!$F$5,'Compte-rendu'!$A$1:$A$2082,0)+ROW()-39,COLUMN()+2,3,1,"Compte-rendu"),1),0)</f>
        <v>0</v>
      </c>
      <c r="C78" s="83">
        <f ca="1">IF(ROW()&lt;ROW($A$39)+COUNTIF('Compte-rendu'!$A$2:$A$2082,'PV Ouverture '!$F$5),INDIRECT(ADDRESS(MATCH('PV Ouverture '!$F$5,'Compte-rendu'!$A$1:$A$2082,0)+ROW()-39,COLUMN()+2,3,1,"Compte-rendu"),1),0)</f>
        <v>0</v>
      </c>
      <c r="D78" s="128">
        <f ca="1">IF(ROW()&lt;ROW($A$39)+COUNTIF('Compte-rendu'!$A$2:$A$2082,'PV Ouverture '!$F$5),INDIRECT(ADDRESS(MATCH('PV Ouverture '!$F$5,'Compte-rendu'!$A$1:$A$2082,0)+ROW()-39,COLUMN()+2,3,1,"Compte-rendu"),1),0)</f>
        <v>0</v>
      </c>
      <c r="E78" s="128">
        <f ca="1">IF(ROW()&lt;ROW($A$39)+COUNTIF('Compte-rendu'!$A$2:$A$2082,'PV Ouverture '!$F$5),INDIRECT(ADDRESS(MATCH('PV Ouverture '!$F$5,'Compte-rendu'!$A$1:$A$2082,0)+ROW()-39,COLUMN()+2,3,1,"Compte-rendu"),1),0)</f>
        <v>0</v>
      </c>
      <c r="F78" s="128">
        <f ca="1">IF(ROW()&lt;ROW($A$39)+COUNTIF('Compte-rendu'!$A$2:$A$2082,'PV Ouverture '!$F$5),INDIRECT(ADDRESS(MATCH('PV Ouverture '!$F$5,'Compte-rendu'!$A$1:$A$2082,0)+ROW()-39,COLUMN()+2,3,1,"Compte-rendu"),1),0)</f>
        <v>0</v>
      </c>
      <c r="G78" s="128">
        <f ca="1">IF(ROW()&lt;ROW($A$39)+COUNTIF('Compte-rendu'!$A$2:$A$2082,'PV Ouverture '!$F$5),INDIRECT(ADDRESS(MATCH('PV Ouverture '!$F$5,'Compte-rendu'!$A$1:$A$2082,0)+ROW()-39,COLUMN()+2,3,1,"Compte-rendu"),1),0)</f>
        <v>0</v>
      </c>
      <c r="K78" s="33"/>
      <c r="L78" s="144" t="s">
        <v>60</v>
      </c>
      <c r="M78" s="144" t="s">
        <v>61</v>
      </c>
    </row>
    <row r="79" spans="1:20" ht="104.25" customHeight="1" x14ac:dyDescent="0.25">
      <c r="A79" s="83">
        <f ca="1">IF(ROW()&lt;ROW($A$39)+COUNTIF('Compte-rendu'!$A$2:$A$2082,'PV Ouverture '!$F$5),INDIRECT(ADDRESS(MATCH('PV Ouverture '!$F$5,'Compte-rendu'!$A$1:$A$2082,0)+ROW()-39,COLUMN()+2,3,1,"Compte-rendu"),1),0)</f>
        <v>0</v>
      </c>
      <c r="B79" s="83">
        <f ca="1">IF(ROW()&lt;ROW($A$39)+COUNTIF('Compte-rendu'!$A$2:$A$2082,'PV Ouverture '!$F$5),INDIRECT(ADDRESS(MATCH('PV Ouverture '!$F$5,'Compte-rendu'!$A$1:$A$2082,0)+ROW()-39,COLUMN()+2,3,1,"Compte-rendu"),1),0)</f>
        <v>0</v>
      </c>
      <c r="C79" s="83">
        <f ca="1">IF(ROW()&lt;ROW($A$39)+COUNTIF('Compte-rendu'!$A$2:$A$2082,'PV Ouverture '!$F$5),INDIRECT(ADDRESS(MATCH('PV Ouverture '!$F$5,'Compte-rendu'!$A$1:$A$2082,0)+ROW()-39,COLUMN()+2,3,1,"Compte-rendu"),1),0)</f>
        <v>0</v>
      </c>
      <c r="D79" s="128">
        <f ca="1">IF(ROW()&lt;ROW($A$39)+COUNTIF('Compte-rendu'!$A$2:$A$2082,'PV Ouverture '!$F$5),INDIRECT(ADDRESS(MATCH('PV Ouverture '!$F$5,'Compte-rendu'!$A$1:$A$2082,0)+ROW()-39,COLUMN()+2,3,1,"Compte-rendu"),1),0)</f>
        <v>0</v>
      </c>
      <c r="E79" s="128">
        <f ca="1">IF(ROW()&lt;ROW($A$39)+COUNTIF('Compte-rendu'!$A$2:$A$2082,'PV Ouverture '!$F$5),INDIRECT(ADDRESS(MATCH('PV Ouverture '!$F$5,'Compte-rendu'!$A$1:$A$2082,0)+ROW()-39,COLUMN()+2,3,1,"Compte-rendu"),1),0)</f>
        <v>0</v>
      </c>
      <c r="F79" s="128">
        <f ca="1">IF(ROW()&lt;ROW($A$39)+COUNTIF('Compte-rendu'!$A$2:$A$2082,'PV Ouverture '!$F$5),INDIRECT(ADDRESS(MATCH('PV Ouverture '!$F$5,'Compte-rendu'!$A$1:$A$2082,0)+ROW()-39,COLUMN()+2,3,1,"Compte-rendu"),1),0)</f>
        <v>0</v>
      </c>
      <c r="G79" s="128">
        <f ca="1">IF(ROW()&lt;ROW($A$39)+COUNTIF('Compte-rendu'!$A$2:$A$2082,'PV Ouverture '!$F$5),INDIRECT(ADDRESS(MATCH('PV Ouverture '!$F$5,'Compte-rendu'!$A$1:$A$2082,0)+ROW()-39,COLUMN()+2,3,1,"Compte-rendu"),1),0)</f>
        <v>0</v>
      </c>
      <c r="K79" s="33"/>
      <c r="L79" s="144" t="s">
        <v>62</v>
      </c>
      <c r="M79" s="144" t="s">
        <v>63</v>
      </c>
    </row>
    <row r="80" spans="1:20" ht="104.25" customHeight="1" x14ac:dyDescent="0.25">
      <c r="A80" s="83">
        <f ca="1">IF(ROW()&lt;ROW($A$39)+COUNTIF('Compte-rendu'!$A$2:$A$2082,'PV Ouverture '!$F$5),INDIRECT(ADDRESS(MATCH('PV Ouverture '!$F$5,'Compte-rendu'!$A$1:$A$2082,0)+ROW()-39,COLUMN()+2,3,1,"Compte-rendu"),1),0)</f>
        <v>0</v>
      </c>
      <c r="B80" s="83">
        <f ca="1">IF(ROW()&lt;ROW($A$39)+COUNTIF('Compte-rendu'!$A$2:$A$2082,'PV Ouverture '!$F$5),INDIRECT(ADDRESS(MATCH('PV Ouverture '!$F$5,'Compte-rendu'!$A$1:$A$2082,0)+ROW()-39,COLUMN()+2,3,1,"Compte-rendu"),1),0)</f>
        <v>0</v>
      </c>
      <c r="C80" s="83">
        <f ca="1">IF(ROW()&lt;ROW($A$39)+COUNTIF('Compte-rendu'!$A$2:$A$2082,'PV Ouverture '!$F$5),INDIRECT(ADDRESS(MATCH('PV Ouverture '!$F$5,'Compte-rendu'!$A$1:$A$2082,0)+ROW()-39,COLUMN()+2,3,1,"Compte-rendu"),1),0)</f>
        <v>0</v>
      </c>
      <c r="D80" s="128">
        <f ca="1">IF(ROW()&lt;ROW($A$39)+COUNTIF('Compte-rendu'!$A$2:$A$2082,'PV Ouverture '!$F$5),INDIRECT(ADDRESS(MATCH('PV Ouverture '!$F$5,'Compte-rendu'!$A$1:$A$2082,0)+ROW()-39,COLUMN()+2,3,1,"Compte-rendu"),1),0)</f>
        <v>0</v>
      </c>
      <c r="E80" s="128">
        <f ca="1">IF(ROW()&lt;ROW($A$39)+COUNTIF('Compte-rendu'!$A$2:$A$2082,'PV Ouverture '!$F$5),INDIRECT(ADDRESS(MATCH('PV Ouverture '!$F$5,'Compte-rendu'!$A$1:$A$2082,0)+ROW()-39,COLUMN()+2,3,1,"Compte-rendu"),1),0)</f>
        <v>0</v>
      </c>
      <c r="F80" s="128">
        <f ca="1">IF(ROW()&lt;ROW($A$39)+COUNTIF('Compte-rendu'!$A$2:$A$2082,'PV Ouverture '!$F$5),INDIRECT(ADDRESS(MATCH('PV Ouverture '!$F$5,'Compte-rendu'!$A$1:$A$2082,0)+ROW()-39,COLUMN()+2,3,1,"Compte-rendu"),1),0)</f>
        <v>0</v>
      </c>
      <c r="G80" s="128">
        <f ca="1">IF(ROW()&lt;ROW($A$39)+COUNTIF('Compte-rendu'!$A$2:$A$2082,'PV Ouverture '!$F$5),INDIRECT(ADDRESS(MATCH('PV Ouverture '!$F$5,'Compte-rendu'!$A$1:$A$2082,0)+ROW()-39,COLUMN()+2,3,1,"Compte-rendu"),1),0)</f>
        <v>0</v>
      </c>
      <c r="K80" s="33"/>
      <c r="L80" s="144" t="s">
        <v>64</v>
      </c>
      <c r="M80" s="144" t="s">
        <v>65</v>
      </c>
    </row>
    <row r="81" spans="1:13" ht="104.25" customHeight="1" x14ac:dyDescent="0.25">
      <c r="A81" s="83">
        <f ca="1">IF(ROW()&lt;ROW($A$39)+COUNTIF('Compte-rendu'!$A$2:$A$2082,'PV Ouverture '!$F$5),INDIRECT(ADDRESS(MATCH('PV Ouverture '!$F$5,'Compte-rendu'!$A$1:$A$2082,0)+ROW()-39,COLUMN()+2,3,1,"Compte-rendu"),1),0)</f>
        <v>0</v>
      </c>
      <c r="B81" s="83">
        <f ca="1">IF(ROW()&lt;ROW($A$39)+COUNTIF('Compte-rendu'!$A$2:$A$2082,'PV Ouverture '!$F$5),INDIRECT(ADDRESS(MATCH('PV Ouverture '!$F$5,'Compte-rendu'!$A$1:$A$2082,0)+ROW()-39,COLUMN()+2,3,1,"Compte-rendu"),1),0)</f>
        <v>0</v>
      </c>
      <c r="C81" s="83">
        <f ca="1">IF(ROW()&lt;ROW($A$39)+COUNTIF('Compte-rendu'!$A$2:$A$2082,'PV Ouverture '!$F$5),INDIRECT(ADDRESS(MATCH('PV Ouverture '!$F$5,'Compte-rendu'!$A$1:$A$2082,0)+ROW()-39,COLUMN()+2,3,1,"Compte-rendu"),1),0)</f>
        <v>0</v>
      </c>
      <c r="D81" s="128">
        <f ca="1">IF(ROW()&lt;ROW($A$39)+COUNTIF('Compte-rendu'!$A$2:$A$2082,'PV Ouverture '!$F$5),INDIRECT(ADDRESS(MATCH('PV Ouverture '!$F$5,'Compte-rendu'!$A$1:$A$2082,0)+ROW()-39,COLUMN()+2,3,1,"Compte-rendu"),1),0)</f>
        <v>0</v>
      </c>
      <c r="E81" s="128">
        <f ca="1">IF(ROW()&lt;ROW($A$39)+COUNTIF('Compte-rendu'!$A$2:$A$2082,'PV Ouverture '!$F$5),INDIRECT(ADDRESS(MATCH('PV Ouverture '!$F$5,'Compte-rendu'!$A$1:$A$2082,0)+ROW()-39,COLUMN()+2,3,1,"Compte-rendu"),1),0)</f>
        <v>0</v>
      </c>
      <c r="F81" s="128">
        <f ca="1">IF(ROW()&lt;ROW($A$39)+COUNTIF('Compte-rendu'!$A$2:$A$2082,'PV Ouverture '!$F$5),INDIRECT(ADDRESS(MATCH('PV Ouverture '!$F$5,'Compte-rendu'!$A$1:$A$2082,0)+ROW()-39,COLUMN()+2,3,1,"Compte-rendu"),1),0)</f>
        <v>0</v>
      </c>
      <c r="G81" s="128">
        <f ca="1">IF(ROW()&lt;ROW($A$39)+COUNTIF('Compte-rendu'!$A$2:$A$2082,'PV Ouverture '!$F$5),INDIRECT(ADDRESS(MATCH('PV Ouverture '!$F$5,'Compte-rendu'!$A$1:$A$2082,0)+ROW()-39,COLUMN()+2,3,1,"Compte-rendu"),1),0)</f>
        <v>0</v>
      </c>
      <c r="K81" s="33"/>
      <c r="L81" s="144" t="s">
        <v>66</v>
      </c>
      <c r="M81" s="144" t="s">
        <v>67</v>
      </c>
    </row>
    <row r="82" spans="1:13" ht="104.25" customHeight="1" x14ac:dyDescent="0.25">
      <c r="A82" s="83">
        <f ca="1">IF(ROW()&lt;ROW($A$39)+COUNTIF('Compte-rendu'!$A$2:$A$2082,'PV Ouverture '!$F$5),INDIRECT(ADDRESS(MATCH('PV Ouverture '!$F$5,'Compte-rendu'!$A$1:$A$2082,0)+ROW()-39,COLUMN()+2,3,1,"Compte-rendu"),1),0)</f>
        <v>0</v>
      </c>
      <c r="B82" s="83">
        <f ca="1">IF(ROW()&lt;ROW($A$39)+COUNTIF('Compte-rendu'!$A$2:$A$2082,'PV Ouverture '!$F$5),INDIRECT(ADDRESS(MATCH('PV Ouverture '!$F$5,'Compte-rendu'!$A$1:$A$2082,0)+ROW()-39,COLUMN()+2,3,1,"Compte-rendu"),1),0)</f>
        <v>0</v>
      </c>
      <c r="C82" s="83">
        <f ca="1">IF(ROW()&lt;ROW($A$39)+COUNTIF('Compte-rendu'!$A$2:$A$2082,'PV Ouverture '!$F$5),INDIRECT(ADDRESS(MATCH('PV Ouverture '!$F$5,'Compte-rendu'!$A$1:$A$2082,0)+ROW()-39,COLUMN()+2,3,1,"Compte-rendu"),1),0)</f>
        <v>0</v>
      </c>
      <c r="D82" s="128">
        <f ca="1">IF(ROW()&lt;ROW($A$39)+COUNTIF('Compte-rendu'!$A$2:$A$2082,'PV Ouverture '!$F$5),INDIRECT(ADDRESS(MATCH('PV Ouverture '!$F$5,'Compte-rendu'!$A$1:$A$2082,0)+ROW()-39,COLUMN()+2,3,1,"Compte-rendu"),1),0)</f>
        <v>0</v>
      </c>
      <c r="E82" s="128">
        <f ca="1">IF(ROW()&lt;ROW($A$39)+COUNTIF('Compte-rendu'!$A$2:$A$2082,'PV Ouverture '!$F$5),INDIRECT(ADDRESS(MATCH('PV Ouverture '!$F$5,'Compte-rendu'!$A$1:$A$2082,0)+ROW()-39,COLUMN()+2,3,1,"Compte-rendu"),1),0)</f>
        <v>0</v>
      </c>
      <c r="F82" s="128">
        <f ca="1">IF(ROW()&lt;ROW($A$39)+COUNTIF('Compte-rendu'!$A$2:$A$2082,'PV Ouverture '!$F$5),INDIRECT(ADDRESS(MATCH('PV Ouverture '!$F$5,'Compte-rendu'!$A$1:$A$2082,0)+ROW()-39,COLUMN()+2,3,1,"Compte-rendu"),1),0)</f>
        <v>0</v>
      </c>
      <c r="G82" s="128">
        <f ca="1">IF(ROW()&lt;ROW($A$39)+COUNTIF('Compte-rendu'!$A$2:$A$2082,'PV Ouverture '!$F$5),INDIRECT(ADDRESS(MATCH('PV Ouverture '!$F$5,'Compte-rendu'!$A$1:$A$2082,0)+ROW()-39,COLUMN()+2,3,1,"Compte-rendu"),1),0)</f>
        <v>0</v>
      </c>
      <c r="K82" s="33"/>
      <c r="L82" s="144" t="s">
        <v>68</v>
      </c>
      <c r="M82" s="144" t="s">
        <v>69</v>
      </c>
    </row>
    <row r="83" spans="1:13" ht="104.25" customHeight="1" x14ac:dyDescent="0.25">
      <c r="A83" s="83">
        <f ca="1">IF(ROW()&lt;ROW($A$39)+COUNTIF('Compte-rendu'!$A$2:$A$2082,'PV Ouverture '!$F$5),INDIRECT(ADDRESS(MATCH('PV Ouverture '!$F$5,'Compte-rendu'!$A$1:$A$2082,0)+ROW()-39,COLUMN()+2,3,1,"Compte-rendu"),1),0)</f>
        <v>0</v>
      </c>
      <c r="B83" s="83">
        <f ca="1">IF(ROW()&lt;ROW($A$39)+COUNTIF('Compte-rendu'!$A$2:$A$2082,'PV Ouverture '!$F$5),INDIRECT(ADDRESS(MATCH('PV Ouverture '!$F$5,'Compte-rendu'!$A$1:$A$2082,0)+ROW()-39,COLUMN()+2,3,1,"Compte-rendu"),1),0)</f>
        <v>0</v>
      </c>
      <c r="C83" s="83">
        <f ca="1">IF(ROW()&lt;ROW($A$39)+COUNTIF('Compte-rendu'!$A$2:$A$2082,'PV Ouverture '!$F$5),INDIRECT(ADDRESS(MATCH('PV Ouverture '!$F$5,'Compte-rendu'!$A$1:$A$2082,0)+ROW()-39,COLUMN()+2,3,1,"Compte-rendu"),1),0)</f>
        <v>0</v>
      </c>
      <c r="D83" s="128">
        <f ca="1">IF(ROW()&lt;ROW($A$39)+COUNTIF('Compte-rendu'!$A$2:$A$2082,'PV Ouverture '!$F$5),INDIRECT(ADDRESS(MATCH('PV Ouverture '!$F$5,'Compte-rendu'!$A$1:$A$2082,0)+ROW()-39,COLUMN()+2,3,1,"Compte-rendu"),1),0)</f>
        <v>0</v>
      </c>
      <c r="E83" s="128">
        <f ca="1">IF(ROW()&lt;ROW($A$39)+COUNTIF('Compte-rendu'!$A$2:$A$2082,'PV Ouverture '!$F$5),INDIRECT(ADDRESS(MATCH('PV Ouverture '!$F$5,'Compte-rendu'!$A$1:$A$2082,0)+ROW()-39,COLUMN()+2,3,1,"Compte-rendu"),1),0)</f>
        <v>0</v>
      </c>
      <c r="F83" s="128">
        <f ca="1">IF(ROW()&lt;ROW($A$39)+COUNTIF('Compte-rendu'!$A$2:$A$2082,'PV Ouverture '!$F$5),INDIRECT(ADDRESS(MATCH('PV Ouverture '!$F$5,'Compte-rendu'!$A$1:$A$2082,0)+ROW()-39,COLUMN()+2,3,1,"Compte-rendu"),1),0)</f>
        <v>0</v>
      </c>
      <c r="G83" s="128">
        <f ca="1">IF(ROW()&lt;ROW($A$39)+COUNTIF('Compte-rendu'!$A$2:$A$2082,'PV Ouverture '!$F$5),INDIRECT(ADDRESS(MATCH('PV Ouverture '!$F$5,'Compte-rendu'!$A$1:$A$2082,0)+ROW()-39,COLUMN()+2,3,1,"Compte-rendu"),1),0)</f>
        <v>0</v>
      </c>
      <c r="K83" s="33"/>
      <c r="L83" s="144" t="s">
        <v>70</v>
      </c>
      <c r="M83" s="144" t="s">
        <v>71</v>
      </c>
    </row>
    <row r="84" spans="1:13" ht="110.25" customHeight="1" x14ac:dyDescent="0.25">
      <c r="A84" s="83">
        <f ca="1">IF(ROW()&lt;ROW($A$39)+COUNTIF('Compte-rendu'!$A$2:$A$2082,'PV Ouverture '!$F$5),INDIRECT(ADDRESS(MATCH('PV Ouverture '!$F$5,'Compte-rendu'!$A$1:$A$2082,0)+ROW()-39,COLUMN()+2,3,1,"Compte-rendu"),1),0)</f>
        <v>0</v>
      </c>
      <c r="B84" s="83">
        <f ca="1">IF(ROW()&lt;ROW($A$39)+COUNTIF('Compte-rendu'!$A$2:$A$2082,'PV Ouverture '!$F$5),INDIRECT(ADDRESS(MATCH('PV Ouverture '!$F$5,'Compte-rendu'!$A$1:$A$2082,0)+ROW()-39,COLUMN()+2,3,1,"Compte-rendu"),1),0)</f>
        <v>0</v>
      </c>
      <c r="C84" s="83">
        <f ca="1">IF(ROW()&lt;ROW($A$39)+COUNTIF('Compte-rendu'!$A$2:$A$2082,'PV Ouverture '!$F$5),INDIRECT(ADDRESS(MATCH('PV Ouverture '!$F$5,'Compte-rendu'!$A$1:$A$2082,0)+ROW()-39,COLUMN()+2,3,1,"Compte-rendu"),1),0)</f>
        <v>0</v>
      </c>
      <c r="D84" s="128">
        <f ca="1">IF(ROW()&lt;ROW($A$39)+COUNTIF('Compte-rendu'!$A$2:$A$2082,'PV Ouverture '!$F$5),INDIRECT(ADDRESS(MATCH('PV Ouverture '!$F$5,'Compte-rendu'!$A$1:$A$2082,0)+ROW()-39,COLUMN()+2,3,1,"Compte-rendu"),1),0)</f>
        <v>0</v>
      </c>
      <c r="E84" s="128">
        <f ca="1">IF(ROW()&lt;ROW($A$39)+COUNTIF('Compte-rendu'!$A$2:$A$2082,'PV Ouverture '!$F$5),INDIRECT(ADDRESS(MATCH('PV Ouverture '!$F$5,'Compte-rendu'!$A$1:$A$2082,0)+ROW()-39,COLUMN()+2,3,1,"Compte-rendu"),1),0)</f>
        <v>0</v>
      </c>
      <c r="F84" s="128">
        <f ca="1">IF(ROW()&lt;ROW($A$39)+COUNTIF('Compte-rendu'!$A$2:$A$2082,'PV Ouverture '!$F$5),INDIRECT(ADDRESS(MATCH('PV Ouverture '!$F$5,'Compte-rendu'!$A$1:$A$2082,0)+ROW()-39,COLUMN()+2,3,1,"Compte-rendu"),1),0)</f>
        <v>0</v>
      </c>
      <c r="G84" s="128">
        <f ca="1">IF(ROW()&lt;ROW($A$39)+COUNTIF('Compte-rendu'!$A$2:$A$2082,'PV Ouverture '!$F$5),INDIRECT(ADDRESS(MATCH('PV Ouverture '!$F$5,'Compte-rendu'!$A$1:$A$2082,0)+ROW()-39,COLUMN()+2,3,1,"Compte-rendu"),1),0)</f>
        <v>0</v>
      </c>
      <c r="K84" s="33"/>
      <c r="L84" s="144" t="s">
        <v>72</v>
      </c>
      <c r="M84" s="144" t="s">
        <v>73</v>
      </c>
    </row>
    <row r="85" spans="1:13" ht="110.25" customHeight="1" x14ac:dyDescent="0.25">
      <c r="A85" s="83">
        <f ca="1">IF(ROW()&lt;ROW($A$39)+COUNTIF('Compte-rendu'!$A$2:$A$2082,'PV Ouverture '!$F$5),INDIRECT(ADDRESS(MATCH('PV Ouverture '!$F$5,'Compte-rendu'!$A$1:$A$2082,0)+ROW()-39,COLUMN()+2,3,1,"Compte-rendu"),1),0)</f>
        <v>0</v>
      </c>
      <c r="B85" s="83">
        <f ca="1">IF(ROW()&lt;ROW($A$39)+COUNTIF('Compte-rendu'!$A$2:$A$2082,'PV Ouverture '!$F$5),INDIRECT(ADDRESS(MATCH('PV Ouverture '!$F$5,'Compte-rendu'!$A$1:$A$2082,0)+ROW()-39,COLUMN()+2,3,1,"Compte-rendu"),1),0)</f>
        <v>0</v>
      </c>
      <c r="C85" s="83">
        <f ca="1">IF(ROW()&lt;ROW($A$39)+COUNTIF('Compte-rendu'!$A$2:$A$2082,'PV Ouverture '!$F$5),INDIRECT(ADDRESS(MATCH('PV Ouverture '!$F$5,'Compte-rendu'!$A$1:$A$2082,0)+ROW()-39,COLUMN()+2,3,1,"Compte-rendu"),1),0)</f>
        <v>0</v>
      </c>
      <c r="D85" s="128">
        <f ca="1">IF(ROW()&lt;ROW($A$39)+COUNTIF('Compte-rendu'!$A$2:$A$2082,'PV Ouverture '!$F$5),INDIRECT(ADDRESS(MATCH('PV Ouverture '!$F$5,'Compte-rendu'!$A$1:$A$2082,0)+ROW()-39,COLUMN()+2,3,1,"Compte-rendu"),1),0)</f>
        <v>0</v>
      </c>
      <c r="E85" s="128">
        <f ca="1">IF(ROW()&lt;ROW($A$39)+COUNTIF('Compte-rendu'!$A$2:$A$2082,'PV Ouverture '!$F$5),INDIRECT(ADDRESS(MATCH('PV Ouverture '!$F$5,'Compte-rendu'!$A$1:$A$2082,0)+ROW()-39,COLUMN()+2,3,1,"Compte-rendu"),1),0)</f>
        <v>0</v>
      </c>
      <c r="F85" s="128">
        <f ca="1">IF(ROW()&lt;ROW($A$39)+COUNTIF('Compte-rendu'!$A$2:$A$2082,'PV Ouverture '!$F$5),INDIRECT(ADDRESS(MATCH('PV Ouverture '!$F$5,'Compte-rendu'!$A$1:$A$2082,0)+ROW()-39,COLUMN()+2,3,1,"Compte-rendu"),1),0)</f>
        <v>0</v>
      </c>
      <c r="G85" s="128">
        <f ca="1">IF(ROW()&lt;ROW($A$39)+COUNTIF('Compte-rendu'!$A$2:$A$2082,'PV Ouverture '!$F$5),INDIRECT(ADDRESS(MATCH('PV Ouverture '!$F$5,'Compte-rendu'!$A$1:$A$2082,0)+ROW()-39,COLUMN()+2,3,1,"Compte-rendu"),1),0)</f>
        <v>0</v>
      </c>
      <c r="K85" s="33"/>
      <c r="L85" s="144" t="s">
        <v>74</v>
      </c>
      <c r="M85" s="144" t="s">
        <v>75</v>
      </c>
    </row>
    <row r="86" spans="1:13" ht="110.25" customHeight="1" x14ac:dyDescent="0.25">
      <c r="A86" s="83">
        <f ca="1">IF(ROW()&lt;ROW($A$39)+COUNTIF('Compte-rendu'!$A$2:$A$2082,'PV Ouverture '!$F$5),INDIRECT(ADDRESS(MATCH('PV Ouverture '!$F$5,'Compte-rendu'!$A$1:$A$2082,0)+ROW()-39,COLUMN()+2,3,1,"Compte-rendu"),1),0)</f>
        <v>0</v>
      </c>
      <c r="B86" s="83">
        <f ca="1">IF(ROW()&lt;ROW($A$39)+COUNTIF('Compte-rendu'!$A$2:$A$2082,'PV Ouverture '!$F$5),INDIRECT(ADDRESS(MATCH('PV Ouverture '!$F$5,'Compte-rendu'!$A$1:$A$2082,0)+ROW()-39,COLUMN()+2,3,1,"Compte-rendu"),1),0)</f>
        <v>0</v>
      </c>
      <c r="C86" s="83">
        <f ca="1">IF(ROW()&lt;ROW($A$39)+COUNTIF('Compte-rendu'!$A$2:$A$2082,'PV Ouverture '!$F$5),INDIRECT(ADDRESS(MATCH('PV Ouverture '!$F$5,'Compte-rendu'!$A$1:$A$2082,0)+ROW()-39,COLUMN()+2,3,1,"Compte-rendu"),1),0)</f>
        <v>0</v>
      </c>
      <c r="D86" s="128">
        <f ca="1">IF(ROW()&lt;ROW($A$39)+COUNTIF('Compte-rendu'!$A$2:$A$2082,'PV Ouverture '!$F$5),INDIRECT(ADDRESS(MATCH('PV Ouverture '!$F$5,'Compte-rendu'!$A$1:$A$2082,0)+ROW()-39,COLUMN()+2,3,1,"Compte-rendu"),1),0)</f>
        <v>0</v>
      </c>
      <c r="E86" s="128">
        <f ca="1">IF(ROW()&lt;ROW($A$39)+COUNTIF('Compte-rendu'!$A$2:$A$2082,'PV Ouverture '!$F$5),INDIRECT(ADDRESS(MATCH('PV Ouverture '!$F$5,'Compte-rendu'!$A$1:$A$2082,0)+ROW()-39,COLUMN()+2,3,1,"Compte-rendu"),1),0)</f>
        <v>0</v>
      </c>
      <c r="F86" s="128">
        <f ca="1">IF(ROW()&lt;ROW($A$39)+COUNTIF('Compte-rendu'!$A$2:$A$2082,'PV Ouverture '!$F$5),INDIRECT(ADDRESS(MATCH('PV Ouverture '!$F$5,'Compte-rendu'!$A$1:$A$2082,0)+ROW()-39,COLUMN()+2,3,1,"Compte-rendu"),1),0)</f>
        <v>0</v>
      </c>
      <c r="G86" s="128">
        <f ca="1">IF(ROW()&lt;ROW($A$39)+COUNTIF('Compte-rendu'!$A$2:$A$2082,'PV Ouverture '!$F$5),INDIRECT(ADDRESS(MATCH('PV Ouverture '!$F$5,'Compte-rendu'!$A$1:$A$2082,0)+ROW()-39,COLUMN()+2,3,1,"Compte-rendu"),1),0)</f>
        <v>0</v>
      </c>
      <c r="K86" s="33"/>
      <c r="L86" s="144" t="s">
        <v>76</v>
      </c>
      <c r="M86" s="144" t="s">
        <v>77</v>
      </c>
    </row>
    <row r="87" spans="1:13" ht="110.25" customHeight="1" x14ac:dyDescent="0.25">
      <c r="A87" s="83">
        <f ca="1">IF(ROW()&lt;ROW($A$39)+COUNTIF('Compte-rendu'!$A$2:$A$2082,'PV Ouverture '!$F$5),INDIRECT(ADDRESS(MATCH('PV Ouverture '!$F$5,'Compte-rendu'!$A$1:$A$2082,0)+ROW()-39,COLUMN()+2,3,1,"Compte-rendu"),1),0)</f>
        <v>0</v>
      </c>
      <c r="B87" s="83">
        <f ca="1">IF(ROW()&lt;ROW($A$39)+COUNTIF('Compte-rendu'!$A$2:$A$2082,'PV Ouverture '!$F$5),INDIRECT(ADDRESS(MATCH('PV Ouverture '!$F$5,'Compte-rendu'!$A$1:$A$2082,0)+ROW()-39,COLUMN()+2,3,1,"Compte-rendu"),1),0)</f>
        <v>0</v>
      </c>
      <c r="C87" s="83">
        <f ca="1">IF(ROW()&lt;ROW($A$39)+COUNTIF('Compte-rendu'!$A$2:$A$2082,'PV Ouverture '!$F$5),INDIRECT(ADDRESS(MATCH('PV Ouverture '!$F$5,'Compte-rendu'!$A$1:$A$2082,0)+ROW()-39,COLUMN()+2,3,1,"Compte-rendu"),1),0)</f>
        <v>0</v>
      </c>
      <c r="D87" s="128">
        <f ca="1">IF(ROW()&lt;ROW($A$39)+COUNTIF('Compte-rendu'!$A$2:$A$2082,'PV Ouverture '!$F$5),INDIRECT(ADDRESS(MATCH('PV Ouverture '!$F$5,'Compte-rendu'!$A$1:$A$2082,0)+ROW()-39,COLUMN()+2,3,1,"Compte-rendu"),1),0)</f>
        <v>0</v>
      </c>
      <c r="E87" s="128">
        <f ca="1">IF(ROW()&lt;ROW($A$39)+COUNTIF('Compte-rendu'!$A$2:$A$2082,'PV Ouverture '!$F$5),INDIRECT(ADDRESS(MATCH('PV Ouverture '!$F$5,'Compte-rendu'!$A$1:$A$2082,0)+ROW()-39,COLUMN()+2,3,1,"Compte-rendu"),1),0)</f>
        <v>0</v>
      </c>
      <c r="F87" s="128">
        <f ca="1">IF(ROW()&lt;ROW($A$39)+COUNTIF('Compte-rendu'!$A$2:$A$2082,'PV Ouverture '!$F$5),INDIRECT(ADDRESS(MATCH('PV Ouverture '!$F$5,'Compte-rendu'!$A$1:$A$2082,0)+ROW()-39,COLUMN()+2,3,1,"Compte-rendu"),1),0)</f>
        <v>0</v>
      </c>
      <c r="G87" s="128">
        <f ca="1">IF(ROW()&lt;ROW($A$39)+COUNTIF('Compte-rendu'!$A$2:$A$2082,'PV Ouverture '!$F$5),INDIRECT(ADDRESS(MATCH('PV Ouverture '!$F$5,'Compte-rendu'!$A$1:$A$2082,0)+ROW()-39,COLUMN()+2,3,1,"Compte-rendu"),1),0)</f>
        <v>0</v>
      </c>
      <c r="K87" s="33"/>
      <c r="L87" s="144" t="s">
        <v>78</v>
      </c>
      <c r="M87" s="144" t="s">
        <v>79</v>
      </c>
    </row>
    <row r="88" spans="1:13" ht="110.25" customHeight="1" x14ac:dyDescent="0.25">
      <c r="A88" s="83">
        <f ca="1">IF(ROW()&lt;ROW($A$39)+COUNTIF('Compte-rendu'!$A$2:$A$2082,'PV Ouverture '!$F$5),INDIRECT(ADDRESS(MATCH('PV Ouverture '!$F$5,'Compte-rendu'!$A$1:$A$2082,0)+ROW()-39,COLUMN()+2,3,1,"Compte-rendu"),1),0)</f>
        <v>0</v>
      </c>
      <c r="B88" s="83">
        <f ca="1">IF(ROW()&lt;ROW($A$39)+COUNTIF('Compte-rendu'!$A$2:$A$2082,'PV Ouverture '!$F$5),INDIRECT(ADDRESS(MATCH('PV Ouverture '!$F$5,'Compte-rendu'!$A$1:$A$2082,0)+ROW()-39,COLUMN()+2,3,1,"Compte-rendu"),1),0)</f>
        <v>0</v>
      </c>
      <c r="C88" s="83">
        <f ca="1">IF(ROW()&lt;ROW($A$39)+COUNTIF('Compte-rendu'!$A$2:$A$2082,'PV Ouverture '!$F$5),INDIRECT(ADDRESS(MATCH('PV Ouverture '!$F$5,'Compte-rendu'!$A$1:$A$2082,0)+ROW()-39,COLUMN()+2,3,1,"Compte-rendu"),1),0)</f>
        <v>0</v>
      </c>
      <c r="D88" s="128">
        <f ca="1">IF(ROW()&lt;ROW($A$39)+COUNTIF('Compte-rendu'!$A$2:$A$2082,'PV Ouverture '!$F$5),INDIRECT(ADDRESS(MATCH('PV Ouverture '!$F$5,'Compte-rendu'!$A$1:$A$2082,0)+ROW()-39,COLUMN()+2,3,1,"Compte-rendu"),1),0)</f>
        <v>0</v>
      </c>
      <c r="E88" s="128">
        <f ca="1">IF(ROW()&lt;ROW($A$39)+COUNTIF('Compte-rendu'!$A$2:$A$2082,'PV Ouverture '!$F$5),INDIRECT(ADDRESS(MATCH('PV Ouverture '!$F$5,'Compte-rendu'!$A$1:$A$2082,0)+ROW()-39,COLUMN()+2,3,1,"Compte-rendu"),1),0)</f>
        <v>0</v>
      </c>
      <c r="F88" s="128">
        <f ca="1">IF(ROW()&lt;ROW($A$39)+COUNTIF('Compte-rendu'!$A$2:$A$2082,'PV Ouverture '!$F$5),INDIRECT(ADDRESS(MATCH('PV Ouverture '!$F$5,'Compte-rendu'!$A$1:$A$2082,0)+ROW()-39,COLUMN()+2,3,1,"Compte-rendu"),1),0)</f>
        <v>0</v>
      </c>
      <c r="G88" s="128">
        <f ca="1">IF(ROW()&lt;ROW($A$39)+COUNTIF('Compte-rendu'!$A$2:$A$2082,'PV Ouverture '!$F$5),INDIRECT(ADDRESS(MATCH('PV Ouverture '!$F$5,'Compte-rendu'!$A$1:$A$2082,0)+ROW()-39,COLUMN()+2,3,1,"Compte-rendu"),1),0)</f>
        <v>0</v>
      </c>
      <c r="K88" s="33"/>
      <c r="L88" s="144" t="s">
        <v>80</v>
      </c>
      <c r="M88" s="144" t="s">
        <v>81</v>
      </c>
    </row>
    <row r="89" spans="1:13" ht="110.25" customHeight="1" x14ac:dyDescent="0.25">
      <c r="A89" s="83">
        <f ca="1">IF(ROW()&lt;ROW($A$39)+COUNTIF('Compte-rendu'!$A$2:$A$2082,'PV Ouverture '!$F$5),INDIRECT(ADDRESS(MATCH('PV Ouverture '!$F$5,'Compte-rendu'!$A$1:$A$2082,0)+ROW()-39,COLUMN()+2,3,1,"Compte-rendu"),1),0)</f>
        <v>0</v>
      </c>
      <c r="B89" s="83">
        <f ca="1">IF(ROW()&lt;ROW($A$39)+COUNTIF('Compte-rendu'!$A$2:$A$2082,'PV Ouverture '!$F$5),INDIRECT(ADDRESS(MATCH('PV Ouverture '!$F$5,'Compte-rendu'!$A$1:$A$2082,0)+ROW()-39,COLUMN()+2,3,1,"Compte-rendu"),1),0)</f>
        <v>0</v>
      </c>
      <c r="C89" s="83">
        <f ca="1">IF(ROW()&lt;ROW($A$39)+COUNTIF('Compte-rendu'!$A$2:$A$2082,'PV Ouverture '!$F$5),INDIRECT(ADDRESS(MATCH('PV Ouverture '!$F$5,'Compte-rendu'!$A$1:$A$2082,0)+ROW()-39,COLUMN()+2,3,1,"Compte-rendu"),1),0)</f>
        <v>0</v>
      </c>
      <c r="D89" s="128">
        <f ca="1">IF(ROW()&lt;ROW($A$39)+COUNTIF('Compte-rendu'!$A$2:$A$2082,'PV Ouverture '!$F$5),INDIRECT(ADDRESS(MATCH('PV Ouverture '!$F$5,'Compte-rendu'!$A$1:$A$2082,0)+ROW()-39,COLUMN()+2,3,1,"Compte-rendu"),1),0)</f>
        <v>0</v>
      </c>
      <c r="E89" s="128">
        <f ca="1">IF(ROW()&lt;ROW($A$39)+COUNTIF('Compte-rendu'!$A$2:$A$2082,'PV Ouverture '!$F$5),INDIRECT(ADDRESS(MATCH('PV Ouverture '!$F$5,'Compte-rendu'!$A$1:$A$2082,0)+ROW()-39,COLUMN()+2,3,1,"Compte-rendu"),1),0)</f>
        <v>0</v>
      </c>
      <c r="F89" s="128">
        <f ca="1">IF(ROW()&lt;ROW($A$39)+COUNTIF('Compte-rendu'!$A$2:$A$2082,'PV Ouverture '!$F$5),INDIRECT(ADDRESS(MATCH('PV Ouverture '!$F$5,'Compte-rendu'!$A$1:$A$2082,0)+ROW()-39,COLUMN()+2,3,1,"Compte-rendu"),1),0)</f>
        <v>0</v>
      </c>
      <c r="G89" s="128">
        <f ca="1">IF(ROW()&lt;ROW($A$39)+COUNTIF('Compte-rendu'!$A$2:$A$2082,'PV Ouverture '!$F$5),INDIRECT(ADDRESS(MATCH('PV Ouverture '!$F$5,'Compte-rendu'!$A$1:$A$2082,0)+ROW()-39,COLUMN()+2,3,1,"Compte-rendu"),1),0)</f>
        <v>0</v>
      </c>
      <c r="K89" s="33"/>
      <c r="L89" s="144" t="s">
        <v>82</v>
      </c>
      <c r="M89" s="144" t="s">
        <v>83</v>
      </c>
    </row>
    <row r="90" spans="1:13" ht="110.25" customHeight="1" x14ac:dyDescent="0.25">
      <c r="A90" s="83">
        <f ca="1">IF(ROW()&lt;ROW($A$39)+COUNTIF('Compte-rendu'!$A$2:$A$2082,'PV Ouverture '!$F$5),INDIRECT(ADDRESS(MATCH('PV Ouverture '!$F$5,'Compte-rendu'!$A$1:$A$2082,0)+ROW()-39,COLUMN()+2,3,1,"Compte-rendu"),1),0)</f>
        <v>0</v>
      </c>
      <c r="B90" s="83">
        <f ca="1">IF(ROW()&lt;ROW($A$39)+COUNTIF('Compte-rendu'!$A$2:$A$2082,'PV Ouverture '!$F$5),INDIRECT(ADDRESS(MATCH('PV Ouverture '!$F$5,'Compte-rendu'!$A$1:$A$2082,0)+ROW()-39,COLUMN()+2,3,1,"Compte-rendu"),1),0)</f>
        <v>0</v>
      </c>
      <c r="C90" s="83">
        <f ca="1">IF(ROW()&lt;ROW($A$39)+COUNTIF('Compte-rendu'!$A$2:$A$2082,'PV Ouverture '!$F$5),INDIRECT(ADDRESS(MATCH('PV Ouverture '!$F$5,'Compte-rendu'!$A$1:$A$2082,0)+ROW()-39,COLUMN()+2,3,1,"Compte-rendu"),1),0)</f>
        <v>0</v>
      </c>
      <c r="D90" s="128">
        <f ca="1">IF(ROW()&lt;ROW($A$39)+COUNTIF('Compte-rendu'!$A$2:$A$2082,'PV Ouverture '!$F$5),INDIRECT(ADDRESS(MATCH('PV Ouverture '!$F$5,'Compte-rendu'!$A$1:$A$2082,0)+ROW()-39,COLUMN()+2,3,1,"Compte-rendu"),1),0)</f>
        <v>0</v>
      </c>
      <c r="E90" s="128">
        <f ca="1">IF(ROW()&lt;ROW($A$39)+COUNTIF('Compte-rendu'!$A$2:$A$2082,'PV Ouverture '!$F$5),INDIRECT(ADDRESS(MATCH('PV Ouverture '!$F$5,'Compte-rendu'!$A$1:$A$2082,0)+ROW()-39,COLUMN()+2,3,1,"Compte-rendu"),1),0)</f>
        <v>0</v>
      </c>
      <c r="F90" s="128">
        <f ca="1">IF(ROW()&lt;ROW($A$39)+COUNTIF('Compte-rendu'!$A$2:$A$2082,'PV Ouverture '!$F$5),INDIRECT(ADDRESS(MATCH('PV Ouverture '!$F$5,'Compte-rendu'!$A$1:$A$2082,0)+ROW()-39,COLUMN()+2,3,1,"Compte-rendu"),1),0)</f>
        <v>0</v>
      </c>
      <c r="G90" s="128">
        <f ca="1">IF(ROW()&lt;ROW($A$39)+COUNTIF('Compte-rendu'!$A$2:$A$2082,'PV Ouverture '!$F$5),INDIRECT(ADDRESS(MATCH('PV Ouverture '!$F$5,'Compte-rendu'!$A$1:$A$2082,0)+ROW()-39,COLUMN()+2,3,1,"Compte-rendu"),1),0)</f>
        <v>0</v>
      </c>
      <c r="K90" s="33"/>
      <c r="L90" s="144" t="s">
        <v>84</v>
      </c>
      <c r="M90" s="144" t="s">
        <v>85</v>
      </c>
    </row>
    <row r="91" spans="1:13" ht="110.25" customHeight="1" x14ac:dyDescent="0.25">
      <c r="A91" s="83">
        <f ca="1">IF(ROW()&lt;ROW($A$39)+COUNTIF('Compte-rendu'!$A$2:$A$2082,'PV Ouverture '!$F$5),INDIRECT(ADDRESS(MATCH('PV Ouverture '!$F$5,'Compte-rendu'!$A$1:$A$2082,0)+ROW()-39,COLUMN()+2,3,1,"Compte-rendu"),1),0)</f>
        <v>0</v>
      </c>
      <c r="B91" s="83">
        <f ca="1">IF(ROW()&lt;ROW($A$39)+COUNTIF('Compte-rendu'!$A$2:$A$2082,'PV Ouverture '!$F$5),INDIRECT(ADDRESS(MATCH('PV Ouverture '!$F$5,'Compte-rendu'!$A$1:$A$2082,0)+ROW()-39,COLUMN()+2,3,1,"Compte-rendu"),1),0)</f>
        <v>0</v>
      </c>
      <c r="C91" s="83">
        <f ca="1">IF(ROW()&lt;ROW($A$39)+COUNTIF('Compte-rendu'!$A$2:$A$2082,'PV Ouverture '!$F$5),INDIRECT(ADDRESS(MATCH('PV Ouverture '!$F$5,'Compte-rendu'!$A$1:$A$2082,0)+ROW()-39,COLUMN()+2,3,1,"Compte-rendu"),1),0)</f>
        <v>0</v>
      </c>
      <c r="D91" s="128">
        <f ca="1">IF(ROW()&lt;ROW($A$39)+COUNTIF('Compte-rendu'!$A$2:$A$2082,'PV Ouverture '!$F$5),INDIRECT(ADDRESS(MATCH('PV Ouverture '!$F$5,'Compte-rendu'!$A$1:$A$2082,0)+ROW()-39,COLUMN()+2,3,1,"Compte-rendu"),1),0)</f>
        <v>0</v>
      </c>
      <c r="E91" s="128">
        <f ca="1">IF(ROW()&lt;ROW($A$39)+COUNTIF('Compte-rendu'!$A$2:$A$2082,'PV Ouverture '!$F$5),INDIRECT(ADDRESS(MATCH('PV Ouverture '!$F$5,'Compte-rendu'!$A$1:$A$2082,0)+ROW()-39,COLUMN()+2,3,1,"Compte-rendu"),1),0)</f>
        <v>0</v>
      </c>
      <c r="F91" s="128">
        <f ca="1">IF(ROW()&lt;ROW($A$39)+COUNTIF('Compte-rendu'!$A$2:$A$2082,'PV Ouverture '!$F$5),INDIRECT(ADDRESS(MATCH('PV Ouverture '!$F$5,'Compte-rendu'!$A$1:$A$2082,0)+ROW()-39,COLUMN()+2,3,1,"Compte-rendu"),1),0)</f>
        <v>0</v>
      </c>
      <c r="G91" s="128">
        <f ca="1">IF(ROW()&lt;ROW($A$39)+COUNTIF('Compte-rendu'!$A$2:$A$2082,'PV Ouverture '!$F$5),INDIRECT(ADDRESS(MATCH('PV Ouverture '!$F$5,'Compte-rendu'!$A$1:$A$2082,0)+ROW()-39,COLUMN()+2,3,1,"Compte-rendu"),1),0)</f>
        <v>0</v>
      </c>
      <c r="K91" s="33"/>
      <c r="L91" s="144" t="s">
        <v>86</v>
      </c>
      <c r="M91" s="144" t="s">
        <v>87</v>
      </c>
    </row>
    <row r="92" spans="1:13" ht="110.25" customHeight="1" x14ac:dyDescent="0.25">
      <c r="A92" s="83">
        <f ca="1">IF(ROW()&lt;ROW($A$39)+COUNTIF('Compte-rendu'!$A$2:$A$2082,'PV Ouverture '!$F$5),INDIRECT(ADDRESS(MATCH('PV Ouverture '!$F$5,'Compte-rendu'!$A$1:$A$2082,0)+ROW()-39,COLUMN()+2,3,1,"Compte-rendu"),1),0)</f>
        <v>0</v>
      </c>
      <c r="B92" s="83">
        <f ca="1">IF(ROW()&lt;ROW($A$39)+COUNTIF('Compte-rendu'!$A$2:$A$2082,'PV Ouverture '!$F$5),INDIRECT(ADDRESS(MATCH('PV Ouverture '!$F$5,'Compte-rendu'!$A$1:$A$2082,0)+ROW()-39,COLUMN()+2,3,1,"Compte-rendu"),1),0)</f>
        <v>0</v>
      </c>
      <c r="C92" s="83">
        <f ca="1">IF(ROW()&lt;ROW($A$39)+COUNTIF('Compte-rendu'!$A$2:$A$2082,'PV Ouverture '!$F$5),INDIRECT(ADDRESS(MATCH('PV Ouverture '!$F$5,'Compte-rendu'!$A$1:$A$2082,0)+ROW()-39,COLUMN()+2,3,1,"Compte-rendu"),1),0)</f>
        <v>0</v>
      </c>
      <c r="D92" s="128">
        <f ca="1">IF(ROW()&lt;ROW($A$39)+COUNTIF('Compte-rendu'!$A$2:$A$2082,'PV Ouverture '!$F$5),INDIRECT(ADDRESS(MATCH('PV Ouverture '!$F$5,'Compte-rendu'!$A$1:$A$2082,0)+ROW()-39,COLUMN()+2,3,1,"Compte-rendu"),1),0)</f>
        <v>0</v>
      </c>
      <c r="E92" s="128">
        <f ca="1">IF(ROW()&lt;ROW($A$39)+COUNTIF('Compte-rendu'!$A$2:$A$2082,'PV Ouverture '!$F$5),INDIRECT(ADDRESS(MATCH('PV Ouverture '!$F$5,'Compte-rendu'!$A$1:$A$2082,0)+ROW()-39,COLUMN()+2,3,1,"Compte-rendu"),1),0)</f>
        <v>0</v>
      </c>
      <c r="F92" s="128">
        <f ca="1">IF(ROW()&lt;ROW($A$39)+COUNTIF('Compte-rendu'!$A$2:$A$2082,'PV Ouverture '!$F$5),INDIRECT(ADDRESS(MATCH('PV Ouverture '!$F$5,'Compte-rendu'!$A$1:$A$2082,0)+ROW()-39,COLUMN()+2,3,1,"Compte-rendu"),1),0)</f>
        <v>0</v>
      </c>
      <c r="G92" s="128">
        <f ca="1">IF(ROW()&lt;ROW($A$39)+COUNTIF('Compte-rendu'!$A$2:$A$2082,'PV Ouverture '!$F$5),INDIRECT(ADDRESS(MATCH('PV Ouverture '!$F$5,'Compte-rendu'!$A$1:$A$2082,0)+ROW()-39,COLUMN()+2,3,1,"Compte-rendu"),1),0)</f>
        <v>0</v>
      </c>
      <c r="K92" s="33"/>
      <c r="L92" s="144" t="s">
        <v>88</v>
      </c>
      <c r="M92" s="144" t="s">
        <v>89</v>
      </c>
    </row>
    <row r="93" spans="1:13" ht="110.25" customHeight="1" x14ac:dyDescent="0.25">
      <c r="A93" s="83">
        <f ca="1">IF(ROW()&lt;ROW($A$39)+COUNTIF('Compte-rendu'!$A$2:$A$2082,'PV Ouverture '!$F$5),INDIRECT(ADDRESS(MATCH('PV Ouverture '!$F$5,'Compte-rendu'!$A$1:$A$2082,0)+ROW()-39,COLUMN()+2,3,1,"Compte-rendu"),1),0)</f>
        <v>0</v>
      </c>
      <c r="B93" s="83">
        <f ca="1">IF(ROW()&lt;ROW($A$39)+COUNTIF('Compte-rendu'!$A$2:$A$2082,'PV Ouverture '!$F$5),INDIRECT(ADDRESS(MATCH('PV Ouverture '!$F$5,'Compte-rendu'!$A$1:$A$2082,0)+ROW()-39,COLUMN()+2,3,1,"Compte-rendu"),1),0)</f>
        <v>0</v>
      </c>
      <c r="C93" s="83">
        <f ca="1">IF(ROW()&lt;ROW($A$39)+COUNTIF('Compte-rendu'!$A$2:$A$2082,'PV Ouverture '!$F$5),INDIRECT(ADDRESS(MATCH('PV Ouverture '!$F$5,'Compte-rendu'!$A$1:$A$2082,0)+ROW()-39,COLUMN()+2,3,1,"Compte-rendu"),1),0)</f>
        <v>0</v>
      </c>
      <c r="D93" s="128">
        <f ca="1">IF(ROW()&lt;ROW($A$39)+COUNTIF('Compte-rendu'!$A$2:$A$2082,'PV Ouverture '!$F$5),INDIRECT(ADDRESS(MATCH('PV Ouverture '!$F$5,'Compte-rendu'!$A$1:$A$2082,0)+ROW()-39,COLUMN()+2,3,1,"Compte-rendu"),1),0)</f>
        <v>0</v>
      </c>
      <c r="E93" s="128">
        <f ca="1">IF(ROW()&lt;ROW($A$39)+COUNTIF('Compte-rendu'!$A$2:$A$2082,'PV Ouverture '!$F$5),INDIRECT(ADDRESS(MATCH('PV Ouverture '!$F$5,'Compte-rendu'!$A$1:$A$2082,0)+ROW()-39,COLUMN()+2,3,1,"Compte-rendu"),1),0)</f>
        <v>0</v>
      </c>
      <c r="F93" s="128">
        <f ca="1">IF(ROW()&lt;ROW($A$39)+COUNTIF('Compte-rendu'!$A$2:$A$2082,'PV Ouverture '!$F$5),INDIRECT(ADDRESS(MATCH('PV Ouverture '!$F$5,'Compte-rendu'!$A$1:$A$2082,0)+ROW()-39,COLUMN()+2,3,1,"Compte-rendu"),1),0)</f>
        <v>0</v>
      </c>
      <c r="G93" s="128">
        <f ca="1">IF(ROW()&lt;ROW($A$39)+COUNTIF('Compte-rendu'!$A$2:$A$2082,'PV Ouverture '!$F$5),INDIRECT(ADDRESS(MATCH('PV Ouverture '!$F$5,'Compte-rendu'!$A$1:$A$2082,0)+ROW()-39,COLUMN()+2,3,1,"Compte-rendu"),1),0)</f>
        <v>0</v>
      </c>
      <c r="K93" s="33"/>
      <c r="L93" s="144" t="s">
        <v>90</v>
      </c>
      <c r="M93" s="144" t="s">
        <v>91</v>
      </c>
    </row>
    <row r="94" spans="1:13" ht="110.25" customHeight="1" x14ac:dyDescent="0.25">
      <c r="A94" s="83">
        <f ca="1">IF(ROW()&lt;ROW($A$39)+COUNTIF('Compte-rendu'!$A$2:$A$2082,'PV Ouverture '!$F$5),INDIRECT(ADDRESS(MATCH('PV Ouverture '!$F$5,'Compte-rendu'!$A$1:$A$2082,0)+ROW()-39,COLUMN()+2,3,1,"Compte-rendu"),1),0)</f>
        <v>0</v>
      </c>
      <c r="B94" s="83">
        <f ca="1">IF(ROW()&lt;ROW($A$39)+COUNTIF('Compte-rendu'!$A$2:$A$2082,'PV Ouverture '!$F$5),INDIRECT(ADDRESS(MATCH('PV Ouverture '!$F$5,'Compte-rendu'!$A$1:$A$2082,0)+ROW()-39,COLUMN()+2,3,1,"Compte-rendu"),1),0)</f>
        <v>0</v>
      </c>
      <c r="C94" s="83">
        <f ca="1">IF(ROW()&lt;ROW($A$39)+COUNTIF('Compte-rendu'!$A$2:$A$2082,'PV Ouverture '!$F$5),INDIRECT(ADDRESS(MATCH('PV Ouverture '!$F$5,'Compte-rendu'!$A$1:$A$2082,0)+ROW()-39,COLUMN()+2,3,1,"Compte-rendu"),1),0)</f>
        <v>0</v>
      </c>
      <c r="D94" s="128">
        <f ca="1">IF(ROW()&lt;ROW($A$39)+COUNTIF('Compte-rendu'!$A$2:$A$2082,'PV Ouverture '!$F$5),INDIRECT(ADDRESS(MATCH('PV Ouverture '!$F$5,'Compte-rendu'!$A$1:$A$2082,0)+ROW()-39,COLUMN()+2,3,1,"Compte-rendu"),1),0)</f>
        <v>0</v>
      </c>
      <c r="E94" s="128">
        <f ca="1">IF(ROW()&lt;ROW($A$39)+COUNTIF('Compte-rendu'!$A$2:$A$2082,'PV Ouverture '!$F$5),INDIRECT(ADDRESS(MATCH('PV Ouverture '!$F$5,'Compte-rendu'!$A$1:$A$2082,0)+ROW()-39,COLUMN()+2,3,1,"Compte-rendu"),1),0)</f>
        <v>0</v>
      </c>
      <c r="F94" s="128">
        <f ca="1">IF(ROW()&lt;ROW($A$39)+COUNTIF('Compte-rendu'!$A$2:$A$2082,'PV Ouverture '!$F$5),INDIRECT(ADDRESS(MATCH('PV Ouverture '!$F$5,'Compte-rendu'!$A$1:$A$2082,0)+ROW()-39,COLUMN()+2,3,1,"Compte-rendu"),1),0)</f>
        <v>0</v>
      </c>
      <c r="G94" s="128">
        <f ca="1">IF(ROW()&lt;ROW($A$39)+COUNTIF('Compte-rendu'!$A$2:$A$2082,'PV Ouverture '!$F$5),INDIRECT(ADDRESS(MATCH('PV Ouverture '!$F$5,'Compte-rendu'!$A$1:$A$2082,0)+ROW()-39,COLUMN()+2,3,1,"Compte-rendu"),1),0)</f>
        <v>0</v>
      </c>
      <c r="K94" s="33"/>
      <c r="L94" s="144" t="s">
        <v>92</v>
      </c>
      <c r="M94" s="144" t="s">
        <v>93</v>
      </c>
    </row>
    <row r="95" spans="1:13" ht="110.25" customHeight="1" x14ac:dyDescent="0.25">
      <c r="A95" s="83">
        <f ca="1">IF(ROW()&lt;ROW($A$39)+COUNTIF('Compte-rendu'!$A$2:$A$2082,'PV Ouverture '!$F$5),INDIRECT(ADDRESS(MATCH('PV Ouverture '!$F$5,'Compte-rendu'!$A$1:$A$2082,0)+ROW()-39,COLUMN()+2,3,1,"Compte-rendu"),1),0)</f>
        <v>0</v>
      </c>
      <c r="B95" s="83">
        <f ca="1">IF(ROW()&lt;ROW($A$39)+COUNTIF('Compte-rendu'!$A$2:$A$2082,'PV Ouverture '!$F$5),INDIRECT(ADDRESS(MATCH('PV Ouverture '!$F$5,'Compte-rendu'!$A$1:$A$2082,0)+ROW()-39,COLUMN()+2,3,1,"Compte-rendu"),1),0)</f>
        <v>0</v>
      </c>
      <c r="C95" s="83">
        <f ca="1">IF(ROW()&lt;ROW($A$39)+COUNTIF('Compte-rendu'!$A$2:$A$2082,'PV Ouverture '!$F$5),INDIRECT(ADDRESS(MATCH('PV Ouverture '!$F$5,'Compte-rendu'!$A$1:$A$2082,0)+ROW()-39,COLUMN()+2,3,1,"Compte-rendu"),1),0)</f>
        <v>0</v>
      </c>
      <c r="D95" s="128">
        <f ca="1">IF(ROW()&lt;ROW($A$39)+COUNTIF('Compte-rendu'!$A$2:$A$2082,'PV Ouverture '!$F$5),INDIRECT(ADDRESS(MATCH('PV Ouverture '!$F$5,'Compte-rendu'!$A$1:$A$2082,0)+ROW()-39,COLUMN()+2,3,1,"Compte-rendu"),1),0)</f>
        <v>0</v>
      </c>
      <c r="E95" s="128">
        <f ca="1">IF(ROW()&lt;ROW($A$39)+COUNTIF('Compte-rendu'!$A$2:$A$2082,'PV Ouverture '!$F$5),INDIRECT(ADDRESS(MATCH('PV Ouverture '!$F$5,'Compte-rendu'!$A$1:$A$2082,0)+ROW()-39,COLUMN()+2,3,1,"Compte-rendu"),1),0)</f>
        <v>0</v>
      </c>
      <c r="F95" s="128">
        <f ca="1">IF(ROW()&lt;ROW($A$39)+COUNTIF('Compte-rendu'!$A$2:$A$2082,'PV Ouverture '!$F$5),INDIRECT(ADDRESS(MATCH('PV Ouverture '!$F$5,'Compte-rendu'!$A$1:$A$2082,0)+ROW()-39,COLUMN()+2,3,1,"Compte-rendu"),1),0)</f>
        <v>0</v>
      </c>
      <c r="G95" s="128">
        <f ca="1">IF(ROW()&lt;ROW($A$39)+COUNTIF('Compte-rendu'!$A$2:$A$2082,'PV Ouverture '!$F$5),INDIRECT(ADDRESS(MATCH('PV Ouverture '!$F$5,'Compte-rendu'!$A$1:$A$2082,0)+ROW()-39,COLUMN()+2,3,1,"Compte-rendu"),1),0)</f>
        <v>0</v>
      </c>
      <c r="K95" s="33"/>
      <c r="L95" s="144" t="s">
        <v>94</v>
      </c>
      <c r="M95" s="144" t="s">
        <v>95</v>
      </c>
    </row>
    <row r="96" spans="1:13" ht="110.25" customHeight="1" x14ac:dyDescent="0.25">
      <c r="A96" s="83">
        <f ca="1">IF(ROW()&lt;ROW($A$39)+COUNTIF('Compte-rendu'!$A$2:$A$2082,'PV Ouverture '!$F$5),INDIRECT(ADDRESS(MATCH('PV Ouverture '!$F$5,'Compte-rendu'!$A$1:$A$2082,0)+ROW()-39,COLUMN()+2,3,1,"Compte-rendu"),1),0)</f>
        <v>0</v>
      </c>
      <c r="B96" s="83">
        <f ca="1">IF(ROW()&lt;ROW($A$39)+COUNTIF('Compte-rendu'!$A$2:$A$2082,'PV Ouverture '!$F$5),INDIRECT(ADDRESS(MATCH('PV Ouverture '!$F$5,'Compte-rendu'!$A$1:$A$2082,0)+ROW()-39,COLUMN()+2,3,1,"Compte-rendu"),1),0)</f>
        <v>0</v>
      </c>
      <c r="C96" s="83">
        <f ca="1">IF(ROW()&lt;ROW($A$39)+COUNTIF('Compte-rendu'!$A$2:$A$2082,'PV Ouverture '!$F$5),INDIRECT(ADDRESS(MATCH('PV Ouverture '!$F$5,'Compte-rendu'!$A$1:$A$2082,0)+ROW()-39,COLUMN()+2,3,1,"Compte-rendu"),1),0)</f>
        <v>0</v>
      </c>
      <c r="D96" s="128">
        <f ca="1">IF(ROW()&lt;ROW($A$39)+COUNTIF('Compte-rendu'!$A$2:$A$2082,'PV Ouverture '!$F$5),INDIRECT(ADDRESS(MATCH('PV Ouverture '!$F$5,'Compte-rendu'!$A$1:$A$2082,0)+ROW()-39,COLUMN()+2,3,1,"Compte-rendu"),1),0)</f>
        <v>0</v>
      </c>
      <c r="E96" s="128">
        <f ca="1">IF(ROW()&lt;ROW($A$39)+COUNTIF('Compte-rendu'!$A$2:$A$2082,'PV Ouverture '!$F$5),INDIRECT(ADDRESS(MATCH('PV Ouverture '!$F$5,'Compte-rendu'!$A$1:$A$2082,0)+ROW()-39,COLUMN()+2,3,1,"Compte-rendu"),1),0)</f>
        <v>0</v>
      </c>
      <c r="F96" s="128">
        <f ca="1">IF(ROW()&lt;ROW($A$39)+COUNTIF('Compte-rendu'!$A$2:$A$2082,'PV Ouverture '!$F$5),INDIRECT(ADDRESS(MATCH('PV Ouverture '!$F$5,'Compte-rendu'!$A$1:$A$2082,0)+ROW()-39,COLUMN()+2,3,1,"Compte-rendu"),1),0)</f>
        <v>0</v>
      </c>
      <c r="G96" s="128">
        <f ca="1">IF(ROW()&lt;ROW($A$39)+COUNTIF('Compte-rendu'!$A$2:$A$2082,'PV Ouverture '!$F$5),INDIRECT(ADDRESS(MATCH('PV Ouverture '!$F$5,'Compte-rendu'!$A$1:$A$2082,0)+ROW()-39,COLUMN()+2,3,1,"Compte-rendu"),1),0)</f>
        <v>0</v>
      </c>
      <c r="K96" s="33"/>
      <c r="L96" s="144" t="s">
        <v>96</v>
      </c>
      <c r="M96" s="144" t="s">
        <v>97</v>
      </c>
    </row>
    <row r="97" spans="1:13" ht="110.25" customHeight="1" x14ac:dyDescent="0.25">
      <c r="A97" s="83">
        <f ca="1">IF(ROW()&lt;ROW($A$39)+COUNTIF('Compte-rendu'!$A$2:$A$2082,'PV Ouverture '!$F$5),INDIRECT(ADDRESS(MATCH('PV Ouverture '!$F$5,'Compte-rendu'!$A$1:$A$2082,0)+ROW()-39,COLUMN()+2,3,1,"Compte-rendu"),1),0)</f>
        <v>0</v>
      </c>
      <c r="B97" s="83">
        <f ca="1">IF(ROW()&lt;ROW($A$39)+COUNTIF('Compte-rendu'!$A$2:$A$2082,'PV Ouverture '!$F$5),INDIRECT(ADDRESS(MATCH('PV Ouverture '!$F$5,'Compte-rendu'!$A$1:$A$2082,0)+ROW()-39,COLUMN()+2,3,1,"Compte-rendu"),1),0)</f>
        <v>0</v>
      </c>
      <c r="C97" s="83">
        <f ca="1">IF(ROW()&lt;ROW($A$39)+COUNTIF('Compte-rendu'!$A$2:$A$2082,'PV Ouverture '!$F$5),INDIRECT(ADDRESS(MATCH('PV Ouverture '!$F$5,'Compte-rendu'!$A$1:$A$2082,0)+ROW()-39,COLUMN()+2,3,1,"Compte-rendu"),1),0)</f>
        <v>0</v>
      </c>
      <c r="D97" s="128">
        <f ca="1">IF(ROW()&lt;ROW($A$39)+COUNTIF('Compte-rendu'!$A$2:$A$2082,'PV Ouverture '!$F$5),INDIRECT(ADDRESS(MATCH('PV Ouverture '!$F$5,'Compte-rendu'!$A$1:$A$2082,0)+ROW()-39,COLUMN()+2,3,1,"Compte-rendu"),1),0)</f>
        <v>0</v>
      </c>
      <c r="E97" s="128">
        <f ca="1">IF(ROW()&lt;ROW($A$39)+COUNTIF('Compte-rendu'!$A$2:$A$2082,'PV Ouverture '!$F$5),INDIRECT(ADDRESS(MATCH('PV Ouverture '!$F$5,'Compte-rendu'!$A$1:$A$2082,0)+ROW()-39,COLUMN()+2,3,1,"Compte-rendu"),1),0)</f>
        <v>0</v>
      </c>
      <c r="F97" s="128">
        <f ca="1">IF(ROW()&lt;ROW($A$39)+COUNTIF('Compte-rendu'!$A$2:$A$2082,'PV Ouverture '!$F$5),INDIRECT(ADDRESS(MATCH('PV Ouverture '!$F$5,'Compte-rendu'!$A$1:$A$2082,0)+ROW()-39,COLUMN()+2,3,1,"Compte-rendu"),1),0)</f>
        <v>0</v>
      </c>
      <c r="G97" s="128">
        <f ca="1">IF(ROW()&lt;ROW($A$39)+COUNTIF('Compte-rendu'!$A$2:$A$2082,'PV Ouverture '!$F$5),INDIRECT(ADDRESS(MATCH('PV Ouverture '!$F$5,'Compte-rendu'!$A$1:$A$2082,0)+ROW()-39,COLUMN()+2,3,1,"Compte-rendu"),1),0)</f>
        <v>0</v>
      </c>
      <c r="K97" s="33"/>
      <c r="L97" s="144" t="s">
        <v>98</v>
      </c>
      <c r="M97" s="144" t="s">
        <v>99</v>
      </c>
    </row>
    <row r="98" spans="1:13" ht="110.25" customHeight="1" x14ac:dyDescent="0.25">
      <c r="A98" s="83">
        <f ca="1">IF(ROW()&lt;ROW($A$39)+COUNTIF('Compte-rendu'!$A$2:$A$2082,'PV Ouverture '!$F$5),INDIRECT(ADDRESS(MATCH('PV Ouverture '!$F$5,'Compte-rendu'!$A$1:$A$2082,0)+ROW()-39,COLUMN()+2,3,1,"Compte-rendu"),1),0)</f>
        <v>0</v>
      </c>
      <c r="B98" s="83">
        <f ca="1">IF(ROW()&lt;ROW($A$39)+COUNTIF('Compte-rendu'!$A$2:$A$2082,'PV Ouverture '!$F$5),INDIRECT(ADDRESS(MATCH('PV Ouverture '!$F$5,'Compte-rendu'!$A$1:$A$2082,0)+ROW()-39,COLUMN()+2,3,1,"Compte-rendu"),1),0)</f>
        <v>0</v>
      </c>
      <c r="C98" s="83">
        <f ca="1">IF(ROW()&lt;ROW($A$39)+COUNTIF('Compte-rendu'!$A$2:$A$2082,'PV Ouverture '!$F$5),INDIRECT(ADDRESS(MATCH('PV Ouverture '!$F$5,'Compte-rendu'!$A$1:$A$2082,0)+ROW()-39,COLUMN()+2,3,1,"Compte-rendu"),1),0)</f>
        <v>0</v>
      </c>
      <c r="D98" s="128">
        <f ca="1">IF(ROW()&lt;ROW($A$39)+COUNTIF('Compte-rendu'!$A$2:$A$2082,'PV Ouverture '!$F$5),INDIRECT(ADDRESS(MATCH('PV Ouverture '!$F$5,'Compte-rendu'!$A$1:$A$2082,0)+ROW()-39,COLUMN()+2,3,1,"Compte-rendu"),1),0)</f>
        <v>0</v>
      </c>
      <c r="E98" s="128">
        <f ca="1">IF(ROW()&lt;ROW($A$39)+COUNTIF('Compte-rendu'!$A$2:$A$2082,'PV Ouverture '!$F$5),INDIRECT(ADDRESS(MATCH('PV Ouverture '!$F$5,'Compte-rendu'!$A$1:$A$2082,0)+ROW()-39,COLUMN()+2,3,1,"Compte-rendu"),1),0)</f>
        <v>0</v>
      </c>
      <c r="F98" s="128">
        <f ca="1">IF(ROW()&lt;ROW($A$39)+COUNTIF('Compte-rendu'!$A$2:$A$2082,'PV Ouverture '!$F$5),INDIRECT(ADDRESS(MATCH('PV Ouverture '!$F$5,'Compte-rendu'!$A$1:$A$2082,0)+ROW()-39,COLUMN()+2,3,1,"Compte-rendu"),1),0)</f>
        <v>0</v>
      </c>
      <c r="G98" s="128">
        <f ca="1">IF(ROW()&lt;ROW($A$39)+COUNTIF('Compte-rendu'!$A$2:$A$2082,'PV Ouverture '!$F$5),INDIRECT(ADDRESS(MATCH('PV Ouverture '!$F$5,'Compte-rendu'!$A$1:$A$2082,0)+ROW()-39,COLUMN()+2,3,1,"Compte-rendu"),1),0)</f>
        <v>0</v>
      </c>
      <c r="K98" s="33"/>
      <c r="L98" s="144" t="s">
        <v>100</v>
      </c>
      <c r="M98" s="144" t="s">
        <v>101</v>
      </c>
    </row>
    <row r="99" spans="1:13" ht="110.25" customHeight="1" x14ac:dyDescent="0.25">
      <c r="A99" s="83">
        <f ca="1">IF(ROW()&lt;ROW($A$39)+COUNTIF('Compte-rendu'!$A$2:$A$2082,'PV Ouverture '!$F$5),INDIRECT(ADDRESS(MATCH('PV Ouverture '!$F$5,'Compte-rendu'!$A$1:$A$2082,0)+ROW()-39,COLUMN()+2,3,1,"Compte-rendu"),1),0)</f>
        <v>0</v>
      </c>
      <c r="B99" s="83">
        <f ca="1">IF(ROW()&lt;ROW($A$39)+COUNTIF('Compte-rendu'!$A$2:$A$2082,'PV Ouverture '!$F$5),INDIRECT(ADDRESS(MATCH('PV Ouverture '!$F$5,'Compte-rendu'!$A$1:$A$2082,0)+ROW()-39,COLUMN()+2,3,1,"Compte-rendu"),1),0)</f>
        <v>0</v>
      </c>
      <c r="C99" s="83">
        <f ca="1">IF(ROW()&lt;ROW($A$39)+COUNTIF('Compte-rendu'!$A$2:$A$2082,'PV Ouverture '!$F$5),INDIRECT(ADDRESS(MATCH('PV Ouverture '!$F$5,'Compte-rendu'!$A$1:$A$2082,0)+ROW()-39,COLUMN()+2,3,1,"Compte-rendu"),1),0)</f>
        <v>0</v>
      </c>
      <c r="D99" s="128">
        <f ca="1">IF(ROW()&lt;ROW($A$39)+COUNTIF('Compte-rendu'!$A$2:$A$2082,'PV Ouverture '!$F$5),INDIRECT(ADDRESS(MATCH('PV Ouverture '!$F$5,'Compte-rendu'!$A$1:$A$2082,0)+ROW()-39,COLUMN()+2,3,1,"Compte-rendu"),1),0)</f>
        <v>0</v>
      </c>
      <c r="E99" s="128">
        <f ca="1">IF(ROW()&lt;ROW($A$39)+COUNTIF('Compte-rendu'!$A$2:$A$2082,'PV Ouverture '!$F$5),INDIRECT(ADDRESS(MATCH('PV Ouverture '!$F$5,'Compte-rendu'!$A$1:$A$2082,0)+ROW()-39,COLUMN()+2,3,1,"Compte-rendu"),1),0)</f>
        <v>0</v>
      </c>
      <c r="F99" s="128">
        <f ca="1">IF(ROW()&lt;ROW($A$39)+COUNTIF('Compte-rendu'!$A$2:$A$2082,'PV Ouverture '!$F$5),INDIRECT(ADDRESS(MATCH('PV Ouverture '!$F$5,'Compte-rendu'!$A$1:$A$2082,0)+ROW()-39,COLUMN()+2,3,1,"Compte-rendu"),1),0)</f>
        <v>0</v>
      </c>
      <c r="G99" s="128">
        <f ca="1">IF(ROW()&lt;ROW($A$39)+COUNTIF('Compte-rendu'!$A$2:$A$2082,'PV Ouverture '!$F$5),INDIRECT(ADDRESS(MATCH('PV Ouverture '!$F$5,'Compte-rendu'!$A$1:$A$2082,0)+ROW()-39,COLUMN()+2,3,1,"Compte-rendu"),1),0)</f>
        <v>0</v>
      </c>
      <c r="K99" s="33"/>
      <c r="L99" s="144" t="s">
        <v>102</v>
      </c>
      <c r="M99" s="144" t="s">
        <v>103</v>
      </c>
    </row>
    <row r="100" spans="1:13" ht="110.25" customHeight="1" x14ac:dyDescent="0.25">
      <c r="A100" s="83">
        <f ca="1">IF(ROW()&lt;ROW($A$39)+COUNTIF('Compte-rendu'!$A$2:$A$2082,'PV Ouverture '!$F$5),INDIRECT(ADDRESS(MATCH('PV Ouverture '!$F$5,'Compte-rendu'!$A$1:$A$2082,0)+ROW()-39,COLUMN()+2,3,1,"Compte-rendu"),1),0)</f>
        <v>0</v>
      </c>
      <c r="B100" s="83">
        <f ca="1">IF(ROW()&lt;ROW($A$39)+COUNTIF('Compte-rendu'!$A$2:$A$2082,'PV Ouverture '!$F$5),INDIRECT(ADDRESS(MATCH('PV Ouverture '!$F$5,'Compte-rendu'!$A$1:$A$2082,0)+ROW()-39,COLUMN()+2,3,1,"Compte-rendu"),1),0)</f>
        <v>0</v>
      </c>
      <c r="C100" s="83">
        <f ca="1">IF(ROW()&lt;ROW($A$39)+COUNTIF('Compte-rendu'!$A$2:$A$2082,'PV Ouverture '!$F$5),INDIRECT(ADDRESS(MATCH('PV Ouverture '!$F$5,'Compte-rendu'!$A$1:$A$2082,0)+ROW()-39,COLUMN()+2,3,1,"Compte-rendu"),1),0)</f>
        <v>0</v>
      </c>
      <c r="D100" s="128">
        <f ca="1">IF(ROW()&lt;ROW($A$39)+COUNTIF('Compte-rendu'!$A$2:$A$2082,'PV Ouverture '!$F$5),INDIRECT(ADDRESS(MATCH('PV Ouverture '!$F$5,'Compte-rendu'!$A$1:$A$2082,0)+ROW()-39,COLUMN()+2,3,1,"Compte-rendu"),1),0)</f>
        <v>0</v>
      </c>
      <c r="E100" s="128">
        <f ca="1">IF(ROW()&lt;ROW($A$39)+COUNTIF('Compte-rendu'!$A$2:$A$2082,'PV Ouverture '!$F$5),INDIRECT(ADDRESS(MATCH('PV Ouverture '!$F$5,'Compte-rendu'!$A$1:$A$2082,0)+ROW()-39,COLUMN()+2,3,1,"Compte-rendu"),1),0)</f>
        <v>0</v>
      </c>
      <c r="F100" s="128">
        <f ca="1">IF(ROW()&lt;ROW($A$39)+COUNTIF('Compte-rendu'!$A$2:$A$2082,'PV Ouverture '!$F$5),INDIRECT(ADDRESS(MATCH('PV Ouverture '!$F$5,'Compte-rendu'!$A$1:$A$2082,0)+ROW()-39,COLUMN()+2,3,1,"Compte-rendu"),1),0)</f>
        <v>0</v>
      </c>
      <c r="G100" s="128">
        <f ca="1">IF(ROW()&lt;ROW($A$39)+COUNTIF('Compte-rendu'!$A$2:$A$2082,'PV Ouverture '!$F$5),INDIRECT(ADDRESS(MATCH('PV Ouverture '!$F$5,'Compte-rendu'!$A$1:$A$2082,0)+ROW()-39,COLUMN()+2,3,1,"Compte-rendu"),1),0)</f>
        <v>0</v>
      </c>
      <c r="K100" s="33"/>
      <c r="L100" s="144" t="s">
        <v>104</v>
      </c>
      <c r="M100" s="144" t="s">
        <v>105</v>
      </c>
    </row>
    <row r="101" spans="1:13" ht="110.25" customHeight="1" x14ac:dyDescent="0.25">
      <c r="A101" s="83">
        <f ca="1">IF(ROW()&lt;ROW($A$39)+COUNTIF('Compte-rendu'!$A$2:$A$2082,'PV Ouverture '!$F$5),INDIRECT(ADDRESS(MATCH('PV Ouverture '!$F$5,'Compte-rendu'!$A$1:$A$2082,0)+ROW()-39,COLUMN()+2,3,1,"Compte-rendu"),1),0)</f>
        <v>0</v>
      </c>
      <c r="B101" s="83">
        <f ca="1">IF(ROW()&lt;ROW($A$39)+COUNTIF('Compte-rendu'!$A$2:$A$2082,'PV Ouverture '!$F$5),INDIRECT(ADDRESS(MATCH('PV Ouverture '!$F$5,'Compte-rendu'!$A$1:$A$2082,0)+ROW()-39,COLUMN()+2,3,1,"Compte-rendu"),1),0)</f>
        <v>0</v>
      </c>
      <c r="C101" s="83">
        <f ca="1">IF(ROW()&lt;ROW($A$39)+COUNTIF('Compte-rendu'!$A$2:$A$2082,'PV Ouverture '!$F$5),INDIRECT(ADDRESS(MATCH('PV Ouverture '!$F$5,'Compte-rendu'!$A$1:$A$2082,0)+ROW()-39,COLUMN()+2,3,1,"Compte-rendu"),1),0)</f>
        <v>0</v>
      </c>
      <c r="D101" s="128">
        <f ca="1">IF(ROW()&lt;ROW($A$39)+COUNTIF('Compte-rendu'!$A$2:$A$2082,'PV Ouverture '!$F$5),INDIRECT(ADDRESS(MATCH('PV Ouverture '!$F$5,'Compte-rendu'!$A$1:$A$2082,0)+ROW()-39,COLUMN()+2,3,1,"Compte-rendu"),1),0)</f>
        <v>0</v>
      </c>
      <c r="E101" s="128">
        <f ca="1">IF(ROW()&lt;ROW($A$39)+COUNTIF('Compte-rendu'!$A$2:$A$2082,'PV Ouverture '!$F$5),INDIRECT(ADDRESS(MATCH('PV Ouverture '!$F$5,'Compte-rendu'!$A$1:$A$2082,0)+ROW()-39,COLUMN()+2,3,1,"Compte-rendu"),1),0)</f>
        <v>0</v>
      </c>
      <c r="F101" s="128">
        <f ca="1">IF(ROW()&lt;ROW($A$39)+COUNTIF('Compte-rendu'!$A$2:$A$2082,'PV Ouverture '!$F$5),INDIRECT(ADDRESS(MATCH('PV Ouverture '!$F$5,'Compte-rendu'!$A$1:$A$2082,0)+ROW()-39,COLUMN()+2,3,1,"Compte-rendu"),1),0)</f>
        <v>0</v>
      </c>
      <c r="G101" s="128">
        <f ca="1">IF(ROW()&lt;ROW($A$39)+COUNTIF('Compte-rendu'!$A$2:$A$2082,'PV Ouverture '!$F$5),INDIRECT(ADDRESS(MATCH('PV Ouverture '!$F$5,'Compte-rendu'!$A$1:$A$2082,0)+ROW()-39,COLUMN()+2,3,1,"Compte-rendu"),1),0)</f>
        <v>0</v>
      </c>
      <c r="K101" s="33"/>
      <c r="L101" s="144" t="s">
        <v>106</v>
      </c>
      <c r="M101" s="144" t="s">
        <v>107</v>
      </c>
    </row>
    <row r="102" spans="1:13" ht="110.25" customHeight="1" x14ac:dyDescent="0.25">
      <c r="A102" s="83">
        <f ca="1">IF(ROW()&lt;ROW($A$39)+COUNTIF('Compte-rendu'!$A$2:$A$2082,'PV Ouverture '!$F$5),INDIRECT(ADDRESS(MATCH('PV Ouverture '!$F$5,'Compte-rendu'!$A$1:$A$2082,0)+ROW()-39,COLUMN()+2,3,1,"Compte-rendu"),1),0)</f>
        <v>0</v>
      </c>
      <c r="B102" s="83">
        <f ca="1">IF(ROW()&lt;ROW($A$39)+COUNTIF('Compte-rendu'!$A$2:$A$2082,'PV Ouverture '!$F$5),INDIRECT(ADDRESS(MATCH('PV Ouverture '!$F$5,'Compte-rendu'!$A$1:$A$2082,0)+ROW()-39,COLUMN()+2,3,1,"Compte-rendu"),1),0)</f>
        <v>0</v>
      </c>
      <c r="C102" s="83">
        <f ca="1">IF(ROW()&lt;ROW($A$39)+COUNTIF('Compte-rendu'!$A$2:$A$2082,'PV Ouverture '!$F$5),INDIRECT(ADDRESS(MATCH('PV Ouverture '!$F$5,'Compte-rendu'!$A$1:$A$2082,0)+ROW()-39,COLUMN()+2,3,1,"Compte-rendu"),1),0)</f>
        <v>0</v>
      </c>
      <c r="D102" s="128">
        <f ca="1">IF(ROW()&lt;ROW($A$39)+COUNTIF('Compte-rendu'!$A$2:$A$2082,'PV Ouverture '!$F$5),INDIRECT(ADDRESS(MATCH('PV Ouverture '!$F$5,'Compte-rendu'!$A$1:$A$2082,0)+ROW()-39,COLUMN()+2,3,1,"Compte-rendu"),1),0)</f>
        <v>0</v>
      </c>
      <c r="E102" s="128">
        <f ca="1">IF(ROW()&lt;ROW($A$39)+COUNTIF('Compte-rendu'!$A$2:$A$2082,'PV Ouverture '!$F$5),INDIRECT(ADDRESS(MATCH('PV Ouverture '!$F$5,'Compte-rendu'!$A$1:$A$2082,0)+ROW()-39,COLUMN()+2,3,1,"Compte-rendu"),1),0)</f>
        <v>0</v>
      </c>
      <c r="F102" s="128">
        <f ca="1">IF(ROW()&lt;ROW($A$39)+COUNTIF('Compte-rendu'!$A$2:$A$2082,'PV Ouverture '!$F$5),INDIRECT(ADDRESS(MATCH('PV Ouverture '!$F$5,'Compte-rendu'!$A$1:$A$2082,0)+ROW()-39,COLUMN()+2,3,1,"Compte-rendu"),1),0)</f>
        <v>0</v>
      </c>
      <c r="G102" s="128">
        <f ca="1">IF(ROW()&lt;ROW($A$39)+COUNTIF('Compte-rendu'!$A$2:$A$2082,'PV Ouverture '!$F$5),INDIRECT(ADDRESS(MATCH('PV Ouverture '!$F$5,'Compte-rendu'!$A$1:$A$2082,0)+ROW()-39,COLUMN()+2,3,1,"Compte-rendu"),1),0)</f>
        <v>0</v>
      </c>
      <c r="K102" s="33"/>
      <c r="L102" s="144" t="s">
        <v>108</v>
      </c>
      <c r="M102" s="144" t="s">
        <v>109</v>
      </c>
    </row>
    <row r="103" spans="1:13" ht="110.25" customHeight="1" x14ac:dyDescent="0.25">
      <c r="A103" s="83">
        <f ca="1">IF(ROW()&lt;ROW($A$39)+COUNTIF('Compte-rendu'!$A$2:$A$2082,'PV Ouverture '!$F$5),INDIRECT(ADDRESS(MATCH('PV Ouverture '!$F$5,'Compte-rendu'!$A$1:$A$2082,0)+ROW()-39,COLUMN()+2,3,1,"Compte-rendu"),1),0)</f>
        <v>0</v>
      </c>
      <c r="B103" s="83">
        <f ca="1">IF(ROW()&lt;ROW($A$39)+COUNTIF('Compte-rendu'!$A$2:$A$2082,'PV Ouverture '!$F$5),INDIRECT(ADDRESS(MATCH('PV Ouverture '!$F$5,'Compte-rendu'!$A$1:$A$2082,0)+ROW()-39,COLUMN()+2,3,1,"Compte-rendu"),1),0)</f>
        <v>0</v>
      </c>
      <c r="C103" s="83">
        <f ca="1">IF(ROW()&lt;ROW($A$39)+COUNTIF('Compte-rendu'!$A$2:$A$2082,'PV Ouverture '!$F$5),INDIRECT(ADDRESS(MATCH('PV Ouverture '!$F$5,'Compte-rendu'!$A$1:$A$2082,0)+ROW()-39,COLUMN()+2,3,1,"Compte-rendu"),1),0)</f>
        <v>0</v>
      </c>
      <c r="D103" s="128">
        <f ca="1">IF(ROW()&lt;ROW($A$39)+COUNTIF('Compte-rendu'!$A$2:$A$2082,'PV Ouverture '!$F$5),INDIRECT(ADDRESS(MATCH('PV Ouverture '!$F$5,'Compte-rendu'!$A$1:$A$2082,0)+ROW()-39,COLUMN()+2,3,1,"Compte-rendu"),1),0)</f>
        <v>0</v>
      </c>
      <c r="E103" s="128">
        <f ca="1">IF(ROW()&lt;ROW($A$39)+COUNTIF('Compte-rendu'!$A$2:$A$2082,'PV Ouverture '!$F$5),INDIRECT(ADDRESS(MATCH('PV Ouverture '!$F$5,'Compte-rendu'!$A$1:$A$2082,0)+ROW()-39,COLUMN()+2,3,1,"Compte-rendu"),1),0)</f>
        <v>0</v>
      </c>
      <c r="F103" s="128">
        <f ca="1">IF(ROW()&lt;ROW($A$39)+COUNTIF('Compte-rendu'!$A$2:$A$2082,'PV Ouverture '!$F$5),INDIRECT(ADDRESS(MATCH('PV Ouverture '!$F$5,'Compte-rendu'!$A$1:$A$2082,0)+ROW()-39,COLUMN()+2,3,1,"Compte-rendu"),1),0)</f>
        <v>0</v>
      </c>
      <c r="G103" s="128">
        <f ca="1">IF(ROW()&lt;ROW($A$39)+COUNTIF('Compte-rendu'!$A$2:$A$2082,'PV Ouverture '!$F$5),INDIRECT(ADDRESS(MATCH('PV Ouverture '!$F$5,'Compte-rendu'!$A$1:$A$2082,0)+ROW()-39,COLUMN()+2,3,1,"Compte-rendu"),1),0)</f>
        <v>0</v>
      </c>
      <c r="K103" s="33"/>
      <c r="L103" s="144" t="s">
        <v>110</v>
      </c>
      <c r="M103" s="144" t="s">
        <v>111</v>
      </c>
    </row>
    <row r="104" spans="1:13" ht="110.25" customHeight="1" x14ac:dyDescent="0.25">
      <c r="A104" s="83">
        <f ca="1">IF(ROW()&lt;ROW($A$39)+COUNTIF('Compte-rendu'!$A$2:$A$2082,'PV Ouverture '!$F$5),INDIRECT(ADDRESS(MATCH('PV Ouverture '!$F$5,'Compte-rendu'!$A$1:$A$2082,0)+ROW()-39,COLUMN()+2,3,1,"Compte-rendu"),1),0)</f>
        <v>0</v>
      </c>
      <c r="B104" s="83">
        <f ca="1">IF(ROW()&lt;ROW($A$39)+COUNTIF('Compte-rendu'!$A$2:$A$2082,'PV Ouverture '!$F$5),INDIRECT(ADDRESS(MATCH('PV Ouverture '!$F$5,'Compte-rendu'!$A$1:$A$2082,0)+ROW()-39,COLUMN()+2,3,1,"Compte-rendu"),1),0)</f>
        <v>0</v>
      </c>
      <c r="C104" s="83">
        <f ca="1">IF(ROW()&lt;ROW($A$39)+COUNTIF('Compte-rendu'!$A$2:$A$2082,'PV Ouverture '!$F$5),INDIRECT(ADDRESS(MATCH('PV Ouverture '!$F$5,'Compte-rendu'!$A$1:$A$2082,0)+ROW()-39,COLUMN()+2,3,1,"Compte-rendu"),1),0)</f>
        <v>0</v>
      </c>
      <c r="D104" s="128">
        <f ca="1">IF(ROW()&lt;ROW($A$39)+COUNTIF('Compte-rendu'!$A$2:$A$2082,'PV Ouverture '!$F$5),INDIRECT(ADDRESS(MATCH('PV Ouverture '!$F$5,'Compte-rendu'!$A$1:$A$2082,0)+ROW()-39,COLUMN()+2,3,1,"Compte-rendu"),1),0)</f>
        <v>0</v>
      </c>
      <c r="E104" s="128">
        <f ca="1">IF(ROW()&lt;ROW($A$39)+COUNTIF('Compte-rendu'!$A$2:$A$2082,'PV Ouverture '!$F$5),INDIRECT(ADDRESS(MATCH('PV Ouverture '!$F$5,'Compte-rendu'!$A$1:$A$2082,0)+ROW()-39,COLUMN()+2,3,1,"Compte-rendu"),1),0)</f>
        <v>0</v>
      </c>
      <c r="F104" s="128">
        <f ca="1">IF(ROW()&lt;ROW($A$39)+COUNTIF('Compte-rendu'!$A$2:$A$2082,'PV Ouverture '!$F$5),INDIRECT(ADDRESS(MATCH('PV Ouverture '!$F$5,'Compte-rendu'!$A$1:$A$2082,0)+ROW()-39,COLUMN()+2,3,1,"Compte-rendu"),1),0)</f>
        <v>0</v>
      </c>
      <c r="G104" s="128">
        <f ca="1">IF(ROW()&lt;ROW($A$39)+COUNTIF('Compte-rendu'!$A$2:$A$2082,'PV Ouverture '!$F$5),INDIRECT(ADDRESS(MATCH('PV Ouverture '!$F$5,'Compte-rendu'!$A$1:$A$2082,0)+ROW()-39,COLUMN()+2,3,1,"Compte-rendu"),1),0)</f>
        <v>0</v>
      </c>
      <c r="K104" s="33"/>
      <c r="L104" s="144" t="s">
        <v>112</v>
      </c>
      <c r="M104" s="144" t="s">
        <v>113</v>
      </c>
    </row>
    <row r="105" spans="1:13" ht="110.25" customHeight="1" x14ac:dyDescent="0.25">
      <c r="A105" s="83">
        <f ca="1">IF(ROW()&lt;ROW($A$39)+COUNTIF('Compte-rendu'!$A$2:$A$2082,'PV Ouverture '!$F$5),INDIRECT(ADDRESS(MATCH('PV Ouverture '!$F$5,'Compte-rendu'!$A$1:$A$2082,0)+ROW()-39,COLUMN()+2,3,1,"Compte-rendu"),1),0)</f>
        <v>0</v>
      </c>
      <c r="B105" s="83">
        <f ca="1">IF(ROW()&lt;ROW($A$39)+COUNTIF('Compte-rendu'!$A$2:$A$2082,'PV Ouverture '!$F$5),INDIRECT(ADDRESS(MATCH('PV Ouverture '!$F$5,'Compte-rendu'!$A$1:$A$2082,0)+ROW()-39,COLUMN()+2,3,1,"Compte-rendu"),1),0)</f>
        <v>0</v>
      </c>
      <c r="C105" s="83">
        <f ca="1">IF(ROW()&lt;ROW($A$39)+COUNTIF('Compte-rendu'!$A$2:$A$2082,'PV Ouverture '!$F$5),INDIRECT(ADDRESS(MATCH('PV Ouverture '!$F$5,'Compte-rendu'!$A$1:$A$2082,0)+ROW()-39,COLUMN()+2,3,1,"Compte-rendu"),1),0)</f>
        <v>0</v>
      </c>
      <c r="D105" s="128">
        <f ca="1">IF(ROW()&lt;ROW($A$39)+COUNTIF('Compte-rendu'!$A$2:$A$2082,'PV Ouverture '!$F$5),INDIRECT(ADDRESS(MATCH('PV Ouverture '!$F$5,'Compte-rendu'!$A$1:$A$2082,0)+ROW()-39,COLUMN()+2,3,1,"Compte-rendu"),1),0)</f>
        <v>0</v>
      </c>
      <c r="E105" s="128">
        <f ca="1">IF(ROW()&lt;ROW($A$39)+COUNTIF('Compte-rendu'!$A$2:$A$2082,'PV Ouverture '!$F$5),INDIRECT(ADDRESS(MATCH('PV Ouverture '!$F$5,'Compte-rendu'!$A$1:$A$2082,0)+ROW()-39,COLUMN()+2,3,1,"Compte-rendu"),1),0)</f>
        <v>0</v>
      </c>
      <c r="F105" s="128">
        <f ca="1">IF(ROW()&lt;ROW($A$39)+COUNTIF('Compte-rendu'!$A$2:$A$2082,'PV Ouverture '!$F$5),INDIRECT(ADDRESS(MATCH('PV Ouverture '!$F$5,'Compte-rendu'!$A$1:$A$2082,0)+ROW()-39,COLUMN()+2,3,1,"Compte-rendu"),1),0)</f>
        <v>0</v>
      </c>
      <c r="G105" s="128">
        <f ca="1">IF(ROW()&lt;ROW($A$39)+COUNTIF('Compte-rendu'!$A$2:$A$2082,'PV Ouverture '!$F$5),INDIRECT(ADDRESS(MATCH('PV Ouverture '!$F$5,'Compte-rendu'!$A$1:$A$2082,0)+ROW()-39,COLUMN()+2,3,1,"Compte-rendu"),1),0)</f>
        <v>0</v>
      </c>
      <c r="K105" s="33"/>
      <c r="L105" s="144" t="s">
        <v>114</v>
      </c>
      <c r="M105" s="144" t="s">
        <v>115</v>
      </c>
    </row>
    <row r="106" spans="1:13" ht="110.25" customHeight="1" x14ac:dyDescent="0.25">
      <c r="A106" s="83">
        <f ca="1">IF(ROW()&lt;ROW($A$39)+COUNTIF('Compte-rendu'!$A$2:$A$2082,'PV Ouverture '!$F$5),INDIRECT(ADDRESS(MATCH('PV Ouverture '!$F$5,'Compte-rendu'!$A$1:$A$2082,0)+ROW()-39,COLUMN()+2,3,1,"Compte-rendu"),1),0)</f>
        <v>0</v>
      </c>
      <c r="B106" s="83">
        <f ca="1">IF(ROW()&lt;ROW($A$39)+COUNTIF('Compte-rendu'!$A$2:$A$2082,'PV Ouverture '!$F$5),INDIRECT(ADDRESS(MATCH('PV Ouverture '!$F$5,'Compte-rendu'!$A$1:$A$2082,0)+ROW()-39,COLUMN()+2,3,1,"Compte-rendu"),1),0)</f>
        <v>0</v>
      </c>
      <c r="C106" s="83">
        <f ca="1">IF(ROW()&lt;ROW($A$39)+COUNTIF('Compte-rendu'!$A$2:$A$2082,'PV Ouverture '!$F$5),INDIRECT(ADDRESS(MATCH('PV Ouverture '!$F$5,'Compte-rendu'!$A$1:$A$2082,0)+ROW()-39,COLUMN()+2,3,1,"Compte-rendu"),1),0)</f>
        <v>0</v>
      </c>
      <c r="D106" s="128">
        <f ca="1">IF(ROW()&lt;ROW($A$39)+COUNTIF('Compte-rendu'!$A$2:$A$2082,'PV Ouverture '!$F$5),INDIRECT(ADDRESS(MATCH('PV Ouverture '!$F$5,'Compte-rendu'!$A$1:$A$2082,0)+ROW()-39,COLUMN()+2,3,1,"Compte-rendu"),1),0)</f>
        <v>0</v>
      </c>
      <c r="E106" s="128">
        <f ca="1">IF(ROW()&lt;ROW($A$39)+COUNTIF('Compte-rendu'!$A$2:$A$2082,'PV Ouverture '!$F$5),INDIRECT(ADDRESS(MATCH('PV Ouverture '!$F$5,'Compte-rendu'!$A$1:$A$2082,0)+ROW()-39,COLUMN()+2,3,1,"Compte-rendu"),1),0)</f>
        <v>0</v>
      </c>
      <c r="F106" s="128">
        <f ca="1">IF(ROW()&lt;ROW($A$39)+COUNTIF('Compte-rendu'!$A$2:$A$2082,'PV Ouverture '!$F$5),INDIRECT(ADDRESS(MATCH('PV Ouverture '!$F$5,'Compte-rendu'!$A$1:$A$2082,0)+ROW()-39,COLUMN()+2,3,1,"Compte-rendu"),1),0)</f>
        <v>0</v>
      </c>
      <c r="G106" s="128">
        <f ca="1">IF(ROW()&lt;ROW($A$39)+COUNTIF('Compte-rendu'!$A$2:$A$2082,'PV Ouverture '!$F$5),INDIRECT(ADDRESS(MATCH('PV Ouverture '!$F$5,'Compte-rendu'!$A$1:$A$2082,0)+ROW()-39,COLUMN()+2,3,1,"Compte-rendu"),1),0)</f>
        <v>0</v>
      </c>
      <c r="K106" s="33"/>
      <c r="L106" s="144" t="s">
        <v>116</v>
      </c>
      <c r="M106" s="144" t="s">
        <v>117</v>
      </c>
    </row>
    <row r="107" spans="1:13" ht="110.25" customHeight="1" x14ac:dyDescent="0.25">
      <c r="A107" s="83">
        <f ca="1">IF(ROW()&lt;ROW($A$39)+COUNTIF('Compte-rendu'!$A$2:$A$2082,'PV Ouverture '!$F$5),INDIRECT(ADDRESS(MATCH('PV Ouverture '!$F$5,'Compte-rendu'!$A$1:$A$2082,0)+ROW()-39,COLUMN()+2,3,1,"Compte-rendu"),1),0)</f>
        <v>0</v>
      </c>
      <c r="B107" s="83">
        <f ca="1">IF(ROW()&lt;ROW($A$39)+COUNTIF('Compte-rendu'!$A$2:$A$2082,'PV Ouverture '!$F$5),INDIRECT(ADDRESS(MATCH('PV Ouverture '!$F$5,'Compte-rendu'!$A$1:$A$2082,0)+ROW()-39,COLUMN()+2,3,1,"Compte-rendu"),1),0)</f>
        <v>0</v>
      </c>
      <c r="C107" s="83">
        <f ca="1">IF(ROW()&lt;ROW($A$39)+COUNTIF('Compte-rendu'!$A$2:$A$2082,'PV Ouverture '!$F$5),INDIRECT(ADDRESS(MATCH('PV Ouverture '!$F$5,'Compte-rendu'!$A$1:$A$2082,0)+ROW()-39,COLUMN()+2,3,1,"Compte-rendu"),1),0)</f>
        <v>0</v>
      </c>
      <c r="D107" s="128">
        <f ca="1">IF(ROW()&lt;ROW($A$39)+COUNTIF('Compte-rendu'!$A$2:$A$2082,'PV Ouverture '!$F$5),INDIRECT(ADDRESS(MATCH('PV Ouverture '!$F$5,'Compte-rendu'!$A$1:$A$2082,0)+ROW()-39,COLUMN()+2,3,1,"Compte-rendu"),1),0)</f>
        <v>0</v>
      </c>
      <c r="E107" s="128">
        <f ca="1">IF(ROW()&lt;ROW($A$39)+COUNTIF('Compte-rendu'!$A$2:$A$2082,'PV Ouverture '!$F$5),INDIRECT(ADDRESS(MATCH('PV Ouverture '!$F$5,'Compte-rendu'!$A$1:$A$2082,0)+ROW()-39,COLUMN()+2,3,1,"Compte-rendu"),1),0)</f>
        <v>0</v>
      </c>
      <c r="F107" s="128">
        <f ca="1">IF(ROW()&lt;ROW($A$39)+COUNTIF('Compte-rendu'!$A$2:$A$2082,'PV Ouverture '!$F$5),INDIRECT(ADDRESS(MATCH('PV Ouverture '!$F$5,'Compte-rendu'!$A$1:$A$2082,0)+ROW()-39,COLUMN()+2,3,1,"Compte-rendu"),1),0)</f>
        <v>0</v>
      </c>
      <c r="G107" s="128">
        <f ca="1">IF(ROW()&lt;ROW($A$39)+COUNTIF('Compte-rendu'!$A$2:$A$2082,'PV Ouverture '!$F$5),INDIRECT(ADDRESS(MATCH('PV Ouverture '!$F$5,'Compte-rendu'!$A$1:$A$2082,0)+ROW()-39,COLUMN()+2,3,1,"Compte-rendu"),1),0)</f>
        <v>0</v>
      </c>
      <c r="K107" s="33"/>
      <c r="L107" s="144" t="s">
        <v>118</v>
      </c>
      <c r="M107" s="144" t="s">
        <v>119</v>
      </c>
    </row>
    <row r="108" spans="1:13" ht="110.25" customHeight="1" x14ac:dyDescent="0.25">
      <c r="A108" s="83">
        <f ca="1">IF(ROW()&lt;ROW($A$39)+COUNTIF('Compte-rendu'!$A$2:$A$2082,'PV Ouverture '!$F$5),INDIRECT(ADDRESS(MATCH('PV Ouverture '!$F$5,'Compte-rendu'!$A$1:$A$2082,0)+ROW()-39,COLUMN()+2,3,1,"Compte-rendu"),1),0)</f>
        <v>0</v>
      </c>
      <c r="B108" s="83">
        <f ca="1">IF(ROW()&lt;ROW($A$39)+COUNTIF('Compte-rendu'!$A$2:$A$2082,'PV Ouverture '!$F$5),INDIRECT(ADDRESS(MATCH('PV Ouverture '!$F$5,'Compte-rendu'!$A$1:$A$2082,0)+ROW()-39,COLUMN()+2,3,1,"Compte-rendu"),1),0)</f>
        <v>0</v>
      </c>
      <c r="C108" s="83">
        <f ca="1">IF(ROW()&lt;ROW($A$39)+COUNTIF('Compte-rendu'!$A$2:$A$2082,'PV Ouverture '!$F$5),INDIRECT(ADDRESS(MATCH('PV Ouverture '!$F$5,'Compte-rendu'!$A$1:$A$2082,0)+ROW()-39,COLUMN()+2,3,1,"Compte-rendu"),1),0)</f>
        <v>0</v>
      </c>
      <c r="D108" s="128">
        <f ca="1">IF(ROW()&lt;ROW($A$39)+COUNTIF('Compte-rendu'!$A$2:$A$2082,'PV Ouverture '!$F$5),INDIRECT(ADDRESS(MATCH('PV Ouverture '!$F$5,'Compte-rendu'!$A$1:$A$2082,0)+ROW()-39,COLUMN()+2,3,1,"Compte-rendu"),1),0)</f>
        <v>0</v>
      </c>
      <c r="E108" s="128">
        <f ca="1">IF(ROW()&lt;ROW($A$39)+COUNTIF('Compte-rendu'!$A$2:$A$2082,'PV Ouverture '!$F$5),INDIRECT(ADDRESS(MATCH('PV Ouverture '!$F$5,'Compte-rendu'!$A$1:$A$2082,0)+ROW()-39,COLUMN()+2,3,1,"Compte-rendu"),1),0)</f>
        <v>0</v>
      </c>
      <c r="F108" s="128">
        <f ca="1">IF(ROW()&lt;ROW($A$39)+COUNTIF('Compte-rendu'!$A$2:$A$2082,'PV Ouverture '!$F$5),INDIRECT(ADDRESS(MATCH('PV Ouverture '!$F$5,'Compte-rendu'!$A$1:$A$2082,0)+ROW()-39,COLUMN()+2,3,1,"Compte-rendu"),1),0)</f>
        <v>0</v>
      </c>
      <c r="G108" s="128">
        <f ca="1">IF(ROW()&lt;ROW($A$39)+COUNTIF('Compte-rendu'!$A$2:$A$2082,'PV Ouverture '!$F$5),INDIRECT(ADDRESS(MATCH('PV Ouverture '!$F$5,'Compte-rendu'!$A$1:$A$2082,0)+ROW()-39,COLUMN()+2,3,1,"Compte-rendu"),1),0)</f>
        <v>0</v>
      </c>
      <c r="K108" s="33"/>
      <c r="L108" s="144" t="s">
        <v>120</v>
      </c>
      <c r="M108" s="144" t="s">
        <v>121</v>
      </c>
    </row>
    <row r="109" spans="1:13" ht="110.25" customHeight="1" x14ac:dyDescent="0.25">
      <c r="A109" s="83">
        <f ca="1">IF(ROW()&lt;ROW($A$39)+COUNTIF('Compte-rendu'!$A$2:$A$2082,'PV Ouverture '!$F$5),INDIRECT(ADDRESS(MATCH('PV Ouverture '!$F$5,'Compte-rendu'!$A$1:$A$2082,0)+ROW()-39,COLUMN()+2,3,1,"Compte-rendu"),1),0)</f>
        <v>0</v>
      </c>
      <c r="B109" s="83">
        <f ca="1">IF(ROW()&lt;ROW($A$39)+COUNTIF('Compte-rendu'!$A$2:$A$2082,'PV Ouverture '!$F$5),INDIRECT(ADDRESS(MATCH('PV Ouverture '!$F$5,'Compte-rendu'!$A$1:$A$2082,0)+ROW()-39,COLUMN()+2,3,1,"Compte-rendu"),1),0)</f>
        <v>0</v>
      </c>
      <c r="C109" s="83">
        <f ca="1">IF(ROW()&lt;ROW($A$39)+COUNTIF('Compte-rendu'!$A$2:$A$2082,'PV Ouverture '!$F$5),INDIRECT(ADDRESS(MATCH('PV Ouverture '!$F$5,'Compte-rendu'!$A$1:$A$2082,0)+ROW()-39,COLUMN()+2,3,1,"Compte-rendu"),1),0)</f>
        <v>0</v>
      </c>
      <c r="D109" s="128">
        <f ca="1">IF(ROW()&lt;ROW($A$39)+COUNTIF('Compte-rendu'!$A$2:$A$2082,'PV Ouverture '!$F$5),INDIRECT(ADDRESS(MATCH('PV Ouverture '!$F$5,'Compte-rendu'!$A$1:$A$2082,0)+ROW()-39,COLUMN()+2,3,1,"Compte-rendu"),1),0)</f>
        <v>0</v>
      </c>
      <c r="E109" s="128">
        <f ca="1">IF(ROW()&lt;ROW($A$39)+COUNTIF('Compte-rendu'!$A$2:$A$2082,'PV Ouverture '!$F$5),INDIRECT(ADDRESS(MATCH('PV Ouverture '!$F$5,'Compte-rendu'!$A$1:$A$2082,0)+ROW()-39,COLUMN()+2,3,1,"Compte-rendu"),1),0)</f>
        <v>0</v>
      </c>
      <c r="F109" s="128">
        <f ca="1">IF(ROW()&lt;ROW($A$39)+COUNTIF('Compte-rendu'!$A$2:$A$2082,'PV Ouverture '!$F$5),INDIRECT(ADDRESS(MATCH('PV Ouverture '!$F$5,'Compte-rendu'!$A$1:$A$2082,0)+ROW()-39,COLUMN()+2,3,1,"Compte-rendu"),1),0)</f>
        <v>0</v>
      </c>
      <c r="G109" s="128">
        <f ca="1">IF(ROW()&lt;ROW($A$39)+COUNTIF('Compte-rendu'!$A$2:$A$2082,'PV Ouverture '!$F$5),INDIRECT(ADDRESS(MATCH('PV Ouverture '!$F$5,'Compte-rendu'!$A$1:$A$2082,0)+ROW()-39,COLUMN()+2,3,1,"Compte-rendu"),1),0)</f>
        <v>0</v>
      </c>
      <c r="K109" s="33"/>
      <c r="L109" s="144" t="s">
        <v>122</v>
      </c>
      <c r="M109" s="144" t="s">
        <v>123</v>
      </c>
    </row>
    <row r="110" spans="1:13" ht="110.25" customHeight="1" x14ac:dyDescent="0.25">
      <c r="A110" s="83">
        <f ca="1">IF(ROW()&lt;ROW($A$39)+COUNTIF('Compte-rendu'!$A$2:$A$2082,'PV Ouverture '!$F$5),INDIRECT(ADDRESS(MATCH('PV Ouverture '!$F$5,'Compte-rendu'!$A$1:$A$2082,0)+ROW()-39,COLUMN()+2,3,1,"Compte-rendu"),1),0)</f>
        <v>0</v>
      </c>
      <c r="B110" s="83">
        <f ca="1">IF(ROW()&lt;ROW($A$39)+COUNTIF('Compte-rendu'!$A$2:$A$2082,'PV Ouverture '!$F$5),INDIRECT(ADDRESS(MATCH('PV Ouverture '!$F$5,'Compte-rendu'!$A$1:$A$2082,0)+ROW()-39,COLUMN()+2,3,1,"Compte-rendu"),1),0)</f>
        <v>0</v>
      </c>
      <c r="C110" s="83">
        <f ca="1">IF(ROW()&lt;ROW($A$39)+COUNTIF('Compte-rendu'!$A$2:$A$2082,'PV Ouverture '!$F$5),INDIRECT(ADDRESS(MATCH('PV Ouverture '!$F$5,'Compte-rendu'!$A$1:$A$2082,0)+ROW()-39,COLUMN()+2,3,1,"Compte-rendu"),1),0)</f>
        <v>0</v>
      </c>
      <c r="D110" s="128">
        <f ca="1">IF(ROW()&lt;ROW($A$39)+COUNTIF('Compte-rendu'!$A$2:$A$2082,'PV Ouverture '!$F$5),INDIRECT(ADDRESS(MATCH('PV Ouverture '!$F$5,'Compte-rendu'!$A$1:$A$2082,0)+ROW()-39,COLUMN()+2,3,1,"Compte-rendu"),1),0)</f>
        <v>0</v>
      </c>
      <c r="E110" s="128">
        <f ca="1">IF(ROW()&lt;ROW($A$39)+COUNTIF('Compte-rendu'!$A$2:$A$2082,'PV Ouverture '!$F$5),INDIRECT(ADDRESS(MATCH('PV Ouverture '!$F$5,'Compte-rendu'!$A$1:$A$2082,0)+ROW()-39,COLUMN()+2,3,1,"Compte-rendu"),1),0)</f>
        <v>0</v>
      </c>
      <c r="F110" s="128">
        <f ca="1">IF(ROW()&lt;ROW($A$39)+COUNTIF('Compte-rendu'!$A$2:$A$2082,'PV Ouverture '!$F$5),INDIRECT(ADDRESS(MATCH('PV Ouverture '!$F$5,'Compte-rendu'!$A$1:$A$2082,0)+ROW()-39,COLUMN()+2,3,1,"Compte-rendu"),1),0)</f>
        <v>0</v>
      </c>
      <c r="G110" s="128">
        <f ca="1">IF(ROW()&lt;ROW($A$39)+COUNTIF('Compte-rendu'!$A$2:$A$2082,'PV Ouverture '!$F$5),INDIRECT(ADDRESS(MATCH('PV Ouverture '!$F$5,'Compte-rendu'!$A$1:$A$2082,0)+ROW()-39,COLUMN()+2,3,1,"Compte-rendu"),1),0)</f>
        <v>0</v>
      </c>
      <c r="K110" s="33"/>
      <c r="L110" s="144" t="s">
        <v>124</v>
      </c>
      <c r="M110" s="144" t="s">
        <v>125</v>
      </c>
    </row>
    <row r="111" spans="1:13" ht="110.25" customHeight="1" x14ac:dyDescent="0.25">
      <c r="A111" s="83">
        <f ca="1">IF(ROW()&lt;ROW($A$39)+COUNTIF('Compte-rendu'!$A$2:$A$2082,'PV Ouverture '!$F$5),INDIRECT(ADDRESS(MATCH('PV Ouverture '!$F$5,'Compte-rendu'!$A$1:$A$2082,0)+ROW()-39,COLUMN()+2,3,1,"Compte-rendu"),1),0)</f>
        <v>0</v>
      </c>
      <c r="B111" s="83">
        <f ca="1">IF(ROW()&lt;ROW($A$39)+COUNTIF('Compte-rendu'!$A$2:$A$2082,'PV Ouverture '!$F$5),INDIRECT(ADDRESS(MATCH('PV Ouverture '!$F$5,'Compte-rendu'!$A$1:$A$2082,0)+ROW()-39,COLUMN()+2,3,1,"Compte-rendu"),1),0)</f>
        <v>0</v>
      </c>
      <c r="C111" s="83">
        <f ca="1">IF(ROW()&lt;ROW($A$39)+COUNTIF('Compte-rendu'!$A$2:$A$2082,'PV Ouverture '!$F$5),INDIRECT(ADDRESS(MATCH('PV Ouverture '!$F$5,'Compte-rendu'!$A$1:$A$2082,0)+ROW()-39,COLUMN()+2,3,1,"Compte-rendu"),1),0)</f>
        <v>0</v>
      </c>
      <c r="D111" s="128">
        <f ca="1">IF(ROW()&lt;ROW($A$39)+COUNTIF('Compte-rendu'!$A$2:$A$2082,'PV Ouverture '!$F$5),INDIRECT(ADDRESS(MATCH('PV Ouverture '!$F$5,'Compte-rendu'!$A$1:$A$2082,0)+ROW()-39,COLUMN()+2,3,1,"Compte-rendu"),1),0)</f>
        <v>0</v>
      </c>
      <c r="E111" s="128">
        <f ca="1">IF(ROW()&lt;ROW($A$39)+COUNTIF('Compte-rendu'!$A$2:$A$2082,'PV Ouverture '!$F$5),INDIRECT(ADDRESS(MATCH('PV Ouverture '!$F$5,'Compte-rendu'!$A$1:$A$2082,0)+ROW()-39,COLUMN()+2,3,1,"Compte-rendu"),1),0)</f>
        <v>0</v>
      </c>
      <c r="F111" s="128">
        <f ca="1">IF(ROW()&lt;ROW($A$39)+COUNTIF('Compte-rendu'!$A$2:$A$2082,'PV Ouverture '!$F$5),INDIRECT(ADDRESS(MATCH('PV Ouverture '!$F$5,'Compte-rendu'!$A$1:$A$2082,0)+ROW()-39,COLUMN()+2,3,1,"Compte-rendu"),1),0)</f>
        <v>0</v>
      </c>
      <c r="G111" s="128">
        <f ca="1">IF(ROW()&lt;ROW($A$39)+COUNTIF('Compte-rendu'!$A$2:$A$2082,'PV Ouverture '!$F$5),INDIRECT(ADDRESS(MATCH('PV Ouverture '!$F$5,'Compte-rendu'!$A$1:$A$2082,0)+ROW()-39,COLUMN()+2,3,1,"Compte-rendu"),1),0)</f>
        <v>0</v>
      </c>
      <c r="K111" s="33"/>
      <c r="L111" s="144" t="s">
        <v>126</v>
      </c>
      <c r="M111" s="144" t="s">
        <v>127</v>
      </c>
    </row>
    <row r="112" spans="1:13" ht="110.25" customHeight="1" x14ac:dyDescent="0.25">
      <c r="A112" s="83">
        <f ca="1">IF(ROW()&lt;ROW($A$39)+COUNTIF('Compte-rendu'!$A$2:$A$2082,'PV Ouverture '!$F$5),INDIRECT(ADDRESS(MATCH('PV Ouverture '!$F$5,'Compte-rendu'!$A$1:$A$2082,0)+ROW()-39,COLUMN()+2,3,1,"Compte-rendu"),1),0)</f>
        <v>0</v>
      </c>
      <c r="B112" s="83">
        <f ca="1">IF(ROW()&lt;ROW($A$39)+COUNTIF('Compte-rendu'!$A$2:$A$2082,'PV Ouverture '!$F$5),INDIRECT(ADDRESS(MATCH('PV Ouverture '!$F$5,'Compte-rendu'!$A$1:$A$2082,0)+ROW()-39,COLUMN()+2,3,1,"Compte-rendu"),1),0)</f>
        <v>0</v>
      </c>
      <c r="C112" s="83">
        <f ca="1">IF(ROW()&lt;ROW($A$39)+COUNTIF('Compte-rendu'!$A$2:$A$2082,'PV Ouverture '!$F$5),INDIRECT(ADDRESS(MATCH('PV Ouverture '!$F$5,'Compte-rendu'!$A$1:$A$2082,0)+ROW()-39,COLUMN()+2,3,1,"Compte-rendu"),1),0)</f>
        <v>0</v>
      </c>
      <c r="D112" s="128">
        <f ca="1">IF(ROW()&lt;ROW($A$39)+COUNTIF('Compte-rendu'!$A$2:$A$2082,'PV Ouverture '!$F$5),INDIRECT(ADDRESS(MATCH('PV Ouverture '!$F$5,'Compte-rendu'!$A$1:$A$2082,0)+ROW()-39,COLUMN()+2,3,1,"Compte-rendu"),1),0)</f>
        <v>0</v>
      </c>
      <c r="E112" s="128">
        <f ca="1">IF(ROW()&lt;ROW($A$39)+COUNTIF('Compte-rendu'!$A$2:$A$2082,'PV Ouverture '!$F$5),INDIRECT(ADDRESS(MATCH('PV Ouverture '!$F$5,'Compte-rendu'!$A$1:$A$2082,0)+ROW()-39,COLUMN()+2,3,1,"Compte-rendu"),1),0)</f>
        <v>0</v>
      </c>
      <c r="F112" s="128">
        <f ca="1">IF(ROW()&lt;ROW($A$39)+COUNTIF('Compte-rendu'!$A$2:$A$2082,'PV Ouverture '!$F$5),INDIRECT(ADDRESS(MATCH('PV Ouverture '!$F$5,'Compte-rendu'!$A$1:$A$2082,0)+ROW()-39,COLUMN()+2,3,1,"Compte-rendu"),1),0)</f>
        <v>0</v>
      </c>
      <c r="G112" s="128">
        <f ca="1">IF(ROW()&lt;ROW($A$39)+COUNTIF('Compte-rendu'!$A$2:$A$2082,'PV Ouverture '!$F$5),INDIRECT(ADDRESS(MATCH('PV Ouverture '!$F$5,'Compte-rendu'!$A$1:$A$2082,0)+ROW()-39,COLUMN()+2,3,1,"Compte-rendu"),1),0)</f>
        <v>0</v>
      </c>
      <c r="K112" s="33"/>
      <c r="L112" s="144" t="s">
        <v>128</v>
      </c>
      <c r="M112" s="144" t="s">
        <v>129</v>
      </c>
    </row>
    <row r="113" spans="1:13" ht="110.25" customHeight="1" x14ac:dyDescent="0.25">
      <c r="A113" s="83">
        <f ca="1">IF(ROW()&lt;ROW($A$39)+COUNTIF('Compte-rendu'!$A$2:$A$2082,'PV Ouverture '!$F$5),INDIRECT(ADDRESS(MATCH('PV Ouverture '!$F$5,'Compte-rendu'!$A$1:$A$2082,0)+ROW()-39,COLUMN()+2,3,1,"Compte-rendu"),1),0)</f>
        <v>0</v>
      </c>
      <c r="B113" s="83">
        <f ca="1">IF(ROW()&lt;ROW($A$39)+COUNTIF('Compte-rendu'!$A$2:$A$2082,'PV Ouverture '!$F$5),INDIRECT(ADDRESS(MATCH('PV Ouverture '!$F$5,'Compte-rendu'!$A$1:$A$2082,0)+ROW()-39,COLUMN()+2,3,1,"Compte-rendu"),1),0)</f>
        <v>0</v>
      </c>
      <c r="C113" s="83">
        <f ca="1">IF(ROW()&lt;ROW($A$39)+COUNTIF('Compte-rendu'!$A$2:$A$2082,'PV Ouverture '!$F$5),INDIRECT(ADDRESS(MATCH('PV Ouverture '!$F$5,'Compte-rendu'!$A$1:$A$2082,0)+ROW()-39,COLUMN()+2,3,1,"Compte-rendu"),1),0)</f>
        <v>0</v>
      </c>
      <c r="D113" s="128">
        <f ca="1">IF(ROW()&lt;ROW($A$39)+COUNTIF('Compte-rendu'!$A$2:$A$2082,'PV Ouverture '!$F$5),INDIRECT(ADDRESS(MATCH('PV Ouverture '!$F$5,'Compte-rendu'!$A$1:$A$2082,0)+ROW()-39,COLUMN()+2,3,1,"Compte-rendu"),1),0)</f>
        <v>0</v>
      </c>
      <c r="E113" s="128">
        <f ca="1">IF(ROW()&lt;ROW($A$39)+COUNTIF('Compte-rendu'!$A$2:$A$2082,'PV Ouverture '!$F$5),INDIRECT(ADDRESS(MATCH('PV Ouverture '!$F$5,'Compte-rendu'!$A$1:$A$2082,0)+ROW()-39,COLUMN()+2,3,1,"Compte-rendu"),1),0)</f>
        <v>0</v>
      </c>
      <c r="F113" s="128">
        <f ca="1">IF(ROW()&lt;ROW($A$39)+COUNTIF('Compte-rendu'!$A$2:$A$2082,'PV Ouverture '!$F$5),INDIRECT(ADDRESS(MATCH('PV Ouverture '!$F$5,'Compte-rendu'!$A$1:$A$2082,0)+ROW()-39,COLUMN()+2,3,1,"Compte-rendu"),1),0)</f>
        <v>0</v>
      </c>
      <c r="G113" s="128">
        <f ca="1">IF(ROW()&lt;ROW($A$39)+COUNTIF('Compte-rendu'!$A$2:$A$2082,'PV Ouverture '!$F$5),INDIRECT(ADDRESS(MATCH('PV Ouverture '!$F$5,'Compte-rendu'!$A$1:$A$2082,0)+ROW()-39,COLUMN()+2,3,1,"Compte-rendu"),1),0)</f>
        <v>0</v>
      </c>
      <c r="K113" s="33"/>
      <c r="L113" s="144" t="s">
        <v>130</v>
      </c>
      <c r="M113" s="144" t="s">
        <v>131</v>
      </c>
    </row>
    <row r="114" spans="1:13" ht="110.25" customHeight="1" x14ac:dyDescent="0.25">
      <c r="A114" s="83">
        <f ca="1">IF(ROW()&lt;ROW($A$39)+COUNTIF('Compte-rendu'!$A$2:$A$2082,'PV Ouverture '!$F$5),INDIRECT(ADDRESS(MATCH('PV Ouverture '!$F$5,'Compte-rendu'!$A$1:$A$2082,0)+ROW()-39,COLUMN()+2,3,1,"Compte-rendu"),1),0)</f>
        <v>0</v>
      </c>
      <c r="B114" s="83">
        <f ca="1">IF(ROW()&lt;ROW($A$39)+COUNTIF('Compte-rendu'!$A$2:$A$2082,'PV Ouverture '!$F$5),INDIRECT(ADDRESS(MATCH('PV Ouverture '!$F$5,'Compte-rendu'!$A$1:$A$2082,0)+ROW()-39,COLUMN()+2,3,1,"Compte-rendu"),1),0)</f>
        <v>0</v>
      </c>
      <c r="C114" s="83">
        <f ca="1">IF(ROW()&lt;ROW($A$39)+COUNTIF('Compte-rendu'!$A$2:$A$2082,'PV Ouverture '!$F$5),INDIRECT(ADDRESS(MATCH('PV Ouverture '!$F$5,'Compte-rendu'!$A$1:$A$2082,0)+ROW()-39,COLUMN()+2,3,1,"Compte-rendu"),1),0)</f>
        <v>0</v>
      </c>
      <c r="D114" s="128">
        <f ca="1">IF(ROW()&lt;ROW($A$39)+COUNTIF('Compte-rendu'!$A$2:$A$2082,'PV Ouverture '!$F$5),INDIRECT(ADDRESS(MATCH('PV Ouverture '!$F$5,'Compte-rendu'!$A$1:$A$2082,0)+ROW()-39,COLUMN()+2,3,1,"Compte-rendu"),1),0)</f>
        <v>0</v>
      </c>
      <c r="E114" s="128">
        <f ca="1">IF(ROW()&lt;ROW($A$39)+COUNTIF('Compte-rendu'!$A$2:$A$2082,'PV Ouverture '!$F$5),INDIRECT(ADDRESS(MATCH('PV Ouverture '!$F$5,'Compte-rendu'!$A$1:$A$2082,0)+ROW()-39,COLUMN()+2,3,1,"Compte-rendu"),1),0)</f>
        <v>0</v>
      </c>
      <c r="F114" s="128">
        <f ca="1">IF(ROW()&lt;ROW($A$39)+COUNTIF('Compte-rendu'!$A$2:$A$2082,'PV Ouverture '!$F$5),INDIRECT(ADDRESS(MATCH('PV Ouverture '!$F$5,'Compte-rendu'!$A$1:$A$2082,0)+ROW()-39,COLUMN()+2,3,1,"Compte-rendu"),1),0)</f>
        <v>0</v>
      </c>
      <c r="G114" s="128">
        <f ca="1">IF(ROW()&lt;ROW($A$39)+COUNTIF('Compte-rendu'!$A$2:$A$2082,'PV Ouverture '!$F$5),INDIRECT(ADDRESS(MATCH('PV Ouverture '!$F$5,'Compte-rendu'!$A$1:$A$2082,0)+ROW()-39,COLUMN()+2,3,1,"Compte-rendu"),1),0)</f>
        <v>0</v>
      </c>
      <c r="K114" s="33"/>
      <c r="L114" s="144" t="s">
        <v>132</v>
      </c>
      <c r="M114" s="144" t="s">
        <v>133</v>
      </c>
    </row>
    <row r="115" spans="1:13" ht="110.25" customHeight="1" x14ac:dyDescent="0.25">
      <c r="A115" s="83">
        <f ca="1">IF(ROW()&lt;ROW($A$39)+COUNTIF('Compte-rendu'!$A$2:$A$2082,'PV Ouverture '!$F$5),INDIRECT(ADDRESS(MATCH('PV Ouverture '!$F$5,'Compte-rendu'!$A$1:$A$2082,0)+ROW()-39,COLUMN()+2,3,1,"Compte-rendu"),1),0)</f>
        <v>0</v>
      </c>
      <c r="B115" s="83">
        <f ca="1">IF(ROW()&lt;ROW($A$39)+COUNTIF('Compte-rendu'!$A$2:$A$2082,'PV Ouverture '!$F$5),INDIRECT(ADDRESS(MATCH('PV Ouverture '!$F$5,'Compte-rendu'!$A$1:$A$2082,0)+ROW()-39,COLUMN()+2,3,1,"Compte-rendu"),1),0)</f>
        <v>0</v>
      </c>
      <c r="C115" s="83">
        <f ca="1">IF(ROW()&lt;ROW($A$39)+COUNTIF('Compte-rendu'!$A$2:$A$2082,'PV Ouverture '!$F$5),INDIRECT(ADDRESS(MATCH('PV Ouverture '!$F$5,'Compte-rendu'!$A$1:$A$2082,0)+ROW()-39,COLUMN()+2,3,1,"Compte-rendu"),1),0)</f>
        <v>0</v>
      </c>
      <c r="D115" s="128">
        <f ca="1">IF(ROW()&lt;ROW($A$39)+COUNTIF('Compte-rendu'!$A$2:$A$2082,'PV Ouverture '!$F$5),INDIRECT(ADDRESS(MATCH('PV Ouverture '!$F$5,'Compte-rendu'!$A$1:$A$2082,0)+ROW()-39,COLUMN()+2,3,1,"Compte-rendu"),1),0)</f>
        <v>0</v>
      </c>
      <c r="E115" s="128">
        <f ca="1">IF(ROW()&lt;ROW($A$39)+COUNTIF('Compte-rendu'!$A$2:$A$2082,'PV Ouverture '!$F$5),INDIRECT(ADDRESS(MATCH('PV Ouverture '!$F$5,'Compte-rendu'!$A$1:$A$2082,0)+ROW()-39,COLUMN()+2,3,1,"Compte-rendu"),1),0)</f>
        <v>0</v>
      </c>
      <c r="F115" s="128">
        <f ca="1">IF(ROW()&lt;ROW($A$39)+COUNTIF('Compte-rendu'!$A$2:$A$2082,'PV Ouverture '!$F$5),INDIRECT(ADDRESS(MATCH('PV Ouverture '!$F$5,'Compte-rendu'!$A$1:$A$2082,0)+ROW()-39,COLUMN()+2,3,1,"Compte-rendu"),1),0)</f>
        <v>0</v>
      </c>
      <c r="G115" s="128">
        <f ca="1">IF(ROW()&lt;ROW($A$39)+COUNTIF('Compte-rendu'!$A$2:$A$2082,'PV Ouverture '!$F$5),INDIRECT(ADDRESS(MATCH('PV Ouverture '!$F$5,'Compte-rendu'!$A$1:$A$2082,0)+ROW()-39,COLUMN()+2,3,1,"Compte-rendu"),1),0)</f>
        <v>0</v>
      </c>
      <c r="K115" s="33"/>
      <c r="L115" s="144" t="s">
        <v>134</v>
      </c>
      <c r="M115" s="144" t="s">
        <v>135</v>
      </c>
    </row>
    <row r="116" spans="1:13" x14ac:dyDescent="0.25">
      <c r="K116" s="33"/>
      <c r="L116" s="144" t="s">
        <v>136</v>
      </c>
      <c r="M116" s="144" t="s">
        <v>137</v>
      </c>
    </row>
    <row r="117" spans="1:13" x14ac:dyDescent="0.25">
      <c r="K117" s="33"/>
      <c r="L117" s="144" t="s">
        <v>138</v>
      </c>
      <c r="M117" s="144" t="s">
        <v>139</v>
      </c>
    </row>
    <row r="118" spans="1:13" x14ac:dyDescent="0.25">
      <c r="K118" s="33"/>
      <c r="L118" s="144" t="s">
        <v>140</v>
      </c>
      <c r="M118" s="144" t="s">
        <v>141</v>
      </c>
    </row>
    <row r="119" spans="1:13" x14ac:dyDescent="0.25">
      <c r="K119" s="33"/>
      <c r="L119" s="144" t="s">
        <v>142</v>
      </c>
      <c r="M119" s="144" t="s">
        <v>143</v>
      </c>
    </row>
    <row r="120" spans="1:13" x14ac:dyDescent="0.25">
      <c r="K120" s="33"/>
      <c r="L120" s="144" t="s">
        <v>144</v>
      </c>
      <c r="M120" s="144" t="s">
        <v>145</v>
      </c>
    </row>
    <row r="121" spans="1:13" x14ac:dyDescent="0.25">
      <c r="K121" s="33"/>
      <c r="L121" s="144" t="s">
        <v>146</v>
      </c>
      <c r="M121" s="144" t="s">
        <v>147</v>
      </c>
    </row>
    <row r="122" spans="1:13" x14ac:dyDescent="0.25">
      <c r="K122" s="33"/>
      <c r="L122" s="144" t="s">
        <v>148</v>
      </c>
      <c r="M122" s="144" t="s">
        <v>149</v>
      </c>
    </row>
    <row r="123" spans="1:13" x14ac:dyDescent="0.25">
      <c r="K123" s="33"/>
      <c r="L123" s="144" t="s">
        <v>150</v>
      </c>
      <c r="M123" s="144" t="s">
        <v>151</v>
      </c>
    </row>
    <row r="124" spans="1:13" x14ac:dyDescent="0.25">
      <c r="K124" s="33"/>
      <c r="L124" s="144" t="s">
        <v>152</v>
      </c>
      <c r="M124" s="144" t="s">
        <v>153</v>
      </c>
    </row>
    <row r="125" spans="1:13" x14ac:dyDescent="0.25">
      <c r="K125" s="33"/>
      <c r="L125" s="144" t="s">
        <v>154</v>
      </c>
      <c r="M125" s="144" t="s">
        <v>155</v>
      </c>
    </row>
    <row r="126" spans="1:13" x14ac:dyDescent="0.25">
      <c r="K126" s="33"/>
      <c r="L126" s="144" t="s">
        <v>156</v>
      </c>
      <c r="M126" s="144" t="s">
        <v>157</v>
      </c>
    </row>
    <row r="127" spans="1:13" x14ac:dyDescent="0.25">
      <c r="K127" s="33"/>
      <c r="L127" s="144" t="s">
        <v>158</v>
      </c>
      <c r="M127" s="144" t="s">
        <v>159</v>
      </c>
    </row>
    <row r="128" spans="1:13" x14ac:dyDescent="0.25">
      <c r="K128" s="33"/>
      <c r="L128" s="144" t="s">
        <v>160</v>
      </c>
      <c r="M128" s="144" t="s">
        <v>161</v>
      </c>
    </row>
    <row r="129" spans="11:13" x14ac:dyDescent="0.25">
      <c r="K129" s="33"/>
      <c r="L129" s="144" t="s">
        <v>162</v>
      </c>
      <c r="M129" s="144" t="s">
        <v>163</v>
      </c>
    </row>
    <row r="130" spans="11:13" x14ac:dyDescent="0.25">
      <c r="K130" s="33"/>
      <c r="L130" s="144" t="s">
        <v>164</v>
      </c>
      <c r="M130" s="144" t="s">
        <v>165</v>
      </c>
    </row>
    <row r="131" spans="11:13" x14ac:dyDescent="0.25">
      <c r="K131" s="33"/>
      <c r="L131" s="144" t="s">
        <v>166</v>
      </c>
      <c r="M131" s="144" t="s">
        <v>167</v>
      </c>
    </row>
    <row r="132" spans="11:13" x14ac:dyDescent="0.25">
      <c r="K132" s="33"/>
      <c r="L132" s="144" t="s">
        <v>168</v>
      </c>
      <c r="M132" s="144" t="s">
        <v>169</v>
      </c>
    </row>
    <row r="133" spans="11:13" x14ac:dyDescent="0.25">
      <c r="K133" s="33"/>
      <c r="L133" s="144" t="s">
        <v>170</v>
      </c>
      <c r="M133" s="144" t="s">
        <v>171</v>
      </c>
    </row>
    <row r="134" spans="11:13" x14ac:dyDescent="0.25">
      <c r="K134" s="33"/>
      <c r="L134" s="144" t="s">
        <v>172</v>
      </c>
      <c r="M134" s="144" t="s">
        <v>173</v>
      </c>
    </row>
    <row r="135" spans="11:13" x14ac:dyDescent="0.25">
      <c r="K135" s="33"/>
      <c r="L135" s="144" t="s">
        <v>174</v>
      </c>
      <c r="M135" s="144" t="s">
        <v>175</v>
      </c>
    </row>
    <row r="136" spans="11:13" x14ac:dyDescent="0.25">
      <c r="K136" s="33"/>
      <c r="L136" s="144" t="s">
        <v>176</v>
      </c>
      <c r="M136" s="144" t="s">
        <v>177</v>
      </c>
    </row>
    <row r="137" spans="11:13" x14ac:dyDescent="0.25">
      <c r="K137" s="33"/>
      <c r="L137" s="144" t="s">
        <v>178</v>
      </c>
      <c r="M137" s="144" t="s">
        <v>179</v>
      </c>
    </row>
    <row r="138" spans="11:13" x14ac:dyDescent="0.25">
      <c r="K138" s="33"/>
      <c r="L138" s="144" t="s">
        <v>180</v>
      </c>
      <c r="M138" s="144" t="s">
        <v>181</v>
      </c>
    </row>
    <row r="139" spans="11:13" x14ac:dyDescent="0.25">
      <c r="K139" s="33"/>
      <c r="L139" s="144" t="s">
        <v>182</v>
      </c>
      <c r="M139" s="144" t="s">
        <v>183</v>
      </c>
    </row>
    <row r="140" spans="11:13" x14ac:dyDescent="0.25">
      <c r="K140" s="33"/>
      <c r="L140" s="144" t="s">
        <v>184</v>
      </c>
      <c r="M140" s="144" t="s">
        <v>185</v>
      </c>
    </row>
    <row r="141" spans="11:13" x14ac:dyDescent="0.25">
      <c r="K141" s="33"/>
      <c r="L141" s="144" t="s">
        <v>186</v>
      </c>
      <c r="M141" s="144" t="s">
        <v>187</v>
      </c>
    </row>
    <row r="142" spans="11:13" x14ac:dyDescent="0.25">
      <c r="K142" s="33"/>
      <c r="L142" s="144" t="s">
        <v>188</v>
      </c>
      <c r="M142" s="144" t="s">
        <v>189</v>
      </c>
    </row>
    <row r="143" spans="11:13" x14ac:dyDescent="0.25">
      <c r="K143" s="33"/>
      <c r="L143" s="144" t="s">
        <v>190</v>
      </c>
      <c r="M143" s="144" t="s">
        <v>191</v>
      </c>
    </row>
    <row r="144" spans="11:13" x14ac:dyDescent="0.25">
      <c r="K144" s="33"/>
      <c r="L144" s="144" t="s">
        <v>192</v>
      </c>
      <c r="M144" s="144" t="s">
        <v>193</v>
      </c>
    </row>
    <row r="145" spans="11:13" x14ac:dyDescent="0.25">
      <c r="K145" s="33"/>
      <c r="L145" s="144" t="s">
        <v>194</v>
      </c>
      <c r="M145" s="144" t="s">
        <v>195</v>
      </c>
    </row>
    <row r="146" spans="11:13" x14ac:dyDescent="0.25">
      <c r="K146" s="33"/>
      <c r="L146" s="144" t="s">
        <v>196</v>
      </c>
      <c r="M146" s="144" t="s">
        <v>197</v>
      </c>
    </row>
    <row r="147" spans="11:13" x14ac:dyDescent="0.25">
      <c r="K147" s="33"/>
      <c r="L147" s="144" t="s">
        <v>198</v>
      </c>
      <c r="M147" s="144" t="s">
        <v>199</v>
      </c>
    </row>
    <row r="148" spans="11:13" x14ac:dyDescent="0.25">
      <c r="K148" s="33"/>
      <c r="L148" s="144" t="s">
        <v>200</v>
      </c>
      <c r="M148" s="144" t="s">
        <v>201</v>
      </c>
    </row>
    <row r="149" spans="11:13" x14ac:dyDescent="0.25">
      <c r="K149" s="33"/>
      <c r="L149" s="144" t="s">
        <v>202</v>
      </c>
      <c r="M149" s="144" t="s">
        <v>203</v>
      </c>
    </row>
    <row r="150" spans="11:13" x14ac:dyDescent="0.25">
      <c r="K150" s="33"/>
      <c r="L150" s="144" t="s">
        <v>204</v>
      </c>
      <c r="M150" s="144" t="s">
        <v>205</v>
      </c>
    </row>
    <row r="151" spans="11:13" x14ac:dyDescent="0.25">
      <c r="K151" s="33"/>
      <c r="L151" s="144" t="s">
        <v>206</v>
      </c>
      <c r="M151" s="144" t="s">
        <v>207</v>
      </c>
    </row>
    <row r="152" spans="11:13" x14ac:dyDescent="0.25">
      <c r="K152" s="33"/>
      <c r="L152" s="144" t="s">
        <v>208</v>
      </c>
      <c r="M152" s="144" t="s">
        <v>209</v>
      </c>
    </row>
    <row r="153" spans="11:13" x14ac:dyDescent="0.25">
      <c r="K153" s="33"/>
      <c r="L153" s="144" t="s">
        <v>210</v>
      </c>
      <c r="M153" s="144" t="s">
        <v>211</v>
      </c>
    </row>
    <row r="154" spans="11:13" x14ac:dyDescent="0.25">
      <c r="K154" s="33"/>
      <c r="L154" s="144" t="s">
        <v>212</v>
      </c>
      <c r="M154" s="144" t="s">
        <v>213</v>
      </c>
    </row>
    <row r="155" spans="11:13" x14ac:dyDescent="0.25">
      <c r="K155" s="33"/>
      <c r="L155" s="144" t="s">
        <v>214</v>
      </c>
      <c r="M155" s="144" t="s">
        <v>215</v>
      </c>
    </row>
    <row r="156" spans="11:13" x14ac:dyDescent="0.25">
      <c r="K156" s="33"/>
      <c r="L156" s="144" t="s">
        <v>216</v>
      </c>
      <c r="M156" s="144" t="s">
        <v>217</v>
      </c>
    </row>
    <row r="157" spans="11:13" x14ac:dyDescent="0.25">
      <c r="K157" s="33"/>
      <c r="L157" s="144" t="s">
        <v>218</v>
      </c>
      <c r="M157" s="144" t="s">
        <v>219</v>
      </c>
    </row>
    <row r="158" spans="11:13" x14ac:dyDescent="0.25">
      <c r="K158" s="33"/>
      <c r="L158" s="144" t="s">
        <v>220</v>
      </c>
      <c r="M158" s="144" t="s">
        <v>221</v>
      </c>
    </row>
    <row r="159" spans="11:13" x14ac:dyDescent="0.25">
      <c r="K159" s="33"/>
      <c r="L159" s="144" t="s">
        <v>222</v>
      </c>
      <c r="M159" s="144" t="s">
        <v>223</v>
      </c>
    </row>
    <row r="160" spans="11:13" x14ac:dyDescent="0.25">
      <c r="K160" s="33"/>
      <c r="L160" s="144" t="s">
        <v>224</v>
      </c>
      <c r="M160" s="144" t="s">
        <v>225</v>
      </c>
    </row>
    <row r="161" spans="11:13" x14ac:dyDescent="0.25">
      <c r="K161" s="33"/>
      <c r="L161" s="144" t="s">
        <v>226</v>
      </c>
      <c r="M161" s="144" t="s">
        <v>227</v>
      </c>
    </row>
    <row r="162" spans="11:13" x14ac:dyDescent="0.25">
      <c r="K162" s="33"/>
      <c r="L162" s="144" t="s">
        <v>228</v>
      </c>
      <c r="M162" s="144" t="s">
        <v>229</v>
      </c>
    </row>
    <row r="163" spans="11:13" x14ac:dyDescent="0.25">
      <c r="K163" s="33"/>
      <c r="L163" s="144" t="s">
        <v>230</v>
      </c>
      <c r="M163" s="144" t="s">
        <v>231</v>
      </c>
    </row>
    <row r="164" spans="11:13" x14ac:dyDescent="0.25">
      <c r="K164" s="33"/>
      <c r="L164" s="144" t="s">
        <v>232</v>
      </c>
      <c r="M164" s="144" t="s">
        <v>233</v>
      </c>
    </row>
    <row r="165" spans="11:13" x14ac:dyDescent="0.25">
      <c r="K165" s="33"/>
      <c r="L165" s="144" t="s">
        <v>234</v>
      </c>
      <c r="M165" s="144" t="s">
        <v>235</v>
      </c>
    </row>
    <row r="166" spans="11:13" x14ac:dyDescent="0.25">
      <c r="K166" s="33"/>
      <c r="L166" s="144" t="s">
        <v>236</v>
      </c>
      <c r="M166" s="144" t="s">
        <v>237</v>
      </c>
    </row>
    <row r="167" spans="11:13" x14ac:dyDescent="0.25">
      <c r="K167" s="33"/>
      <c r="L167" s="144" t="s">
        <v>238</v>
      </c>
      <c r="M167" s="144" t="s">
        <v>239</v>
      </c>
    </row>
    <row r="168" spans="11:13" x14ac:dyDescent="0.25">
      <c r="K168" s="33"/>
      <c r="L168" s="144" t="s">
        <v>240</v>
      </c>
      <c r="M168" s="144" t="s">
        <v>241</v>
      </c>
    </row>
    <row r="169" spans="11:13" x14ac:dyDescent="0.25">
      <c r="K169" s="33"/>
      <c r="L169" s="144" t="s">
        <v>242</v>
      </c>
      <c r="M169" s="144" t="s">
        <v>243</v>
      </c>
    </row>
    <row r="170" spans="11:13" x14ac:dyDescent="0.25">
      <c r="K170" s="33"/>
      <c r="L170" s="144" t="s">
        <v>244</v>
      </c>
      <c r="M170" s="144" t="s">
        <v>245</v>
      </c>
    </row>
    <row r="171" spans="11:13" x14ac:dyDescent="0.25">
      <c r="K171" s="33"/>
      <c r="L171" s="144" t="s">
        <v>246</v>
      </c>
      <c r="M171" s="144" t="s">
        <v>247</v>
      </c>
    </row>
    <row r="172" spans="11:13" x14ac:dyDescent="0.25">
      <c r="K172" s="33"/>
      <c r="L172" s="144" t="s">
        <v>248</v>
      </c>
      <c r="M172" s="144" t="s">
        <v>249</v>
      </c>
    </row>
    <row r="173" spans="11:13" x14ac:dyDescent="0.25">
      <c r="K173" s="33"/>
      <c r="L173" s="144" t="s">
        <v>250</v>
      </c>
      <c r="M173" s="144" t="s">
        <v>251</v>
      </c>
    </row>
    <row r="174" spans="11:13" x14ac:dyDescent="0.25">
      <c r="K174" s="33"/>
      <c r="L174" s="144" t="s">
        <v>252</v>
      </c>
      <c r="M174" s="144" t="s">
        <v>253</v>
      </c>
    </row>
    <row r="175" spans="11:13" x14ac:dyDescent="0.25">
      <c r="K175" s="33"/>
      <c r="L175" s="144" t="s">
        <v>254</v>
      </c>
      <c r="M175" s="144" t="s">
        <v>255</v>
      </c>
    </row>
    <row r="176" spans="11:13" x14ac:dyDescent="0.25">
      <c r="K176" s="33"/>
      <c r="L176" s="144" t="s">
        <v>256</v>
      </c>
      <c r="M176" s="144" t="s">
        <v>257</v>
      </c>
    </row>
    <row r="177" spans="11:13" x14ac:dyDescent="0.25">
      <c r="K177" s="33"/>
      <c r="L177" s="144" t="s">
        <v>258</v>
      </c>
      <c r="M177" s="144" t="s">
        <v>259</v>
      </c>
    </row>
    <row r="178" spans="11:13" x14ac:dyDescent="0.25">
      <c r="K178" s="33"/>
      <c r="L178" s="144" t="s">
        <v>260</v>
      </c>
      <c r="M178" s="144" t="s">
        <v>261</v>
      </c>
    </row>
    <row r="179" spans="11:13" x14ac:dyDescent="0.25">
      <c r="K179" s="33"/>
      <c r="L179" s="144" t="s">
        <v>262</v>
      </c>
      <c r="M179" s="144" t="s">
        <v>263</v>
      </c>
    </row>
    <row r="180" spans="11:13" x14ac:dyDescent="0.25">
      <c r="K180" s="33"/>
      <c r="L180" s="144" t="s">
        <v>264</v>
      </c>
      <c r="M180" s="144" t="s">
        <v>265</v>
      </c>
    </row>
    <row r="181" spans="11:13" x14ac:dyDescent="0.25">
      <c r="K181" s="33"/>
      <c r="L181" s="144" t="s">
        <v>266</v>
      </c>
      <c r="M181" s="144" t="s">
        <v>267</v>
      </c>
    </row>
    <row r="182" spans="11:13" x14ac:dyDescent="0.25">
      <c r="K182" s="33"/>
      <c r="L182" s="144" t="s">
        <v>268</v>
      </c>
      <c r="M182" s="144" t="s">
        <v>269</v>
      </c>
    </row>
    <row r="183" spans="11:13" x14ac:dyDescent="0.25">
      <c r="K183" s="33"/>
      <c r="L183" s="144" t="s">
        <v>270</v>
      </c>
      <c r="M183" s="144" t="s">
        <v>271</v>
      </c>
    </row>
    <row r="184" spans="11:13" x14ac:dyDescent="0.25">
      <c r="K184" s="33"/>
      <c r="L184" s="144" t="s">
        <v>272</v>
      </c>
      <c r="M184" s="144" t="s">
        <v>273</v>
      </c>
    </row>
    <row r="185" spans="11:13" x14ac:dyDescent="0.25">
      <c r="K185" s="33"/>
      <c r="L185" s="144" t="s">
        <v>274</v>
      </c>
      <c r="M185" s="144" t="s">
        <v>275</v>
      </c>
    </row>
    <row r="186" spans="11:13" x14ac:dyDescent="0.25">
      <c r="K186" s="33"/>
      <c r="L186" s="144" t="s">
        <v>276</v>
      </c>
      <c r="M186" s="144" t="s">
        <v>277</v>
      </c>
    </row>
    <row r="187" spans="11:13" x14ac:dyDescent="0.25">
      <c r="K187" s="33"/>
      <c r="L187" s="144" t="s">
        <v>278</v>
      </c>
      <c r="M187" s="144" t="s">
        <v>279</v>
      </c>
    </row>
    <row r="188" spans="11:13" x14ac:dyDescent="0.25">
      <c r="K188" s="33"/>
      <c r="L188" s="144" t="s">
        <v>280</v>
      </c>
      <c r="M188" s="144" t="s">
        <v>281</v>
      </c>
    </row>
    <row r="189" spans="11:13" x14ac:dyDescent="0.25">
      <c r="K189" s="33"/>
      <c r="L189" s="144" t="s">
        <v>282</v>
      </c>
      <c r="M189" s="144" t="s">
        <v>283</v>
      </c>
    </row>
    <row r="190" spans="11:13" x14ac:dyDescent="0.25">
      <c r="K190" s="33"/>
      <c r="L190" s="144" t="s">
        <v>284</v>
      </c>
      <c r="M190" s="144" t="s">
        <v>285</v>
      </c>
    </row>
    <row r="191" spans="11:13" x14ac:dyDescent="0.25">
      <c r="K191" s="33"/>
      <c r="L191" s="144" t="s">
        <v>286</v>
      </c>
      <c r="M191" s="144" t="s">
        <v>287</v>
      </c>
    </row>
    <row r="192" spans="11:13" x14ac:dyDescent="0.25">
      <c r="K192" s="33"/>
      <c r="L192" s="144" t="s">
        <v>288</v>
      </c>
      <c r="M192" s="144" t="s">
        <v>289</v>
      </c>
    </row>
    <row r="193" spans="11:13" x14ac:dyDescent="0.25">
      <c r="K193" s="33"/>
      <c r="L193" s="144" t="s">
        <v>290</v>
      </c>
      <c r="M193" s="144" t="s">
        <v>291</v>
      </c>
    </row>
    <row r="194" spans="11:13" x14ac:dyDescent="0.25">
      <c r="K194" s="33"/>
      <c r="L194" s="144" t="s">
        <v>292</v>
      </c>
      <c r="M194" s="144" t="s">
        <v>293</v>
      </c>
    </row>
    <row r="195" spans="11:13" x14ac:dyDescent="0.25">
      <c r="K195" s="33"/>
      <c r="L195" s="144" t="s">
        <v>294</v>
      </c>
      <c r="M195" s="144" t="s">
        <v>295</v>
      </c>
    </row>
    <row r="196" spans="11:13" x14ac:dyDescent="0.25">
      <c r="K196" s="33"/>
      <c r="L196" s="144" t="s">
        <v>296</v>
      </c>
      <c r="M196" s="144" t="s">
        <v>297</v>
      </c>
    </row>
    <row r="197" spans="11:13" x14ac:dyDescent="0.25">
      <c r="K197" s="33"/>
      <c r="L197" s="144" t="s">
        <v>298</v>
      </c>
      <c r="M197" s="144" t="s">
        <v>299</v>
      </c>
    </row>
    <row r="198" spans="11:13" x14ac:dyDescent="0.25">
      <c r="K198" s="33"/>
      <c r="L198" s="144" t="s">
        <v>300</v>
      </c>
      <c r="M198" s="144" t="s">
        <v>301</v>
      </c>
    </row>
    <row r="199" spans="11:13" x14ac:dyDescent="0.25">
      <c r="K199" s="33"/>
      <c r="L199" s="144" t="s">
        <v>302</v>
      </c>
      <c r="M199" s="144" t="s">
        <v>303</v>
      </c>
    </row>
    <row r="200" spans="11:13" x14ac:dyDescent="0.25">
      <c r="K200" s="33"/>
      <c r="L200" s="144" t="s">
        <v>304</v>
      </c>
      <c r="M200" s="144" t="s">
        <v>305</v>
      </c>
    </row>
    <row r="201" spans="11:13" x14ac:dyDescent="0.25">
      <c r="K201" s="33"/>
      <c r="L201" s="144" t="s">
        <v>306</v>
      </c>
      <c r="M201" s="144" t="s">
        <v>307</v>
      </c>
    </row>
    <row r="202" spans="11:13" x14ac:dyDescent="0.25">
      <c r="K202" s="33"/>
      <c r="L202" s="144" t="s">
        <v>308</v>
      </c>
      <c r="M202" s="144" t="s">
        <v>309</v>
      </c>
    </row>
    <row r="203" spans="11:13" x14ac:dyDescent="0.25">
      <c r="K203" s="33"/>
      <c r="L203" s="144" t="s">
        <v>310</v>
      </c>
      <c r="M203" s="144" t="s">
        <v>311</v>
      </c>
    </row>
    <row r="204" spans="11:13" x14ac:dyDescent="0.25">
      <c r="K204" s="33"/>
      <c r="L204" s="144" t="s">
        <v>312</v>
      </c>
      <c r="M204" s="144" t="s">
        <v>313</v>
      </c>
    </row>
    <row r="205" spans="11:13" x14ac:dyDescent="0.25">
      <c r="K205" s="33"/>
      <c r="L205" s="144" t="s">
        <v>314</v>
      </c>
      <c r="M205" s="144" t="s">
        <v>315</v>
      </c>
    </row>
    <row r="206" spans="11:13" x14ac:dyDescent="0.25">
      <c r="K206" s="33"/>
      <c r="L206" s="144" t="s">
        <v>316</v>
      </c>
      <c r="M206" s="144" t="s">
        <v>317</v>
      </c>
    </row>
    <row r="207" spans="11:13" x14ac:dyDescent="0.25">
      <c r="K207" s="33"/>
      <c r="L207" s="144" t="s">
        <v>318</v>
      </c>
      <c r="M207" s="144" t="s">
        <v>319</v>
      </c>
    </row>
    <row r="208" spans="11:13" x14ac:dyDescent="0.25">
      <c r="K208" s="33"/>
      <c r="L208" s="144" t="s">
        <v>320</v>
      </c>
      <c r="M208" s="144" t="s">
        <v>321</v>
      </c>
    </row>
    <row r="209" spans="11:13" x14ac:dyDescent="0.25">
      <c r="K209" s="33"/>
      <c r="L209" s="144" t="s">
        <v>322</v>
      </c>
      <c r="M209" s="144" t="s">
        <v>323</v>
      </c>
    </row>
    <row r="210" spans="11:13" x14ac:dyDescent="0.25">
      <c r="K210" s="33"/>
      <c r="L210" s="144" t="s">
        <v>324</v>
      </c>
      <c r="M210" s="144" t="s">
        <v>325</v>
      </c>
    </row>
    <row r="211" spans="11:13" x14ac:dyDescent="0.25">
      <c r="K211" s="33"/>
      <c r="L211" s="144" t="s">
        <v>326</v>
      </c>
      <c r="M211" s="144" t="s">
        <v>327</v>
      </c>
    </row>
    <row r="212" spans="11:13" x14ac:dyDescent="0.25">
      <c r="K212" s="33"/>
      <c r="L212" s="144" t="s">
        <v>328</v>
      </c>
      <c r="M212" s="144" t="s">
        <v>329</v>
      </c>
    </row>
    <row r="213" spans="11:13" x14ac:dyDescent="0.25">
      <c r="K213" s="33"/>
      <c r="L213" s="144" t="s">
        <v>330</v>
      </c>
      <c r="M213" s="144" t="s">
        <v>331</v>
      </c>
    </row>
    <row r="214" spans="11:13" x14ac:dyDescent="0.25">
      <c r="K214" s="33"/>
      <c r="L214" s="144" t="s">
        <v>332</v>
      </c>
      <c r="M214" s="144" t="s">
        <v>333</v>
      </c>
    </row>
    <row r="215" spans="11:13" x14ac:dyDescent="0.25">
      <c r="K215" s="33"/>
      <c r="L215" s="144" t="s">
        <v>334</v>
      </c>
      <c r="M215" s="144" t="s">
        <v>335</v>
      </c>
    </row>
    <row r="216" spans="11:13" x14ac:dyDescent="0.25">
      <c r="K216" s="33"/>
      <c r="L216" s="144" t="s">
        <v>336</v>
      </c>
      <c r="M216" s="144" t="s">
        <v>337</v>
      </c>
    </row>
    <row r="217" spans="11:13" x14ac:dyDescent="0.25">
      <c r="K217" s="33"/>
      <c r="L217" s="144" t="s">
        <v>338</v>
      </c>
      <c r="M217" s="144" t="s">
        <v>339</v>
      </c>
    </row>
    <row r="218" spans="11:13" x14ac:dyDescent="0.25">
      <c r="K218" s="33"/>
      <c r="L218" s="144" t="s">
        <v>340</v>
      </c>
      <c r="M218" s="144" t="s">
        <v>341</v>
      </c>
    </row>
    <row r="219" spans="11:13" x14ac:dyDescent="0.25">
      <c r="K219" s="33"/>
      <c r="L219" s="144" t="s">
        <v>342</v>
      </c>
      <c r="M219" s="144" t="s">
        <v>343</v>
      </c>
    </row>
    <row r="220" spans="11:13" x14ac:dyDescent="0.25">
      <c r="K220" s="33"/>
      <c r="L220" s="144" t="s">
        <v>344</v>
      </c>
      <c r="M220" s="144" t="s">
        <v>345</v>
      </c>
    </row>
    <row r="221" spans="11:13" x14ac:dyDescent="0.25">
      <c r="K221" s="33"/>
      <c r="L221" s="144" t="s">
        <v>346</v>
      </c>
      <c r="M221" s="144" t="s">
        <v>347</v>
      </c>
    </row>
    <row r="222" spans="11:13" x14ac:dyDescent="0.25">
      <c r="K222" s="33"/>
      <c r="L222" s="144" t="s">
        <v>348</v>
      </c>
      <c r="M222" s="144" t="s">
        <v>349</v>
      </c>
    </row>
    <row r="223" spans="11:13" ht="15" customHeight="1" x14ac:dyDescent="0.25">
      <c r="K223" s="33"/>
      <c r="L223" s="143"/>
      <c r="M223" s="143"/>
    </row>
    <row r="224" spans="11:13" ht="15" customHeight="1" x14ac:dyDescent="0.25">
      <c r="K224" s="33"/>
      <c r="L224" s="143"/>
      <c r="M224" s="143"/>
    </row>
    <row r="225" spans="11:13" ht="15" customHeight="1" x14ac:dyDescent="0.25">
      <c r="K225" s="33"/>
      <c r="L225" s="143"/>
      <c r="M225" s="143"/>
    </row>
    <row r="226" spans="11:13" ht="15" customHeight="1" x14ac:dyDescent="0.25">
      <c r="K226" s="33"/>
      <c r="L226" s="143"/>
      <c r="M226" s="143"/>
    </row>
    <row r="227" spans="11:13" ht="15" customHeight="1" x14ac:dyDescent="0.25">
      <c r="K227" s="33"/>
      <c r="L227" s="143"/>
      <c r="M227" s="143"/>
    </row>
    <row r="228" spans="11:13" ht="15" customHeight="1" x14ac:dyDescent="0.25">
      <c r="K228" s="33"/>
      <c r="L228" s="143"/>
      <c r="M228" s="143"/>
    </row>
    <row r="229" spans="11:13" ht="15" customHeight="1" x14ac:dyDescent="0.25">
      <c r="K229" s="33"/>
      <c r="L229" s="143"/>
      <c r="M229" s="143"/>
    </row>
    <row r="230" spans="11:13" ht="15" customHeight="1" x14ac:dyDescent="0.25"/>
  </sheetData>
  <sheetProtection selectLockedCells="1"/>
  <protectedRanges>
    <protectedRange sqref="A33:A34 F26:F28 A29:A31" name="Qualité"/>
    <protectedRange sqref="M24:M454" name="Fonction"/>
  </protectedRanges>
  <mergeCells count="66">
    <mergeCell ref="S33:Z33"/>
    <mergeCell ref="A15:D15"/>
    <mergeCell ref="A16:D16"/>
    <mergeCell ref="F25:G25"/>
    <mergeCell ref="D4:E4"/>
    <mergeCell ref="D5:E5"/>
    <mergeCell ref="F4:G4"/>
    <mergeCell ref="F5:G5"/>
    <mergeCell ref="D6:G6"/>
    <mergeCell ref="D7:G7"/>
    <mergeCell ref="D8:G8"/>
    <mergeCell ref="A12:D12"/>
    <mergeCell ref="A22:D22"/>
    <mergeCell ref="F12:G12"/>
    <mergeCell ref="F13:G13"/>
    <mergeCell ref="F14:G14"/>
    <mergeCell ref="F18:G18"/>
    <mergeCell ref="F15:G15"/>
    <mergeCell ref="F16:G16"/>
    <mergeCell ref="F26:G26"/>
    <mergeCell ref="F27:G27"/>
    <mergeCell ref="F19:G19"/>
    <mergeCell ref="F20:G20"/>
    <mergeCell ref="F22:G23"/>
    <mergeCell ref="F28:G28"/>
    <mergeCell ref="F29:G29"/>
    <mergeCell ref="F30:G30"/>
    <mergeCell ref="A33:G34"/>
    <mergeCell ref="A32:G32"/>
    <mergeCell ref="A29:B29"/>
    <mergeCell ref="A30:B30"/>
    <mergeCell ref="A31:B31"/>
    <mergeCell ref="C29:E29"/>
    <mergeCell ref="C30:E30"/>
    <mergeCell ref="C31:E31"/>
    <mergeCell ref="F31:G31"/>
    <mergeCell ref="A28:B28"/>
    <mergeCell ref="A25:B25"/>
    <mergeCell ref="C25:E25"/>
    <mergeCell ref="C26:E26"/>
    <mergeCell ref="C27:E27"/>
    <mergeCell ref="C28:E28"/>
    <mergeCell ref="A27:B27"/>
    <mergeCell ref="H8:N8"/>
    <mergeCell ref="H7:N7"/>
    <mergeCell ref="H6:N6"/>
    <mergeCell ref="A11:D11"/>
    <mergeCell ref="A7:C7"/>
    <mergeCell ref="A6:C6"/>
    <mergeCell ref="A8:C8"/>
    <mergeCell ref="F11:G11"/>
    <mergeCell ref="A2:G2"/>
    <mergeCell ref="A3:G3"/>
    <mergeCell ref="A36:G36"/>
    <mergeCell ref="A37:G37"/>
    <mergeCell ref="A18:D18"/>
    <mergeCell ref="A17:D17"/>
    <mergeCell ref="A24:G24"/>
    <mergeCell ref="F21:G21"/>
    <mergeCell ref="F17:G17"/>
    <mergeCell ref="A21:D21"/>
    <mergeCell ref="A19:D19"/>
    <mergeCell ref="A13:D13"/>
    <mergeCell ref="A14:D14"/>
    <mergeCell ref="A20:D20"/>
    <mergeCell ref="A26:B26"/>
  </mergeCells>
  <conditionalFormatting sqref="A26">
    <cfRule type="cellIs" dxfId="28" priority="20" operator="equal">
      <formula>0</formula>
    </cfRule>
  </conditionalFormatting>
  <conditionalFormatting sqref="A29">
    <cfRule type="cellIs" dxfId="27" priority="18" operator="equal">
      <formula>0</formula>
    </cfRule>
  </conditionalFormatting>
  <conditionalFormatting sqref="A30">
    <cfRule type="cellIs" dxfId="25" priority="16" operator="equal">
      <formula>0</formula>
    </cfRule>
  </conditionalFormatting>
  <conditionalFormatting sqref="A31">
    <cfRule type="cellIs" dxfId="24" priority="15" operator="equal">
      <formula>0</formula>
    </cfRule>
  </conditionalFormatting>
  <conditionalFormatting sqref="A22:A23">
    <cfRule type="cellIs" dxfId="23" priority="11" operator="equal">
      <formula>0</formula>
    </cfRule>
  </conditionalFormatting>
  <conditionalFormatting sqref="A39:G115">
    <cfRule type="cellIs" dxfId="22" priority="9" operator="equal">
      <formula>0</formula>
    </cfRule>
  </conditionalFormatting>
  <conditionalFormatting sqref="F20:G20">
    <cfRule type="cellIs" dxfId="21" priority="2" operator="equal">
      <formula>0</formula>
    </cfRule>
  </conditionalFormatting>
  <conditionalFormatting sqref="A27:A28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rowBreaks count="4" manualBreakCount="4">
    <brk id="34" max="6" man="1"/>
    <brk id="47" max="6" man="1"/>
    <brk id="57" max="10" man="1"/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A1:AA230"/>
  <sheetViews>
    <sheetView view="pageBreakPreview" zoomScale="40" zoomScaleNormal="10" zoomScaleSheetLayoutView="40" workbookViewId="0">
      <selection activeCell="F12" sqref="F12:J14"/>
    </sheetView>
  </sheetViews>
  <sheetFormatPr baseColWidth="10" defaultRowHeight="21" x14ac:dyDescent="0.35"/>
  <cols>
    <col min="1" max="1" width="52" customWidth="1"/>
    <col min="2" max="2" width="17.42578125" customWidth="1"/>
    <col min="3" max="3" width="38" customWidth="1"/>
    <col min="4" max="4" width="34.7109375" style="4" customWidth="1"/>
    <col min="5" max="5" width="34.42578125" style="4" customWidth="1"/>
    <col min="6" max="6" width="42.42578125" style="4" customWidth="1"/>
    <col min="7" max="7" width="34.28515625" style="4" customWidth="1"/>
    <col min="8" max="8" width="25.7109375" customWidth="1"/>
    <col min="9" max="9" width="25.85546875" customWidth="1"/>
    <col min="10" max="10" width="22.5703125" customWidth="1"/>
    <col min="11" max="14" width="11.42578125" style="27"/>
    <col min="15" max="15" width="48.140625" style="28" bestFit="1" customWidth="1"/>
    <col min="16" max="16" width="180.140625" style="27" bestFit="1" customWidth="1"/>
    <col min="17" max="23" width="11.42578125" style="27"/>
    <col min="260" max="260" width="32.5703125" customWidth="1"/>
    <col min="261" max="261" width="53.140625" bestFit="1" customWidth="1"/>
    <col min="262" max="262" width="31.85546875" bestFit="1" customWidth="1"/>
    <col min="263" max="263" width="42.28515625" customWidth="1"/>
    <col min="271" max="271" width="35.28515625" customWidth="1"/>
    <col min="272" max="272" width="33.7109375" bestFit="1" customWidth="1"/>
    <col min="516" max="516" width="32.5703125" customWidth="1"/>
    <col min="517" max="517" width="53.140625" bestFit="1" customWidth="1"/>
    <col min="518" max="518" width="31.85546875" bestFit="1" customWidth="1"/>
    <col min="519" max="519" width="42.28515625" customWidth="1"/>
    <col min="527" max="527" width="35.28515625" customWidth="1"/>
    <col min="528" max="528" width="33.7109375" bestFit="1" customWidth="1"/>
    <col min="772" max="772" width="32.5703125" customWidth="1"/>
    <col min="773" max="773" width="53.140625" bestFit="1" customWidth="1"/>
    <col min="774" max="774" width="31.85546875" bestFit="1" customWidth="1"/>
    <col min="775" max="775" width="42.28515625" customWidth="1"/>
    <col min="783" max="783" width="35.28515625" customWidth="1"/>
    <col min="784" max="784" width="33.7109375" bestFit="1" customWidth="1"/>
    <col min="1028" max="1028" width="32.5703125" customWidth="1"/>
    <col min="1029" max="1029" width="53.140625" bestFit="1" customWidth="1"/>
    <col min="1030" max="1030" width="31.85546875" bestFit="1" customWidth="1"/>
    <col min="1031" max="1031" width="42.28515625" customWidth="1"/>
    <col min="1039" max="1039" width="35.28515625" customWidth="1"/>
    <col min="1040" max="1040" width="33.7109375" bestFit="1" customWidth="1"/>
    <col min="1284" max="1284" width="32.5703125" customWidth="1"/>
    <col min="1285" max="1285" width="53.140625" bestFit="1" customWidth="1"/>
    <col min="1286" max="1286" width="31.85546875" bestFit="1" customWidth="1"/>
    <col min="1287" max="1287" width="42.28515625" customWidth="1"/>
    <col min="1295" max="1295" width="35.28515625" customWidth="1"/>
    <col min="1296" max="1296" width="33.7109375" bestFit="1" customWidth="1"/>
    <col min="1540" max="1540" width="32.5703125" customWidth="1"/>
    <col min="1541" max="1541" width="53.140625" bestFit="1" customWidth="1"/>
    <col min="1542" max="1542" width="31.85546875" bestFit="1" customWidth="1"/>
    <col min="1543" max="1543" width="42.28515625" customWidth="1"/>
    <col min="1551" max="1551" width="35.28515625" customWidth="1"/>
    <col min="1552" max="1552" width="33.7109375" bestFit="1" customWidth="1"/>
    <col min="1796" max="1796" width="32.5703125" customWidth="1"/>
    <col min="1797" max="1797" width="53.140625" bestFit="1" customWidth="1"/>
    <col min="1798" max="1798" width="31.85546875" bestFit="1" customWidth="1"/>
    <col min="1799" max="1799" width="42.28515625" customWidth="1"/>
    <col min="1807" max="1807" width="35.28515625" customWidth="1"/>
    <col min="1808" max="1808" width="33.7109375" bestFit="1" customWidth="1"/>
    <col min="2052" max="2052" width="32.5703125" customWidth="1"/>
    <col min="2053" max="2053" width="53.140625" bestFit="1" customWidth="1"/>
    <col min="2054" max="2054" width="31.85546875" bestFit="1" customWidth="1"/>
    <col min="2055" max="2055" width="42.28515625" customWidth="1"/>
    <col min="2063" max="2063" width="35.28515625" customWidth="1"/>
    <col min="2064" max="2064" width="33.7109375" bestFit="1" customWidth="1"/>
    <col min="2308" max="2308" width="32.5703125" customWidth="1"/>
    <col min="2309" max="2309" width="53.140625" bestFit="1" customWidth="1"/>
    <col min="2310" max="2310" width="31.85546875" bestFit="1" customWidth="1"/>
    <col min="2311" max="2311" width="42.28515625" customWidth="1"/>
    <col min="2319" max="2319" width="35.28515625" customWidth="1"/>
    <col min="2320" max="2320" width="33.7109375" bestFit="1" customWidth="1"/>
    <col min="2564" max="2564" width="32.5703125" customWidth="1"/>
    <col min="2565" max="2565" width="53.140625" bestFit="1" customWidth="1"/>
    <col min="2566" max="2566" width="31.85546875" bestFit="1" customWidth="1"/>
    <col min="2567" max="2567" width="42.28515625" customWidth="1"/>
    <col min="2575" max="2575" width="35.28515625" customWidth="1"/>
    <col min="2576" max="2576" width="33.7109375" bestFit="1" customWidth="1"/>
    <col min="2820" max="2820" width="32.5703125" customWidth="1"/>
    <col min="2821" max="2821" width="53.140625" bestFit="1" customWidth="1"/>
    <col min="2822" max="2822" width="31.85546875" bestFit="1" customWidth="1"/>
    <col min="2823" max="2823" width="42.28515625" customWidth="1"/>
    <col min="2831" max="2831" width="35.28515625" customWidth="1"/>
    <col min="2832" max="2832" width="33.7109375" bestFit="1" customWidth="1"/>
    <col min="3076" max="3076" width="32.5703125" customWidth="1"/>
    <col min="3077" max="3077" width="53.140625" bestFit="1" customWidth="1"/>
    <col min="3078" max="3078" width="31.85546875" bestFit="1" customWidth="1"/>
    <col min="3079" max="3079" width="42.28515625" customWidth="1"/>
    <col min="3087" max="3087" width="35.28515625" customWidth="1"/>
    <col min="3088" max="3088" width="33.7109375" bestFit="1" customWidth="1"/>
    <col min="3332" max="3332" width="32.5703125" customWidth="1"/>
    <col min="3333" max="3333" width="53.140625" bestFit="1" customWidth="1"/>
    <col min="3334" max="3334" width="31.85546875" bestFit="1" customWidth="1"/>
    <col min="3335" max="3335" width="42.28515625" customWidth="1"/>
    <col min="3343" max="3343" width="35.28515625" customWidth="1"/>
    <col min="3344" max="3344" width="33.7109375" bestFit="1" customWidth="1"/>
    <col min="3588" max="3588" width="32.5703125" customWidth="1"/>
    <col min="3589" max="3589" width="53.140625" bestFit="1" customWidth="1"/>
    <col min="3590" max="3590" width="31.85546875" bestFit="1" customWidth="1"/>
    <col min="3591" max="3591" width="42.28515625" customWidth="1"/>
    <col min="3599" max="3599" width="35.28515625" customWidth="1"/>
    <col min="3600" max="3600" width="33.7109375" bestFit="1" customWidth="1"/>
    <col min="3844" max="3844" width="32.5703125" customWidth="1"/>
    <col min="3845" max="3845" width="53.140625" bestFit="1" customWidth="1"/>
    <col min="3846" max="3846" width="31.85546875" bestFit="1" customWidth="1"/>
    <col min="3847" max="3847" width="42.28515625" customWidth="1"/>
    <col min="3855" max="3855" width="35.28515625" customWidth="1"/>
    <col min="3856" max="3856" width="33.7109375" bestFit="1" customWidth="1"/>
    <col min="4100" max="4100" width="32.5703125" customWidth="1"/>
    <col min="4101" max="4101" width="53.140625" bestFit="1" customWidth="1"/>
    <col min="4102" max="4102" width="31.85546875" bestFit="1" customWidth="1"/>
    <col min="4103" max="4103" width="42.28515625" customWidth="1"/>
    <col min="4111" max="4111" width="35.28515625" customWidth="1"/>
    <col min="4112" max="4112" width="33.7109375" bestFit="1" customWidth="1"/>
    <col min="4356" max="4356" width="32.5703125" customWidth="1"/>
    <col min="4357" max="4357" width="53.140625" bestFit="1" customWidth="1"/>
    <col min="4358" max="4358" width="31.85546875" bestFit="1" customWidth="1"/>
    <col min="4359" max="4359" width="42.28515625" customWidth="1"/>
    <col min="4367" max="4367" width="35.28515625" customWidth="1"/>
    <col min="4368" max="4368" width="33.7109375" bestFit="1" customWidth="1"/>
    <col min="4612" max="4612" width="32.5703125" customWidth="1"/>
    <col min="4613" max="4613" width="53.140625" bestFit="1" customWidth="1"/>
    <col min="4614" max="4614" width="31.85546875" bestFit="1" customWidth="1"/>
    <col min="4615" max="4615" width="42.28515625" customWidth="1"/>
    <col min="4623" max="4623" width="35.28515625" customWidth="1"/>
    <col min="4624" max="4624" width="33.7109375" bestFit="1" customWidth="1"/>
    <col min="4868" max="4868" width="32.5703125" customWidth="1"/>
    <col min="4869" max="4869" width="53.140625" bestFit="1" customWidth="1"/>
    <col min="4870" max="4870" width="31.85546875" bestFit="1" customWidth="1"/>
    <col min="4871" max="4871" width="42.28515625" customWidth="1"/>
    <col min="4879" max="4879" width="35.28515625" customWidth="1"/>
    <col min="4880" max="4880" width="33.7109375" bestFit="1" customWidth="1"/>
    <col min="5124" max="5124" width="32.5703125" customWidth="1"/>
    <col min="5125" max="5125" width="53.140625" bestFit="1" customWidth="1"/>
    <col min="5126" max="5126" width="31.85546875" bestFit="1" customWidth="1"/>
    <col min="5127" max="5127" width="42.28515625" customWidth="1"/>
    <col min="5135" max="5135" width="35.28515625" customWidth="1"/>
    <col min="5136" max="5136" width="33.7109375" bestFit="1" customWidth="1"/>
    <col min="5380" max="5380" width="32.5703125" customWidth="1"/>
    <col min="5381" max="5381" width="53.140625" bestFit="1" customWidth="1"/>
    <col min="5382" max="5382" width="31.85546875" bestFit="1" customWidth="1"/>
    <col min="5383" max="5383" width="42.28515625" customWidth="1"/>
    <col min="5391" max="5391" width="35.28515625" customWidth="1"/>
    <col min="5392" max="5392" width="33.7109375" bestFit="1" customWidth="1"/>
    <col min="5636" max="5636" width="32.5703125" customWidth="1"/>
    <col min="5637" max="5637" width="53.140625" bestFit="1" customWidth="1"/>
    <col min="5638" max="5638" width="31.85546875" bestFit="1" customWidth="1"/>
    <col min="5639" max="5639" width="42.28515625" customWidth="1"/>
    <col min="5647" max="5647" width="35.28515625" customWidth="1"/>
    <col min="5648" max="5648" width="33.7109375" bestFit="1" customWidth="1"/>
    <col min="5892" max="5892" width="32.5703125" customWidth="1"/>
    <col min="5893" max="5893" width="53.140625" bestFit="1" customWidth="1"/>
    <col min="5894" max="5894" width="31.85546875" bestFit="1" customWidth="1"/>
    <col min="5895" max="5895" width="42.28515625" customWidth="1"/>
    <col min="5903" max="5903" width="35.28515625" customWidth="1"/>
    <col min="5904" max="5904" width="33.7109375" bestFit="1" customWidth="1"/>
    <col min="6148" max="6148" width="32.5703125" customWidth="1"/>
    <col min="6149" max="6149" width="53.140625" bestFit="1" customWidth="1"/>
    <col min="6150" max="6150" width="31.85546875" bestFit="1" customWidth="1"/>
    <col min="6151" max="6151" width="42.28515625" customWidth="1"/>
    <col min="6159" max="6159" width="35.28515625" customWidth="1"/>
    <col min="6160" max="6160" width="33.7109375" bestFit="1" customWidth="1"/>
    <col min="6404" max="6404" width="32.5703125" customWidth="1"/>
    <col min="6405" max="6405" width="53.140625" bestFit="1" customWidth="1"/>
    <col min="6406" max="6406" width="31.85546875" bestFit="1" customWidth="1"/>
    <col min="6407" max="6407" width="42.28515625" customWidth="1"/>
    <col min="6415" max="6415" width="35.28515625" customWidth="1"/>
    <col min="6416" max="6416" width="33.7109375" bestFit="1" customWidth="1"/>
    <col min="6660" max="6660" width="32.5703125" customWidth="1"/>
    <col min="6661" max="6661" width="53.140625" bestFit="1" customWidth="1"/>
    <col min="6662" max="6662" width="31.85546875" bestFit="1" customWidth="1"/>
    <col min="6663" max="6663" width="42.28515625" customWidth="1"/>
    <col min="6671" max="6671" width="35.28515625" customWidth="1"/>
    <col min="6672" max="6672" width="33.7109375" bestFit="1" customWidth="1"/>
    <col min="6916" max="6916" width="32.5703125" customWidth="1"/>
    <col min="6917" max="6917" width="53.140625" bestFit="1" customWidth="1"/>
    <col min="6918" max="6918" width="31.85546875" bestFit="1" customWidth="1"/>
    <col min="6919" max="6919" width="42.28515625" customWidth="1"/>
    <col min="6927" max="6927" width="35.28515625" customWidth="1"/>
    <col min="6928" max="6928" width="33.7109375" bestFit="1" customWidth="1"/>
    <col min="7172" max="7172" width="32.5703125" customWidth="1"/>
    <col min="7173" max="7173" width="53.140625" bestFit="1" customWidth="1"/>
    <col min="7174" max="7174" width="31.85546875" bestFit="1" customWidth="1"/>
    <col min="7175" max="7175" width="42.28515625" customWidth="1"/>
    <col min="7183" max="7183" width="35.28515625" customWidth="1"/>
    <col min="7184" max="7184" width="33.7109375" bestFit="1" customWidth="1"/>
    <col min="7428" max="7428" width="32.5703125" customWidth="1"/>
    <col min="7429" max="7429" width="53.140625" bestFit="1" customWidth="1"/>
    <col min="7430" max="7430" width="31.85546875" bestFit="1" customWidth="1"/>
    <col min="7431" max="7431" width="42.28515625" customWidth="1"/>
    <col min="7439" max="7439" width="35.28515625" customWidth="1"/>
    <col min="7440" max="7440" width="33.7109375" bestFit="1" customWidth="1"/>
    <col min="7684" max="7684" width="32.5703125" customWidth="1"/>
    <col min="7685" max="7685" width="53.140625" bestFit="1" customWidth="1"/>
    <col min="7686" max="7686" width="31.85546875" bestFit="1" customWidth="1"/>
    <col min="7687" max="7687" width="42.28515625" customWidth="1"/>
    <col min="7695" max="7695" width="35.28515625" customWidth="1"/>
    <col min="7696" max="7696" width="33.7109375" bestFit="1" customWidth="1"/>
    <col min="7940" max="7940" width="32.5703125" customWidth="1"/>
    <col min="7941" max="7941" width="53.140625" bestFit="1" customWidth="1"/>
    <col min="7942" max="7942" width="31.85546875" bestFit="1" customWidth="1"/>
    <col min="7943" max="7943" width="42.28515625" customWidth="1"/>
    <col min="7951" max="7951" width="35.28515625" customWidth="1"/>
    <col min="7952" max="7952" width="33.7109375" bestFit="1" customWidth="1"/>
    <col min="8196" max="8196" width="32.5703125" customWidth="1"/>
    <col min="8197" max="8197" width="53.140625" bestFit="1" customWidth="1"/>
    <col min="8198" max="8198" width="31.85546875" bestFit="1" customWidth="1"/>
    <col min="8199" max="8199" width="42.28515625" customWidth="1"/>
    <col min="8207" max="8207" width="35.28515625" customWidth="1"/>
    <col min="8208" max="8208" width="33.7109375" bestFit="1" customWidth="1"/>
    <col min="8452" max="8452" width="32.5703125" customWidth="1"/>
    <col min="8453" max="8453" width="53.140625" bestFit="1" customWidth="1"/>
    <col min="8454" max="8454" width="31.85546875" bestFit="1" customWidth="1"/>
    <col min="8455" max="8455" width="42.28515625" customWidth="1"/>
    <col min="8463" max="8463" width="35.28515625" customWidth="1"/>
    <col min="8464" max="8464" width="33.7109375" bestFit="1" customWidth="1"/>
    <col min="8708" max="8708" width="32.5703125" customWidth="1"/>
    <col min="8709" max="8709" width="53.140625" bestFit="1" customWidth="1"/>
    <col min="8710" max="8710" width="31.85546875" bestFit="1" customWidth="1"/>
    <col min="8711" max="8711" width="42.28515625" customWidth="1"/>
    <col min="8719" max="8719" width="35.28515625" customWidth="1"/>
    <col min="8720" max="8720" width="33.7109375" bestFit="1" customWidth="1"/>
    <col min="8964" max="8964" width="32.5703125" customWidth="1"/>
    <col min="8965" max="8965" width="53.140625" bestFit="1" customWidth="1"/>
    <col min="8966" max="8966" width="31.85546875" bestFit="1" customWidth="1"/>
    <col min="8967" max="8967" width="42.28515625" customWidth="1"/>
    <col min="8975" max="8975" width="35.28515625" customWidth="1"/>
    <col min="8976" max="8976" width="33.7109375" bestFit="1" customWidth="1"/>
    <col min="9220" max="9220" width="32.5703125" customWidth="1"/>
    <col min="9221" max="9221" width="53.140625" bestFit="1" customWidth="1"/>
    <col min="9222" max="9222" width="31.85546875" bestFit="1" customWidth="1"/>
    <col min="9223" max="9223" width="42.28515625" customWidth="1"/>
    <col min="9231" max="9231" width="35.28515625" customWidth="1"/>
    <col min="9232" max="9232" width="33.7109375" bestFit="1" customWidth="1"/>
    <col min="9476" max="9476" width="32.5703125" customWidth="1"/>
    <col min="9477" max="9477" width="53.140625" bestFit="1" customWidth="1"/>
    <col min="9478" max="9478" width="31.85546875" bestFit="1" customWidth="1"/>
    <col min="9479" max="9479" width="42.28515625" customWidth="1"/>
    <col min="9487" max="9487" width="35.28515625" customWidth="1"/>
    <col min="9488" max="9488" width="33.7109375" bestFit="1" customWidth="1"/>
    <col min="9732" max="9732" width="32.5703125" customWidth="1"/>
    <col min="9733" max="9733" width="53.140625" bestFit="1" customWidth="1"/>
    <col min="9734" max="9734" width="31.85546875" bestFit="1" customWidth="1"/>
    <col min="9735" max="9735" width="42.28515625" customWidth="1"/>
    <col min="9743" max="9743" width="35.28515625" customWidth="1"/>
    <col min="9744" max="9744" width="33.7109375" bestFit="1" customWidth="1"/>
    <col min="9988" max="9988" width="32.5703125" customWidth="1"/>
    <col min="9989" max="9989" width="53.140625" bestFit="1" customWidth="1"/>
    <col min="9990" max="9990" width="31.85546875" bestFit="1" customWidth="1"/>
    <col min="9991" max="9991" width="42.28515625" customWidth="1"/>
    <col min="9999" max="9999" width="35.28515625" customWidth="1"/>
    <col min="10000" max="10000" width="33.7109375" bestFit="1" customWidth="1"/>
    <col min="10244" max="10244" width="32.5703125" customWidth="1"/>
    <col min="10245" max="10245" width="53.140625" bestFit="1" customWidth="1"/>
    <col min="10246" max="10246" width="31.85546875" bestFit="1" customWidth="1"/>
    <col min="10247" max="10247" width="42.28515625" customWidth="1"/>
    <col min="10255" max="10255" width="35.28515625" customWidth="1"/>
    <col min="10256" max="10256" width="33.7109375" bestFit="1" customWidth="1"/>
    <col min="10500" max="10500" width="32.5703125" customWidth="1"/>
    <col min="10501" max="10501" width="53.140625" bestFit="1" customWidth="1"/>
    <col min="10502" max="10502" width="31.85546875" bestFit="1" customWidth="1"/>
    <col min="10503" max="10503" width="42.28515625" customWidth="1"/>
    <col min="10511" max="10511" width="35.28515625" customWidth="1"/>
    <col min="10512" max="10512" width="33.7109375" bestFit="1" customWidth="1"/>
    <col min="10756" max="10756" width="32.5703125" customWidth="1"/>
    <col min="10757" max="10757" width="53.140625" bestFit="1" customWidth="1"/>
    <col min="10758" max="10758" width="31.85546875" bestFit="1" customWidth="1"/>
    <col min="10759" max="10759" width="42.28515625" customWidth="1"/>
    <col min="10767" max="10767" width="35.28515625" customWidth="1"/>
    <col min="10768" max="10768" width="33.7109375" bestFit="1" customWidth="1"/>
    <col min="11012" max="11012" width="32.5703125" customWidth="1"/>
    <col min="11013" max="11013" width="53.140625" bestFit="1" customWidth="1"/>
    <col min="11014" max="11014" width="31.85546875" bestFit="1" customWidth="1"/>
    <col min="11015" max="11015" width="42.28515625" customWidth="1"/>
    <col min="11023" max="11023" width="35.28515625" customWidth="1"/>
    <col min="11024" max="11024" width="33.7109375" bestFit="1" customWidth="1"/>
    <col min="11268" max="11268" width="32.5703125" customWidth="1"/>
    <col min="11269" max="11269" width="53.140625" bestFit="1" customWidth="1"/>
    <col min="11270" max="11270" width="31.85546875" bestFit="1" customWidth="1"/>
    <col min="11271" max="11271" width="42.28515625" customWidth="1"/>
    <col min="11279" max="11279" width="35.28515625" customWidth="1"/>
    <col min="11280" max="11280" width="33.7109375" bestFit="1" customWidth="1"/>
    <col min="11524" max="11524" width="32.5703125" customWidth="1"/>
    <col min="11525" max="11525" width="53.140625" bestFit="1" customWidth="1"/>
    <col min="11526" max="11526" width="31.85546875" bestFit="1" customWidth="1"/>
    <col min="11527" max="11527" width="42.28515625" customWidth="1"/>
    <col min="11535" max="11535" width="35.28515625" customWidth="1"/>
    <col min="11536" max="11536" width="33.7109375" bestFit="1" customWidth="1"/>
    <col min="11780" max="11780" width="32.5703125" customWidth="1"/>
    <col min="11781" max="11781" width="53.140625" bestFit="1" customWidth="1"/>
    <col min="11782" max="11782" width="31.85546875" bestFit="1" customWidth="1"/>
    <col min="11783" max="11783" width="42.28515625" customWidth="1"/>
    <col min="11791" max="11791" width="35.28515625" customWidth="1"/>
    <col min="11792" max="11792" width="33.7109375" bestFit="1" customWidth="1"/>
    <col min="12036" max="12036" width="32.5703125" customWidth="1"/>
    <col min="12037" max="12037" width="53.140625" bestFit="1" customWidth="1"/>
    <col min="12038" max="12038" width="31.85546875" bestFit="1" customWidth="1"/>
    <col min="12039" max="12039" width="42.28515625" customWidth="1"/>
    <col min="12047" max="12047" width="35.28515625" customWidth="1"/>
    <col min="12048" max="12048" width="33.7109375" bestFit="1" customWidth="1"/>
    <col min="12292" max="12292" width="32.5703125" customWidth="1"/>
    <col min="12293" max="12293" width="53.140625" bestFit="1" customWidth="1"/>
    <col min="12294" max="12294" width="31.85546875" bestFit="1" customWidth="1"/>
    <col min="12295" max="12295" width="42.28515625" customWidth="1"/>
    <col min="12303" max="12303" width="35.28515625" customWidth="1"/>
    <col min="12304" max="12304" width="33.7109375" bestFit="1" customWidth="1"/>
    <col min="12548" max="12548" width="32.5703125" customWidth="1"/>
    <col min="12549" max="12549" width="53.140625" bestFit="1" customWidth="1"/>
    <col min="12550" max="12550" width="31.85546875" bestFit="1" customWidth="1"/>
    <col min="12551" max="12551" width="42.28515625" customWidth="1"/>
    <col min="12559" max="12559" width="35.28515625" customWidth="1"/>
    <col min="12560" max="12560" width="33.7109375" bestFit="1" customWidth="1"/>
    <col min="12804" max="12804" width="32.5703125" customWidth="1"/>
    <col min="12805" max="12805" width="53.140625" bestFit="1" customWidth="1"/>
    <col min="12806" max="12806" width="31.85546875" bestFit="1" customWidth="1"/>
    <col min="12807" max="12807" width="42.28515625" customWidth="1"/>
    <col min="12815" max="12815" width="35.28515625" customWidth="1"/>
    <col min="12816" max="12816" width="33.7109375" bestFit="1" customWidth="1"/>
    <col min="13060" max="13060" width="32.5703125" customWidth="1"/>
    <col min="13061" max="13061" width="53.140625" bestFit="1" customWidth="1"/>
    <col min="13062" max="13062" width="31.85546875" bestFit="1" customWidth="1"/>
    <col min="13063" max="13063" width="42.28515625" customWidth="1"/>
    <col min="13071" max="13071" width="35.28515625" customWidth="1"/>
    <col min="13072" max="13072" width="33.7109375" bestFit="1" customWidth="1"/>
    <col min="13316" max="13316" width="32.5703125" customWidth="1"/>
    <col min="13317" max="13317" width="53.140625" bestFit="1" customWidth="1"/>
    <col min="13318" max="13318" width="31.85546875" bestFit="1" customWidth="1"/>
    <col min="13319" max="13319" width="42.28515625" customWidth="1"/>
    <col min="13327" max="13327" width="35.28515625" customWidth="1"/>
    <col min="13328" max="13328" width="33.7109375" bestFit="1" customWidth="1"/>
    <col min="13572" max="13572" width="32.5703125" customWidth="1"/>
    <col min="13573" max="13573" width="53.140625" bestFit="1" customWidth="1"/>
    <col min="13574" max="13574" width="31.85546875" bestFit="1" customWidth="1"/>
    <col min="13575" max="13575" width="42.28515625" customWidth="1"/>
    <col min="13583" max="13583" width="35.28515625" customWidth="1"/>
    <col min="13584" max="13584" width="33.7109375" bestFit="1" customWidth="1"/>
    <col min="13828" max="13828" width="32.5703125" customWidth="1"/>
    <col min="13829" max="13829" width="53.140625" bestFit="1" customWidth="1"/>
    <col min="13830" max="13830" width="31.85546875" bestFit="1" customWidth="1"/>
    <col min="13831" max="13831" width="42.28515625" customWidth="1"/>
    <col min="13839" max="13839" width="35.28515625" customWidth="1"/>
    <col min="13840" max="13840" width="33.7109375" bestFit="1" customWidth="1"/>
    <col min="14084" max="14084" width="32.5703125" customWidth="1"/>
    <col min="14085" max="14085" width="53.140625" bestFit="1" customWidth="1"/>
    <col min="14086" max="14086" width="31.85546875" bestFit="1" customWidth="1"/>
    <col min="14087" max="14087" width="42.28515625" customWidth="1"/>
    <col min="14095" max="14095" width="35.28515625" customWidth="1"/>
    <col min="14096" max="14096" width="33.7109375" bestFit="1" customWidth="1"/>
    <col min="14340" max="14340" width="32.5703125" customWidth="1"/>
    <col min="14341" max="14341" width="53.140625" bestFit="1" customWidth="1"/>
    <col min="14342" max="14342" width="31.85546875" bestFit="1" customWidth="1"/>
    <col min="14343" max="14343" width="42.28515625" customWidth="1"/>
    <col min="14351" max="14351" width="35.28515625" customWidth="1"/>
    <col min="14352" max="14352" width="33.7109375" bestFit="1" customWidth="1"/>
    <col min="14596" max="14596" width="32.5703125" customWidth="1"/>
    <col min="14597" max="14597" width="53.140625" bestFit="1" customWidth="1"/>
    <col min="14598" max="14598" width="31.85546875" bestFit="1" customWidth="1"/>
    <col min="14599" max="14599" width="42.28515625" customWidth="1"/>
    <col min="14607" max="14607" width="35.28515625" customWidth="1"/>
    <col min="14608" max="14608" width="33.7109375" bestFit="1" customWidth="1"/>
    <col min="14852" max="14852" width="32.5703125" customWidth="1"/>
    <col min="14853" max="14853" width="53.140625" bestFit="1" customWidth="1"/>
    <col min="14854" max="14854" width="31.85546875" bestFit="1" customWidth="1"/>
    <col min="14855" max="14855" width="42.28515625" customWidth="1"/>
    <col min="14863" max="14863" width="35.28515625" customWidth="1"/>
    <col min="14864" max="14864" width="33.7109375" bestFit="1" customWidth="1"/>
    <col min="15108" max="15108" width="32.5703125" customWidth="1"/>
    <col min="15109" max="15109" width="53.140625" bestFit="1" customWidth="1"/>
    <col min="15110" max="15110" width="31.85546875" bestFit="1" customWidth="1"/>
    <col min="15111" max="15111" width="42.28515625" customWidth="1"/>
    <col min="15119" max="15119" width="35.28515625" customWidth="1"/>
    <col min="15120" max="15120" width="33.7109375" bestFit="1" customWidth="1"/>
    <col min="15364" max="15364" width="32.5703125" customWidth="1"/>
    <col min="15365" max="15365" width="53.140625" bestFit="1" customWidth="1"/>
    <col min="15366" max="15366" width="31.85546875" bestFit="1" customWidth="1"/>
    <col min="15367" max="15367" width="42.28515625" customWidth="1"/>
    <col min="15375" max="15375" width="35.28515625" customWidth="1"/>
    <col min="15376" max="15376" width="33.7109375" bestFit="1" customWidth="1"/>
    <col min="15620" max="15620" width="32.5703125" customWidth="1"/>
    <col min="15621" max="15621" width="53.140625" bestFit="1" customWidth="1"/>
    <col min="15622" max="15622" width="31.85546875" bestFit="1" customWidth="1"/>
    <col min="15623" max="15623" width="42.28515625" customWidth="1"/>
    <col min="15631" max="15631" width="35.28515625" customWidth="1"/>
    <col min="15632" max="15632" width="33.7109375" bestFit="1" customWidth="1"/>
    <col min="15876" max="15876" width="32.5703125" customWidth="1"/>
    <col min="15877" max="15877" width="53.140625" bestFit="1" customWidth="1"/>
    <col min="15878" max="15878" width="31.85546875" bestFit="1" customWidth="1"/>
    <col min="15879" max="15879" width="42.28515625" customWidth="1"/>
    <col min="15887" max="15887" width="35.28515625" customWidth="1"/>
    <col min="15888" max="15888" width="33.7109375" bestFit="1" customWidth="1"/>
    <col min="16132" max="16132" width="32.5703125" customWidth="1"/>
    <col min="16133" max="16133" width="53.140625" bestFit="1" customWidth="1"/>
    <col min="16134" max="16134" width="31.85546875" bestFit="1" customWidth="1"/>
    <col min="16135" max="16135" width="42.28515625" customWidth="1"/>
    <col min="16143" max="16143" width="35.28515625" customWidth="1"/>
    <col min="16144" max="16144" width="33.7109375" bestFit="1" customWidth="1"/>
  </cols>
  <sheetData>
    <row r="1" spans="1:27" ht="30" customHeight="1" thickBot="1" x14ac:dyDescent="0.55000000000000004">
      <c r="A1" s="212"/>
      <c r="B1" s="212"/>
      <c r="C1" s="212"/>
      <c r="D1" s="212"/>
      <c r="E1" s="212"/>
      <c r="F1" s="212"/>
      <c r="G1" s="212"/>
      <c r="H1" s="212"/>
      <c r="I1" s="212"/>
      <c r="J1" s="212"/>
    </row>
    <row r="2" spans="1:27" ht="80.099999999999994" customHeight="1" x14ac:dyDescent="0.35">
      <c r="A2" s="213" t="s">
        <v>355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27" ht="50.1" customHeight="1" x14ac:dyDescent="0.35">
      <c r="A3" s="164" t="s">
        <v>367</v>
      </c>
      <c r="B3" s="165"/>
      <c r="C3" s="165"/>
      <c r="D3" s="165"/>
      <c r="E3" s="165"/>
      <c r="F3" s="165"/>
      <c r="G3" s="165"/>
      <c r="H3" s="165"/>
      <c r="I3" s="165"/>
      <c r="J3" s="165"/>
      <c r="K3" s="29"/>
      <c r="L3" s="29"/>
      <c r="M3" s="29"/>
      <c r="N3" s="29"/>
      <c r="O3" s="30"/>
      <c r="P3" s="29"/>
      <c r="Q3" s="29"/>
      <c r="R3" s="29"/>
      <c r="S3" s="29"/>
      <c r="T3" s="29"/>
      <c r="U3" s="29"/>
      <c r="V3" s="29"/>
      <c r="W3" s="29"/>
      <c r="X3" s="2"/>
      <c r="Y3" s="2"/>
      <c r="Z3" s="2"/>
      <c r="AA3" s="2"/>
    </row>
    <row r="4" spans="1:27" ht="69.95" customHeight="1" x14ac:dyDescent="0.55000000000000004">
      <c r="A4" s="61"/>
      <c r="B4" s="61"/>
      <c r="C4" s="61"/>
      <c r="D4" s="131"/>
      <c r="E4" s="132"/>
      <c r="F4" s="214" t="s">
        <v>361</v>
      </c>
      <c r="G4" s="214"/>
      <c r="H4" s="215" t="str">
        <f>VLOOKUP($H$5,'Ordre du jour'!A:C,3,0)</f>
        <v>Vendredi 13 mai 2022</v>
      </c>
      <c r="I4" s="215"/>
      <c r="J4" s="215"/>
      <c r="K4" s="29"/>
      <c r="L4" s="29"/>
      <c r="M4" s="29"/>
      <c r="N4" s="29"/>
      <c r="O4" s="30"/>
      <c r="P4" s="29"/>
      <c r="Q4" s="29"/>
      <c r="R4" s="29"/>
      <c r="S4" s="29"/>
      <c r="T4" s="29"/>
      <c r="U4" s="29"/>
      <c r="V4" s="29"/>
      <c r="W4" s="29"/>
      <c r="X4" s="2"/>
      <c r="Y4" s="2"/>
      <c r="Z4" s="2"/>
      <c r="AA4" s="2"/>
    </row>
    <row r="5" spans="1:27" ht="69.95" customHeight="1" x14ac:dyDescent="0.55000000000000004">
      <c r="A5" s="62"/>
      <c r="B5" s="62"/>
      <c r="C5" s="62"/>
      <c r="D5" s="132"/>
      <c r="E5" s="132"/>
      <c r="F5" s="210" t="s">
        <v>362</v>
      </c>
      <c r="G5" s="210"/>
      <c r="H5" s="211" t="s">
        <v>411</v>
      </c>
      <c r="I5" s="211"/>
      <c r="J5" s="211"/>
    </row>
    <row r="6" spans="1:27" ht="79.5" customHeight="1" x14ac:dyDescent="0.25">
      <c r="A6" s="175" t="s">
        <v>358</v>
      </c>
      <c r="B6" s="175"/>
      <c r="C6" s="198" t="str">
        <f>VLOOKUP($H$5,'Ordre du jour'!A:F,6,0)</f>
        <v>xxxxxxxxxxxxxxxxxxxxxxxxxxxxxxxxxxxxxxxxxxxxxxxxxxxxxxxxx</v>
      </c>
      <c r="D6" s="198"/>
      <c r="E6" s="198"/>
      <c r="F6" s="198"/>
      <c r="G6" s="198"/>
      <c r="H6" s="198"/>
      <c r="I6" s="198"/>
      <c r="J6" s="198"/>
      <c r="K6" s="174"/>
      <c r="L6" s="174"/>
      <c r="M6" s="174"/>
      <c r="N6" s="174"/>
      <c r="O6" s="174"/>
      <c r="P6" s="174"/>
      <c r="Q6" s="174"/>
    </row>
    <row r="7" spans="1:27" ht="80.099999999999994" customHeight="1" x14ac:dyDescent="0.25">
      <c r="A7" s="175" t="s">
        <v>406</v>
      </c>
      <c r="B7" s="175"/>
      <c r="C7" s="63"/>
      <c r="D7" s="199" t="str">
        <f>VLOOKUP($H$5,'Ordre du jour'!A:G,7,0)</f>
        <v>Commune</v>
      </c>
      <c r="E7" s="199"/>
      <c r="F7" s="199"/>
      <c r="G7" s="199"/>
      <c r="H7" s="199"/>
      <c r="I7" s="199"/>
      <c r="J7" s="199"/>
      <c r="K7" s="174"/>
      <c r="L7" s="174"/>
      <c r="M7" s="174"/>
      <c r="N7" s="174"/>
      <c r="O7" s="174"/>
      <c r="P7" s="174"/>
      <c r="Q7" s="174"/>
    </row>
    <row r="8" spans="1:27" ht="37.5" customHeight="1" x14ac:dyDescent="0.25">
      <c r="A8" s="175" t="s">
        <v>359</v>
      </c>
      <c r="B8" s="175"/>
      <c r="C8" s="199" t="str">
        <f>VLOOKUP($H$5,'Ordre du jour'!A:H,8,0)</f>
        <v>X</v>
      </c>
      <c r="D8" s="199"/>
      <c r="E8" s="199"/>
      <c r="F8" s="199"/>
      <c r="G8" s="199"/>
      <c r="H8" s="199"/>
      <c r="I8" s="199"/>
      <c r="J8" s="199"/>
      <c r="K8" s="174"/>
      <c r="L8" s="174"/>
      <c r="M8" s="174"/>
      <c r="N8" s="174"/>
      <c r="O8" s="174"/>
      <c r="P8" s="174"/>
      <c r="Q8" s="174"/>
    </row>
    <row r="9" spans="1:27" ht="19.5" customHeight="1" x14ac:dyDescent="0.55000000000000004">
      <c r="A9" s="62"/>
      <c r="B9" s="62"/>
      <c r="C9" s="62"/>
      <c r="D9" s="120"/>
      <c r="E9" s="120"/>
      <c r="F9" s="120"/>
      <c r="G9" s="120"/>
      <c r="H9" s="64"/>
      <c r="I9" s="64"/>
      <c r="J9" s="64"/>
    </row>
    <row r="10" spans="1:27" ht="27.75" customHeight="1" x14ac:dyDescent="0.55000000000000004">
      <c r="A10" s="78"/>
      <c r="B10" s="66"/>
      <c r="C10" s="66"/>
      <c r="D10" s="121"/>
      <c r="E10" s="121"/>
      <c r="F10" s="129"/>
      <c r="G10" s="130"/>
      <c r="H10" s="67"/>
      <c r="I10" s="68"/>
      <c r="J10" s="68"/>
    </row>
    <row r="11" spans="1:27" ht="50.1" customHeight="1" x14ac:dyDescent="0.35">
      <c r="A11" s="170" t="s">
        <v>4</v>
      </c>
      <c r="B11" s="170"/>
      <c r="C11" s="170"/>
      <c r="D11" s="170"/>
      <c r="E11" s="122"/>
      <c r="F11" s="176" t="s">
        <v>373</v>
      </c>
      <c r="G11" s="176"/>
      <c r="H11" s="176"/>
      <c r="I11" s="176"/>
      <c r="J11" s="176"/>
    </row>
    <row r="12" spans="1:27" s="1" customFormat="1" ht="69.95" customHeight="1" x14ac:dyDescent="0.55000000000000004">
      <c r="A12" s="200" t="str">
        <f>VLOOKUP($H$5,'Ordre du jour'!A:E,5,0)</f>
        <v>Travaux</v>
      </c>
      <c r="B12" s="200"/>
      <c r="C12" s="200"/>
      <c r="D12" s="200"/>
      <c r="E12" s="123"/>
      <c r="F12" s="201"/>
      <c r="G12" s="201"/>
      <c r="H12" s="201"/>
      <c r="I12" s="201"/>
      <c r="J12" s="201"/>
      <c r="K12" s="31"/>
      <c r="L12" s="31"/>
      <c r="M12" s="31"/>
      <c r="N12" s="31"/>
      <c r="O12" s="39"/>
      <c r="P12" s="31"/>
      <c r="Q12" s="31"/>
      <c r="R12" s="31"/>
      <c r="S12" s="31"/>
      <c r="T12" s="31"/>
      <c r="U12" s="31"/>
      <c r="V12" s="31"/>
      <c r="W12" s="31"/>
    </row>
    <row r="13" spans="1:27" s="1" customFormat="1" ht="50.1" customHeight="1" x14ac:dyDescent="0.35">
      <c r="A13" s="170" t="s">
        <v>357</v>
      </c>
      <c r="B13" s="170"/>
      <c r="C13" s="170"/>
      <c r="D13" s="170"/>
      <c r="E13" s="123"/>
      <c r="F13" s="202"/>
      <c r="G13" s="202"/>
      <c r="H13" s="202"/>
      <c r="I13" s="202"/>
      <c r="J13" s="202"/>
      <c r="K13" s="31"/>
      <c r="L13" s="31"/>
      <c r="M13" s="31"/>
      <c r="N13" s="31"/>
      <c r="O13" s="39"/>
      <c r="P13" s="31"/>
      <c r="Q13" s="31"/>
      <c r="R13" s="31"/>
      <c r="S13" s="31"/>
      <c r="T13" s="31"/>
      <c r="U13" s="31"/>
      <c r="V13" s="31"/>
      <c r="W13" s="31"/>
    </row>
    <row r="14" spans="1:27" s="1" customFormat="1" ht="69.95" customHeight="1" x14ac:dyDescent="0.35">
      <c r="A14" s="172" t="str">
        <f>VLOOKUP($H$5,'Ordre du jour'!A:Q,17,0)</f>
        <v xml:space="preserve">e-marchéspublics.com </v>
      </c>
      <c r="B14" s="172"/>
      <c r="C14" s="172"/>
      <c r="D14" s="172"/>
      <c r="E14" s="122"/>
      <c r="F14" s="202"/>
      <c r="G14" s="202"/>
      <c r="H14" s="202"/>
      <c r="I14" s="202"/>
      <c r="J14" s="202"/>
      <c r="K14" s="31"/>
      <c r="L14" s="31"/>
      <c r="M14" s="31"/>
      <c r="N14" s="31"/>
      <c r="O14" s="39"/>
      <c r="P14" s="31"/>
      <c r="Q14" s="31"/>
      <c r="R14" s="31"/>
      <c r="S14" s="31"/>
      <c r="T14" s="31"/>
      <c r="U14" s="31"/>
      <c r="V14" s="31"/>
      <c r="W14" s="31"/>
    </row>
    <row r="15" spans="1:27" s="1" customFormat="1" ht="50.1" customHeight="1" x14ac:dyDescent="0.35">
      <c r="A15" s="170" t="s">
        <v>526</v>
      </c>
      <c r="B15" s="170"/>
      <c r="C15" s="170"/>
      <c r="D15" s="170"/>
      <c r="E15" s="122"/>
      <c r="F15" s="170" t="s">
        <v>489</v>
      </c>
      <c r="G15" s="170"/>
      <c r="H15" s="170"/>
      <c r="I15" s="170"/>
      <c r="J15" s="170"/>
      <c r="K15" s="31"/>
      <c r="L15" s="31"/>
      <c r="M15" s="31"/>
      <c r="N15" s="31"/>
      <c r="O15" s="39"/>
      <c r="P15" s="31"/>
      <c r="Q15" s="31"/>
      <c r="R15" s="31"/>
      <c r="S15" s="31"/>
      <c r="T15" s="31"/>
      <c r="U15" s="31"/>
      <c r="V15" s="31"/>
      <c r="W15" s="31"/>
    </row>
    <row r="16" spans="1:27" s="1" customFormat="1" ht="69.95" customHeight="1" x14ac:dyDescent="0.35">
      <c r="A16" s="172" t="str">
        <f>VLOOKUP($H$5,'Ordre du jour'!A:S,19,0)</f>
        <v>xxxxxxx</v>
      </c>
      <c r="B16" s="172"/>
      <c r="C16" s="172"/>
      <c r="D16" s="172"/>
      <c r="E16" s="124"/>
      <c r="F16" s="191" t="str">
        <f>VLOOKUP($H$5,'Ordre du jour'!A:W,23,0)</f>
        <v>Mélina MBAYE</v>
      </c>
      <c r="G16" s="191"/>
      <c r="H16" s="191"/>
      <c r="I16" s="191"/>
      <c r="J16" s="191"/>
      <c r="K16" s="31"/>
      <c r="L16" s="31"/>
      <c r="M16" s="31"/>
      <c r="N16" s="31"/>
      <c r="O16" s="39"/>
      <c r="P16" s="31"/>
      <c r="Q16" s="31"/>
      <c r="R16" s="31"/>
      <c r="S16" s="31"/>
      <c r="T16" s="31"/>
      <c r="U16" s="31"/>
      <c r="V16" s="31"/>
      <c r="W16" s="31"/>
    </row>
    <row r="17" spans="1:23" s="1" customFormat="1" ht="50.1" customHeight="1" x14ac:dyDescent="0.35">
      <c r="A17" s="170" t="s">
        <v>363</v>
      </c>
      <c r="B17" s="170"/>
      <c r="C17" s="170"/>
      <c r="D17" s="170"/>
      <c r="E17" s="122"/>
      <c r="F17" s="170" t="s">
        <v>3</v>
      </c>
      <c r="G17" s="170"/>
      <c r="H17" s="170"/>
      <c r="I17" s="170"/>
      <c r="J17" s="170"/>
      <c r="K17" s="31"/>
      <c r="L17" s="31"/>
      <c r="M17" s="31"/>
      <c r="N17" s="37"/>
      <c r="O17" s="40"/>
      <c r="P17" s="37"/>
      <c r="Q17" s="31"/>
      <c r="R17" s="31"/>
      <c r="S17" s="31"/>
      <c r="T17" s="31"/>
      <c r="U17" s="31"/>
      <c r="V17" s="31"/>
      <c r="W17" s="31"/>
    </row>
    <row r="18" spans="1:23" s="3" customFormat="1" ht="69.95" customHeight="1" x14ac:dyDescent="0.4">
      <c r="A18" s="169" t="str">
        <f>VLOOKUP($H$5,'Ordre du jour'!A:R,18,0)</f>
        <v>xxxxxxx</v>
      </c>
      <c r="B18" s="169"/>
      <c r="C18" s="169"/>
      <c r="D18" s="169"/>
      <c r="E18" s="122"/>
      <c r="F18" s="191" t="str">
        <f>VLOOKUP($H$5,'Ordre du jour'!A:D,4,0)</f>
        <v>xxxxxx</v>
      </c>
      <c r="G18" s="191"/>
      <c r="H18" s="191"/>
      <c r="I18" s="191"/>
      <c r="J18" s="191"/>
      <c r="K18" s="32"/>
      <c r="L18" s="32"/>
      <c r="M18" s="32"/>
      <c r="N18" s="41"/>
      <c r="O18" s="34"/>
      <c r="P18" s="41"/>
      <c r="Q18" s="32"/>
      <c r="R18" s="32"/>
      <c r="S18" s="32"/>
      <c r="T18" s="32"/>
      <c r="U18" s="32"/>
      <c r="V18" s="32"/>
      <c r="W18" s="32"/>
    </row>
    <row r="19" spans="1:23" ht="50.1" customHeight="1" x14ac:dyDescent="0.35">
      <c r="A19" s="170" t="s">
        <v>364</v>
      </c>
      <c r="B19" s="170"/>
      <c r="C19" s="170"/>
      <c r="D19" s="170"/>
      <c r="E19" s="122"/>
      <c r="F19" s="170" t="s">
        <v>513</v>
      </c>
      <c r="G19" s="170"/>
      <c r="H19" s="170"/>
      <c r="I19" s="170"/>
      <c r="J19" s="170"/>
      <c r="N19" s="33"/>
      <c r="O19" s="34"/>
      <c r="P19" s="33"/>
    </row>
    <row r="20" spans="1:23" ht="69.95" customHeight="1" x14ac:dyDescent="0.35">
      <c r="A20" s="169" t="str">
        <f>VLOOKUP($H$5,'Ordre du jour'!A:T,20,0)</f>
        <v>xx</v>
      </c>
      <c r="B20" s="169"/>
      <c r="C20" s="169"/>
      <c r="D20" s="169"/>
      <c r="E20" s="125"/>
      <c r="F20" s="209" t="str">
        <f>VLOOKUP($H$5,'Ordre du jour'!A:J,10,0)</f>
        <v>HPGE</v>
      </c>
      <c r="G20" s="209"/>
      <c r="H20" s="209"/>
      <c r="I20" s="209"/>
      <c r="J20" s="209"/>
      <c r="N20" s="33"/>
      <c r="O20" s="34"/>
      <c r="P20" s="33"/>
    </row>
    <row r="21" spans="1:23" ht="69.95" customHeight="1" x14ac:dyDescent="0.35">
      <c r="A21" s="170" t="s">
        <v>370</v>
      </c>
      <c r="B21" s="170"/>
      <c r="C21" s="170"/>
      <c r="D21" s="170"/>
      <c r="E21" s="125"/>
      <c r="F21" s="170" t="s">
        <v>372</v>
      </c>
      <c r="G21" s="170"/>
      <c r="H21" s="170"/>
      <c r="I21" s="170"/>
      <c r="J21" s="170"/>
      <c r="N21" s="33"/>
      <c r="O21" s="34"/>
      <c r="P21" s="33"/>
    </row>
    <row r="22" spans="1:23" ht="69.95" customHeight="1" x14ac:dyDescent="0.35">
      <c r="A22" s="172" t="str">
        <f>VLOOKUP($H$5,'Ordre du jour'!A:U,21,0)</f>
        <v>xx jours</v>
      </c>
      <c r="B22" s="172"/>
      <c r="C22" s="172"/>
      <c r="D22" s="172"/>
      <c r="E22" s="125"/>
      <c r="F22" s="192" t="str">
        <f>VLOOKUP($H$5,'Ordre du jour'!A:K,11,0)</f>
        <v>xxxx</v>
      </c>
      <c r="G22" s="192"/>
      <c r="H22" s="192"/>
      <c r="I22" s="192"/>
      <c r="J22" s="192"/>
      <c r="N22" s="33"/>
      <c r="O22" s="34"/>
      <c r="P22" s="33"/>
    </row>
    <row r="23" spans="1:23" ht="69.95" customHeight="1" x14ac:dyDescent="0.35">
      <c r="A23" s="86"/>
      <c r="B23" s="86"/>
      <c r="C23" s="86"/>
      <c r="D23" s="123"/>
      <c r="E23" s="125"/>
      <c r="G23" s="79"/>
      <c r="H23" s="79"/>
      <c r="I23" s="79"/>
      <c r="J23" s="79"/>
      <c r="N23" s="33"/>
      <c r="O23" s="34"/>
      <c r="P23" s="33"/>
    </row>
    <row r="24" spans="1:23" ht="49.5" customHeight="1" x14ac:dyDescent="0.35">
      <c r="A24" s="204" t="s">
        <v>381</v>
      </c>
      <c r="B24" s="205"/>
      <c r="C24" s="205"/>
      <c r="D24" s="205"/>
      <c r="E24" s="205"/>
      <c r="F24" s="205"/>
      <c r="G24" s="205"/>
      <c r="H24" s="205"/>
      <c r="I24" s="205"/>
      <c r="J24" s="205"/>
      <c r="N24" s="33"/>
      <c r="O24" s="34" t="s">
        <v>646</v>
      </c>
      <c r="P24" s="33" t="s">
        <v>682</v>
      </c>
    </row>
    <row r="25" spans="1:23" ht="39.950000000000003" customHeight="1" x14ac:dyDescent="0.25">
      <c r="A25" s="179" t="s">
        <v>365</v>
      </c>
      <c r="B25" s="179"/>
      <c r="C25" s="179"/>
      <c r="D25" s="203" t="s">
        <v>24</v>
      </c>
      <c r="E25" s="203"/>
      <c r="F25" s="203"/>
      <c r="G25" s="203"/>
      <c r="H25" s="179" t="s">
        <v>25</v>
      </c>
      <c r="I25" s="179"/>
      <c r="J25" s="179"/>
      <c r="N25" s="33"/>
      <c r="O25" s="35" t="s">
        <v>647</v>
      </c>
      <c r="P25" s="36" t="s">
        <v>683</v>
      </c>
    </row>
    <row r="26" spans="1:23" ht="99.95" customHeight="1" x14ac:dyDescent="0.25">
      <c r="A26" s="173"/>
      <c r="B26" s="173"/>
      <c r="C26" s="173"/>
      <c r="D26" s="206" t="str">
        <f t="shared" ref="D26:D31" si="0">IFERROR(VLOOKUP(A26,$O:$P,2,0),"")</f>
        <v/>
      </c>
      <c r="E26" s="206"/>
      <c r="F26" s="206"/>
      <c r="G26" s="206"/>
      <c r="H26" s="180"/>
      <c r="I26" s="180"/>
      <c r="J26" s="180"/>
      <c r="N26" s="33"/>
      <c r="O26" s="35" t="s">
        <v>648</v>
      </c>
      <c r="P26" s="36" t="s">
        <v>684</v>
      </c>
    </row>
    <row r="27" spans="1:23" ht="99.95" customHeight="1" x14ac:dyDescent="0.25">
      <c r="A27" s="173"/>
      <c r="B27" s="173"/>
      <c r="C27" s="173"/>
      <c r="D27" s="206" t="str">
        <f t="shared" si="0"/>
        <v/>
      </c>
      <c r="E27" s="206"/>
      <c r="F27" s="206"/>
      <c r="G27" s="206"/>
      <c r="H27" s="180"/>
      <c r="I27" s="180"/>
      <c r="J27" s="180"/>
      <c r="N27" s="33"/>
      <c r="O27" s="42" t="s">
        <v>649</v>
      </c>
      <c r="P27" s="36" t="s">
        <v>685</v>
      </c>
    </row>
    <row r="28" spans="1:23" ht="99.95" customHeight="1" x14ac:dyDescent="0.25">
      <c r="A28" s="173"/>
      <c r="B28" s="173"/>
      <c r="C28" s="173"/>
      <c r="D28" s="206" t="str">
        <f t="shared" si="0"/>
        <v/>
      </c>
      <c r="E28" s="206"/>
      <c r="F28" s="206"/>
      <c r="G28" s="206"/>
      <c r="H28" s="180"/>
      <c r="I28" s="180"/>
      <c r="J28" s="180"/>
      <c r="N28" s="33"/>
      <c r="O28" s="42" t="s">
        <v>650</v>
      </c>
      <c r="P28" s="36" t="s">
        <v>686</v>
      </c>
    </row>
    <row r="29" spans="1:23" ht="99.95" customHeight="1" x14ac:dyDescent="0.25">
      <c r="A29" s="173"/>
      <c r="B29" s="173"/>
      <c r="C29" s="173"/>
      <c r="D29" s="206" t="str">
        <f t="shared" si="0"/>
        <v/>
      </c>
      <c r="E29" s="206"/>
      <c r="F29" s="206"/>
      <c r="G29" s="206"/>
      <c r="H29" s="180"/>
      <c r="I29" s="180"/>
      <c r="J29" s="180"/>
      <c r="N29" s="33"/>
      <c r="O29" s="42" t="s">
        <v>651</v>
      </c>
      <c r="P29" s="36" t="s">
        <v>687</v>
      </c>
    </row>
    <row r="30" spans="1:23" ht="99.95" customHeight="1" x14ac:dyDescent="0.25">
      <c r="A30" s="173"/>
      <c r="B30" s="173"/>
      <c r="C30" s="173"/>
      <c r="D30" s="206" t="str">
        <f t="shared" si="0"/>
        <v/>
      </c>
      <c r="E30" s="206"/>
      <c r="F30" s="206"/>
      <c r="G30" s="206"/>
      <c r="H30" s="180"/>
      <c r="I30" s="180"/>
      <c r="J30" s="180"/>
      <c r="N30" s="33"/>
      <c r="O30" s="42" t="s">
        <v>652</v>
      </c>
      <c r="P30" s="36" t="s">
        <v>688</v>
      </c>
    </row>
    <row r="31" spans="1:23" ht="99.95" customHeight="1" x14ac:dyDescent="0.55000000000000004">
      <c r="A31" s="173"/>
      <c r="B31" s="173"/>
      <c r="C31" s="173"/>
      <c r="D31" s="206" t="str">
        <f t="shared" si="0"/>
        <v/>
      </c>
      <c r="E31" s="206"/>
      <c r="F31" s="206"/>
      <c r="G31" s="206"/>
      <c r="H31" s="207"/>
      <c r="I31" s="207"/>
      <c r="J31" s="207"/>
      <c r="N31" s="33"/>
      <c r="O31" s="42" t="s">
        <v>653</v>
      </c>
      <c r="P31" s="36" t="s">
        <v>689</v>
      </c>
    </row>
    <row r="32" spans="1:23" ht="99.95" customHeight="1" x14ac:dyDescent="0.25">
      <c r="A32" s="189" t="s">
        <v>366</v>
      </c>
      <c r="B32" s="190"/>
      <c r="C32" s="190"/>
      <c r="D32" s="190"/>
      <c r="E32" s="190"/>
      <c r="F32" s="190"/>
      <c r="G32" s="190"/>
      <c r="H32" s="190"/>
      <c r="I32" s="190"/>
      <c r="J32" s="208"/>
      <c r="N32" s="33"/>
      <c r="O32" s="42" t="s">
        <v>574</v>
      </c>
      <c r="P32" s="36" t="s">
        <v>575</v>
      </c>
    </row>
    <row r="33" spans="1:22" ht="156" customHeight="1" x14ac:dyDescent="0.25">
      <c r="A33" s="183" t="str">
        <f ca="1">IF(ROW()&lt;ROW($A$33)+COUNTIF('Compte-rendu'!$A$2:$A$2082,'PV Attribution'!$H$5),INDIRECT(ADDRESS(MATCH('PV Attribution'!$H$5,'Compte-rendu'!$A$1:$A$2082,0)+ROW()-33,COLUMN()+13,3,1,"Compte-rendu"),1),0)</f>
        <v>La commission décide XXXXXXXXXXXXXXXXXXXXXXXX</v>
      </c>
      <c r="B33" s="184"/>
      <c r="C33" s="184"/>
      <c r="D33" s="184"/>
      <c r="E33" s="184"/>
      <c r="F33" s="184"/>
      <c r="G33" s="184"/>
      <c r="H33" s="184"/>
      <c r="I33" s="184"/>
      <c r="J33" s="185"/>
      <c r="N33" s="33"/>
      <c r="O33" s="42" t="s">
        <v>654</v>
      </c>
      <c r="P33" s="36" t="s">
        <v>690</v>
      </c>
    </row>
    <row r="34" spans="1:22" ht="99.95" customHeight="1" x14ac:dyDescent="0.25">
      <c r="A34" s="186"/>
      <c r="B34" s="187"/>
      <c r="C34" s="187"/>
      <c r="D34" s="187"/>
      <c r="E34" s="187"/>
      <c r="F34" s="187"/>
      <c r="G34" s="187"/>
      <c r="H34" s="187"/>
      <c r="I34" s="187"/>
      <c r="J34" s="188"/>
      <c r="N34" s="33"/>
      <c r="O34" s="42" t="s">
        <v>655</v>
      </c>
      <c r="P34" s="36" t="s">
        <v>691</v>
      </c>
    </row>
    <row r="35" spans="1:22" ht="31.5" x14ac:dyDescent="0.5">
      <c r="A35" s="58"/>
      <c r="B35" s="58"/>
      <c r="C35" s="58"/>
      <c r="D35" s="126"/>
      <c r="E35" s="126"/>
      <c r="F35" s="126"/>
      <c r="G35" s="126"/>
      <c r="H35" s="58"/>
      <c r="I35" s="58"/>
      <c r="J35" s="58"/>
      <c r="N35" s="33"/>
      <c r="O35" s="42" t="s">
        <v>656</v>
      </c>
      <c r="P35" s="36" t="s">
        <v>692</v>
      </c>
    </row>
    <row r="36" spans="1:22" ht="80.099999999999994" customHeight="1" x14ac:dyDescent="0.25">
      <c r="A36" s="166" t="s">
        <v>355</v>
      </c>
      <c r="B36" s="167"/>
      <c r="C36" s="167"/>
      <c r="D36" s="167"/>
      <c r="E36" s="167"/>
      <c r="F36" s="167"/>
      <c r="G36" s="167"/>
      <c r="H36" s="167"/>
      <c r="I36" s="167"/>
      <c r="J36" s="167"/>
      <c r="N36" s="33"/>
      <c r="O36" s="42" t="s">
        <v>657</v>
      </c>
      <c r="P36" s="36" t="s">
        <v>693</v>
      </c>
    </row>
    <row r="37" spans="1:22" ht="50.1" customHeight="1" x14ac:dyDescent="0.25">
      <c r="A37" s="168" t="s">
        <v>367</v>
      </c>
      <c r="B37" s="165"/>
      <c r="C37" s="165"/>
      <c r="D37" s="165"/>
      <c r="E37" s="165"/>
      <c r="F37" s="165"/>
      <c r="G37" s="165"/>
      <c r="H37" s="165"/>
      <c r="I37" s="165"/>
      <c r="J37" s="165"/>
      <c r="N37" s="33"/>
      <c r="O37" s="42" t="s">
        <v>658</v>
      </c>
      <c r="P37" s="42" t="s">
        <v>694</v>
      </c>
    </row>
    <row r="38" spans="1:22" ht="81" customHeight="1" x14ac:dyDescent="0.35">
      <c r="A38" s="59" t="s">
        <v>360</v>
      </c>
      <c r="B38" s="59" t="s">
        <v>6</v>
      </c>
      <c r="C38" s="59" t="s">
        <v>354</v>
      </c>
      <c r="D38" s="133" t="s">
        <v>383</v>
      </c>
      <c r="E38" s="133" t="s">
        <v>382</v>
      </c>
      <c r="F38" s="133" t="s">
        <v>375</v>
      </c>
      <c r="G38" s="133" t="s">
        <v>374</v>
      </c>
      <c r="H38" s="59" t="s">
        <v>380</v>
      </c>
      <c r="I38" s="59" t="s">
        <v>9</v>
      </c>
      <c r="J38" s="59" t="s">
        <v>10</v>
      </c>
      <c r="N38" s="33"/>
      <c r="O38" s="34" t="s">
        <v>659</v>
      </c>
      <c r="P38" s="42" t="s">
        <v>695</v>
      </c>
      <c r="V38" s="27" t="s">
        <v>407</v>
      </c>
    </row>
    <row r="39" spans="1:22" ht="98.25" customHeight="1" x14ac:dyDescent="0.25">
      <c r="A39" s="60" t="str">
        <f ca="1">IF(ROW()&lt;ROW($A$39)+COUNTIF('Compte-rendu'!$A$2:$A$2082,'PV Attribution'!$H$5),INDIRECT(ADDRESS(MATCH('PV Attribution'!$H$5,'Compte-rendu'!$A$1:$A$2082,0)+ROW()-39,COLUMN()+2,3,1,"Compte-rendu"),1),0)</f>
        <v>entreprise 10</v>
      </c>
      <c r="B39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39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3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3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39" s="84">
        <f ca="1">IF(ROW()&lt;ROW($A$39)+COUNTIF('Compte-rendu'!$A$2:$A$2082,'PV Attribution'!$H$5),INDIRECT(ADDRESS(MATCH('PV Attribution'!$H$5,'Compte-rendu'!$A$1:$A$2082,0)+ROW()-39,COLUMN()+2,3,1,"Compte-rendu"),1),0)</f>
        <v>0</v>
      </c>
      <c r="G39" s="84">
        <f ca="1">IF(ROW()&lt;ROW($A$39)+COUNTIF('Compte-rendu'!$A$2:$A$2082,'PV Attribution'!$H$5),INDIRECT(ADDRESS(MATCH('PV Attribution'!$H$5,'Compte-rendu'!$A$1:$A$2082,0)+ROW()-39,COLUMN()+2,3,1,"Compte-rendu"),1),0)</f>
        <v>0</v>
      </c>
      <c r="H39" s="60">
        <f ca="1">IF(ROW()&lt;ROW($A$39)+COUNTIF('Compte-rendu'!$A$2:$A$2082,'PV Attribution'!$H$5),INDIRECT(ADDRESS(MATCH('PV Attribution'!$H$5,'Compte-rendu'!$A$1:$A$2082,0)+ROW()-39,COLUMN()+2,3,1,"Compte-rendu"),1),0)</f>
        <v>0</v>
      </c>
      <c r="I39" s="60">
        <f ca="1">IF(ROW()&lt;ROW($A$39)+COUNTIF('Compte-rendu'!$A$2:$A$2082,'PV Attribution'!$H$5),INDIRECT(ADDRESS(MATCH('PV Attribution'!$H$5,'Compte-rendu'!$A$1:$A$2082,0)+ROW()-39,COLUMN()+2,3,1,"Compte-rendu"),1),0)</f>
        <v>0</v>
      </c>
      <c r="J39" s="60">
        <f ca="1">IF(ROW()&lt;ROW($A$39)+COUNTIF('Compte-rendu'!$A$2:$A$2082,'PV Attribution'!$H$5),INDIRECT(ADDRESS(MATCH('PV Attribution'!$H$5,'Compte-rendu'!$A$1:$A$2082,0)+ROW()-39,COLUMN()+2,3,1,"Compte-rendu"),1),0)</f>
        <v>0</v>
      </c>
      <c r="N39" s="33"/>
      <c r="O39" s="42" t="s">
        <v>660</v>
      </c>
      <c r="P39" s="42" t="s">
        <v>696</v>
      </c>
    </row>
    <row r="40" spans="1:22" ht="98.25" customHeight="1" x14ac:dyDescent="0.25">
      <c r="A40" s="60" t="str">
        <f ca="1">IF(ROW()&lt;ROW($A$39)+COUNTIF('Compte-rendu'!$A$2:$A$2082,'PV Attribution'!$H$5),INDIRECT(ADDRESS(MATCH('PV Attribution'!$H$5,'Compte-rendu'!$A$1:$A$2082,0)+ROW()-39,COLUMN()+2,3,1,"Compte-rendu"),1),0)</f>
        <v>entreprise 11</v>
      </c>
      <c r="B40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0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0" s="84">
        <f ca="1">IF(ROW()&lt;ROW($A$39)+COUNTIF('Compte-rendu'!$A$2:$A$2082,'PV Attribution'!$H$5),INDIRECT(ADDRESS(MATCH('PV Attribution'!$H$5,'Compte-rendu'!$A$1:$A$2082,0)+ROW()-39,COLUMN()+2,3,1,"Compte-rendu"),1),0)</f>
        <v>390</v>
      </c>
      <c r="G40" s="84">
        <f ca="1">IF(ROW()&lt;ROW($A$39)+COUNTIF('Compte-rendu'!$A$2:$A$2082,'PV Attribution'!$H$5),INDIRECT(ADDRESS(MATCH('PV Attribution'!$H$5,'Compte-rendu'!$A$1:$A$2082,0)+ROW()-39,COLUMN()+2,3,1,"Compte-rendu"),1),0)</f>
        <v>0</v>
      </c>
      <c r="H40" s="60">
        <f ca="1">IF(ROW()&lt;ROW($A$39)+COUNTIF('Compte-rendu'!$A$2:$A$2082,'PV Attribution'!$H$5),INDIRECT(ADDRESS(MATCH('PV Attribution'!$H$5,'Compte-rendu'!$A$1:$A$2082,0)+ROW()-39,COLUMN()+2,3,1,"Compte-rendu"),1),0)</f>
        <v>49.64</v>
      </c>
      <c r="I40" s="60">
        <f ca="1">IF(ROW()&lt;ROW($A$39)+COUNTIF('Compte-rendu'!$A$2:$A$2082,'PV Attribution'!$H$5),INDIRECT(ADDRESS(MATCH('PV Attribution'!$H$5,'Compte-rendu'!$A$1:$A$2082,0)+ROW()-39,COLUMN()+2,3,1,"Compte-rendu"),1),0)</f>
        <v>40</v>
      </c>
      <c r="J40" s="60">
        <f ca="1">IF(ROW()&lt;ROW($A$39)+COUNTIF('Compte-rendu'!$A$2:$A$2082,'PV Attribution'!$H$5),INDIRECT(ADDRESS(MATCH('PV Attribution'!$H$5,'Compte-rendu'!$A$1:$A$2082,0)+ROW()-39,COLUMN()+2,3,1,"Compte-rendu"),1),0)</f>
        <v>89.64</v>
      </c>
      <c r="N40" s="33"/>
      <c r="O40" s="42" t="s">
        <v>661</v>
      </c>
      <c r="P40" s="42" t="s">
        <v>697</v>
      </c>
    </row>
    <row r="41" spans="1:22" ht="98.25" customHeight="1" x14ac:dyDescent="0.25">
      <c r="A41" s="60" t="str">
        <f ca="1">IF(ROW()&lt;ROW($A$39)+COUNTIF('Compte-rendu'!$A$2:$A$2082,'PV Attribution'!$H$5),INDIRECT(ADDRESS(MATCH('PV Attribution'!$H$5,'Compte-rendu'!$A$1:$A$2082,0)+ROW()-39,COLUMN()+2,3,1,"Compte-rendu"),1),0)</f>
        <v>entreprise 12</v>
      </c>
      <c r="B41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1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1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1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1" s="84">
        <f ca="1">IF(ROW()&lt;ROW($A$39)+COUNTIF('Compte-rendu'!$A$2:$A$2082,'PV Attribution'!$H$5),INDIRECT(ADDRESS(MATCH('PV Attribution'!$H$5,'Compte-rendu'!$A$1:$A$2082,0)+ROW()-39,COLUMN()+2,3,1,"Compte-rendu"),1),0)</f>
        <v>2160</v>
      </c>
      <c r="G41" s="84">
        <f ca="1">IF(ROW()&lt;ROW($A$39)+COUNTIF('Compte-rendu'!$A$2:$A$2082,'PV Attribution'!$H$5),INDIRECT(ADDRESS(MATCH('PV Attribution'!$H$5,'Compte-rendu'!$A$1:$A$2082,0)+ROW()-39,COLUMN()+2,3,1,"Compte-rendu"),1),0)</f>
        <v>0</v>
      </c>
      <c r="H41" s="60">
        <f ca="1">IF(ROW()&lt;ROW($A$39)+COUNTIF('Compte-rendu'!$A$2:$A$2082,'PV Attribution'!$H$5),INDIRECT(ADDRESS(MATCH('PV Attribution'!$H$5,'Compte-rendu'!$A$1:$A$2082,0)+ROW()-39,COLUMN()+2,3,1,"Compte-rendu"),1),0)</f>
        <v>60</v>
      </c>
      <c r="I41" s="60">
        <f ca="1">IF(ROW()&lt;ROW($A$39)+COUNTIF('Compte-rendu'!$A$2:$A$2082,'PV Attribution'!$H$5),INDIRECT(ADDRESS(MATCH('PV Attribution'!$H$5,'Compte-rendu'!$A$1:$A$2082,0)+ROW()-39,COLUMN()+2,3,1,"Compte-rendu"),1),0)</f>
        <v>34</v>
      </c>
      <c r="J41" s="60">
        <f ca="1">IF(ROW()&lt;ROW($A$39)+COUNTIF('Compte-rendu'!$A$2:$A$2082,'PV Attribution'!$H$5),INDIRECT(ADDRESS(MATCH('PV Attribution'!$H$5,'Compte-rendu'!$A$1:$A$2082,0)+ROW()-39,COLUMN()+2,3,1,"Compte-rendu"),1),0)</f>
        <v>94</v>
      </c>
      <c r="N41" s="33"/>
      <c r="O41" s="42" t="s">
        <v>662</v>
      </c>
      <c r="P41" s="42" t="s">
        <v>698</v>
      </c>
    </row>
    <row r="42" spans="1:22" ht="98.25" customHeight="1" x14ac:dyDescent="0.25">
      <c r="A42" s="60" t="str">
        <f ca="1">IF(ROW()&lt;ROW($A$39)+COUNTIF('Compte-rendu'!$A$2:$A$2082,'PV Attribution'!$H$5),INDIRECT(ADDRESS(MATCH('PV Attribution'!$H$5,'Compte-rendu'!$A$1:$A$2082,0)+ROW()-39,COLUMN()+2,3,1,"Compte-rendu"),1),0)</f>
        <v>entreprise 13</v>
      </c>
      <c r="B42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2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2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2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2" s="84">
        <f ca="1">IF(ROW()&lt;ROW($A$39)+COUNTIF('Compte-rendu'!$A$2:$A$2082,'PV Attribution'!$H$5),INDIRECT(ADDRESS(MATCH('PV Attribution'!$H$5,'Compte-rendu'!$A$1:$A$2082,0)+ROW()-39,COLUMN()+2,3,1,"Compte-rendu"),1),0)</f>
        <v>2617</v>
      </c>
      <c r="G42" s="84">
        <f ca="1">IF(ROW()&lt;ROW($A$39)+COUNTIF('Compte-rendu'!$A$2:$A$2082,'PV Attribution'!$H$5),INDIRECT(ADDRESS(MATCH('PV Attribution'!$H$5,'Compte-rendu'!$A$1:$A$2082,0)+ROW()-39,COLUMN()+2,3,1,"Compte-rendu"),1),0)</f>
        <v>0</v>
      </c>
      <c r="H42" s="60">
        <f ca="1">IF(ROW()&lt;ROW($A$39)+COUNTIF('Compte-rendu'!$A$2:$A$2082,'PV Attribution'!$H$5),INDIRECT(ADDRESS(MATCH('PV Attribution'!$H$5,'Compte-rendu'!$A$1:$A$2082,0)+ROW()-39,COLUMN()+2,3,1,"Compte-rendu"),1),0)</f>
        <v>36</v>
      </c>
      <c r="I42" s="60">
        <f ca="1">IF(ROW()&lt;ROW($A$39)+COUNTIF('Compte-rendu'!$A$2:$A$2082,'PV Attribution'!$H$5),INDIRECT(ADDRESS(MATCH('PV Attribution'!$H$5,'Compte-rendu'!$A$1:$A$2082,0)+ROW()-39,COLUMN()+2,3,1,"Compte-rendu"),1),0)</f>
        <v>33</v>
      </c>
      <c r="J42" s="60">
        <f ca="1">IF(ROW()&lt;ROW($A$39)+COUNTIF('Compte-rendu'!$A$2:$A$2082,'PV Attribution'!$H$5),INDIRECT(ADDRESS(MATCH('PV Attribution'!$H$5,'Compte-rendu'!$A$1:$A$2082,0)+ROW()-39,COLUMN()+2,3,1,"Compte-rendu"),1),0)</f>
        <v>69</v>
      </c>
      <c r="N42" s="33"/>
      <c r="O42" s="42" t="s">
        <v>663</v>
      </c>
      <c r="P42" s="42" t="s">
        <v>699</v>
      </c>
    </row>
    <row r="43" spans="1:22" ht="98.25" customHeight="1" x14ac:dyDescent="0.25">
      <c r="A43" s="60" t="str">
        <f ca="1">IF(ROW()&lt;ROW($A$39)+COUNTIF('Compte-rendu'!$A$2:$A$2082,'PV Attribution'!$H$5),INDIRECT(ADDRESS(MATCH('PV Attribution'!$H$5,'Compte-rendu'!$A$1:$A$2082,0)+ROW()-39,COLUMN()+2,3,1,"Compte-rendu"),1),0)</f>
        <v>entreprise 14</v>
      </c>
      <c r="B43" s="60" t="str">
        <f ca="1">IF(ROW()&lt;ROW($A$39)+COUNTIF('Compte-rendu'!$A$2:$A$2082,'PV Attribution'!$H$5),INDIRECT(ADDRESS(MATCH('PV Attribution'!$H$5,'Compte-rendu'!$A$1:$A$2082,0)+ROW()-39,COLUMN()+2,3,1,"Compte-rendu"),1),0)</f>
        <v>Lot 1</v>
      </c>
      <c r="C43" s="60" t="str">
        <f ca="1">IF(ROW()&lt;ROW($A$39)+COUNTIF('Compte-rendu'!$A$2:$A$2082,'PV Attribution'!$H$5),INDIRECT(ADDRESS(MATCH('PV Attribution'!$H$5,'Compte-rendu'!$A$1:$A$2082,0)+ROW()-39,COLUMN()+2,3,1,"Compte-rendu"),1),0)</f>
        <v>Département 93</v>
      </c>
      <c r="D43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3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3" s="84">
        <f ca="1">IF(ROW()&lt;ROW($A$39)+COUNTIF('Compte-rendu'!$A$2:$A$2082,'PV Attribution'!$H$5),INDIRECT(ADDRESS(MATCH('PV Attribution'!$H$5,'Compte-rendu'!$A$1:$A$2082,0)+ROW()-39,COLUMN()+2,3,1,"Compte-rendu"),1),0)</f>
        <v>1220</v>
      </c>
      <c r="G43" s="84">
        <f ca="1">IF(ROW()&lt;ROW($A$39)+COUNTIF('Compte-rendu'!$A$2:$A$2082,'PV Attribution'!$H$5),INDIRECT(ADDRESS(MATCH('PV Attribution'!$H$5,'Compte-rendu'!$A$1:$A$2082,0)+ROW()-39,COLUMN()+2,3,1,"Compte-rendu"),1),0)</f>
        <v>0</v>
      </c>
      <c r="H43" s="60">
        <f ca="1">IF(ROW()&lt;ROW($A$39)+COUNTIF('Compte-rendu'!$A$2:$A$2082,'PV Attribution'!$H$5),INDIRECT(ADDRESS(MATCH('PV Attribution'!$H$5,'Compte-rendu'!$A$1:$A$2082,0)+ROW()-39,COLUMN()+2,3,1,"Compte-rendu"),1),0)</f>
        <v>55.39</v>
      </c>
      <c r="I43" s="60">
        <f ca="1">IF(ROW()&lt;ROW($A$39)+COUNTIF('Compte-rendu'!$A$2:$A$2082,'PV Attribution'!$H$5),INDIRECT(ADDRESS(MATCH('PV Attribution'!$H$5,'Compte-rendu'!$A$1:$A$2082,0)+ROW()-39,COLUMN()+2,3,1,"Compte-rendu"),1),0)</f>
        <v>40</v>
      </c>
      <c r="J43" s="60">
        <f ca="1">IF(ROW()&lt;ROW($A$39)+COUNTIF('Compte-rendu'!$A$2:$A$2082,'PV Attribution'!$H$5),INDIRECT(ADDRESS(MATCH('PV Attribution'!$H$5,'Compte-rendu'!$A$1:$A$2082,0)+ROW()-39,COLUMN()+2,3,1,"Compte-rendu"),1),0)</f>
        <v>95.39</v>
      </c>
      <c r="N43" s="33"/>
      <c r="O43" s="43" t="s">
        <v>664</v>
      </c>
      <c r="P43" s="38" t="s">
        <v>700</v>
      </c>
    </row>
    <row r="44" spans="1:22" ht="98.25" customHeight="1" x14ac:dyDescent="0.25">
      <c r="A44" s="60" t="str">
        <f ca="1">IF(ROW()&lt;ROW($A$39)+COUNTIF('Compte-rendu'!$A$2:$A$2082,'PV Attribution'!$H$5),INDIRECT(ADDRESS(MATCH('PV Attribution'!$H$5,'Compte-rendu'!$A$1:$A$2082,0)+ROW()-39,COLUMN()+2,3,1,"Compte-rendu"),1),0)</f>
        <v>entreprise 15</v>
      </c>
      <c r="B44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4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4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4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4" s="84">
        <f ca="1">IF(ROW()&lt;ROW($A$39)+COUNTIF('Compte-rendu'!$A$2:$A$2082,'PV Attribution'!$H$5),INDIRECT(ADDRESS(MATCH('PV Attribution'!$H$5,'Compte-rendu'!$A$1:$A$2082,0)+ROW()-39,COLUMN()+2,3,1,"Compte-rendu"),1),0)</f>
        <v>0</v>
      </c>
      <c r="G44" s="84">
        <f ca="1">IF(ROW()&lt;ROW($A$39)+COUNTIF('Compte-rendu'!$A$2:$A$2082,'PV Attribution'!$H$5),INDIRECT(ADDRESS(MATCH('PV Attribution'!$H$5,'Compte-rendu'!$A$1:$A$2082,0)+ROW()-39,COLUMN()+2,3,1,"Compte-rendu"),1),0)</f>
        <v>0</v>
      </c>
      <c r="H44" s="60">
        <f ca="1">IF(ROW()&lt;ROW($A$39)+COUNTIF('Compte-rendu'!$A$2:$A$2082,'PV Attribution'!$H$5),INDIRECT(ADDRESS(MATCH('PV Attribution'!$H$5,'Compte-rendu'!$A$1:$A$2082,0)+ROW()-39,COLUMN()+2,3,1,"Compte-rendu"),1),0)</f>
        <v>37.83</v>
      </c>
      <c r="I44" s="60">
        <f ca="1">IF(ROW()&lt;ROW($A$39)+COUNTIF('Compte-rendu'!$A$2:$A$2082,'PV Attribution'!$H$5),INDIRECT(ADDRESS(MATCH('PV Attribution'!$H$5,'Compte-rendu'!$A$1:$A$2082,0)+ROW()-39,COLUMN()+2,3,1,"Compte-rendu"),1),0)</f>
        <v>38</v>
      </c>
      <c r="J44" s="60">
        <f ca="1">IF(ROW()&lt;ROW($A$39)+COUNTIF('Compte-rendu'!$A$2:$A$2082,'PV Attribution'!$H$5),INDIRECT(ADDRESS(MATCH('PV Attribution'!$H$5,'Compte-rendu'!$A$1:$A$2082,0)+ROW()-39,COLUMN()+2,3,1,"Compte-rendu"),1),0)</f>
        <v>75.83</v>
      </c>
      <c r="N44" s="33"/>
      <c r="O44" s="43" t="s">
        <v>665</v>
      </c>
      <c r="P44" s="38" t="s">
        <v>701</v>
      </c>
    </row>
    <row r="45" spans="1:22" ht="98.25" customHeight="1" x14ac:dyDescent="0.25">
      <c r="A45" s="60" t="str">
        <f ca="1">IF(ROW()&lt;ROW($A$39)+COUNTIF('Compte-rendu'!$A$2:$A$2082,'PV Attribution'!$H$5),INDIRECT(ADDRESS(MATCH('PV Attribution'!$H$5,'Compte-rendu'!$A$1:$A$2082,0)+ROW()-39,COLUMN()+2,3,1,"Compte-rendu"),1),0)</f>
        <v>entreprise 16</v>
      </c>
      <c r="B45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5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5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5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5" s="84">
        <f ca="1">IF(ROW()&lt;ROW($A$39)+COUNTIF('Compte-rendu'!$A$2:$A$2082,'PV Attribution'!$H$5),INDIRECT(ADDRESS(MATCH('PV Attribution'!$H$5,'Compte-rendu'!$A$1:$A$2082,0)+ROW()-39,COLUMN()+2,3,1,"Compte-rendu"),1),0)</f>
        <v>0</v>
      </c>
      <c r="G45" s="84">
        <f ca="1">IF(ROW()&lt;ROW($A$39)+COUNTIF('Compte-rendu'!$A$2:$A$2082,'PV Attribution'!$H$5),INDIRECT(ADDRESS(MATCH('PV Attribution'!$H$5,'Compte-rendu'!$A$1:$A$2082,0)+ROW()-39,COLUMN()+2,3,1,"Compte-rendu"),1),0)</f>
        <v>0</v>
      </c>
      <c r="H45" s="60">
        <f ca="1">IF(ROW()&lt;ROW($A$39)+COUNTIF('Compte-rendu'!$A$2:$A$2082,'PV Attribution'!$H$5),INDIRECT(ADDRESS(MATCH('PV Attribution'!$H$5,'Compte-rendu'!$A$1:$A$2082,0)+ROW()-39,COLUMN()+2,3,1,"Compte-rendu"),1),0)</f>
        <v>60</v>
      </c>
      <c r="I45" s="60">
        <f ca="1">IF(ROW()&lt;ROW($A$39)+COUNTIF('Compte-rendu'!$A$2:$A$2082,'PV Attribution'!$H$5),INDIRECT(ADDRESS(MATCH('PV Attribution'!$H$5,'Compte-rendu'!$A$1:$A$2082,0)+ROW()-39,COLUMN()+2,3,1,"Compte-rendu"),1),0)</f>
        <v>40</v>
      </c>
      <c r="J45" s="60">
        <f ca="1">IF(ROW()&lt;ROW($A$39)+COUNTIF('Compte-rendu'!$A$2:$A$2082,'PV Attribution'!$H$5),INDIRECT(ADDRESS(MATCH('PV Attribution'!$H$5,'Compte-rendu'!$A$1:$A$2082,0)+ROW()-39,COLUMN()+2,3,1,"Compte-rendu"),1),0)</f>
        <v>100</v>
      </c>
      <c r="N45" s="33"/>
      <c r="O45" s="43" t="s">
        <v>666</v>
      </c>
      <c r="P45" s="38" t="s">
        <v>702</v>
      </c>
    </row>
    <row r="46" spans="1:22" ht="98.25" customHeight="1" x14ac:dyDescent="0.25">
      <c r="A46" s="60" t="str">
        <f ca="1">IF(ROW()&lt;ROW($A$39)+COUNTIF('Compte-rendu'!$A$2:$A$2082,'PV Attribution'!$H$5),INDIRECT(ADDRESS(MATCH('PV Attribution'!$H$5,'Compte-rendu'!$A$1:$A$2082,0)+ROW()-39,COLUMN()+2,3,1,"Compte-rendu"),1),0)</f>
        <v>entreprise 17</v>
      </c>
      <c r="B46" s="60" t="str">
        <f ca="1">IF(ROW()&lt;ROW($A$39)+COUNTIF('Compte-rendu'!$A$2:$A$2082,'PV Attribution'!$H$5),INDIRECT(ADDRESS(MATCH('PV Attribution'!$H$5,'Compte-rendu'!$A$1:$A$2082,0)+ROW()-39,COLUMN()+2,3,1,"Compte-rendu"),1),0)</f>
        <v>Lot 2</v>
      </c>
      <c r="C46" s="60" t="str">
        <f ca="1">IF(ROW()&lt;ROW($A$39)+COUNTIF('Compte-rendu'!$A$2:$A$2082,'PV Attribution'!$H$5),INDIRECT(ADDRESS(MATCH('PV Attribution'!$H$5,'Compte-rendu'!$A$1:$A$2082,0)+ROW()-39,COLUMN()+2,3,1,"Compte-rendu"),1),0)</f>
        <v>Département 94</v>
      </c>
      <c r="D46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6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6" s="84">
        <f ca="1">IF(ROW()&lt;ROW($A$39)+COUNTIF('Compte-rendu'!$A$2:$A$2082,'PV Attribution'!$H$5),INDIRECT(ADDRESS(MATCH('PV Attribution'!$H$5,'Compte-rendu'!$A$1:$A$2082,0)+ROW()-39,COLUMN()+2,3,1,"Compte-rendu"),1),0)</f>
        <v>0</v>
      </c>
      <c r="G46" s="84">
        <f ca="1">IF(ROW()&lt;ROW($A$39)+COUNTIF('Compte-rendu'!$A$2:$A$2082,'PV Attribution'!$H$5),INDIRECT(ADDRESS(MATCH('PV Attribution'!$H$5,'Compte-rendu'!$A$1:$A$2082,0)+ROW()-39,COLUMN()+2,3,1,"Compte-rendu"),1),0)</f>
        <v>0</v>
      </c>
      <c r="H46" s="60">
        <f ca="1">IF(ROW()&lt;ROW($A$39)+COUNTIF('Compte-rendu'!$A$2:$A$2082,'PV Attribution'!$H$5),INDIRECT(ADDRESS(MATCH('PV Attribution'!$H$5,'Compte-rendu'!$A$1:$A$2082,0)+ROW()-39,COLUMN()+2,3,1,"Compte-rendu"),1),0)</f>
        <v>39</v>
      </c>
      <c r="I46" s="60">
        <f ca="1">IF(ROW()&lt;ROW($A$39)+COUNTIF('Compte-rendu'!$A$2:$A$2082,'PV Attribution'!$H$5),INDIRECT(ADDRESS(MATCH('PV Attribution'!$H$5,'Compte-rendu'!$A$1:$A$2082,0)+ROW()-39,COLUMN()+2,3,1,"Compte-rendu"),1),0)</f>
        <v>40</v>
      </c>
      <c r="J46" s="60">
        <f ca="1">IF(ROW()&lt;ROW($A$39)+COUNTIF('Compte-rendu'!$A$2:$A$2082,'PV Attribution'!$H$5),INDIRECT(ADDRESS(MATCH('PV Attribution'!$H$5,'Compte-rendu'!$A$1:$A$2082,0)+ROW()-39,COLUMN()+2,3,1,"Compte-rendu"),1),0)</f>
        <v>79</v>
      </c>
      <c r="N46" s="33"/>
      <c r="O46" s="43" t="s">
        <v>667</v>
      </c>
      <c r="P46" s="38" t="s">
        <v>703</v>
      </c>
    </row>
    <row r="47" spans="1:22" ht="98.25" customHeight="1" x14ac:dyDescent="0.25">
      <c r="A47" s="60" t="str">
        <f ca="1">IF(ROW()&lt;ROW($A$39)+COUNTIF('Compte-rendu'!$A$2:$A$2082,'PV Attribution'!$H$5),INDIRECT(ADDRESS(MATCH('PV Attribution'!$H$5,'Compte-rendu'!$A$1:$A$2082,0)+ROW()-39,COLUMN()+2,3,1,"Compte-rendu"),1),0)</f>
        <v>entreprise 18</v>
      </c>
      <c r="B47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7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7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7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7" s="84" t="str">
        <f ca="1">IF(ROW()&lt;ROW($A$39)+COUNTIF('Compte-rendu'!$A$2:$A$2082,'PV Attribution'!$H$5),INDIRECT(ADDRESS(MATCH('PV Attribution'!$H$5,'Compte-rendu'!$A$1:$A$2082,0)+ROW()-39,COLUMN()+2,3,1,"Compte-rendu"),1),0)</f>
        <v>PSE 1: 2 500 € HT
PSE 2: 1 000 € HT</v>
      </c>
      <c r="G47" s="84">
        <f ca="1">IF(ROW()&lt;ROW($A$39)+COUNTIF('Compte-rendu'!$A$2:$A$2082,'PV Attribution'!$H$5),INDIRECT(ADDRESS(MATCH('PV Attribution'!$H$5,'Compte-rendu'!$A$1:$A$2082,0)+ROW()-39,COLUMN()+2,3,1,"Compte-rendu"),1),0)</f>
        <v>0</v>
      </c>
      <c r="H47" s="60">
        <f ca="1">IF(ROW()&lt;ROW($A$39)+COUNTIF('Compte-rendu'!$A$2:$A$2082,'PV Attribution'!$H$5),INDIRECT(ADDRESS(MATCH('PV Attribution'!$H$5,'Compte-rendu'!$A$1:$A$2082,0)+ROW()-39,COLUMN()+2,3,1,"Compte-rendu"),1),0)</f>
        <v>21.15</v>
      </c>
      <c r="I47" s="60">
        <f ca="1">IF(ROW()&lt;ROW($A$39)+COUNTIF('Compte-rendu'!$A$2:$A$2082,'PV Attribution'!$H$5),INDIRECT(ADDRESS(MATCH('PV Attribution'!$H$5,'Compte-rendu'!$A$1:$A$2082,0)+ROW()-39,COLUMN()+2,3,1,"Compte-rendu"),1),0)</f>
        <v>28</v>
      </c>
      <c r="J47" s="60">
        <f ca="1">IF(ROW()&lt;ROW($A$39)+COUNTIF('Compte-rendu'!$A$2:$A$2082,'PV Attribution'!$H$5),INDIRECT(ADDRESS(MATCH('PV Attribution'!$H$5,'Compte-rendu'!$A$1:$A$2082,0)+ROW()-39,COLUMN()+2,3,1,"Compte-rendu"),1),0)</f>
        <v>49.15</v>
      </c>
      <c r="N47" s="33"/>
      <c r="O47" s="43" t="s">
        <v>668</v>
      </c>
      <c r="P47" s="38" t="s">
        <v>704</v>
      </c>
    </row>
    <row r="48" spans="1:22" ht="98.25" customHeight="1" x14ac:dyDescent="0.25">
      <c r="A48" s="60" t="str">
        <f ca="1">IF(ROW()&lt;ROW($A$39)+COUNTIF('Compte-rendu'!$A$2:$A$2082,'PV Attribution'!$H$5),INDIRECT(ADDRESS(MATCH('PV Attribution'!$H$5,'Compte-rendu'!$A$1:$A$2082,0)+ROW()-39,COLUMN()+2,3,1,"Compte-rendu"),1),0)</f>
        <v>entreprise 19</v>
      </c>
      <c r="B48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8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8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8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8" s="84" t="str">
        <f ca="1">IF(ROW()&lt;ROW($A$39)+COUNTIF('Compte-rendu'!$A$2:$A$2082,'PV Attribution'!$H$5),INDIRECT(ADDRESS(MATCH('PV Attribution'!$H$5,'Compte-rendu'!$A$1:$A$2082,0)+ROW()-39,COLUMN()+2,3,1,"Compte-rendu"),1),0)</f>
        <v>PSE 1: 1 648 € HT
PSE 2: 700 € HT</v>
      </c>
      <c r="G48" s="84">
        <f ca="1">IF(ROW()&lt;ROW($A$39)+COUNTIF('Compte-rendu'!$A$2:$A$2082,'PV Attribution'!$H$5),INDIRECT(ADDRESS(MATCH('PV Attribution'!$H$5,'Compte-rendu'!$A$1:$A$2082,0)+ROW()-39,COLUMN()+2,3,1,"Compte-rendu"),1),0)</f>
        <v>0</v>
      </c>
      <c r="H48" s="60">
        <f ca="1">IF(ROW()&lt;ROW($A$39)+COUNTIF('Compte-rendu'!$A$2:$A$2082,'PV Attribution'!$H$5),INDIRECT(ADDRESS(MATCH('PV Attribution'!$H$5,'Compte-rendu'!$A$1:$A$2082,0)+ROW()-39,COLUMN()+2,3,1,"Compte-rendu"),1),0)</f>
        <v>24</v>
      </c>
      <c r="I48" s="60">
        <f ca="1">IF(ROW()&lt;ROW($A$39)+COUNTIF('Compte-rendu'!$A$2:$A$2082,'PV Attribution'!$H$5),INDIRECT(ADDRESS(MATCH('PV Attribution'!$H$5,'Compte-rendu'!$A$1:$A$2082,0)+ROW()-39,COLUMN()+2,3,1,"Compte-rendu"),1),0)</f>
        <v>34</v>
      </c>
      <c r="J48" s="60">
        <f ca="1">IF(ROW()&lt;ROW($A$39)+COUNTIF('Compte-rendu'!$A$2:$A$2082,'PV Attribution'!$H$5),INDIRECT(ADDRESS(MATCH('PV Attribution'!$H$5,'Compte-rendu'!$A$1:$A$2082,0)+ROW()-39,COLUMN()+2,3,1,"Compte-rendu"),1),0)</f>
        <v>58</v>
      </c>
      <c r="N48" s="33"/>
      <c r="O48" s="43" t="s">
        <v>669</v>
      </c>
      <c r="P48" s="38" t="s">
        <v>705</v>
      </c>
    </row>
    <row r="49" spans="1:16" ht="98.25" customHeight="1" x14ac:dyDescent="0.25">
      <c r="A49" s="60" t="str">
        <f ca="1">IF(ROW()&lt;ROW($A$39)+COUNTIF('Compte-rendu'!$A$2:$A$2082,'PV Attribution'!$H$5),INDIRECT(ADDRESS(MATCH('PV Attribution'!$H$5,'Compte-rendu'!$A$1:$A$2082,0)+ROW()-39,COLUMN()+2,3,1,"Compte-rendu"),1),0)</f>
        <v>entreprise 20</v>
      </c>
      <c r="B49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49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4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49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49" s="84" t="str">
        <f ca="1">IF(ROW()&lt;ROW($A$39)+COUNTIF('Compte-rendu'!$A$2:$A$2082,'PV Attribution'!$H$5),INDIRECT(ADDRESS(MATCH('PV Attribution'!$H$5,'Compte-rendu'!$A$1:$A$2082,0)+ROW()-39,COLUMN()+2,3,1,"Compte-rendu"),1),0)</f>
        <v>PSE 1: 210 € HT
PSE 2: 960 € HT</v>
      </c>
      <c r="G49" s="84">
        <f ca="1">IF(ROW()&lt;ROW($A$39)+COUNTIF('Compte-rendu'!$A$2:$A$2082,'PV Attribution'!$H$5),INDIRECT(ADDRESS(MATCH('PV Attribution'!$H$5,'Compte-rendu'!$A$1:$A$2082,0)+ROW()-39,COLUMN()+2,3,1,"Compte-rendu"),1),0)</f>
        <v>0</v>
      </c>
      <c r="H49" s="60">
        <f ca="1">IF(ROW()&lt;ROW($A$39)+COUNTIF('Compte-rendu'!$A$2:$A$2082,'PV Attribution'!$H$5),INDIRECT(ADDRESS(MATCH('PV Attribution'!$H$5,'Compte-rendu'!$A$1:$A$2082,0)+ROW()-39,COLUMN()+2,3,1,"Compte-rendu"),1),0)</f>
        <v>60</v>
      </c>
      <c r="I49" s="60">
        <f ca="1">IF(ROW()&lt;ROW($A$39)+COUNTIF('Compte-rendu'!$A$2:$A$2082,'PV Attribution'!$H$5),INDIRECT(ADDRESS(MATCH('PV Attribution'!$H$5,'Compte-rendu'!$A$1:$A$2082,0)+ROW()-39,COLUMN()+2,3,1,"Compte-rendu"),1),0)</f>
        <v>35</v>
      </c>
      <c r="J49" s="60">
        <f ca="1">IF(ROW()&lt;ROW($A$39)+COUNTIF('Compte-rendu'!$A$2:$A$2082,'PV Attribution'!$H$5),INDIRECT(ADDRESS(MATCH('PV Attribution'!$H$5,'Compte-rendu'!$A$1:$A$2082,0)+ROW()-39,COLUMN()+2,3,1,"Compte-rendu"),1),0)</f>
        <v>95</v>
      </c>
      <c r="N49" s="33"/>
      <c r="O49" s="43" t="s">
        <v>670</v>
      </c>
      <c r="P49" s="38" t="s">
        <v>706</v>
      </c>
    </row>
    <row r="50" spans="1:16" ht="98.25" customHeight="1" x14ac:dyDescent="0.25">
      <c r="A50" s="60" t="str">
        <f ca="1">IF(ROW()&lt;ROW($A$39)+COUNTIF('Compte-rendu'!$A$2:$A$2082,'PV Attribution'!$H$5),INDIRECT(ADDRESS(MATCH('PV Attribution'!$H$5,'Compte-rendu'!$A$1:$A$2082,0)+ROW()-39,COLUMN()+2,3,1,"Compte-rendu"),1),0)</f>
        <v>entreprise 21</v>
      </c>
      <c r="B50" s="60" t="str">
        <f ca="1">IF(ROW()&lt;ROW($A$39)+COUNTIF('Compte-rendu'!$A$2:$A$2082,'PV Attribution'!$H$5),INDIRECT(ADDRESS(MATCH('PV Attribution'!$H$5,'Compte-rendu'!$A$1:$A$2082,0)+ROW()-39,COLUMN()+2,3,1,"Compte-rendu"),1),0)</f>
        <v>Lot 3</v>
      </c>
      <c r="C50" s="60" t="str">
        <f ca="1">IF(ROW()&lt;ROW($A$39)+COUNTIF('Compte-rendu'!$A$2:$A$2082,'PV Attribution'!$H$5),INDIRECT(ADDRESS(MATCH('PV Attribution'!$H$5,'Compte-rendu'!$A$1:$A$2082,0)+ROW()-39,COLUMN()+2,3,1,"Compte-rendu"),1),0)</f>
        <v>Départements 75-78-92</v>
      </c>
      <c r="D5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E50" s="84" t="str">
        <f ca="1">IF(ROW()&lt;ROW($A$39)+COUNTIF('Compte-rendu'!$A$2:$A$2082,'PV Attribution'!$H$5),INDIRECT(ADDRESS(MATCH('PV Attribution'!$H$5,'Compte-rendu'!$A$1:$A$2082,0)+ROW()-39,COLUMN()+2,3,1,"Compte-rendu"),1),0)</f>
        <v>XXXXXXX</v>
      </c>
      <c r="F50" s="84" t="str">
        <f ca="1">IF(ROW()&lt;ROW($A$39)+COUNTIF('Compte-rendu'!$A$2:$A$2082,'PV Attribution'!$H$5),INDIRECT(ADDRESS(MATCH('PV Attribution'!$H$5,'Compte-rendu'!$A$1:$A$2082,0)+ROW()-39,COLUMN()+2,3,1,"Compte-rendu"),1),0)</f>
        <v>PSE 1: 1 286 € HT
PSE 2: 2 320 € HT</v>
      </c>
      <c r="G50" s="84">
        <f ca="1">IF(ROW()&lt;ROW($A$39)+COUNTIF('Compte-rendu'!$A$2:$A$2082,'PV Attribution'!$H$5),INDIRECT(ADDRESS(MATCH('PV Attribution'!$H$5,'Compte-rendu'!$A$1:$A$2082,0)+ROW()-39,COLUMN()+2,3,1,"Compte-rendu"),1),0)</f>
        <v>0</v>
      </c>
      <c r="H50" s="60">
        <f ca="1">IF(ROW()&lt;ROW($A$39)+COUNTIF('Compte-rendu'!$A$2:$A$2082,'PV Attribution'!$H$5),INDIRECT(ADDRESS(MATCH('PV Attribution'!$H$5,'Compte-rendu'!$A$1:$A$2082,0)+ROW()-39,COLUMN()+2,3,1,"Compte-rendu"),1),0)</f>
        <v>23.41</v>
      </c>
      <c r="I50" s="60">
        <f ca="1">IF(ROW()&lt;ROW($A$39)+COUNTIF('Compte-rendu'!$A$2:$A$2082,'PV Attribution'!$H$5),INDIRECT(ADDRESS(MATCH('PV Attribution'!$H$5,'Compte-rendu'!$A$1:$A$2082,0)+ROW()-39,COLUMN()+2,3,1,"Compte-rendu"),1),0)</f>
        <v>40</v>
      </c>
      <c r="J50" s="60">
        <f ca="1">IF(ROW()&lt;ROW($A$39)+COUNTIF('Compte-rendu'!$A$2:$A$2082,'PV Attribution'!$H$5),INDIRECT(ADDRESS(MATCH('PV Attribution'!$H$5,'Compte-rendu'!$A$1:$A$2082,0)+ROW()-39,COLUMN()+2,3,1,"Compte-rendu"),1),0)</f>
        <v>63.41</v>
      </c>
      <c r="N50" s="33"/>
      <c r="O50" s="43" t="s">
        <v>671</v>
      </c>
      <c r="P50" s="38" t="s">
        <v>707</v>
      </c>
    </row>
    <row r="51" spans="1:16" ht="98.25" customHeight="1" x14ac:dyDescent="0.25">
      <c r="A51" s="60">
        <f ca="1">IF(ROW()&lt;ROW($A$39)+COUNTIF('Compte-rendu'!$A$2:$A$2082,'PV Attribution'!$H$5),INDIRECT(ADDRESS(MATCH('PV Attribution'!$H$5,'Compte-rendu'!$A$1:$A$2082,0)+ROW()-39,COLUMN()+2,3,1,"Compte-rendu"),1),0)</f>
        <v>0</v>
      </c>
      <c r="B51" s="60">
        <f ca="1">IF(ROW()&lt;ROW($A$39)+COUNTIF('Compte-rendu'!$A$2:$A$2082,'PV Attribution'!$H$5),INDIRECT(ADDRESS(MATCH('PV Attribution'!$H$5,'Compte-rendu'!$A$1:$A$2082,0)+ROW()-39,COLUMN()+2,3,1,"Compte-rendu"),1),0)</f>
        <v>0</v>
      </c>
      <c r="C51" s="60">
        <f ca="1">IF(ROW()&lt;ROW($A$39)+COUNTIF('Compte-rendu'!$A$2:$A$2082,'PV Attribution'!$H$5),INDIRECT(ADDRESS(MATCH('PV Attribution'!$H$5,'Compte-rendu'!$A$1:$A$2082,0)+ROW()-39,COLUMN()+2,3,1,"Compte-rendu"),1),0)</f>
        <v>0</v>
      </c>
      <c r="D51" s="84">
        <f ca="1">IF(ROW()&lt;ROW($A$39)+COUNTIF('Compte-rendu'!$A$2:$A$2082,'PV Attribution'!$H$5),INDIRECT(ADDRESS(MATCH('PV Attribution'!$H$5,'Compte-rendu'!$A$1:$A$2082,0)+ROW()-39,COLUMN()+2,3,1,"Compte-rendu"),1),0)</f>
        <v>0</v>
      </c>
      <c r="E51" s="84">
        <f ca="1">IF(ROW()&lt;ROW($A$39)+COUNTIF('Compte-rendu'!$A$2:$A$2082,'PV Attribution'!$H$5),INDIRECT(ADDRESS(MATCH('PV Attribution'!$H$5,'Compte-rendu'!$A$1:$A$2082,0)+ROW()-39,COLUMN()+2,3,1,"Compte-rendu"),1),0)</f>
        <v>0</v>
      </c>
      <c r="F51" s="84">
        <f ca="1">IF(ROW()&lt;ROW($A$39)+COUNTIF('Compte-rendu'!$A$2:$A$2082,'PV Attribution'!$H$5),INDIRECT(ADDRESS(MATCH('PV Attribution'!$H$5,'Compte-rendu'!$A$1:$A$2082,0)+ROW()-39,COLUMN()+2,3,1,"Compte-rendu"),1),0)</f>
        <v>0</v>
      </c>
      <c r="G51" s="84">
        <f ca="1">IF(ROW()&lt;ROW($A$39)+COUNTIF('Compte-rendu'!$A$2:$A$2082,'PV Attribution'!$H$5),INDIRECT(ADDRESS(MATCH('PV Attribution'!$H$5,'Compte-rendu'!$A$1:$A$2082,0)+ROW()-39,COLUMN()+2,3,1,"Compte-rendu"),1),0)</f>
        <v>0</v>
      </c>
      <c r="H51" s="60">
        <f ca="1">IF(ROW()&lt;ROW($A$39)+COUNTIF('Compte-rendu'!$A$2:$A$2082,'PV Attribution'!$H$5),INDIRECT(ADDRESS(MATCH('PV Attribution'!$H$5,'Compte-rendu'!$A$1:$A$2082,0)+ROW()-39,COLUMN()+2,3,1,"Compte-rendu"),1),0)</f>
        <v>0</v>
      </c>
      <c r="I51" s="60">
        <f ca="1">IF(ROW()&lt;ROW($A$39)+COUNTIF('Compte-rendu'!$A$2:$A$2082,'PV Attribution'!$H$5),INDIRECT(ADDRESS(MATCH('PV Attribution'!$H$5,'Compte-rendu'!$A$1:$A$2082,0)+ROW()-39,COLUMN()+2,3,1,"Compte-rendu"),1),0)</f>
        <v>0</v>
      </c>
      <c r="J51" s="60">
        <f ca="1">IF(ROW()&lt;ROW($A$39)+COUNTIF('Compte-rendu'!$A$2:$A$2082,'PV Attribution'!$H$5),INDIRECT(ADDRESS(MATCH('PV Attribution'!$H$5,'Compte-rendu'!$A$1:$A$2082,0)+ROW()-39,COLUMN()+2,3,1,"Compte-rendu"),1),0)</f>
        <v>0</v>
      </c>
      <c r="N51" s="33"/>
      <c r="O51" s="43" t="s">
        <v>672</v>
      </c>
      <c r="P51" s="38" t="s">
        <v>708</v>
      </c>
    </row>
    <row r="52" spans="1:16" ht="98.25" customHeight="1" x14ac:dyDescent="0.25">
      <c r="A52" s="60">
        <f ca="1">IF(ROW()&lt;ROW($A$39)+COUNTIF('Compte-rendu'!$A$2:$A$2082,'PV Attribution'!$H$5),INDIRECT(ADDRESS(MATCH('PV Attribution'!$H$5,'Compte-rendu'!$A$1:$A$2082,0)+ROW()-39,COLUMN()+2,3,1,"Compte-rendu"),1),0)</f>
        <v>0</v>
      </c>
      <c r="B52" s="60">
        <f ca="1">IF(ROW()&lt;ROW($A$39)+COUNTIF('Compte-rendu'!$A$2:$A$2082,'PV Attribution'!$H$5),INDIRECT(ADDRESS(MATCH('PV Attribution'!$H$5,'Compte-rendu'!$A$1:$A$2082,0)+ROW()-39,COLUMN()+2,3,1,"Compte-rendu"),1),0)</f>
        <v>0</v>
      </c>
      <c r="C52" s="60">
        <f ca="1">IF(ROW()&lt;ROW($A$39)+COUNTIF('Compte-rendu'!$A$2:$A$2082,'PV Attribution'!$H$5),INDIRECT(ADDRESS(MATCH('PV Attribution'!$H$5,'Compte-rendu'!$A$1:$A$2082,0)+ROW()-39,COLUMN()+2,3,1,"Compte-rendu"),1),0)</f>
        <v>0</v>
      </c>
      <c r="D52" s="84">
        <f ca="1">IF(ROW()&lt;ROW($A$39)+COUNTIF('Compte-rendu'!$A$2:$A$2082,'PV Attribution'!$H$5),INDIRECT(ADDRESS(MATCH('PV Attribution'!$H$5,'Compte-rendu'!$A$1:$A$2082,0)+ROW()-39,COLUMN()+2,3,1,"Compte-rendu"),1),0)</f>
        <v>0</v>
      </c>
      <c r="E52" s="84">
        <f ca="1">IF(ROW()&lt;ROW($A$39)+COUNTIF('Compte-rendu'!$A$2:$A$2082,'PV Attribution'!$H$5),INDIRECT(ADDRESS(MATCH('PV Attribution'!$H$5,'Compte-rendu'!$A$1:$A$2082,0)+ROW()-39,COLUMN()+2,3,1,"Compte-rendu"),1),0)</f>
        <v>0</v>
      </c>
      <c r="F52" s="84">
        <f ca="1">IF(ROW()&lt;ROW($A$39)+COUNTIF('Compte-rendu'!$A$2:$A$2082,'PV Attribution'!$H$5),INDIRECT(ADDRESS(MATCH('PV Attribution'!$H$5,'Compte-rendu'!$A$1:$A$2082,0)+ROW()-39,COLUMN()+2,3,1,"Compte-rendu"),1),0)</f>
        <v>0</v>
      </c>
      <c r="G52" s="84">
        <f ca="1">IF(ROW()&lt;ROW($A$39)+COUNTIF('Compte-rendu'!$A$2:$A$2082,'PV Attribution'!$H$5),INDIRECT(ADDRESS(MATCH('PV Attribution'!$H$5,'Compte-rendu'!$A$1:$A$2082,0)+ROW()-39,COLUMN()+2,3,1,"Compte-rendu"),1),0)</f>
        <v>0</v>
      </c>
      <c r="H52" s="60">
        <f ca="1">IF(ROW()&lt;ROW($A$39)+COUNTIF('Compte-rendu'!$A$2:$A$2082,'PV Attribution'!$H$5),INDIRECT(ADDRESS(MATCH('PV Attribution'!$H$5,'Compte-rendu'!$A$1:$A$2082,0)+ROW()-39,COLUMN()+2,3,1,"Compte-rendu"),1),0)</f>
        <v>0</v>
      </c>
      <c r="I52" s="60">
        <f ca="1">IF(ROW()&lt;ROW($A$39)+COUNTIF('Compte-rendu'!$A$2:$A$2082,'PV Attribution'!$H$5),INDIRECT(ADDRESS(MATCH('PV Attribution'!$H$5,'Compte-rendu'!$A$1:$A$2082,0)+ROW()-39,COLUMN()+2,3,1,"Compte-rendu"),1),0)</f>
        <v>0</v>
      </c>
      <c r="J52" s="60">
        <f ca="1">IF(ROW()&lt;ROW($A$39)+COUNTIF('Compte-rendu'!$A$2:$A$2082,'PV Attribution'!$H$5),INDIRECT(ADDRESS(MATCH('PV Attribution'!$H$5,'Compte-rendu'!$A$1:$A$2082,0)+ROW()-39,COLUMN()+2,3,1,"Compte-rendu"),1),0)</f>
        <v>0</v>
      </c>
      <c r="N52" s="33"/>
      <c r="O52" s="43" t="s">
        <v>673</v>
      </c>
      <c r="P52" s="38" t="s">
        <v>709</v>
      </c>
    </row>
    <row r="53" spans="1:16" ht="98.25" customHeight="1" x14ac:dyDescent="0.25">
      <c r="A53" s="60">
        <f ca="1">IF(ROW()&lt;ROW($A$39)+COUNTIF('Compte-rendu'!$A$2:$A$2082,'PV Attribution'!$H$5),INDIRECT(ADDRESS(MATCH('PV Attribution'!$H$5,'Compte-rendu'!$A$1:$A$2082,0)+ROW()-39,COLUMN()+2,3,1,"Compte-rendu"),1),0)</f>
        <v>0</v>
      </c>
      <c r="B53" s="60">
        <f ca="1">IF(ROW()&lt;ROW($A$39)+COUNTIF('Compte-rendu'!$A$2:$A$2082,'PV Attribution'!$H$5),INDIRECT(ADDRESS(MATCH('PV Attribution'!$H$5,'Compte-rendu'!$A$1:$A$2082,0)+ROW()-39,COLUMN()+2,3,1,"Compte-rendu"),1),0)</f>
        <v>0</v>
      </c>
      <c r="C53" s="60">
        <f ca="1">IF(ROW()&lt;ROW($A$39)+COUNTIF('Compte-rendu'!$A$2:$A$2082,'PV Attribution'!$H$5),INDIRECT(ADDRESS(MATCH('PV Attribution'!$H$5,'Compte-rendu'!$A$1:$A$2082,0)+ROW()-39,COLUMN()+2,3,1,"Compte-rendu"),1),0)</f>
        <v>0</v>
      </c>
      <c r="D53" s="84">
        <f ca="1">IF(ROW()&lt;ROW($A$39)+COUNTIF('Compte-rendu'!$A$2:$A$2082,'PV Attribution'!$H$5),INDIRECT(ADDRESS(MATCH('PV Attribution'!$H$5,'Compte-rendu'!$A$1:$A$2082,0)+ROW()-39,COLUMN()+2,3,1,"Compte-rendu"),1),0)</f>
        <v>0</v>
      </c>
      <c r="E53" s="84">
        <f ca="1">IF(ROW()&lt;ROW($A$39)+COUNTIF('Compte-rendu'!$A$2:$A$2082,'PV Attribution'!$H$5),INDIRECT(ADDRESS(MATCH('PV Attribution'!$H$5,'Compte-rendu'!$A$1:$A$2082,0)+ROW()-39,COLUMN()+2,3,1,"Compte-rendu"),1),0)</f>
        <v>0</v>
      </c>
      <c r="F53" s="84">
        <f ca="1">IF(ROW()&lt;ROW($A$39)+COUNTIF('Compte-rendu'!$A$2:$A$2082,'PV Attribution'!$H$5),INDIRECT(ADDRESS(MATCH('PV Attribution'!$H$5,'Compte-rendu'!$A$1:$A$2082,0)+ROW()-39,COLUMN()+2,3,1,"Compte-rendu"),1),0)</f>
        <v>0</v>
      </c>
      <c r="G53" s="84">
        <f ca="1">IF(ROW()&lt;ROW($A$39)+COUNTIF('Compte-rendu'!$A$2:$A$2082,'PV Attribution'!$H$5),INDIRECT(ADDRESS(MATCH('PV Attribution'!$H$5,'Compte-rendu'!$A$1:$A$2082,0)+ROW()-39,COLUMN()+2,3,1,"Compte-rendu"),1),0)</f>
        <v>0</v>
      </c>
      <c r="H53" s="60">
        <f ca="1">IF(ROW()&lt;ROW($A$39)+COUNTIF('Compte-rendu'!$A$2:$A$2082,'PV Attribution'!$H$5),INDIRECT(ADDRESS(MATCH('PV Attribution'!$H$5,'Compte-rendu'!$A$1:$A$2082,0)+ROW()-39,COLUMN()+2,3,1,"Compte-rendu"),1),0)</f>
        <v>0</v>
      </c>
      <c r="I53" s="60">
        <f ca="1">IF(ROW()&lt;ROW($A$39)+COUNTIF('Compte-rendu'!$A$2:$A$2082,'PV Attribution'!$H$5),INDIRECT(ADDRESS(MATCH('PV Attribution'!$H$5,'Compte-rendu'!$A$1:$A$2082,0)+ROW()-39,COLUMN()+2,3,1,"Compte-rendu"),1),0)</f>
        <v>0</v>
      </c>
      <c r="J53" s="60">
        <f ca="1">IF(ROW()&lt;ROW($A$39)+COUNTIF('Compte-rendu'!$A$2:$A$2082,'PV Attribution'!$H$5),INDIRECT(ADDRESS(MATCH('PV Attribution'!$H$5,'Compte-rendu'!$A$1:$A$2082,0)+ROW()-39,COLUMN()+2,3,1,"Compte-rendu"),1),0)</f>
        <v>0</v>
      </c>
      <c r="N53" s="33"/>
      <c r="O53" s="43" t="s">
        <v>674</v>
      </c>
      <c r="P53" s="38" t="s">
        <v>710</v>
      </c>
    </row>
    <row r="54" spans="1:16" ht="200.1" customHeight="1" x14ac:dyDescent="0.25">
      <c r="A54" s="60">
        <f ca="1">IF(ROW()&lt;ROW($A$39)+COUNTIF('Compte-rendu'!$A$2:$A$2082,'PV Attribution'!$H$5),INDIRECT(ADDRESS(MATCH('PV Attribution'!$H$5,'Compte-rendu'!$A$1:$A$2082,0)+ROW()-39,COLUMN()+2,3,1,"Compte-rendu"),1),0)</f>
        <v>0</v>
      </c>
      <c r="B54" s="60">
        <f ca="1">IF(ROW()&lt;ROW($A$39)+COUNTIF('Compte-rendu'!$A$2:$A$2082,'PV Attribution'!$H$5),INDIRECT(ADDRESS(MATCH('PV Attribution'!$H$5,'Compte-rendu'!$A$1:$A$2082,0)+ROW()-39,COLUMN()+2,3,1,"Compte-rendu"),1),0)</f>
        <v>0</v>
      </c>
      <c r="C54" s="60">
        <f ca="1">IF(ROW()&lt;ROW($A$39)+COUNTIF('Compte-rendu'!$A$2:$A$2082,'PV Attribution'!$H$5),INDIRECT(ADDRESS(MATCH('PV Attribution'!$H$5,'Compte-rendu'!$A$1:$A$2082,0)+ROW()-39,COLUMN()+2,3,1,"Compte-rendu"),1),0)</f>
        <v>0</v>
      </c>
      <c r="D54" s="84">
        <f ca="1">IF(ROW()&lt;ROW($A$39)+COUNTIF('Compte-rendu'!$A$2:$A$2082,'PV Attribution'!$H$5),INDIRECT(ADDRESS(MATCH('PV Attribution'!$H$5,'Compte-rendu'!$A$1:$A$2082,0)+ROW()-39,COLUMN()+2,3,1,"Compte-rendu"),1),0)</f>
        <v>0</v>
      </c>
      <c r="E54" s="84">
        <f ca="1">IF(ROW()&lt;ROW($A$39)+COUNTIF('Compte-rendu'!$A$2:$A$2082,'PV Attribution'!$H$5),INDIRECT(ADDRESS(MATCH('PV Attribution'!$H$5,'Compte-rendu'!$A$1:$A$2082,0)+ROW()-39,COLUMN()+2,3,1,"Compte-rendu"),1),0)</f>
        <v>0</v>
      </c>
      <c r="F54" s="84">
        <f ca="1">IF(ROW()&lt;ROW($A$39)+COUNTIF('Compte-rendu'!$A$2:$A$2082,'PV Attribution'!$H$5),INDIRECT(ADDRESS(MATCH('PV Attribution'!$H$5,'Compte-rendu'!$A$1:$A$2082,0)+ROW()-39,COLUMN()+2,3,1,"Compte-rendu"),1),0)</f>
        <v>0</v>
      </c>
      <c r="G54" s="84">
        <f ca="1">IF(ROW()&lt;ROW($A$39)+COUNTIF('Compte-rendu'!$A$2:$A$2082,'PV Attribution'!$H$5),INDIRECT(ADDRESS(MATCH('PV Attribution'!$H$5,'Compte-rendu'!$A$1:$A$2082,0)+ROW()-39,COLUMN()+2,3,1,"Compte-rendu"),1),0)</f>
        <v>0</v>
      </c>
      <c r="H54" s="60">
        <f ca="1">IF(ROW()&lt;ROW($A$39)+COUNTIF('Compte-rendu'!$A$2:$A$2082,'PV Attribution'!$H$5),INDIRECT(ADDRESS(MATCH('PV Attribution'!$H$5,'Compte-rendu'!$A$1:$A$2082,0)+ROW()-39,COLUMN()+2,3,1,"Compte-rendu"),1),0)</f>
        <v>0</v>
      </c>
      <c r="I54" s="60">
        <f ca="1">IF(ROW()&lt;ROW($A$39)+COUNTIF('Compte-rendu'!$A$2:$A$2082,'PV Attribution'!$H$5),INDIRECT(ADDRESS(MATCH('PV Attribution'!$H$5,'Compte-rendu'!$A$1:$A$2082,0)+ROW()-39,COLUMN()+2,3,1,"Compte-rendu"),1),0)</f>
        <v>0</v>
      </c>
      <c r="J54" s="60">
        <f ca="1">IF(ROW()&lt;ROW($A$39)+COUNTIF('Compte-rendu'!$A$2:$A$2082,'PV Attribution'!$H$5),INDIRECT(ADDRESS(MATCH('PV Attribution'!$H$5,'Compte-rendu'!$A$1:$A$2082,0)+ROW()-39,COLUMN()+2,3,1,"Compte-rendu"),1),0)</f>
        <v>0</v>
      </c>
      <c r="N54" s="33"/>
      <c r="O54" s="43" t="s">
        <v>675</v>
      </c>
      <c r="P54" s="38" t="s">
        <v>711</v>
      </c>
    </row>
    <row r="55" spans="1:16" ht="200.1" customHeight="1" x14ac:dyDescent="0.25">
      <c r="A55" s="60">
        <f ca="1">IF(ROW()&lt;ROW($A$39)+COUNTIF('Compte-rendu'!$A$2:$A$2082,'PV Attribution'!$H$5),INDIRECT(ADDRESS(MATCH('PV Attribution'!$H$5,'Compte-rendu'!$A$1:$A$2082,0)+ROW()-39,COLUMN()+2,3,1,"Compte-rendu"),1),0)</f>
        <v>0</v>
      </c>
      <c r="B55" s="60">
        <f ca="1">IF(ROW()&lt;ROW($A$39)+COUNTIF('Compte-rendu'!$A$2:$A$2082,'PV Attribution'!$H$5),INDIRECT(ADDRESS(MATCH('PV Attribution'!$H$5,'Compte-rendu'!$A$1:$A$2082,0)+ROW()-39,COLUMN()+2,3,1,"Compte-rendu"),1),0)</f>
        <v>0</v>
      </c>
      <c r="C55" s="60">
        <f ca="1">IF(ROW()&lt;ROW($A$39)+COUNTIF('Compte-rendu'!$A$2:$A$2082,'PV Attribution'!$H$5),INDIRECT(ADDRESS(MATCH('PV Attribution'!$H$5,'Compte-rendu'!$A$1:$A$2082,0)+ROW()-39,COLUMN()+2,3,1,"Compte-rendu"),1),0)</f>
        <v>0</v>
      </c>
      <c r="D55" s="84">
        <f ca="1">IF(ROW()&lt;ROW($A$39)+COUNTIF('Compte-rendu'!$A$2:$A$2082,'PV Attribution'!$H$5),INDIRECT(ADDRESS(MATCH('PV Attribution'!$H$5,'Compte-rendu'!$A$1:$A$2082,0)+ROW()-39,COLUMN()+2,3,1,"Compte-rendu"),1),0)</f>
        <v>0</v>
      </c>
      <c r="E55" s="84">
        <f ca="1">IF(ROW()&lt;ROW($A$39)+COUNTIF('Compte-rendu'!$A$2:$A$2082,'PV Attribution'!$H$5),INDIRECT(ADDRESS(MATCH('PV Attribution'!$H$5,'Compte-rendu'!$A$1:$A$2082,0)+ROW()-39,COLUMN()+2,3,1,"Compte-rendu"),1),0)</f>
        <v>0</v>
      </c>
      <c r="F55" s="84">
        <f ca="1">IF(ROW()&lt;ROW($A$39)+COUNTIF('Compte-rendu'!$A$2:$A$2082,'PV Attribution'!$H$5),INDIRECT(ADDRESS(MATCH('PV Attribution'!$H$5,'Compte-rendu'!$A$1:$A$2082,0)+ROW()-39,COLUMN()+2,3,1,"Compte-rendu"),1),0)</f>
        <v>0</v>
      </c>
      <c r="G55" s="84">
        <f ca="1">IF(ROW()&lt;ROW($A$39)+COUNTIF('Compte-rendu'!$A$2:$A$2082,'PV Attribution'!$H$5),INDIRECT(ADDRESS(MATCH('PV Attribution'!$H$5,'Compte-rendu'!$A$1:$A$2082,0)+ROW()-39,COLUMN()+2,3,1,"Compte-rendu"),1),0)</f>
        <v>0</v>
      </c>
      <c r="H55" s="60">
        <f ca="1">IF(ROW()&lt;ROW($A$39)+COUNTIF('Compte-rendu'!$A$2:$A$2082,'PV Attribution'!$H$5),INDIRECT(ADDRESS(MATCH('PV Attribution'!$H$5,'Compte-rendu'!$A$1:$A$2082,0)+ROW()-39,COLUMN()+2,3,1,"Compte-rendu"),1),0)</f>
        <v>0</v>
      </c>
      <c r="I55" s="60">
        <f ca="1">IF(ROW()&lt;ROW($A$39)+COUNTIF('Compte-rendu'!$A$2:$A$2082,'PV Attribution'!$H$5),INDIRECT(ADDRESS(MATCH('PV Attribution'!$H$5,'Compte-rendu'!$A$1:$A$2082,0)+ROW()-39,COLUMN()+2,3,1,"Compte-rendu"),1),0)</f>
        <v>0</v>
      </c>
      <c r="J55" s="60">
        <f ca="1">IF(ROW()&lt;ROW($A$39)+COUNTIF('Compte-rendu'!$A$2:$A$2082,'PV Attribution'!$H$5),INDIRECT(ADDRESS(MATCH('PV Attribution'!$H$5,'Compte-rendu'!$A$1:$A$2082,0)+ROW()-39,COLUMN()+2,3,1,"Compte-rendu"),1),0)</f>
        <v>0</v>
      </c>
      <c r="N55" s="33"/>
      <c r="O55" s="43" t="s">
        <v>676</v>
      </c>
      <c r="P55" s="38" t="s">
        <v>712</v>
      </c>
    </row>
    <row r="56" spans="1:16" ht="104.25" customHeight="1" x14ac:dyDescent="0.25">
      <c r="A56" s="60">
        <f ca="1">IF(ROW()&lt;ROW($A$39)+COUNTIF('Compte-rendu'!$A$2:$A$2082,'PV Attribution'!$H$5),INDIRECT(ADDRESS(MATCH('PV Attribution'!$H$5,'Compte-rendu'!$A$1:$A$2082,0)+ROW()-39,COLUMN()+2,3,1,"Compte-rendu"),1),0)</f>
        <v>0</v>
      </c>
      <c r="B56" s="60">
        <f ca="1">IF(ROW()&lt;ROW($A$39)+COUNTIF('Compte-rendu'!$A$2:$A$2082,'PV Attribution'!$H$5),INDIRECT(ADDRESS(MATCH('PV Attribution'!$H$5,'Compte-rendu'!$A$1:$A$2082,0)+ROW()-39,COLUMN()+2,3,1,"Compte-rendu"),1),0)</f>
        <v>0</v>
      </c>
      <c r="C56" s="60">
        <f ca="1">IF(ROW()&lt;ROW($A$39)+COUNTIF('Compte-rendu'!$A$2:$A$2082,'PV Attribution'!$H$5),INDIRECT(ADDRESS(MATCH('PV Attribution'!$H$5,'Compte-rendu'!$A$1:$A$2082,0)+ROW()-39,COLUMN()+2,3,1,"Compte-rendu"),1),0)</f>
        <v>0</v>
      </c>
      <c r="D56" s="84">
        <f ca="1">IF(ROW()&lt;ROW($A$39)+COUNTIF('Compte-rendu'!$A$2:$A$2082,'PV Attribution'!$H$5),INDIRECT(ADDRESS(MATCH('PV Attribution'!$H$5,'Compte-rendu'!$A$1:$A$2082,0)+ROW()-39,COLUMN()+2,3,1,"Compte-rendu"),1),0)</f>
        <v>0</v>
      </c>
      <c r="E56" s="84">
        <f ca="1">IF(ROW()&lt;ROW($A$39)+COUNTIF('Compte-rendu'!$A$2:$A$2082,'PV Attribution'!$H$5),INDIRECT(ADDRESS(MATCH('PV Attribution'!$H$5,'Compte-rendu'!$A$1:$A$2082,0)+ROW()-39,COLUMN()+2,3,1,"Compte-rendu"),1),0)</f>
        <v>0</v>
      </c>
      <c r="F56" s="84">
        <f ca="1">IF(ROW()&lt;ROW($A$39)+COUNTIF('Compte-rendu'!$A$2:$A$2082,'PV Attribution'!$H$5),INDIRECT(ADDRESS(MATCH('PV Attribution'!$H$5,'Compte-rendu'!$A$1:$A$2082,0)+ROW()-39,COLUMN()+2,3,1,"Compte-rendu"),1),0)</f>
        <v>0</v>
      </c>
      <c r="G56" s="84">
        <f ca="1">IF(ROW()&lt;ROW($A$39)+COUNTIF('Compte-rendu'!$A$2:$A$2082,'PV Attribution'!$H$5),INDIRECT(ADDRESS(MATCH('PV Attribution'!$H$5,'Compte-rendu'!$A$1:$A$2082,0)+ROW()-39,COLUMN()+2,3,1,"Compte-rendu"),1),0)</f>
        <v>0</v>
      </c>
      <c r="H56" s="60">
        <f ca="1">IF(ROW()&lt;ROW($A$39)+COUNTIF('Compte-rendu'!$A$2:$A$2082,'PV Attribution'!$H$5),INDIRECT(ADDRESS(MATCH('PV Attribution'!$H$5,'Compte-rendu'!$A$1:$A$2082,0)+ROW()-39,COLUMN()+2,3,1,"Compte-rendu"),1),0)</f>
        <v>0</v>
      </c>
      <c r="I56" s="60">
        <f ca="1">IF(ROW()&lt;ROW($A$39)+COUNTIF('Compte-rendu'!$A$2:$A$2082,'PV Attribution'!$H$5),INDIRECT(ADDRESS(MATCH('PV Attribution'!$H$5,'Compte-rendu'!$A$1:$A$2082,0)+ROW()-39,COLUMN()+2,3,1,"Compte-rendu"),1),0)</f>
        <v>0</v>
      </c>
      <c r="J56" s="60">
        <f ca="1">IF(ROW()&lt;ROW($A$39)+COUNTIF('Compte-rendu'!$A$2:$A$2082,'PV Attribution'!$H$5),INDIRECT(ADDRESS(MATCH('PV Attribution'!$H$5,'Compte-rendu'!$A$1:$A$2082,0)+ROW()-39,COLUMN()+2,3,1,"Compte-rendu"),1),0)</f>
        <v>0</v>
      </c>
      <c r="N56" s="33"/>
      <c r="O56" s="43" t="s">
        <v>677</v>
      </c>
      <c r="P56" s="38" t="s">
        <v>713</v>
      </c>
    </row>
    <row r="57" spans="1:16" ht="104.25" customHeight="1" x14ac:dyDescent="0.25">
      <c r="A57" s="60">
        <f ca="1">IF(ROW()&lt;ROW($A$39)+COUNTIF('Compte-rendu'!$A$2:$A$2082,'PV Attribution'!$H$5),INDIRECT(ADDRESS(MATCH('PV Attribution'!$H$5,'Compte-rendu'!$A$1:$A$2082,0)+ROW()-39,COLUMN()+2,3,1,"Compte-rendu"),1),0)</f>
        <v>0</v>
      </c>
      <c r="B57" s="60">
        <f ca="1">IF(ROW()&lt;ROW($A$39)+COUNTIF('Compte-rendu'!$A$2:$A$2082,'PV Attribution'!$H$5),INDIRECT(ADDRESS(MATCH('PV Attribution'!$H$5,'Compte-rendu'!$A$1:$A$2082,0)+ROW()-39,COLUMN()+2,3,1,"Compte-rendu"),1),0)</f>
        <v>0</v>
      </c>
      <c r="C57" s="60">
        <f ca="1">IF(ROW()&lt;ROW($A$39)+COUNTIF('Compte-rendu'!$A$2:$A$2082,'PV Attribution'!$H$5),INDIRECT(ADDRESS(MATCH('PV Attribution'!$H$5,'Compte-rendu'!$A$1:$A$2082,0)+ROW()-39,COLUMN()+2,3,1,"Compte-rendu"),1),0)</f>
        <v>0</v>
      </c>
      <c r="D57" s="84">
        <f ca="1">IF(ROW()&lt;ROW($A$39)+COUNTIF('Compte-rendu'!$A$2:$A$2082,'PV Attribution'!$H$5),INDIRECT(ADDRESS(MATCH('PV Attribution'!$H$5,'Compte-rendu'!$A$1:$A$2082,0)+ROW()-39,COLUMN()+2,3,1,"Compte-rendu"),1),0)</f>
        <v>0</v>
      </c>
      <c r="E57" s="84">
        <f ca="1">IF(ROW()&lt;ROW($A$39)+COUNTIF('Compte-rendu'!$A$2:$A$2082,'PV Attribution'!$H$5),INDIRECT(ADDRESS(MATCH('PV Attribution'!$H$5,'Compte-rendu'!$A$1:$A$2082,0)+ROW()-39,COLUMN()+2,3,1,"Compte-rendu"),1),0)</f>
        <v>0</v>
      </c>
      <c r="F57" s="84">
        <f ca="1">IF(ROW()&lt;ROW($A$39)+COUNTIF('Compte-rendu'!$A$2:$A$2082,'PV Attribution'!$H$5),INDIRECT(ADDRESS(MATCH('PV Attribution'!$H$5,'Compte-rendu'!$A$1:$A$2082,0)+ROW()-39,COLUMN()+2,3,1,"Compte-rendu"),1),0)</f>
        <v>0</v>
      </c>
      <c r="G57" s="84">
        <f ca="1">IF(ROW()&lt;ROW($A$39)+COUNTIF('Compte-rendu'!$A$2:$A$2082,'PV Attribution'!$H$5),INDIRECT(ADDRESS(MATCH('PV Attribution'!$H$5,'Compte-rendu'!$A$1:$A$2082,0)+ROW()-39,COLUMN()+2,3,1,"Compte-rendu"),1),0)</f>
        <v>0</v>
      </c>
      <c r="H57" s="60">
        <f ca="1">IF(ROW()&lt;ROW($A$39)+COUNTIF('Compte-rendu'!$A$2:$A$2082,'PV Attribution'!$H$5),INDIRECT(ADDRESS(MATCH('PV Attribution'!$H$5,'Compte-rendu'!$A$1:$A$2082,0)+ROW()-39,COLUMN()+2,3,1,"Compte-rendu"),1),0)</f>
        <v>0</v>
      </c>
      <c r="I57" s="60">
        <f ca="1">IF(ROW()&lt;ROW($A$39)+COUNTIF('Compte-rendu'!$A$2:$A$2082,'PV Attribution'!$H$5),INDIRECT(ADDRESS(MATCH('PV Attribution'!$H$5,'Compte-rendu'!$A$1:$A$2082,0)+ROW()-39,COLUMN()+2,3,1,"Compte-rendu"),1),0)</f>
        <v>0</v>
      </c>
      <c r="J57" s="60">
        <f ca="1">IF(ROW()&lt;ROW($A$39)+COUNTIF('Compte-rendu'!$A$2:$A$2082,'PV Attribution'!$H$5),INDIRECT(ADDRESS(MATCH('PV Attribution'!$H$5,'Compte-rendu'!$A$1:$A$2082,0)+ROW()-39,COLUMN()+2,3,1,"Compte-rendu"),1),0)</f>
        <v>0</v>
      </c>
      <c r="N57" s="33"/>
      <c r="O57" s="43" t="s">
        <v>678</v>
      </c>
      <c r="P57" s="38" t="s">
        <v>714</v>
      </c>
    </row>
    <row r="58" spans="1:16" ht="104.25" customHeight="1" x14ac:dyDescent="0.25">
      <c r="A58" s="60">
        <f ca="1">IF(ROW()&lt;ROW($A$39)+COUNTIF('Compte-rendu'!$A$2:$A$2082,'PV Attribution'!$H$5),INDIRECT(ADDRESS(MATCH('PV Attribution'!$H$5,'Compte-rendu'!$A$1:$A$2082,0)+ROW()-39,COLUMN()+2,3,1,"Compte-rendu"),1),0)</f>
        <v>0</v>
      </c>
      <c r="B58" s="60">
        <f ca="1">IF(ROW()&lt;ROW($A$39)+COUNTIF('Compte-rendu'!$A$2:$A$2082,'PV Attribution'!$H$5),INDIRECT(ADDRESS(MATCH('PV Attribution'!$H$5,'Compte-rendu'!$A$1:$A$2082,0)+ROW()-39,COLUMN()+2,3,1,"Compte-rendu"),1),0)</f>
        <v>0</v>
      </c>
      <c r="C58" s="60">
        <f ca="1">IF(ROW()&lt;ROW($A$39)+COUNTIF('Compte-rendu'!$A$2:$A$2082,'PV Attribution'!$H$5),INDIRECT(ADDRESS(MATCH('PV Attribution'!$H$5,'Compte-rendu'!$A$1:$A$2082,0)+ROW()-39,COLUMN()+2,3,1,"Compte-rendu"),1),0)</f>
        <v>0</v>
      </c>
      <c r="D58" s="84">
        <f ca="1">IF(ROW()&lt;ROW($A$39)+COUNTIF('Compte-rendu'!$A$2:$A$2082,'PV Attribution'!$H$5),INDIRECT(ADDRESS(MATCH('PV Attribution'!$H$5,'Compte-rendu'!$A$1:$A$2082,0)+ROW()-39,COLUMN()+2,3,1,"Compte-rendu"),1),0)</f>
        <v>0</v>
      </c>
      <c r="E58" s="84">
        <f ca="1">IF(ROW()&lt;ROW($A$39)+COUNTIF('Compte-rendu'!$A$2:$A$2082,'PV Attribution'!$H$5),INDIRECT(ADDRESS(MATCH('PV Attribution'!$H$5,'Compte-rendu'!$A$1:$A$2082,0)+ROW()-39,COLUMN()+2,3,1,"Compte-rendu"),1),0)</f>
        <v>0</v>
      </c>
      <c r="F58" s="84">
        <f ca="1">IF(ROW()&lt;ROW($A$39)+COUNTIF('Compte-rendu'!$A$2:$A$2082,'PV Attribution'!$H$5),INDIRECT(ADDRESS(MATCH('PV Attribution'!$H$5,'Compte-rendu'!$A$1:$A$2082,0)+ROW()-39,COLUMN()+2,3,1,"Compte-rendu"),1),0)</f>
        <v>0</v>
      </c>
      <c r="G58" s="84">
        <f ca="1">IF(ROW()&lt;ROW($A$39)+COUNTIF('Compte-rendu'!$A$2:$A$2082,'PV Attribution'!$H$5),INDIRECT(ADDRESS(MATCH('PV Attribution'!$H$5,'Compte-rendu'!$A$1:$A$2082,0)+ROW()-39,COLUMN()+2,3,1,"Compte-rendu"),1),0)</f>
        <v>0</v>
      </c>
      <c r="H58" s="60">
        <f ca="1">IF(ROW()&lt;ROW($A$39)+COUNTIF('Compte-rendu'!$A$2:$A$2082,'PV Attribution'!$H$5),INDIRECT(ADDRESS(MATCH('PV Attribution'!$H$5,'Compte-rendu'!$A$1:$A$2082,0)+ROW()-39,COLUMN()+2,3,1,"Compte-rendu"),1),0)</f>
        <v>0</v>
      </c>
      <c r="I58" s="60">
        <f ca="1">IF(ROW()&lt;ROW($A$39)+COUNTIF('Compte-rendu'!$A$2:$A$2082,'PV Attribution'!$H$5),INDIRECT(ADDRESS(MATCH('PV Attribution'!$H$5,'Compte-rendu'!$A$1:$A$2082,0)+ROW()-39,COLUMN()+2,3,1,"Compte-rendu"),1),0)</f>
        <v>0</v>
      </c>
      <c r="J58" s="60">
        <f ca="1">IF(ROW()&lt;ROW($A$39)+COUNTIF('Compte-rendu'!$A$2:$A$2082,'PV Attribution'!$H$5),INDIRECT(ADDRESS(MATCH('PV Attribution'!$H$5,'Compte-rendu'!$A$1:$A$2082,0)+ROW()-39,COLUMN()+2,3,1,"Compte-rendu"),1),0)</f>
        <v>0</v>
      </c>
      <c r="N58" s="33"/>
      <c r="O58" s="43" t="s">
        <v>679</v>
      </c>
      <c r="P58" s="38" t="s">
        <v>715</v>
      </c>
    </row>
    <row r="59" spans="1:16" ht="104.25" customHeight="1" x14ac:dyDescent="0.25">
      <c r="A59" s="60">
        <f ca="1">IF(ROW()&lt;ROW($A$39)+COUNTIF('Compte-rendu'!$A$2:$A$2082,'PV Attribution'!$H$5),INDIRECT(ADDRESS(MATCH('PV Attribution'!$H$5,'Compte-rendu'!$A$1:$A$2082,0)+ROW()-39,COLUMN()+2,3,1,"Compte-rendu"),1),0)</f>
        <v>0</v>
      </c>
      <c r="B59" s="60">
        <f ca="1">IF(ROW()&lt;ROW($A$39)+COUNTIF('Compte-rendu'!$A$2:$A$2082,'PV Attribution'!$H$5),INDIRECT(ADDRESS(MATCH('PV Attribution'!$H$5,'Compte-rendu'!$A$1:$A$2082,0)+ROW()-39,COLUMN()+2,3,1,"Compte-rendu"),1),0)</f>
        <v>0</v>
      </c>
      <c r="C59" s="60">
        <f ca="1">IF(ROW()&lt;ROW($A$39)+COUNTIF('Compte-rendu'!$A$2:$A$2082,'PV Attribution'!$H$5),INDIRECT(ADDRESS(MATCH('PV Attribution'!$H$5,'Compte-rendu'!$A$1:$A$2082,0)+ROW()-39,COLUMN()+2,3,1,"Compte-rendu"),1),0)</f>
        <v>0</v>
      </c>
      <c r="D59" s="84">
        <f ca="1">IF(ROW()&lt;ROW($A$39)+COUNTIF('Compte-rendu'!$A$2:$A$2082,'PV Attribution'!$H$5),INDIRECT(ADDRESS(MATCH('PV Attribution'!$H$5,'Compte-rendu'!$A$1:$A$2082,0)+ROW()-39,COLUMN()+2,3,1,"Compte-rendu"),1),0)</f>
        <v>0</v>
      </c>
      <c r="E59" s="84">
        <f ca="1">IF(ROW()&lt;ROW($A$39)+COUNTIF('Compte-rendu'!$A$2:$A$2082,'PV Attribution'!$H$5),INDIRECT(ADDRESS(MATCH('PV Attribution'!$H$5,'Compte-rendu'!$A$1:$A$2082,0)+ROW()-39,COLUMN()+2,3,1,"Compte-rendu"),1),0)</f>
        <v>0</v>
      </c>
      <c r="F59" s="84">
        <f ca="1">IF(ROW()&lt;ROW($A$39)+COUNTIF('Compte-rendu'!$A$2:$A$2082,'PV Attribution'!$H$5),INDIRECT(ADDRESS(MATCH('PV Attribution'!$H$5,'Compte-rendu'!$A$1:$A$2082,0)+ROW()-39,COLUMN()+2,3,1,"Compte-rendu"),1),0)</f>
        <v>0</v>
      </c>
      <c r="G59" s="84">
        <f ca="1">IF(ROW()&lt;ROW($A$39)+COUNTIF('Compte-rendu'!$A$2:$A$2082,'PV Attribution'!$H$5),INDIRECT(ADDRESS(MATCH('PV Attribution'!$H$5,'Compte-rendu'!$A$1:$A$2082,0)+ROW()-39,COLUMN()+2,3,1,"Compte-rendu"),1),0)</f>
        <v>0</v>
      </c>
      <c r="H59" s="60">
        <f ca="1">IF(ROW()&lt;ROW($A$39)+COUNTIF('Compte-rendu'!$A$2:$A$2082,'PV Attribution'!$H$5),INDIRECT(ADDRESS(MATCH('PV Attribution'!$H$5,'Compte-rendu'!$A$1:$A$2082,0)+ROW()-39,COLUMN()+2,3,1,"Compte-rendu"),1),0)</f>
        <v>0</v>
      </c>
      <c r="I59" s="60">
        <f ca="1">IF(ROW()&lt;ROW($A$39)+COUNTIF('Compte-rendu'!$A$2:$A$2082,'PV Attribution'!$H$5),INDIRECT(ADDRESS(MATCH('PV Attribution'!$H$5,'Compte-rendu'!$A$1:$A$2082,0)+ROW()-39,COLUMN()+2,3,1,"Compte-rendu"),1),0)</f>
        <v>0</v>
      </c>
      <c r="J59" s="60">
        <f ca="1">IF(ROW()&lt;ROW($A$39)+COUNTIF('Compte-rendu'!$A$2:$A$2082,'PV Attribution'!$H$5),INDIRECT(ADDRESS(MATCH('PV Attribution'!$H$5,'Compte-rendu'!$A$1:$A$2082,0)+ROW()-39,COLUMN()+2,3,1,"Compte-rendu"),1),0)</f>
        <v>0</v>
      </c>
      <c r="N59" s="33"/>
      <c r="O59" s="43" t="s">
        <v>680</v>
      </c>
      <c r="P59" s="38" t="s">
        <v>716</v>
      </c>
    </row>
    <row r="60" spans="1:16" ht="104.25" customHeight="1" x14ac:dyDescent="0.25">
      <c r="A60" s="60">
        <f ca="1">IF(ROW()&lt;ROW($A$39)+COUNTIF('Compte-rendu'!$A$2:$A$2082,'PV Attribution'!$H$5),INDIRECT(ADDRESS(MATCH('PV Attribution'!$H$5,'Compte-rendu'!$A$1:$A$2082,0)+ROW()-39,COLUMN()+2,3,1,"Compte-rendu"),1),0)</f>
        <v>0</v>
      </c>
      <c r="B60" s="60">
        <f ca="1">IF(ROW()&lt;ROW($A$39)+COUNTIF('Compte-rendu'!$A$2:$A$2082,'PV Attribution'!$H$5),INDIRECT(ADDRESS(MATCH('PV Attribution'!$H$5,'Compte-rendu'!$A$1:$A$2082,0)+ROW()-39,COLUMN()+2,3,1,"Compte-rendu"),1),0)</f>
        <v>0</v>
      </c>
      <c r="C60" s="60">
        <f ca="1">IF(ROW()&lt;ROW($A$39)+COUNTIF('Compte-rendu'!$A$2:$A$2082,'PV Attribution'!$H$5),INDIRECT(ADDRESS(MATCH('PV Attribution'!$H$5,'Compte-rendu'!$A$1:$A$2082,0)+ROW()-39,COLUMN()+2,3,1,"Compte-rendu"),1),0)</f>
        <v>0</v>
      </c>
      <c r="D60" s="84">
        <f ca="1">IF(ROW()&lt;ROW($A$39)+COUNTIF('Compte-rendu'!$A$2:$A$2082,'PV Attribution'!$H$5),INDIRECT(ADDRESS(MATCH('PV Attribution'!$H$5,'Compte-rendu'!$A$1:$A$2082,0)+ROW()-39,COLUMN()+2,3,1,"Compte-rendu"),1),0)</f>
        <v>0</v>
      </c>
      <c r="E60" s="84">
        <f ca="1">IF(ROW()&lt;ROW($A$39)+COUNTIF('Compte-rendu'!$A$2:$A$2082,'PV Attribution'!$H$5),INDIRECT(ADDRESS(MATCH('PV Attribution'!$H$5,'Compte-rendu'!$A$1:$A$2082,0)+ROW()-39,COLUMN()+2,3,1,"Compte-rendu"),1),0)</f>
        <v>0</v>
      </c>
      <c r="F60" s="84">
        <f ca="1">IF(ROW()&lt;ROW($A$39)+COUNTIF('Compte-rendu'!$A$2:$A$2082,'PV Attribution'!$H$5),INDIRECT(ADDRESS(MATCH('PV Attribution'!$H$5,'Compte-rendu'!$A$1:$A$2082,0)+ROW()-39,COLUMN()+2,3,1,"Compte-rendu"),1),0)</f>
        <v>0</v>
      </c>
      <c r="G60" s="84">
        <f ca="1">IF(ROW()&lt;ROW($A$39)+COUNTIF('Compte-rendu'!$A$2:$A$2082,'PV Attribution'!$H$5),INDIRECT(ADDRESS(MATCH('PV Attribution'!$H$5,'Compte-rendu'!$A$1:$A$2082,0)+ROW()-39,COLUMN()+2,3,1,"Compte-rendu"),1),0)</f>
        <v>0</v>
      </c>
      <c r="H60" s="60">
        <f ca="1">IF(ROW()&lt;ROW($A$39)+COUNTIF('Compte-rendu'!$A$2:$A$2082,'PV Attribution'!$H$5),INDIRECT(ADDRESS(MATCH('PV Attribution'!$H$5,'Compte-rendu'!$A$1:$A$2082,0)+ROW()-39,COLUMN()+2,3,1,"Compte-rendu"),1),0)</f>
        <v>0</v>
      </c>
      <c r="I60" s="60">
        <f ca="1">IF(ROW()&lt;ROW($A$39)+COUNTIF('Compte-rendu'!$A$2:$A$2082,'PV Attribution'!$H$5),INDIRECT(ADDRESS(MATCH('PV Attribution'!$H$5,'Compte-rendu'!$A$1:$A$2082,0)+ROW()-39,COLUMN()+2,3,1,"Compte-rendu"),1),0)</f>
        <v>0</v>
      </c>
      <c r="J60" s="60">
        <f ca="1">IF(ROW()&lt;ROW($A$39)+COUNTIF('Compte-rendu'!$A$2:$A$2082,'PV Attribution'!$H$5),INDIRECT(ADDRESS(MATCH('PV Attribution'!$H$5,'Compte-rendu'!$A$1:$A$2082,0)+ROW()-39,COLUMN()+2,3,1,"Compte-rendu"),1),0)</f>
        <v>0</v>
      </c>
      <c r="N60" s="33"/>
      <c r="O60" s="43" t="s">
        <v>681</v>
      </c>
      <c r="P60" s="38" t="s">
        <v>717</v>
      </c>
    </row>
    <row r="61" spans="1:16" ht="104.25" customHeight="1" x14ac:dyDescent="0.25">
      <c r="A61" s="60">
        <f ca="1">IF(ROW()&lt;ROW($A$39)+COUNTIF('Compte-rendu'!$A$2:$A$2082,'PV Attribution'!$H$5),INDIRECT(ADDRESS(MATCH('PV Attribution'!$H$5,'Compte-rendu'!$A$1:$A$2082,0)+ROW()-39,COLUMN()+2,3,1,"Compte-rendu"),1),0)</f>
        <v>0</v>
      </c>
      <c r="B61" s="60">
        <f ca="1">IF(ROW()&lt;ROW($A$39)+COUNTIF('Compte-rendu'!$A$2:$A$2082,'PV Attribution'!$H$5),INDIRECT(ADDRESS(MATCH('PV Attribution'!$H$5,'Compte-rendu'!$A$1:$A$2082,0)+ROW()-39,COLUMN()+2,3,1,"Compte-rendu"),1),0)</f>
        <v>0</v>
      </c>
      <c r="C61" s="60">
        <f ca="1">IF(ROW()&lt;ROW($A$39)+COUNTIF('Compte-rendu'!$A$2:$A$2082,'PV Attribution'!$H$5),INDIRECT(ADDRESS(MATCH('PV Attribution'!$H$5,'Compte-rendu'!$A$1:$A$2082,0)+ROW()-39,COLUMN()+2,3,1,"Compte-rendu"),1),0)</f>
        <v>0</v>
      </c>
      <c r="D61" s="84">
        <f ca="1">IF(ROW()&lt;ROW($A$39)+COUNTIF('Compte-rendu'!$A$2:$A$2082,'PV Attribution'!$H$5),INDIRECT(ADDRESS(MATCH('PV Attribution'!$H$5,'Compte-rendu'!$A$1:$A$2082,0)+ROW()-39,COLUMN()+2,3,1,"Compte-rendu"),1),0)</f>
        <v>0</v>
      </c>
      <c r="E61" s="84">
        <f ca="1">IF(ROW()&lt;ROW($A$39)+COUNTIF('Compte-rendu'!$A$2:$A$2082,'PV Attribution'!$H$5),INDIRECT(ADDRESS(MATCH('PV Attribution'!$H$5,'Compte-rendu'!$A$1:$A$2082,0)+ROW()-39,COLUMN()+2,3,1,"Compte-rendu"),1),0)</f>
        <v>0</v>
      </c>
      <c r="F61" s="84">
        <f ca="1">IF(ROW()&lt;ROW($A$39)+COUNTIF('Compte-rendu'!$A$2:$A$2082,'PV Attribution'!$H$5),INDIRECT(ADDRESS(MATCH('PV Attribution'!$H$5,'Compte-rendu'!$A$1:$A$2082,0)+ROW()-39,COLUMN()+2,3,1,"Compte-rendu"),1),0)</f>
        <v>0</v>
      </c>
      <c r="G61" s="84">
        <f ca="1">IF(ROW()&lt;ROW($A$39)+COUNTIF('Compte-rendu'!$A$2:$A$2082,'PV Attribution'!$H$5),INDIRECT(ADDRESS(MATCH('PV Attribution'!$H$5,'Compte-rendu'!$A$1:$A$2082,0)+ROW()-39,COLUMN()+2,3,1,"Compte-rendu"),1),0)</f>
        <v>0</v>
      </c>
      <c r="H61" s="60">
        <f ca="1">IF(ROW()&lt;ROW($A$39)+COUNTIF('Compte-rendu'!$A$2:$A$2082,'PV Attribution'!$H$5),INDIRECT(ADDRESS(MATCH('PV Attribution'!$H$5,'Compte-rendu'!$A$1:$A$2082,0)+ROW()-39,COLUMN()+2,3,1,"Compte-rendu"),1),0)</f>
        <v>0</v>
      </c>
      <c r="I61" s="60">
        <f ca="1">IF(ROW()&lt;ROW($A$39)+COUNTIF('Compte-rendu'!$A$2:$A$2082,'PV Attribution'!$H$5),INDIRECT(ADDRESS(MATCH('PV Attribution'!$H$5,'Compte-rendu'!$A$1:$A$2082,0)+ROW()-39,COLUMN()+2,3,1,"Compte-rendu"),1),0)</f>
        <v>0</v>
      </c>
      <c r="J61" s="60">
        <f ca="1">IF(ROW()&lt;ROW($A$39)+COUNTIF('Compte-rendu'!$A$2:$A$2082,'PV Attribution'!$H$5),INDIRECT(ADDRESS(MATCH('PV Attribution'!$H$5,'Compte-rendu'!$A$1:$A$2082,0)+ROW()-39,COLUMN()+2,3,1,"Compte-rendu"),1),0)</f>
        <v>0</v>
      </c>
      <c r="N61" s="33"/>
      <c r="O61" s="43" t="s">
        <v>26</v>
      </c>
      <c r="P61" s="38" t="s">
        <v>27</v>
      </c>
    </row>
    <row r="62" spans="1:16" ht="104.25" customHeight="1" x14ac:dyDescent="0.25">
      <c r="A62" s="60">
        <f ca="1">IF(ROW()&lt;ROW($A$39)+COUNTIF('Compte-rendu'!$A$2:$A$2082,'PV Attribution'!$H$5),INDIRECT(ADDRESS(MATCH('PV Attribution'!$H$5,'Compte-rendu'!$A$1:$A$2082,0)+ROW()-39,COLUMN()+2,3,1,"Compte-rendu"),1),0)</f>
        <v>0</v>
      </c>
      <c r="B62" s="60">
        <f ca="1">IF(ROW()&lt;ROW($A$39)+COUNTIF('Compte-rendu'!$A$2:$A$2082,'PV Attribution'!$H$5),INDIRECT(ADDRESS(MATCH('PV Attribution'!$H$5,'Compte-rendu'!$A$1:$A$2082,0)+ROW()-39,COLUMN()+2,3,1,"Compte-rendu"),1),0)</f>
        <v>0</v>
      </c>
      <c r="C62" s="60">
        <f ca="1">IF(ROW()&lt;ROW($A$39)+COUNTIF('Compte-rendu'!$A$2:$A$2082,'PV Attribution'!$H$5),INDIRECT(ADDRESS(MATCH('PV Attribution'!$H$5,'Compte-rendu'!$A$1:$A$2082,0)+ROW()-39,COLUMN()+2,3,1,"Compte-rendu"),1),0)</f>
        <v>0</v>
      </c>
      <c r="D62" s="84">
        <f ca="1">IF(ROW()&lt;ROW($A$39)+COUNTIF('Compte-rendu'!$A$2:$A$2082,'PV Attribution'!$H$5),INDIRECT(ADDRESS(MATCH('PV Attribution'!$H$5,'Compte-rendu'!$A$1:$A$2082,0)+ROW()-39,COLUMN()+2,3,1,"Compte-rendu"),1),0)</f>
        <v>0</v>
      </c>
      <c r="E62" s="84">
        <f ca="1">IF(ROW()&lt;ROW($A$39)+COUNTIF('Compte-rendu'!$A$2:$A$2082,'PV Attribution'!$H$5),INDIRECT(ADDRESS(MATCH('PV Attribution'!$H$5,'Compte-rendu'!$A$1:$A$2082,0)+ROW()-39,COLUMN()+2,3,1,"Compte-rendu"),1),0)</f>
        <v>0</v>
      </c>
      <c r="F62" s="84">
        <f ca="1">IF(ROW()&lt;ROW($A$39)+COUNTIF('Compte-rendu'!$A$2:$A$2082,'PV Attribution'!$H$5),INDIRECT(ADDRESS(MATCH('PV Attribution'!$H$5,'Compte-rendu'!$A$1:$A$2082,0)+ROW()-39,COLUMN()+2,3,1,"Compte-rendu"),1),0)</f>
        <v>0</v>
      </c>
      <c r="G62" s="84">
        <f ca="1">IF(ROW()&lt;ROW($A$39)+COUNTIF('Compte-rendu'!$A$2:$A$2082,'PV Attribution'!$H$5),INDIRECT(ADDRESS(MATCH('PV Attribution'!$H$5,'Compte-rendu'!$A$1:$A$2082,0)+ROW()-39,COLUMN()+2,3,1,"Compte-rendu"),1),0)</f>
        <v>0</v>
      </c>
      <c r="H62" s="60">
        <f ca="1">IF(ROW()&lt;ROW($A$39)+COUNTIF('Compte-rendu'!$A$2:$A$2082,'PV Attribution'!$H$5),INDIRECT(ADDRESS(MATCH('PV Attribution'!$H$5,'Compte-rendu'!$A$1:$A$2082,0)+ROW()-39,COLUMN()+2,3,1,"Compte-rendu"),1),0)</f>
        <v>0</v>
      </c>
      <c r="I62" s="60">
        <f ca="1">IF(ROW()&lt;ROW($A$39)+COUNTIF('Compte-rendu'!$A$2:$A$2082,'PV Attribution'!$H$5),INDIRECT(ADDRESS(MATCH('PV Attribution'!$H$5,'Compte-rendu'!$A$1:$A$2082,0)+ROW()-39,COLUMN()+2,3,1,"Compte-rendu"),1),0)</f>
        <v>0</v>
      </c>
      <c r="J62" s="60">
        <f ca="1">IF(ROW()&lt;ROW($A$39)+COUNTIF('Compte-rendu'!$A$2:$A$2082,'PV Attribution'!$H$5),INDIRECT(ADDRESS(MATCH('PV Attribution'!$H$5,'Compte-rendu'!$A$1:$A$2082,0)+ROW()-39,COLUMN()+2,3,1,"Compte-rendu"),1),0)</f>
        <v>0</v>
      </c>
      <c r="N62" s="33"/>
      <c r="O62" s="43" t="s">
        <v>28</v>
      </c>
      <c r="P62" s="38" t="s">
        <v>29</v>
      </c>
    </row>
    <row r="63" spans="1:16" ht="104.25" customHeight="1" x14ac:dyDescent="0.25">
      <c r="A63" s="60">
        <f ca="1">IF(ROW()&lt;ROW($A$39)+COUNTIF('Compte-rendu'!$A$2:$A$2082,'PV Attribution'!$H$5),INDIRECT(ADDRESS(MATCH('PV Attribution'!$H$5,'Compte-rendu'!$A$1:$A$2082,0)+ROW()-39,COLUMN()+2,3,1,"Compte-rendu"),1),0)</f>
        <v>0</v>
      </c>
      <c r="B63" s="60">
        <f ca="1">IF(ROW()&lt;ROW($A$39)+COUNTIF('Compte-rendu'!$A$2:$A$2082,'PV Attribution'!$H$5),INDIRECT(ADDRESS(MATCH('PV Attribution'!$H$5,'Compte-rendu'!$A$1:$A$2082,0)+ROW()-39,COLUMN()+2,3,1,"Compte-rendu"),1),0)</f>
        <v>0</v>
      </c>
      <c r="C63" s="60">
        <f ca="1">IF(ROW()&lt;ROW($A$39)+COUNTIF('Compte-rendu'!$A$2:$A$2082,'PV Attribution'!$H$5),INDIRECT(ADDRESS(MATCH('PV Attribution'!$H$5,'Compte-rendu'!$A$1:$A$2082,0)+ROW()-39,COLUMN()+2,3,1,"Compte-rendu"),1),0)</f>
        <v>0</v>
      </c>
      <c r="D63" s="84">
        <f ca="1">IF(ROW()&lt;ROW($A$39)+COUNTIF('Compte-rendu'!$A$2:$A$2082,'PV Attribution'!$H$5),INDIRECT(ADDRESS(MATCH('PV Attribution'!$H$5,'Compte-rendu'!$A$1:$A$2082,0)+ROW()-39,COLUMN()+2,3,1,"Compte-rendu"),1),0)</f>
        <v>0</v>
      </c>
      <c r="E63" s="84">
        <f ca="1">IF(ROW()&lt;ROW($A$39)+COUNTIF('Compte-rendu'!$A$2:$A$2082,'PV Attribution'!$H$5),INDIRECT(ADDRESS(MATCH('PV Attribution'!$H$5,'Compte-rendu'!$A$1:$A$2082,0)+ROW()-39,COLUMN()+2,3,1,"Compte-rendu"),1),0)</f>
        <v>0</v>
      </c>
      <c r="F63" s="84">
        <f ca="1">IF(ROW()&lt;ROW($A$39)+COUNTIF('Compte-rendu'!$A$2:$A$2082,'PV Attribution'!$H$5),INDIRECT(ADDRESS(MATCH('PV Attribution'!$H$5,'Compte-rendu'!$A$1:$A$2082,0)+ROW()-39,COLUMN()+2,3,1,"Compte-rendu"),1),0)</f>
        <v>0</v>
      </c>
      <c r="G63" s="84">
        <f ca="1">IF(ROW()&lt;ROW($A$39)+COUNTIF('Compte-rendu'!$A$2:$A$2082,'PV Attribution'!$H$5),INDIRECT(ADDRESS(MATCH('PV Attribution'!$H$5,'Compte-rendu'!$A$1:$A$2082,0)+ROW()-39,COLUMN()+2,3,1,"Compte-rendu"),1),0)</f>
        <v>0</v>
      </c>
      <c r="H63" s="60">
        <f ca="1">IF(ROW()&lt;ROW($A$39)+COUNTIF('Compte-rendu'!$A$2:$A$2082,'PV Attribution'!$H$5),INDIRECT(ADDRESS(MATCH('PV Attribution'!$H$5,'Compte-rendu'!$A$1:$A$2082,0)+ROW()-39,COLUMN()+2,3,1,"Compte-rendu"),1),0)</f>
        <v>0</v>
      </c>
      <c r="I63" s="60">
        <f ca="1">IF(ROW()&lt;ROW($A$39)+COUNTIF('Compte-rendu'!$A$2:$A$2082,'PV Attribution'!$H$5),INDIRECT(ADDRESS(MATCH('PV Attribution'!$H$5,'Compte-rendu'!$A$1:$A$2082,0)+ROW()-39,COLUMN()+2,3,1,"Compte-rendu"),1),0)</f>
        <v>0</v>
      </c>
      <c r="J63" s="60">
        <f ca="1">IF(ROW()&lt;ROW($A$39)+COUNTIF('Compte-rendu'!$A$2:$A$2082,'PV Attribution'!$H$5),INDIRECT(ADDRESS(MATCH('PV Attribution'!$H$5,'Compte-rendu'!$A$1:$A$2082,0)+ROW()-39,COLUMN()+2,3,1,"Compte-rendu"),1),0)</f>
        <v>0</v>
      </c>
      <c r="N63" s="33"/>
      <c r="O63" s="43" t="s">
        <v>30</v>
      </c>
      <c r="P63" s="38" t="s">
        <v>31</v>
      </c>
    </row>
    <row r="64" spans="1:16" ht="104.25" customHeight="1" x14ac:dyDescent="0.25">
      <c r="A64" s="60">
        <f ca="1">IF(ROW()&lt;ROW($A$39)+COUNTIF('Compte-rendu'!$A$2:$A$2082,'PV Attribution'!$H$5),INDIRECT(ADDRESS(MATCH('PV Attribution'!$H$5,'Compte-rendu'!$A$1:$A$2082,0)+ROW()-39,COLUMN()+2,3,1,"Compte-rendu"),1),0)</f>
        <v>0</v>
      </c>
      <c r="B64" s="60">
        <f ca="1">IF(ROW()&lt;ROW($A$39)+COUNTIF('Compte-rendu'!$A$2:$A$2082,'PV Attribution'!$H$5),INDIRECT(ADDRESS(MATCH('PV Attribution'!$H$5,'Compte-rendu'!$A$1:$A$2082,0)+ROW()-39,COLUMN()+2,3,1,"Compte-rendu"),1),0)</f>
        <v>0</v>
      </c>
      <c r="C64" s="60">
        <f ca="1">IF(ROW()&lt;ROW($A$39)+COUNTIF('Compte-rendu'!$A$2:$A$2082,'PV Attribution'!$H$5),INDIRECT(ADDRESS(MATCH('PV Attribution'!$H$5,'Compte-rendu'!$A$1:$A$2082,0)+ROW()-39,COLUMN()+2,3,1,"Compte-rendu"),1),0)</f>
        <v>0</v>
      </c>
      <c r="D64" s="84">
        <f ca="1">IF(ROW()&lt;ROW($A$39)+COUNTIF('Compte-rendu'!$A$2:$A$2082,'PV Attribution'!$H$5),INDIRECT(ADDRESS(MATCH('PV Attribution'!$H$5,'Compte-rendu'!$A$1:$A$2082,0)+ROW()-39,COLUMN()+2,3,1,"Compte-rendu"),1),0)</f>
        <v>0</v>
      </c>
      <c r="E64" s="84">
        <f ca="1">IF(ROW()&lt;ROW($A$39)+COUNTIF('Compte-rendu'!$A$2:$A$2082,'PV Attribution'!$H$5),INDIRECT(ADDRESS(MATCH('PV Attribution'!$H$5,'Compte-rendu'!$A$1:$A$2082,0)+ROW()-39,COLUMN()+2,3,1,"Compte-rendu"),1),0)</f>
        <v>0</v>
      </c>
      <c r="F64" s="84">
        <f ca="1">IF(ROW()&lt;ROW($A$39)+COUNTIF('Compte-rendu'!$A$2:$A$2082,'PV Attribution'!$H$5),INDIRECT(ADDRESS(MATCH('PV Attribution'!$H$5,'Compte-rendu'!$A$1:$A$2082,0)+ROW()-39,COLUMN()+2,3,1,"Compte-rendu"),1),0)</f>
        <v>0</v>
      </c>
      <c r="G64" s="84">
        <f ca="1">IF(ROW()&lt;ROW($A$39)+COUNTIF('Compte-rendu'!$A$2:$A$2082,'PV Attribution'!$H$5),INDIRECT(ADDRESS(MATCH('PV Attribution'!$H$5,'Compte-rendu'!$A$1:$A$2082,0)+ROW()-39,COLUMN()+2,3,1,"Compte-rendu"),1),0)</f>
        <v>0</v>
      </c>
      <c r="H64" s="60">
        <f ca="1">IF(ROW()&lt;ROW($A$39)+COUNTIF('Compte-rendu'!$A$2:$A$2082,'PV Attribution'!$H$5),INDIRECT(ADDRESS(MATCH('PV Attribution'!$H$5,'Compte-rendu'!$A$1:$A$2082,0)+ROW()-39,COLUMN()+2,3,1,"Compte-rendu"),1),0)</f>
        <v>0</v>
      </c>
      <c r="I64" s="60">
        <f ca="1">IF(ROW()&lt;ROW($A$39)+COUNTIF('Compte-rendu'!$A$2:$A$2082,'PV Attribution'!$H$5),INDIRECT(ADDRESS(MATCH('PV Attribution'!$H$5,'Compte-rendu'!$A$1:$A$2082,0)+ROW()-39,COLUMN()+2,3,1,"Compte-rendu"),1),0)</f>
        <v>0</v>
      </c>
      <c r="J64" s="60">
        <f ca="1">IF(ROW()&lt;ROW($A$39)+COUNTIF('Compte-rendu'!$A$2:$A$2082,'PV Attribution'!$H$5),INDIRECT(ADDRESS(MATCH('PV Attribution'!$H$5,'Compte-rendu'!$A$1:$A$2082,0)+ROW()-39,COLUMN()+2,3,1,"Compte-rendu"),1),0)</f>
        <v>0</v>
      </c>
      <c r="N64" s="33"/>
      <c r="O64" s="43" t="s">
        <v>32</v>
      </c>
      <c r="P64" s="38" t="s">
        <v>33</v>
      </c>
    </row>
    <row r="65" spans="1:23" ht="104.25" customHeight="1" x14ac:dyDescent="0.25">
      <c r="A65" s="60">
        <f ca="1">IF(ROW()&lt;ROW($A$39)+COUNTIF('Compte-rendu'!$A$2:$A$2082,'PV Attribution'!$H$5),INDIRECT(ADDRESS(MATCH('PV Attribution'!$H$5,'Compte-rendu'!$A$1:$A$2082,0)+ROW()-39,COLUMN()+2,3,1,"Compte-rendu"),1),0)</f>
        <v>0</v>
      </c>
      <c r="B65" s="60">
        <f ca="1">IF(ROW()&lt;ROW($A$39)+COUNTIF('Compte-rendu'!$A$2:$A$2082,'PV Attribution'!$H$5),INDIRECT(ADDRESS(MATCH('PV Attribution'!$H$5,'Compte-rendu'!$A$1:$A$2082,0)+ROW()-39,COLUMN()+2,3,1,"Compte-rendu"),1),0)</f>
        <v>0</v>
      </c>
      <c r="C65" s="60">
        <f ca="1">IF(ROW()&lt;ROW($A$39)+COUNTIF('Compte-rendu'!$A$2:$A$2082,'PV Attribution'!$H$5),INDIRECT(ADDRESS(MATCH('PV Attribution'!$H$5,'Compte-rendu'!$A$1:$A$2082,0)+ROW()-39,COLUMN()+2,3,1,"Compte-rendu"),1),0)</f>
        <v>0</v>
      </c>
      <c r="D65" s="84">
        <f ca="1">IF(ROW()&lt;ROW($A$39)+COUNTIF('Compte-rendu'!$A$2:$A$2082,'PV Attribution'!$H$5),INDIRECT(ADDRESS(MATCH('PV Attribution'!$H$5,'Compte-rendu'!$A$1:$A$2082,0)+ROW()-39,COLUMN()+2,3,1,"Compte-rendu"),1),0)</f>
        <v>0</v>
      </c>
      <c r="E65" s="84">
        <f ca="1">IF(ROW()&lt;ROW($A$39)+COUNTIF('Compte-rendu'!$A$2:$A$2082,'PV Attribution'!$H$5),INDIRECT(ADDRESS(MATCH('PV Attribution'!$H$5,'Compte-rendu'!$A$1:$A$2082,0)+ROW()-39,COLUMN()+2,3,1,"Compte-rendu"),1),0)</f>
        <v>0</v>
      </c>
      <c r="F65" s="84">
        <f ca="1">IF(ROW()&lt;ROW($A$39)+COUNTIF('Compte-rendu'!$A$2:$A$2082,'PV Attribution'!$H$5),INDIRECT(ADDRESS(MATCH('PV Attribution'!$H$5,'Compte-rendu'!$A$1:$A$2082,0)+ROW()-39,COLUMN()+2,3,1,"Compte-rendu"),1),0)</f>
        <v>0</v>
      </c>
      <c r="G65" s="84">
        <f ca="1">IF(ROW()&lt;ROW($A$39)+COUNTIF('Compte-rendu'!$A$2:$A$2082,'PV Attribution'!$H$5),INDIRECT(ADDRESS(MATCH('PV Attribution'!$H$5,'Compte-rendu'!$A$1:$A$2082,0)+ROW()-39,COLUMN()+2,3,1,"Compte-rendu"),1),0)</f>
        <v>0</v>
      </c>
      <c r="H65" s="60">
        <f ca="1">IF(ROW()&lt;ROW($A$39)+COUNTIF('Compte-rendu'!$A$2:$A$2082,'PV Attribution'!$H$5),INDIRECT(ADDRESS(MATCH('PV Attribution'!$H$5,'Compte-rendu'!$A$1:$A$2082,0)+ROW()-39,COLUMN()+2,3,1,"Compte-rendu"),1),0)</f>
        <v>0</v>
      </c>
      <c r="I65" s="60">
        <f ca="1">IF(ROW()&lt;ROW($A$39)+COUNTIF('Compte-rendu'!$A$2:$A$2082,'PV Attribution'!$H$5),INDIRECT(ADDRESS(MATCH('PV Attribution'!$H$5,'Compte-rendu'!$A$1:$A$2082,0)+ROW()-39,COLUMN()+2,3,1,"Compte-rendu"),1),0)</f>
        <v>0</v>
      </c>
      <c r="J65" s="60">
        <f ca="1">IF(ROW()&lt;ROW($A$39)+COUNTIF('Compte-rendu'!$A$2:$A$2082,'PV Attribution'!$H$5),INDIRECT(ADDRESS(MATCH('PV Attribution'!$H$5,'Compte-rendu'!$A$1:$A$2082,0)+ROW()-39,COLUMN()+2,3,1,"Compte-rendu"),1),0)</f>
        <v>0</v>
      </c>
      <c r="N65" s="33"/>
      <c r="O65" s="43" t="s">
        <v>34</v>
      </c>
      <c r="P65" s="38" t="s">
        <v>35</v>
      </c>
    </row>
    <row r="66" spans="1:23" ht="104.25" customHeight="1" x14ac:dyDescent="0.25">
      <c r="A66" s="60">
        <f ca="1">IF(ROW()&lt;ROW($A$39)+COUNTIF('Compte-rendu'!$A$2:$A$2082,'PV Attribution'!$H$5),INDIRECT(ADDRESS(MATCH('PV Attribution'!$H$5,'Compte-rendu'!$A$1:$A$2082,0)+ROW()-39,COLUMN()+2,3,1,"Compte-rendu"),1),0)</f>
        <v>0</v>
      </c>
      <c r="B66" s="60">
        <f ca="1">IF(ROW()&lt;ROW($A$39)+COUNTIF('Compte-rendu'!$A$2:$A$2082,'PV Attribution'!$H$5),INDIRECT(ADDRESS(MATCH('PV Attribution'!$H$5,'Compte-rendu'!$A$1:$A$2082,0)+ROW()-39,COLUMN()+2,3,1,"Compte-rendu"),1),0)</f>
        <v>0</v>
      </c>
      <c r="C66" s="60">
        <f ca="1">IF(ROW()&lt;ROW($A$39)+COUNTIF('Compte-rendu'!$A$2:$A$2082,'PV Attribution'!$H$5),INDIRECT(ADDRESS(MATCH('PV Attribution'!$H$5,'Compte-rendu'!$A$1:$A$2082,0)+ROW()-39,COLUMN()+2,3,1,"Compte-rendu"),1),0)</f>
        <v>0</v>
      </c>
      <c r="D66" s="84">
        <f ca="1">IF(ROW()&lt;ROW($A$39)+COUNTIF('Compte-rendu'!$A$2:$A$2082,'PV Attribution'!$H$5),INDIRECT(ADDRESS(MATCH('PV Attribution'!$H$5,'Compte-rendu'!$A$1:$A$2082,0)+ROW()-39,COLUMN()+2,3,1,"Compte-rendu"),1),0)</f>
        <v>0</v>
      </c>
      <c r="E66" s="84">
        <f ca="1">IF(ROW()&lt;ROW($A$39)+COUNTIF('Compte-rendu'!$A$2:$A$2082,'PV Attribution'!$H$5),INDIRECT(ADDRESS(MATCH('PV Attribution'!$H$5,'Compte-rendu'!$A$1:$A$2082,0)+ROW()-39,COLUMN()+2,3,1,"Compte-rendu"),1),0)</f>
        <v>0</v>
      </c>
      <c r="F66" s="84">
        <f ca="1">IF(ROW()&lt;ROW($A$39)+COUNTIF('Compte-rendu'!$A$2:$A$2082,'PV Attribution'!$H$5),INDIRECT(ADDRESS(MATCH('PV Attribution'!$H$5,'Compte-rendu'!$A$1:$A$2082,0)+ROW()-39,COLUMN()+2,3,1,"Compte-rendu"),1),0)</f>
        <v>0</v>
      </c>
      <c r="G66" s="84">
        <f ca="1">IF(ROW()&lt;ROW($A$39)+COUNTIF('Compte-rendu'!$A$2:$A$2082,'PV Attribution'!$H$5),INDIRECT(ADDRESS(MATCH('PV Attribution'!$H$5,'Compte-rendu'!$A$1:$A$2082,0)+ROW()-39,COLUMN()+2,3,1,"Compte-rendu"),1),0)</f>
        <v>0</v>
      </c>
      <c r="H66" s="60">
        <f ca="1">IF(ROW()&lt;ROW($A$39)+COUNTIF('Compte-rendu'!$A$2:$A$2082,'PV Attribution'!$H$5),INDIRECT(ADDRESS(MATCH('PV Attribution'!$H$5,'Compte-rendu'!$A$1:$A$2082,0)+ROW()-39,COLUMN()+2,3,1,"Compte-rendu"),1),0)</f>
        <v>0</v>
      </c>
      <c r="I66" s="60">
        <f ca="1">IF(ROW()&lt;ROW($A$39)+COUNTIF('Compte-rendu'!$A$2:$A$2082,'PV Attribution'!$H$5),INDIRECT(ADDRESS(MATCH('PV Attribution'!$H$5,'Compte-rendu'!$A$1:$A$2082,0)+ROW()-39,COLUMN()+2,3,1,"Compte-rendu"),1),0)</f>
        <v>0</v>
      </c>
      <c r="J66" s="60">
        <f ca="1">IF(ROW()&lt;ROW($A$39)+COUNTIF('Compte-rendu'!$A$2:$A$2082,'PV Attribution'!$H$5),INDIRECT(ADDRESS(MATCH('PV Attribution'!$H$5,'Compte-rendu'!$A$1:$A$2082,0)+ROW()-39,COLUMN()+2,3,1,"Compte-rendu"),1),0)</f>
        <v>0</v>
      </c>
      <c r="N66" s="33"/>
      <c r="O66" s="43" t="s">
        <v>36</v>
      </c>
      <c r="P66" s="38" t="s">
        <v>37</v>
      </c>
    </row>
    <row r="67" spans="1:23" ht="104.25" customHeight="1" x14ac:dyDescent="0.25">
      <c r="A67" s="60">
        <f ca="1">IF(ROW()&lt;ROW($A$39)+COUNTIF('Compte-rendu'!$A$2:$A$2082,'PV Attribution'!$H$5),INDIRECT(ADDRESS(MATCH('PV Attribution'!$H$5,'Compte-rendu'!$A$1:$A$2082,0)+ROW()-39,COLUMN()+2,3,1,"Compte-rendu"),1),0)</f>
        <v>0</v>
      </c>
      <c r="B67" s="60">
        <f ca="1">IF(ROW()&lt;ROW($A$39)+COUNTIF('Compte-rendu'!$A$2:$A$2082,'PV Attribution'!$H$5),INDIRECT(ADDRESS(MATCH('PV Attribution'!$H$5,'Compte-rendu'!$A$1:$A$2082,0)+ROW()-39,COLUMN()+2,3,1,"Compte-rendu"),1),0)</f>
        <v>0</v>
      </c>
      <c r="C67" s="60">
        <f ca="1">IF(ROW()&lt;ROW($A$39)+COUNTIF('Compte-rendu'!$A$2:$A$2082,'PV Attribution'!$H$5),INDIRECT(ADDRESS(MATCH('PV Attribution'!$H$5,'Compte-rendu'!$A$1:$A$2082,0)+ROW()-39,COLUMN()+2,3,1,"Compte-rendu"),1),0)</f>
        <v>0</v>
      </c>
      <c r="D67" s="84">
        <f ca="1">IF(ROW()&lt;ROW($A$39)+COUNTIF('Compte-rendu'!$A$2:$A$2082,'PV Attribution'!$H$5),INDIRECT(ADDRESS(MATCH('PV Attribution'!$H$5,'Compte-rendu'!$A$1:$A$2082,0)+ROW()-39,COLUMN()+2,3,1,"Compte-rendu"),1),0)</f>
        <v>0</v>
      </c>
      <c r="E67" s="84">
        <f ca="1">IF(ROW()&lt;ROW($A$39)+COUNTIF('Compte-rendu'!$A$2:$A$2082,'PV Attribution'!$H$5),INDIRECT(ADDRESS(MATCH('PV Attribution'!$H$5,'Compte-rendu'!$A$1:$A$2082,0)+ROW()-39,COLUMN()+2,3,1,"Compte-rendu"),1),0)</f>
        <v>0</v>
      </c>
      <c r="F67" s="84">
        <f ca="1">IF(ROW()&lt;ROW($A$39)+COUNTIF('Compte-rendu'!$A$2:$A$2082,'PV Attribution'!$H$5),INDIRECT(ADDRESS(MATCH('PV Attribution'!$H$5,'Compte-rendu'!$A$1:$A$2082,0)+ROW()-39,COLUMN()+2,3,1,"Compte-rendu"),1),0)</f>
        <v>0</v>
      </c>
      <c r="G67" s="84">
        <f ca="1">IF(ROW()&lt;ROW($A$39)+COUNTIF('Compte-rendu'!$A$2:$A$2082,'PV Attribution'!$H$5),INDIRECT(ADDRESS(MATCH('PV Attribution'!$H$5,'Compte-rendu'!$A$1:$A$2082,0)+ROW()-39,COLUMN()+2,3,1,"Compte-rendu"),1),0)</f>
        <v>0</v>
      </c>
      <c r="H67" s="60">
        <f ca="1">IF(ROW()&lt;ROW($A$39)+COUNTIF('Compte-rendu'!$A$2:$A$2082,'PV Attribution'!$H$5),INDIRECT(ADDRESS(MATCH('PV Attribution'!$H$5,'Compte-rendu'!$A$1:$A$2082,0)+ROW()-39,COLUMN()+2,3,1,"Compte-rendu"),1),0)</f>
        <v>0</v>
      </c>
      <c r="I67" s="60">
        <f ca="1">IF(ROW()&lt;ROW($A$39)+COUNTIF('Compte-rendu'!$A$2:$A$2082,'PV Attribution'!$H$5),INDIRECT(ADDRESS(MATCH('PV Attribution'!$H$5,'Compte-rendu'!$A$1:$A$2082,0)+ROW()-39,COLUMN()+2,3,1,"Compte-rendu"),1),0)</f>
        <v>0</v>
      </c>
      <c r="J67" s="60">
        <f ca="1">IF(ROW()&lt;ROW($A$39)+COUNTIF('Compte-rendu'!$A$2:$A$2082,'PV Attribution'!$H$5),INDIRECT(ADDRESS(MATCH('PV Attribution'!$H$5,'Compte-rendu'!$A$1:$A$2082,0)+ROW()-39,COLUMN()+2,3,1,"Compte-rendu"),1),0)</f>
        <v>0</v>
      </c>
      <c r="N67" s="33"/>
      <c r="O67" s="43" t="s">
        <v>38</v>
      </c>
      <c r="P67" s="38" t="s">
        <v>39</v>
      </c>
    </row>
    <row r="68" spans="1:23" ht="104.25" customHeight="1" x14ac:dyDescent="0.25">
      <c r="A68" s="60">
        <f ca="1">IF(ROW()&lt;ROW($A$39)+COUNTIF('Compte-rendu'!$A$2:$A$2082,'PV Attribution'!$H$5),INDIRECT(ADDRESS(MATCH('PV Attribution'!$H$5,'Compte-rendu'!$A$1:$A$2082,0)+ROW()-39,COLUMN()+2,3,1,"Compte-rendu"),1),0)</f>
        <v>0</v>
      </c>
      <c r="B68" s="60">
        <f ca="1">IF(ROW()&lt;ROW($A$39)+COUNTIF('Compte-rendu'!$A$2:$A$2082,'PV Attribution'!$H$5),INDIRECT(ADDRESS(MATCH('PV Attribution'!$H$5,'Compte-rendu'!$A$1:$A$2082,0)+ROW()-39,COLUMN()+2,3,1,"Compte-rendu"),1),0)</f>
        <v>0</v>
      </c>
      <c r="C68" s="60">
        <f ca="1">IF(ROW()&lt;ROW($A$39)+COUNTIF('Compte-rendu'!$A$2:$A$2082,'PV Attribution'!$H$5),INDIRECT(ADDRESS(MATCH('PV Attribution'!$H$5,'Compte-rendu'!$A$1:$A$2082,0)+ROW()-39,COLUMN()+2,3,1,"Compte-rendu"),1),0)</f>
        <v>0</v>
      </c>
      <c r="D68" s="84">
        <f ca="1">IF(ROW()&lt;ROW($A$39)+COUNTIF('Compte-rendu'!$A$2:$A$2082,'PV Attribution'!$H$5),INDIRECT(ADDRESS(MATCH('PV Attribution'!$H$5,'Compte-rendu'!$A$1:$A$2082,0)+ROW()-39,COLUMN()+2,3,1,"Compte-rendu"),1),0)</f>
        <v>0</v>
      </c>
      <c r="E68" s="84">
        <f ca="1">IF(ROW()&lt;ROW($A$39)+COUNTIF('Compte-rendu'!$A$2:$A$2082,'PV Attribution'!$H$5),INDIRECT(ADDRESS(MATCH('PV Attribution'!$H$5,'Compte-rendu'!$A$1:$A$2082,0)+ROW()-39,COLUMN()+2,3,1,"Compte-rendu"),1),0)</f>
        <v>0</v>
      </c>
      <c r="F68" s="84">
        <f ca="1">IF(ROW()&lt;ROW($A$39)+COUNTIF('Compte-rendu'!$A$2:$A$2082,'PV Attribution'!$H$5),INDIRECT(ADDRESS(MATCH('PV Attribution'!$H$5,'Compte-rendu'!$A$1:$A$2082,0)+ROW()-39,COLUMN()+2,3,1,"Compte-rendu"),1),0)</f>
        <v>0</v>
      </c>
      <c r="G68" s="84">
        <f ca="1">IF(ROW()&lt;ROW($A$39)+COUNTIF('Compte-rendu'!$A$2:$A$2082,'PV Attribution'!$H$5),INDIRECT(ADDRESS(MATCH('PV Attribution'!$H$5,'Compte-rendu'!$A$1:$A$2082,0)+ROW()-39,COLUMN()+2,3,1,"Compte-rendu"),1),0)</f>
        <v>0</v>
      </c>
      <c r="H68" s="60">
        <f ca="1">IF(ROW()&lt;ROW($A$39)+COUNTIF('Compte-rendu'!$A$2:$A$2082,'PV Attribution'!$H$5),INDIRECT(ADDRESS(MATCH('PV Attribution'!$H$5,'Compte-rendu'!$A$1:$A$2082,0)+ROW()-39,COLUMN()+2,3,1,"Compte-rendu"),1),0)</f>
        <v>0</v>
      </c>
      <c r="I68" s="60">
        <f ca="1">IF(ROW()&lt;ROW($A$39)+COUNTIF('Compte-rendu'!$A$2:$A$2082,'PV Attribution'!$H$5),INDIRECT(ADDRESS(MATCH('PV Attribution'!$H$5,'Compte-rendu'!$A$1:$A$2082,0)+ROW()-39,COLUMN()+2,3,1,"Compte-rendu"),1),0)</f>
        <v>0</v>
      </c>
      <c r="J68" s="60">
        <f ca="1">IF(ROW()&lt;ROW($A$39)+COUNTIF('Compte-rendu'!$A$2:$A$2082,'PV Attribution'!$H$5),INDIRECT(ADDRESS(MATCH('PV Attribution'!$H$5,'Compte-rendu'!$A$1:$A$2082,0)+ROW()-39,COLUMN()+2,3,1,"Compte-rendu"),1),0)</f>
        <v>0</v>
      </c>
      <c r="N68" s="33"/>
      <c r="O68" s="43" t="s">
        <v>40</v>
      </c>
      <c r="P68" s="38" t="s">
        <v>41</v>
      </c>
    </row>
    <row r="69" spans="1:23" s="56" customFormat="1" ht="104.25" customHeight="1" x14ac:dyDescent="0.25">
      <c r="A69" s="60">
        <f ca="1">IF(ROW()&lt;ROW($A$39)+COUNTIF('Compte-rendu'!$A$2:$A$2082,'PV Attribution'!$H$5),INDIRECT(ADDRESS(MATCH('PV Attribution'!$H$5,'Compte-rendu'!$A$1:$A$2082,0)+ROW()-39,COLUMN()+2,3,1,"Compte-rendu"),1),0)</f>
        <v>0</v>
      </c>
      <c r="B69" s="60">
        <f ca="1">IF(ROW()&lt;ROW($A$39)+COUNTIF('Compte-rendu'!$A$2:$A$2082,'PV Attribution'!$H$5),INDIRECT(ADDRESS(MATCH('PV Attribution'!$H$5,'Compte-rendu'!$A$1:$A$2082,0)+ROW()-39,COLUMN()+2,3,1,"Compte-rendu"),1),0)</f>
        <v>0</v>
      </c>
      <c r="C69" s="60">
        <f ca="1">IF(ROW()&lt;ROW($A$39)+COUNTIF('Compte-rendu'!$A$2:$A$2082,'PV Attribution'!$H$5),INDIRECT(ADDRESS(MATCH('PV Attribution'!$H$5,'Compte-rendu'!$A$1:$A$2082,0)+ROW()-39,COLUMN()+2,3,1,"Compte-rendu"),1),0)</f>
        <v>0</v>
      </c>
      <c r="D69" s="84">
        <f ca="1">IF(ROW()&lt;ROW($A$39)+COUNTIF('Compte-rendu'!$A$2:$A$2082,'PV Attribution'!$H$5),INDIRECT(ADDRESS(MATCH('PV Attribution'!$H$5,'Compte-rendu'!$A$1:$A$2082,0)+ROW()-39,COLUMN()+2,3,1,"Compte-rendu"),1),0)</f>
        <v>0</v>
      </c>
      <c r="E69" s="84">
        <f ca="1">IF(ROW()&lt;ROW($A$39)+COUNTIF('Compte-rendu'!$A$2:$A$2082,'PV Attribution'!$H$5),INDIRECT(ADDRESS(MATCH('PV Attribution'!$H$5,'Compte-rendu'!$A$1:$A$2082,0)+ROW()-39,COLUMN()+2,3,1,"Compte-rendu"),1),0)</f>
        <v>0</v>
      </c>
      <c r="F69" s="84">
        <f ca="1">IF(ROW()&lt;ROW($A$39)+COUNTIF('Compte-rendu'!$A$2:$A$2082,'PV Attribution'!$H$5),INDIRECT(ADDRESS(MATCH('PV Attribution'!$H$5,'Compte-rendu'!$A$1:$A$2082,0)+ROW()-39,COLUMN()+2,3,1,"Compte-rendu"),1),0)</f>
        <v>0</v>
      </c>
      <c r="G69" s="84">
        <f ca="1">IF(ROW()&lt;ROW($A$39)+COUNTIF('Compte-rendu'!$A$2:$A$2082,'PV Attribution'!$H$5),INDIRECT(ADDRESS(MATCH('PV Attribution'!$H$5,'Compte-rendu'!$A$1:$A$2082,0)+ROW()-39,COLUMN()+2,3,1,"Compte-rendu"),1),0)</f>
        <v>0</v>
      </c>
      <c r="H69" s="60">
        <f ca="1">IF(ROW()&lt;ROW($A$39)+COUNTIF('Compte-rendu'!$A$2:$A$2082,'PV Attribution'!$H$5),INDIRECT(ADDRESS(MATCH('PV Attribution'!$H$5,'Compte-rendu'!$A$1:$A$2082,0)+ROW()-39,COLUMN()+2,3,1,"Compte-rendu"),1),0)</f>
        <v>0</v>
      </c>
      <c r="I69" s="60">
        <f ca="1">IF(ROW()&lt;ROW($A$39)+COUNTIF('Compte-rendu'!$A$2:$A$2082,'PV Attribution'!$H$5),INDIRECT(ADDRESS(MATCH('PV Attribution'!$H$5,'Compte-rendu'!$A$1:$A$2082,0)+ROW()-39,COLUMN()+2,3,1,"Compte-rendu"),1),0)</f>
        <v>0</v>
      </c>
      <c r="J69" s="60">
        <f ca="1">IF(ROW()&lt;ROW($A$39)+COUNTIF('Compte-rendu'!$A$2:$A$2082,'PV Attribution'!$H$5),INDIRECT(ADDRESS(MATCH('PV Attribution'!$H$5,'Compte-rendu'!$A$1:$A$2082,0)+ROW()-39,COLUMN()+2,3,1,"Compte-rendu"),1),0)</f>
        <v>0</v>
      </c>
      <c r="K69" s="33"/>
      <c r="L69" s="33"/>
      <c r="M69" s="33"/>
      <c r="N69" s="33"/>
      <c r="O69" s="43" t="s">
        <v>42</v>
      </c>
      <c r="P69" s="38" t="s">
        <v>43</v>
      </c>
      <c r="Q69" s="33"/>
      <c r="R69" s="33"/>
      <c r="S69" s="33"/>
      <c r="T69" s="33"/>
      <c r="U69" s="33"/>
      <c r="V69" s="33"/>
      <c r="W69" s="33"/>
    </row>
    <row r="70" spans="1:23" ht="104.25" customHeight="1" x14ac:dyDescent="0.25">
      <c r="A70" s="60">
        <f ca="1">IF(ROW()&lt;ROW($A$39)+COUNTIF('Compte-rendu'!$A$2:$A$2082,'PV Attribution'!$H$5),INDIRECT(ADDRESS(MATCH('PV Attribution'!$H$5,'Compte-rendu'!$A$1:$A$2082,0)+ROW()-39,COLUMN()+2,3,1,"Compte-rendu"),1),0)</f>
        <v>0</v>
      </c>
      <c r="B70" s="60">
        <f ca="1">IF(ROW()&lt;ROW($A$39)+COUNTIF('Compte-rendu'!$A$2:$A$2082,'PV Attribution'!$H$5),INDIRECT(ADDRESS(MATCH('PV Attribution'!$H$5,'Compte-rendu'!$A$1:$A$2082,0)+ROW()-39,COLUMN()+2,3,1,"Compte-rendu"),1),0)</f>
        <v>0</v>
      </c>
      <c r="C70" s="60">
        <f ca="1">IF(ROW()&lt;ROW($A$39)+COUNTIF('Compte-rendu'!$A$2:$A$2082,'PV Attribution'!$H$5),INDIRECT(ADDRESS(MATCH('PV Attribution'!$H$5,'Compte-rendu'!$A$1:$A$2082,0)+ROW()-39,COLUMN()+2,3,1,"Compte-rendu"),1),0)</f>
        <v>0</v>
      </c>
      <c r="D70" s="84">
        <f ca="1">IF(ROW()&lt;ROW($A$39)+COUNTIF('Compte-rendu'!$A$2:$A$2082,'PV Attribution'!$H$5),INDIRECT(ADDRESS(MATCH('PV Attribution'!$H$5,'Compte-rendu'!$A$1:$A$2082,0)+ROW()-39,COLUMN()+2,3,1,"Compte-rendu"),1),0)</f>
        <v>0</v>
      </c>
      <c r="E70" s="84">
        <f ca="1">IF(ROW()&lt;ROW($A$39)+COUNTIF('Compte-rendu'!$A$2:$A$2082,'PV Attribution'!$H$5),INDIRECT(ADDRESS(MATCH('PV Attribution'!$H$5,'Compte-rendu'!$A$1:$A$2082,0)+ROW()-39,COLUMN()+2,3,1,"Compte-rendu"),1),0)</f>
        <v>0</v>
      </c>
      <c r="F70" s="84">
        <f ca="1">IF(ROW()&lt;ROW($A$39)+COUNTIF('Compte-rendu'!$A$2:$A$2082,'PV Attribution'!$H$5),INDIRECT(ADDRESS(MATCH('PV Attribution'!$H$5,'Compte-rendu'!$A$1:$A$2082,0)+ROW()-39,COLUMN()+2,3,1,"Compte-rendu"),1),0)</f>
        <v>0</v>
      </c>
      <c r="G70" s="84">
        <f ca="1">IF(ROW()&lt;ROW($A$39)+COUNTIF('Compte-rendu'!$A$2:$A$2082,'PV Attribution'!$H$5),INDIRECT(ADDRESS(MATCH('PV Attribution'!$H$5,'Compte-rendu'!$A$1:$A$2082,0)+ROW()-39,COLUMN()+2,3,1,"Compte-rendu"),1),0)</f>
        <v>0</v>
      </c>
      <c r="H70" s="60">
        <f ca="1">IF(ROW()&lt;ROW($A$39)+COUNTIF('Compte-rendu'!$A$2:$A$2082,'PV Attribution'!$H$5),INDIRECT(ADDRESS(MATCH('PV Attribution'!$H$5,'Compte-rendu'!$A$1:$A$2082,0)+ROW()-39,COLUMN()+2,3,1,"Compte-rendu"),1),0)</f>
        <v>0</v>
      </c>
      <c r="I70" s="60">
        <f ca="1">IF(ROW()&lt;ROW($A$39)+COUNTIF('Compte-rendu'!$A$2:$A$2082,'PV Attribution'!$H$5),INDIRECT(ADDRESS(MATCH('PV Attribution'!$H$5,'Compte-rendu'!$A$1:$A$2082,0)+ROW()-39,COLUMN()+2,3,1,"Compte-rendu"),1),0)</f>
        <v>0</v>
      </c>
      <c r="J70" s="60">
        <f ca="1">IF(ROW()&lt;ROW($A$39)+COUNTIF('Compte-rendu'!$A$2:$A$2082,'PV Attribution'!$H$5),INDIRECT(ADDRESS(MATCH('PV Attribution'!$H$5,'Compte-rendu'!$A$1:$A$2082,0)+ROW()-39,COLUMN()+2,3,1,"Compte-rendu"),1),0)</f>
        <v>0</v>
      </c>
      <c r="N70" s="33"/>
      <c r="O70" s="43" t="s">
        <v>44</v>
      </c>
      <c r="P70" s="38" t="s">
        <v>45</v>
      </c>
    </row>
    <row r="71" spans="1:23" ht="104.25" customHeight="1" x14ac:dyDescent="0.25">
      <c r="A71" s="60">
        <f ca="1">IF(ROW()&lt;ROW($A$39)+COUNTIF('Compte-rendu'!$A$2:$A$2082,'PV Attribution'!$H$5),INDIRECT(ADDRESS(MATCH('PV Attribution'!$H$5,'Compte-rendu'!$A$1:$A$2082,0)+ROW()-39,COLUMN()+2,3,1,"Compte-rendu"),1),0)</f>
        <v>0</v>
      </c>
      <c r="B71" s="60">
        <f ca="1">IF(ROW()&lt;ROW($A$39)+COUNTIF('Compte-rendu'!$A$2:$A$2082,'PV Attribution'!$H$5),INDIRECT(ADDRESS(MATCH('PV Attribution'!$H$5,'Compte-rendu'!$A$1:$A$2082,0)+ROW()-39,COLUMN()+2,3,1,"Compte-rendu"),1),0)</f>
        <v>0</v>
      </c>
      <c r="C71" s="60">
        <f ca="1">IF(ROW()&lt;ROW($A$39)+COUNTIF('Compte-rendu'!$A$2:$A$2082,'PV Attribution'!$H$5),INDIRECT(ADDRESS(MATCH('PV Attribution'!$H$5,'Compte-rendu'!$A$1:$A$2082,0)+ROW()-39,COLUMN()+2,3,1,"Compte-rendu"),1),0)</f>
        <v>0</v>
      </c>
      <c r="D71" s="84">
        <f ca="1">IF(ROW()&lt;ROW($A$39)+COUNTIF('Compte-rendu'!$A$2:$A$2082,'PV Attribution'!$H$5),INDIRECT(ADDRESS(MATCH('PV Attribution'!$H$5,'Compte-rendu'!$A$1:$A$2082,0)+ROW()-39,COLUMN()+2,3,1,"Compte-rendu"),1),0)</f>
        <v>0</v>
      </c>
      <c r="E71" s="84">
        <f ca="1">IF(ROW()&lt;ROW($A$39)+COUNTIF('Compte-rendu'!$A$2:$A$2082,'PV Attribution'!$H$5),INDIRECT(ADDRESS(MATCH('PV Attribution'!$H$5,'Compte-rendu'!$A$1:$A$2082,0)+ROW()-39,COLUMN()+2,3,1,"Compte-rendu"),1),0)</f>
        <v>0</v>
      </c>
      <c r="F71" s="84">
        <f ca="1">IF(ROW()&lt;ROW($A$39)+COUNTIF('Compte-rendu'!$A$2:$A$2082,'PV Attribution'!$H$5),INDIRECT(ADDRESS(MATCH('PV Attribution'!$H$5,'Compte-rendu'!$A$1:$A$2082,0)+ROW()-39,COLUMN()+2,3,1,"Compte-rendu"),1),0)</f>
        <v>0</v>
      </c>
      <c r="G71" s="84">
        <f ca="1">IF(ROW()&lt;ROW($A$39)+COUNTIF('Compte-rendu'!$A$2:$A$2082,'PV Attribution'!$H$5),INDIRECT(ADDRESS(MATCH('PV Attribution'!$H$5,'Compte-rendu'!$A$1:$A$2082,0)+ROW()-39,COLUMN()+2,3,1,"Compte-rendu"),1),0)</f>
        <v>0</v>
      </c>
      <c r="H71" s="60">
        <f ca="1">IF(ROW()&lt;ROW($A$39)+COUNTIF('Compte-rendu'!$A$2:$A$2082,'PV Attribution'!$H$5),INDIRECT(ADDRESS(MATCH('PV Attribution'!$H$5,'Compte-rendu'!$A$1:$A$2082,0)+ROW()-39,COLUMN()+2,3,1,"Compte-rendu"),1),0)</f>
        <v>0</v>
      </c>
      <c r="I71" s="60">
        <f ca="1">IF(ROW()&lt;ROW($A$39)+COUNTIF('Compte-rendu'!$A$2:$A$2082,'PV Attribution'!$H$5),INDIRECT(ADDRESS(MATCH('PV Attribution'!$H$5,'Compte-rendu'!$A$1:$A$2082,0)+ROW()-39,COLUMN()+2,3,1,"Compte-rendu"),1),0)</f>
        <v>0</v>
      </c>
      <c r="J71" s="60">
        <f ca="1">IF(ROW()&lt;ROW($A$39)+COUNTIF('Compte-rendu'!$A$2:$A$2082,'PV Attribution'!$H$5),INDIRECT(ADDRESS(MATCH('PV Attribution'!$H$5,'Compte-rendu'!$A$1:$A$2082,0)+ROW()-39,COLUMN()+2,3,1,"Compte-rendu"),1),0)</f>
        <v>0</v>
      </c>
      <c r="N71" s="33"/>
      <c r="O71" s="43" t="s">
        <v>46</v>
      </c>
      <c r="P71" s="38" t="s">
        <v>47</v>
      </c>
    </row>
    <row r="72" spans="1:23" ht="104.25" customHeight="1" x14ac:dyDescent="0.25">
      <c r="A72" s="60">
        <f ca="1">IF(ROW()&lt;ROW($A$39)+COUNTIF('Compte-rendu'!$A$2:$A$2082,'PV Attribution'!$H$5),INDIRECT(ADDRESS(MATCH('PV Attribution'!$H$5,'Compte-rendu'!$A$1:$A$2082,0)+ROW()-39,COLUMN()+2,3,1,"Compte-rendu"),1),0)</f>
        <v>0</v>
      </c>
      <c r="B72" s="60">
        <f ca="1">IF(ROW()&lt;ROW($A$39)+COUNTIF('Compte-rendu'!$A$2:$A$2082,'PV Attribution'!$H$5),INDIRECT(ADDRESS(MATCH('PV Attribution'!$H$5,'Compte-rendu'!$A$1:$A$2082,0)+ROW()-39,COLUMN()+2,3,1,"Compte-rendu"),1),0)</f>
        <v>0</v>
      </c>
      <c r="C72" s="60">
        <f ca="1">IF(ROW()&lt;ROW($A$39)+COUNTIF('Compte-rendu'!$A$2:$A$2082,'PV Attribution'!$H$5),INDIRECT(ADDRESS(MATCH('PV Attribution'!$H$5,'Compte-rendu'!$A$1:$A$2082,0)+ROW()-39,COLUMN()+2,3,1,"Compte-rendu"),1),0)</f>
        <v>0</v>
      </c>
      <c r="D72" s="84">
        <f ca="1">IF(ROW()&lt;ROW($A$39)+COUNTIF('Compte-rendu'!$A$2:$A$2082,'PV Attribution'!$H$5),INDIRECT(ADDRESS(MATCH('PV Attribution'!$H$5,'Compte-rendu'!$A$1:$A$2082,0)+ROW()-39,COLUMN()+2,3,1,"Compte-rendu"),1),0)</f>
        <v>0</v>
      </c>
      <c r="E72" s="84">
        <f ca="1">IF(ROW()&lt;ROW($A$39)+COUNTIF('Compte-rendu'!$A$2:$A$2082,'PV Attribution'!$H$5),INDIRECT(ADDRESS(MATCH('PV Attribution'!$H$5,'Compte-rendu'!$A$1:$A$2082,0)+ROW()-39,COLUMN()+2,3,1,"Compte-rendu"),1),0)</f>
        <v>0</v>
      </c>
      <c r="F72" s="84">
        <f ca="1">IF(ROW()&lt;ROW($A$39)+COUNTIF('Compte-rendu'!$A$2:$A$2082,'PV Attribution'!$H$5),INDIRECT(ADDRESS(MATCH('PV Attribution'!$H$5,'Compte-rendu'!$A$1:$A$2082,0)+ROW()-39,COLUMN()+2,3,1,"Compte-rendu"),1),0)</f>
        <v>0</v>
      </c>
      <c r="G72" s="84">
        <f ca="1">IF(ROW()&lt;ROW($A$39)+COUNTIF('Compte-rendu'!$A$2:$A$2082,'PV Attribution'!$H$5),INDIRECT(ADDRESS(MATCH('PV Attribution'!$H$5,'Compte-rendu'!$A$1:$A$2082,0)+ROW()-39,COLUMN()+2,3,1,"Compte-rendu"),1),0)</f>
        <v>0</v>
      </c>
      <c r="H72" s="60">
        <f ca="1">IF(ROW()&lt;ROW($A$39)+COUNTIF('Compte-rendu'!$A$2:$A$2082,'PV Attribution'!$H$5),INDIRECT(ADDRESS(MATCH('PV Attribution'!$H$5,'Compte-rendu'!$A$1:$A$2082,0)+ROW()-39,COLUMN()+2,3,1,"Compte-rendu"),1),0)</f>
        <v>0</v>
      </c>
      <c r="I72" s="60">
        <f ca="1">IF(ROW()&lt;ROW($A$39)+COUNTIF('Compte-rendu'!$A$2:$A$2082,'PV Attribution'!$H$5),INDIRECT(ADDRESS(MATCH('PV Attribution'!$H$5,'Compte-rendu'!$A$1:$A$2082,0)+ROW()-39,COLUMN()+2,3,1,"Compte-rendu"),1),0)</f>
        <v>0</v>
      </c>
      <c r="J72" s="60">
        <f ca="1">IF(ROW()&lt;ROW($A$39)+COUNTIF('Compte-rendu'!$A$2:$A$2082,'PV Attribution'!$H$5),INDIRECT(ADDRESS(MATCH('PV Attribution'!$H$5,'Compte-rendu'!$A$1:$A$2082,0)+ROW()-39,COLUMN()+2,3,1,"Compte-rendu"),1),0)</f>
        <v>0</v>
      </c>
      <c r="N72" s="33"/>
      <c r="O72" s="43" t="s">
        <v>48</v>
      </c>
      <c r="P72" s="38" t="s">
        <v>49</v>
      </c>
    </row>
    <row r="73" spans="1:23" ht="104.25" customHeight="1" x14ac:dyDescent="0.25">
      <c r="A73" s="60">
        <f ca="1">IF(ROW()&lt;ROW($A$39)+COUNTIF('Compte-rendu'!$A$2:$A$2082,'PV Attribution'!$H$5),INDIRECT(ADDRESS(MATCH('PV Attribution'!$H$5,'Compte-rendu'!$A$1:$A$2082,0)+ROW()-39,COLUMN()+2,3,1,"Compte-rendu"),1),0)</f>
        <v>0</v>
      </c>
      <c r="B73" s="60">
        <f ca="1">IF(ROW()&lt;ROW($A$39)+COUNTIF('Compte-rendu'!$A$2:$A$2082,'PV Attribution'!$H$5),INDIRECT(ADDRESS(MATCH('PV Attribution'!$H$5,'Compte-rendu'!$A$1:$A$2082,0)+ROW()-39,COLUMN()+2,3,1,"Compte-rendu"),1),0)</f>
        <v>0</v>
      </c>
      <c r="C73" s="60">
        <f ca="1">IF(ROW()&lt;ROW($A$39)+COUNTIF('Compte-rendu'!$A$2:$A$2082,'PV Attribution'!$H$5),INDIRECT(ADDRESS(MATCH('PV Attribution'!$H$5,'Compte-rendu'!$A$1:$A$2082,0)+ROW()-39,COLUMN()+2,3,1,"Compte-rendu"),1),0)</f>
        <v>0</v>
      </c>
      <c r="D73" s="84">
        <f ca="1">IF(ROW()&lt;ROW($A$39)+COUNTIF('Compte-rendu'!$A$2:$A$2082,'PV Attribution'!$H$5),INDIRECT(ADDRESS(MATCH('PV Attribution'!$H$5,'Compte-rendu'!$A$1:$A$2082,0)+ROW()-39,COLUMN()+2,3,1,"Compte-rendu"),1),0)</f>
        <v>0</v>
      </c>
      <c r="E73" s="84">
        <f ca="1">IF(ROW()&lt;ROW($A$39)+COUNTIF('Compte-rendu'!$A$2:$A$2082,'PV Attribution'!$H$5),INDIRECT(ADDRESS(MATCH('PV Attribution'!$H$5,'Compte-rendu'!$A$1:$A$2082,0)+ROW()-39,COLUMN()+2,3,1,"Compte-rendu"),1),0)</f>
        <v>0</v>
      </c>
      <c r="F73" s="84">
        <f ca="1">IF(ROW()&lt;ROW($A$39)+COUNTIF('Compte-rendu'!$A$2:$A$2082,'PV Attribution'!$H$5),INDIRECT(ADDRESS(MATCH('PV Attribution'!$H$5,'Compte-rendu'!$A$1:$A$2082,0)+ROW()-39,COLUMN()+2,3,1,"Compte-rendu"),1),0)</f>
        <v>0</v>
      </c>
      <c r="G73" s="84">
        <f ca="1">IF(ROW()&lt;ROW($A$39)+COUNTIF('Compte-rendu'!$A$2:$A$2082,'PV Attribution'!$H$5),INDIRECT(ADDRESS(MATCH('PV Attribution'!$H$5,'Compte-rendu'!$A$1:$A$2082,0)+ROW()-39,COLUMN()+2,3,1,"Compte-rendu"),1),0)</f>
        <v>0</v>
      </c>
      <c r="H73" s="60">
        <f ca="1">IF(ROW()&lt;ROW($A$39)+COUNTIF('Compte-rendu'!$A$2:$A$2082,'PV Attribution'!$H$5),INDIRECT(ADDRESS(MATCH('PV Attribution'!$H$5,'Compte-rendu'!$A$1:$A$2082,0)+ROW()-39,COLUMN()+2,3,1,"Compte-rendu"),1),0)</f>
        <v>0</v>
      </c>
      <c r="I73" s="60">
        <f ca="1">IF(ROW()&lt;ROW($A$39)+COUNTIF('Compte-rendu'!$A$2:$A$2082,'PV Attribution'!$H$5),INDIRECT(ADDRESS(MATCH('PV Attribution'!$H$5,'Compte-rendu'!$A$1:$A$2082,0)+ROW()-39,COLUMN()+2,3,1,"Compte-rendu"),1),0)</f>
        <v>0</v>
      </c>
      <c r="J73" s="60">
        <f ca="1">IF(ROW()&lt;ROW($A$39)+COUNTIF('Compte-rendu'!$A$2:$A$2082,'PV Attribution'!$H$5),INDIRECT(ADDRESS(MATCH('PV Attribution'!$H$5,'Compte-rendu'!$A$1:$A$2082,0)+ROW()-39,COLUMN()+2,3,1,"Compte-rendu"),1),0)</f>
        <v>0</v>
      </c>
      <c r="N73" s="33"/>
      <c r="O73" s="43" t="s">
        <v>50</v>
      </c>
      <c r="P73" s="38" t="s">
        <v>51</v>
      </c>
    </row>
    <row r="74" spans="1:23" ht="104.25" customHeight="1" x14ac:dyDescent="0.25">
      <c r="A74" s="60">
        <f ca="1">IF(ROW()&lt;ROW($A$39)+COUNTIF('Compte-rendu'!$A$2:$A$2082,'PV Attribution'!$H$5),INDIRECT(ADDRESS(MATCH('PV Attribution'!$H$5,'Compte-rendu'!$A$1:$A$2082,0)+ROW()-39,COLUMN()+2,3,1,"Compte-rendu"),1),0)</f>
        <v>0</v>
      </c>
      <c r="B74" s="60">
        <f ca="1">IF(ROW()&lt;ROW($A$39)+COUNTIF('Compte-rendu'!$A$2:$A$2082,'PV Attribution'!$H$5),INDIRECT(ADDRESS(MATCH('PV Attribution'!$H$5,'Compte-rendu'!$A$1:$A$2082,0)+ROW()-39,COLUMN()+2,3,1,"Compte-rendu"),1),0)</f>
        <v>0</v>
      </c>
      <c r="C74" s="60">
        <f ca="1">IF(ROW()&lt;ROW($A$39)+COUNTIF('Compte-rendu'!$A$2:$A$2082,'PV Attribution'!$H$5),INDIRECT(ADDRESS(MATCH('PV Attribution'!$H$5,'Compte-rendu'!$A$1:$A$2082,0)+ROW()-39,COLUMN()+2,3,1,"Compte-rendu"),1),0)</f>
        <v>0</v>
      </c>
      <c r="D74" s="84">
        <f ca="1">IF(ROW()&lt;ROW($A$39)+COUNTIF('Compte-rendu'!$A$2:$A$2082,'PV Attribution'!$H$5),INDIRECT(ADDRESS(MATCH('PV Attribution'!$H$5,'Compte-rendu'!$A$1:$A$2082,0)+ROW()-39,COLUMN()+2,3,1,"Compte-rendu"),1),0)</f>
        <v>0</v>
      </c>
      <c r="E74" s="84">
        <f ca="1">IF(ROW()&lt;ROW($A$39)+COUNTIF('Compte-rendu'!$A$2:$A$2082,'PV Attribution'!$H$5),INDIRECT(ADDRESS(MATCH('PV Attribution'!$H$5,'Compte-rendu'!$A$1:$A$2082,0)+ROW()-39,COLUMN()+2,3,1,"Compte-rendu"),1),0)</f>
        <v>0</v>
      </c>
      <c r="F74" s="84">
        <f ca="1">IF(ROW()&lt;ROW($A$39)+COUNTIF('Compte-rendu'!$A$2:$A$2082,'PV Attribution'!$H$5),INDIRECT(ADDRESS(MATCH('PV Attribution'!$H$5,'Compte-rendu'!$A$1:$A$2082,0)+ROW()-39,COLUMN()+2,3,1,"Compte-rendu"),1),0)</f>
        <v>0</v>
      </c>
      <c r="G74" s="84">
        <f ca="1">IF(ROW()&lt;ROW($A$39)+COUNTIF('Compte-rendu'!$A$2:$A$2082,'PV Attribution'!$H$5),INDIRECT(ADDRESS(MATCH('PV Attribution'!$H$5,'Compte-rendu'!$A$1:$A$2082,0)+ROW()-39,COLUMN()+2,3,1,"Compte-rendu"),1),0)</f>
        <v>0</v>
      </c>
      <c r="H74" s="60">
        <f ca="1">IF(ROW()&lt;ROW($A$39)+COUNTIF('Compte-rendu'!$A$2:$A$2082,'PV Attribution'!$H$5),INDIRECT(ADDRESS(MATCH('PV Attribution'!$H$5,'Compte-rendu'!$A$1:$A$2082,0)+ROW()-39,COLUMN()+2,3,1,"Compte-rendu"),1),0)</f>
        <v>0</v>
      </c>
      <c r="I74" s="60">
        <f ca="1">IF(ROW()&lt;ROW($A$39)+COUNTIF('Compte-rendu'!$A$2:$A$2082,'PV Attribution'!$H$5),INDIRECT(ADDRESS(MATCH('PV Attribution'!$H$5,'Compte-rendu'!$A$1:$A$2082,0)+ROW()-39,COLUMN()+2,3,1,"Compte-rendu"),1),0)</f>
        <v>0</v>
      </c>
      <c r="J74" s="60">
        <f ca="1">IF(ROW()&lt;ROW($A$39)+COUNTIF('Compte-rendu'!$A$2:$A$2082,'PV Attribution'!$H$5),INDIRECT(ADDRESS(MATCH('PV Attribution'!$H$5,'Compte-rendu'!$A$1:$A$2082,0)+ROW()-39,COLUMN()+2,3,1,"Compte-rendu"),1),0)</f>
        <v>0</v>
      </c>
      <c r="N74" s="33"/>
      <c r="O74" s="43" t="s">
        <v>52</v>
      </c>
      <c r="P74" s="38" t="s">
        <v>53</v>
      </c>
    </row>
    <row r="75" spans="1:23" ht="104.25" customHeight="1" x14ac:dyDescent="0.25">
      <c r="A75" s="60">
        <f ca="1">IF(ROW()&lt;ROW($A$39)+COUNTIF('Compte-rendu'!$A$2:$A$2082,'PV Attribution'!$H$5),INDIRECT(ADDRESS(MATCH('PV Attribution'!$H$5,'Compte-rendu'!$A$1:$A$2082,0)+ROW()-39,COLUMN()+2,3,1,"Compte-rendu"),1),0)</f>
        <v>0</v>
      </c>
      <c r="B75" s="60">
        <f ca="1">IF(ROW()&lt;ROW($A$39)+COUNTIF('Compte-rendu'!$A$2:$A$2082,'PV Attribution'!$H$5),INDIRECT(ADDRESS(MATCH('PV Attribution'!$H$5,'Compte-rendu'!$A$1:$A$2082,0)+ROW()-39,COLUMN()+2,3,1,"Compte-rendu"),1),0)</f>
        <v>0</v>
      </c>
      <c r="C75" s="60">
        <f ca="1">IF(ROW()&lt;ROW($A$39)+COUNTIF('Compte-rendu'!$A$2:$A$2082,'PV Attribution'!$H$5),INDIRECT(ADDRESS(MATCH('PV Attribution'!$H$5,'Compte-rendu'!$A$1:$A$2082,0)+ROW()-39,COLUMN()+2,3,1,"Compte-rendu"),1),0)</f>
        <v>0</v>
      </c>
      <c r="D75" s="84">
        <f ca="1">IF(ROW()&lt;ROW($A$39)+COUNTIF('Compte-rendu'!$A$2:$A$2082,'PV Attribution'!$H$5),INDIRECT(ADDRESS(MATCH('PV Attribution'!$H$5,'Compte-rendu'!$A$1:$A$2082,0)+ROW()-39,COLUMN()+2,3,1,"Compte-rendu"),1),0)</f>
        <v>0</v>
      </c>
      <c r="E75" s="84">
        <f ca="1">IF(ROW()&lt;ROW($A$39)+COUNTIF('Compte-rendu'!$A$2:$A$2082,'PV Attribution'!$H$5),INDIRECT(ADDRESS(MATCH('PV Attribution'!$H$5,'Compte-rendu'!$A$1:$A$2082,0)+ROW()-39,COLUMN()+2,3,1,"Compte-rendu"),1),0)</f>
        <v>0</v>
      </c>
      <c r="F75" s="84">
        <f ca="1">IF(ROW()&lt;ROW($A$39)+COUNTIF('Compte-rendu'!$A$2:$A$2082,'PV Attribution'!$H$5),INDIRECT(ADDRESS(MATCH('PV Attribution'!$H$5,'Compte-rendu'!$A$1:$A$2082,0)+ROW()-39,COLUMN()+2,3,1,"Compte-rendu"),1),0)</f>
        <v>0</v>
      </c>
      <c r="G75" s="84">
        <f ca="1">IF(ROW()&lt;ROW($A$39)+COUNTIF('Compte-rendu'!$A$2:$A$2082,'PV Attribution'!$H$5),INDIRECT(ADDRESS(MATCH('PV Attribution'!$H$5,'Compte-rendu'!$A$1:$A$2082,0)+ROW()-39,COLUMN()+2,3,1,"Compte-rendu"),1),0)</f>
        <v>0</v>
      </c>
      <c r="H75" s="60">
        <f ca="1">IF(ROW()&lt;ROW($A$39)+COUNTIF('Compte-rendu'!$A$2:$A$2082,'PV Attribution'!$H$5),INDIRECT(ADDRESS(MATCH('PV Attribution'!$H$5,'Compte-rendu'!$A$1:$A$2082,0)+ROW()-39,COLUMN()+2,3,1,"Compte-rendu"),1),0)</f>
        <v>0</v>
      </c>
      <c r="I75" s="60">
        <f ca="1">IF(ROW()&lt;ROW($A$39)+COUNTIF('Compte-rendu'!$A$2:$A$2082,'PV Attribution'!$H$5),INDIRECT(ADDRESS(MATCH('PV Attribution'!$H$5,'Compte-rendu'!$A$1:$A$2082,0)+ROW()-39,COLUMN()+2,3,1,"Compte-rendu"),1),0)</f>
        <v>0</v>
      </c>
      <c r="J75" s="60">
        <f ca="1">IF(ROW()&lt;ROW($A$39)+COUNTIF('Compte-rendu'!$A$2:$A$2082,'PV Attribution'!$H$5),INDIRECT(ADDRESS(MATCH('PV Attribution'!$H$5,'Compte-rendu'!$A$1:$A$2082,0)+ROW()-39,COLUMN()+2,3,1,"Compte-rendu"),1),0)</f>
        <v>0</v>
      </c>
      <c r="N75" s="33"/>
      <c r="O75" s="43" t="s">
        <v>54</v>
      </c>
      <c r="P75" s="38" t="s">
        <v>55</v>
      </c>
    </row>
    <row r="76" spans="1:23" ht="104.25" customHeight="1" x14ac:dyDescent="0.25">
      <c r="A76" s="60">
        <f ca="1">IF(ROW()&lt;ROW($A$39)+COUNTIF('Compte-rendu'!$A$2:$A$2082,'PV Attribution'!$H$5),INDIRECT(ADDRESS(MATCH('PV Attribution'!$H$5,'Compte-rendu'!$A$1:$A$2082,0)+ROW()-39,COLUMN()+2,3,1,"Compte-rendu"),1),0)</f>
        <v>0</v>
      </c>
      <c r="B76" s="60">
        <f ca="1">IF(ROW()&lt;ROW($A$39)+COUNTIF('Compte-rendu'!$A$2:$A$2082,'PV Attribution'!$H$5),INDIRECT(ADDRESS(MATCH('PV Attribution'!$H$5,'Compte-rendu'!$A$1:$A$2082,0)+ROW()-39,COLUMN()+2,3,1,"Compte-rendu"),1),0)</f>
        <v>0</v>
      </c>
      <c r="C76" s="60">
        <f ca="1">IF(ROW()&lt;ROW($A$39)+COUNTIF('Compte-rendu'!$A$2:$A$2082,'PV Attribution'!$H$5),INDIRECT(ADDRESS(MATCH('PV Attribution'!$H$5,'Compte-rendu'!$A$1:$A$2082,0)+ROW()-39,COLUMN()+2,3,1,"Compte-rendu"),1),0)</f>
        <v>0</v>
      </c>
      <c r="D76" s="84">
        <f ca="1">IF(ROW()&lt;ROW($A$39)+COUNTIF('Compte-rendu'!$A$2:$A$2082,'PV Attribution'!$H$5),INDIRECT(ADDRESS(MATCH('PV Attribution'!$H$5,'Compte-rendu'!$A$1:$A$2082,0)+ROW()-39,COLUMN()+2,3,1,"Compte-rendu"),1),0)</f>
        <v>0</v>
      </c>
      <c r="E76" s="84">
        <f ca="1">IF(ROW()&lt;ROW($A$39)+COUNTIF('Compte-rendu'!$A$2:$A$2082,'PV Attribution'!$H$5),INDIRECT(ADDRESS(MATCH('PV Attribution'!$H$5,'Compte-rendu'!$A$1:$A$2082,0)+ROW()-39,COLUMN()+2,3,1,"Compte-rendu"),1),0)</f>
        <v>0</v>
      </c>
      <c r="F76" s="84">
        <f ca="1">IF(ROW()&lt;ROW($A$39)+COUNTIF('Compte-rendu'!$A$2:$A$2082,'PV Attribution'!$H$5),INDIRECT(ADDRESS(MATCH('PV Attribution'!$H$5,'Compte-rendu'!$A$1:$A$2082,0)+ROW()-39,COLUMN()+2,3,1,"Compte-rendu"),1),0)</f>
        <v>0</v>
      </c>
      <c r="G76" s="84">
        <f ca="1">IF(ROW()&lt;ROW($A$39)+COUNTIF('Compte-rendu'!$A$2:$A$2082,'PV Attribution'!$H$5),INDIRECT(ADDRESS(MATCH('PV Attribution'!$H$5,'Compte-rendu'!$A$1:$A$2082,0)+ROW()-39,COLUMN()+2,3,1,"Compte-rendu"),1),0)</f>
        <v>0</v>
      </c>
      <c r="H76" s="60">
        <f ca="1">IF(ROW()&lt;ROW($A$39)+COUNTIF('Compte-rendu'!$A$2:$A$2082,'PV Attribution'!$H$5),INDIRECT(ADDRESS(MATCH('PV Attribution'!$H$5,'Compte-rendu'!$A$1:$A$2082,0)+ROW()-39,COLUMN()+2,3,1,"Compte-rendu"),1),0)</f>
        <v>0</v>
      </c>
      <c r="I76" s="60">
        <f ca="1">IF(ROW()&lt;ROW($A$39)+COUNTIF('Compte-rendu'!$A$2:$A$2082,'PV Attribution'!$H$5),INDIRECT(ADDRESS(MATCH('PV Attribution'!$H$5,'Compte-rendu'!$A$1:$A$2082,0)+ROW()-39,COLUMN()+2,3,1,"Compte-rendu"),1),0)</f>
        <v>0</v>
      </c>
      <c r="J76" s="60">
        <f ca="1">IF(ROW()&lt;ROW($A$39)+COUNTIF('Compte-rendu'!$A$2:$A$2082,'PV Attribution'!$H$5),INDIRECT(ADDRESS(MATCH('PV Attribution'!$H$5,'Compte-rendu'!$A$1:$A$2082,0)+ROW()-39,COLUMN()+2,3,1,"Compte-rendu"),1),0)</f>
        <v>0</v>
      </c>
      <c r="N76" s="33"/>
      <c r="O76" s="43" t="s">
        <v>56</v>
      </c>
      <c r="P76" s="38" t="s">
        <v>57</v>
      </c>
    </row>
    <row r="77" spans="1:23" ht="104.25" customHeight="1" x14ac:dyDescent="0.25">
      <c r="A77" s="60">
        <f ca="1">IF(ROW()&lt;ROW($A$39)+COUNTIF('Compte-rendu'!$A$2:$A$2082,'PV Attribution'!$H$5),INDIRECT(ADDRESS(MATCH('PV Attribution'!$H$5,'Compte-rendu'!$A$1:$A$2082,0)+ROW()-39,COLUMN()+2,3,1,"Compte-rendu"),1),0)</f>
        <v>0</v>
      </c>
      <c r="B77" s="60">
        <f ca="1">IF(ROW()&lt;ROW($A$39)+COUNTIF('Compte-rendu'!$A$2:$A$2082,'PV Attribution'!$H$5),INDIRECT(ADDRESS(MATCH('PV Attribution'!$H$5,'Compte-rendu'!$A$1:$A$2082,0)+ROW()-39,COLUMN()+2,3,1,"Compte-rendu"),1),0)</f>
        <v>0</v>
      </c>
      <c r="C77" s="60">
        <f ca="1">IF(ROW()&lt;ROW($A$39)+COUNTIF('Compte-rendu'!$A$2:$A$2082,'PV Attribution'!$H$5),INDIRECT(ADDRESS(MATCH('PV Attribution'!$H$5,'Compte-rendu'!$A$1:$A$2082,0)+ROW()-39,COLUMN()+2,3,1,"Compte-rendu"),1),0)</f>
        <v>0</v>
      </c>
      <c r="D77" s="84">
        <f ca="1">IF(ROW()&lt;ROW($A$39)+COUNTIF('Compte-rendu'!$A$2:$A$2082,'PV Attribution'!$H$5),INDIRECT(ADDRESS(MATCH('PV Attribution'!$H$5,'Compte-rendu'!$A$1:$A$2082,0)+ROW()-39,COLUMN()+2,3,1,"Compte-rendu"),1),0)</f>
        <v>0</v>
      </c>
      <c r="E77" s="84">
        <f ca="1">IF(ROW()&lt;ROW($A$39)+COUNTIF('Compte-rendu'!$A$2:$A$2082,'PV Attribution'!$H$5),INDIRECT(ADDRESS(MATCH('PV Attribution'!$H$5,'Compte-rendu'!$A$1:$A$2082,0)+ROW()-39,COLUMN()+2,3,1,"Compte-rendu"),1),0)</f>
        <v>0</v>
      </c>
      <c r="F77" s="84">
        <f ca="1">IF(ROW()&lt;ROW($A$39)+COUNTIF('Compte-rendu'!$A$2:$A$2082,'PV Attribution'!$H$5),INDIRECT(ADDRESS(MATCH('PV Attribution'!$H$5,'Compte-rendu'!$A$1:$A$2082,0)+ROW()-39,COLUMN()+2,3,1,"Compte-rendu"),1),0)</f>
        <v>0</v>
      </c>
      <c r="G77" s="84">
        <f ca="1">IF(ROW()&lt;ROW($A$39)+COUNTIF('Compte-rendu'!$A$2:$A$2082,'PV Attribution'!$H$5),INDIRECT(ADDRESS(MATCH('PV Attribution'!$H$5,'Compte-rendu'!$A$1:$A$2082,0)+ROW()-39,COLUMN()+2,3,1,"Compte-rendu"),1),0)</f>
        <v>0</v>
      </c>
      <c r="H77" s="60">
        <f ca="1">IF(ROW()&lt;ROW($A$39)+COUNTIF('Compte-rendu'!$A$2:$A$2082,'PV Attribution'!$H$5),INDIRECT(ADDRESS(MATCH('PV Attribution'!$H$5,'Compte-rendu'!$A$1:$A$2082,0)+ROW()-39,COLUMN()+2,3,1,"Compte-rendu"),1),0)</f>
        <v>0</v>
      </c>
      <c r="I77" s="60">
        <f ca="1">IF(ROW()&lt;ROW($A$39)+COUNTIF('Compte-rendu'!$A$2:$A$2082,'PV Attribution'!$H$5),INDIRECT(ADDRESS(MATCH('PV Attribution'!$H$5,'Compte-rendu'!$A$1:$A$2082,0)+ROW()-39,COLUMN()+2,3,1,"Compte-rendu"),1),0)</f>
        <v>0</v>
      </c>
      <c r="J77" s="60">
        <f ca="1">IF(ROW()&lt;ROW($A$39)+COUNTIF('Compte-rendu'!$A$2:$A$2082,'PV Attribution'!$H$5),INDIRECT(ADDRESS(MATCH('PV Attribution'!$H$5,'Compte-rendu'!$A$1:$A$2082,0)+ROW()-39,COLUMN()+2,3,1,"Compte-rendu"),1),0)</f>
        <v>0</v>
      </c>
      <c r="N77" s="33"/>
      <c r="O77" s="43" t="s">
        <v>58</v>
      </c>
      <c r="P77" s="38" t="s">
        <v>59</v>
      </c>
    </row>
    <row r="78" spans="1:23" ht="104.25" customHeight="1" x14ac:dyDescent="0.25">
      <c r="A78" s="60">
        <f ca="1">IF(ROW()&lt;ROW($A$39)+COUNTIF('Compte-rendu'!$A$2:$A$2082,'PV Attribution'!$H$5),INDIRECT(ADDRESS(MATCH('PV Attribution'!$H$5,'Compte-rendu'!$A$1:$A$2082,0)+ROW()-39,COLUMN()+2,3,1,"Compte-rendu"),1),0)</f>
        <v>0</v>
      </c>
      <c r="B78" s="60">
        <f ca="1">IF(ROW()&lt;ROW($A$39)+COUNTIF('Compte-rendu'!$A$2:$A$2082,'PV Attribution'!$H$5),INDIRECT(ADDRESS(MATCH('PV Attribution'!$H$5,'Compte-rendu'!$A$1:$A$2082,0)+ROW()-39,COLUMN()+2,3,1,"Compte-rendu"),1),0)</f>
        <v>0</v>
      </c>
      <c r="C78" s="60">
        <f ca="1">IF(ROW()&lt;ROW($A$39)+COUNTIF('Compte-rendu'!$A$2:$A$2082,'PV Attribution'!$H$5),INDIRECT(ADDRESS(MATCH('PV Attribution'!$H$5,'Compte-rendu'!$A$1:$A$2082,0)+ROW()-39,COLUMN()+2,3,1,"Compte-rendu"),1),0)</f>
        <v>0</v>
      </c>
      <c r="D78" s="84">
        <f ca="1">IF(ROW()&lt;ROW($A$39)+COUNTIF('Compte-rendu'!$A$2:$A$2082,'PV Attribution'!$H$5),INDIRECT(ADDRESS(MATCH('PV Attribution'!$H$5,'Compte-rendu'!$A$1:$A$2082,0)+ROW()-39,COLUMN()+2,3,1,"Compte-rendu"),1),0)</f>
        <v>0</v>
      </c>
      <c r="E78" s="84">
        <f ca="1">IF(ROW()&lt;ROW($A$39)+COUNTIF('Compte-rendu'!$A$2:$A$2082,'PV Attribution'!$H$5),INDIRECT(ADDRESS(MATCH('PV Attribution'!$H$5,'Compte-rendu'!$A$1:$A$2082,0)+ROW()-39,COLUMN()+2,3,1,"Compte-rendu"),1),0)</f>
        <v>0</v>
      </c>
      <c r="F78" s="84">
        <f ca="1">IF(ROW()&lt;ROW($A$39)+COUNTIF('Compte-rendu'!$A$2:$A$2082,'PV Attribution'!$H$5),INDIRECT(ADDRESS(MATCH('PV Attribution'!$H$5,'Compte-rendu'!$A$1:$A$2082,0)+ROW()-39,COLUMN()+2,3,1,"Compte-rendu"),1),0)</f>
        <v>0</v>
      </c>
      <c r="G78" s="84">
        <f ca="1">IF(ROW()&lt;ROW($A$39)+COUNTIF('Compte-rendu'!$A$2:$A$2082,'PV Attribution'!$H$5),INDIRECT(ADDRESS(MATCH('PV Attribution'!$H$5,'Compte-rendu'!$A$1:$A$2082,0)+ROW()-39,COLUMN()+2,3,1,"Compte-rendu"),1),0)</f>
        <v>0</v>
      </c>
      <c r="H78" s="60">
        <f ca="1">IF(ROW()&lt;ROW($A$39)+COUNTIF('Compte-rendu'!$A$2:$A$2082,'PV Attribution'!$H$5),INDIRECT(ADDRESS(MATCH('PV Attribution'!$H$5,'Compte-rendu'!$A$1:$A$2082,0)+ROW()-39,COLUMN()+2,3,1,"Compte-rendu"),1),0)</f>
        <v>0</v>
      </c>
      <c r="I78" s="60">
        <f ca="1">IF(ROW()&lt;ROW($A$39)+COUNTIF('Compte-rendu'!$A$2:$A$2082,'PV Attribution'!$H$5),INDIRECT(ADDRESS(MATCH('PV Attribution'!$H$5,'Compte-rendu'!$A$1:$A$2082,0)+ROW()-39,COLUMN()+2,3,1,"Compte-rendu"),1),0)</f>
        <v>0</v>
      </c>
      <c r="J78" s="60">
        <f ca="1">IF(ROW()&lt;ROW($A$39)+COUNTIF('Compte-rendu'!$A$2:$A$2082,'PV Attribution'!$H$5),INDIRECT(ADDRESS(MATCH('PV Attribution'!$H$5,'Compte-rendu'!$A$1:$A$2082,0)+ROW()-39,COLUMN()+2,3,1,"Compte-rendu"),1),0)</f>
        <v>0</v>
      </c>
      <c r="N78" s="33"/>
      <c r="O78" s="43" t="s">
        <v>60</v>
      </c>
      <c r="P78" s="38" t="s">
        <v>61</v>
      </c>
    </row>
    <row r="79" spans="1:23" ht="104.25" customHeight="1" x14ac:dyDescent="0.25">
      <c r="A79" s="60">
        <f ca="1">IF(ROW()&lt;ROW($A$39)+COUNTIF('Compte-rendu'!$A$2:$A$2082,'PV Attribution'!$H$5),INDIRECT(ADDRESS(MATCH('PV Attribution'!$H$5,'Compte-rendu'!$A$1:$A$2082,0)+ROW()-39,COLUMN()+2,3,1,"Compte-rendu"),1),0)</f>
        <v>0</v>
      </c>
      <c r="B79" s="60">
        <f ca="1">IF(ROW()&lt;ROW($A$39)+COUNTIF('Compte-rendu'!$A$2:$A$2082,'PV Attribution'!$H$5),INDIRECT(ADDRESS(MATCH('PV Attribution'!$H$5,'Compte-rendu'!$A$1:$A$2082,0)+ROW()-39,COLUMN()+2,3,1,"Compte-rendu"),1),0)</f>
        <v>0</v>
      </c>
      <c r="C79" s="60">
        <f ca="1">IF(ROW()&lt;ROW($A$39)+COUNTIF('Compte-rendu'!$A$2:$A$2082,'PV Attribution'!$H$5),INDIRECT(ADDRESS(MATCH('PV Attribution'!$H$5,'Compte-rendu'!$A$1:$A$2082,0)+ROW()-39,COLUMN()+2,3,1,"Compte-rendu"),1),0)</f>
        <v>0</v>
      </c>
      <c r="D79" s="84">
        <f ca="1">IF(ROW()&lt;ROW($A$39)+COUNTIF('Compte-rendu'!$A$2:$A$2082,'PV Attribution'!$H$5),INDIRECT(ADDRESS(MATCH('PV Attribution'!$H$5,'Compte-rendu'!$A$1:$A$2082,0)+ROW()-39,COLUMN()+2,3,1,"Compte-rendu"),1),0)</f>
        <v>0</v>
      </c>
      <c r="E79" s="84">
        <f ca="1">IF(ROW()&lt;ROW($A$39)+COUNTIF('Compte-rendu'!$A$2:$A$2082,'PV Attribution'!$H$5),INDIRECT(ADDRESS(MATCH('PV Attribution'!$H$5,'Compte-rendu'!$A$1:$A$2082,0)+ROW()-39,COLUMN()+2,3,1,"Compte-rendu"),1),0)</f>
        <v>0</v>
      </c>
      <c r="F79" s="84">
        <f ca="1">IF(ROW()&lt;ROW($A$39)+COUNTIF('Compte-rendu'!$A$2:$A$2082,'PV Attribution'!$H$5),INDIRECT(ADDRESS(MATCH('PV Attribution'!$H$5,'Compte-rendu'!$A$1:$A$2082,0)+ROW()-39,COLUMN()+2,3,1,"Compte-rendu"),1),0)</f>
        <v>0</v>
      </c>
      <c r="G79" s="84">
        <f ca="1">IF(ROW()&lt;ROW($A$39)+COUNTIF('Compte-rendu'!$A$2:$A$2082,'PV Attribution'!$H$5),INDIRECT(ADDRESS(MATCH('PV Attribution'!$H$5,'Compte-rendu'!$A$1:$A$2082,0)+ROW()-39,COLUMN()+2,3,1,"Compte-rendu"),1),0)</f>
        <v>0</v>
      </c>
      <c r="H79" s="60">
        <f ca="1">IF(ROW()&lt;ROW($A$39)+COUNTIF('Compte-rendu'!$A$2:$A$2082,'PV Attribution'!$H$5),INDIRECT(ADDRESS(MATCH('PV Attribution'!$H$5,'Compte-rendu'!$A$1:$A$2082,0)+ROW()-39,COLUMN()+2,3,1,"Compte-rendu"),1),0)</f>
        <v>0</v>
      </c>
      <c r="I79" s="60">
        <f ca="1">IF(ROW()&lt;ROW($A$39)+COUNTIF('Compte-rendu'!$A$2:$A$2082,'PV Attribution'!$H$5),INDIRECT(ADDRESS(MATCH('PV Attribution'!$H$5,'Compte-rendu'!$A$1:$A$2082,0)+ROW()-39,COLUMN()+2,3,1,"Compte-rendu"),1),0)</f>
        <v>0</v>
      </c>
      <c r="J79" s="60">
        <f ca="1">IF(ROW()&lt;ROW($A$39)+COUNTIF('Compte-rendu'!$A$2:$A$2082,'PV Attribution'!$H$5),INDIRECT(ADDRESS(MATCH('PV Attribution'!$H$5,'Compte-rendu'!$A$1:$A$2082,0)+ROW()-39,COLUMN()+2,3,1,"Compte-rendu"),1),0)</f>
        <v>0</v>
      </c>
      <c r="N79" s="33"/>
      <c r="O79" s="43" t="s">
        <v>62</v>
      </c>
      <c r="P79" s="38" t="s">
        <v>63</v>
      </c>
    </row>
    <row r="80" spans="1:23" ht="104.25" customHeight="1" x14ac:dyDescent="0.25">
      <c r="A80" s="60">
        <f ca="1">IF(ROW()&lt;ROW($A$39)+COUNTIF('Compte-rendu'!$A$2:$A$2082,'PV Attribution'!$H$5),INDIRECT(ADDRESS(MATCH('PV Attribution'!$H$5,'Compte-rendu'!$A$1:$A$2082,0)+ROW()-39,COLUMN()+2,3,1,"Compte-rendu"),1),0)</f>
        <v>0</v>
      </c>
      <c r="B80" s="60">
        <f ca="1">IF(ROW()&lt;ROW($A$39)+COUNTIF('Compte-rendu'!$A$2:$A$2082,'PV Attribution'!$H$5),INDIRECT(ADDRESS(MATCH('PV Attribution'!$H$5,'Compte-rendu'!$A$1:$A$2082,0)+ROW()-39,COLUMN()+2,3,1,"Compte-rendu"),1),0)</f>
        <v>0</v>
      </c>
      <c r="C80" s="60">
        <f ca="1">IF(ROW()&lt;ROW($A$39)+COUNTIF('Compte-rendu'!$A$2:$A$2082,'PV Attribution'!$H$5),INDIRECT(ADDRESS(MATCH('PV Attribution'!$H$5,'Compte-rendu'!$A$1:$A$2082,0)+ROW()-39,COLUMN()+2,3,1,"Compte-rendu"),1),0)</f>
        <v>0</v>
      </c>
      <c r="D80" s="84">
        <f ca="1">IF(ROW()&lt;ROW($A$39)+COUNTIF('Compte-rendu'!$A$2:$A$2082,'PV Attribution'!$H$5),INDIRECT(ADDRESS(MATCH('PV Attribution'!$H$5,'Compte-rendu'!$A$1:$A$2082,0)+ROW()-39,COLUMN()+2,3,1,"Compte-rendu"),1),0)</f>
        <v>0</v>
      </c>
      <c r="E80" s="84">
        <f ca="1">IF(ROW()&lt;ROW($A$39)+COUNTIF('Compte-rendu'!$A$2:$A$2082,'PV Attribution'!$H$5),INDIRECT(ADDRESS(MATCH('PV Attribution'!$H$5,'Compte-rendu'!$A$1:$A$2082,0)+ROW()-39,COLUMN()+2,3,1,"Compte-rendu"),1),0)</f>
        <v>0</v>
      </c>
      <c r="F80" s="84">
        <f ca="1">IF(ROW()&lt;ROW($A$39)+COUNTIF('Compte-rendu'!$A$2:$A$2082,'PV Attribution'!$H$5),INDIRECT(ADDRESS(MATCH('PV Attribution'!$H$5,'Compte-rendu'!$A$1:$A$2082,0)+ROW()-39,COLUMN()+2,3,1,"Compte-rendu"),1),0)</f>
        <v>0</v>
      </c>
      <c r="G80" s="84">
        <f ca="1">IF(ROW()&lt;ROW($A$39)+COUNTIF('Compte-rendu'!$A$2:$A$2082,'PV Attribution'!$H$5),INDIRECT(ADDRESS(MATCH('PV Attribution'!$H$5,'Compte-rendu'!$A$1:$A$2082,0)+ROW()-39,COLUMN()+2,3,1,"Compte-rendu"),1),0)</f>
        <v>0</v>
      </c>
      <c r="H80" s="60">
        <f ca="1">IF(ROW()&lt;ROW($A$39)+COUNTIF('Compte-rendu'!$A$2:$A$2082,'PV Attribution'!$H$5),INDIRECT(ADDRESS(MATCH('PV Attribution'!$H$5,'Compte-rendu'!$A$1:$A$2082,0)+ROW()-39,COLUMN()+2,3,1,"Compte-rendu"),1),0)</f>
        <v>0</v>
      </c>
      <c r="I80" s="60">
        <f ca="1">IF(ROW()&lt;ROW($A$39)+COUNTIF('Compte-rendu'!$A$2:$A$2082,'PV Attribution'!$H$5),INDIRECT(ADDRESS(MATCH('PV Attribution'!$H$5,'Compte-rendu'!$A$1:$A$2082,0)+ROW()-39,COLUMN()+2,3,1,"Compte-rendu"),1),0)</f>
        <v>0</v>
      </c>
      <c r="J80" s="60">
        <f ca="1">IF(ROW()&lt;ROW($A$39)+COUNTIF('Compte-rendu'!$A$2:$A$2082,'PV Attribution'!$H$5),INDIRECT(ADDRESS(MATCH('PV Attribution'!$H$5,'Compte-rendu'!$A$1:$A$2082,0)+ROW()-39,COLUMN()+2,3,1,"Compte-rendu"),1),0)</f>
        <v>0</v>
      </c>
      <c r="N80" s="33"/>
      <c r="O80" s="43" t="s">
        <v>64</v>
      </c>
      <c r="P80" s="38" t="s">
        <v>65</v>
      </c>
    </row>
    <row r="81" spans="1:16" ht="104.25" customHeight="1" x14ac:dyDescent="0.25">
      <c r="A81" s="60">
        <f ca="1">IF(ROW()&lt;ROW($A$39)+COUNTIF('Compte-rendu'!$A$2:$A$2082,'PV Attribution'!$H$5),INDIRECT(ADDRESS(MATCH('PV Attribution'!$H$5,'Compte-rendu'!$A$1:$A$2082,0)+ROW()-39,COLUMN()+2,3,1,"Compte-rendu"),1),0)</f>
        <v>0</v>
      </c>
      <c r="B81" s="60">
        <f ca="1">IF(ROW()&lt;ROW($A$39)+COUNTIF('Compte-rendu'!$A$2:$A$2082,'PV Attribution'!$H$5),INDIRECT(ADDRESS(MATCH('PV Attribution'!$H$5,'Compte-rendu'!$A$1:$A$2082,0)+ROW()-39,COLUMN()+2,3,1,"Compte-rendu"),1),0)</f>
        <v>0</v>
      </c>
      <c r="C81" s="60">
        <f ca="1">IF(ROW()&lt;ROW($A$39)+COUNTIF('Compte-rendu'!$A$2:$A$2082,'PV Attribution'!$H$5),INDIRECT(ADDRESS(MATCH('PV Attribution'!$H$5,'Compte-rendu'!$A$1:$A$2082,0)+ROW()-39,COLUMN()+2,3,1,"Compte-rendu"),1),0)</f>
        <v>0</v>
      </c>
      <c r="D81" s="84">
        <f ca="1">IF(ROW()&lt;ROW($A$39)+COUNTIF('Compte-rendu'!$A$2:$A$2082,'PV Attribution'!$H$5),INDIRECT(ADDRESS(MATCH('PV Attribution'!$H$5,'Compte-rendu'!$A$1:$A$2082,0)+ROW()-39,COLUMN()+2,3,1,"Compte-rendu"),1),0)</f>
        <v>0</v>
      </c>
      <c r="E81" s="84">
        <f ca="1">IF(ROW()&lt;ROW($A$39)+COUNTIF('Compte-rendu'!$A$2:$A$2082,'PV Attribution'!$H$5),INDIRECT(ADDRESS(MATCH('PV Attribution'!$H$5,'Compte-rendu'!$A$1:$A$2082,0)+ROW()-39,COLUMN()+2,3,1,"Compte-rendu"),1),0)</f>
        <v>0</v>
      </c>
      <c r="F81" s="84">
        <f ca="1">IF(ROW()&lt;ROW($A$39)+COUNTIF('Compte-rendu'!$A$2:$A$2082,'PV Attribution'!$H$5),INDIRECT(ADDRESS(MATCH('PV Attribution'!$H$5,'Compte-rendu'!$A$1:$A$2082,0)+ROW()-39,COLUMN()+2,3,1,"Compte-rendu"),1),0)</f>
        <v>0</v>
      </c>
      <c r="G81" s="84">
        <f ca="1">IF(ROW()&lt;ROW($A$39)+COUNTIF('Compte-rendu'!$A$2:$A$2082,'PV Attribution'!$H$5),INDIRECT(ADDRESS(MATCH('PV Attribution'!$H$5,'Compte-rendu'!$A$1:$A$2082,0)+ROW()-39,COLUMN()+2,3,1,"Compte-rendu"),1),0)</f>
        <v>0</v>
      </c>
      <c r="H81" s="60">
        <f ca="1">IF(ROW()&lt;ROW($A$39)+COUNTIF('Compte-rendu'!$A$2:$A$2082,'PV Attribution'!$H$5),INDIRECT(ADDRESS(MATCH('PV Attribution'!$H$5,'Compte-rendu'!$A$1:$A$2082,0)+ROW()-39,COLUMN()+2,3,1,"Compte-rendu"),1),0)</f>
        <v>0</v>
      </c>
      <c r="I81" s="60">
        <f ca="1">IF(ROW()&lt;ROW($A$39)+COUNTIF('Compte-rendu'!$A$2:$A$2082,'PV Attribution'!$H$5),INDIRECT(ADDRESS(MATCH('PV Attribution'!$H$5,'Compte-rendu'!$A$1:$A$2082,0)+ROW()-39,COLUMN()+2,3,1,"Compte-rendu"),1),0)</f>
        <v>0</v>
      </c>
      <c r="J81" s="60">
        <f ca="1">IF(ROW()&lt;ROW($A$39)+COUNTIF('Compte-rendu'!$A$2:$A$2082,'PV Attribution'!$H$5),INDIRECT(ADDRESS(MATCH('PV Attribution'!$H$5,'Compte-rendu'!$A$1:$A$2082,0)+ROW()-39,COLUMN()+2,3,1,"Compte-rendu"),1),0)</f>
        <v>0</v>
      </c>
      <c r="N81" s="33"/>
      <c r="O81" s="43" t="s">
        <v>66</v>
      </c>
      <c r="P81" s="38" t="s">
        <v>67</v>
      </c>
    </row>
    <row r="82" spans="1:16" ht="104.25" customHeight="1" x14ac:dyDescent="0.25">
      <c r="A82" s="60">
        <f ca="1">IF(ROW()&lt;ROW($A$39)+COUNTIF('Compte-rendu'!$A$2:$A$2082,'PV Attribution'!$H$5),INDIRECT(ADDRESS(MATCH('PV Attribution'!$H$5,'Compte-rendu'!$A$1:$A$2082,0)+ROW()-39,COLUMN()+2,3,1,"Compte-rendu"),1),0)</f>
        <v>0</v>
      </c>
      <c r="B82" s="60">
        <f ca="1">IF(ROW()&lt;ROW($A$39)+COUNTIF('Compte-rendu'!$A$2:$A$2082,'PV Attribution'!$H$5),INDIRECT(ADDRESS(MATCH('PV Attribution'!$H$5,'Compte-rendu'!$A$1:$A$2082,0)+ROW()-39,COLUMN()+2,3,1,"Compte-rendu"),1),0)</f>
        <v>0</v>
      </c>
      <c r="C82" s="60">
        <f ca="1">IF(ROW()&lt;ROW($A$39)+COUNTIF('Compte-rendu'!$A$2:$A$2082,'PV Attribution'!$H$5),INDIRECT(ADDRESS(MATCH('PV Attribution'!$H$5,'Compte-rendu'!$A$1:$A$2082,0)+ROW()-39,COLUMN()+2,3,1,"Compte-rendu"),1),0)</f>
        <v>0</v>
      </c>
      <c r="D82" s="84">
        <f ca="1">IF(ROW()&lt;ROW($A$39)+COUNTIF('Compte-rendu'!$A$2:$A$2082,'PV Attribution'!$H$5),INDIRECT(ADDRESS(MATCH('PV Attribution'!$H$5,'Compte-rendu'!$A$1:$A$2082,0)+ROW()-39,COLUMN()+2,3,1,"Compte-rendu"),1),0)</f>
        <v>0</v>
      </c>
      <c r="E82" s="84">
        <f ca="1">IF(ROW()&lt;ROW($A$39)+COUNTIF('Compte-rendu'!$A$2:$A$2082,'PV Attribution'!$H$5),INDIRECT(ADDRESS(MATCH('PV Attribution'!$H$5,'Compte-rendu'!$A$1:$A$2082,0)+ROW()-39,COLUMN()+2,3,1,"Compte-rendu"),1),0)</f>
        <v>0</v>
      </c>
      <c r="F82" s="84">
        <f ca="1">IF(ROW()&lt;ROW($A$39)+COUNTIF('Compte-rendu'!$A$2:$A$2082,'PV Attribution'!$H$5),INDIRECT(ADDRESS(MATCH('PV Attribution'!$H$5,'Compte-rendu'!$A$1:$A$2082,0)+ROW()-39,COLUMN()+2,3,1,"Compte-rendu"),1),0)</f>
        <v>0</v>
      </c>
      <c r="G82" s="84">
        <f ca="1">IF(ROW()&lt;ROW($A$39)+COUNTIF('Compte-rendu'!$A$2:$A$2082,'PV Attribution'!$H$5),INDIRECT(ADDRESS(MATCH('PV Attribution'!$H$5,'Compte-rendu'!$A$1:$A$2082,0)+ROW()-39,COLUMN()+2,3,1,"Compte-rendu"),1),0)</f>
        <v>0</v>
      </c>
      <c r="H82" s="60">
        <f ca="1">IF(ROW()&lt;ROW($A$39)+COUNTIF('Compte-rendu'!$A$2:$A$2082,'PV Attribution'!$H$5),INDIRECT(ADDRESS(MATCH('PV Attribution'!$H$5,'Compte-rendu'!$A$1:$A$2082,0)+ROW()-39,COLUMN()+2,3,1,"Compte-rendu"),1),0)</f>
        <v>0</v>
      </c>
      <c r="I82" s="60">
        <f ca="1">IF(ROW()&lt;ROW($A$39)+COUNTIF('Compte-rendu'!$A$2:$A$2082,'PV Attribution'!$H$5),INDIRECT(ADDRESS(MATCH('PV Attribution'!$H$5,'Compte-rendu'!$A$1:$A$2082,0)+ROW()-39,COLUMN()+2,3,1,"Compte-rendu"),1),0)</f>
        <v>0</v>
      </c>
      <c r="J82" s="60">
        <f ca="1">IF(ROW()&lt;ROW($A$39)+COUNTIF('Compte-rendu'!$A$2:$A$2082,'PV Attribution'!$H$5),INDIRECT(ADDRESS(MATCH('PV Attribution'!$H$5,'Compte-rendu'!$A$1:$A$2082,0)+ROW()-39,COLUMN()+2,3,1,"Compte-rendu"),1),0)</f>
        <v>0</v>
      </c>
      <c r="N82" s="33"/>
      <c r="O82" s="43" t="s">
        <v>68</v>
      </c>
      <c r="P82" s="38" t="s">
        <v>69</v>
      </c>
    </row>
    <row r="83" spans="1:16" ht="104.25" customHeight="1" x14ac:dyDescent="0.25">
      <c r="A83" s="60">
        <f ca="1">IF(ROW()&lt;ROW($A$39)+COUNTIF('Compte-rendu'!$A$2:$A$2082,'PV Attribution'!$H$5),INDIRECT(ADDRESS(MATCH('PV Attribution'!$H$5,'Compte-rendu'!$A$1:$A$2082,0)+ROW()-39,COLUMN()+2,3,1,"Compte-rendu"),1),0)</f>
        <v>0</v>
      </c>
      <c r="B83" s="60">
        <f ca="1">IF(ROW()&lt;ROW($A$39)+COUNTIF('Compte-rendu'!$A$2:$A$2082,'PV Attribution'!$H$5),INDIRECT(ADDRESS(MATCH('PV Attribution'!$H$5,'Compte-rendu'!$A$1:$A$2082,0)+ROW()-39,COLUMN()+2,3,1,"Compte-rendu"),1),0)</f>
        <v>0</v>
      </c>
      <c r="C83" s="60">
        <f ca="1">IF(ROW()&lt;ROW($A$39)+COUNTIF('Compte-rendu'!$A$2:$A$2082,'PV Attribution'!$H$5),INDIRECT(ADDRESS(MATCH('PV Attribution'!$H$5,'Compte-rendu'!$A$1:$A$2082,0)+ROW()-39,COLUMN()+2,3,1,"Compte-rendu"),1),0)</f>
        <v>0</v>
      </c>
      <c r="D83" s="84">
        <f ca="1">IF(ROW()&lt;ROW($A$39)+COUNTIF('Compte-rendu'!$A$2:$A$2082,'PV Attribution'!$H$5),INDIRECT(ADDRESS(MATCH('PV Attribution'!$H$5,'Compte-rendu'!$A$1:$A$2082,0)+ROW()-39,COLUMN()+2,3,1,"Compte-rendu"),1),0)</f>
        <v>0</v>
      </c>
      <c r="E83" s="84">
        <f ca="1">IF(ROW()&lt;ROW($A$39)+COUNTIF('Compte-rendu'!$A$2:$A$2082,'PV Attribution'!$H$5),INDIRECT(ADDRESS(MATCH('PV Attribution'!$H$5,'Compte-rendu'!$A$1:$A$2082,0)+ROW()-39,COLUMN()+2,3,1,"Compte-rendu"),1),0)</f>
        <v>0</v>
      </c>
      <c r="F83" s="84">
        <f ca="1">IF(ROW()&lt;ROW($A$39)+COUNTIF('Compte-rendu'!$A$2:$A$2082,'PV Attribution'!$H$5),INDIRECT(ADDRESS(MATCH('PV Attribution'!$H$5,'Compte-rendu'!$A$1:$A$2082,0)+ROW()-39,COLUMN()+2,3,1,"Compte-rendu"),1),0)</f>
        <v>0</v>
      </c>
      <c r="G83" s="84">
        <f ca="1">IF(ROW()&lt;ROW($A$39)+COUNTIF('Compte-rendu'!$A$2:$A$2082,'PV Attribution'!$H$5),INDIRECT(ADDRESS(MATCH('PV Attribution'!$H$5,'Compte-rendu'!$A$1:$A$2082,0)+ROW()-39,COLUMN()+2,3,1,"Compte-rendu"),1),0)</f>
        <v>0</v>
      </c>
      <c r="H83" s="60">
        <f ca="1">IF(ROW()&lt;ROW($A$39)+COUNTIF('Compte-rendu'!$A$2:$A$2082,'PV Attribution'!$H$5),INDIRECT(ADDRESS(MATCH('PV Attribution'!$H$5,'Compte-rendu'!$A$1:$A$2082,0)+ROW()-39,COLUMN()+2,3,1,"Compte-rendu"),1),0)</f>
        <v>0</v>
      </c>
      <c r="I83" s="60">
        <f ca="1">IF(ROW()&lt;ROW($A$39)+COUNTIF('Compte-rendu'!$A$2:$A$2082,'PV Attribution'!$H$5),INDIRECT(ADDRESS(MATCH('PV Attribution'!$H$5,'Compte-rendu'!$A$1:$A$2082,0)+ROW()-39,COLUMN()+2,3,1,"Compte-rendu"),1),0)</f>
        <v>0</v>
      </c>
      <c r="J83" s="60">
        <f ca="1">IF(ROW()&lt;ROW($A$39)+COUNTIF('Compte-rendu'!$A$2:$A$2082,'PV Attribution'!$H$5),INDIRECT(ADDRESS(MATCH('PV Attribution'!$H$5,'Compte-rendu'!$A$1:$A$2082,0)+ROW()-39,COLUMN()+2,3,1,"Compte-rendu"),1),0)</f>
        <v>0</v>
      </c>
      <c r="N83" s="33"/>
      <c r="O83" s="43" t="s">
        <v>70</v>
      </c>
      <c r="P83" s="38" t="s">
        <v>71</v>
      </c>
    </row>
    <row r="84" spans="1:16" ht="110.25" customHeight="1" x14ac:dyDescent="0.25">
      <c r="A84" s="60">
        <f ca="1">IF(ROW()&lt;ROW($A$39)+COUNTIF('Compte-rendu'!$A$2:$A$2082,'PV Attribution'!$H$5),INDIRECT(ADDRESS(MATCH('PV Attribution'!$H$5,'Compte-rendu'!$A$1:$A$2082,0)+ROW()-39,COLUMN()+2,3,1,"Compte-rendu"),1),0)</f>
        <v>0</v>
      </c>
      <c r="B84" s="60">
        <f ca="1">IF(ROW()&lt;ROW($A$39)+COUNTIF('Compte-rendu'!$A$2:$A$2082,'PV Attribution'!$H$5),INDIRECT(ADDRESS(MATCH('PV Attribution'!$H$5,'Compte-rendu'!$A$1:$A$2082,0)+ROW()-39,COLUMN()+2,3,1,"Compte-rendu"),1),0)</f>
        <v>0</v>
      </c>
      <c r="C84" s="60">
        <f ca="1">IF(ROW()&lt;ROW($A$39)+COUNTIF('Compte-rendu'!$A$2:$A$2082,'PV Attribution'!$H$5),INDIRECT(ADDRESS(MATCH('PV Attribution'!$H$5,'Compte-rendu'!$A$1:$A$2082,0)+ROW()-39,COLUMN()+2,3,1,"Compte-rendu"),1),0)</f>
        <v>0</v>
      </c>
      <c r="D84" s="84">
        <f ca="1">IF(ROW()&lt;ROW($A$39)+COUNTIF('Compte-rendu'!$A$2:$A$2082,'PV Attribution'!$H$5),INDIRECT(ADDRESS(MATCH('PV Attribution'!$H$5,'Compte-rendu'!$A$1:$A$2082,0)+ROW()-39,COLUMN()+2,3,1,"Compte-rendu"),1),0)</f>
        <v>0</v>
      </c>
      <c r="E84" s="84">
        <f ca="1">IF(ROW()&lt;ROW($A$39)+COUNTIF('Compte-rendu'!$A$2:$A$2082,'PV Attribution'!$H$5),INDIRECT(ADDRESS(MATCH('PV Attribution'!$H$5,'Compte-rendu'!$A$1:$A$2082,0)+ROW()-39,COLUMN()+2,3,1,"Compte-rendu"),1),0)</f>
        <v>0</v>
      </c>
      <c r="F84" s="84">
        <f ca="1">IF(ROW()&lt;ROW($A$39)+COUNTIF('Compte-rendu'!$A$2:$A$2082,'PV Attribution'!$H$5),INDIRECT(ADDRESS(MATCH('PV Attribution'!$H$5,'Compte-rendu'!$A$1:$A$2082,0)+ROW()-39,COLUMN()+2,3,1,"Compte-rendu"),1),0)</f>
        <v>0</v>
      </c>
      <c r="G84" s="84">
        <f ca="1">IF(ROW()&lt;ROW($A$39)+COUNTIF('Compte-rendu'!$A$2:$A$2082,'PV Attribution'!$H$5),INDIRECT(ADDRESS(MATCH('PV Attribution'!$H$5,'Compte-rendu'!$A$1:$A$2082,0)+ROW()-39,COLUMN()+2,3,1,"Compte-rendu"),1),0)</f>
        <v>0</v>
      </c>
      <c r="H84" s="60">
        <f ca="1">IF(ROW()&lt;ROW($A$39)+COUNTIF('Compte-rendu'!$A$2:$A$2082,'PV Attribution'!$H$5),INDIRECT(ADDRESS(MATCH('PV Attribution'!$H$5,'Compte-rendu'!$A$1:$A$2082,0)+ROW()-39,COLUMN()+2,3,1,"Compte-rendu"),1),0)</f>
        <v>0</v>
      </c>
      <c r="I84" s="60">
        <f ca="1">IF(ROW()&lt;ROW($A$39)+COUNTIF('Compte-rendu'!$A$2:$A$2082,'PV Attribution'!$H$5),INDIRECT(ADDRESS(MATCH('PV Attribution'!$H$5,'Compte-rendu'!$A$1:$A$2082,0)+ROW()-39,COLUMN()+2,3,1,"Compte-rendu"),1),0)</f>
        <v>0</v>
      </c>
      <c r="J84" s="60">
        <f ca="1">IF(ROW()&lt;ROW($A$39)+COUNTIF('Compte-rendu'!$A$2:$A$2082,'PV Attribution'!$H$5),INDIRECT(ADDRESS(MATCH('PV Attribution'!$H$5,'Compte-rendu'!$A$1:$A$2082,0)+ROW()-39,COLUMN()+2,3,1,"Compte-rendu"),1),0)</f>
        <v>0</v>
      </c>
      <c r="N84" s="33"/>
      <c r="O84" s="43" t="s">
        <v>72</v>
      </c>
      <c r="P84" s="38" t="s">
        <v>73</v>
      </c>
    </row>
    <row r="85" spans="1:16" ht="110.25" customHeight="1" x14ac:dyDescent="0.25">
      <c r="A85" s="60">
        <f ca="1">IF(ROW()&lt;ROW($A$39)+COUNTIF('Compte-rendu'!$A$2:$A$2082,'PV Attribution'!$H$5),INDIRECT(ADDRESS(MATCH('PV Attribution'!$H$5,'Compte-rendu'!$A$1:$A$2082,0)+ROW()-39,COLUMN()+2,3,1,"Compte-rendu"),1),0)</f>
        <v>0</v>
      </c>
      <c r="B85" s="60">
        <f ca="1">IF(ROW()&lt;ROW($A$39)+COUNTIF('Compte-rendu'!$A$2:$A$2082,'PV Attribution'!$H$5),INDIRECT(ADDRESS(MATCH('PV Attribution'!$H$5,'Compte-rendu'!$A$1:$A$2082,0)+ROW()-39,COLUMN()+2,3,1,"Compte-rendu"),1),0)</f>
        <v>0</v>
      </c>
      <c r="C85" s="60">
        <f ca="1">IF(ROW()&lt;ROW($A$39)+COUNTIF('Compte-rendu'!$A$2:$A$2082,'PV Attribution'!$H$5),INDIRECT(ADDRESS(MATCH('PV Attribution'!$H$5,'Compte-rendu'!$A$1:$A$2082,0)+ROW()-39,COLUMN()+2,3,1,"Compte-rendu"),1),0)</f>
        <v>0</v>
      </c>
      <c r="D85" s="84">
        <f ca="1">IF(ROW()&lt;ROW($A$39)+COUNTIF('Compte-rendu'!$A$2:$A$2082,'PV Attribution'!$H$5),INDIRECT(ADDRESS(MATCH('PV Attribution'!$H$5,'Compte-rendu'!$A$1:$A$2082,0)+ROW()-39,COLUMN()+2,3,1,"Compte-rendu"),1),0)</f>
        <v>0</v>
      </c>
      <c r="E85" s="84">
        <f ca="1">IF(ROW()&lt;ROW($A$39)+COUNTIF('Compte-rendu'!$A$2:$A$2082,'PV Attribution'!$H$5),INDIRECT(ADDRESS(MATCH('PV Attribution'!$H$5,'Compte-rendu'!$A$1:$A$2082,0)+ROW()-39,COLUMN()+2,3,1,"Compte-rendu"),1),0)</f>
        <v>0</v>
      </c>
      <c r="F85" s="84">
        <f ca="1">IF(ROW()&lt;ROW($A$39)+COUNTIF('Compte-rendu'!$A$2:$A$2082,'PV Attribution'!$H$5),INDIRECT(ADDRESS(MATCH('PV Attribution'!$H$5,'Compte-rendu'!$A$1:$A$2082,0)+ROW()-39,COLUMN()+2,3,1,"Compte-rendu"),1),0)</f>
        <v>0</v>
      </c>
      <c r="G85" s="84">
        <f ca="1">IF(ROW()&lt;ROW($A$39)+COUNTIF('Compte-rendu'!$A$2:$A$2082,'PV Attribution'!$H$5),INDIRECT(ADDRESS(MATCH('PV Attribution'!$H$5,'Compte-rendu'!$A$1:$A$2082,0)+ROW()-39,COLUMN()+2,3,1,"Compte-rendu"),1),0)</f>
        <v>0</v>
      </c>
      <c r="H85" s="60">
        <f ca="1">IF(ROW()&lt;ROW($A$39)+COUNTIF('Compte-rendu'!$A$2:$A$2082,'PV Attribution'!$H$5),INDIRECT(ADDRESS(MATCH('PV Attribution'!$H$5,'Compte-rendu'!$A$1:$A$2082,0)+ROW()-39,COLUMN()+2,3,1,"Compte-rendu"),1),0)</f>
        <v>0</v>
      </c>
      <c r="I85" s="60">
        <f ca="1">IF(ROW()&lt;ROW($A$39)+COUNTIF('Compte-rendu'!$A$2:$A$2082,'PV Attribution'!$H$5),INDIRECT(ADDRESS(MATCH('PV Attribution'!$H$5,'Compte-rendu'!$A$1:$A$2082,0)+ROW()-39,COLUMN()+2,3,1,"Compte-rendu"),1),0)</f>
        <v>0</v>
      </c>
      <c r="J85" s="60">
        <f ca="1">IF(ROW()&lt;ROW($A$39)+COUNTIF('Compte-rendu'!$A$2:$A$2082,'PV Attribution'!$H$5),INDIRECT(ADDRESS(MATCH('PV Attribution'!$H$5,'Compte-rendu'!$A$1:$A$2082,0)+ROW()-39,COLUMN()+2,3,1,"Compte-rendu"),1),0)</f>
        <v>0</v>
      </c>
      <c r="N85" s="33"/>
      <c r="O85" s="43" t="s">
        <v>74</v>
      </c>
      <c r="P85" s="38" t="s">
        <v>75</v>
      </c>
    </row>
    <row r="86" spans="1:16" ht="110.25" customHeight="1" x14ac:dyDescent="0.25">
      <c r="A86" s="60">
        <f ca="1">IF(ROW()&lt;ROW($A$39)+COUNTIF('Compte-rendu'!$A$2:$A$2082,'PV Attribution'!$H$5),INDIRECT(ADDRESS(MATCH('PV Attribution'!$H$5,'Compte-rendu'!$A$1:$A$2082,0)+ROW()-39,COLUMN()+2,3,1,"Compte-rendu"),1),0)</f>
        <v>0</v>
      </c>
      <c r="B86" s="60">
        <f ca="1">IF(ROW()&lt;ROW($A$39)+COUNTIF('Compte-rendu'!$A$2:$A$2082,'PV Attribution'!$H$5),INDIRECT(ADDRESS(MATCH('PV Attribution'!$H$5,'Compte-rendu'!$A$1:$A$2082,0)+ROW()-39,COLUMN()+2,3,1,"Compte-rendu"),1),0)</f>
        <v>0</v>
      </c>
      <c r="C86" s="60">
        <f ca="1">IF(ROW()&lt;ROW($A$39)+COUNTIF('Compte-rendu'!$A$2:$A$2082,'PV Attribution'!$H$5),INDIRECT(ADDRESS(MATCH('PV Attribution'!$H$5,'Compte-rendu'!$A$1:$A$2082,0)+ROW()-39,COLUMN()+2,3,1,"Compte-rendu"),1),0)</f>
        <v>0</v>
      </c>
      <c r="D86" s="84">
        <f ca="1">IF(ROW()&lt;ROW($A$39)+COUNTIF('Compte-rendu'!$A$2:$A$2082,'PV Attribution'!$H$5),INDIRECT(ADDRESS(MATCH('PV Attribution'!$H$5,'Compte-rendu'!$A$1:$A$2082,0)+ROW()-39,COLUMN()+2,3,1,"Compte-rendu"),1),0)</f>
        <v>0</v>
      </c>
      <c r="E86" s="84">
        <f ca="1">IF(ROW()&lt;ROW($A$39)+COUNTIF('Compte-rendu'!$A$2:$A$2082,'PV Attribution'!$H$5),INDIRECT(ADDRESS(MATCH('PV Attribution'!$H$5,'Compte-rendu'!$A$1:$A$2082,0)+ROW()-39,COLUMN()+2,3,1,"Compte-rendu"),1),0)</f>
        <v>0</v>
      </c>
      <c r="F86" s="84">
        <f ca="1">IF(ROW()&lt;ROW($A$39)+COUNTIF('Compte-rendu'!$A$2:$A$2082,'PV Attribution'!$H$5),INDIRECT(ADDRESS(MATCH('PV Attribution'!$H$5,'Compte-rendu'!$A$1:$A$2082,0)+ROW()-39,COLUMN()+2,3,1,"Compte-rendu"),1),0)</f>
        <v>0</v>
      </c>
      <c r="G86" s="84">
        <f ca="1">IF(ROW()&lt;ROW($A$39)+COUNTIF('Compte-rendu'!$A$2:$A$2082,'PV Attribution'!$H$5),INDIRECT(ADDRESS(MATCH('PV Attribution'!$H$5,'Compte-rendu'!$A$1:$A$2082,0)+ROW()-39,COLUMN()+2,3,1,"Compte-rendu"),1),0)</f>
        <v>0</v>
      </c>
      <c r="H86" s="60">
        <f ca="1">IF(ROW()&lt;ROW($A$39)+COUNTIF('Compte-rendu'!$A$2:$A$2082,'PV Attribution'!$H$5),INDIRECT(ADDRESS(MATCH('PV Attribution'!$H$5,'Compte-rendu'!$A$1:$A$2082,0)+ROW()-39,COLUMN()+2,3,1,"Compte-rendu"),1),0)</f>
        <v>0</v>
      </c>
      <c r="I86" s="60">
        <f ca="1">IF(ROW()&lt;ROW($A$39)+COUNTIF('Compte-rendu'!$A$2:$A$2082,'PV Attribution'!$H$5),INDIRECT(ADDRESS(MATCH('PV Attribution'!$H$5,'Compte-rendu'!$A$1:$A$2082,0)+ROW()-39,COLUMN()+2,3,1,"Compte-rendu"),1),0)</f>
        <v>0</v>
      </c>
      <c r="J86" s="60">
        <f ca="1">IF(ROW()&lt;ROW($A$39)+COUNTIF('Compte-rendu'!$A$2:$A$2082,'PV Attribution'!$H$5),INDIRECT(ADDRESS(MATCH('PV Attribution'!$H$5,'Compte-rendu'!$A$1:$A$2082,0)+ROW()-39,COLUMN()+2,3,1,"Compte-rendu"),1),0)</f>
        <v>0</v>
      </c>
      <c r="N86" s="33"/>
      <c r="O86" s="43" t="s">
        <v>76</v>
      </c>
      <c r="P86" s="38" t="s">
        <v>77</v>
      </c>
    </row>
    <row r="87" spans="1:16" ht="110.25" customHeight="1" x14ac:dyDescent="0.25">
      <c r="A87" s="60">
        <f ca="1">IF(ROW()&lt;ROW($A$39)+COUNTIF('Compte-rendu'!$A$2:$A$2082,'PV Attribution'!$H$5),INDIRECT(ADDRESS(MATCH('PV Attribution'!$H$5,'Compte-rendu'!$A$1:$A$2082,0)+ROW()-39,COLUMN()+2,3,1,"Compte-rendu"),1),0)</f>
        <v>0</v>
      </c>
      <c r="B87" s="60">
        <f ca="1">IF(ROW()&lt;ROW($A$39)+COUNTIF('Compte-rendu'!$A$2:$A$2082,'PV Attribution'!$H$5),INDIRECT(ADDRESS(MATCH('PV Attribution'!$H$5,'Compte-rendu'!$A$1:$A$2082,0)+ROW()-39,COLUMN()+2,3,1,"Compte-rendu"),1),0)</f>
        <v>0</v>
      </c>
      <c r="C87" s="60">
        <f ca="1">IF(ROW()&lt;ROW($A$39)+COUNTIF('Compte-rendu'!$A$2:$A$2082,'PV Attribution'!$H$5),INDIRECT(ADDRESS(MATCH('PV Attribution'!$H$5,'Compte-rendu'!$A$1:$A$2082,0)+ROW()-39,COLUMN()+2,3,1,"Compte-rendu"),1),0)</f>
        <v>0</v>
      </c>
      <c r="D87" s="84">
        <f ca="1">IF(ROW()&lt;ROW($A$39)+COUNTIF('Compte-rendu'!$A$2:$A$2082,'PV Attribution'!$H$5),INDIRECT(ADDRESS(MATCH('PV Attribution'!$H$5,'Compte-rendu'!$A$1:$A$2082,0)+ROW()-39,COLUMN()+2,3,1,"Compte-rendu"),1),0)</f>
        <v>0</v>
      </c>
      <c r="E87" s="84">
        <f ca="1">IF(ROW()&lt;ROW($A$39)+COUNTIF('Compte-rendu'!$A$2:$A$2082,'PV Attribution'!$H$5),INDIRECT(ADDRESS(MATCH('PV Attribution'!$H$5,'Compte-rendu'!$A$1:$A$2082,0)+ROW()-39,COLUMN()+2,3,1,"Compte-rendu"),1),0)</f>
        <v>0</v>
      </c>
      <c r="F87" s="84">
        <f ca="1">IF(ROW()&lt;ROW($A$39)+COUNTIF('Compte-rendu'!$A$2:$A$2082,'PV Attribution'!$H$5),INDIRECT(ADDRESS(MATCH('PV Attribution'!$H$5,'Compte-rendu'!$A$1:$A$2082,0)+ROW()-39,COLUMN()+2,3,1,"Compte-rendu"),1),0)</f>
        <v>0</v>
      </c>
      <c r="G87" s="84">
        <f ca="1">IF(ROW()&lt;ROW($A$39)+COUNTIF('Compte-rendu'!$A$2:$A$2082,'PV Attribution'!$H$5),INDIRECT(ADDRESS(MATCH('PV Attribution'!$H$5,'Compte-rendu'!$A$1:$A$2082,0)+ROW()-39,COLUMN()+2,3,1,"Compte-rendu"),1),0)</f>
        <v>0</v>
      </c>
      <c r="H87" s="60">
        <f ca="1">IF(ROW()&lt;ROW($A$39)+COUNTIF('Compte-rendu'!$A$2:$A$2082,'PV Attribution'!$H$5),INDIRECT(ADDRESS(MATCH('PV Attribution'!$H$5,'Compte-rendu'!$A$1:$A$2082,0)+ROW()-39,COLUMN()+2,3,1,"Compte-rendu"),1),0)</f>
        <v>0</v>
      </c>
      <c r="I87" s="60">
        <f ca="1">IF(ROW()&lt;ROW($A$39)+COUNTIF('Compte-rendu'!$A$2:$A$2082,'PV Attribution'!$H$5),INDIRECT(ADDRESS(MATCH('PV Attribution'!$H$5,'Compte-rendu'!$A$1:$A$2082,0)+ROW()-39,COLUMN()+2,3,1,"Compte-rendu"),1),0)</f>
        <v>0</v>
      </c>
      <c r="J87" s="60">
        <f ca="1">IF(ROW()&lt;ROW($A$39)+COUNTIF('Compte-rendu'!$A$2:$A$2082,'PV Attribution'!$H$5),INDIRECT(ADDRESS(MATCH('PV Attribution'!$H$5,'Compte-rendu'!$A$1:$A$2082,0)+ROW()-39,COLUMN()+2,3,1,"Compte-rendu"),1),0)</f>
        <v>0</v>
      </c>
      <c r="N87" s="33"/>
      <c r="O87" s="43" t="s">
        <v>78</v>
      </c>
      <c r="P87" s="38" t="s">
        <v>79</v>
      </c>
    </row>
    <row r="88" spans="1:16" ht="110.25" customHeight="1" x14ac:dyDescent="0.25">
      <c r="A88" s="60">
        <f ca="1">IF(ROW()&lt;ROW($A$39)+COUNTIF('Compte-rendu'!$A$2:$A$2082,'PV Attribution'!$H$5),INDIRECT(ADDRESS(MATCH('PV Attribution'!$H$5,'Compte-rendu'!$A$1:$A$2082,0)+ROW()-39,COLUMN()+2,3,1,"Compte-rendu"),1),0)</f>
        <v>0</v>
      </c>
      <c r="B88" s="60">
        <f ca="1">IF(ROW()&lt;ROW($A$39)+COUNTIF('Compte-rendu'!$A$2:$A$2082,'PV Attribution'!$H$5),INDIRECT(ADDRESS(MATCH('PV Attribution'!$H$5,'Compte-rendu'!$A$1:$A$2082,0)+ROW()-39,COLUMN()+2,3,1,"Compte-rendu"),1),0)</f>
        <v>0</v>
      </c>
      <c r="C88" s="60">
        <f ca="1">IF(ROW()&lt;ROW($A$39)+COUNTIF('Compte-rendu'!$A$2:$A$2082,'PV Attribution'!$H$5),INDIRECT(ADDRESS(MATCH('PV Attribution'!$H$5,'Compte-rendu'!$A$1:$A$2082,0)+ROW()-39,COLUMN()+2,3,1,"Compte-rendu"),1),0)</f>
        <v>0</v>
      </c>
      <c r="D88" s="84">
        <f ca="1">IF(ROW()&lt;ROW($A$39)+COUNTIF('Compte-rendu'!$A$2:$A$2082,'PV Attribution'!$H$5),INDIRECT(ADDRESS(MATCH('PV Attribution'!$H$5,'Compte-rendu'!$A$1:$A$2082,0)+ROW()-39,COLUMN()+2,3,1,"Compte-rendu"),1),0)</f>
        <v>0</v>
      </c>
      <c r="E88" s="84">
        <f ca="1">IF(ROW()&lt;ROW($A$39)+COUNTIF('Compte-rendu'!$A$2:$A$2082,'PV Attribution'!$H$5),INDIRECT(ADDRESS(MATCH('PV Attribution'!$H$5,'Compte-rendu'!$A$1:$A$2082,0)+ROW()-39,COLUMN()+2,3,1,"Compte-rendu"),1),0)</f>
        <v>0</v>
      </c>
      <c r="F88" s="84">
        <f ca="1">IF(ROW()&lt;ROW($A$39)+COUNTIF('Compte-rendu'!$A$2:$A$2082,'PV Attribution'!$H$5),INDIRECT(ADDRESS(MATCH('PV Attribution'!$H$5,'Compte-rendu'!$A$1:$A$2082,0)+ROW()-39,COLUMN()+2,3,1,"Compte-rendu"),1),0)</f>
        <v>0</v>
      </c>
      <c r="G88" s="84">
        <f ca="1">IF(ROW()&lt;ROW($A$39)+COUNTIF('Compte-rendu'!$A$2:$A$2082,'PV Attribution'!$H$5),INDIRECT(ADDRESS(MATCH('PV Attribution'!$H$5,'Compte-rendu'!$A$1:$A$2082,0)+ROW()-39,COLUMN()+2,3,1,"Compte-rendu"),1),0)</f>
        <v>0</v>
      </c>
      <c r="H88" s="60">
        <f ca="1">IF(ROW()&lt;ROW($A$39)+COUNTIF('Compte-rendu'!$A$2:$A$2082,'PV Attribution'!$H$5),INDIRECT(ADDRESS(MATCH('PV Attribution'!$H$5,'Compte-rendu'!$A$1:$A$2082,0)+ROW()-39,COLUMN()+2,3,1,"Compte-rendu"),1),0)</f>
        <v>0</v>
      </c>
      <c r="I88" s="60">
        <f ca="1">IF(ROW()&lt;ROW($A$39)+COUNTIF('Compte-rendu'!$A$2:$A$2082,'PV Attribution'!$H$5),INDIRECT(ADDRESS(MATCH('PV Attribution'!$H$5,'Compte-rendu'!$A$1:$A$2082,0)+ROW()-39,COLUMN()+2,3,1,"Compte-rendu"),1),0)</f>
        <v>0</v>
      </c>
      <c r="J88" s="60">
        <f ca="1">IF(ROW()&lt;ROW($A$39)+COUNTIF('Compte-rendu'!$A$2:$A$2082,'PV Attribution'!$H$5),INDIRECT(ADDRESS(MATCH('PV Attribution'!$H$5,'Compte-rendu'!$A$1:$A$2082,0)+ROW()-39,COLUMN()+2,3,1,"Compte-rendu"),1),0)</f>
        <v>0</v>
      </c>
      <c r="N88" s="33"/>
      <c r="O88" s="43" t="s">
        <v>80</v>
      </c>
      <c r="P88" s="38" t="s">
        <v>81</v>
      </c>
    </row>
    <row r="89" spans="1:16" ht="110.25" customHeight="1" x14ac:dyDescent="0.25">
      <c r="A89" s="60">
        <f ca="1">IF(ROW()&lt;ROW($A$39)+COUNTIF('Compte-rendu'!$A$2:$A$2082,'PV Attribution'!$H$5),INDIRECT(ADDRESS(MATCH('PV Attribution'!$H$5,'Compte-rendu'!$A$1:$A$2082,0)+ROW()-39,COLUMN()+2,3,1,"Compte-rendu"),1),0)</f>
        <v>0</v>
      </c>
      <c r="B89" s="60">
        <f ca="1">IF(ROW()&lt;ROW($A$39)+COUNTIF('Compte-rendu'!$A$2:$A$2082,'PV Attribution'!$H$5),INDIRECT(ADDRESS(MATCH('PV Attribution'!$H$5,'Compte-rendu'!$A$1:$A$2082,0)+ROW()-39,COLUMN()+2,3,1,"Compte-rendu"),1),0)</f>
        <v>0</v>
      </c>
      <c r="C89" s="60">
        <f ca="1">IF(ROW()&lt;ROW($A$39)+COUNTIF('Compte-rendu'!$A$2:$A$2082,'PV Attribution'!$H$5),INDIRECT(ADDRESS(MATCH('PV Attribution'!$H$5,'Compte-rendu'!$A$1:$A$2082,0)+ROW()-39,COLUMN()+2,3,1,"Compte-rendu"),1),0)</f>
        <v>0</v>
      </c>
      <c r="D89" s="84">
        <f ca="1">IF(ROW()&lt;ROW($A$39)+COUNTIF('Compte-rendu'!$A$2:$A$2082,'PV Attribution'!$H$5),INDIRECT(ADDRESS(MATCH('PV Attribution'!$H$5,'Compte-rendu'!$A$1:$A$2082,0)+ROW()-39,COLUMN()+2,3,1,"Compte-rendu"),1),0)</f>
        <v>0</v>
      </c>
      <c r="E89" s="84">
        <f ca="1">IF(ROW()&lt;ROW($A$39)+COUNTIF('Compte-rendu'!$A$2:$A$2082,'PV Attribution'!$H$5),INDIRECT(ADDRESS(MATCH('PV Attribution'!$H$5,'Compte-rendu'!$A$1:$A$2082,0)+ROW()-39,COLUMN()+2,3,1,"Compte-rendu"),1),0)</f>
        <v>0</v>
      </c>
      <c r="F89" s="84">
        <f ca="1">IF(ROW()&lt;ROW($A$39)+COUNTIF('Compte-rendu'!$A$2:$A$2082,'PV Attribution'!$H$5),INDIRECT(ADDRESS(MATCH('PV Attribution'!$H$5,'Compte-rendu'!$A$1:$A$2082,0)+ROW()-39,COLUMN()+2,3,1,"Compte-rendu"),1),0)</f>
        <v>0</v>
      </c>
      <c r="G89" s="84">
        <f ca="1">IF(ROW()&lt;ROW($A$39)+COUNTIF('Compte-rendu'!$A$2:$A$2082,'PV Attribution'!$H$5),INDIRECT(ADDRESS(MATCH('PV Attribution'!$H$5,'Compte-rendu'!$A$1:$A$2082,0)+ROW()-39,COLUMN()+2,3,1,"Compte-rendu"),1),0)</f>
        <v>0</v>
      </c>
      <c r="H89" s="60">
        <f ca="1">IF(ROW()&lt;ROW($A$39)+COUNTIF('Compte-rendu'!$A$2:$A$2082,'PV Attribution'!$H$5),INDIRECT(ADDRESS(MATCH('PV Attribution'!$H$5,'Compte-rendu'!$A$1:$A$2082,0)+ROW()-39,COLUMN()+2,3,1,"Compte-rendu"),1),0)</f>
        <v>0</v>
      </c>
      <c r="I89" s="60">
        <f ca="1">IF(ROW()&lt;ROW($A$39)+COUNTIF('Compte-rendu'!$A$2:$A$2082,'PV Attribution'!$H$5),INDIRECT(ADDRESS(MATCH('PV Attribution'!$H$5,'Compte-rendu'!$A$1:$A$2082,0)+ROW()-39,COLUMN()+2,3,1,"Compte-rendu"),1),0)</f>
        <v>0</v>
      </c>
      <c r="J89" s="60">
        <f ca="1">IF(ROW()&lt;ROW($A$39)+COUNTIF('Compte-rendu'!$A$2:$A$2082,'PV Attribution'!$H$5),INDIRECT(ADDRESS(MATCH('PV Attribution'!$H$5,'Compte-rendu'!$A$1:$A$2082,0)+ROW()-39,COLUMN()+2,3,1,"Compte-rendu"),1),0)</f>
        <v>0</v>
      </c>
      <c r="N89" s="33"/>
      <c r="O89" s="43" t="s">
        <v>82</v>
      </c>
      <c r="P89" s="38" t="s">
        <v>83</v>
      </c>
    </row>
    <row r="90" spans="1:16" ht="110.25" customHeight="1" x14ac:dyDescent="0.25">
      <c r="A90" s="60">
        <f ca="1">IF(ROW()&lt;ROW($A$39)+COUNTIF('Compte-rendu'!$A$2:$A$2082,'PV Attribution'!$H$5),INDIRECT(ADDRESS(MATCH('PV Attribution'!$H$5,'Compte-rendu'!$A$1:$A$2082,0)+ROW()-39,COLUMN()+2,3,1,"Compte-rendu"),1),0)</f>
        <v>0</v>
      </c>
      <c r="B90" s="60">
        <f ca="1">IF(ROW()&lt;ROW($A$39)+COUNTIF('Compte-rendu'!$A$2:$A$2082,'PV Attribution'!$H$5),INDIRECT(ADDRESS(MATCH('PV Attribution'!$H$5,'Compte-rendu'!$A$1:$A$2082,0)+ROW()-39,COLUMN()+2,3,1,"Compte-rendu"),1),0)</f>
        <v>0</v>
      </c>
      <c r="C90" s="60">
        <f ca="1">IF(ROW()&lt;ROW($A$39)+COUNTIF('Compte-rendu'!$A$2:$A$2082,'PV Attribution'!$H$5),INDIRECT(ADDRESS(MATCH('PV Attribution'!$H$5,'Compte-rendu'!$A$1:$A$2082,0)+ROW()-39,COLUMN()+2,3,1,"Compte-rendu"),1),0)</f>
        <v>0</v>
      </c>
      <c r="D90" s="84">
        <f ca="1">IF(ROW()&lt;ROW($A$39)+COUNTIF('Compte-rendu'!$A$2:$A$2082,'PV Attribution'!$H$5),INDIRECT(ADDRESS(MATCH('PV Attribution'!$H$5,'Compte-rendu'!$A$1:$A$2082,0)+ROW()-39,COLUMN()+2,3,1,"Compte-rendu"),1),0)</f>
        <v>0</v>
      </c>
      <c r="E90" s="84">
        <f ca="1">IF(ROW()&lt;ROW($A$39)+COUNTIF('Compte-rendu'!$A$2:$A$2082,'PV Attribution'!$H$5),INDIRECT(ADDRESS(MATCH('PV Attribution'!$H$5,'Compte-rendu'!$A$1:$A$2082,0)+ROW()-39,COLUMN()+2,3,1,"Compte-rendu"),1),0)</f>
        <v>0</v>
      </c>
      <c r="F90" s="84">
        <f ca="1">IF(ROW()&lt;ROW($A$39)+COUNTIF('Compte-rendu'!$A$2:$A$2082,'PV Attribution'!$H$5),INDIRECT(ADDRESS(MATCH('PV Attribution'!$H$5,'Compte-rendu'!$A$1:$A$2082,0)+ROW()-39,COLUMN()+2,3,1,"Compte-rendu"),1),0)</f>
        <v>0</v>
      </c>
      <c r="G90" s="84">
        <f ca="1">IF(ROW()&lt;ROW($A$39)+COUNTIF('Compte-rendu'!$A$2:$A$2082,'PV Attribution'!$H$5),INDIRECT(ADDRESS(MATCH('PV Attribution'!$H$5,'Compte-rendu'!$A$1:$A$2082,0)+ROW()-39,COLUMN()+2,3,1,"Compte-rendu"),1),0)</f>
        <v>0</v>
      </c>
      <c r="H90" s="60">
        <f ca="1">IF(ROW()&lt;ROW($A$39)+COUNTIF('Compte-rendu'!$A$2:$A$2082,'PV Attribution'!$H$5),INDIRECT(ADDRESS(MATCH('PV Attribution'!$H$5,'Compte-rendu'!$A$1:$A$2082,0)+ROW()-39,COLUMN()+2,3,1,"Compte-rendu"),1),0)</f>
        <v>0</v>
      </c>
      <c r="I90" s="60">
        <f ca="1">IF(ROW()&lt;ROW($A$39)+COUNTIF('Compte-rendu'!$A$2:$A$2082,'PV Attribution'!$H$5),INDIRECT(ADDRESS(MATCH('PV Attribution'!$H$5,'Compte-rendu'!$A$1:$A$2082,0)+ROW()-39,COLUMN()+2,3,1,"Compte-rendu"),1),0)</f>
        <v>0</v>
      </c>
      <c r="J90" s="60">
        <f ca="1">IF(ROW()&lt;ROW($A$39)+COUNTIF('Compte-rendu'!$A$2:$A$2082,'PV Attribution'!$H$5),INDIRECT(ADDRESS(MATCH('PV Attribution'!$H$5,'Compte-rendu'!$A$1:$A$2082,0)+ROW()-39,COLUMN()+2,3,1,"Compte-rendu"),1),0)</f>
        <v>0</v>
      </c>
      <c r="N90" s="33"/>
      <c r="O90" s="43" t="s">
        <v>84</v>
      </c>
      <c r="P90" s="38" t="s">
        <v>85</v>
      </c>
    </row>
    <row r="91" spans="1:16" ht="110.25" customHeight="1" x14ac:dyDescent="0.25">
      <c r="A91" s="60">
        <f ca="1">IF(ROW()&lt;ROW($A$39)+COUNTIF('Compte-rendu'!$A$2:$A$2082,'PV Attribution'!$H$5),INDIRECT(ADDRESS(MATCH('PV Attribution'!$H$5,'Compte-rendu'!$A$1:$A$2082,0)+ROW()-39,COLUMN()+2,3,1,"Compte-rendu"),1),0)</f>
        <v>0</v>
      </c>
      <c r="B91" s="60">
        <f ca="1">IF(ROW()&lt;ROW($A$39)+COUNTIF('Compte-rendu'!$A$2:$A$2082,'PV Attribution'!$H$5),INDIRECT(ADDRESS(MATCH('PV Attribution'!$H$5,'Compte-rendu'!$A$1:$A$2082,0)+ROW()-39,COLUMN()+2,3,1,"Compte-rendu"),1),0)</f>
        <v>0</v>
      </c>
      <c r="C91" s="60">
        <f ca="1">IF(ROW()&lt;ROW($A$39)+COUNTIF('Compte-rendu'!$A$2:$A$2082,'PV Attribution'!$H$5),INDIRECT(ADDRESS(MATCH('PV Attribution'!$H$5,'Compte-rendu'!$A$1:$A$2082,0)+ROW()-39,COLUMN()+2,3,1,"Compte-rendu"),1),0)</f>
        <v>0</v>
      </c>
      <c r="D91" s="84">
        <f ca="1">IF(ROW()&lt;ROW($A$39)+COUNTIF('Compte-rendu'!$A$2:$A$2082,'PV Attribution'!$H$5),INDIRECT(ADDRESS(MATCH('PV Attribution'!$H$5,'Compte-rendu'!$A$1:$A$2082,0)+ROW()-39,COLUMN()+2,3,1,"Compte-rendu"),1),0)</f>
        <v>0</v>
      </c>
      <c r="E91" s="84">
        <f ca="1">IF(ROW()&lt;ROW($A$39)+COUNTIF('Compte-rendu'!$A$2:$A$2082,'PV Attribution'!$H$5),INDIRECT(ADDRESS(MATCH('PV Attribution'!$H$5,'Compte-rendu'!$A$1:$A$2082,0)+ROW()-39,COLUMN()+2,3,1,"Compte-rendu"),1),0)</f>
        <v>0</v>
      </c>
      <c r="F91" s="84">
        <f ca="1">IF(ROW()&lt;ROW($A$39)+COUNTIF('Compte-rendu'!$A$2:$A$2082,'PV Attribution'!$H$5),INDIRECT(ADDRESS(MATCH('PV Attribution'!$H$5,'Compte-rendu'!$A$1:$A$2082,0)+ROW()-39,COLUMN()+2,3,1,"Compte-rendu"),1),0)</f>
        <v>0</v>
      </c>
      <c r="G91" s="84">
        <f ca="1">IF(ROW()&lt;ROW($A$39)+COUNTIF('Compte-rendu'!$A$2:$A$2082,'PV Attribution'!$H$5),INDIRECT(ADDRESS(MATCH('PV Attribution'!$H$5,'Compte-rendu'!$A$1:$A$2082,0)+ROW()-39,COLUMN()+2,3,1,"Compte-rendu"),1),0)</f>
        <v>0</v>
      </c>
      <c r="H91" s="60">
        <f ca="1">IF(ROW()&lt;ROW($A$39)+COUNTIF('Compte-rendu'!$A$2:$A$2082,'PV Attribution'!$H$5),INDIRECT(ADDRESS(MATCH('PV Attribution'!$H$5,'Compte-rendu'!$A$1:$A$2082,0)+ROW()-39,COLUMN()+2,3,1,"Compte-rendu"),1),0)</f>
        <v>0</v>
      </c>
      <c r="I91" s="60">
        <f ca="1">IF(ROW()&lt;ROW($A$39)+COUNTIF('Compte-rendu'!$A$2:$A$2082,'PV Attribution'!$H$5),INDIRECT(ADDRESS(MATCH('PV Attribution'!$H$5,'Compte-rendu'!$A$1:$A$2082,0)+ROW()-39,COLUMN()+2,3,1,"Compte-rendu"),1),0)</f>
        <v>0</v>
      </c>
      <c r="J91" s="60">
        <f ca="1">IF(ROW()&lt;ROW($A$39)+COUNTIF('Compte-rendu'!$A$2:$A$2082,'PV Attribution'!$H$5),INDIRECT(ADDRESS(MATCH('PV Attribution'!$H$5,'Compte-rendu'!$A$1:$A$2082,0)+ROW()-39,COLUMN()+2,3,1,"Compte-rendu"),1),0)</f>
        <v>0</v>
      </c>
      <c r="N91" s="33"/>
      <c r="O91" s="43" t="s">
        <v>86</v>
      </c>
      <c r="P91" s="38" t="s">
        <v>87</v>
      </c>
    </row>
    <row r="92" spans="1:16" ht="110.25" customHeight="1" x14ac:dyDescent="0.25">
      <c r="A92" s="60">
        <f ca="1">IF(ROW()&lt;ROW($A$39)+COUNTIF('Compte-rendu'!$A$2:$A$2082,'PV Attribution'!$H$5),INDIRECT(ADDRESS(MATCH('PV Attribution'!$H$5,'Compte-rendu'!$A$1:$A$2082,0)+ROW()-39,COLUMN()+2,3,1,"Compte-rendu"),1),0)</f>
        <v>0</v>
      </c>
      <c r="B92" s="60">
        <f ca="1">IF(ROW()&lt;ROW($A$39)+COUNTIF('Compte-rendu'!$A$2:$A$2082,'PV Attribution'!$H$5),INDIRECT(ADDRESS(MATCH('PV Attribution'!$H$5,'Compte-rendu'!$A$1:$A$2082,0)+ROW()-39,COLUMN()+2,3,1,"Compte-rendu"),1),0)</f>
        <v>0</v>
      </c>
      <c r="C92" s="60">
        <f ca="1">IF(ROW()&lt;ROW($A$39)+COUNTIF('Compte-rendu'!$A$2:$A$2082,'PV Attribution'!$H$5),INDIRECT(ADDRESS(MATCH('PV Attribution'!$H$5,'Compte-rendu'!$A$1:$A$2082,0)+ROW()-39,COLUMN()+2,3,1,"Compte-rendu"),1),0)</f>
        <v>0</v>
      </c>
      <c r="D92" s="84">
        <f ca="1">IF(ROW()&lt;ROW($A$39)+COUNTIF('Compte-rendu'!$A$2:$A$2082,'PV Attribution'!$H$5),INDIRECT(ADDRESS(MATCH('PV Attribution'!$H$5,'Compte-rendu'!$A$1:$A$2082,0)+ROW()-39,COLUMN()+2,3,1,"Compte-rendu"),1),0)</f>
        <v>0</v>
      </c>
      <c r="E92" s="84">
        <f ca="1">IF(ROW()&lt;ROW($A$39)+COUNTIF('Compte-rendu'!$A$2:$A$2082,'PV Attribution'!$H$5),INDIRECT(ADDRESS(MATCH('PV Attribution'!$H$5,'Compte-rendu'!$A$1:$A$2082,0)+ROW()-39,COLUMN()+2,3,1,"Compte-rendu"),1),0)</f>
        <v>0</v>
      </c>
      <c r="F92" s="84">
        <f ca="1">IF(ROW()&lt;ROW($A$39)+COUNTIF('Compte-rendu'!$A$2:$A$2082,'PV Attribution'!$H$5),INDIRECT(ADDRESS(MATCH('PV Attribution'!$H$5,'Compte-rendu'!$A$1:$A$2082,0)+ROW()-39,COLUMN()+2,3,1,"Compte-rendu"),1),0)</f>
        <v>0</v>
      </c>
      <c r="G92" s="84">
        <f ca="1">IF(ROW()&lt;ROW($A$39)+COUNTIF('Compte-rendu'!$A$2:$A$2082,'PV Attribution'!$H$5),INDIRECT(ADDRESS(MATCH('PV Attribution'!$H$5,'Compte-rendu'!$A$1:$A$2082,0)+ROW()-39,COLUMN()+2,3,1,"Compte-rendu"),1),0)</f>
        <v>0</v>
      </c>
      <c r="H92" s="60">
        <f ca="1">IF(ROW()&lt;ROW($A$39)+COUNTIF('Compte-rendu'!$A$2:$A$2082,'PV Attribution'!$H$5),INDIRECT(ADDRESS(MATCH('PV Attribution'!$H$5,'Compte-rendu'!$A$1:$A$2082,0)+ROW()-39,COLUMN()+2,3,1,"Compte-rendu"),1),0)</f>
        <v>0</v>
      </c>
      <c r="I92" s="60">
        <f ca="1">IF(ROW()&lt;ROW($A$39)+COUNTIF('Compte-rendu'!$A$2:$A$2082,'PV Attribution'!$H$5),INDIRECT(ADDRESS(MATCH('PV Attribution'!$H$5,'Compte-rendu'!$A$1:$A$2082,0)+ROW()-39,COLUMN()+2,3,1,"Compte-rendu"),1),0)</f>
        <v>0</v>
      </c>
      <c r="J92" s="60">
        <f ca="1">IF(ROW()&lt;ROW($A$39)+COUNTIF('Compte-rendu'!$A$2:$A$2082,'PV Attribution'!$H$5),INDIRECT(ADDRESS(MATCH('PV Attribution'!$H$5,'Compte-rendu'!$A$1:$A$2082,0)+ROW()-39,COLUMN()+2,3,1,"Compte-rendu"),1),0)</f>
        <v>0</v>
      </c>
      <c r="N92" s="33"/>
      <c r="O92" s="43" t="s">
        <v>88</v>
      </c>
      <c r="P92" s="38" t="s">
        <v>89</v>
      </c>
    </row>
    <row r="93" spans="1:16" ht="110.25" customHeight="1" x14ac:dyDescent="0.25">
      <c r="A93" s="60">
        <f ca="1">IF(ROW()&lt;ROW($A$39)+COUNTIF('Compte-rendu'!$A$2:$A$2082,'PV Attribution'!$H$5),INDIRECT(ADDRESS(MATCH('PV Attribution'!$H$5,'Compte-rendu'!$A$1:$A$2082,0)+ROW()-39,COLUMN()+2,3,1,"Compte-rendu"),1),0)</f>
        <v>0</v>
      </c>
      <c r="B93" s="60">
        <f ca="1">IF(ROW()&lt;ROW($A$39)+COUNTIF('Compte-rendu'!$A$2:$A$2082,'PV Attribution'!$H$5),INDIRECT(ADDRESS(MATCH('PV Attribution'!$H$5,'Compte-rendu'!$A$1:$A$2082,0)+ROW()-39,COLUMN()+2,3,1,"Compte-rendu"),1),0)</f>
        <v>0</v>
      </c>
      <c r="C93" s="60">
        <f ca="1">IF(ROW()&lt;ROW($A$39)+COUNTIF('Compte-rendu'!$A$2:$A$2082,'PV Attribution'!$H$5),INDIRECT(ADDRESS(MATCH('PV Attribution'!$H$5,'Compte-rendu'!$A$1:$A$2082,0)+ROW()-39,COLUMN()+2,3,1,"Compte-rendu"),1),0)</f>
        <v>0</v>
      </c>
      <c r="D93" s="84">
        <f ca="1">IF(ROW()&lt;ROW($A$39)+COUNTIF('Compte-rendu'!$A$2:$A$2082,'PV Attribution'!$H$5),INDIRECT(ADDRESS(MATCH('PV Attribution'!$H$5,'Compte-rendu'!$A$1:$A$2082,0)+ROW()-39,COLUMN()+2,3,1,"Compte-rendu"),1),0)</f>
        <v>0</v>
      </c>
      <c r="E93" s="84">
        <f ca="1">IF(ROW()&lt;ROW($A$39)+COUNTIF('Compte-rendu'!$A$2:$A$2082,'PV Attribution'!$H$5),INDIRECT(ADDRESS(MATCH('PV Attribution'!$H$5,'Compte-rendu'!$A$1:$A$2082,0)+ROW()-39,COLUMN()+2,3,1,"Compte-rendu"),1),0)</f>
        <v>0</v>
      </c>
      <c r="F93" s="84">
        <f ca="1">IF(ROW()&lt;ROW($A$39)+COUNTIF('Compte-rendu'!$A$2:$A$2082,'PV Attribution'!$H$5),INDIRECT(ADDRESS(MATCH('PV Attribution'!$H$5,'Compte-rendu'!$A$1:$A$2082,0)+ROW()-39,COLUMN()+2,3,1,"Compte-rendu"),1),0)</f>
        <v>0</v>
      </c>
      <c r="G93" s="84">
        <f ca="1">IF(ROW()&lt;ROW($A$39)+COUNTIF('Compte-rendu'!$A$2:$A$2082,'PV Attribution'!$H$5),INDIRECT(ADDRESS(MATCH('PV Attribution'!$H$5,'Compte-rendu'!$A$1:$A$2082,0)+ROW()-39,COLUMN()+2,3,1,"Compte-rendu"),1),0)</f>
        <v>0</v>
      </c>
      <c r="H93" s="60">
        <f ca="1">IF(ROW()&lt;ROW($A$39)+COUNTIF('Compte-rendu'!$A$2:$A$2082,'PV Attribution'!$H$5),INDIRECT(ADDRESS(MATCH('PV Attribution'!$H$5,'Compte-rendu'!$A$1:$A$2082,0)+ROW()-39,COLUMN()+2,3,1,"Compte-rendu"),1),0)</f>
        <v>0</v>
      </c>
      <c r="I93" s="60">
        <f ca="1">IF(ROW()&lt;ROW($A$39)+COUNTIF('Compte-rendu'!$A$2:$A$2082,'PV Attribution'!$H$5),INDIRECT(ADDRESS(MATCH('PV Attribution'!$H$5,'Compte-rendu'!$A$1:$A$2082,0)+ROW()-39,COLUMN()+2,3,1,"Compte-rendu"),1),0)</f>
        <v>0</v>
      </c>
      <c r="J93" s="60">
        <f ca="1">IF(ROW()&lt;ROW($A$39)+COUNTIF('Compte-rendu'!$A$2:$A$2082,'PV Attribution'!$H$5),INDIRECT(ADDRESS(MATCH('PV Attribution'!$H$5,'Compte-rendu'!$A$1:$A$2082,0)+ROW()-39,COLUMN()+2,3,1,"Compte-rendu"),1),0)</f>
        <v>0</v>
      </c>
      <c r="N93" s="33"/>
      <c r="O93" s="43" t="s">
        <v>90</v>
      </c>
      <c r="P93" s="38" t="s">
        <v>91</v>
      </c>
    </row>
    <row r="94" spans="1:16" ht="110.25" customHeight="1" x14ac:dyDescent="0.25">
      <c r="A94" s="60">
        <f ca="1">IF(ROW()&lt;ROW($A$39)+COUNTIF('Compte-rendu'!$A$2:$A$2082,'PV Attribution'!$H$5),INDIRECT(ADDRESS(MATCH('PV Attribution'!$H$5,'Compte-rendu'!$A$1:$A$2082,0)+ROW()-39,COLUMN()+2,3,1,"Compte-rendu"),1),0)</f>
        <v>0</v>
      </c>
      <c r="B94" s="60">
        <f ca="1">IF(ROW()&lt;ROW($A$39)+COUNTIF('Compte-rendu'!$A$2:$A$2082,'PV Attribution'!$H$5),INDIRECT(ADDRESS(MATCH('PV Attribution'!$H$5,'Compte-rendu'!$A$1:$A$2082,0)+ROW()-39,COLUMN()+2,3,1,"Compte-rendu"),1),0)</f>
        <v>0</v>
      </c>
      <c r="C94" s="60">
        <f ca="1">IF(ROW()&lt;ROW($A$39)+COUNTIF('Compte-rendu'!$A$2:$A$2082,'PV Attribution'!$H$5),INDIRECT(ADDRESS(MATCH('PV Attribution'!$H$5,'Compte-rendu'!$A$1:$A$2082,0)+ROW()-39,COLUMN()+2,3,1,"Compte-rendu"),1),0)</f>
        <v>0</v>
      </c>
      <c r="D94" s="84">
        <f ca="1">IF(ROW()&lt;ROW($A$39)+COUNTIF('Compte-rendu'!$A$2:$A$2082,'PV Attribution'!$H$5),INDIRECT(ADDRESS(MATCH('PV Attribution'!$H$5,'Compte-rendu'!$A$1:$A$2082,0)+ROW()-39,COLUMN()+2,3,1,"Compte-rendu"),1),0)</f>
        <v>0</v>
      </c>
      <c r="E94" s="84">
        <f ca="1">IF(ROW()&lt;ROW($A$39)+COUNTIF('Compte-rendu'!$A$2:$A$2082,'PV Attribution'!$H$5),INDIRECT(ADDRESS(MATCH('PV Attribution'!$H$5,'Compte-rendu'!$A$1:$A$2082,0)+ROW()-39,COLUMN()+2,3,1,"Compte-rendu"),1),0)</f>
        <v>0</v>
      </c>
      <c r="F94" s="84">
        <f ca="1">IF(ROW()&lt;ROW($A$39)+COUNTIF('Compte-rendu'!$A$2:$A$2082,'PV Attribution'!$H$5),INDIRECT(ADDRESS(MATCH('PV Attribution'!$H$5,'Compte-rendu'!$A$1:$A$2082,0)+ROW()-39,COLUMN()+2,3,1,"Compte-rendu"),1),0)</f>
        <v>0</v>
      </c>
      <c r="G94" s="84">
        <f ca="1">IF(ROW()&lt;ROW($A$39)+COUNTIF('Compte-rendu'!$A$2:$A$2082,'PV Attribution'!$H$5),INDIRECT(ADDRESS(MATCH('PV Attribution'!$H$5,'Compte-rendu'!$A$1:$A$2082,0)+ROW()-39,COLUMN()+2,3,1,"Compte-rendu"),1),0)</f>
        <v>0</v>
      </c>
      <c r="H94" s="60">
        <f ca="1">IF(ROW()&lt;ROW($A$39)+COUNTIF('Compte-rendu'!$A$2:$A$2082,'PV Attribution'!$H$5),INDIRECT(ADDRESS(MATCH('PV Attribution'!$H$5,'Compte-rendu'!$A$1:$A$2082,0)+ROW()-39,COLUMN()+2,3,1,"Compte-rendu"),1),0)</f>
        <v>0</v>
      </c>
      <c r="I94" s="60">
        <f ca="1">IF(ROW()&lt;ROW($A$39)+COUNTIF('Compte-rendu'!$A$2:$A$2082,'PV Attribution'!$H$5),INDIRECT(ADDRESS(MATCH('PV Attribution'!$H$5,'Compte-rendu'!$A$1:$A$2082,0)+ROW()-39,COLUMN()+2,3,1,"Compte-rendu"),1),0)</f>
        <v>0</v>
      </c>
      <c r="J94" s="60">
        <f ca="1">IF(ROW()&lt;ROW($A$39)+COUNTIF('Compte-rendu'!$A$2:$A$2082,'PV Attribution'!$H$5),INDIRECT(ADDRESS(MATCH('PV Attribution'!$H$5,'Compte-rendu'!$A$1:$A$2082,0)+ROW()-39,COLUMN()+2,3,1,"Compte-rendu"),1),0)</f>
        <v>0</v>
      </c>
      <c r="N94" s="33"/>
      <c r="O94" s="43" t="s">
        <v>92</v>
      </c>
      <c r="P94" s="38" t="s">
        <v>93</v>
      </c>
    </row>
    <row r="95" spans="1:16" ht="110.25" customHeight="1" x14ac:dyDescent="0.25">
      <c r="A95" s="60">
        <f ca="1">IF(ROW()&lt;ROW($A$39)+COUNTIF('Compte-rendu'!$A$2:$A$2082,'PV Attribution'!$H$5),INDIRECT(ADDRESS(MATCH('PV Attribution'!$H$5,'Compte-rendu'!$A$1:$A$2082,0)+ROW()-39,COLUMN()+2,3,1,"Compte-rendu"),1),0)</f>
        <v>0</v>
      </c>
      <c r="B95" s="60">
        <f ca="1">IF(ROW()&lt;ROW($A$39)+COUNTIF('Compte-rendu'!$A$2:$A$2082,'PV Attribution'!$H$5),INDIRECT(ADDRESS(MATCH('PV Attribution'!$H$5,'Compte-rendu'!$A$1:$A$2082,0)+ROW()-39,COLUMN()+2,3,1,"Compte-rendu"),1),0)</f>
        <v>0</v>
      </c>
      <c r="C95" s="60">
        <f ca="1">IF(ROW()&lt;ROW($A$39)+COUNTIF('Compte-rendu'!$A$2:$A$2082,'PV Attribution'!$H$5),INDIRECT(ADDRESS(MATCH('PV Attribution'!$H$5,'Compte-rendu'!$A$1:$A$2082,0)+ROW()-39,COLUMN()+2,3,1,"Compte-rendu"),1),0)</f>
        <v>0</v>
      </c>
      <c r="D95" s="84">
        <f ca="1">IF(ROW()&lt;ROW($A$39)+COUNTIF('Compte-rendu'!$A$2:$A$2082,'PV Attribution'!$H$5),INDIRECT(ADDRESS(MATCH('PV Attribution'!$H$5,'Compte-rendu'!$A$1:$A$2082,0)+ROW()-39,COLUMN()+2,3,1,"Compte-rendu"),1),0)</f>
        <v>0</v>
      </c>
      <c r="E95" s="84">
        <f ca="1">IF(ROW()&lt;ROW($A$39)+COUNTIF('Compte-rendu'!$A$2:$A$2082,'PV Attribution'!$H$5),INDIRECT(ADDRESS(MATCH('PV Attribution'!$H$5,'Compte-rendu'!$A$1:$A$2082,0)+ROW()-39,COLUMN()+2,3,1,"Compte-rendu"),1),0)</f>
        <v>0</v>
      </c>
      <c r="F95" s="84">
        <f ca="1">IF(ROW()&lt;ROW($A$39)+COUNTIF('Compte-rendu'!$A$2:$A$2082,'PV Attribution'!$H$5),INDIRECT(ADDRESS(MATCH('PV Attribution'!$H$5,'Compte-rendu'!$A$1:$A$2082,0)+ROW()-39,COLUMN()+2,3,1,"Compte-rendu"),1),0)</f>
        <v>0</v>
      </c>
      <c r="G95" s="84">
        <f ca="1">IF(ROW()&lt;ROW($A$39)+COUNTIF('Compte-rendu'!$A$2:$A$2082,'PV Attribution'!$H$5),INDIRECT(ADDRESS(MATCH('PV Attribution'!$H$5,'Compte-rendu'!$A$1:$A$2082,0)+ROW()-39,COLUMN()+2,3,1,"Compte-rendu"),1),0)</f>
        <v>0</v>
      </c>
      <c r="H95" s="60">
        <f ca="1">IF(ROW()&lt;ROW($A$39)+COUNTIF('Compte-rendu'!$A$2:$A$2082,'PV Attribution'!$H$5),INDIRECT(ADDRESS(MATCH('PV Attribution'!$H$5,'Compte-rendu'!$A$1:$A$2082,0)+ROW()-39,COLUMN()+2,3,1,"Compte-rendu"),1),0)</f>
        <v>0</v>
      </c>
      <c r="I95" s="60">
        <f ca="1">IF(ROW()&lt;ROW($A$39)+COUNTIF('Compte-rendu'!$A$2:$A$2082,'PV Attribution'!$H$5),INDIRECT(ADDRESS(MATCH('PV Attribution'!$H$5,'Compte-rendu'!$A$1:$A$2082,0)+ROW()-39,COLUMN()+2,3,1,"Compte-rendu"),1),0)</f>
        <v>0</v>
      </c>
      <c r="J95" s="60">
        <f ca="1">IF(ROW()&lt;ROW($A$39)+COUNTIF('Compte-rendu'!$A$2:$A$2082,'PV Attribution'!$H$5),INDIRECT(ADDRESS(MATCH('PV Attribution'!$H$5,'Compte-rendu'!$A$1:$A$2082,0)+ROW()-39,COLUMN()+2,3,1,"Compte-rendu"),1),0)</f>
        <v>0</v>
      </c>
      <c r="N95" s="33"/>
      <c r="O95" s="43" t="s">
        <v>94</v>
      </c>
      <c r="P95" s="38" t="s">
        <v>95</v>
      </c>
    </row>
    <row r="96" spans="1:16" ht="110.25" customHeight="1" x14ac:dyDescent="0.25">
      <c r="A96" s="60">
        <f ca="1">IF(ROW()&lt;ROW($A$39)+COUNTIF('Compte-rendu'!$A$2:$A$2082,'PV Attribution'!$H$5),INDIRECT(ADDRESS(MATCH('PV Attribution'!$H$5,'Compte-rendu'!$A$1:$A$2082,0)+ROW()-39,COLUMN()+2,3,1,"Compte-rendu"),1),0)</f>
        <v>0</v>
      </c>
      <c r="B96" s="60">
        <f ca="1">IF(ROW()&lt;ROW($A$39)+COUNTIF('Compte-rendu'!$A$2:$A$2082,'PV Attribution'!$H$5),INDIRECT(ADDRESS(MATCH('PV Attribution'!$H$5,'Compte-rendu'!$A$1:$A$2082,0)+ROW()-39,COLUMN()+2,3,1,"Compte-rendu"),1),0)</f>
        <v>0</v>
      </c>
      <c r="C96" s="60">
        <f ca="1">IF(ROW()&lt;ROW($A$39)+COUNTIF('Compte-rendu'!$A$2:$A$2082,'PV Attribution'!$H$5),INDIRECT(ADDRESS(MATCH('PV Attribution'!$H$5,'Compte-rendu'!$A$1:$A$2082,0)+ROW()-39,COLUMN()+2,3,1,"Compte-rendu"),1),0)</f>
        <v>0</v>
      </c>
      <c r="D96" s="84">
        <f ca="1">IF(ROW()&lt;ROW($A$39)+COUNTIF('Compte-rendu'!$A$2:$A$2082,'PV Attribution'!$H$5),INDIRECT(ADDRESS(MATCH('PV Attribution'!$H$5,'Compte-rendu'!$A$1:$A$2082,0)+ROW()-39,COLUMN()+2,3,1,"Compte-rendu"),1),0)</f>
        <v>0</v>
      </c>
      <c r="E96" s="84">
        <f ca="1">IF(ROW()&lt;ROW($A$39)+COUNTIF('Compte-rendu'!$A$2:$A$2082,'PV Attribution'!$H$5),INDIRECT(ADDRESS(MATCH('PV Attribution'!$H$5,'Compte-rendu'!$A$1:$A$2082,0)+ROW()-39,COLUMN()+2,3,1,"Compte-rendu"),1),0)</f>
        <v>0</v>
      </c>
      <c r="F96" s="84">
        <f ca="1">IF(ROW()&lt;ROW($A$39)+COUNTIF('Compte-rendu'!$A$2:$A$2082,'PV Attribution'!$H$5),INDIRECT(ADDRESS(MATCH('PV Attribution'!$H$5,'Compte-rendu'!$A$1:$A$2082,0)+ROW()-39,COLUMN()+2,3,1,"Compte-rendu"),1),0)</f>
        <v>0</v>
      </c>
      <c r="G96" s="84">
        <f ca="1">IF(ROW()&lt;ROW($A$39)+COUNTIF('Compte-rendu'!$A$2:$A$2082,'PV Attribution'!$H$5),INDIRECT(ADDRESS(MATCH('PV Attribution'!$H$5,'Compte-rendu'!$A$1:$A$2082,0)+ROW()-39,COLUMN()+2,3,1,"Compte-rendu"),1),0)</f>
        <v>0</v>
      </c>
      <c r="H96" s="60">
        <f ca="1">IF(ROW()&lt;ROW($A$39)+COUNTIF('Compte-rendu'!$A$2:$A$2082,'PV Attribution'!$H$5),INDIRECT(ADDRESS(MATCH('PV Attribution'!$H$5,'Compte-rendu'!$A$1:$A$2082,0)+ROW()-39,COLUMN()+2,3,1,"Compte-rendu"),1),0)</f>
        <v>0</v>
      </c>
      <c r="I96" s="60">
        <f ca="1">IF(ROW()&lt;ROW($A$39)+COUNTIF('Compte-rendu'!$A$2:$A$2082,'PV Attribution'!$H$5),INDIRECT(ADDRESS(MATCH('PV Attribution'!$H$5,'Compte-rendu'!$A$1:$A$2082,0)+ROW()-39,COLUMN()+2,3,1,"Compte-rendu"),1),0)</f>
        <v>0</v>
      </c>
      <c r="J96" s="60">
        <f ca="1">IF(ROW()&lt;ROW($A$39)+COUNTIF('Compte-rendu'!$A$2:$A$2082,'PV Attribution'!$H$5),INDIRECT(ADDRESS(MATCH('PV Attribution'!$H$5,'Compte-rendu'!$A$1:$A$2082,0)+ROW()-39,COLUMN()+2,3,1,"Compte-rendu"),1),0)</f>
        <v>0</v>
      </c>
      <c r="N96" s="33"/>
      <c r="O96" s="43" t="s">
        <v>96</v>
      </c>
      <c r="P96" s="38" t="s">
        <v>97</v>
      </c>
    </row>
    <row r="97" spans="1:16" ht="110.25" customHeight="1" x14ac:dyDescent="0.25">
      <c r="A97" s="60">
        <f ca="1">IF(ROW()&lt;ROW($A$39)+COUNTIF('Compte-rendu'!$A$2:$A$2082,'PV Attribution'!$H$5),INDIRECT(ADDRESS(MATCH('PV Attribution'!$H$5,'Compte-rendu'!$A$1:$A$2082,0)+ROW()-39,COLUMN()+2,3,1,"Compte-rendu"),1),0)</f>
        <v>0</v>
      </c>
      <c r="B97" s="60">
        <f ca="1">IF(ROW()&lt;ROW($A$39)+COUNTIF('Compte-rendu'!$A$2:$A$2082,'PV Attribution'!$H$5),INDIRECT(ADDRESS(MATCH('PV Attribution'!$H$5,'Compte-rendu'!$A$1:$A$2082,0)+ROW()-39,COLUMN()+2,3,1,"Compte-rendu"),1),0)</f>
        <v>0</v>
      </c>
      <c r="C97" s="60">
        <f ca="1">IF(ROW()&lt;ROW($A$39)+COUNTIF('Compte-rendu'!$A$2:$A$2082,'PV Attribution'!$H$5),INDIRECT(ADDRESS(MATCH('PV Attribution'!$H$5,'Compte-rendu'!$A$1:$A$2082,0)+ROW()-39,COLUMN()+2,3,1,"Compte-rendu"),1),0)</f>
        <v>0</v>
      </c>
      <c r="D97" s="84">
        <f ca="1">IF(ROW()&lt;ROW($A$39)+COUNTIF('Compte-rendu'!$A$2:$A$2082,'PV Attribution'!$H$5),INDIRECT(ADDRESS(MATCH('PV Attribution'!$H$5,'Compte-rendu'!$A$1:$A$2082,0)+ROW()-39,COLUMN()+2,3,1,"Compte-rendu"),1),0)</f>
        <v>0</v>
      </c>
      <c r="E97" s="84">
        <f ca="1">IF(ROW()&lt;ROW($A$39)+COUNTIF('Compte-rendu'!$A$2:$A$2082,'PV Attribution'!$H$5),INDIRECT(ADDRESS(MATCH('PV Attribution'!$H$5,'Compte-rendu'!$A$1:$A$2082,0)+ROW()-39,COLUMN()+2,3,1,"Compte-rendu"),1),0)</f>
        <v>0</v>
      </c>
      <c r="F97" s="84">
        <f ca="1">IF(ROW()&lt;ROW($A$39)+COUNTIF('Compte-rendu'!$A$2:$A$2082,'PV Attribution'!$H$5),INDIRECT(ADDRESS(MATCH('PV Attribution'!$H$5,'Compte-rendu'!$A$1:$A$2082,0)+ROW()-39,COLUMN()+2,3,1,"Compte-rendu"),1),0)</f>
        <v>0</v>
      </c>
      <c r="G97" s="84">
        <f ca="1">IF(ROW()&lt;ROW($A$39)+COUNTIF('Compte-rendu'!$A$2:$A$2082,'PV Attribution'!$H$5),INDIRECT(ADDRESS(MATCH('PV Attribution'!$H$5,'Compte-rendu'!$A$1:$A$2082,0)+ROW()-39,COLUMN()+2,3,1,"Compte-rendu"),1),0)</f>
        <v>0</v>
      </c>
      <c r="H97" s="60">
        <f ca="1">IF(ROW()&lt;ROW($A$39)+COUNTIF('Compte-rendu'!$A$2:$A$2082,'PV Attribution'!$H$5),INDIRECT(ADDRESS(MATCH('PV Attribution'!$H$5,'Compte-rendu'!$A$1:$A$2082,0)+ROW()-39,COLUMN()+2,3,1,"Compte-rendu"),1),0)</f>
        <v>0</v>
      </c>
      <c r="I97" s="60">
        <f ca="1">IF(ROW()&lt;ROW($A$39)+COUNTIF('Compte-rendu'!$A$2:$A$2082,'PV Attribution'!$H$5),INDIRECT(ADDRESS(MATCH('PV Attribution'!$H$5,'Compte-rendu'!$A$1:$A$2082,0)+ROW()-39,COLUMN()+2,3,1,"Compte-rendu"),1),0)</f>
        <v>0</v>
      </c>
      <c r="J97" s="60">
        <f ca="1">IF(ROW()&lt;ROW($A$39)+COUNTIF('Compte-rendu'!$A$2:$A$2082,'PV Attribution'!$H$5),INDIRECT(ADDRESS(MATCH('PV Attribution'!$H$5,'Compte-rendu'!$A$1:$A$2082,0)+ROW()-39,COLUMN()+2,3,1,"Compte-rendu"),1),0)</f>
        <v>0</v>
      </c>
      <c r="N97" s="33"/>
      <c r="O97" s="43" t="s">
        <v>98</v>
      </c>
      <c r="P97" s="38" t="s">
        <v>99</v>
      </c>
    </row>
    <row r="98" spans="1:16" ht="110.25" customHeight="1" x14ac:dyDescent="0.25">
      <c r="A98" s="60">
        <f ca="1">IF(ROW()&lt;ROW($A$39)+COUNTIF('Compte-rendu'!$A$2:$A$2082,'PV Attribution'!$H$5),INDIRECT(ADDRESS(MATCH('PV Attribution'!$H$5,'Compte-rendu'!$A$1:$A$2082,0)+ROW()-39,COLUMN()+2,3,1,"Compte-rendu"),1),0)</f>
        <v>0</v>
      </c>
      <c r="B98" s="60">
        <f ca="1">IF(ROW()&lt;ROW($A$39)+COUNTIF('Compte-rendu'!$A$2:$A$2082,'PV Attribution'!$H$5),INDIRECT(ADDRESS(MATCH('PV Attribution'!$H$5,'Compte-rendu'!$A$1:$A$2082,0)+ROW()-39,COLUMN()+2,3,1,"Compte-rendu"),1),0)</f>
        <v>0</v>
      </c>
      <c r="C98" s="60">
        <f ca="1">IF(ROW()&lt;ROW($A$39)+COUNTIF('Compte-rendu'!$A$2:$A$2082,'PV Attribution'!$H$5),INDIRECT(ADDRESS(MATCH('PV Attribution'!$H$5,'Compte-rendu'!$A$1:$A$2082,0)+ROW()-39,COLUMN()+2,3,1,"Compte-rendu"),1),0)</f>
        <v>0</v>
      </c>
      <c r="D98" s="84">
        <f ca="1">IF(ROW()&lt;ROW($A$39)+COUNTIF('Compte-rendu'!$A$2:$A$2082,'PV Attribution'!$H$5),INDIRECT(ADDRESS(MATCH('PV Attribution'!$H$5,'Compte-rendu'!$A$1:$A$2082,0)+ROW()-39,COLUMN()+2,3,1,"Compte-rendu"),1),0)</f>
        <v>0</v>
      </c>
      <c r="E98" s="84">
        <f ca="1">IF(ROW()&lt;ROW($A$39)+COUNTIF('Compte-rendu'!$A$2:$A$2082,'PV Attribution'!$H$5),INDIRECT(ADDRESS(MATCH('PV Attribution'!$H$5,'Compte-rendu'!$A$1:$A$2082,0)+ROW()-39,COLUMN()+2,3,1,"Compte-rendu"),1),0)</f>
        <v>0</v>
      </c>
      <c r="F98" s="84">
        <f ca="1">IF(ROW()&lt;ROW($A$39)+COUNTIF('Compte-rendu'!$A$2:$A$2082,'PV Attribution'!$H$5),INDIRECT(ADDRESS(MATCH('PV Attribution'!$H$5,'Compte-rendu'!$A$1:$A$2082,0)+ROW()-39,COLUMN()+2,3,1,"Compte-rendu"),1),0)</f>
        <v>0</v>
      </c>
      <c r="G98" s="84">
        <f ca="1">IF(ROW()&lt;ROW($A$39)+COUNTIF('Compte-rendu'!$A$2:$A$2082,'PV Attribution'!$H$5),INDIRECT(ADDRESS(MATCH('PV Attribution'!$H$5,'Compte-rendu'!$A$1:$A$2082,0)+ROW()-39,COLUMN()+2,3,1,"Compte-rendu"),1),0)</f>
        <v>0</v>
      </c>
      <c r="H98" s="60">
        <f ca="1">IF(ROW()&lt;ROW($A$39)+COUNTIF('Compte-rendu'!$A$2:$A$2082,'PV Attribution'!$H$5),INDIRECT(ADDRESS(MATCH('PV Attribution'!$H$5,'Compte-rendu'!$A$1:$A$2082,0)+ROW()-39,COLUMN()+2,3,1,"Compte-rendu"),1),0)</f>
        <v>0</v>
      </c>
      <c r="I98" s="60">
        <f ca="1">IF(ROW()&lt;ROW($A$39)+COUNTIF('Compte-rendu'!$A$2:$A$2082,'PV Attribution'!$H$5),INDIRECT(ADDRESS(MATCH('PV Attribution'!$H$5,'Compte-rendu'!$A$1:$A$2082,0)+ROW()-39,COLUMN()+2,3,1,"Compte-rendu"),1),0)</f>
        <v>0</v>
      </c>
      <c r="J98" s="60">
        <f ca="1">IF(ROW()&lt;ROW($A$39)+COUNTIF('Compte-rendu'!$A$2:$A$2082,'PV Attribution'!$H$5),INDIRECT(ADDRESS(MATCH('PV Attribution'!$H$5,'Compte-rendu'!$A$1:$A$2082,0)+ROW()-39,COLUMN()+2,3,1,"Compte-rendu"),1),0)</f>
        <v>0</v>
      </c>
      <c r="N98" s="33"/>
      <c r="O98" s="43" t="s">
        <v>100</v>
      </c>
      <c r="P98" s="38" t="s">
        <v>101</v>
      </c>
    </row>
    <row r="99" spans="1:16" ht="110.25" customHeight="1" x14ac:dyDescent="0.25">
      <c r="A99" s="60">
        <f ca="1">IF(ROW()&lt;ROW($A$39)+COUNTIF('Compte-rendu'!$A$2:$A$2082,'PV Attribution'!$H$5),INDIRECT(ADDRESS(MATCH('PV Attribution'!$H$5,'Compte-rendu'!$A$1:$A$2082,0)+ROW()-39,COLUMN()+2,3,1,"Compte-rendu"),1),0)</f>
        <v>0</v>
      </c>
      <c r="B99" s="60">
        <f ca="1">IF(ROW()&lt;ROW($A$39)+COUNTIF('Compte-rendu'!$A$2:$A$2082,'PV Attribution'!$H$5),INDIRECT(ADDRESS(MATCH('PV Attribution'!$H$5,'Compte-rendu'!$A$1:$A$2082,0)+ROW()-39,COLUMN()+2,3,1,"Compte-rendu"),1),0)</f>
        <v>0</v>
      </c>
      <c r="C99" s="60">
        <f ca="1">IF(ROW()&lt;ROW($A$39)+COUNTIF('Compte-rendu'!$A$2:$A$2082,'PV Attribution'!$H$5),INDIRECT(ADDRESS(MATCH('PV Attribution'!$H$5,'Compte-rendu'!$A$1:$A$2082,0)+ROW()-39,COLUMN()+2,3,1,"Compte-rendu"),1),0)</f>
        <v>0</v>
      </c>
      <c r="D99" s="84">
        <f ca="1">IF(ROW()&lt;ROW($A$39)+COUNTIF('Compte-rendu'!$A$2:$A$2082,'PV Attribution'!$H$5),INDIRECT(ADDRESS(MATCH('PV Attribution'!$H$5,'Compte-rendu'!$A$1:$A$2082,0)+ROW()-39,COLUMN()+2,3,1,"Compte-rendu"),1),0)</f>
        <v>0</v>
      </c>
      <c r="E99" s="84">
        <f ca="1">IF(ROW()&lt;ROW($A$39)+COUNTIF('Compte-rendu'!$A$2:$A$2082,'PV Attribution'!$H$5),INDIRECT(ADDRESS(MATCH('PV Attribution'!$H$5,'Compte-rendu'!$A$1:$A$2082,0)+ROW()-39,COLUMN()+2,3,1,"Compte-rendu"),1),0)</f>
        <v>0</v>
      </c>
      <c r="F99" s="84">
        <f ca="1">IF(ROW()&lt;ROW($A$39)+COUNTIF('Compte-rendu'!$A$2:$A$2082,'PV Attribution'!$H$5),INDIRECT(ADDRESS(MATCH('PV Attribution'!$H$5,'Compte-rendu'!$A$1:$A$2082,0)+ROW()-39,COLUMN()+2,3,1,"Compte-rendu"),1),0)</f>
        <v>0</v>
      </c>
      <c r="G99" s="84">
        <f ca="1">IF(ROW()&lt;ROW($A$39)+COUNTIF('Compte-rendu'!$A$2:$A$2082,'PV Attribution'!$H$5),INDIRECT(ADDRESS(MATCH('PV Attribution'!$H$5,'Compte-rendu'!$A$1:$A$2082,0)+ROW()-39,COLUMN()+2,3,1,"Compte-rendu"),1),0)</f>
        <v>0</v>
      </c>
      <c r="H99" s="60">
        <f ca="1">IF(ROW()&lt;ROW($A$39)+COUNTIF('Compte-rendu'!$A$2:$A$2082,'PV Attribution'!$H$5),INDIRECT(ADDRESS(MATCH('PV Attribution'!$H$5,'Compte-rendu'!$A$1:$A$2082,0)+ROW()-39,COLUMN()+2,3,1,"Compte-rendu"),1),0)</f>
        <v>0</v>
      </c>
      <c r="I99" s="60">
        <f ca="1">IF(ROW()&lt;ROW($A$39)+COUNTIF('Compte-rendu'!$A$2:$A$2082,'PV Attribution'!$H$5),INDIRECT(ADDRESS(MATCH('PV Attribution'!$H$5,'Compte-rendu'!$A$1:$A$2082,0)+ROW()-39,COLUMN()+2,3,1,"Compte-rendu"),1),0)</f>
        <v>0</v>
      </c>
      <c r="J99" s="60">
        <f ca="1">IF(ROW()&lt;ROW($A$39)+COUNTIF('Compte-rendu'!$A$2:$A$2082,'PV Attribution'!$H$5),INDIRECT(ADDRESS(MATCH('PV Attribution'!$H$5,'Compte-rendu'!$A$1:$A$2082,0)+ROW()-39,COLUMN()+2,3,1,"Compte-rendu"),1),0)</f>
        <v>0</v>
      </c>
      <c r="N99" s="33"/>
      <c r="O99" s="43" t="s">
        <v>102</v>
      </c>
      <c r="P99" s="38" t="s">
        <v>103</v>
      </c>
    </row>
    <row r="100" spans="1:16" ht="110.25" customHeight="1" x14ac:dyDescent="0.25">
      <c r="A100" s="60">
        <f ca="1">IF(ROW()&lt;ROW($A$39)+COUNTIF('Compte-rendu'!$A$2:$A$2082,'PV Attribution'!$H$5),INDIRECT(ADDRESS(MATCH('PV Attribution'!$H$5,'Compte-rendu'!$A$1:$A$2082,0)+ROW()-39,COLUMN()+2,3,1,"Compte-rendu"),1),0)</f>
        <v>0</v>
      </c>
      <c r="B100" s="60">
        <f ca="1">IF(ROW()&lt;ROW($A$39)+COUNTIF('Compte-rendu'!$A$2:$A$2082,'PV Attribution'!$H$5),INDIRECT(ADDRESS(MATCH('PV Attribution'!$H$5,'Compte-rendu'!$A$1:$A$2082,0)+ROW()-39,COLUMN()+2,3,1,"Compte-rendu"),1),0)</f>
        <v>0</v>
      </c>
      <c r="C100" s="60">
        <f ca="1">IF(ROW()&lt;ROW($A$39)+COUNTIF('Compte-rendu'!$A$2:$A$2082,'PV Attribution'!$H$5),INDIRECT(ADDRESS(MATCH('PV Attribution'!$H$5,'Compte-rendu'!$A$1:$A$2082,0)+ROW()-39,COLUMN()+2,3,1,"Compte-rendu"),1),0)</f>
        <v>0</v>
      </c>
      <c r="D100" s="84">
        <f ca="1">IF(ROW()&lt;ROW($A$39)+COUNTIF('Compte-rendu'!$A$2:$A$2082,'PV Attribution'!$H$5),INDIRECT(ADDRESS(MATCH('PV Attribution'!$H$5,'Compte-rendu'!$A$1:$A$2082,0)+ROW()-39,COLUMN()+2,3,1,"Compte-rendu"),1),0)</f>
        <v>0</v>
      </c>
      <c r="E100" s="84">
        <f ca="1">IF(ROW()&lt;ROW($A$39)+COUNTIF('Compte-rendu'!$A$2:$A$2082,'PV Attribution'!$H$5),INDIRECT(ADDRESS(MATCH('PV Attribution'!$H$5,'Compte-rendu'!$A$1:$A$2082,0)+ROW()-39,COLUMN()+2,3,1,"Compte-rendu"),1),0)</f>
        <v>0</v>
      </c>
      <c r="F100" s="84">
        <f ca="1">IF(ROW()&lt;ROW($A$39)+COUNTIF('Compte-rendu'!$A$2:$A$2082,'PV Attribution'!$H$5),INDIRECT(ADDRESS(MATCH('PV Attribution'!$H$5,'Compte-rendu'!$A$1:$A$2082,0)+ROW()-39,COLUMN()+2,3,1,"Compte-rendu"),1),0)</f>
        <v>0</v>
      </c>
      <c r="G100" s="84">
        <f ca="1">IF(ROW()&lt;ROW($A$39)+COUNTIF('Compte-rendu'!$A$2:$A$2082,'PV Attribution'!$H$5),INDIRECT(ADDRESS(MATCH('PV Attribution'!$H$5,'Compte-rendu'!$A$1:$A$2082,0)+ROW()-39,COLUMN()+2,3,1,"Compte-rendu"),1),0)</f>
        <v>0</v>
      </c>
      <c r="H100" s="60">
        <f ca="1">IF(ROW()&lt;ROW($A$39)+COUNTIF('Compte-rendu'!$A$2:$A$2082,'PV Attribution'!$H$5),INDIRECT(ADDRESS(MATCH('PV Attribution'!$H$5,'Compte-rendu'!$A$1:$A$2082,0)+ROW()-39,COLUMN()+2,3,1,"Compte-rendu"),1),0)</f>
        <v>0</v>
      </c>
      <c r="I100" s="60">
        <f ca="1">IF(ROW()&lt;ROW($A$39)+COUNTIF('Compte-rendu'!$A$2:$A$2082,'PV Attribution'!$H$5),INDIRECT(ADDRESS(MATCH('PV Attribution'!$H$5,'Compte-rendu'!$A$1:$A$2082,0)+ROW()-39,COLUMN()+2,3,1,"Compte-rendu"),1),0)</f>
        <v>0</v>
      </c>
      <c r="J100" s="60">
        <f ca="1">IF(ROW()&lt;ROW($A$39)+COUNTIF('Compte-rendu'!$A$2:$A$2082,'PV Attribution'!$H$5),INDIRECT(ADDRESS(MATCH('PV Attribution'!$H$5,'Compte-rendu'!$A$1:$A$2082,0)+ROW()-39,COLUMN()+2,3,1,"Compte-rendu"),1),0)</f>
        <v>0</v>
      </c>
      <c r="N100" s="33"/>
      <c r="O100" s="43" t="s">
        <v>104</v>
      </c>
      <c r="P100" s="38" t="s">
        <v>105</v>
      </c>
    </row>
    <row r="101" spans="1:16" ht="110.25" customHeight="1" x14ac:dyDescent="0.25">
      <c r="A101" s="60">
        <f ca="1">IF(ROW()&lt;ROW($A$39)+COUNTIF('Compte-rendu'!$A$2:$A$2082,'PV Attribution'!$H$5),INDIRECT(ADDRESS(MATCH('PV Attribution'!$H$5,'Compte-rendu'!$A$1:$A$2082,0)+ROW()-39,COLUMN()+2,3,1,"Compte-rendu"),1),0)</f>
        <v>0</v>
      </c>
      <c r="B101" s="60">
        <f ca="1">IF(ROW()&lt;ROW($A$39)+COUNTIF('Compte-rendu'!$A$2:$A$2082,'PV Attribution'!$H$5),INDIRECT(ADDRESS(MATCH('PV Attribution'!$H$5,'Compte-rendu'!$A$1:$A$2082,0)+ROW()-39,COLUMN()+2,3,1,"Compte-rendu"),1),0)</f>
        <v>0</v>
      </c>
      <c r="C101" s="60">
        <f ca="1">IF(ROW()&lt;ROW($A$39)+COUNTIF('Compte-rendu'!$A$2:$A$2082,'PV Attribution'!$H$5),INDIRECT(ADDRESS(MATCH('PV Attribution'!$H$5,'Compte-rendu'!$A$1:$A$2082,0)+ROW()-39,COLUMN()+2,3,1,"Compte-rendu"),1),0)</f>
        <v>0</v>
      </c>
      <c r="D101" s="84">
        <f ca="1">IF(ROW()&lt;ROW($A$39)+COUNTIF('Compte-rendu'!$A$2:$A$2082,'PV Attribution'!$H$5),INDIRECT(ADDRESS(MATCH('PV Attribution'!$H$5,'Compte-rendu'!$A$1:$A$2082,0)+ROW()-39,COLUMN()+2,3,1,"Compte-rendu"),1),0)</f>
        <v>0</v>
      </c>
      <c r="E101" s="84">
        <f ca="1">IF(ROW()&lt;ROW($A$39)+COUNTIF('Compte-rendu'!$A$2:$A$2082,'PV Attribution'!$H$5),INDIRECT(ADDRESS(MATCH('PV Attribution'!$H$5,'Compte-rendu'!$A$1:$A$2082,0)+ROW()-39,COLUMN()+2,3,1,"Compte-rendu"),1),0)</f>
        <v>0</v>
      </c>
      <c r="F101" s="84">
        <f ca="1">IF(ROW()&lt;ROW($A$39)+COUNTIF('Compte-rendu'!$A$2:$A$2082,'PV Attribution'!$H$5),INDIRECT(ADDRESS(MATCH('PV Attribution'!$H$5,'Compte-rendu'!$A$1:$A$2082,0)+ROW()-39,COLUMN()+2,3,1,"Compte-rendu"),1),0)</f>
        <v>0</v>
      </c>
      <c r="G101" s="84">
        <f ca="1">IF(ROW()&lt;ROW($A$39)+COUNTIF('Compte-rendu'!$A$2:$A$2082,'PV Attribution'!$H$5),INDIRECT(ADDRESS(MATCH('PV Attribution'!$H$5,'Compte-rendu'!$A$1:$A$2082,0)+ROW()-39,COLUMN()+2,3,1,"Compte-rendu"),1),0)</f>
        <v>0</v>
      </c>
      <c r="H101" s="60">
        <f ca="1">IF(ROW()&lt;ROW($A$39)+COUNTIF('Compte-rendu'!$A$2:$A$2082,'PV Attribution'!$H$5),INDIRECT(ADDRESS(MATCH('PV Attribution'!$H$5,'Compte-rendu'!$A$1:$A$2082,0)+ROW()-39,COLUMN()+2,3,1,"Compte-rendu"),1),0)</f>
        <v>0</v>
      </c>
      <c r="I101" s="60">
        <f ca="1">IF(ROW()&lt;ROW($A$39)+COUNTIF('Compte-rendu'!$A$2:$A$2082,'PV Attribution'!$H$5),INDIRECT(ADDRESS(MATCH('PV Attribution'!$H$5,'Compte-rendu'!$A$1:$A$2082,0)+ROW()-39,COLUMN()+2,3,1,"Compte-rendu"),1),0)</f>
        <v>0</v>
      </c>
      <c r="J101" s="60">
        <f ca="1">IF(ROW()&lt;ROW($A$39)+COUNTIF('Compte-rendu'!$A$2:$A$2082,'PV Attribution'!$H$5),INDIRECT(ADDRESS(MATCH('PV Attribution'!$H$5,'Compte-rendu'!$A$1:$A$2082,0)+ROW()-39,COLUMN()+2,3,1,"Compte-rendu"),1),0)</f>
        <v>0</v>
      </c>
      <c r="N101" s="33"/>
      <c r="O101" s="43" t="s">
        <v>106</v>
      </c>
      <c r="P101" s="38" t="s">
        <v>107</v>
      </c>
    </row>
    <row r="102" spans="1:16" ht="110.25" customHeight="1" x14ac:dyDescent="0.25">
      <c r="A102" s="60">
        <f ca="1">IF(ROW()&lt;ROW($A$39)+COUNTIF('Compte-rendu'!$A$2:$A$2082,'PV Attribution'!$H$5),INDIRECT(ADDRESS(MATCH('PV Attribution'!$H$5,'Compte-rendu'!$A$1:$A$2082,0)+ROW()-39,COLUMN()+2,3,1,"Compte-rendu"),1),0)</f>
        <v>0</v>
      </c>
      <c r="B102" s="60">
        <f ca="1">IF(ROW()&lt;ROW($A$39)+COUNTIF('Compte-rendu'!$A$2:$A$2082,'PV Attribution'!$H$5),INDIRECT(ADDRESS(MATCH('PV Attribution'!$H$5,'Compte-rendu'!$A$1:$A$2082,0)+ROW()-39,COLUMN()+2,3,1,"Compte-rendu"),1),0)</f>
        <v>0</v>
      </c>
      <c r="C102" s="60">
        <f ca="1">IF(ROW()&lt;ROW($A$39)+COUNTIF('Compte-rendu'!$A$2:$A$2082,'PV Attribution'!$H$5),INDIRECT(ADDRESS(MATCH('PV Attribution'!$H$5,'Compte-rendu'!$A$1:$A$2082,0)+ROW()-39,COLUMN()+2,3,1,"Compte-rendu"),1),0)</f>
        <v>0</v>
      </c>
      <c r="D102" s="84">
        <f ca="1">IF(ROW()&lt;ROW($A$39)+COUNTIF('Compte-rendu'!$A$2:$A$2082,'PV Attribution'!$H$5),INDIRECT(ADDRESS(MATCH('PV Attribution'!$H$5,'Compte-rendu'!$A$1:$A$2082,0)+ROW()-39,COLUMN()+2,3,1,"Compte-rendu"),1),0)</f>
        <v>0</v>
      </c>
      <c r="E102" s="84">
        <f ca="1">IF(ROW()&lt;ROW($A$39)+COUNTIF('Compte-rendu'!$A$2:$A$2082,'PV Attribution'!$H$5),INDIRECT(ADDRESS(MATCH('PV Attribution'!$H$5,'Compte-rendu'!$A$1:$A$2082,0)+ROW()-39,COLUMN()+2,3,1,"Compte-rendu"),1),0)</f>
        <v>0</v>
      </c>
      <c r="F102" s="84">
        <f ca="1">IF(ROW()&lt;ROW($A$39)+COUNTIF('Compte-rendu'!$A$2:$A$2082,'PV Attribution'!$H$5),INDIRECT(ADDRESS(MATCH('PV Attribution'!$H$5,'Compte-rendu'!$A$1:$A$2082,0)+ROW()-39,COLUMN()+2,3,1,"Compte-rendu"),1),0)</f>
        <v>0</v>
      </c>
      <c r="G102" s="84">
        <f ca="1">IF(ROW()&lt;ROW($A$39)+COUNTIF('Compte-rendu'!$A$2:$A$2082,'PV Attribution'!$H$5),INDIRECT(ADDRESS(MATCH('PV Attribution'!$H$5,'Compte-rendu'!$A$1:$A$2082,0)+ROW()-39,COLUMN()+2,3,1,"Compte-rendu"),1),0)</f>
        <v>0</v>
      </c>
      <c r="H102" s="60">
        <f ca="1">IF(ROW()&lt;ROW($A$39)+COUNTIF('Compte-rendu'!$A$2:$A$2082,'PV Attribution'!$H$5),INDIRECT(ADDRESS(MATCH('PV Attribution'!$H$5,'Compte-rendu'!$A$1:$A$2082,0)+ROW()-39,COLUMN()+2,3,1,"Compte-rendu"),1),0)</f>
        <v>0</v>
      </c>
      <c r="I102" s="60">
        <f ca="1">IF(ROW()&lt;ROW($A$39)+COUNTIF('Compte-rendu'!$A$2:$A$2082,'PV Attribution'!$H$5),INDIRECT(ADDRESS(MATCH('PV Attribution'!$H$5,'Compte-rendu'!$A$1:$A$2082,0)+ROW()-39,COLUMN()+2,3,1,"Compte-rendu"),1),0)</f>
        <v>0</v>
      </c>
      <c r="J102" s="60">
        <f ca="1">IF(ROW()&lt;ROW($A$39)+COUNTIF('Compte-rendu'!$A$2:$A$2082,'PV Attribution'!$H$5),INDIRECT(ADDRESS(MATCH('PV Attribution'!$H$5,'Compte-rendu'!$A$1:$A$2082,0)+ROW()-39,COLUMN()+2,3,1,"Compte-rendu"),1),0)</f>
        <v>0</v>
      </c>
      <c r="N102" s="33"/>
      <c r="O102" s="43" t="s">
        <v>108</v>
      </c>
      <c r="P102" s="38" t="s">
        <v>109</v>
      </c>
    </row>
    <row r="103" spans="1:16" ht="110.25" customHeight="1" x14ac:dyDescent="0.25">
      <c r="A103" s="60">
        <f ca="1">IF(ROW()&lt;ROW($A$39)+COUNTIF('Compte-rendu'!$A$2:$A$2082,'PV Attribution'!$H$5),INDIRECT(ADDRESS(MATCH('PV Attribution'!$H$5,'Compte-rendu'!$A$1:$A$2082,0)+ROW()-39,COLUMN()+2,3,1,"Compte-rendu"),1),0)</f>
        <v>0</v>
      </c>
      <c r="B103" s="60">
        <f ca="1">IF(ROW()&lt;ROW($A$39)+COUNTIF('Compte-rendu'!$A$2:$A$2082,'PV Attribution'!$H$5),INDIRECT(ADDRESS(MATCH('PV Attribution'!$H$5,'Compte-rendu'!$A$1:$A$2082,0)+ROW()-39,COLUMN()+2,3,1,"Compte-rendu"),1),0)</f>
        <v>0</v>
      </c>
      <c r="C103" s="60">
        <f ca="1">IF(ROW()&lt;ROW($A$39)+COUNTIF('Compte-rendu'!$A$2:$A$2082,'PV Attribution'!$H$5),INDIRECT(ADDRESS(MATCH('PV Attribution'!$H$5,'Compte-rendu'!$A$1:$A$2082,0)+ROW()-39,COLUMN()+2,3,1,"Compte-rendu"),1),0)</f>
        <v>0</v>
      </c>
      <c r="D103" s="84">
        <f ca="1">IF(ROW()&lt;ROW($A$39)+COUNTIF('Compte-rendu'!$A$2:$A$2082,'PV Attribution'!$H$5),INDIRECT(ADDRESS(MATCH('PV Attribution'!$H$5,'Compte-rendu'!$A$1:$A$2082,0)+ROW()-39,COLUMN()+2,3,1,"Compte-rendu"),1),0)</f>
        <v>0</v>
      </c>
      <c r="E103" s="84">
        <f ca="1">IF(ROW()&lt;ROW($A$39)+COUNTIF('Compte-rendu'!$A$2:$A$2082,'PV Attribution'!$H$5),INDIRECT(ADDRESS(MATCH('PV Attribution'!$H$5,'Compte-rendu'!$A$1:$A$2082,0)+ROW()-39,COLUMN()+2,3,1,"Compte-rendu"),1),0)</f>
        <v>0</v>
      </c>
      <c r="F103" s="84">
        <f ca="1">IF(ROW()&lt;ROW($A$39)+COUNTIF('Compte-rendu'!$A$2:$A$2082,'PV Attribution'!$H$5),INDIRECT(ADDRESS(MATCH('PV Attribution'!$H$5,'Compte-rendu'!$A$1:$A$2082,0)+ROW()-39,COLUMN()+2,3,1,"Compte-rendu"),1),0)</f>
        <v>0</v>
      </c>
      <c r="G103" s="84">
        <f ca="1">IF(ROW()&lt;ROW($A$39)+COUNTIF('Compte-rendu'!$A$2:$A$2082,'PV Attribution'!$H$5),INDIRECT(ADDRESS(MATCH('PV Attribution'!$H$5,'Compte-rendu'!$A$1:$A$2082,0)+ROW()-39,COLUMN()+2,3,1,"Compte-rendu"),1),0)</f>
        <v>0</v>
      </c>
      <c r="H103" s="60">
        <f ca="1">IF(ROW()&lt;ROW($A$39)+COUNTIF('Compte-rendu'!$A$2:$A$2082,'PV Attribution'!$H$5),INDIRECT(ADDRESS(MATCH('PV Attribution'!$H$5,'Compte-rendu'!$A$1:$A$2082,0)+ROW()-39,COLUMN()+2,3,1,"Compte-rendu"),1),0)</f>
        <v>0</v>
      </c>
      <c r="I103" s="60">
        <f ca="1">IF(ROW()&lt;ROW($A$39)+COUNTIF('Compte-rendu'!$A$2:$A$2082,'PV Attribution'!$H$5),INDIRECT(ADDRESS(MATCH('PV Attribution'!$H$5,'Compte-rendu'!$A$1:$A$2082,0)+ROW()-39,COLUMN()+2,3,1,"Compte-rendu"),1),0)</f>
        <v>0</v>
      </c>
      <c r="J103" s="60">
        <f ca="1">IF(ROW()&lt;ROW($A$39)+COUNTIF('Compte-rendu'!$A$2:$A$2082,'PV Attribution'!$H$5),INDIRECT(ADDRESS(MATCH('PV Attribution'!$H$5,'Compte-rendu'!$A$1:$A$2082,0)+ROW()-39,COLUMN()+2,3,1,"Compte-rendu"),1),0)</f>
        <v>0</v>
      </c>
      <c r="N103" s="33"/>
      <c r="O103" s="43" t="s">
        <v>110</v>
      </c>
      <c r="P103" s="38" t="s">
        <v>111</v>
      </c>
    </row>
    <row r="104" spans="1:16" ht="110.25" customHeight="1" x14ac:dyDescent="0.25">
      <c r="A104" s="60">
        <f ca="1">IF(ROW()&lt;ROW($A$39)+COUNTIF('Compte-rendu'!$A$2:$A$2082,'PV Attribution'!$H$5),INDIRECT(ADDRESS(MATCH('PV Attribution'!$H$5,'Compte-rendu'!$A$1:$A$2082,0)+ROW()-39,COLUMN()+2,3,1,"Compte-rendu"),1),0)</f>
        <v>0</v>
      </c>
      <c r="B104" s="60">
        <f ca="1">IF(ROW()&lt;ROW($A$39)+COUNTIF('Compte-rendu'!$A$2:$A$2082,'PV Attribution'!$H$5),INDIRECT(ADDRESS(MATCH('PV Attribution'!$H$5,'Compte-rendu'!$A$1:$A$2082,0)+ROW()-39,COLUMN()+2,3,1,"Compte-rendu"),1),0)</f>
        <v>0</v>
      </c>
      <c r="C104" s="60">
        <f ca="1">IF(ROW()&lt;ROW($A$39)+COUNTIF('Compte-rendu'!$A$2:$A$2082,'PV Attribution'!$H$5),INDIRECT(ADDRESS(MATCH('PV Attribution'!$H$5,'Compte-rendu'!$A$1:$A$2082,0)+ROW()-39,COLUMN()+2,3,1,"Compte-rendu"),1),0)</f>
        <v>0</v>
      </c>
      <c r="D104" s="84">
        <f ca="1">IF(ROW()&lt;ROW($A$39)+COUNTIF('Compte-rendu'!$A$2:$A$2082,'PV Attribution'!$H$5),INDIRECT(ADDRESS(MATCH('PV Attribution'!$H$5,'Compte-rendu'!$A$1:$A$2082,0)+ROW()-39,COLUMN()+2,3,1,"Compte-rendu"),1),0)</f>
        <v>0</v>
      </c>
      <c r="E104" s="84">
        <f ca="1">IF(ROW()&lt;ROW($A$39)+COUNTIF('Compte-rendu'!$A$2:$A$2082,'PV Attribution'!$H$5),INDIRECT(ADDRESS(MATCH('PV Attribution'!$H$5,'Compte-rendu'!$A$1:$A$2082,0)+ROW()-39,COLUMN()+2,3,1,"Compte-rendu"),1),0)</f>
        <v>0</v>
      </c>
      <c r="F104" s="84">
        <f ca="1">IF(ROW()&lt;ROW($A$39)+COUNTIF('Compte-rendu'!$A$2:$A$2082,'PV Attribution'!$H$5),INDIRECT(ADDRESS(MATCH('PV Attribution'!$H$5,'Compte-rendu'!$A$1:$A$2082,0)+ROW()-39,COLUMN()+2,3,1,"Compte-rendu"),1),0)</f>
        <v>0</v>
      </c>
      <c r="G104" s="84">
        <f ca="1">IF(ROW()&lt;ROW($A$39)+COUNTIF('Compte-rendu'!$A$2:$A$2082,'PV Attribution'!$H$5),INDIRECT(ADDRESS(MATCH('PV Attribution'!$H$5,'Compte-rendu'!$A$1:$A$2082,0)+ROW()-39,COLUMN()+2,3,1,"Compte-rendu"),1),0)</f>
        <v>0</v>
      </c>
      <c r="H104" s="60">
        <f ca="1">IF(ROW()&lt;ROW($A$39)+COUNTIF('Compte-rendu'!$A$2:$A$2082,'PV Attribution'!$H$5),INDIRECT(ADDRESS(MATCH('PV Attribution'!$H$5,'Compte-rendu'!$A$1:$A$2082,0)+ROW()-39,COLUMN()+2,3,1,"Compte-rendu"),1),0)</f>
        <v>0</v>
      </c>
      <c r="I104" s="60">
        <f ca="1">IF(ROW()&lt;ROW($A$39)+COUNTIF('Compte-rendu'!$A$2:$A$2082,'PV Attribution'!$H$5),INDIRECT(ADDRESS(MATCH('PV Attribution'!$H$5,'Compte-rendu'!$A$1:$A$2082,0)+ROW()-39,COLUMN()+2,3,1,"Compte-rendu"),1),0)</f>
        <v>0</v>
      </c>
      <c r="J104" s="60">
        <f ca="1">IF(ROW()&lt;ROW($A$39)+COUNTIF('Compte-rendu'!$A$2:$A$2082,'PV Attribution'!$H$5),INDIRECT(ADDRESS(MATCH('PV Attribution'!$H$5,'Compte-rendu'!$A$1:$A$2082,0)+ROW()-39,COLUMN()+2,3,1,"Compte-rendu"),1),0)</f>
        <v>0</v>
      </c>
      <c r="N104" s="33"/>
      <c r="O104" s="43" t="s">
        <v>112</v>
      </c>
      <c r="P104" s="38" t="s">
        <v>113</v>
      </c>
    </row>
    <row r="105" spans="1:16" ht="110.25" customHeight="1" x14ac:dyDescent="0.25">
      <c r="A105" s="60">
        <f ca="1">IF(ROW()&lt;ROW($A$39)+COUNTIF('Compte-rendu'!$A$2:$A$2082,'PV Attribution'!$H$5),INDIRECT(ADDRESS(MATCH('PV Attribution'!$H$5,'Compte-rendu'!$A$1:$A$2082,0)+ROW()-39,COLUMN()+2,3,1,"Compte-rendu"),1),0)</f>
        <v>0</v>
      </c>
      <c r="B105" s="60">
        <f ca="1">IF(ROW()&lt;ROW($A$39)+COUNTIF('Compte-rendu'!$A$2:$A$2082,'PV Attribution'!$H$5),INDIRECT(ADDRESS(MATCH('PV Attribution'!$H$5,'Compte-rendu'!$A$1:$A$2082,0)+ROW()-39,COLUMN()+2,3,1,"Compte-rendu"),1),0)</f>
        <v>0</v>
      </c>
      <c r="C105" s="60">
        <f ca="1">IF(ROW()&lt;ROW($A$39)+COUNTIF('Compte-rendu'!$A$2:$A$2082,'PV Attribution'!$H$5),INDIRECT(ADDRESS(MATCH('PV Attribution'!$H$5,'Compte-rendu'!$A$1:$A$2082,0)+ROW()-39,COLUMN()+2,3,1,"Compte-rendu"),1),0)</f>
        <v>0</v>
      </c>
      <c r="D105" s="84">
        <f ca="1">IF(ROW()&lt;ROW($A$39)+COUNTIF('Compte-rendu'!$A$2:$A$2082,'PV Attribution'!$H$5),INDIRECT(ADDRESS(MATCH('PV Attribution'!$H$5,'Compte-rendu'!$A$1:$A$2082,0)+ROW()-39,COLUMN()+2,3,1,"Compte-rendu"),1),0)</f>
        <v>0</v>
      </c>
      <c r="E105" s="84">
        <f ca="1">IF(ROW()&lt;ROW($A$39)+COUNTIF('Compte-rendu'!$A$2:$A$2082,'PV Attribution'!$H$5),INDIRECT(ADDRESS(MATCH('PV Attribution'!$H$5,'Compte-rendu'!$A$1:$A$2082,0)+ROW()-39,COLUMN()+2,3,1,"Compte-rendu"),1),0)</f>
        <v>0</v>
      </c>
      <c r="F105" s="84">
        <f ca="1">IF(ROW()&lt;ROW($A$39)+COUNTIF('Compte-rendu'!$A$2:$A$2082,'PV Attribution'!$H$5),INDIRECT(ADDRESS(MATCH('PV Attribution'!$H$5,'Compte-rendu'!$A$1:$A$2082,0)+ROW()-39,COLUMN()+2,3,1,"Compte-rendu"),1),0)</f>
        <v>0</v>
      </c>
      <c r="G105" s="84">
        <f ca="1">IF(ROW()&lt;ROW($A$39)+COUNTIF('Compte-rendu'!$A$2:$A$2082,'PV Attribution'!$H$5),INDIRECT(ADDRESS(MATCH('PV Attribution'!$H$5,'Compte-rendu'!$A$1:$A$2082,0)+ROW()-39,COLUMN()+2,3,1,"Compte-rendu"),1),0)</f>
        <v>0</v>
      </c>
      <c r="H105" s="60">
        <f ca="1">IF(ROW()&lt;ROW($A$39)+COUNTIF('Compte-rendu'!$A$2:$A$2082,'PV Attribution'!$H$5),INDIRECT(ADDRESS(MATCH('PV Attribution'!$H$5,'Compte-rendu'!$A$1:$A$2082,0)+ROW()-39,COLUMN()+2,3,1,"Compte-rendu"),1),0)</f>
        <v>0</v>
      </c>
      <c r="I105" s="60">
        <f ca="1">IF(ROW()&lt;ROW($A$39)+COUNTIF('Compte-rendu'!$A$2:$A$2082,'PV Attribution'!$H$5),INDIRECT(ADDRESS(MATCH('PV Attribution'!$H$5,'Compte-rendu'!$A$1:$A$2082,0)+ROW()-39,COLUMN()+2,3,1,"Compte-rendu"),1),0)</f>
        <v>0</v>
      </c>
      <c r="J105" s="60">
        <f ca="1">IF(ROW()&lt;ROW($A$39)+COUNTIF('Compte-rendu'!$A$2:$A$2082,'PV Attribution'!$H$5),INDIRECT(ADDRESS(MATCH('PV Attribution'!$H$5,'Compte-rendu'!$A$1:$A$2082,0)+ROW()-39,COLUMN()+2,3,1,"Compte-rendu"),1),0)</f>
        <v>0</v>
      </c>
      <c r="N105" s="33"/>
      <c r="O105" s="43" t="s">
        <v>114</v>
      </c>
      <c r="P105" s="38" t="s">
        <v>115</v>
      </c>
    </row>
    <row r="106" spans="1:16" ht="110.25" customHeight="1" x14ac:dyDescent="0.25">
      <c r="A106" s="60">
        <f ca="1">IF(ROW()&lt;ROW($A$39)+COUNTIF('Compte-rendu'!$A$2:$A$2082,'PV Attribution'!$H$5),INDIRECT(ADDRESS(MATCH('PV Attribution'!$H$5,'Compte-rendu'!$A$1:$A$2082,0)+ROW()-39,COLUMN()+2,3,1,"Compte-rendu"),1),0)</f>
        <v>0</v>
      </c>
      <c r="B106" s="60">
        <f ca="1">IF(ROW()&lt;ROW($A$39)+COUNTIF('Compte-rendu'!$A$2:$A$2082,'PV Attribution'!$H$5),INDIRECT(ADDRESS(MATCH('PV Attribution'!$H$5,'Compte-rendu'!$A$1:$A$2082,0)+ROW()-39,COLUMN()+2,3,1,"Compte-rendu"),1),0)</f>
        <v>0</v>
      </c>
      <c r="C106" s="60">
        <f ca="1">IF(ROW()&lt;ROW($A$39)+COUNTIF('Compte-rendu'!$A$2:$A$2082,'PV Attribution'!$H$5),INDIRECT(ADDRESS(MATCH('PV Attribution'!$H$5,'Compte-rendu'!$A$1:$A$2082,0)+ROW()-39,COLUMN()+2,3,1,"Compte-rendu"),1),0)</f>
        <v>0</v>
      </c>
      <c r="D106" s="84">
        <f ca="1">IF(ROW()&lt;ROW($A$39)+COUNTIF('Compte-rendu'!$A$2:$A$2082,'PV Attribution'!$H$5),INDIRECT(ADDRESS(MATCH('PV Attribution'!$H$5,'Compte-rendu'!$A$1:$A$2082,0)+ROW()-39,COLUMN()+2,3,1,"Compte-rendu"),1),0)</f>
        <v>0</v>
      </c>
      <c r="E106" s="84">
        <f ca="1">IF(ROW()&lt;ROW($A$39)+COUNTIF('Compte-rendu'!$A$2:$A$2082,'PV Attribution'!$H$5),INDIRECT(ADDRESS(MATCH('PV Attribution'!$H$5,'Compte-rendu'!$A$1:$A$2082,0)+ROW()-39,COLUMN()+2,3,1,"Compte-rendu"),1),0)</f>
        <v>0</v>
      </c>
      <c r="F106" s="84">
        <f ca="1">IF(ROW()&lt;ROW($A$39)+COUNTIF('Compte-rendu'!$A$2:$A$2082,'PV Attribution'!$H$5),INDIRECT(ADDRESS(MATCH('PV Attribution'!$H$5,'Compte-rendu'!$A$1:$A$2082,0)+ROW()-39,COLUMN()+2,3,1,"Compte-rendu"),1),0)</f>
        <v>0</v>
      </c>
      <c r="G106" s="84">
        <f ca="1">IF(ROW()&lt;ROW($A$39)+COUNTIF('Compte-rendu'!$A$2:$A$2082,'PV Attribution'!$H$5),INDIRECT(ADDRESS(MATCH('PV Attribution'!$H$5,'Compte-rendu'!$A$1:$A$2082,0)+ROW()-39,COLUMN()+2,3,1,"Compte-rendu"),1),0)</f>
        <v>0</v>
      </c>
      <c r="H106" s="60">
        <f ca="1">IF(ROW()&lt;ROW($A$39)+COUNTIF('Compte-rendu'!$A$2:$A$2082,'PV Attribution'!$H$5),INDIRECT(ADDRESS(MATCH('PV Attribution'!$H$5,'Compte-rendu'!$A$1:$A$2082,0)+ROW()-39,COLUMN()+2,3,1,"Compte-rendu"),1),0)</f>
        <v>0</v>
      </c>
      <c r="I106" s="60">
        <f ca="1">IF(ROW()&lt;ROW($A$39)+COUNTIF('Compte-rendu'!$A$2:$A$2082,'PV Attribution'!$H$5),INDIRECT(ADDRESS(MATCH('PV Attribution'!$H$5,'Compte-rendu'!$A$1:$A$2082,0)+ROW()-39,COLUMN()+2,3,1,"Compte-rendu"),1),0)</f>
        <v>0</v>
      </c>
      <c r="J106" s="60">
        <f ca="1">IF(ROW()&lt;ROW($A$39)+COUNTIF('Compte-rendu'!$A$2:$A$2082,'PV Attribution'!$H$5),INDIRECT(ADDRESS(MATCH('PV Attribution'!$H$5,'Compte-rendu'!$A$1:$A$2082,0)+ROW()-39,COLUMN()+2,3,1,"Compte-rendu"),1),0)</f>
        <v>0</v>
      </c>
      <c r="N106" s="33"/>
      <c r="O106" s="43" t="s">
        <v>116</v>
      </c>
      <c r="P106" s="38" t="s">
        <v>117</v>
      </c>
    </row>
    <row r="107" spans="1:16" ht="110.25" customHeight="1" x14ac:dyDescent="0.25">
      <c r="A107" s="60">
        <f ca="1">IF(ROW()&lt;ROW($A$39)+COUNTIF('Compte-rendu'!$A$2:$A$2082,'PV Attribution'!$H$5),INDIRECT(ADDRESS(MATCH('PV Attribution'!$H$5,'Compte-rendu'!$A$1:$A$2082,0)+ROW()-39,COLUMN()+2,3,1,"Compte-rendu"),1),0)</f>
        <v>0</v>
      </c>
      <c r="B107" s="60">
        <f ca="1">IF(ROW()&lt;ROW($A$39)+COUNTIF('Compte-rendu'!$A$2:$A$2082,'PV Attribution'!$H$5),INDIRECT(ADDRESS(MATCH('PV Attribution'!$H$5,'Compte-rendu'!$A$1:$A$2082,0)+ROW()-39,COLUMN()+2,3,1,"Compte-rendu"),1),0)</f>
        <v>0</v>
      </c>
      <c r="C107" s="60">
        <f ca="1">IF(ROW()&lt;ROW($A$39)+COUNTIF('Compte-rendu'!$A$2:$A$2082,'PV Attribution'!$H$5),INDIRECT(ADDRESS(MATCH('PV Attribution'!$H$5,'Compte-rendu'!$A$1:$A$2082,0)+ROW()-39,COLUMN()+2,3,1,"Compte-rendu"),1),0)</f>
        <v>0</v>
      </c>
      <c r="D107" s="84">
        <f ca="1">IF(ROW()&lt;ROW($A$39)+COUNTIF('Compte-rendu'!$A$2:$A$2082,'PV Attribution'!$H$5),INDIRECT(ADDRESS(MATCH('PV Attribution'!$H$5,'Compte-rendu'!$A$1:$A$2082,0)+ROW()-39,COLUMN()+2,3,1,"Compte-rendu"),1),0)</f>
        <v>0</v>
      </c>
      <c r="E107" s="84">
        <f ca="1">IF(ROW()&lt;ROW($A$39)+COUNTIF('Compte-rendu'!$A$2:$A$2082,'PV Attribution'!$H$5),INDIRECT(ADDRESS(MATCH('PV Attribution'!$H$5,'Compte-rendu'!$A$1:$A$2082,0)+ROW()-39,COLUMN()+2,3,1,"Compte-rendu"),1),0)</f>
        <v>0</v>
      </c>
      <c r="F107" s="84">
        <f ca="1">IF(ROW()&lt;ROW($A$39)+COUNTIF('Compte-rendu'!$A$2:$A$2082,'PV Attribution'!$H$5),INDIRECT(ADDRESS(MATCH('PV Attribution'!$H$5,'Compte-rendu'!$A$1:$A$2082,0)+ROW()-39,COLUMN()+2,3,1,"Compte-rendu"),1),0)</f>
        <v>0</v>
      </c>
      <c r="G107" s="84">
        <f ca="1">IF(ROW()&lt;ROW($A$39)+COUNTIF('Compte-rendu'!$A$2:$A$2082,'PV Attribution'!$H$5),INDIRECT(ADDRESS(MATCH('PV Attribution'!$H$5,'Compte-rendu'!$A$1:$A$2082,0)+ROW()-39,COLUMN()+2,3,1,"Compte-rendu"),1),0)</f>
        <v>0</v>
      </c>
      <c r="H107" s="60">
        <f ca="1">IF(ROW()&lt;ROW($A$39)+COUNTIF('Compte-rendu'!$A$2:$A$2082,'PV Attribution'!$H$5),INDIRECT(ADDRESS(MATCH('PV Attribution'!$H$5,'Compte-rendu'!$A$1:$A$2082,0)+ROW()-39,COLUMN()+2,3,1,"Compte-rendu"),1),0)</f>
        <v>0</v>
      </c>
      <c r="I107" s="60">
        <f ca="1">IF(ROW()&lt;ROW($A$39)+COUNTIF('Compte-rendu'!$A$2:$A$2082,'PV Attribution'!$H$5),INDIRECT(ADDRESS(MATCH('PV Attribution'!$H$5,'Compte-rendu'!$A$1:$A$2082,0)+ROW()-39,COLUMN()+2,3,1,"Compte-rendu"),1),0)</f>
        <v>0</v>
      </c>
      <c r="J107" s="60">
        <f ca="1">IF(ROW()&lt;ROW($A$39)+COUNTIF('Compte-rendu'!$A$2:$A$2082,'PV Attribution'!$H$5),INDIRECT(ADDRESS(MATCH('PV Attribution'!$H$5,'Compte-rendu'!$A$1:$A$2082,0)+ROW()-39,COLUMN()+2,3,1,"Compte-rendu"),1),0)</f>
        <v>0</v>
      </c>
      <c r="N107" s="33"/>
      <c r="O107" s="43" t="s">
        <v>118</v>
      </c>
      <c r="P107" s="38" t="s">
        <v>119</v>
      </c>
    </row>
    <row r="108" spans="1:16" ht="110.25" customHeight="1" x14ac:dyDescent="0.25">
      <c r="A108" s="60">
        <f ca="1">IF(ROW()&lt;ROW($A$39)+COUNTIF('Compte-rendu'!$A$2:$A$2082,'PV Attribution'!$H$5),INDIRECT(ADDRESS(MATCH('PV Attribution'!$H$5,'Compte-rendu'!$A$1:$A$2082,0)+ROW()-39,COLUMN()+2,3,1,"Compte-rendu"),1),0)</f>
        <v>0</v>
      </c>
      <c r="B108" s="60">
        <f ca="1">IF(ROW()&lt;ROW($A$39)+COUNTIF('Compte-rendu'!$A$2:$A$2082,'PV Attribution'!$H$5),INDIRECT(ADDRESS(MATCH('PV Attribution'!$H$5,'Compte-rendu'!$A$1:$A$2082,0)+ROW()-39,COLUMN()+2,3,1,"Compte-rendu"),1),0)</f>
        <v>0</v>
      </c>
      <c r="C108" s="60">
        <f ca="1">IF(ROW()&lt;ROW($A$39)+COUNTIF('Compte-rendu'!$A$2:$A$2082,'PV Attribution'!$H$5),INDIRECT(ADDRESS(MATCH('PV Attribution'!$H$5,'Compte-rendu'!$A$1:$A$2082,0)+ROW()-39,COLUMN()+2,3,1,"Compte-rendu"),1),0)</f>
        <v>0</v>
      </c>
      <c r="D108" s="84">
        <f ca="1">IF(ROW()&lt;ROW($A$39)+COUNTIF('Compte-rendu'!$A$2:$A$2082,'PV Attribution'!$H$5),INDIRECT(ADDRESS(MATCH('PV Attribution'!$H$5,'Compte-rendu'!$A$1:$A$2082,0)+ROW()-39,COLUMN()+2,3,1,"Compte-rendu"),1),0)</f>
        <v>0</v>
      </c>
      <c r="E108" s="84">
        <f ca="1">IF(ROW()&lt;ROW($A$39)+COUNTIF('Compte-rendu'!$A$2:$A$2082,'PV Attribution'!$H$5),INDIRECT(ADDRESS(MATCH('PV Attribution'!$H$5,'Compte-rendu'!$A$1:$A$2082,0)+ROW()-39,COLUMN()+2,3,1,"Compte-rendu"),1),0)</f>
        <v>0</v>
      </c>
      <c r="F108" s="84">
        <f ca="1">IF(ROW()&lt;ROW($A$39)+COUNTIF('Compte-rendu'!$A$2:$A$2082,'PV Attribution'!$H$5),INDIRECT(ADDRESS(MATCH('PV Attribution'!$H$5,'Compte-rendu'!$A$1:$A$2082,0)+ROW()-39,COLUMN()+2,3,1,"Compte-rendu"),1),0)</f>
        <v>0</v>
      </c>
      <c r="G108" s="84">
        <f ca="1">IF(ROW()&lt;ROW($A$39)+COUNTIF('Compte-rendu'!$A$2:$A$2082,'PV Attribution'!$H$5),INDIRECT(ADDRESS(MATCH('PV Attribution'!$H$5,'Compte-rendu'!$A$1:$A$2082,0)+ROW()-39,COLUMN()+2,3,1,"Compte-rendu"),1),0)</f>
        <v>0</v>
      </c>
      <c r="H108" s="60">
        <f ca="1">IF(ROW()&lt;ROW($A$39)+COUNTIF('Compte-rendu'!$A$2:$A$2082,'PV Attribution'!$H$5),INDIRECT(ADDRESS(MATCH('PV Attribution'!$H$5,'Compte-rendu'!$A$1:$A$2082,0)+ROW()-39,COLUMN()+2,3,1,"Compte-rendu"),1),0)</f>
        <v>0</v>
      </c>
      <c r="I108" s="60">
        <f ca="1">IF(ROW()&lt;ROW($A$39)+COUNTIF('Compte-rendu'!$A$2:$A$2082,'PV Attribution'!$H$5),INDIRECT(ADDRESS(MATCH('PV Attribution'!$H$5,'Compte-rendu'!$A$1:$A$2082,0)+ROW()-39,COLUMN()+2,3,1,"Compte-rendu"),1),0)</f>
        <v>0</v>
      </c>
      <c r="J108" s="60">
        <f ca="1">IF(ROW()&lt;ROW($A$39)+COUNTIF('Compte-rendu'!$A$2:$A$2082,'PV Attribution'!$H$5),INDIRECT(ADDRESS(MATCH('PV Attribution'!$H$5,'Compte-rendu'!$A$1:$A$2082,0)+ROW()-39,COLUMN()+2,3,1,"Compte-rendu"),1),0)</f>
        <v>0</v>
      </c>
      <c r="N108" s="33"/>
      <c r="O108" s="43" t="s">
        <v>120</v>
      </c>
      <c r="P108" s="38" t="s">
        <v>121</v>
      </c>
    </row>
    <row r="109" spans="1:16" ht="110.25" customHeight="1" x14ac:dyDescent="0.25">
      <c r="A109" s="60">
        <f ca="1">IF(ROW()&lt;ROW($A$39)+COUNTIF('Compte-rendu'!$A$2:$A$2082,'PV Attribution'!$H$5),INDIRECT(ADDRESS(MATCH('PV Attribution'!$H$5,'Compte-rendu'!$A$1:$A$2082,0)+ROW()-39,COLUMN()+2,3,1,"Compte-rendu"),1),0)</f>
        <v>0</v>
      </c>
      <c r="B109" s="60">
        <f ca="1">IF(ROW()&lt;ROW($A$39)+COUNTIF('Compte-rendu'!$A$2:$A$2082,'PV Attribution'!$H$5),INDIRECT(ADDRESS(MATCH('PV Attribution'!$H$5,'Compte-rendu'!$A$1:$A$2082,0)+ROW()-39,COLUMN()+2,3,1,"Compte-rendu"),1),0)</f>
        <v>0</v>
      </c>
      <c r="C109" s="60">
        <f ca="1">IF(ROW()&lt;ROW($A$39)+COUNTIF('Compte-rendu'!$A$2:$A$2082,'PV Attribution'!$H$5),INDIRECT(ADDRESS(MATCH('PV Attribution'!$H$5,'Compte-rendu'!$A$1:$A$2082,0)+ROW()-39,COLUMN()+2,3,1,"Compte-rendu"),1),0)</f>
        <v>0</v>
      </c>
      <c r="D109" s="84">
        <f ca="1">IF(ROW()&lt;ROW($A$39)+COUNTIF('Compte-rendu'!$A$2:$A$2082,'PV Attribution'!$H$5),INDIRECT(ADDRESS(MATCH('PV Attribution'!$H$5,'Compte-rendu'!$A$1:$A$2082,0)+ROW()-39,COLUMN()+2,3,1,"Compte-rendu"),1),0)</f>
        <v>0</v>
      </c>
      <c r="E109" s="84">
        <f ca="1">IF(ROW()&lt;ROW($A$39)+COUNTIF('Compte-rendu'!$A$2:$A$2082,'PV Attribution'!$H$5),INDIRECT(ADDRESS(MATCH('PV Attribution'!$H$5,'Compte-rendu'!$A$1:$A$2082,0)+ROW()-39,COLUMN()+2,3,1,"Compte-rendu"),1),0)</f>
        <v>0</v>
      </c>
      <c r="F109" s="84">
        <f ca="1">IF(ROW()&lt;ROW($A$39)+COUNTIF('Compte-rendu'!$A$2:$A$2082,'PV Attribution'!$H$5),INDIRECT(ADDRESS(MATCH('PV Attribution'!$H$5,'Compte-rendu'!$A$1:$A$2082,0)+ROW()-39,COLUMN()+2,3,1,"Compte-rendu"),1),0)</f>
        <v>0</v>
      </c>
      <c r="G109" s="84">
        <f ca="1">IF(ROW()&lt;ROW($A$39)+COUNTIF('Compte-rendu'!$A$2:$A$2082,'PV Attribution'!$H$5),INDIRECT(ADDRESS(MATCH('PV Attribution'!$H$5,'Compte-rendu'!$A$1:$A$2082,0)+ROW()-39,COLUMN()+2,3,1,"Compte-rendu"),1),0)</f>
        <v>0</v>
      </c>
      <c r="H109" s="60">
        <f ca="1">IF(ROW()&lt;ROW($A$39)+COUNTIF('Compte-rendu'!$A$2:$A$2082,'PV Attribution'!$H$5),INDIRECT(ADDRESS(MATCH('PV Attribution'!$H$5,'Compte-rendu'!$A$1:$A$2082,0)+ROW()-39,COLUMN()+2,3,1,"Compte-rendu"),1),0)</f>
        <v>0</v>
      </c>
      <c r="I109" s="60">
        <f ca="1">IF(ROW()&lt;ROW($A$39)+COUNTIF('Compte-rendu'!$A$2:$A$2082,'PV Attribution'!$H$5),INDIRECT(ADDRESS(MATCH('PV Attribution'!$H$5,'Compte-rendu'!$A$1:$A$2082,0)+ROW()-39,COLUMN()+2,3,1,"Compte-rendu"),1),0)</f>
        <v>0</v>
      </c>
      <c r="J109" s="60">
        <f ca="1">IF(ROW()&lt;ROW($A$39)+COUNTIF('Compte-rendu'!$A$2:$A$2082,'PV Attribution'!$H$5),INDIRECT(ADDRESS(MATCH('PV Attribution'!$H$5,'Compte-rendu'!$A$1:$A$2082,0)+ROW()-39,COLUMN()+2,3,1,"Compte-rendu"),1),0)</f>
        <v>0</v>
      </c>
      <c r="N109" s="33"/>
      <c r="O109" s="43" t="s">
        <v>122</v>
      </c>
      <c r="P109" s="38" t="s">
        <v>123</v>
      </c>
    </row>
    <row r="110" spans="1:16" ht="110.25" customHeight="1" x14ac:dyDescent="0.25">
      <c r="A110" s="60">
        <f ca="1">IF(ROW()&lt;ROW($A$39)+COUNTIF('Compte-rendu'!$A$2:$A$2082,'PV Attribution'!$H$5),INDIRECT(ADDRESS(MATCH('PV Attribution'!$H$5,'Compte-rendu'!$A$1:$A$2082,0)+ROW()-39,COLUMN()+2,3,1,"Compte-rendu"),1),0)</f>
        <v>0</v>
      </c>
      <c r="B110" s="60">
        <f ca="1">IF(ROW()&lt;ROW($A$39)+COUNTIF('Compte-rendu'!$A$2:$A$2082,'PV Attribution'!$H$5),INDIRECT(ADDRESS(MATCH('PV Attribution'!$H$5,'Compte-rendu'!$A$1:$A$2082,0)+ROW()-39,COLUMN()+2,3,1,"Compte-rendu"),1),0)</f>
        <v>0</v>
      </c>
      <c r="C110" s="60">
        <f ca="1">IF(ROW()&lt;ROW($A$39)+COUNTIF('Compte-rendu'!$A$2:$A$2082,'PV Attribution'!$H$5),INDIRECT(ADDRESS(MATCH('PV Attribution'!$H$5,'Compte-rendu'!$A$1:$A$2082,0)+ROW()-39,COLUMN()+2,3,1,"Compte-rendu"),1),0)</f>
        <v>0</v>
      </c>
      <c r="D110" s="84">
        <f ca="1">IF(ROW()&lt;ROW($A$39)+COUNTIF('Compte-rendu'!$A$2:$A$2082,'PV Attribution'!$H$5),INDIRECT(ADDRESS(MATCH('PV Attribution'!$H$5,'Compte-rendu'!$A$1:$A$2082,0)+ROW()-39,COLUMN()+2,3,1,"Compte-rendu"),1),0)</f>
        <v>0</v>
      </c>
      <c r="E110" s="84">
        <f ca="1">IF(ROW()&lt;ROW($A$39)+COUNTIF('Compte-rendu'!$A$2:$A$2082,'PV Attribution'!$H$5),INDIRECT(ADDRESS(MATCH('PV Attribution'!$H$5,'Compte-rendu'!$A$1:$A$2082,0)+ROW()-39,COLUMN()+2,3,1,"Compte-rendu"),1),0)</f>
        <v>0</v>
      </c>
      <c r="F110" s="84">
        <f ca="1">IF(ROW()&lt;ROW($A$39)+COUNTIF('Compte-rendu'!$A$2:$A$2082,'PV Attribution'!$H$5),INDIRECT(ADDRESS(MATCH('PV Attribution'!$H$5,'Compte-rendu'!$A$1:$A$2082,0)+ROW()-39,COLUMN()+2,3,1,"Compte-rendu"),1),0)</f>
        <v>0</v>
      </c>
      <c r="G110" s="84">
        <f ca="1">IF(ROW()&lt;ROW($A$39)+COUNTIF('Compte-rendu'!$A$2:$A$2082,'PV Attribution'!$H$5),INDIRECT(ADDRESS(MATCH('PV Attribution'!$H$5,'Compte-rendu'!$A$1:$A$2082,0)+ROW()-39,COLUMN()+2,3,1,"Compte-rendu"),1),0)</f>
        <v>0</v>
      </c>
      <c r="H110" s="60">
        <f ca="1">IF(ROW()&lt;ROW($A$39)+COUNTIF('Compte-rendu'!$A$2:$A$2082,'PV Attribution'!$H$5),INDIRECT(ADDRESS(MATCH('PV Attribution'!$H$5,'Compte-rendu'!$A$1:$A$2082,0)+ROW()-39,COLUMN()+2,3,1,"Compte-rendu"),1),0)</f>
        <v>0</v>
      </c>
      <c r="I110" s="60">
        <f ca="1">IF(ROW()&lt;ROW($A$39)+COUNTIF('Compte-rendu'!$A$2:$A$2082,'PV Attribution'!$H$5),INDIRECT(ADDRESS(MATCH('PV Attribution'!$H$5,'Compte-rendu'!$A$1:$A$2082,0)+ROW()-39,COLUMN()+2,3,1,"Compte-rendu"),1),0)</f>
        <v>0</v>
      </c>
      <c r="J110" s="60">
        <f ca="1">IF(ROW()&lt;ROW($A$39)+COUNTIF('Compte-rendu'!$A$2:$A$2082,'PV Attribution'!$H$5),INDIRECT(ADDRESS(MATCH('PV Attribution'!$H$5,'Compte-rendu'!$A$1:$A$2082,0)+ROW()-39,COLUMN()+2,3,1,"Compte-rendu"),1),0)</f>
        <v>0</v>
      </c>
      <c r="N110" s="33"/>
      <c r="O110" s="43" t="s">
        <v>124</v>
      </c>
      <c r="P110" s="38" t="s">
        <v>125</v>
      </c>
    </row>
    <row r="111" spans="1:16" ht="110.25" customHeight="1" x14ac:dyDescent="0.25">
      <c r="A111" s="60">
        <f ca="1">IF(ROW()&lt;ROW($A$39)+COUNTIF('Compte-rendu'!$A$2:$A$2082,'PV Attribution'!$H$5),INDIRECT(ADDRESS(MATCH('PV Attribution'!$H$5,'Compte-rendu'!$A$1:$A$2082,0)+ROW()-39,COLUMN()+2,3,1,"Compte-rendu"),1),0)</f>
        <v>0</v>
      </c>
      <c r="B111" s="60">
        <f ca="1">IF(ROW()&lt;ROW($A$39)+COUNTIF('Compte-rendu'!$A$2:$A$2082,'PV Attribution'!$H$5),INDIRECT(ADDRESS(MATCH('PV Attribution'!$H$5,'Compte-rendu'!$A$1:$A$2082,0)+ROW()-39,COLUMN()+2,3,1,"Compte-rendu"),1),0)</f>
        <v>0</v>
      </c>
      <c r="C111" s="60">
        <f ca="1">IF(ROW()&lt;ROW($A$39)+COUNTIF('Compte-rendu'!$A$2:$A$2082,'PV Attribution'!$H$5),INDIRECT(ADDRESS(MATCH('PV Attribution'!$H$5,'Compte-rendu'!$A$1:$A$2082,0)+ROW()-39,COLUMN()+2,3,1,"Compte-rendu"),1),0)</f>
        <v>0</v>
      </c>
      <c r="D111" s="84">
        <f ca="1">IF(ROW()&lt;ROW($A$39)+COUNTIF('Compte-rendu'!$A$2:$A$2082,'PV Attribution'!$H$5),INDIRECT(ADDRESS(MATCH('PV Attribution'!$H$5,'Compte-rendu'!$A$1:$A$2082,0)+ROW()-39,COLUMN()+2,3,1,"Compte-rendu"),1),0)</f>
        <v>0</v>
      </c>
      <c r="E111" s="84">
        <f ca="1">IF(ROW()&lt;ROW($A$39)+COUNTIF('Compte-rendu'!$A$2:$A$2082,'PV Attribution'!$H$5),INDIRECT(ADDRESS(MATCH('PV Attribution'!$H$5,'Compte-rendu'!$A$1:$A$2082,0)+ROW()-39,COLUMN()+2,3,1,"Compte-rendu"),1),0)</f>
        <v>0</v>
      </c>
      <c r="F111" s="84">
        <f ca="1">IF(ROW()&lt;ROW($A$39)+COUNTIF('Compte-rendu'!$A$2:$A$2082,'PV Attribution'!$H$5),INDIRECT(ADDRESS(MATCH('PV Attribution'!$H$5,'Compte-rendu'!$A$1:$A$2082,0)+ROW()-39,COLUMN()+2,3,1,"Compte-rendu"),1),0)</f>
        <v>0</v>
      </c>
      <c r="G111" s="84">
        <f ca="1">IF(ROW()&lt;ROW($A$39)+COUNTIF('Compte-rendu'!$A$2:$A$2082,'PV Attribution'!$H$5),INDIRECT(ADDRESS(MATCH('PV Attribution'!$H$5,'Compte-rendu'!$A$1:$A$2082,0)+ROW()-39,COLUMN()+2,3,1,"Compte-rendu"),1),0)</f>
        <v>0</v>
      </c>
      <c r="H111" s="60">
        <f ca="1">IF(ROW()&lt;ROW($A$39)+COUNTIF('Compte-rendu'!$A$2:$A$2082,'PV Attribution'!$H$5),INDIRECT(ADDRESS(MATCH('PV Attribution'!$H$5,'Compte-rendu'!$A$1:$A$2082,0)+ROW()-39,COLUMN()+2,3,1,"Compte-rendu"),1),0)</f>
        <v>0</v>
      </c>
      <c r="I111" s="60">
        <f ca="1">IF(ROW()&lt;ROW($A$39)+COUNTIF('Compte-rendu'!$A$2:$A$2082,'PV Attribution'!$H$5),INDIRECT(ADDRESS(MATCH('PV Attribution'!$H$5,'Compte-rendu'!$A$1:$A$2082,0)+ROW()-39,COLUMN()+2,3,1,"Compte-rendu"),1),0)</f>
        <v>0</v>
      </c>
      <c r="J111" s="60">
        <f ca="1">IF(ROW()&lt;ROW($A$39)+COUNTIF('Compte-rendu'!$A$2:$A$2082,'PV Attribution'!$H$5),INDIRECT(ADDRESS(MATCH('PV Attribution'!$H$5,'Compte-rendu'!$A$1:$A$2082,0)+ROW()-39,COLUMN()+2,3,1,"Compte-rendu"),1),0)</f>
        <v>0</v>
      </c>
      <c r="N111" s="33"/>
      <c r="O111" s="43" t="s">
        <v>126</v>
      </c>
      <c r="P111" s="38" t="s">
        <v>127</v>
      </c>
    </row>
    <row r="112" spans="1:16" ht="110.25" customHeight="1" x14ac:dyDescent="0.25">
      <c r="A112" s="60">
        <f ca="1">IF(ROW()&lt;ROW($A$39)+COUNTIF('Compte-rendu'!$A$2:$A$2082,'PV Attribution'!$H$5),INDIRECT(ADDRESS(MATCH('PV Attribution'!$H$5,'Compte-rendu'!$A$1:$A$2082,0)+ROW()-39,COLUMN()+2,3,1,"Compte-rendu"),1),0)</f>
        <v>0</v>
      </c>
      <c r="B112" s="60">
        <f ca="1">IF(ROW()&lt;ROW($A$39)+COUNTIF('Compte-rendu'!$A$2:$A$2082,'PV Attribution'!$H$5),INDIRECT(ADDRESS(MATCH('PV Attribution'!$H$5,'Compte-rendu'!$A$1:$A$2082,0)+ROW()-39,COLUMN()+2,3,1,"Compte-rendu"),1),0)</f>
        <v>0</v>
      </c>
      <c r="C112" s="60">
        <f ca="1">IF(ROW()&lt;ROW($A$39)+COUNTIF('Compte-rendu'!$A$2:$A$2082,'PV Attribution'!$H$5),INDIRECT(ADDRESS(MATCH('PV Attribution'!$H$5,'Compte-rendu'!$A$1:$A$2082,0)+ROW()-39,COLUMN()+2,3,1,"Compte-rendu"),1),0)</f>
        <v>0</v>
      </c>
      <c r="D112" s="84">
        <f ca="1">IF(ROW()&lt;ROW($A$39)+COUNTIF('Compte-rendu'!$A$2:$A$2082,'PV Attribution'!$H$5),INDIRECT(ADDRESS(MATCH('PV Attribution'!$H$5,'Compte-rendu'!$A$1:$A$2082,0)+ROW()-39,COLUMN()+2,3,1,"Compte-rendu"),1),0)</f>
        <v>0</v>
      </c>
      <c r="E112" s="84">
        <f ca="1">IF(ROW()&lt;ROW($A$39)+COUNTIF('Compte-rendu'!$A$2:$A$2082,'PV Attribution'!$H$5),INDIRECT(ADDRESS(MATCH('PV Attribution'!$H$5,'Compte-rendu'!$A$1:$A$2082,0)+ROW()-39,COLUMN()+2,3,1,"Compte-rendu"),1),0)</f>
        <v>0</v>
      </c>
      <c r="F112" s="84">
        <f ca="1">IF(ROW()&lt;ROW($A$39)+COUNTIF('Compte-rendu'!$A$2:$A$2082,'PV Attribution'!$H$5),INDIRECT(ADDRESS(MATCH('PV Attribution'!$H$5,'Compte-rendu'!$A$1:$A$2082,0)+ROW()-39,COLUMN()+2,3,1,"Compte-rendu"),1),0)</f>
        <v>0</v>
      </c>
      <c r="G112" s="84">
        <f ca="1">IF(ROW()&lt;ROW($A$39)+COUNTIF('Compte-rendu'!$A$2:$A$2082,'PV Attribution'!$H$5),INDIRECT(ADDRESS(MATCH('PV Attribution'!$H$5,'Compte-rendu'!$A$1:$A$2082,0)+ROW()-39,COLUMN()+2,3,1,"Compte-rendu"),1),0)</f>
        <v>0</v>
      </c>
      <c r="H112" s="60">
        <f ca="1">IF(ROW()&lt;ROW($A$39)+COUNTIF('Compte-rendu'!$A$2:$A$2082,'PV Attribution'!$H$5),INDIRECT(ADDRESS(MATCH('PV Attribution'!$H$5,'Compte-rendu'!$A$1:$A$2082,0)+ROW()-39,COLUMN()+2,3,1,"Compte-rendu"),1),0)</f>
        <v>0</v>
      </c>
      <c r="I112" s="60">
        <f ca="1">IF(ROW()&lt;ROW($A$39)+COUNTIF('Compte-rendu'!$A$2:$A$2082,'PV Attribution'!$H$5),INDIRECT(ADDRESS(MATCH('PV Attribution'!$H$5,'Compte-rendu'!$A$1:$A$2082,0)+ROW()-39,COLUMN()+2,3,1,"Compte-rendu"),1),0)</f>
        <v>0</v>
      </c>
      <c r="J112" s="60">
        <f ca="1">IF(ROW()&lt;ROW($A$39)+COUNTIF('Compte-rendu'!$A$2:$A$2082,'PV Attribution'!$H$5),INDIRECT(ADDRESS(MATCH('PV Attribution'!$H$5,'Compte-rendu'!$A$1:$A$2082,0)+ROW()-39,COLUMN()+2,3,1,"Compte-rendu"),1),0)</f>
        <v>0</v>
      </c>
      <c r="N112" s="33"/>
      <c r="O112" s="43" t="s">
        <v>128</v>
      </c>
      <c r="P112" s="38" t="s">
        <v>129</v>
      </c>
    </row>
    <row r="113" spans="1:16" ht="110.25" customHeight="1" x14ac:dyDescent="0.25">
      <c r="A113" s="60">
        <f ca="1">IF(ROW()&lt;ROW($A$39)+COUNTIF('Compte-rendu'!$A$2:$A$2082,'PV Attribution'!$H$5),INDIRECT(ADDRESS(MATCH('PV Attribution'!$H$5,'Compte-rendu'!$A$1:$A$2082,0)+ROW()-39,COLUMN()+2,3,1,"Compte-rendu"),1),0)</f>
        <v>0</v>
      </c>
      <c r="B113" s="60">
        <f ca="1">IF(ROW()&lt;ROW($A$39)+COUNTIF('Compte-rendu'!$A$2:$A$2082,'PV Attribution'!$H$5),INDIRECT(ADDRESS(MATCH('PV Attribution'!$H$5,'Compte-rendu'!$A$1:$A$2082,0)+ROW()-39,COLUMN()+2,3,1,"Compte-rendu"),1),0)</f>
        <v>0</v>
      </c>
      <c r="C113" s="60">
        <f ca="1">IF(ROW()&lt;ROW($A$39)+COUNTIF('Compte-rendu'!$A$2:$A$2082,'PV Attribution'!$H$5),INDIRECT(ADDRESS(MATCH('PV Attribution'!$H$5,'Compte-rendu'!$A$1:$A$2082,0)+ROW()-39,COLUMN()+2,3,1,"Compte-rendu"),1),0)</f>
        <v>0</v>
      </c>
      <c r="D113" s="84">
        <f ca="1">IF(ROW()&lt;ROW($A$39)+COUNTIF('Compte-rendu'!$A$2:$A$2082,'PV Attribution'!$H$5),INDIRECT(ADDRESS(MATCH('PV Attribution'!$H$5,'Compte-rendu'!$A$1:$A$2082,0)+ROW()-39,COLUMN()+2,3,1,"Compte-rendu"),1),0)</f>
        <v>0</v>
      </c>
      <c r="E113" s="84">
        <f ca="1">IF(ROW()&lt;ROW($A$39)+COUNTIF('Compte-rendu'!$A$2:$A$2082,'PV Attribution'!$H$5),INDIRECT(ADDRESS(MATCH('PV Attribution'!$H$5,'Compte-rendu'!$A$1:$A$2082,0)+ROW()-39,COLUMN()+2,3,1,"Compte-rendu"),1),0)</f>
        <v>0</v>
      </c>
      <c r="F113" s="84">
        <f ca="1">IF(ROW()&lt;ROW($A$39)+COUNTIF('Compte-rendu'!$A$2:$A$2082,'PV Attribution'!$H$5),INDIRECT(ADDRESS(MATCH('PV Attribution'!$H$5,'Compte-rendu'!$A$1:$A$2082,0)+ROW()-39,COLUMN()+2,3,1,"Compte-rendu"),1),0)</f>
        <v>0</v>
      </c>
      <c r="G113" s="84">
        <f ca="1">IF(ROW()&lt;ROW($A$39)+COUNTIF('Compte-rendu'!$A$2:$A$2082,'PV Attribution'!$H$5),INDIRECT(ADDRESS(MATCH('PV Attribution'!$H$5,'Compte-rendu'!$A$1:$A$2082,0)+ROW()-39,COLUMN()+2,3,1,"Compte-rendu"),1),0)</f>
        <v>0</v>
      </c>
      <c r="H113" s="60">
        <f ca="1">IF(ROW()&lt;ROW($A$39)+COUNTIF('Compte-rendu'!$A$2:$A$2082,'PV Attribution'!$H$5),INDIRECT(ADDRESS(MATCH('PV Attribution'!$H$5,'Compte-rendu'!$A$1:$A$2082,0)+ROW()-39,COLUMN()+2,3,1,"Compte-rendu"),1),0)</f>
        <v>0</v>
      </c>
      <c r="I113" s="60">
        <f ca="1">IF(ROW()&lt;ROW($A$39)+COUNTIF('Compte-rendu'!$A$2:$A$2082,'PV Attribution'!$H$5),INDIRECT(ADDRESS(MATCH('PV Attribution'!$H$5,'Compte-rendu'!$A$1:$A$2082,0)+ROW()-39,COLUMN()+2,3,1,"Compte-rendu"),1),0)</f>
        <v>0</v>
      </c>
      <c r="J113" s="60">
        <f ca="1">IF(ROW()&lt;ROW($A$39)+COUNTIF('Compte-rendu'!$A$2:$A$2082,'PV Attribution'!$H$5),INDIRECT(ADDRESS(MATCH('PV Attribution'!$H$5,'Compte-rendu'!$A$1:$A$2082,0)+ROW()-39,COLUMN()+2,3,1,"Compte-rendu"),1),0)</f>
        <v>0</v>
      </c>
      <c r="N113" s="33"/>
      <c r="O113" s="43" t="s">
        <v>130</v>
      </c>
      <c r="P113" s="38" t="s">
        <v>131</v>
      </c>
    </row>
    <row r="114" spans="1:16" ht="110.25" customHeight="1" x14ac:dyDescent="0.25">
      <c r="A114" s="60">
        <f ca="1">IF(ROW()&lt;ROW($A$39)+COUNTIF('Compte-rendu'!$A$2:$A$2082,'PV Attribution'!$H$5),INDIRECT(ADDRESS(MATCH('PV Attribution'!$H$5,'Compte-rendu'!$A$1:$A$2082,0)+ROW()-39,COLUMN()+2,3,1,"Compte-rendu"),1),0)</f>
        <v>0</v>
      </c>
      <c r="B114" s="60">
        <f ca="1">IF(ROW()&lt;ROW($A$39)+COUNTIF('Compte-rendu'!$A$2:$A$2082,'PV Attribution'!$H$5),INDIRECT(ADDRESS(MATCH('PV Attribution'!$H$5,'Compte-rendu'!$A$1:$A$2082,0)+ROW()-39,COLUMN()+2,3,1,"Compte-rendu"),1),0)</f>
        <v>0</v>
      </c>
      <c r="C114" s="60">
        <f ca="1">IF(ROW()&lt;ROW($A$39)+COUNTIF('Compte-rendu'!$A$2:$A$2082,'PV Attribution'!$H$5),INDIRECT(ADDRESS(MATCH('PV Attribution'!$H$5,'Compte-rendu'!$A$1:$A$2082,0)+ROW()-39,COLUMN()+2,3,1,"Compte-rendu"),1),0)</f>
        <v>0</v>
      </c>
      <c r="D114" s="84">
        <f ca="1">IF(ROW()&lt;ROW($A$39)+COUNTIF('Compte-rendu'!$A$2:$A$2082,'PV Attribution'!$H$5),INDIRECT(ADDRESS(MATCH('PV Attribution'!$H$5,'Compte-rendu'!$A$1:$A$2082,0)+ROW()-39,COLUMN()+2,3,1,"Compte-rendu"),1),0)</f>
        <v>0</v>
      </c>
      <c r="E114" s="84">
        <f ca="1">IF(ROW()&lt;ROW($A$39)+COUNTIF('Compte-rendu'!$A$2:$A$2082,'PV Attribution'!$H$5),INDIRECT(ADDRESS(MATCH('PV Attribution'!$H$5,'Compte-rendu'!$A$1:$A$2082,0)+ROW()-39,COLUMN()+2,3,1,"Compte-rendu"),1),0)</f>
        <v>0</v>
      </c>
      <c r="F114" s="84">
        <f ca="1">IF(ROW()&lt;ROW($A$39)+COUNTIF('Compte-rendu'!$A$2:$A$2082,'PV Attribution'!$H$5),INDIRECT(ADDRESS(MATCH('PV Attribution'!$H$5,'Compte-rendu'!$A$1:$A$2082,0)+ROW()-39,COLUMN()+2,3,1,"Compte-rendu"),1),0)</f>
        <v>0</v>
      </c>
      <c r="G114" s="84">
        <f ca="1">IF(ROW()&lt;ROW($A$39)+COUNTIF('Compte-rendu'!$A$2:$A$2082,'PV Attribution'!$H$5),INDIRECT(ADDRESS(MATCH('PV Attribution'!$H$5,'Compte-rendu'!$A$1:$A$2082,0)+ROW()-39,COLUMN()+2,3,1,"Compte-rendu"),1),0)</f>
        <v>0</v>
      </c>
      <c r="H114" s="60">
        <f ca="1">IF(ROW()&lt;ROW($A$39)+COUNTIF('Compte-rendu'!$A$2:$A$2082,'PV Attribution'!$H$5),INDIRECT(ADDRESS(MATCH('PV Attribution'!$H$5,'Compte-rendu'!$A$1:$A$2082,0)+ROW()-39,COLUMN()+2,3,1,"Compte-rendu"),1),0)</f>
        <v>0</v>
      </c>
      <c r="I114" s="60">
        <f ca="1">IF(ROW()&lt;ROW($A$39)+COUNTIF('Compte-rendu'!$A$2:$A$2082,'PV Attribution'!$H$5),INDIRECT(ADDRESS(MATCH('PV Attribution'!$H$5,'Compte-rendu'!$A$1:$A$2082,0)+ROW()-39,COLUMN()+2,3,1,"Compte-rendu"),1),0)</f>
        <v>0</v>
      </c>
      <c r="J114" s="60">
        <f ca="1">IF(ROW()&lt;ROW($A$39)+COUNTIF('Compte-rendu'!$A$2:$A$2082,'PV Attribution'!$H$5),INDIRECT(ADDRESS(MATCH('PV Attribution'!$H$5,'Compte-rendu'!$A$1:$A$2082,0)+ROW()-39,COLUMN()+2,3,1,"Compte-rendu"),1),0)</f>
        <v>0</v>
      </c>
      <c r="N114" s="33"/>
      <c r="O114" s="43" t="s">
        <v>132</v>
      </c>
      <c r="P114" s="38" t="s">
        <v>133</v>
      </c>
    </row>
    <row r="115" spans="1:16" ht="110.25" customHeight="1" x14ac:dyDescent="0.25">
      <c r="A115" s="60">
        <f ca="1">IF(ROW()&lt;ROW($A$39)+COUNTIF('Compte-rendu'!$A$2:$A$2082,'PV Attribution'!$H$5),INDIRECT(ADDRESS(MATCH('PV Attribution'!$H$5,'Compte-rendu'!$A$1:$A$2082,0)+ROW()-39,COLUMN()+2,3,1,"Compte-rendu"),1),0)</f>
        <v>0</v>
      </c>
      <c r="B115" s="60">
        <f ca="1">IF(ROW()&lt;ROW($A$39)+COUNTIF('Compte-rendu'!$A$2:$A$2082,'PV Attribution'!$H$5),INDIRECT(ADDRESS(MATCH('PV Attribution'!$H$5,'Compte-rendu'!$A$1:$A$2082,0)+ROW()-39,COLUMN()+2,3,1,"Compte-rendu"),1),0)</f>
        <v>0</v>
      </c>
      <c r="C115" s="60">
        <f ca="1">IF(ROW()&lt;ROW($A$39)+COUNTIF('Compte-rendu'!$A$2:$A$2082,'PV Attribution'!$H$5),INDIRECT(ADDRESS(MATCH('PV Attribution'!$H$5,'Compte-rendu'!$A$1:$A$2082,0)+ROW()-39,COLUMN()+2,3,1,"Compte-rendu"),1),0)</f>
        <v>0</v>
      </c>
      <c r="D115" s="84">
        <f ca="1">IF(ROW()&lt;ROW($A$39)+COUNTIF('Compte-rendu'!$A$2:$A$2082,'PV Attribution'!$H$5),INDIRECT(ADDRESS(MATCH('PV Attribution'!$H$5,'Compte-rendu'!$A$1:$A$2082,0)+ROW()-39,COLUMN()+2,3,1,"Compte-rendu"),1),0)</f>
        <v>0</v>
      </c>
      <c r="E115" s="84">
        <f ca="1">IF(ROW()&lt;ROW($A$39)+COUNTIF('Compte-rendu'!$A$2:$A$2082,'PV Attribution'!$H$5),INDIRECT(ADDRESS(MATCH('PV Attribution'!$H$5,'Compte-rendu'!$A$1:$A$2082,0)+ROW()-39,COLUMN()+2,3,1,"Compte-rendu"),1),0)</f>
        <v>0</v>
      </c>
      <c r="F115" s="84">
        <f ca="1">IF(ROW()&lt;ROW($A$39)+COUNTIF('Compte-rendu'!$A$2:$A$2082,'PV Attribution'!$H$5),INDIRECT(ADDRESS(MATCH('PV Attribution'!$H$5,'Compte-rendu'!$A$1:$A$2082,0)+ROW()-39,COLUMN()+2,3,1,"Compte-rendu"),1),0)</f>
        <v>0</v>
      </c>
      <c r="G115" s="84">
        <f ca="1">IF(ROW()&lt;ROW($A$39)+COUNTIF('Compte-rendu'!$A$2:$A$2082,'PV Attribution'!$H$5),INDIRECT(ADDRESS(MATCH('PV Attribution'!$H$5,'Compte-rendu'!$A$1:$A$2082,0)+ROW()-39,COLUMN()+2,3,1,"Compte-rendu"),1),0)</f>
        <v>0</v>
      </c>
      <c r="H115" s="60">
        <f ca="1">IF(ROW()&lt;ROW($A$39)+COUNTIF('Compte-rendu'!$A$2:$A$2082,'PV Attribution'!$H$5),INDIRECT(ADDRESS(MATCH('PV Attribution'!$H$5,'Compte-rendu'!$A$1:$A$2082,0)+ROW()-39,COLUMN()+2,3,1,"Compte-rendu"),1),0)</f>
        <v>0</v>
      </c>
      <c r="I115" s="60">
        <f ca="1">IF(ROW()&lt;ROW($A$39)+COUNTIF('Compte-rendu'!$A$2:$A$2082,'PV Attribution'!$H$5),INDIRECT(ADDRESS(MATCH('PV Attribution'!$H$5,'Compte-rendu'!$A$1:$A$2082,0)+ROW()-39,COLUMN()+2,3,1,"Compte-rendu"),1),0)</f>
        <v>0</v>
      </c>
      <c r="J115" s="60">
        <f ca="1">IF(ROW()&lt;ROW($A$39)+COUNTIF('Compte-rendu'!$A$2:$A$2082,'PV Attribution'!$H$5),INDIRECT(ADDRESS(MATCH('PV Attribution'!$H$5,'Compte-rendu'!$A$1:$A$2082,0)+ROW()-39,COLUMN()+2,3,1,"Compte-rendu"),1),0)</f>
        <v>0</v>
      </c>
      <c r="N115" s="33"/>
      <c r="O115" s="43" t="s">
        <v>134</v>
      </c>
      <c r="P115" s="38" t="s">
        <v>135</v>
      </c>
    </row>
    <row r="116" spans="1:16" ht="20.25" x14ac:dyDescent="0.25">
      <c r="I116" s="4"/>
      <c r="N116" s="33"/>
      <c r="O116" s="43" t="s">
        <v>136</v>
      </c>
      <c r="P116" s="38" t="s">
        <v>137</v>
      </c>
    </row>
    <row r="117" spans="1:16" ht="20.25" x14ac:dyDescent="0.25">
      <c r="I117" s="4"/>
      <c r="N117" s="33"/>
      <c r="O117" s="43" t="s">
        <v>138</v>
      </c>
      <c r="P117" s="38" t="s">
        <v>139</v>
      </c>
    </row>
    <row r="118" spans="1:16" ht="20.25" x14ac:dyDescent="0.25">
      <c r="I118" s="4"/>
      <c r="N118" s="33"/>
      <c r="O118" s="43" t="s">
        <v>140</v>
      </c>
      <c r="P118" s="38" t="s">
        <v>141</v>
      </c>
    </row>
    <row r="119" spans="1:16" ht="20.25" x14ac:dyDescent="0.25">
      <c r="I119" s="4"/>
      <c r="N119" s="33"/>
      <c r="O119" s="43" t="s">
        <v>142</v>
      </c>
      <c r="P119" s="38" t="s">
        <v>143</v>
      </c>
    </row>
    <row r="120" spans="1:16" ht="20.25" x14ac:dyDescent="0.25">
      <c r="I120" s="4"/>
      <c r="N120" s="33"/>
      <c r="O120" s="43" t="s">
        <v>144</v>
      </c>
      <c r="P120" s="38" t="s">
        <v>145</v>
      </c>
    </row>
    <row r="121" spans="1:16" ht="20.25" x14ac:dyDescent="0.25">
      <c r="I121" s="4"/>
      <c r="N121" s="33"/>
      <c r="O121" s="43" t="s">
        <v>146</v>
      </c>
      <c r="P121" s="38" t="s">
        <v>147</v>
      </c>
    </row>
    <row r="122" spans="1:16" ht="20.25" x14ac:dyDescent="0.25">
      <c r="I122" s="4"/>
      <c r="N122" s="33"/>
      <c r="O122" s="43" t="s">
        <v>148</v>
      </c>
      <c r="P122" s="38" t="s">
        <v>149</v>
      </c>
    </row>
    <row r="123" spans="1:16" ht="20.25" x14ac:dyDescent="0.25">
      <c r="I123" s="4"/>
      <c r="N123" s="33"/>
      <c r="O123" s="43" t="s">
        <v>150</v>
      </c>
      <c r="P123" s="38" t="s">
        <v>151</v>
      </c>
    </row>
    <row r="124" spans="1:16" ht="20.25" x14ac:dyDescent="0.25">
      <c r="I124" s="4"/>
      <c r="N124" s="33"/>
      <c r="O124" s="43" t="s">
        <v>152</v>
      </c>
      <c r="P124" s="38" t="s">
        <v>153</v>
      </c>
    </row>
    <row r="125" spans="1:16" ht="20.25" x14ac:dyDescent="0.25">
      <c r="I125" s="4"/>
      <c r="N125" s="33"/>
      <c r="O125" s="43" t="s">
        <v>154</v>
      </c>
      <c r="P125" s="38" t="s">
        <v>155</v>
      </c>
    </row>
    <row r="126" spans="1:16" ht="20.25" x14ac:dyDescent="0.25">
      <c r="I126" s="4"/>
      <c r="N126" s="33"/>
      <c r="O126" s="43" t="s">
        <v>156</v>
      </c>
      <c r="P126" s="38" t="s">
        <v>157</v>
      </c>
    </row>
    <row r="127" spans="1:16" ht="20.25" x14ac:dyDescent="0.25">
      <c r="I127" s="4"/>
      <c r="N127" s="33"/>
      <c r="O127" s="43" t="s">
        <v>158</v>
      </c>
      <c r="P127" s="38" t="s">
        <v>159</v>
      </c>
    </row>
    <row r="128" spans="1:16" ht="20.25" x14ac:dyDescent="0.25">
      <c r="I128" s="4"/>
      <c r="N128" s="33"/>
      <c r="O128" s="43" t="s">
        <v>160</v>
      </c>
      <c r="P128" s="38" t="s">
        <v>161</v>
      </c>
    </row>
    <row r="129" spans="9:16" ht="20.25" x14ac:dyDescent="0.25">
      <c r="I129" s="4"/>
      <c r="N129" s="33"/>
      <c r="O129" s="43" t="s">
        <v>162</v>
      </c>
      <c r="P129" s="38" t="s">
        <v>163</v>
      </c>
    </row>
    <row r="130" spans="9:16" ht="20.25" x14ac:dyDescent="0.25">
      <c r="I130" s="4"/>
      <c r="N130" s="33"/>
      <c r="O130" s="43" t="s">
        <v>164</v>
      </c>
      <c r="P130" s="38" t="s">
        <v>165</v>
      </c>
    </row>
    <row r="131" spans="9:16" ht="20.25" x14ac:dyDescent="0.25">
      <c r="I131" s="4"/>
      <c r="N131" s="33"/>
      <c r="O131" s="43" t="s">
        <v>166</v>
      </c>
      <c r="P131" s="38" t="s">
        <v>167</v>
      </c>
    </row>
    <row r="132" spans="9:16" ht="20.25" x14ac:dyDescent="0.25">
      <c r="I132" s="4"/>
      <c r="N132" s="33"/>
      <c r="O132" s="43" t="s">
        <v>168</v>
      </c>
      <c r="P132" s="38" t="s">
        <v>169</v>
      </c>
    </row>
    <row r="133" spans="9:16" ht="20.25" x14ac:dyDescent="0.25">
      <c r="I133" s="4"/>
      <c r="N133" s="33"/>
      <c r="O133" s="43" t="s">
        <v>170</v>
      </c>
      <c r="P133" s="38" t="s">
        <v>171</v>
      </c>
    </row>
    <row r="134" spans="9:16" ht="20.25" x14ac:dyDescent="0.25">
      <c r="I134" s="4"/>
      <c r="N134" s="33"/>
      <c r="O134" s="43" t="s">
        <v>172</v>
      </c>
      <c r="P134" s="38" t="s">
        <v>173</v>
      </c>
    </row>
    <row r="135" spans="9:16" ht="20.25" x14ac:dyDescent="0.25">
      <c r="I135" s="4"/>
      <c r="N135" s="33"/>
      <c r="O135" s="43" t="s">
        <v>174</v>
      </c>
      <c r="P135" s="38" t="s">
        <v>175</v>
      </c>
    </row>
    <row r="136" spans="9:16" ht="20.25" x14ac:dyDescent="0.25">
      <c r="I136" s="4"/>
      <c r="N136" s="33"/>
      <c r="O136" s="43" t="s">
        <v>176</v>
      </c>
      <c r="P136" s="38" t="s">
        <v>177</v>
      </c>
    </row>
    <row r="137" spans="9:16" ht="20.25" x14ac:dyDescent="0.25">
      <c r="I137" s="4"/>
      <c r="N137" s="33"/>
      <c r="O137" s="43" t="s">
        <v>178</v>
      </c>
      <c r="P137" s="38" t="s">
        <v>179</v>
      </c>
    </row>
    <row r="138" spans="9:16" ht="20.25" x14ac:dyDescent="0.25">
      <c r="I138" s="4"/>
      <c r="N138" s="33"/>
      <c r="O138" s="43" t="s">
        <v>180</v>
      </c>
      <c r="P138" s="38" t="s">
        <v>181</v>
      </c>
    </row>
    <row r="139" spans="9:16" ht="20.25" x14ac:dyDescent="0.25">
      <c r="I139" s="4"/>
      <c r="N139" s="33"/>
      <c r="O139" s="43" t="s">
        <v>182</v>
      </c>
      <c r="P139" s="38" t="s">
        <v>183</v>
      </c>
    </row>
    <row r="140" spans="9:16" ht="20.25" x14ac:dyDescent="0.25">
      <c r="I140" s="4"/>
      <c r="N140" s="33"/>
      <c r="O140" s="43" t="s">
        <v>184</v>
      </c>
      <c r="P140" s="38" t="s">
        <v>185</v>
      </c>
    </row>
    <row r="141" spans="9:16" ht="20.25" x14ac:dyDescent="0.25">
      <c r="I141" s="4"/>
      <c r="N141" s="33"/>
      <c r="O141" s="43" t="s">
        <v>186</v>
      </c>
      <c r="P141" s="38" t="s">
        <v>187</v>
      </c>
    </row>
    <row r="142" spans="9:16" ht="20.25" x14ac:dyDescent="0.25">
      <c r="I142" s="4"/>
      <c r="N142" s="33"/>
      <c r="O142" s="43" t="s">
        <v>188</v>
      </c>
      <c r="P142" s="38" t="s">
        <v>189</v>
      </c>
    </row>
    <row r="143" spans="9:16" ht="20.25" x14ac:dyDescent="0.25">
      <c r="I143" s="4"/>
      <c r="N143" s="33"/>
      <c r="O143" s="43" t="s">
        <v>190</v>
      </c>
      <c r="P143" s="38" t="s">
        <v>191</v>
      </c>
    </row>
    <row r="144" spans="9:16" ht="20.25" x14ac:dyDescent="0.25">
      <c r="I144" s="4"/>
      <c r="N144" s="33"/>
      <c r="O144" s="43" t="s">
        <v>192</v>
      </c>
      <c r="P144" s="38" t="s">
        <v>193</v>
      </c>
    </row>
    <row r="145" spans="9:16" ht="20.25" x14ac:dyDescent="0.25">
      <c r="I145" s="4"/>
      <c r="N145" s="33"/>
      <c r="O145" s="43" t="s">
        <v>194</v>
      </c>
      <c r="P145" s="38" t="s">
        <v>195</v>
      </c>
    </row>
    <row r="146" spans="9:16" ht="20.25" x14ac:dyDescent="0.25">
      <c r="I146" s="4"/>
      <c r="N146" s="33"/>
      <c r="O146" s="43" t="s">
        <v>196</v>
      </c>
      <c r="P146" s="38" t="s">
        <v>197</v>
      </c>
    </row>
    <row r="147" spans="9:16" ht="20.25" x14ac:dyDescent="0.25">
      <c r="I147" s="4"/>
      <c r="N147" s="33"/>
      <c r="O147" s="43" t="s">
        <v>198</v>
      </c>
      <c r="P147" s="38" t="s">
        <v>199</v>
      </c>
    </row>
    <row r="148" spans="9:16" ht="20.25" x14ac:dyDescent="0.25">
      <c r="I148" s="4"/>
      <c r="N148" s="33"/>
      <c r="O148" s="43" t="s">
        <v>200</v>
      </c>
      <c r="P148" s="38" t="s">
        <v>201</v>
      </c>
    </row>
    <row r="149" spans="9:16" ht="20.25" x14ac:dyDescent="0.25">
      <c r="I149" s="4"/>
      <c r="N149" s="33"/>
      <c r="O149" s="43" t="s">
        <v>202</v>
      </c>
      <c r="P149" s="38" t="s">
        <v>203</v>
      </c>
    </row>
    <row r="150" spans="9:16" ht="20.25" x14ac:dyDescent="0.25">
      <c r="I150" s="4"/>
      <c r="N150" s="33"/>
      <c r="O150" s="43" t="s">
        <v>204</v>
      </c>
      <c r="P150" s="38" t="s">
        <v>205</v>
      </c>
    </row>
    <row r="151" spans="9:16" ht="20.25" x14ac:dyDescent="0.25">
      <c r="I151" s="4"/>
      <c r="N151" s="33"/>
      <c r="O151" s="43" t="s">
        <v>206</v>
      </c>
      <c r="P151" s="38" t="s">
        <v>207</v>
      </c>
    </row>
    <row r="152" spans="9:16" ht="20.25" x14ac:dyDescent="0.25">
      <c r="I152" s="4"/>
      <c r="N152" s="33"/>
      <c r="O152" s="43" t="s">
        <v>208</v>
      </c>
      <c r="P152" s="38" t="s">
        <v>209</v>
      </c>
    </row>
    <row r="153" spans="9:16" ht="20.25" x14ac:dyDescent="0.25">
      <c r="I153" s="4"/>
      <c r="N153" s="33"/>
      <c r="O153" s="43" t="s">
        <v>210</v>
      </c>
      <c r="P153" s="38" t="s">
        <v>211</v>
      </c>
    </row>
    <row r="154" spans="9:16" ht="20.25" x14ac:dyDescent="0.25">
      <c r="I154" s="4"/>
      <c r="N154" s="33"/>
      <c r="O154" s="43" t="s">
        <v>212</v>
      </c>
      <c r="P154" s="38" t="s">
        <v>213</v>
      </c>
    </row>
    <row r="155" spans="9:16" ht="20.25" x14ac:dyDescent="0.25">
      <c r="I155" s="4"/>
      <c r="N155" s="33"/>
      <c r="O155" s="43" t="s">
        <v>214</v>
      </c>
      <c r="P155" s="38" t="s">
        <v>215</v>
      </c>
    </row>
    <row r="156" spans="9:16" ht="20.25" x14ac:dyDescent="0.25">
      <c r="I156" s="4"/>
      <c r="N156" s="33"/>
      <c r="O156" s="43" t="s">
        <v>216</v>
      </c>
      <c r="P156" s="38" t="s">
        <v>217</v>
      </c>
    </row>
    <row r="157" spans="9:16" ht="20.25" x14ac:dyDescent="0.25">
      <c r="I157" s="4"/>
      <c r="N157" s="33"/>
      <c r="O157" s="43" t="s">
        <v>218</v>
      </c>
      <c r="P157" s="38" t="s">
        <v>219</v>
      </c>
    </row>
    <row r="158" spans="9:16" ht="20.25" x14ac:dyDescent="0.25">
      <c r="I158" s="4"/>
      <c r="N158" s="33"/>
      <c r="O158" s="43" t="s">
        <v>220</v>
      </c>
      <c r="P158" s="38" t="s">
        <v>221</v>
      </c>
    </row>
    <row r="159" spans="9:16" ht="20.25" x14ac:dyDescent="0.25">
      <c r="I159" s="4"/>
      <c r="N159" s="33"/>
      <c r="O159" s="43" t="s">
        <v>222</v>
      </c>
      <c r="P159" s="38" t="s">
        <v>223</v>
      </c>
    </row>
    <row r="160" spans="9:16" ht="20.25" x14ac:dyDescent="0.25">
      <c r="I160" s="4"/>
      <c r="N160" s="33"/>
      <c r="O160" s="43" t="s">
        <v>224</v>
      </c>
      <c r="P160" s="38" t="s">
        <v>225</v>
      </c>
    </row>
    <row r="161" spans="9:16" ht="20.25" x14ac:dyDescent="0.25">
      <c r="I161" s="4"/>
      <c r="N161" s="33"/>
      <c r="O161" s="43" t="s">
        <v>226</v>
      </c>
      <c r="P161" s="38" t="s">
        <v>227</v>
      </c>
    </row>
    <row r="162" spans="9:16" ht="20.25" x14ac:dyDescent="0.25">
      <c r="I162" s="4"/>
      <c r="N162" s="33"/>
      <c r="O162" s="43" t="s">
        <v>228</v>
      </c>
      <c r="P162" s="38" t="s">
        <v>229</v>
      </c>
    </row>
    <row r="163" spans="9:16" ht="20.25" x14ac:dyDescent="0.25">
      <c r="I163" s="4"/>
      <c r="N163" s="33"/>
      <c r="O163" s="43" t="s">
        <v>230</v>
      </c>
      <c r="P163" s="38" t="s">
        <v>231</v>
      </c>
    </row>
    <row r="164" spans="9:16" ht="20.25" x14ac:dyDescent="0.25">
      <c r="I164" s="4"/>
      <c r="N164" s="33"/>
      <c r="O164" s="43" t="s">
        <v>232</v>
      </c>
      <c r="P164" s="38" t="s">
        <v>233</v>
      </c>
    </row>
    <row r="165" spans="9:16" ht="20.25" x14ac:dyDescent="0.25">
      <c r="I165" s="4"/>
      <c r="N165" s="33"/>
      <c r="O165" s="43" t="s">
        <v>234</v>
      </c>
      <c r="P165" s="38" t="s">
        <v>235</v>
      </c>
    </row>
    <row r="166" spans="9:16" ht="20.25" x14ac:dyDescent="0.25">
      <c r="I166" s="4"/>
      <c r="N166" s="33"/>
      <c r="O166" s="43" t="s">
        <v>236</v>
      </c>
      <c r="P166" s="38" t="s">
        <v>237</v>
      </c>
    </row>
    <row r="167" spans="9:16" ht="20.25" x14ac:dyDescent="0.25">
      <c r="I167" s="4"/>
      <c r="N167" s="33"/>
      <c r="O167" s="43" t="s">
        <v>238</v>
      </c>
      <c r="P167" s="38" t="s">
        <v>239</v>
      </c>
    </row>
    <row r="168" spans="9:16" ht="20.25" x14ac:dyDescent="0.25">
      <c r="I168" s="4"/>
      <c r="N168" s="33"/>
      <c r="O168" s="43" t="s">
        <v>240</v>
      </c>
      <c r="P168" s="38" t="s">
        <v>241</v>
      </c>
    </row>
    <row r="169" spans="9:16" ht="20.25" x14ac:dyDescent="0.25">
      <c r="I169" s="4"/>
      <c r="N169" s="33"/>
      <c r="O169" s="43" t="s">
        <v>242</v>
      </c>
      <c r="P169" s="38" t="s">
        <v>243</v>
      </c>
    </row>
    <row r="170" spans="9:16" ht="20.25" x14ac:dyDescent="0.25">
      <c r="I170" s="4"/>
      <c r="N170" s="33"/>
      <c r="O170" s="43" t="s">
        <v>244</v>
      </c>
      <c r="P170" s="38" t="s">
        <v>245</v>
      </c>
    </row>
    <row r="171" spans="9:16" ht="20.25" x14ac:dyDescent="0.25">
      <c r="I171" s="4"/>
      <c r="N171" s="33"/>
      <c r="O171" s="43" t="s">
        <v>246</v>
      </c>
      <c r="P171" s="38" t="s">
        <v>247</v>
      </c>
    </row>
    <row r="172" spans="9:16" ht="20.25" x14ac:dyDescent="0.25">
      <c r="I172" s="4"/>
      <c r="N172" s="33"/>
      <c r="O172" s="43" t="s">
        <v>248</v>
      </c>
      <c r="P172" s="38" t="s">
        <v>249</v>
      </c>
    </row>
    <row r="173" spans="9:16" ht="20.25" x14ac:dyDescent="0.25">
      <c r="I173" s="4"/>
      <c r="N173" s="33"/>
      <c r="O173" s="43" t="s">
        <v>250</v>
      </c>
      <c r="P173" s="38" t="s">
        <v>251</v>
      </c>
    </row>
    <row r="174" spans="9:16" ht="20.25" x14ac:dyDescent="0.25">
      <c r="N174" s="33"/>
      <c r="O174" s="43" t="s">
        <v>252</v>
      </c>
      <c r="P174" s="38" t="s">
        <v>253</v>
      </c>
    </row>
    <row r="175" spans="9:16" ht="20.25" x14ac:dyDescent="0.25">
      <c r="N175" s="33"/>
      <c r="O175" s="43" t="s">
        <v>254</v>
      </c>
      <c r="P175" s="38" t="s">
        <v>255</v>
      </c>
    </row>
    <row r="176" spans="9:16" ht="20.25" x14ac:dyDescent="0.25">
      <c r="N176" s="33"/>
      <c r="O176" s="43" t="s">
        <v>256</v>
      </c>
      <c r="P176" s="38" t="s">
        <v>257</v>
      </c>
    </row>
    <row r="177" spans="14:16" ht="20.25" x14ac:dyDescent="0.25">
      <c r="N177" s="33"/>
      <c r="O177" s="43" t="s">
        <v>258</v>
      </c>
      <c r="P177" s="38" t="s">
        <v>259</v>
      </c>
    </row>
    <row r="178" spans="14:16" ht="20.25" x14ac:dyDescent="0.25">
      <c r="N178" s="33"/>
      <c r="O178" s="43" t="s">
        <v>260</v>
      </c>
      <c r="P178" s="38" t="s">
        <v>261</v>
      </c>
    </row>
    <row r="179" spans="14:16" ht="20.25" x14ac:dyDescent="0.25">
      <c r="N179" s="33"/>
      <c r="O179" s="43" t="s">
        <v>262</v>
      </c>
      <c r="P179" s="38" t="s">
        <v>263</v>
      </c>
    </row>
    <row r="180" spans="14:16" ht="20.25" x14ac:dyDescent="0.25">
      <c r="N180" s="33"/>
      <c r="O180" s="43" t="s">
        <v>264</v>
      </c>
      <c r="P180" s="38" t="s">
        <v>265</v>
      </c>
    </row>
    <row r="181" spans="14:16" ht="20.25" x14ac:dyDescent="0.25">
      <c r="N181" s="33"/>
      <c r="O181" s="43" t="s">
        <v>266</v>
      </c>
      <c r="P181" s="38" t="s">
        <v>267</v>
      </c>
    </row>
    <row r="182" spans="14:16" ht="20.25" x14ac:dyDescent="0.25">
      <c r="N182" s="33"/>
      <c r="O182" s="43" t="s">
        <v>268</v>
      </c>
      <c r="P182" s="38" t="s">
        <v>269</v>
      </c>
    </row>
    <row r="183" spans="14:16" ht="20.25" x14ac:dyDescent="0.25">
      <c r="N183" s="33"/>
      <c r="O183" s="43" t="s">
        <v>270</v>
      </c>
      <c r="P183" s="38" t="s">
        <v>271</v>
      </c>
    </row>
    <row r="184" spans="14:16" ht="20.25" x14ac:dyDescent="0.25">
      <c r="N184" s="33"/>
      <c r="O184" s="43" t="s">
        <v>272</v>
      </c>
      <c r="P184" s="38" t="s">
        <v>273</v>
      </c>
    </row>
    <row r="185" spans="14:16" ht="20.25" x14ac:dyDescent="0.25">
      <c r="N185" s="33"/>
      <c r="O185" s="43" t="s">
        <v>274</v>
      </c>
      <c r="P185" s="38" t="s">
        <v>275</v>
      </c>
    </row>
    <row r="186" spans="14:16" ht="20.25" x14ac:dyDescent="0.25">
      <c r="N186" s="33"/>
      <c r="O186" s="43" t="s">
        <v>276</v>
      </c>
      <c r="P186" s="38" t="s">
        <v>277</v>
      </c>
    </row>
    <row r="187" spans="14:16" ht="20.25" x14ac:dyDescent="0.25">
      <c r="N187" s="33"/>
      <c r="O187" s="43" t="s">
        <v>278</v>
      </c>
      <c r="P187" s="38" t="s">
        <v>279</v>
      </c>
    </row>
    <row r="188" spans="14:16" ht="20.25" x14ac:dyDescent="0.25">
      <c r="N188" s="33"/>
      <c r="O188" s="43" t="s">
        <v>280</v>
      </c>
      <c r="P188" s="38" t="s">
        <v>281</v>
      </c>
    </row>
    <row r="189" spans="14:16" ht="20.25" x14ac:dyDescent="0.25">
      <c r="N189" s="33"/>
      <c r="O189" s="43" t="s">
        <v>282</v>
      </c>
      <c r="P189" s="38" t="s">
        <v>283</v>
      </c>
    </row>
    <row r="190" spans="14:16" ht="20.25" x14ac:dyDescent="0.25">
      <c r="N190" s="33"/>
      <c r="O190" s="43" t="s">
        <v>284</v>
      </c>
      <c r="P190" s="38" t="s">
        <v>285</v>
      </c>
    </row>
    <row r="191" spans="14:16" ht="20.25" x14ac:dyDescent="0.25">
      <c r="N191" s="33"/>
      <c r="O191" s="43" t="s">
        <v>286</v>
      </c>
      <c r="P191" s="38" t="s">
        <v>287</v>
      </c>
    </row>
    <row r="192" spans="14:16" ht="20.25" x14ac:dyDescent="0.25">
      <c r="N192" s="33"/>
      <c r="O192" s="43" t="s">
        <v>288</v>
      </c>
      <c r="P192" s="38" t="s">
        <v>289</v>
      </c>
    </row>
    <row r="193" spans="14:16" ht="20.25" x14ac:dyDescent="0.25">
      <c r="N193" s="33"/>
      <c r="O193" s="43" t="s">
        <v>290</v>
      </c>
      <c r="P193" s="38" t="s">
        <v>291</v>
      </c>
    </row>
    <row r="194" spans="14:16" ht="20.25" x14ac:dyDescent="0.25">
      <c r="N194" s="33"/>
      <c r="O194" s="43" t="s">
        <v>292</v>
      </c>
      <c r="P194" s="38" t="s">
        <v>293</v>
      </c>
    </row>
    <row r="195" spans="14:16" ht="20.25" x14ac:dyDescent="0.25">
      <c r="N195" s="33"/>
      <c r="O195" s="43" t="s">
        <v>294</v>
      </c>
      <c r="P195" s="38" t="s">
        <v>295</v>
      </c>
    </row>
    <row r="196" spans="14:16" ht="20.25" x14ac:dyDescent="0.25">
      <c r="N196" s="33"/>
      <c r="O196" s="43" t="s">
        <v>296</v>
      </c>
      <c r="P196" s="38" t="s">
        <v>297</v>
      </c>
    </row>
    <row r="197" spans="14:16" ht="20.25" x14ac:dyDescent="0.25">
      <c r="N197" s="33"/>
      <c r="O197" s="43" t="s">
        <v>298</v>
      </c>
      <c r="P197" s="38" t="s">
        <v>299</v>
      </c>
    </row>
    <row r="198" spans="14:16" ht="20.25" x14ac:dyDescent="0.25">
      <c r="N198" s="33"/>
      <c r="O198" s="43" t="s">
        <v>300</v>
      </c>
      <c r="P198" s="38" t="s">
        <v>301</v>
      </c>
    </row>
    <row r="199" spans="14:16" ht="20.25" x14ac:dyDescent="0.25">
      <c r="N199" s="33"/>
      <c r="O199" s="43" t="s">
        <v>302</v>
      </c>
      <c r="P199" s="38" t="s">
        <v>303</v>
      </c>
    </row>
    <row r="200" spans="14:16" ht="20.25" x14ac:dyDescent="0.25">
      <c r="N200" s="33"/>
      <c r="O200" s="43" t="s">
        <v>304</v>
      </c>
      <c r="P200" s="38" t="s">
        <v>305</v>
      </c>
    </row>
    <row r="201" spans="14:16" ht="20.25" x14ac:dyDescent="0.25">
      <c r="N201" s="33"/>
      <c r="O201" s="43" t="s">
        <v>306</v>
      </c>
      <c r="P201" s="38" t="s">
        <v>307</v>
      </c>
    </row>
    <row r="202" spans="14:16" ht="20.25" x14ac:dyDescent="0.25">
      <c r="N202" s="33"/>
      <c r="O202" s="43" t="s">
        <v>308</v>
      </c>
      <c r="P202" s="38" t="s">
        <v>309</v>
      </c>
    </row>
    <row r="203" spans="14:16" ht="20.25" x14ac:dyDescent="0.25">
      <c r="N203" s="33"/>
      <c r="O203" s="43" t="s">
        <v>310</v>
      </c>
      <c r="P203" s="38" t="s">
        <v>311</v>
      </c>
    </row>
    <row r="204" spans="14:16" ht="20.25" x14ac:dyDescent="0.25">
      <c r="N204" s="33"/>
      <c r="O204" s="43" t="s">
        <v>312</v>
      </c>
      <c r="P204" s="38" t="s">
        <v>313</v>
      </c>
    </row>
    <row r="205" spans="14:16" ht="20.25" x14ac:dyDescent="0.25">
      <c r="N205" s="33"/>
      <c r="O205" s="43" t="s">
        <v>314</v>
      </c>
      <c r="P205" s="38" t="s">
        <v>315</v>
      </c>
    </row>
    <row r="206" spans="14:16" ht="20.25" x14ac:dyDescent="0.25">
      <c r="N206" s="33"/>
      <c r="O206" s="43" t="s">
        <v>316</v>
      </c>
      <c r="P206" s="38" t="s">
        <v>317</v>
      </c>
    </row>
    <row r="207" spans="14:16" ht="20.25" x14ac:dyDescent="0.25">
      <c r="N207" s="33"/>
      <c r="O207" s="43" t="s">
        <v>318</v>
      </c>
      <c r="P207" s="38" t="s">
        <v>319</v>
      </c>
    </row>
    <row r="208" spans="14:16" ht="20.25" x14ac:dyDescent="0.25">
      <c r="N208" s="33"/>
      <c r="O208" s="43" t="s">
        <v>320</v>
      </c>
      <c r="P208" s="38" t="s">
        <v>321</v>
      </c>
    </row>
    <row r="209" spans="14:16" ht="20.25" x14ac:dyDescent="0.25">
      <c r="N209" s="33"/>
      <c r="O209" s="43" t="s">
        <v>322</v>
      </c>
      <c r="P209" s="38" t="s">
        <v>323</v>
      </c>
    </row>
    <row r="210" spans="14:16" ht="20.25" x14ac:dyDescent="0.25">
      <c r="N210" s="33"/>
      <c r="O210" s="43" t="s">
        <v>324</v>
      </c>
      <c r="P210" s="38" t="s">
        <v>325</v>
      </c>
    </row>
    <row r="211" spans="14:16" ht="20.25" x14ac:dyDescent="0.25">
      <c r="N211" s="33"/>
      <c r="O211" s="43" t="s">
        <v>326</v>
      </c>
      <c r="P211" s="38" t="s">
        <v>327</v>
      </c>
    </row>
    <row r="212" spans="14:16" ht="20.25" x14ac:dyDescent="0.25">
      <c r="N212" s="33"/>
      <c r="O212" s="43" t="s">
        <v>328</v>
      </c>
      <c r="P212" s="38" t="s">
        <v>329</v>
      </c>
    </row>
    <row r="213" spans="14:16" ht="20.25" x14ac:dyDescent="0.25">
      <c r="N213" s="33"/>
      <c r="O213" s="43" t="s">
        <v>330</v>
      </c>
      <c r="P213" s="38" t="s">
        <v>331</v>
      </c>
    </row>
    <row r="214" spans="14:16" ht="20.25" x14ac:dyDescent="0.25">
      <c r="N214" s="33"/>
      <c r="O214" s="43" t="s">
        <v>332</v>
      </c>
      <c r="P214" s="38" t="s">
        <v>333</v>
      </c>
    </row>
    <row r="215" spans="14:16" ht="20.25" x14ac:dyDescent="0.25">
      <c r="N215" s="33"/>
      <c r="O215" s="43" t="s">
        <v>334</v>
      </c>
      <c r="P215" s="38" t="s">
        <v>335</v>
      </c>
    </row>
    <row r="216" spans="14:16" ht="20.25" x14ac:dyDescent="0.25">
      <c r="N216" s="33"/>
      <c r="O216" s="43" t="s">
        <v>336</v>
      </c>
      <c r="P216" s="38" t="s">
        <v>337</v>
      </c>
    </row>
    <row r="217" spans="14:16" ht="20.25" x14ac:dyDescent="0.25">
      <c r="N217" s="33"/>
      <c r="O217" s="43" t="s">
        <v>338</v>
      </c>
      <c r="P217" s="38" t="s">
        <v>339</v>
      </c>
    </row>
    <row r="218" spans="14:16" ht="20.25" x14ac:dyDescent="0.25">
      <c r="N218" s="33"/>
      <c r="O218" s="43" t="s">
        <v>340</v>
      </c>
      <c r="P218" s="38" t="s">
        <v>341</v>
      </c>
    </row>
    <row r="219" spans="14:16" ht="20.25" x14ac:dyDescent="0.25">
      <c r="N219" s="33"/>
      <c r="O219" s="43" t="s">
        <v>342</v>
      </c>
      <c r="P219" s="38" t="s">
        <v>343</v>
      </c>
    </row>
    <row r="220" spans="14:16" ht="20.25" x14ac:dyDescent="0.25">
      <c r="N220" s="33"/>
      <c r="O220" s="43" t="s">
        <v>344</v>
      </c>
      <c r="P220" s="38" t="s">
        <v>345</v>
      </c>
    </row>
    <row r="221" spans="14:16" ht="20.25" x14ac:dyDescent="0.25">
      <c r="N221" s="33"/>
      <c r="O221" s="43" t="s">
        <v>346</v>
      </c>
      <c r="P221" s="38" t="s">
        <v>347</v>
      </c>
    </row>
    <row r="222" spans="14:16" ht="20.25" x14ac:dyDescent="0.25">
      <c r="N222" s="33"/>
      <c r="O222" s="43" t="s">
        <v>348</v>
      </c>
      <c r="P222" s="38" t="s">
        <v>349</v>
      </c>
    </row>
    <row r="223" spans="14:16" ht="15" customHeight="1" x14ac:dyDescent="0.35">
      <c r="N223" s="33"/>
      <c r="O223" s="34"/>
      <c r="P223" s="33"/>
    </row>
    <row r="224" spans="14:16" ht="15" customHeight="1" x14ac:dyDescent="0.35">
      <c r="N224" s="33"/>
      <c r="O224" s="34"/>
      <c r="P224" s="33"/>
    </row>
    <row r="225" spans="14:16" ht="15" customHeight="1" x14ac:dyDescent="0.35">
      <c r="N225" s="33"/>
      <c r="O225" s="34"/>
      <c r="P225" s="33"/>
    </row>
    <row r="226" spans="14:16" ht="15" customHeight="1" x14ac:dyDescent="0.35">
      <c r="N226" s="33"/>
      <c r="O226" s="34"/>
      <c r="P226" s="33"/>
    </row>
    <row r="227" spans="14:16" ht="15" customHeight="1" x14ac:dyDescent="0.35">
      <c r="N227" s="33"/>
      <c r="O227" s="34"/>
      <c r="P227" s="33"/>
    </row>
    <row r="228" spans="14:16" ht="15" customHeight="1" x14ac:dyDescent="0.35">
      <c r="N228" s="33"/>
      <c r="O228" s="34"/>
      <c r="P228" s="33"/>
    </row>
    <row r="229" spans="14:16" ht="15" customHeight="1" x14ac:dyDescent="0.35">
      <c r="N229" s="33"/>
      <c r="O229" s="34"/>
      <c r="P229" s="33"/>
    </row>
    <row r="230" spans="14:16" ht="15" customHeight="1" x14ac:dyDescent="0.35"/>
  </sheetData>
  <sheetProtection selectLockedCells="1"/>
  <protectedRanges>
    <protectedRange sqref="C26:C31 A27:A31 F26:F28 A33:A34" name="Qualité_1"/>
    <protectedRange sqref="P39:P454" name="Fonction_2"/>
    <protectedRange sqref="P42 P31:P32 P27:P29" name="Fonction_1_1"/>
  </protectedRanges>
  <mergeCells count="66">
    <mergeCell ref="F5:G5"/>
    <mergeCell ref="H5:J5"/>
    <mergeCell ref="A1:J1"/>
    <mergeCell ref="A2:J2"/>
    <mergeCell ref="A3:J3"/>
    <mergeCell ref="F4:G4"/>
    <mergeCell ref="H4:J4"/>
    <mergeCell ref="A8:B8"/>
    <mergeCell ref="C8:J8"/>
    <mergeCell ref="K8:Q8"/>
    <mergeCell ref="A11:D11"/>
    <mergeCell ref="F11:J11"/>
    <mergeCell ref="A6:B6"/>
    <mergeCell ref="C6:J6"/>
    <mergeCell ref="K6:Q6"/>
    <mergeCell ref="A7:B7"/>
    <mergeCell ref="D7:J7"/>
    <mergeCell ref="K7:Q7"/>
    <mergeCell ref="F17:J17"/>
    <mergeCell ref="F19:J19"/>
    <mergeCell ref="F20:J20"/>
    <mergeCell ref="A15:D15"/>
    <mergeCell ref="A16:D16"/>
    <mergeCell ref="F15:J15"/>
    <mergeCell ref="F16:J16"/>
    <mergeCell ref="A12:D12"/>
    <mergeCell ref="F12:J12"/>
    <mergeCell ref="A13:D13"/>
    <mergeCell ref="F13:J13"/>
    <mergeCell ref="A14:D14"/>
    <mergeCell ref="F14:J14"/>
    <mergeCell ref="A36:J36"/>
    <mergeCell ref="A37:J37"/>
    <mergeCell ref="A17:D17"/>
    <mergeCell ref="A18:D18"/>
    <mergeCell ref="A19:D19"/>
    <mergeCell ref="A20:D20"/>
    <mergeCell ref="H26:J26"/>
    <mergeCell ref="H27:J27"/>
    <mergeCell ref="A29:C29"/>
    <mergeCell ref="D29:G29"/>
    <mergeCell ref="A30:C30"/>
    <mergeCell ref="D30:G30"/>
    <mergeCell ref="A31:C31"/>
    <mergeCell ref="D31:G31"/>
    <mergeCell ref="A26:C26"/>
    <mergeCell ref="D26:G26"/>
    <mergeCell ref="H29:J29"/>
    <mergeCell ref="H30:J30"/>
    <mergeCell ref="H31:J31"/>
    <mergeCell ref="A32:J32"/>
    <mergeCell ref="A33:J34"/>
    <mergeCell ref="H28:J28"/>
    <mergeCell ref="A27:C27"/>
    <mergeCell ref="D27:G27"/>
    <mergeCell ref="A28:C28"/>
    <mergeCell ref="D28:G28"/>
    <mergeCell ref="A25:C25"/>
    <mergeCell ref="D25:G25"/>
    <mergeCell ref="H25:J25"/>
    <mergeCell ref="F18:J18"/>
    <mergeCell ref="F21:J21"/>
    <mergeCell ref="F22:J22"/>
    <mergeCell ref="A21:D21"/>
    <mergeCell ref="A22:D22"/>
    <mergeCell ref="A24:J24"/>
  </mergeCells>
  <conditionalFormatting sqref="A26">
    <cfRule type="cellIs" dxfId="20" priority="9" operator="equal">
      <formula>0</formula>
    </cfRule>
  </conditionalFormatting>
  <conditionalFormatting sqref="A28">
    <cfRule type="cellIs" dxfId="19" priority="8" operator="equal">
      <formula>0</formula>
    </cfRule>
  </conditionalFormatting>
  <conditionalFormatting sqref="A29">
    <cfRule type="cellIs" dxfId="18" priority="7" operator="equal">
      <formula>0</formula>
    </cfRule>
  </conditionalFormatting>
  <conditionalFormatting sqref="A30">
    <cfRule type="cellIs" dxfId="17" priority="6" operator="equal">
      <formula>0</formula>
    </cfRule>
  </conditionalFormatting>
  <conditionalFormatting sqref="A31">
    <cfRule type="cellIs" dxfId="16" priority="5" operator="equal">
      <formula>0</formula>
    </cfRule>
  </conditionalFormatting>
  <conditionalFormatting sqref="A22:A23">
    <cfRule type="cellIs" dxfId="15" priority="4" operator="equal">
      <formula>0</formula>
    </cfRule>
  </conditionalFormatting>
  <conditionalFormatting sqref="A39:J115">
    <cfRule type="cellIs" dxfId="14" priority="3" operator="equal">
      <formula>0</formula>
    </cfRule>
  </conditionalFormatting>
  <conditionalFormatting sqref="A27">
    <cfRule type="cellIs" dxfId="13" priority="2" operator="equal">
      <formula>0</formula>
    </cfRule>
  </conditionalFormatting>
  <conditionalFormatting sqref="F20:J20">
    <cfRule type="cellIs" dxfId="12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rowBreaks count="1" manualBreakCount="1">
    <brk id="34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X230"/>
  <sheetViews>
    <sheetView view="pageBreakPreview" zoomScale="30" zoomScaleNormal="10" zoomScaleSheetLayoutView="30" workbookViewId="0">
      <selection activeCell="A33" sqref="A33:G34"/>
    </sheetView>
  </sheetViews>
  <sheetFormatPr baseColWidth="10" defaultColWidth="23.140625" defaultRowHeight="21" x14ac:dyDescent="0.35"/>
  <cols>
    <col min="1" max="1" width="63.5703125" customWidth="1"/>
    <col min="2" max="2" width="23.42578125" customWidth="1"/>
    <col min="3" max="3" width="43.140625" customWidth="1"/>
    <col min="4" max="4" width="42.5703125" customWidth="1"/>
    <col min="5" max="5" width="41.42578125" customWidth="1"/>
    <col min="6" max="6" width="40.28515625" customWidth="1"/>
    <col min="7" max="7" width="47.28515625" customWidth="1"/>
    <col min="8" max="8" width="25.28515625" style="27" customWidth="1"/>
    <col min="9" max="11" width="23.140625" style="27"/>
    <col min="12" max="12" width="63.140625" style="28" customWidth="1"/>
    <col min="13" max="20" width="23.140625" style="27"/>
  </cols>
  <sheetData>
    <row r="1" spans="1:24" ht="30" customHeight="1" thickBot="1" x14ac:dyDescent="0.55000000000000004">
      <c r="A1" s="80"/>
      <c r="B1" s="80"/>
      <c r="C1" s="80"/>
      <c r="D1" s="80"/>
      <c r="E1" s="80"/>
      <c r="F1" s="80"/>
      <c r="G1" s="80"/>
    </row>
    <row r="2" spans="1:24" ht="80.099999999999994" customHeight="1" x14ac:dyDescent="0.35">
      <c r="A2" s="162" t="s">
        <v>355</v>
      </c>
      <c r="B2" s="163"/>
      <c r="C2" s="163"/>
      <c r="D2" s="163"/>
      <c r="E2" s="163"/>
      <c r="F2" s="163"/>
      <c r="G2" s="163"/>
    </row>
    <row r="3" spans="1:24" ht="50.1" customHeight="1" x14ac:dyDescent="0.35">
      <c r="A3" s="164" t="s">
        <v>503</v>
      </c>
      <c r="B3" s="165"/>
      <c r="C3" s="165"/>
      <c r="D3" s="165"/>
      <c r="E3" s="165"/>
      <c r="F3" s="165"/>
      <c r="G3" s="165"/>
      <c r="H3" s="29"/>
      <c r="I3" s="29"/>
      <c r="J3" s="29"/>
      <c r="K3" s="29"/>
      <c r="L3" s="30"/>
      <c r="M3" s="29"/>
      <c r="N3" s="29"/>
      <c r="O3" s="29"/>
      <c r="P3" s="29"/>
      <c r="Q3" s="29"/>
      <c r="R3" s="29"/>
      <c r="S3" s="29"/>
      <c r="T3" s="29"/>
      <c r="U3" s="2"/>
      <c r="V3" s="2"/>
      <c r="W3" s="2"/>
      <c r="X3" s="2"/>
    </row>
    <row r="4" spans="1:24" ht="69.95" customHeight="1" x14ac:dyDescent="0.35">
      <c r="A4" s="61"/>
      <c r="B4" s="61"/>
      <c r="C4" s="61"/>
      <c r="D4" s="196" t="s">
        <v>361</v>
      </c>
      <c r="E4" s="196"/>
      <c r="F4" s="196" t="str">
        <f>VLOOKUP($F$5,'Ordre du jour'!A:C,3,0)</f>
        <v>Vendredi 13 mai 2022</v>
      </c>
      <c r="G4" s="196"/>
      <c r="H4" s="29"/>
      <c r="I4" s="29"/>
      <c r="J4" s="29"/>
      <c r="K4" s="29"/>
      <c r="L4" s="30"/>
      <c r="M4" s="29"/>
      <c r="N4" s="29"/>
      <c r="O4" s="29"/>
      <c r="P4" s="29"/>
      <c r="Q4" s="29"/>
      <c r="R4" s="29"/>
      <c r="S4" s="29"/>
      <c r="T4" s="29"/>
      <c r="U4" s="2"/>
      <c r="V4" s="2"/>
      <c r="W4" s="2"/>
      <c r="X4" s="2"/>
    </row>
    <row r="5" spans="1:24" ht="69.95" customHeight="1" x14ac:dyDescent="0.55000000000000004">
      <c r="A5" s="62"/>
      <c r="B5" s="62"/>
      <c r="C5" s="62"/>
      <c r="D5" s="197" t="s">
        <v>362</v>
      </c>
      <c r="E5" s="197"/>
      <c r="F5" s="197" t="s">
        <v>422</v>
      </c>
      <c r="G5" s="197"/>
    </row>
    <row r="6" spans="1:24" ht="102" customHeight="1" x14ac:dyDescent="0.25">
      <c r="A6" s="175" t="s">
        <v>358</v>
      </c>
      <c r="B6" s="175"/>
      <c r="C6" s="175"/>
      <c r="D6" s="198" t="str">
        <f>VLOOKUP($F$5,'Ordre du jour'!A:F,6,0)</f>
        <v>xxxxxxxxxxxxxxxxxxxxxxxxxxxxxxxxxxxxxxxxxxxxxxxxxxxxxxxxx</v>
      </c>
      <c r="E6" s="198"/>
      <c r="F6" s="198"/>
      <c r="G6" s="198"/>
      <c r="H6" s="174"/>
      <c r="I6" s="174"/>
      <c r="J6" s="174"/>
      <c r="K6" s="174"/>
      <c r="L6" s="174"/>
      <c r="M6" s="174"/>
      <c r="N6" s="174"/>
    </row>
    <row r="7" spans="1:24" ht="80.099999999999994" customHeight="1" x14ac:dyDescent="0.25">
      <c r="A7" s="175" t="s">
        <v>406</v>
      </c>
      <c r="B7" s="175"/>
      <c r="C7" s="175"/>
      <c r="D7" s="199" t="str">
        <f>VLOOKUP($F$5,'Ordre du jour'!A:G,7,0)</f>
        <v>Commune</v>
      </c>
      <c r="E7" s="199"/>
      <c r="F7" s="199"/>
      <c r="G7" s="199"/>
      <c r="H7" s="174"/>
      <c r="I7" s="174"/>
      <c r="J7" s="174"/>
      <c r="K7" s="174"/>
      <c r="L7" s="174"/>
      <c r="M7" s="174"/>
      <c r="N7" s="174"/>
    </row>
    <row r="8" spans="1:24" ht="37.5" customHeight="1" x14ac:dyDescent="0.25">
      <c r="A8" s="175" t="s">
        <v>359</v>
      </c>
      <c r="B8" s="175"/>
      <c r="C8" s="175"/>
      <c r="D8" s="199" t="str">
        <f>VLOOKUP($F$5,'Ordre du jour'!A:H,8,0)</f>
        <v>X</v>
      </c>
      <c r="E8" s="199"/>
      <c r="F8" s="199"/>
      <c r="G8" s="199"/>
      <c r="H8" s="174"/>
      <c r="I8" s="174"/>
      <c r="J8" s="174"/>
      <c r="K8" s="174"/>
      <c r="L8" s="174"/>
      <c r="M8" s="174"/>
      <c r="N8" s="174"/>
    </row>
    <row r="9" spans="1:24" ht="19.5" customHeight="1" x14ac:dyDescent="0.55000000000000004">
      <c r="A9" s="62"/>
      <c r="B9" s="62"/>
      <c r="C9" s="62"/>
      <c r="D9" s="64"/>
      <c r="E9" s="64"/>
      <c r="F9" s="64"/>
      <c r="G9" s="64"/>
    </row>
    <row r="10" spans="1:24" ht="27.75" customHeight="1" x14ac:dyDescent="0.35">
      <c r="A10" s="85"/>
      <c r="B10" s="66"/>
      <c r="C10" s="66"/>
      <c r="D10" s="66"/>
      <c r="E10" s="66"/>
      <c r="F10" s="87"/>
      <c r="G10" s="67"/>
    </row>
    <row r="11" spans="1:24" ht="50.1" customHeight="1" x14ac:dyDescent="0.35">
      <c r="A11" s="170" t="s">
        <v>4</v>
      </c>
      <c r="B11" s="170"/>
      <c r="C11" s="170"/>
      <c r="D11" s="170"/>
      <c r="E11" s="69"/>
      <c r="F11" s="176" t="s">
        <v>373</v>
      </c>
      <c r="G11" s="176"/>
    </row>
    <row r="12" spans="1:24" s="1" customFormat="1" ht="69.95" customHeight="1" x14ac:dyDescent="0.55000000000000004">
      <c r="A12" s="200" t="str">
        <f>VLOOKUP($F$5,'Ordre du jour'!A:E,5,0)</f>
        <v>Travaux</v>
      </c>
      <c r="B12" s="200"/>
      <c r="C12" s="200"/>
      <c r="D12" s="200"/>
      <c r="E12" s="85"/>
      <c r="F12" s="201"/>
      <c r="G12" s="201"/>
      <c r="H12" s="31"/>
      <c r="I12" s="31"/>
      <c r="J12" s="31"/>
      <c r="K12" s="31"/>
      <c r="L12" s="39"/>
      <c r="M12" s="31"/>
      <c r="N12" s="31"/>
      <c r="O12" s="31"/>
      <c r="P12" s="31"/>
      <c r="Q12" s="31"/>
      <c r="R12" s="31"/>
      <c r="S12" s="31"/>
      <c r="T12" s="31"/>
    </row>
    <row r="13" spans="1:24" s="1" customFormat="1" ht="50.1" customHeight="1" x14ac:dyDescent="0.35">
      <c r="A13" s="170" t="s">
        <v>357</v>
      </c>
      <c r="B13" s="170"/>
      <c r="C13" s="170"/>
      <c r="D13" s="170"/>
      <c r="E13" s="85"/>
      <c r="F13" s="202"/>
      <c r="G13" s="202"/>
      <c r="H13" s="31"/>
      <c r="I13" s="31"/>
      <c r="J13" s="31"/>
      <c r="K13" s="31"/>
      <c r="L13" s="39"/>
      <c r="M13" s="31"/>
      <c r="N13" s="31"/>
      <c r="O13" s="31"/>
      <c r="P13" s="31"/>
      <c r="Q13" s="31"/>
      <c r="R13" s="31"/>
      <c r="S13" s="31"/>
      <c r="T13" s="31"/>
    </row>
    <row r="14" spans="1:24" s="1" customFormat="1" ht="69.95" customHeight="1" x14ac:dyDescent="0.35">
      <c r="A14" s="172" t="str">
        <f>VLOOKUP($F$5,'Ordre du jour'!A:Q,17,0)</f>
        <v xml:space="preserve">e-marchéspublics.com </v>
      </c>
      <c r="B14" s="172"/>
      <c r="C14" s="172"/>
      <c r="D14" s="172"/>
      <c r="E14" s="69"/>
      <c r="F14" s="202"/>
      <c r="G14" s="202"/>
      <c r="H14" s="31"/>
      <c r="I14" s="31"/>
      <c r="J14" s="31"/>
      <c r="K14" s="31"/>
      <c r="L14" s="39"/>
      <c r="M14" s="31"/>
      <c r="N14" s="31"/>
      <c r="O14" s="31"/>
      <c r="P14" s="31"/>
      <c r="Q14" s="31"/>
      <c r="R14" s="31"/>
      <c r="S14" s="31"/>
      <c r="T14" s="31"/>
    </row>
    <row r="15" spans="1:24" s="1" customFormat="1" ht="50.1" customHeight="1" x14ac:dyDescent="0.35">
      <c r="A15" s="170" t="s">
        <v>21</v>
      </c>
      <c r="B15" s="170"/>
      <c r="C15" s="170"/>
      <c r="D15" s="170"/>
      <c r="E15" s="69"/>
      <c r="F15" s="170" t="s">
        <v>489</v>
      </c>
      <c r="G15" s="170"/>
      <c r="H15" s="31"/>
      <c r="I15" s="31"/>
      <c r="J15" s="31"/>
      <c r="K15" s="31"/>
      <c r="L15" s="39"/>
      <c r="M15" s="31"/>
      <c r="N15" s="31"/>
      <c r="O15" s="31"/>
      <c r="P15" s="31"/>
      <c r="Q15" s="31"/>
      <c r="R15" s="31"/>
      <c r="S15" s="31"/>
      <c r="T15" s="31"/>
    </row>
    <row r="16" spans="1:24" s="1" customFormat="1" ht="69.95" customHeight="1" x14ac:dyDescent="0.35">
      <c r="A16" s="172" t="str">
        <f>VLOOKUP($F$5,'Ordre du jour'!A:S,19,0)</f>
        <v>xxxxxxx</v>
      </c>
      <c r="B16" s="172"/>
      <c r="C16" s="172"/>
      <c r="D16" s="172"/>
      <c r="E16" s="70"/>
      <c r="F16" s="191" t="str">
        <f>VLOOKUP($F$5,'Ordre du jour'!A:W,23,0)</f>
        <v>Mélina MBAYE</v>
      </c>
      <c r="G16" s="191"/>
      <c r="H16" s="31"/>
      <c r="I16" s="31"/>
      <c r="J16" s="31"/>
      <c r="K16" s="31"/>
      <c r="L16" s="39"/>
      <c r="M16" s="31"/>
      <c r="N16" s="31"/>
      <c r="O16" s="31"/>
      <c r="P16" s="31"/>
      <c r="Q16" s="31"/>
      <c r="R16" s="31"/>
      <c r="S16" s="31"/>
      <c r="T16" s="31"/>
    </row>
    <row r="17" spans="1:20" s="1" customFormat="1" ht="50.1" customHeight="1" x14ac:dyDescent="0.35">
      <c r="A17" s="170" t="s">
        <v>363</v>
      </c>
      <c r="B17" s="170"/>
      <c r="C17" s="170"/>
      <c r="D17" s="170"/>
      <c r="E17" s="69"/>
      <c r="F17" s="170" t="s">
        <v>3</v>
      </c>
      <c r="G17" s="170"/>
      <c r="H17" s="31"/>
      <c r="I17" s="31"/>
      <c r="J17" s="31"/>
      <c r="K17" s="37"/>
      <c r="L17" s="40"/>
      <c r="M17" s="37"/>
      <c r="N17" s="31"/>
      <c r="O17" s="31"/>
      <c r="P17" s="31"/>
      <c r="Q17" s="31"/>
      <c r="R17" s="31"/>
      <c r="S17" s="31"/>
      <c r="T17" s="31"/>
    </row>
    <row r="18" spans="1:20" s="3" customFormat="1" ht="69.95" customHeight="1" x14ac:dyDescent="0.4">
      <c r="A18" s="169" t="str">
        <f>VLOOKUP($F$5,'Ordre du jour'!A:R,18,0)</f>
        <v>xxxxxxx</v>
      </c>
      <c r="B18" s="169"/>
      <c r="C18" s="169"/>
      <c r="D18" s="169"/>
      <c r="E18" s="69"/>
      <c r="F18" s="191" t="str">
        <f>VLOOKUP($F$5,'Ordre du jour'!A:D,4,0)</f>
        <v>xxxxxx</v>
      </c>
      <c r="G18" s="191"/>
      <c r="H18" s="32"/>
      <c r="I18" s="191"/>
      <c r="J18" s="191"/>
      <c r="K18" s="41"/>
      <c r="L18" s="34"/>
      <c r="M18" s="41"/>
      <c r="N18" s="32"/>
      <c r="O18" s="32"/>
      <c r="P18" s="32"/>
      <c r="Q18" s="32"/>
      <c r="R18" s="32"/>
      <c r="S18" s="32"/>
      <c r="T18" s="32"/>
    </row>
    <row r="19" spans="1:20" ht="50.1" customHeight="1" x14ac:dyDescent="0.35">
      <c r="A19" s="170" t="s">
        <v>364</v>
      </c>
      <c r="B19" s="170"/>
      <c r="C19" s="170"/>
      <c r="D19" s="170"/>
      <c r="E19" s="69"/>
      <c r="F19" s="170" t="s">
        <v>513</v>
      </c>
      <c r="G19" s="170"/>
      <c r="K19" s="33"/>
      <c r="L19" s="34"/>
      <c r="M19" s="33"/>
    </row>
    <row r="20" spans="1:20" ht="69.95" customHeight="1" x14ac:dyDescent="0.35">
      <c r="A20" s="169" t="str">
        <f>VLOOKUP($F$5,'Ordre du jour'!A:T,20,0)</f>
        <v>xx</v>
      </c>
      <c r="B20" s="169"/>
      <c r="C20" s="169"/>
      <c r="D20" s="169"/>
      <c r="E20" s="71"/>
      <c r="F20" s="191" t="str">
        <f>VLOOKUP($F$5,'Ordre du jour'!A:J,10,0)</f>
        <v>PGE</v>
      </c>
      <c r="G20" s="191"/>
      <c r="K20" s="33"/>
      <c r="L20" s="34"/>
      <c r="M20" s="33"/>
    </row>
    <row r="21" spans="1:20" ht="69.95" customHeight="1" x14ac:dyDescent="0.35">
      <c r="A21" s="170" t="s">
        <v>370</v>
      </c>
      <c r="B21" s="170"/>
      <c r="C21" s="170"/>
      <c r="D21" s="170"/>
      <c r="E21" s="71"/>
      <c r="F21" s="170" t="s">
        <v>372</v>
      </c>
      <c r="G21" s="170"/>
      <c r="K21" s="33"/>
      <c r="L21" s="34"/>
      <c r="M21" s="33"/>
    </row>
    <row r="22" spans="1:20" ht="69.95" customHeight="1" x14ac:dyDescent="0.35">
      <c r="A22" s="172" t="str">
        <f>VLOOKUP($F$5,'Ordre du jour'!A:U,21,0)</f>
        <v>xx jours</v>
      </c>
      <c r="B22" s="172"/>
      <c r="C22" s="172"/>
      <c r="D22" s="172"/>
      <c r="E22" s="71"/>
      <c r="F22" s="192" t="str">
        <f>VLOOKUP($F$5,'Ordre du jour'!A:K,11,0)</f>
        <v>xxxx</v>
      </c>
      <c r="G22" s="192"/>
      <c r="K22" s="33"/>
      <c r="L22" s="34"/>
      <c r="M22" s="33"/>
    </row>
    <row r="23" spans="1:20" ht="69.95" customHeight="1" x14ac:dyDescent="0.35">
      <c r="A23" s="86"/>
      <c r="B23" s="86"/>
      <c r="C23" s="86"/>
      <c r="D23" s="86"/>
      <c r="E23" s="71"/>
      <c r="F23" s="192"/>
      <c r="G23" s="192"/>
      <c r="K23" s="33"/>
      <c r="L23" s="34"/>
      <c r="M23" s="33"/>
    </row>
    <row r="24" spans="1:20" ht="49.5" customHeight="1" x14ac:dyDescent="0.35">
      <c r="A24" s="204" t="s">
        <v>381</v>
      </c>
      <c r="B24" s="205"/>
      <c r="C24" s="205"/>
      <c r="D24" s="205"/>
      <c r="E24" s="205"/>
      <c r="F24" s="205"/>
      <c r="G24" s="205"/>
      <c r="K24" s="33"/>
      <c r="L24" s="34" t="s">
        <v>646</v>
      </c>
      <c r="M24" s="33" t="s">
        <v>682</v>
      </c>
    </row>
    <row r="25" spans="1:20" ht="39.950000000000003" customHeight="1" x14ac:dyDescent="0.25">
      <c r="A25" s="177" t="s">
        <v>365</v>
      </c>
      <c r="B25" s="178"/>
      <c r="C25" s="179" t="s">
        <v>24</v>
      </c>
      <c r="D25" s="179"/>
      <c r="E25" s="179"/>
      <c r="F25" s="194" t="s">
        <v>25</v>
      </c>
      <c r="G25" s="195"/>
      <c r="K25" s="33"/>
      <c r="L25" s="145" t="s">
        <v>647</v>
      </c>
      <c r="M25" s="146" t="s">
        <v>683</v>
      </c>
    </row>
    <row r="26" spans="1:20" ht="99.95" customHeight="1" x14ac:dyDescent="0.25">
      <c r="A26" s="173"/>
      <c r="B26" s="173"/>
      <c r="C26" s="180" t="str">
        <f t="shared" ref="C26:C31" si="0">IFERROR(VLOOKUP(A26,$L:$M,2,0),"")</f>
        <v/>
      </c>
      <c r="D26" s="180"/>
      <c r="E26" s="180"/>
      <c r="F26" s="181"/>
      <c r="G26" s="182"/>
      <c r="K26" s="33"/>
      <c r="L26" s="145" t="s">
        <v>648</v>
      </c>
      <c r="M26" s="146" t="s">
        <v>684</v>
      </c>
    </row>
    <row r="27" spans="1:20" ht="99.95" customHeight="1" x14ac:dyDescent="0.25">
      <c r="A27" s="173"/>
      <c r="B27" s="173"/>
      <c r="C27" s="180" t="str">
        <f t="shared" si="0"/>
        <v/>
      </c>
      <c r="D27" s="180"/>
      <c r="E27" s="180"/>
      <c r="F27" s="181"/>
      <c r="G27" s="182"/>
      <c r="K27" s="33"/>
      <c r="L27" s="146" t="s">
        <v>649</v>
      </c>
      <c r="M27" s="146" t="s">
        <v>685</v>
      </c>
    </row>
    <row r="28" spans="1:20" ht="99.95" customHeight="1" x14ac:dyDescent="0.25">
      <c r="A28" s="173"/>
      <c r="B28" s="173"/>
      <c r="C28" s="180" t="str">
        <f t="shared" si="0"/>
        <v/>
      </c>
      <c r="D28" s="180"/>
      <c r="E28" s="180"/>
      <c r="F28" s="181"/>
      <c r="G28" s="182"/>
      <c r="K28" s="33"/>
      <c r="L28" s="146" t="s">
        <v>650</v>
      </c>
      <c r="M28" s="146" t="s">
        <v>686</v>
      </c>
    </row>
    <row r="29" spans="1:20" ht="99.95" customHeight="1" x14ac:dyDescent="0.25">
      <c r="A29" s="173"/>
      <c r="B29" s="173"/>
      <c r="C29" s="180" t="str">
        <f t="shared" si="0"/>
        <v/>
      </c>
      <c r="D29" s="180"/>
      <c r="E29" s="180"/>
      <c r="F29" s="181"/>
      <c r="G29" s="182"/>
      <c r="K29" s="33"/>
      <c r="L29" s="146" t="s">
        <v>651</v>
      </c>
      <c r="M29" s="146" t="s">
        <v>687</v>
      </c>
    </row>
    <row r="30" spans="1:20" ht="99.95" customHeight="1" x14ac:dyDescent="0.25">
      <c r="A30" s="173"/>
      <c r="B30" s="173"/>
      <c r="C30" s="180" t="str">
        <f t="shared" si="0"/>
        <v/>
      </c>
      <c r="D30" s="180"/>
      <c r="E30" s="180"/>
      <c r="F30" s="181"/>
      <c r="G30" s="182"/>
      <c r="K30" s="33"/>
      <c r="L30" s="146" t="s">
        <v>652</v>
      </c>
      <c r="M30" s="146" t="s">
        <v>688</v>
      </c>
    </row>
    <row r="31" spans="1:20" ht="99.95" customHeight="1" x14ac:dyDescent="0.25">
      <c r="A31" s="173"/>
      <c r="B31" s="173"/>
      <c r="C31" s="180" t="str">
        <f t="shared" si="0"/>
        <v/>
      </c>
      <c r="D31" s="180"/>
      <c r="E31" s="180"/>
      <c r="F31" s="180"/>
      <c r="G31" s="180"/>
      <c r="K31" s="33"/>
      <c r="L31" s="146" t="s">
        <v>653</v>
      </c>
      <c r="M31" s="146" t="s">
        <v>689</v>
      </c>
    </row>
    <row r="32" spans="1:20" ht="99.95" customHeight="1" x14ac:dyDescent="0.25">
      <c r="A32" s="189" t="s">
        <v>366</v>
      </c>
      <c r="B32" s="190"/>
      <c r="C32" s="190"/>
      <c r="D32" s="190"/>
      <c r="E32" s="190"/>
      <c r="F32" s="190"/>
      <c r="G32" s="190"/>
      <c r="K32" s="33"/>
      <c r="L32" s="146" t="s">
        <v>574</v>
      </c>
      <c r="M32" s="146" t="s">
        <v>575</v>
      </c>
    </row>
    <row r="33" spans="1:13" ht="156" customHeight="1" x14ac:dyDescent="0.25">
      <c r="A33" s="183" t="str">
        <f ca="1">IF(ROW()&lt;ROW($A$33)+COUNTIF('Compte-rendu'!$A$2:$A$2082,'PV Ouv - Att'!$F$5),INDIRECT(ADDRESS(MATCH('PV Ouv - Att'!$F$5,'Compte-rendu'!$A$1:$A$2082,0)+ROW()-33,COLUMN()+13,3,1,"Compte-rendu"),1),0)</f>
        <v>La commission décide XXXXXXXXXXXXXXXXXXXXXXXX</v>
      </c>
      <c r="B33" s="184"/>
      <c r="C33" s="184"/>
      <c r="D33" s="184"/>
      <c r="E33" s="184"/>
      <c r="F33" s="184"/>
      <c r="G33" s="185"/>
      <c r="K33" s="33"/>
      <c r="L33" s="147" t="s">
        <v>654</v>
      </c>
      <c r="M33" s="147" t="s">
        <v>690</v>
      </c>
    </row>
    <row r="34" spans="1:13" ht="99.95" customHeight="1" x14ac:dyDescent="0.25">
      <c r="A34" s="186"/>
      <c r="B34" s="187"/>
      <c r="C34" s="187"/>
      <c r="D34" s="187"/>
      <c r="E34" s="187"/>
      <c r="F34" s="187"/>
      <c r="G34" s="188"/>
      <c r="K34" s="33"/>
      <c r="L34" s="147" t="s">
        <v>655</v>
      </c>
      <c r="M34" s="147" t="s">
        <v>691</v>
      </c>
    </row>
    <row r="35" spans="1:13" ht="33.75" x14ac:dyDescent="0.5">
      <c r="A35" s="58"/>
      <c r="B35" s="58"/>
      <c r="C35" s="58"/>
      <c r="D35" s="58"/>
      <c r="E35" s="58"/>
      <c r="F35" s="58"/>
      <c r="G35" s="58"/>
      <c r="K35" s="33"/>
      <c r="L35" s="147" t="s">
        <v>656</v>
      </c>
      <c r="M35" s="147" t="s">
        <v>692</v>
      </c>
    </row>
    <row r="36" spans="1:13" ht="80.099999999999994" customHeight="1" x14ac:dyDescent="0.25">
      <c r="A36" s="216" t="s">
        <v>355</v>
      </c>
      <c r="B36" s="216"/>
      <c r="C36" s="216"/>
      <c r="D36" s="216"/>
      <c r="E36" s="216"/>
      <c r="F36" s="216"/>
      <c r="G36" s="216"/>
      <c r="K36" s="33"/>
      <c r="L36" s="147" t="s">
        <v>657</v>
      </c>
      <c r="M36" s="147" t="s">
        <v>693</v>
      </c>
    </row>
    <row r="37" spans="1:13" ht="50.1" customHeight="1" x14ac:dyDescent="0.25">
      <c r="A37" s="217" t="s">
        <v>501</v>
      </c>
      <c r="B37" s="217"/>
      <c r="C37" s="217"/>
      <c r="D37" s="217"/>
      <c r="E37" s="217"/>
      <c r="F37" s="217"/>
      <c r="G37" s="217"/>
      <c r="K37" s="33"/>
      <c r="L37" s="147" t="s">
        <v>658</v>
      </c>
      <c r="M37" s="147" t="s">
        <v>694</v>
      </c>
    </row>
    <row r="38" spans="1:13" ht="96" customHeight="1" x14ac:dyDescent="0.25">
      <c r="A38" s="82" t="s">
        <v>360</v>
      </c>
      <c r="B38" s="82" t="s">
        <v>6</v>
      </c>
      <c r="C38" s="82" t="s">
        <v>354</v>
      </c>
      <c r="D38" s="127" t="s">
        <v>383</v>
      </c>
      <c r="E38" s="127" t="s">
        <v>382</v>
      </c>
      <c r="F38" s="127" t="s">
        <v>375</v>
      </c>
      <c r="G38" s="127" t="s">
        <v>374</v>
      </c>
      <c r="K38" s="33"/>
      <c r="L38" s="147" t="s">
        <v>659</v>
      </c>
      <c r="M38" s="147" t="s">
        <v>695</v>
      </c>
    </row>
    <row r="39" spans="1:13" ht="200.1" customHeight="1" x14ac:dyDescent="0.25">
      <c r="A39" s="83" t="str">
        <f ca="1">IF(ROW()&lt;ROW($A$39)+COUNTIF('Compte-rendu'!$A$2:$A$2082,'PV Ouv - Att'!$F$5),INDIRECT(ADDRESS(MATCH('PV Ouv - Att'!$F$5,'Compte-rendu'!$A$1:$A$2082,0)+ROW()-39,COLUMN()+2,3,1,"Compte-rendu"),1),0)</f>
        <v>entreprise 69</v>
      </c>
      <c r="B39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39" s="83">
        <f ca="1">IF(ROW()&lt;ROW($A$39)+COUNTIF('Compte-rendu'!$A$2:$A$2082,'PV Ouv - Att'!$F$5),INDIRECT(ADDRESS(MATCH('PV Ouv - Att'!$F$5,'Compte-rendu'!$A$1:$A$2082,0)+ROW()-39,COLUMN()+2,3,1,"Compte-rendu"),1),0)</f>
        <v>0</v>
      </c>
      <c r="D39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39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39" s="128">
        <f ca="1">IF(ROW()&lt;ROW($A$39)+COUNTIF('Compte-rendu'!$A$2:$A$2082,'PV Ouv - Att'!$F$5),INDIRECT(ADDRESS(MATCH('PV Ouv - Att'!$F$5,'Compte-rendu'!$A$1:$A$2082,0)+ROW()-39,COLUMN()+2,3,1,"Compte-rendu"),1),0)</f>
        <v>0</v>
      </c>
      <c r="G39" s="128">
        <f ca="1">IF(ROW()&lt;ROW($A$39)+COUNTIF('Compte-rendu'!$A$2:$A$2082,'PV Ouv - Att'!$F$5),INDIRECT(ADDRESS(MATCH('PV Ouv - Att'!$F$5,'Compte-rendu'!$A$1:$A$2082,0)+ROW()-39,COLUMN()+2,3,1,"Compte-rendu"),1),0)</f>
        <v>0</v>
      </c>
      <c r="K39" s="33"/>
      <c r="L39" s="147" t="s">
        <v>660</v>
      </c>
      <c r="M39" s="147" t="s">
        <v>696</v>
      </c>
    </row>
    <row r="40" spans="1:13" ht="200.1" customHeight="1" x14ac:dyDescent="0.25">
      <c r="A40" s="83" t="str">
        <f ca="1">IF(ROW()&lt;ROW($A$39)+COUNTIF('Compte-rendu'!$A$2:$A$2082,'PV Ouv - Att'!$F$5),INDIRECT(ADDRESS(MATCH('PV Ouv - Att'!$F$5,'Compte-rendu'!$A$1:$A$2082,0)+ROW()-39,COLUMN()+2,3,1,"Compte-rendu"),1),0)</f>
        <v>entreprise 70</v>
      </c>
      <c r="B40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40" s="83">
        <f ca="1">IF(ROW()&lt;ROW($A$39)+COUNTIF('Compte-rendu'!$A$2:$A$2082,'PV Ouv - Att'!$F$5),INDIRECT(ADDRESS(MATCH('PV Ouv - Att'!$F$5,'Compte-rendu'!$A$1:$A$2082,0)+ROW()-39,COLUMN()+2,3,1,"Compte-rendu"),1),0)</f>
        <v>0</v>
      </c>
      <c r="D40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40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40" s="128">
        <f ca="1">IF(ROW()&lt;ROW($A$39)+COUNTIF('Compte-rendu'!$A$2:$A$2082,'PV Ouv - Att'!$F$5),INDIRECT(ADDRESS(MATCH('PV Ouv - Att'!$F$5,'Compte-rendu'!$A$1:$A$2082,0)+ROW()-39,COLUMN()+2,3,1,"Compte-rendu"),1),0)</f>
        <v>0</v>
      </c>
      <c r="G40" s="128">
        <f ca="1">IF(ROW()&lt;ROW($A$39)+COUNTIF('Compte-rendu'!$A$2:$A$2082,'PV Ouv - Att'!$F$5),INDIRECT(ADDRESS(MATCH('PV Ouv - Att'!$F$5,'Compte-rendu'!$A$1:$A$2082,0)+ROW()-39,COLUMN()+2,3,1,"Compte-rendu"),1),0)</f>
        <v>0</v>
      </c>
      <c r="K40" s="33"/>
      <c r="L40" s="147" t="s">
        <v>661</v>
      </c>
      <c r="M40" s="147" t="s">
        <v>697</v>
      </c>
    </row>
    <row r="41" spans="1:13" ht="200.1" customHeight="1" x14ac:dyDescent="0.25">
      <c r="A41" s="83" t="str">
        <f ca="1">IF(ROW()&lt;ROW($A$39)+COUNTIF('Compte-rendu'!$A$2:$A$2082,'PV Ouv - Att'!$F$5),INDIRECT(ADDRESS(MATCH('PV Ouv - Att'!$F$5,'Compte-rendu'!$A$1:$A$2082,0)+ROW()-39,COLUMN()+2,3,1,"Compte-rendu"),1),0)</f>
        <v>entreprise 71</v>
      </c>
      <c r="B41" s="83" t="str">
        <f ca="1">IF(ROW()&lt;ROW($A$39)+COUNTIF('Compte-rendu'!$A$2:$A$2082,'PV Ouv - Att'!$F$5),INDIRECT(ADDRESS(MATCH('PV Ouv - Att'!$F$5,'Compte-rendu'!$A$1:$A$2082,0)+ROW()-39,COLUMN()+2,3,1,"Compte-rendu"),1),0)</f>
        <v>Lot unique</v>
      </c>
      <c r="C41" s="83">
        <f ca="1">IF(ROW()&lt;ROW($A$39)+COUNTIF('Compte-rendu'!$A$2:$A$2082,'PV Ouv - Att'!$F$5),INDIRECT(ADDRESS(MATCH('PV Ouv - Att'!$F$5,'Compte-rendu'!$A$1:$A$2082,0)+ROW()-39,COLUMN()+2,3,1,"Compte-rendu"),1),0)</f>
        <v>0</v>
      </c>
      <c r="D41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E41" s="128" t="str">
        <f ca="1">IF(ROW()&lt;ROW($A$39)+COUNTIF('Compte-rendu'!$A$2:$A$2082,'PV Ouv - Att'!$F$5),INDIRECT(ADDRESS(MATCH('PV Ouv - Att'!$F$5,'Compte-rendu'!$A$1:$A$2082,0)+ROW()-39,COLUMN()+2,3,1,"Compte-rendu"),1),0)</f>
        <v>XXXXXXX</v>
      </c>
      <c r="F41" s="128">
        <f ca="1">IF(ROW()&lt;ROW($A$39)+COUNTIF('Compte-rendu'!$A$2:$A$2082,'PV Ouv - Att'!$F$5),INDIRECT(ADDRESS(MATCH('PV Ouv - Att'!$F$5,'Compte-rendu'!$A$1:$A$2082,0)+ROW()-39,COLUMN()+2,3,1,"Compte-rendu"),1),0)</f>
        <v>0</v>
      </c>
      <c r="G41" s="128">
        <f ca="1">IF(ROW()&lt;ROW($A$39)+COUNTIF('Compte-rendu'!$A$2:$A$2082,'PV Ouv - Att'!$F$5),INDIRECT(ADDRESS(MATCH('PV Ouv - Att'!$F$5,'Compte-rendu'!$A$1:$A$2082,0)+ROW()-39,COLUMN()+2,3,1,"Compte-rendu"),1),0)</f>
        <v>0</v>
      </c>
      <c r="K41" s="33"/>
      <c r="L41" s="147" t="s">
        <v>662</v>
      </c>
      <c r="M41" s="147" t="s">
        <v>698</v>
      </c>
    </row>
    <row r="42" spans="1:13" ht="200.1" customHeight="1" x14ac:dyDescent="0.25">
      <c r="A42" s="83">
        <f ca="1">IF(ROW()&lt;ROW($A$39)+COUNTIF('Compte-rendu'!$A$2:$A$2082,'PV Ouv - Att'!$F$5),INDIRECT(ADDRESS(MATCH('PV Ouv - Att'!$F$5,'Compte-rendu'!$A$1:$A$2082,0)+ROW()-39,COLUMN()+2,3,1,"Compte-rendu"),1),0)</f>
        <v>0</v>
      </c>
      <c r="B42" s="83">
        <f ca="1">IF(ROW()&lt;ROW($A$39)+COUNTIF('Compte-rendu'!$A$2:$A$2082,'PV Ouv - Att'!$F$5),INDIRECT(ADDRESS(MATCH('PV Ouv - Att'!$F$5,'Compte-rendu'!$A$1:$A$2082,0)+ROW()-39,COLUMN()+2,3,1,"Compte-rendu"),1),0)</f>
        <v>0</v>
      </c>
      <c r="C42" s="83">
        <f ca="1">IF(ROW()&lt;ROW($A$39)+COUNTIF('Compte-rendu'!$A$2:$A$2082,'PV Ouv - Att'!$F$5),INDIRECT(ADDRESS(MATCH('PV Ouv - Att'!$F$5,'Compte-rendu'!$A$1:$A$2082,0)+ROW()-39,COLUMN()+2,3,1,"Compte-rendu"),1),0)</f>
        <v>0</v>
      </c>
      <c r="D42" s="128">
        <f ca="1">IF(ROW()&lt;ROW($A$39)+COUNTIF('Compte-rendu'!$A$2:$A$2082,'PV Ouv - Att'!$F$5),INDIRECT(ADDRESS(MATCH('PV Ouv - Att'!$F$5,'Compte-rendu'!$A$1:$A$2082,0)+ROW()-39,COLUMN()+2,3,1,"Compte-rendu"),1),0)</f>
        <v>0</v>
      </c>
      <c r="E42" s="128">
        <f ca="1">IF(ROW()&lt;ROW($A$39)+COUNTIF('Compte-rendu'!$A$2:$A$2082,'PV Ouv - Att'!$F$5),INDIRECT(ADDRESS(MATCH('PV Ouv - Att'!$F$5,'Compte-rendu'!$A$1:$A$2082,0)+ROW()-39,COLUMN()+2,3,1,"Compte-rendu"),1),0)</f>
        <v>0</v>
      </c>
      <c r="F42" s="128">
        <f ca="1">IF(ROW()&lt;ROW($A$39)+COUNTIF('Compte-rendu'!$A$2:$A$2082,'PV Ouv - Att'!$F$5),INDIRECT(ADDRESS(MATCH('PV Ouv - Att'!$F$5,'Compte-rendu'!$A$1:$A$2082,0)+ROW()-39,COLUMN()+2,3,1,"Compte-rendu"),1),0)</f>
        <v>0</v>
      </c>
      <c r="G42" s="128">
        <f ca="1">IF(ROW()&lt;ROW($A$39)+COUNTIF('Compte-rendu'!$A$2:$A$2082,'PV Ouv - Att'!$F$5),INDIRECT(ADDRESS(MATCH('PV Ouv - Att'!$F$5,'Compte-rendu'!$A$1:$A$2082,0)+ROW()-39,COLUMN()+2,3,1,"Compte-rendu"),1),0)</f>
        <v>0</v>
      </c>
      <c r="K42" s="33"/>
      <c r="L42" s="147" t="s">
        <v>663</v>
      </c>
      <c r="M42" s="147" t="s">
        <v>699</v>
      </c>
    </row>
    <row r="43" spans="1:13" ht="200.1" customHeight="1" x14ac:dyDescent="0.25">
      <c r="A43" s="83">
        <f ca="1">IF(ROW()&lt;ROW($A$39)+COUNTIF('Compte-rendu'!$A$2:$A$2082,'PV Ouv - Att'!$F$5),INDIRECT(ADDRESS(MATCH('PV Ouv - Att'!$F$5,'Compte-rendu'!$A$1:$A$2082,0)+ROW()-39,COLUMN()+2,3,1,"Compte-rendu"),1),0)</f>
        <v>0</v>
      </c>
      <c r="B43" s="83">
        <f ca="1">IF(ROW()&lt;ROW($A$39)+COUNTIF('Compte-rendu'!$A$2:$A$2082,'PV Ouv - Att'!$F$5),INDIRECT(ADDRESS(MATCH('PV Ouv - Att'!$F$5,'Compte-rendu'!$A$1:$A$2082,0)+ROW()-39,COLUMN()+2,3,1,"Compte-rendu"),1),0)</f>
        <v>0</v>
      </c>
      <c r="C43" s="83">
        <f ca="1">IF(ROW()&lt;ROW($A$39)+COUNTIF('Compte-rendu'!$A$2:$A$2082,'PV Ouv - Att'!$F$5),INDIRECT(ADDRESS(MATCH('PV Ouv - Att'!$F$5,'Compte-rendu'!$A$1:$A$2082,0)+ROW()-39,COLUMN()+2,3,1,"Compte-rendu"),1),0)</f>
        <v>0</v>
      </c>
      <c r="D43" s="128">
        <f ca="1">IF(ROW()&lt;ROW($A$39)+COUNTIF('Compte-rendu'!$A$2:$A$2082,'PV Ouv - Att'!$F$5),INDIRECT(ADDRESS(MATCH('PV Ouv - Att'!$F$5,'Compte-rendu'!$A$1:$A$2082,0)+ROW()-39,COLUMN()+2,3,1,"Compte-rendu"),1),0)</f>
        <v>0</v>
      </c>
      <c r="E43" s="128">
        <f ca="1">IF(ROW()&lt;ROW($A$39)+COUNTIF('Compte-rendu'!$A$2:$A$2082,'PV Ouv - Att'!$F$5),INDIRECT(ADDRESS(MATCH('PV Ouv - Att'!$F$5,'Compte-rendu'!$A$1:$A$2082,0)+ROW()-39,COLUMN()+2,3,1,"Compte-rendu"),1),0)</f>
        <v>0</v>
      </c>
      <c r="F43" s="128">
        <f ca="1">IF(ROW()&lt;ROW($A$39)+COUNTIF('Compte-rendu'!$A$2:$A$2082,'PV Ouv - Att'!$F$5),INDIRECT(ADDRESS(MATCH('PV Ouv - Att'!$F$5,'Compte-rendu'!$A$1:$A$2082,0)+ROW()-39,COLUMN()+2,3,1,"Compte-rendu"),1),0)</f>
        <v>0</v>
      </c>
      <c r="G43" s="128">
        <f ca="1">IF(ROW()&lt;ROW($A$39)+COUNTIF('Compte-rendu'!$A$2:$A$2082,'PV Ouv - Att'!$F$5),INDIRECT(ADDRESS(MATCH('PV Ouv - Att'!$F$5,'Compte-rendu'!$A$1:$A$2082,0)+ROW()-39,COLUMN()+2,3,1,"Compte-rendu"),1),0)</f>
        <v>0</v>
      </c>
      <c r="K43" s="33"/>
      <c r="L43" s="147" t="s">
        <v>664</v>
      </c>
      <c r="M43" s="147" t="s">
        <v>700</v>
      </c>
    </row>
    <row r="44" spans="1:13" ht="200.1" customHeight="1" x14ac:dyDescent="0.25">
      <c r="A44" s="83">
        <f ca="1">IF(ROW()&lt;ROW($A$39)+COUNTIF('Compte-rendu'!$A$2:$A$2082,'PV Ouv - Att'!$F$5),INDIRECT(ADDRESS(MATCH('PV Ouv - Att'!$F$5,'Compte-rendu'!$A$1:$A$2082,0)+ROW()-39,COLUMN()+2,3,1,"Compte-rendu"),1),0)</f>
        <v>0</v>
      </c>
      <c r="B44" s="83">
        <f ca="1">IF(ROW()&lt;ROW($A$39)+COUNTIF('Compte-rendu'!$A$2:$A$2082,'PV Ouv - Att'!$F$5),INDIRECT(ADDRESS(MATCH('PV Ouv - Att'!$F$5,'Compte-rendu'!$A$1:$A$2082,0)+ROW()-39,COLUMN()+2,3,1,"Compte-rendu"),1),0)</f>
        <v>0</v>
      </c>
      <c r="C44" s="83">
        <f ca="1">IF(ROW()&lt;ROW($A$39)+COUNTIF('Compte-rendu'!$A$2:$A$2082,'PV Ouv - Att'!$F$5),INDIRECT(ADDRESS(MATCH('PV Ouv - Att'!$F$5,'Compte-rendu'!$A$1:$A$2082,0)+ROW()-39,COLUMN()+2,3,1,"Compte-rendu"),1),0)</f>
        <v>0</v>
      </c>
      <c r="D44" s="128">
        <f ca="1">IF(ROW()&lt;ROW($A$39)+COUNTIF('Compte-rendu'!$A$2:$A$2082,'PV Ouv - Att'!$F$5),INDIRECT(ADDRESS(MATCH('PV Ouv - Att'!$F$5,'Compte-rendu'!$A$1:$A$2082,0)+ROW()-39,COLUMN()+2,3,1,"Compte-rendu"),1),0)</f>
        <v>0</v>
      </c>
      <c r="E44" s="128">
        <f ca="1">IF(ROW()&lt;ROW($A$39)+COUNTIF('Compte-rendu'!$A$2:$A$2082,'PV Ouv - Att'!$F$5),INDIRECT(ADDRESS(MATCH('PV Ouv - Att'!$F$5,'Compte-rendu'!$A$1:$A$2082,0)+ROW()-39,COLUMN()+2,3,1,"Compte-rendu"),1),0)</f>
        <v>0</v>
      </c>
      <c r="F44" s="128">
        <f ca="1">IF(ROW()&lt;ROW($A$39)+COUNTIF('Compte-rendu'!$A$2:$A$2082,'PV Ouv - Att'!$F$5),INDIRECT(ADDRESS(MATCH('PV Ouv - Att'!$F$5,'Compte-rendu'!$A$1:$A$2082,0)+ROW()-39,COLUMN()+2,3,1,"Compte-rendu"),1),0)</f>
        <v>0</v>
      </c>
      <c r="G44" s="128">
        <f ca="1">IF(ROW()&lt;ROW($A$39)+COUNTIF('Compte-rendu'!$A$2:$A$2082,'PV Ouv - Att'!$F$5),INDIRECT(ADDRESS(MATCH('PV Ouv - Att'!$F$5,'Compte-rendu'!$A$1:$A$2082,0)+ROW()-39,COLUMN()+2,3,1,"Compte-rendu"),1),0)</f>
        <v>0</v>
      </c>
      <c r="K44" s="33"/>
      <c r="L44" s="147" t="s">
        <v>665</v>
      </c>
      <c r="M44" s="147" t="s">
        <v>701</v>
      </c>
    </row>
    <row r="45" spans="1:13" ht="200.1" customHeight="1" x14ac:dyDescent="0.25">
      <c r="A45" s="83">
        <f ca="1">IF(ROW()&lt;ROW($A$39)+COUNTIF('Compte-rendu'!$A$2:$A$2082,'PV Ouv - Att'!$F$5),INDIRECT(ADDRESS(MATCH('PV Ouv - Att'!$F$5,'Compte-rendu'!$A$1:$A$2082,0)+ROW()-39,COLUMN()+2,3,1,"Compte-rendu"),1),0)</f>
        <v>0</v>
      </c>
      <c r="B45" s="83">
        <f ca="1">IF(ROW()&lt;ROW($A$39)+COUNTIF('Compte-rendu'!$A$2:$A$2082,'PV Ouv - Att'!$F$5),INDIRECT(ADDRESS(MATCH('PV Ouv - Att'!$F$5,'Compte-rendu'!$A$1:$A$2082,0)+ROW()-39,COLUMN()+2,3,1,"Compte-rendu"),1),0)</f>
        <v>0</v>
      </c>
      <c r="C45" s="83">
        <f ca="1">IF(ROW()&lt;ROW($A$39)+COUNTIF('Compte-rendu'!$A$2:$A$2082,'PV Ouv - Att'!$F$5),INDIRECT(ADDRESS(MATCH('PV Ouv - Att'!$F$5,'Compte-rendu'!$A$1:$A$2082,0)+ROW()-39,COLUMN()+2,3,1,"Compte-rendu"),1),0)</f>
        <v>0</v>
      </c>
      <c r="D45" s="128">
        <f ca="1">IF(ROW()&lt;ROW($A$39)+COUNTIF('Compte-rendu'!$A$2:$A$2082,'PV Ouv - Att'!$F$5),INDIRECT(ADDRESS(MATCH('PV Ouv - Att'!$F$5,'Compte-rendu'!$A$1:$A$2082,0)+ROW()-39,COLUMN()+2,3,1,"Compte-rendu"),1),0)</f>
        <v>0</v>
      </c>
      <c r="E45" s="128">
        <f ca="1">IF(ROW()&lt;ROW($A$39)+COUNTIF('Compte-rendu'!$A$2:$A$2082,'PV Ouv - Att'!$F$5),INDIRECT(ADDRESS(MATCH('PV Ouv - Att'!$F$5,'Compte-rendu'!$A$1:$A$2082,0)+ROW()-39,COLUMN()+2,3,1,"Compte-rendu"),1),0)</f>
        <v>0</v>
      </c>
      <c r="F45" s="128">
        <f ca="1">IF(ROW()&lt;ROW($A$39)+COUNTIF('Compte-rendu'!$A$2:$A$2082,'PV Ouv - Att'!$F$5),INDIRECT(ADDRESS(MATCH('PV Ouv - Att'!$F$5,'Compte-rendu'!$A$1:$A$2082,0)+ROW()-39,COLUMN()+2,3,1,"Compte-rendu"),1),0)</f>
        <v>0</v>
      </c>
      <c r="G45" s="128">
        <f ca="1">IF(ROW()&lt;ROW($A$39)+COUNTIF('Compte-rendu'!$A$2:$A$2082,'PV Ouv - Att'!$F$5),INDIRECT(ADDRESS(MATCH('PV Ouv - Att'!$F$5,'Compte-rendu'!$A$1:$A$2082,0)+ROW()-39,COLUMN()+2,3,1,"Compte-rendu"),1),0)</f>
        <v>0</v>
      </c>
      <c r="K45" s="33"/>
      <c r="L45" s="147" t="s">
        <v>666</v>
      </c>
      <c r="M45" s="147" t="s">
        <v>702</v>
      </c>
    </row>
    <row r="46" spans="1:13" ht="200.1" customHeight="1" x14ac:dyDescent="0.25">
      <c r="A46" s="83">
        <f ca="1">IF(ROW()&lt;ROW($A$39)+COUNTIF('Compte-rendu'!$A$2:$A$2082,'PV Ouv - Att'!$F$5),INDIRECT(ADDRESS(MATCH('PV Ouv - Att'!$F$5,'Compte-rendu'!$A$1:$A$2082,0)+ROW()-39,COLUMN()+2,3,1,"Compte-rendu"),1),0)</f>
        <v>0</v>
      </c>
      <c r="B46" s="83">
        <f ca="1">IF(ROW()&lt;ROW($A$39)+COUNTIF('Compte-rendu'!$A$2:$A$2082,'PV Ouv - Att'!$F$5),INDIRECT(ADDRESS(MATCH('PV Ouv - Att'!$F$5,'Compte-rendu'!$A$1:$A$2082,0)+ROW()-39,COLUMN()+2,3,1,"Compte-rendu"),1),0)</f>
        <v>0</v>
      </c>
      <c r="C46" s="83">
        <f ca="1">IF(ROW()&lt;ROW($A$39)+COUNTIF('Compte-rendu'!$A$2:$A$2082,'PV Ouv - Att'!$F$5),INDIRECT(ADDRESS(MATCH('PV Ouv - Att'!$F$5,'Compte-rendu'!$A$1:$A$2082,0)+ROW()-39,COLUMN()+2,3,1,"Compte-rendu"),1),0)</f>
        <v>0</v>
      </c>
      <c r="D46" s="128">
        <f ca="1">IF(ROW()&lt;ROW($A$39)+COUNTIF('Compte-rendu'!$A$2:$A$2082,'PV Ouv - Att'!$F$5),INDIRECT(ADDRESS(MATCH('PV Ouv - Att'!$F$5,'Compte-rendu'!$A$1:$A$2082,0)+ROW()-39,COLUMN()+2,3,1,"Compte-rendu"),1),0)</f>
        <v>0</v>
      </c>
      <c r="E46" s="128">
        <f ca="1">IF(ROW()&lt;ROW($A$39)+COUNTIF('Compte-rendu'!$A$2:$A$2082,'PV Ouv - Att'!$F$5),INDIRECT(ADDRESS(MATCH('PV Ouv - Att'!$F$5,'Compte-rendu'!$A$1:$A$2082,0)+ROW()-39,COLUMN()+2,3,1,"Compte-rendu"),1),0)</f>
        <v>0</v>
      </c>
      <c r="F46" s="128">
        <f ca="1">IF(ROW()&lt;ROW($A$39)+COUNTIF('Compte-rendu'!$A$2:$A$2082,'PV Ouv - Att'!$F$5),INDIRECT(ADDRESS(MATCH('PV Ouv - Att'!$F$5,'Compte-rendu'!$A$1:$A$2082,0)+ROW()-39,COLUMN()+2,3,1,"Compte-rendu"),1),0)</f>
        <v>0</v>
      </c>
      <c r="G46" s="128">
        <f ca="1">IF(ROW()&lt;ROW($A$39)+COUNTIF('Compte-rendu'!$A$2:$A$2082,'PV Ouv - Att'!$F$5),INDIRECT(ADDRESS(MATCH('PV Ouv - Att'!$F$5,'Compte-rendu'!$A$1:$A$2082,0)+ROW()-39,COLUMN()+2,3,1,"Compte-rendu"),1),0)</f>
        <v>0</v>
      </c>
      <c r="K46" s="33"/>
      <c r="L46" s="147" t="s">
        <v>667</v>
      </c>
      <c r="M46" s="147" t="s">
        <v>703</v>
      </c>
    </row>
    <row r="47" spans="1:13" ht="200.1" customHeight="1" x14ac:dyDescent="0.25">
      <c r="A47" s="83">
        <f ca="1">IF(ROW()&lt;ROW($A$39)+COUNTIF('Compte-rendu'!$A$2:$A$2082,'PV Ouv - Att'!$F$5),INDIRECT(ADDRESS(MATCH('PV Ouv - Att'!$F$5,'Compte-rendu'!$A$1:$A$2082,0)+ROW()-39,COLUMN()+2,3,1,"Compte-rendu"),1),0)</f>
        <v>0</v>
      </c>
      <c r="B47" s="83">
        <f ca="1">IF(ROW()&lt;ROW($A$39)+COUNTIF('Compte-rendu'!$A$2:$A$2082,'PV Ouv - Att'!$F$5),INDIRECT(ADDRESS(MATCH('PV Ouv - Att'!$F$5,'Compte-rendu'!$A$1:$A$2082,0)+ROW()-39,COLUMN()+2,3,1,"Compte-rendu"),1),0)</f>
        <v>0</v>
      </c>
      <c r="C47" s="83">
        <f ca="1">IF(ROW()&lt;ROW($A$39)+COUNTIF('Compte-rendu'!$A$2:$A$2082,'PV Ouv - Att'!$F$5),INDIRECT(ADDRESS(MATCH('PV Ouv - Att'!$F$5,'Compte-rendu'!$A$1:$A$2082,0)+ROW()-39,COLUMN()+2,3,1,"Compte-rendu"),1),0)</f>
        <v>0</v>
      </c>
      <c r="D47" s="128">
        <f ca="1">IF(ROW()&lt;ROW($A$39)+COUNTIF('Compte-rendu'!$A$2:$A$2082,'PV Ouv - Att'!$F$5),INDIRECT(ADDRESS(MATCH('PV Ouv - Att'!$F$5,'Compte-rendu'!$A$1:$A$2082,0)+ROW()-39,COLUMN()+2,3,1,"Compte-rendu"),1),0)</f>
        <v>0</v>
      </c>
      <c r="E47" s="128">
        <f ca="1">IF(ROW()&lt;ROW($A$39)+COUNTIF('Compte-rendu'!$A$2:$A$2082,'PV Ouv - Att'!$F$5),INDIRECT(ADDRESS(MATCH('PV Ouv - Att'!$F$5,'Compte-rendu'!$A$1:$A$2082,0)+ROW()-39,COLUMN()+2,3,1,"Compte-rendu"),1),0)</f>
        <v>0</v>
      </c>
      <c r="F47" s="128">
        <f ca="1">IF(ROW()&lt;ROW($A$39)+COUNTIF('Compte-rendu'!$A$2:$A$2082,'PV Ouv - Att'!$F$5),INDIRECT(ADDRESS(MATCH('PV Ouv - Att'!$F$5,'Compte-rendu'!$A$1:$A$2082,0)+ROW()-39,COLUMN()+2,3,1,"Compte-rendu"),1),0)</f>
        <v>0</v>
      </c>
      <c r="G47" s="128">
        <f ca="1">IF(ROW()&lt;ROW($A$39)+COUNTIF('Compte-rendu'!$A$2:$A$2082,'PV Ouv - Att'!$F$5),INDIRECT(ADDRESS(MATCH('PV Ouv - Att'!$F$5,'Compte-rendu'!$A$1:$A$2082,0)+ROW()-39,COLUMN()+2,3,1,"Compte-rendu"),1),0)</f>
        <v>0</v>
      </c>
      <c r="K47" s="33"/>
      <c r="L47" s="147" t="s">
        <v>668</v>
      </c>
      <c r="M47" s="147" t="s">
        <v>704</v>
      </c>
    </row>
    <row r="48" spans="1:13" ht="200.1" customHeight="1" x14ac:dyDescent="0.25">
      <c r="A48" s="60">
        <f ca="1">IF(ROW()&lt;ROW($A$39)+COUNTIF('Compte-rendu'!$A$2:$A$2082,'PV Ouv - Att'!$F$5),INDIRECT(ADDRESS(MATCH('PV Ouv - Att'!$F$5,'Compte-rendu'!$A$1:$A$2082,0)+ROW()-37,COLUMN()+2,3,1,"CR ouverture"),1),0)</f>
        <v>0</v>
      </c>
      <c r="B48" s="60">
        <f ca="1">IF(ROW()&lt;ROW($A$39)+COUNTIF('Compte-rendu'!$A$2:$A$2082,'PV Ouv - Att'!$F$5),INDIRECT(ADDRESS(MATCH('PV Ouv - Att'!$F$5,'Compte-rendu'!$A$1:$A$2082,0)+ROW()-37,COLUMN()+2,3,1,"CR ouverture"),1),0)</f>
        <v>0</v>
      </c>
      <c r="C48" s="60">
        <f ca="1">IF(ROW()&lt;ROW($A$39)+COUNTIF('Compte-rendu'!$A$2:$A$2082,'PV Ouv - Att'!$F$5),INDIRECT(ADDRESS(MATCH('PV Ouv - Att'!$F$5,'Compte-rendu'!$A$1:$A$2082,0)+ROW()-37,COLUMN()+2,3,1,"CR ouverture"),1),0)</f>
        <v>0</v>
      </c>
      <c r="D48" s="84">
        <f ca="1">IF(ROW()&lt;ROW($A$39)+COUNTIF('Compte-rendu'!$A$2:$A$2082,'PV Ouv - Att'!$F$5),INDIRECT(ADDRESS(MATCH('PV Ouv - Att'!$F$5,'Compte-rendu'!$A$1:$A$2082,0)+ROW()-37,COLUMN()+2,3,1,"CR ouverture"),1),0)</f>
        <v>0</v>
      </c>
      <c r="E48" s="84">
        <f ca="1">IF(ROW()&lt;ROW($A$39)+COUNTIF('Compte-rendu'!$A$2:$A$2082,'PV Ouv - Att'!$F$5),INDIRECT(ADDRESS(MATCH('PV Ouv - Att'!$F$5,'Compte-rendu'!$A$1:$A$2082,0)+ROW()-37,COLUMN()+2,3,1,"CR ouverture"),1),0)</f>
        <v>0</v>
      </c>
      <c r="F48" s="84">
        <f ca="1">IF(ROW()&lt;ROW($A$39)+COUNTIF('Compte-rendu'!$A$2:$A$2082,'PV Ouv - Att'!$F$5),INDIRECT(ADDRESS(MATCH('PV Ouv - Att'!$F$5,'Compte-rendu'!$A$1:$A$2082,0)+ROW()-37,COLUMN()+2,3,1,"CR ouverture"),1),0)</f>
        <v>0</v>
      </c>
      <c r="G48" s="84">
        <f ca="1">IF(ROW()&lt;ROW($A$39)+COUNTIF('Compte-rendu'!$A$2:$A$2082,'PV Ouv - Att'!$F$5),INDIRECT(ADDRESS(MATCH('PV Ouv - Att'!$F$5,'Compte-rendu'!$A$1:$A$2082,0)+ROW()-37,COLUMN()+2,3,1,"CR ouverture"),1),0)</f>
        <v>0</v>
      </c>
      <c r="K48" s="33"/>
      <c r="L48" s="147" t="s">
        <v>669</v>
      </c>
      <c r="M48" s="147" t="s">
        <v>705</v>
      </c>
    </row>
    <row r="49" spans="1:13" ht="200.1" customHeight="1" x14ac:dyDescent="0.5">
      <c r="A49" s="60">
        <f ca="1">IF(ROW()&lt;ROW($A$39)+COUNTIF('Compte-rendu'!$A$2:$A$2082,'PV Ouv - Att'!$F$5),INDIRECT(ADDRESS(MATCH('PV Ouv - Att'!$F$5,'Compte-rendu'!$A$1:$A$2082,0)+ROW()-37,COLUMN()+2,3,1,"CR ouverture"),1),0)</f>
        <v>0</v>
      </c>
      <c r="B49" s="60">
        <f ca="1">IF(ROW()&lt;ROW($A$39)+COUNTIF('Compte-rendu'!$A$2:$A$2082,'PV Ouv - Att'!$F$5),INDIRECT(ADDRESS(MATCH('PV Ouv - Att'!$F$5,'Compte-rendu'!$A$1:$A$2082,0)+ROW()-37,COLUMN()+2,3,1,"CR ouverture"),1),0)</f>
        <v>0</v>
      </c>
      <c r="C49" s="60">
        <f ca="1">IF(ROW()&lt;ROW($A$39)+COUNTIF('Compte-rendu'!$A$2:$A$2082,'PV Ouv - Att'!$F$5),INDIRECT(ADDRESS(MATCH('PV Ouv - Att'!$F$5,'Compte-rendu'!$A$1:$A$2082,0)+ROW()-37,COLUMN()+2,3,1,"CR ouverture"),1),0)</f>
        <v>0</v>
      </c>
      <c r="D49" s="84">
        <f ca="1">IF(ROW()&lt;ROW($A$39)+COUNTIF('Compte-rendu'!$A$2:$A$2082,'PV Ouv - Att'!$F$5),INDIRECT(ADDRESS(MATCH('PV Ouv - Att'!$F$5,'Compte-rendu'!$A$1:$A$2082,0)+ROW()-37,COLUMN()+2,3,1,"CR ouverture"),1),0)</f>
        <v>0</v>
      </c>
      <c r="E49" s="84">
        <f ca="1">IF(ROW()&lt;ROW($A$39)+COUNTIF('Compte-rendu'!$A$2:$A$2082,'PV Ouv - Att'!$F$5),INDIRECT(ADDRESS(MATCH('PV Ouv - Att'!$F$5,'Compte-rendu'!$A$1:$A$2082,0)+ROW()-37,COLUMN()+2,3,1,"CR ouverture"),1),0)</f>
        <v>0</v>
      </c>
      <c r="F49" s="84">
        <f ca="1">IF(ROW()&lt;ROW($A$39)+COUNTIF('Compte-rendu'!$A$2:$A$2082,'PV Ouv - Att'!$F$5),INDIRECT(ADDRESS(MATCH('PV Ouv - Att'!$F$5,'Compte-rendu'!$A$1:$A$2082,0)+ROW()-37,COLUMN()+2,3,1,"CR ouverture"),1),0)</f>
        <v>0</v>
      </c>
      <c r="G49" s="84">
        <f ca="1">IF(ROW()&lt;ROW($A$39)+COUNTIF('Compte-rendu'!$A$2:$A$2082,'PV Ouv - Att'!$F$5),INDIRECT(ADDRESS(MATCH('PV Ouv - Att'!$F$5,'Compte-rendu'!$A$1:$A$2082,0)+ROW()-37,COLUMN()+2,3,1,"CR ouverture"),1),0)</f>
        <v>0</v>
      </c>
      <c r="K49" s="33"/>
      <c r="L49" s="148" t="s">
        <v>670</v>
      </c>
      <c r="M49" s="148" t="s">
        <v>706</v>
      </c>
    </row>
    <row r="50" spans="1:13" ht="200.1" customHeight="1" x14ac:dyDescent="0.5">
      <c r="A50" s="60">
        <f ca="1">IF(ROW()&lt;ROW($A$39)+COUNTIF('Compte-rendu'!$A$2:$A$2082,'PV Ouv - Att'!$F$5),INDIRECT(ADDRESS(MATCH('PV Ouv - Att'!$F$5,'Compte-rendu'!$A$1:$A$2082,0)+ROW()-37,COLUMN()+2,3,1,"CR ouverture"),1),0)</f>
        <v>0</v>
      </c>
      <c r="B50" s="60">
        <f ca="1">IF(ROW()&lt;ROW($A$39)+COUNTIF('Compte-rendu'!$A$2:$A$2082,'PV Ouv - Att'!$F$5),INDIRECT(ADDRESS(MATCH('PV Ouv - Att'!$F$5,'Compte-rendu'!$A$1:$A$2082,0)+ROW()-37,COLUMN()+2,3,1,"CR ouverture"),1),0)</f>
        <v>0</v>
      </c>
      <c r="C50" s="60">
        <f ca="1">IF(ROW()&lt;ROW($A$39)+COUNTIF('Compte-rendu'!$A$2:$A$2082,'PV Ouv - Att'!$F$5),INDIRECT(ADDRESS(MATCH('PV Ouv - Att'!$F$5,'Compte-rendu'!$A$1:$A$2082,0)+ROW()-37,COLUMN()+2,3,1,"CR ouverture"),1),0)</f>
        <v>0</v>
      </c>
      <c r="D50" s="84">
        <f ca="1">IF(ROW()&lt;ROW($A$39)+COUNTIF('Compte-rendu'!$A$2:$A$2082,'PV Ouv - Att'!$F$5),INDIRECT(ADDRESS(MATCH('PV Ouv - Att'!$F$5,'Compte-rendu'!$A$1:$A$2082,0)+ROW()-37,COLUMN()+2,3,1,"CR ouverture"),1),0)</f>
        <v>0</v>
      </c>
      <c r="E50" s="84">
        <f ca="1">IF(ROW()&lt;ROW($A$39)+COUNTIF('Compte-rendu'!$A$2:$A$2082,'PV Ouv - Att'!$F$5),INDIRECT(ADDRESS(MATCH('PV Ouv - Att'!$F$5,'Compte-rendu'!$A$1:$A$2082,0)+ROW()-37,COLUMN()+2,3,1,"CR ouverture"),1),0)</f>
        <v>0</v>
      </c>
      <c r="F50" s="84">
        <f ca="1">IF(ROW()&lt;ROW($A$39)+COUNTIF('Compte-rendu'!$A$2:$A$2082,'PV Ouv - Att'!$F$5),INDIRECT(ADDRESS(MATCH('PV Ouv - Att'!$F$5,'Compte-rendu'!$A$1:$A$2082,0)+ROW()-37,COLUMN()+2,3,1,"CR ouverture"),1),0)</f>
        <v>0</v>
      </c>
      <c r="G50" s="84">
        <f ca="1">IF(ROW()&lt;ROW($A$39)+COUNTIF('Compte-rendu'!$A$2:$A$2082,'PV Ouv - Att'!$F$5),INDIRECT(ADDRESS(MATCH('PV Ouv - Att'!$F$5,'Compte-rendu'!$A$1:$A$2082,0)+ROW()-37,COLUMN()+2,3,1,"CR ouverture"),1),0)</f>
        <v>0</v>
      </c>
      <c r="K50" s="33"/>
      <c r="L50" s="148" t="s">
        <v>671</v>
      </c>
      <c r="M50" s="148" t="s">
        <v>707</v>
      </c>
    </row>
    <row r="51" spans="1:13" ht="200.1" customHeight="1" x14ac:dyDescent="0.5">
      <c r="A51" s="60">
        <f ca="1">IF(ROW()&lt;ROW($A$39)+COUNTIF('Compte-rendu'!$A$2:$A$2082,'PV Ouv - Att'!$F$5),INDIRECT(ADDRESS(MATCH('PV Ouv - Att'!$F$5,'Compte-rendu'!$A$1:$A$2082,0)+ROW()-37,COLUMN()+2,3,1,"CR ouverture"),1),0)</f>
        <v>0</v>
      </c>
      <c r="B51" s="60">
        <f ca="1">IF(ROW()&lt;ROW($A$39)+COUNTIF('Compte-rendu'!$A$2:$A$2082,'PV Ouv - Att'!$F$5),INDIRECT(ADDRESS(MATCH('PV Ouv - Att'!$F$5,'Compte-rendu'!$A$1:$A$2082,0)+ROW()-37,COLUMN()+2,3,1,"CR ouverture"),1),0)</f>
        <v>0</v>
      </c>
      <c r="C51" s="60">
        <f ca="1">IF(ROW()&lt;ROW($A$39)+COUNTIF('Compte-rendu'!$A$2:$A$2082,'PV Ouv - Att'!$F$5),INDIRECT(ADDRESS(MATCH('PV Ouv - Att'!$F$5,'Compte-rendu'!$A$1:$A$2082,0)+ROW()-37,COLUMN()+2,3,1,"CR ouverture"),1),0)</f>
        <v>0</v>
      </c>
      <c r="D51" s="84">
        <f ca="1">IF(ROW()&lt;ROW($A$39)+COUNTIF('Compte-rendu'!$A$2:$A$2082,'PV Ouv - Att'!$F$5),INDIRECT(ADDRESS(MATCH('PV Ouv - Att'!$F$5,'Compte-rendu'!$A$1:$A$2082,0)+ROW()-37,COLUMN()+2,3,1,"CR ouverture"),1),0)</f>
        <v>0</v>
      </c>
      <c r="E51" s="84">
        <f ca="1">IF(ROW()&lt;ROW($A$39)+COUNTIF('Compte-rendu'!$A$2:$A$2082,'PV Ouv - Att'!$F$5),INDIRECT(ADDRESS(MATCH('PV Ouv - Att'!$F$5,'Compte-rendu'!$A$1:$A$2082,0)+ROW()-37,COLUMN()+2,3,1,"CR ouverture"),1),0)</f>
        <v>0</v>
      </c>
      <c r="F51" s="84">
        <f ca="1">IF(ROW()&lt;ROW($A$39)+COUNTIF('Compte-rendu'!$A$2:$A$2082,'PV Ouv - Att'!$F$5),INDIRECT(ADDRESS(MATCH('PV Ouv - Att'!$F$5,'Compte-rendu'!$A$1:$A$2082,0)+ROW()-37,COLUMN()+2,3,1,"CR ouverture"),1),0)</f>
        <v>0</v>
      </c>
      <c r="G51" s="84">
        <f ca="1">IF(ROW()&lt;ROW($A$39)+COUNTIF('Compte-rendu'!$A$2:$A$2082,'PV Ouv - Att'!$F$5),INDIRECT(ADDRESS(MATCH('PV Ouv - Att'!$F$5,'Compte-rendu'!$A$1:$A$2082,0)+ROW()-37,COLUMN()+2,3,1,"CR ouverture"),1),0)</f>
        <v>0</v>
      </c>
      <c r="K51" s="33"/>
      <c r="L51" s="148" t="s">
        <v>672</v>
      </c>
      <c r="M51" s="148" t="s">
        <v>708</v>
      </c>
    </row>
    <row r="52" spans="1:13" ht="200.1" customHeight="1" x14ac:dyDescent="0.5">
      <c r="A52" s="60">
        <f ca="1">IF(ROW()&lt;ROW($A$39)+COUNTIF('Compte-rendu'!$A$2:$A$2082,'PV Ouv - Att'!$F$5),INDIRECT(ADDRESS(MATCH('PV Ouv - Att'!$F$5,'Compte-rendu'!$A$1:$A$2082,0)+ROW()-37,COLUMN()+2,3,1,"CR ouverture"),1),0)</f>
        <v>0</v>
      </c>
      <c r="B52" s="60">
        <f ca="1">IF(ROW()&lt;ROW($A$39)+COUNTIF('Compte-rendu'!$A$2:$A$2082,'PV Ouv - Att'!$F$5),INDIRECT(ADDRESS(MATCH('PV Ouv - Att'!$F$5,'Compte-rendu'!$A$1:$A$2082,0)+ROW()-37,COLUMN()+2,3,1,"CR ouverture"),1),0)</f>
        <v>0</v>
      </c>
      <c r="C52" s="60">
        <f ca="1">IF(ROW()&lt;ROW($A$39)+COUNTIF('Compte-rendu'!$A$2:$A$2082,'PV Ouv - Att'!$F$5),INDIRECT(ADDRESS(MATCH('PV Ouv - Att'!$F$5,'Compte-rendu'!$A$1:$A$2082,0)+ROW()-37,COLUMN()+2,3,1,"CR ouverture"),1),0)</f>
        <v>0</v>
      </c>
      <c r="D52" s="84">
        <f ca="1">IF(ROW()&lt;ROW($A$39)+COUNTIF('Compte-rendu'!$A$2:$A$2082,'PV Ouv - Att'!$F$5),INDIRECT(ADDRESS(MATCH('PV Ouv - Att'!$F$5,'Compte-rendu'!$A$1:$A$2082,0)+ROW()-37,COLUMN()+2,3,1,"CR ouverture"),1),0)</f>
        <v>0</v>
      </c>
      <c r="E52" s="84">
        <f ca="1">IF(ROW()&lt;ROW($A$39)+COUNTIF('Compte-rendu'!$A$2:$A$2082,'PV Ouv - Att'!$F$5),INDIRECT(ADDRESS(MATCH('PV Ouv - Att'!$F$5,'Compte-rendu'!$A$1:$A$2082,0)+ROW()-37,COLUMN()+2,3,1,"CR ouverture"),1),0)</f>
        <v>0</v>
      </c>
      <c r="F52" s="84">
        <f ca="1">IF(ROW()&lt;ROW($A$39)+COUNTIF('Compte-rendu'!$A$2:$A$2082,'PV Ouv - Att'!$F$5),INDIRECT(ADDRESS(MATCH('PV Ouv - Att'!$F$5,'Compte-rendu'!$A$1:$A$2082,0)+ROW()-37,COLUMN()+2,3,1,"CR ouverture"),1),0)</f>
        <v>0</v>
      </c>
      <c r="G52" s="84">
        <f ca="1">IF(ROW()&lt;ROW($A$39)+COUNTIF('Compte-rendu'!$A$2:$A$2082,'PV Ouv - Att'!$F$5),INDIRECT(ADDRESS(MATCH('PV Ouv - Att'!$F$5,'Compte-rendu'!$A$1:$A$2082,0)+ROW()-37,COLUMN()+2,3,1,"CR ouverture"),1),0)</f>
        <v>0</v>
      </c>
      <c r="K52" s="33"/>
      <c r="L52" s="148" t="s">
        <v>673</v>
      </c>
      <c r="M52" s="148" t="s">
        <v>709</v>
      </c>
    </row>
    <row r="53" spans="1:13" ht="200.1" customHeight="1" x14ac:dyDescent="0.5">
      <c r="A53" s="60">
        <f ca="1">IF(ROW()&lt;ROW($A$39)+COUNTIF('Compte-rendu'!$A$2:$A$2082,'PV Ouv - Att'!$F$5),INDIRECT(ADDRESS(MATCH('PV Ouv - Att'!$F$5,'Compte-rendu'!$A$1:$A$2082,0)+ROW()-37,COLUMN()+2,3,1,"CR ouverture"),1),0)</f>
        <v>0</v>
      </c>
      <c r="B53" s="60">
        <f ca="1">IF(ROW()&lt;ROW($A$39)+COUNTIF('Compte-rendu'!$A$2:$A$2082,'PV Ouv - Att'!$F$5),INDIRECT(ADDRESS(MATCH('PV Ouv - Att'!$F$5,'Compte-rendu'!$A$1:$A$2082,0)+ROW()-37,COLUMN()+2,3,1,"CR ouverture"),1),0)</f>
        <v>0</v>
      </c>
      <c r="C53" s="60">
        <f ca="1">IF(ROW()&lt;ROW($A$39)+COUNTIF('Compte-rendu'!$A$2:$A$2082,'PV Ouv - Att'!$F$5),INDIRECT(ADDRESS(MATCH('PV Ouv - Att'!$F$5,'Compte-rendu'!$A$1:$A$2082,0)+ROW()-37,COLUMN()+2,3,1,"CR ouverture"),1),0)</f>
        <v>0</v>
      </c>
      <c r="D53" s="84">
        <f ca="1">IF(ROW()&lt;ROW($A$39)+COUNTIF('Compte-rendu'!$A$2:$A$2082,'PV Ouv - Att'!$F$5),INDIRECT(ADDRESS(MATCH('PV Ouv - Att'!$F$5,'Compte-rendu'!$A$1:$A$2082,0)+ROW()-37,COLUMN()+2,3,1,"CR ouverture"),1),0)</f>
        <v>0</v>
      </c>
      <c r="E53" s="84">
        <f ca="1">IF(ROW()&lt;ROW($A$39)+COUNTIF('Compte-rendu'!$A$2:$A$2082,'PV Ouv - Att'!$F$5),INDIRECT(ADDRESS(MATCH('PV Ouv - Att'!$F$5,'Compte-rendu'!$A$1:$A$2082,0)+ROW()-37,COLUMN()+2,3,1,"CR ouverture"),1),0)</f>
        <v>0</v>
      </c>
      <c r="F53" s="84">
        <f ca="1">IF(ROW()&lt;ROW($A$39)+COUNTIF('Compte-rendu'!$A$2:$A$2082,'PV Ouv - Att'!$F$5),INDIRECT(ADDRESS(MATCH('PV Ouv - Att'!$F$5,'Compte-rendu'!$A$1:$A$2082,0)+ROW()-37,COLUMN()+2,3,1,"CR ouverture"),1),0)</f>
        <v>0</v>
      </c>
      <c r="G53" s="84">
        <f ca="1">IF(ROW()&lt;ROW($A$39)+COUNTIF('Compte-rendu'!$A$2:$A$2082,'PV Ouv - Att'!$F$5),INDIRECT(ADDRESS(MATCH('PV Ouv - Att'!$F$5,'Compte-rendu'!$A$1:$A$2082,0)+ROW()-37,COLUMN()+2,3,1,"CR ouverture"),1),0)</f>
        <v>0</v>
      </c>
      <c r="K53" s="33"/>
      <c r="L53" s="148" t="s">
        <v>674</v>
      </c>
      <c r="M53" s="148" t="s">
        <v>710</v>
      </c>
    </row>
    <row r="54" spans="1:13" ht="200.1" customHeight="1" x14ac:dyDescent="0.5">
      <c r="A54" s="60">
        <f ca="1">IF(ROW()&lt;ROW($A$39)+COUNTIF('Compte-rendu'!$A$2:$A$2082,'PV Ouv - Att'!$F$5),INDIRECT(ADDRESS(MATCH('PV Ouv - Att'!$F$5,'Compte-rendu'!$A$1:$A$2082,0)+ROW()-37,COLUMN()+2,3,1,"CR ouverture"),1),0)</f>
        <v>0</v>
      </c>
      <c r="B54" s="60">
        <f ca="1">IF(ROW()&lt;ROW($A$39)+COUNTIF('Compte-rendu'!$A$2:$A$2082,'PV Ouv - Att'!$F$5),INDIRECT(ADDRESS(MATCH('PV Ouv - Att'!$F$5,'Compte-rendu'!$A$1:$A$2082,0)+ROW()-37,COLUMN()+2,3,1,"CR ouverture"),1),0)</f>
        <v>0</v>
      </c>
      <c r="C54" s="60">
        <f ca="1">IF(ROW()&lt;ROW($A$39)+COUNTIF('Compte-rendu'!$A$2:$A$2082,'PV Ouv - Att'!$F$5),INDIRECT(ADDRESS(MATCH('PV Ouv - Att'!$F$5,'Compte-rendu'!$A$1:$A$2082,0)+ROW()-37,COLUMN()+2,3,1,"CR ouverture"),1),0)</f>
        <v>0</v>
      </c>
      <c r="D54" s="84">
        <f ca="1">IF(ROW()&lt;ROW($A$39)+COUNTIF('Compte-rendu'!$A$2:$A$2082,'PV Ouv - Att'!$F$5),INDIRECT(ADDRESS(MATCH('PV Ouv - Att'!$F$5,'Compte-rendu'!$A$1:$A$2082,0)+ROW()-37,COLUMN()+2,3,1,"CR ouverture"),1),0)</f>
        <v>0</v>
      </c>
      <c r="E54" s="84">
        <f ca="1">IF(ROW()&lt;ROW($A$39)+COUNTIF('Compte-rendu'!$A$2:$A$2082,'PV Ouv - Att'!$F$5),INDIRECT(ADDRESS(MATCH('PV Ouv - Att'!$F$5,'Compte-rendu'!$A$1:$A$2082,0)+ROW()-37,COLUMN()+2,3,1,"CR ouverture"),1),0)</f>
        <v>0</v>
      </c>
      <c r="F54" s="84">
        <f ca="1">IF(ROW()&lt;ROW($A$39)+COUNTIF('Compte-rendu'!$A$2:$A$2082,'PV Ouv - Att'!$F$5),INDIRECT(ADDRESS(MATCH('PV Ouv - Att'!$F$5,'Compte-rendu'!$A$1:$A$2082,0)+ROW()-37,COLUMN()+2,3,1,"CR ouverture"),1),0)</f>
        <v>0</v>
      </c>
      <c r="G54" s="84">
        <f ca="1">IF(ROW()&lt;ROW($A$39)+COUNTIF('Compte-rendu'!$A$2:$A$2082,'PV Ouv - Att'!$F$5),INDIRECT(ADDRESS(MATCH('PV Ouv - Att'!$F$5,'Compte-rendu'!$A$1:$A$2082,0)+ROW()-37,COLUMN()+2,3,1,"CR ouverture"),1),0)</f>
        <v>0</v>
      </c>
      <c r="K54" s="33"/>
      <c r="L54" s="148" t="s">
        <v>675</v>
      </c>
      <c r="M54" s="148" t="s">
        <v>711</v>
      </c>
    </row>
    <row r="55" spans="1:13" ht="200.1" customHeight="1" x14ac:dyDescent="0.5">
      <c r="A55" s="60">
        <f ca="1">IF(ROW()&lt;ROW($A$39)+COUNTIF('Compte-rendu'!$A$2:$A$2082,'PV Ouv - Att'!$F$5),INDIRECT(ADDRESS(MATCH('PV Ouv - Att'!$F$5,'Compte-rendu'!$A$1:$A$2082,0)+ROW()-37,COLUMN()+2,3,1,"CR ouverture"),1),0)</f>
        <v>0</v>
      </c>
      <c r="B55" s="60">
        <f ca="1">IF(ROW()&lt;ROW($A$39)+COUNTIF('Compte-rendu'!$A$2:$A$2082,'PV Ouv - Att'!$F$5),INDIRECT(ADDRESS(MATCH('PV Ouv - Att'!$F$5,'Compte-rendu'!$A$1:$A$2082,0)+ROW()-37,COLUMN()+2,3,1,"CR ouverture"),1),0)</f>
        <v>0</v>
      </c>
      <c r="C55" s="60">
        <f ca="1">IF(ROW()&lt;ROW($A$39)+COUNTIF('Compte-rendu'!$A$2:$A$2082,'PV Ouv - Att'!$F$5),INDIRECT(ADDRESS(MATCH('PV Ouv - Att'!$F$5,'Compte-rendu'!$A$1:$A$2082,0)+ROW()-37,COLUMN()+2,3,1,"CR ouverture"),1),0)</f>
        <v>0</v>
      </c>
      <c r="D55" s="84">
        <f ca="1">IF(ROW()&lt;ROW($A$39)+COUNTIF('Compte-rendu'!$A$2:$A$2082,'PV Ouv - Att'!$F$5),INDIRECT(ADDRESS(MATCH('PV Ouv - Att'!$F$5,'Compte-rendu'!$A$1:$A$2082,0)+ROW()-37,COLUMN()+2,3,1,"CR ouverture"),1),0)</f>
        <v>0</v>
      </c>
      <c r="E55" s="84">
        <f ca="1">IF(ROW()&lt;ROW($A$39)+COUNTIF('Compte-rendu'!$A$2:$A$2082,'PV Ouv - Att'!$F$5),INDIRECT(ADDRESS(MATCH('PV Ouv - Att'!$F$5,'Compte-rendu'!$A$1:$A$2082,0)+ROW()-37,COLUMN()+2,3,1,"CR ouverture"),1),0)</f>
        <v>0</v>
      </c>
      <c r="F55" s="84">
        <f ca="1">IF(ROW()&lt;ROW($A$39)+COUNTIF('Compte-rendu'!$A$2:$A$2082,'PV Ouv - Att'!$F$5),INDIRECT(ADDRESS(MATCH('PV Ouv - Att'!$F$5,'Compte-rendu'!$A$1:$A$2082,0)+ROW()-37,COLUMN()+2,3,1,"CR ouverture"),1),0)</f>
        <v>0</v>
      </c>
      <c r="G55" s="84">
        <f ca="1">IF(ROW()&lt;ROW($A$39)+COUNTIF('Compte-rendu'!$A$2:$A$2082,'PV Ouv - Att'!$F$5),INDIRECT(ADDRESS(MATCH('PV Ouv - Att'!$F$5,'Compte-rendu'!$A$1:$A$2082,0)+ROW()-37,COLUMN()+2,3,1,"CR ouverture"),1),0)</f>
        <v>0</v>
      </c>
      <c r="K55" s="33"/>
      <c r="L55" s="148" t="s">
        <v>676</v>
      </c>
      <c r="M55" s="148" t="s">
        <v>712</v>
      </c>
    </row>
    <row r="56" spans="1:13" ht="104.25" customHeight="1" x14ac:dyDescent="0.5">
      <c r="A56" s="60">
        <f ca="1">IF(ROW()&lt;ROW($A$39)+COUNTIF('Compte-rendu'!$A$2:$A$2082,'PV Ouv - Att'!$F$5),INDIRECT(ADDRESS(MATCH('PV Ouv - Att'!$F$5,'Compte-rendu'!$A$1:$A$2082,0)+ROW()-37,COLUMN()+2,3,1,"CR ouverture"),1),0)</f>
        <v>0</v>
      </c>
      <c r="B56" s="60">
        <f ca="1">IF(ROW()&lt;ROW($A$39)+COUNTIF('Compte-rendu'!$A$2:$A$2082,'PV Ouv - Att'!$F$5),INDIRECT(ADDRESS(MATCH('PV Ouv - Att'!$F$5,'Compte-rendu'!$A$1:$A$2082,0)+ROW()-37,COLUMN()+2,3,1,"CR ouverture"),1),0)</f>
        <v>0</v>
      </c>
      <c r="C56" s="60">
        <f ca="1">IF(ROW()&lt;ROW($A$39)+COUNTIF('Compte-rendu'!$A$2:$A$2082,'PV Ouv - Att'!$F$5),INDIRECT(ADDRESS(MATCH('PV Ouv - Att'!$F$5,'Compte-rendu'!$A$1:$A$2082,0)+ROW()-37,COLUMN()+2,3,1,"CR ouverture"),1),0)</f>
        <v>0</v>
      </c>
      <c r="D56" s="84">
        <f ca="1">IF(ROW()&lt;ROW($A$39)+COUNTIF('Compte-rendu'!$A$2:$A$2082,'PV Ouv - Att'!$F$5),INDIRECT(ADDRESS(MATCH('PV Ouv - Att'!$F$5,'Compte-rendu'!$A$1:$A$2082,0)+ROW()-37,COLUMN()+2,3,1,"CR ouverture"),1),0)</f>
        <v>0</v>
      </c>
      <c r="E56" s="84">
        <f ca="1">IF(ROW()&lt;ROW($A$39)+COUNTIF('Compte-rendu'!$A$2:$A$2082,'PV Ouv - Att'!$F$5),INDIRECT(ADDRESS(MATCH('PV Ouv - Att'!$F$5,'Compte-rendu'!$A$1:$A$2082,0)+ROW()-37,COLUMN()+2,3,1,"CR ouverture"),1),0)</f>
        <v>0</v>
      </c>
      <c r="F56" s="84">
        <f ca="1">IF(ROW()&lt;ROW($A$39)+COUNTIF('Compte-rendu'!$A$2:$A$2082,'PV Ouv - Att'!$F$5),INDIRECT(ADDRESS(MATCH('PV Ouv - Att'!$F$5,'Compte-rendu'!$A$1:$A$2082,0)+ROW()-37,COLUMN()+2,3,1,"CR ouverture"),1),0)</f>
        <v>0</v>
      </c>
      <c r="G56" s="84">
        <f ca="1">IF(ROW()&lt;ROW($A$39)+COUNTIF('Compte-rendu'!$A$2:$A$2082,'PV Ouv - Att'!$F$5),INDIRECT(ADDRESS(MATCH('PV Ouv - Att'!$F$5,'Compte-rendu'!$A$1:$A$2082,0)+ROW()-37,COLUMN()+2,3,1,"CR ouverture"),1),0)</f>
        <v>0</v>
      </c>
      <c r="K56" s="33"/>
      <c r="L56" s="148" t="s">
        <v>677</v>
      </c>
      <c r="M56" s="148" t="s">
        <v>713</v>
      </c>
    </row>
    <row r="57" spans="1:13" ht="104.25" customHeight="1" x14ac:dyDescent="0.5">
      <c r="A57" s="60">
        <f ca="1">IF(ROW()&lt;ROW($A$39)+COUNTIF('Compte-rendu'!$A$2:$A$2082,'PV Ouv - Att'!$F$5),INDIRECT(ADDRESS(MATCH('PV Ouv - Att'!$F$5,'Compte-rendu'!$A$1:$A$2082,0)+ROW()-37,COLUMN()+2,3,1,"CR ouverture"),1),0)</f>
        <v>0</v>
      </c>
      <c r="B57" s="60">
        <f ca="1">IF(ROW()&lt;ROW($A$39)+COUNTIF('Compte-rendu'!$A$2:$A$2082,'PV Ouv - Att'!$F$5),INDIRECT(ADDRESS(MATCH('PV Ouv - Att'!$F$5,'Compte-rendu'!$A$1:$A$2082,0)+ROW()-37,COLUMN()+2,3,1,"CR ouverture"),1),0)</f>
        <v>0</v>
      </c>
      <c r="C57" s="60">
        <f ca="1">IF(ROW()&lt;ROW($A$39)+COUNTIF('Compte-rendu'!$A$2:$A$2082,'PV Ouv - Att'!$F$5),INDIRECT(ADDRESS(MATCH('PV Ouv - Att'!$F$5,'Compte-rendu'!$A$1:$A$2082,0)+ROW()-37,COLUMN()+2,3,1,"CR ouverture"),1),0)</f>
        <v>0</v>
      </c>
      <c r="D57" s="84">
        <f ca="1">IF(ROW()&lt;ROW($A$39)+COUNTIF('Compte-rendu'!$A$2:$A$2082,'PV Ouv - Att'!$F$5),INDIRECT(ADDRESS(MATCH('PV Ouv - Att'!$F$5,'Compte-rendu'!$A$1:$A$2082,0)+ROW()-37,COLUMN()+2,3,1,"CR ouverture"),1),0)</f>
        <v>0</v>
      </c>
      <c r="E57" s="84">
        <f ca="1">IF(ROW()&lt;ROW($A$39)+COUNTIF('Compte-rendu'!$A$2:$A$2082,'PV Ouv - Att'!$F$5),INDIRECT(ADDRESS(MATCH('PV Ouv - Att'!$F$5,'Compte-rendu'!$A$1:$A$2082,0)+ROW()-37,COLUMN()+2,3,1,"CR ouverture"),1),0)</f>
        <v>0</v>
      </c>
      <c r="F57" s="84">
        <f ca="1">IF(ROW()&lt;ROW($A$39)+COUNTIF('Compte-rendu'!$A$2:$A$2082,'PV Ouv - Att'!$F$5),INDIRECT(ADDRESS(MATCH('PV Ouv - Att'!$F$5,'Compte-rendu'!$A$1:$A$2082,0)+ROW()-37,COLUMN()+2,3,1,"CR ouverture"),1),0)</f>
        <v>0</v>
      </c>
      <c r="G57" s="84">
        <f ca="1">IF(ROW()&lt;ROW($A$39)+COUNTIF('Compte-rendu'!$A$2:$A$2082,'PV Ouv - Att'!$F$5),INDIRECT(ADDRESS(MATCH('PV Ouv - Att'!$F$5,'Compte-rendu'!$A$1:$A$2082,0)+ROW()-37,COLUMN()+2,3,1,"CR ouverture"),1),0)</f>
        <v>0</v>
      </c>
      <c r="K57" s="33"/>
      <c r="L57" s="148" t="s">
        <v>678</v>
      </c>
      <c r="M57" s="148" t="s">
        <v>714</v>
      </c>
    </row>
    <row r="58" spans="1:13" ht="104.25" customHeight="1" x14ac:dyDescent="0.5">
      <c r="A58" s="60">
        <f ca="1">IF(ROW()&lt;ROW($A$39)+COUNTIF('Compte-rendu'!$A$2:$A$2082,'PV Ouv - Att'!$F$5),INDIRECT(ADDRESS(MATCH('PV Ouv - Att'!$F$5,'Compte-rendu'!$A$1:$A$2082,0)+ROW()-37,COLUMN()+2,3,1,"CR ouverture"),1),0)</f>
        <v>0</v>
      </c>
      <c r="B58" s="60">
        <f ca="1">IF(ROW()&lt;ROW($A$39)+COUNTIF('Compte-rendu'!$A$2:$A$2082,'PV Ouv - Att'!$F$5),INDIRECT(ADDRESS(MATCH('PV Ouv - Att'!$F$5,'Compte-rendu'!$A$1:$A$2082,0)+ROW()-37,COLUMN()+2,3,1,"CR ouverture"),1),0)</f>
        <v>0</v>
      </c>
      <c r="C58" s="60">
        <f ca="1">IF(ROW()&lt;ROW($A$39)+COUNTIF('Compte-rendu'!$A$2:$A$2082,'PV Ouv - Att'!$F$5),INDIRECT(ADDRESS(MATCH('PV Ouv - Att'!$F$5,'Compte-rendu'!$A$1:$A$2082,0)+ROW()-37,COLUMN()+2,3,1,"CR ouverture"),1),0)</f>
        <v>0</v>
      </c>
      <c r="D58" s="84">
        <f ca="1">IF(ROW()&lt;ROW($A$39)+COUNTIF('Compte-rendu'!$A$2:$A$2082,'PV Ouv - Att'!$F$5),INDIRECT(ADDRESS(MATCH('PV Ouv - Att'!$F$5,'Compte-rendu'!$A$1:$A$2082,0)+ROW()-37,COLUMN()+2,3,1,"CR ouverture"),1),0)</f>
        <v>0</v>
      </c>
      <c r="E58" s="84">
        <f ca="1">IF(ROW()&lt;ROW($A$39)+COUNTIF('Compte-rendu'!$A$2:$A$2082,'PV Ouv - Att'!$F$5),INDIRECT(ADDRESS(MATCH('PV Ouv - Att'!$F$5,'Compte-rendu'!$A$1:$A$2082,0)+ROW()-37,COLUMN()+2,3,1,"CR ouverture"),1),0)</f>
        <v>0</v>
      </c>
      <c r="F58" s="84">
        <f ca="1">IF(ROW()&lt;ROW($A$39)+COUNTIF('Compte-rendu'!$A$2:$A$2082,'PV Ouv - Att'!$F$5),INDIRECT(ADDRESS(MATCH('PV Ouv - Att'!$F$5,'Compte-rendu'!$A$1:$A$2082,0)+ROW()-37,COLUMN()+2,3,1,"CR ouverture"),1),0)</f>
        <v>0</v>
      </c>
      <c r="G58" s="84">
        <f ca="1">IF(ROW()&lt;ROW($A$39)+COUNTIF('Compte-rendu'!$A$2:$A$2082,'PV Ouv - Att'!$F$5),INDIRECT(ADDRESS(MATCH('PV Ouv - Att'!$F$5,'Compte-rendu'!$A$1:$A$2082,0)+ROW()-37,COLUMN()+2,3,1,"CR ouverture"),1),0)</f>
        <v>0</v>
      </c>
      <c r="K58" s="33"/>
      <c r="L58" s="148" t="s">
        <v>679</v>
      </c>
      <c r="M58" s="148" t="s">
        <v>715</v>
      </c>
    </row>
    <row r="59" spans="1:13" ht="104.25" customHeight="1" x14ac:dyDescent="0.5">
      <c r="A59" s="60">
        <f ca="1">IF(ROW()&lt;ROW($A$39)+COUNTIF('Compte-rendu'!$A$2:$A$2082,'PV Ouv - Att'!$F$5),INDIRECT(ADDRESS(MATCH('PV Ouv - Att'!$F$5,'Compte-rendu'!$A$1:$A$2082,0)+ROW()-37,COLUMN()+2,3,1,"CR ouverture"),1),0)</f>
        <v>0</v>
      </c>
      <c r="B59" s="60">
        <f ca="1">IF(ROW()&lt;ROW($A$39)+COUNTIF('Compte-rendu'!$A$2:$A$2082,'PV Ouv - Att'!$F$5),INDIRECT(ADDRESS(MATCH('PV Ouv - Att'!$F$5,'Compte-rendu'!$A$1:$A$2082,0)+ROW()-37,COLUMN()+2,3,1,"CR ouverture"),1),0)</f>
        <v>0</v>
      </c>
      <c r="C59" s="60">
        <f ca="1">IF(ROW()&lt;ROW($A$39)+COUNTIF('Compte-rendu'!$A$2:$A$2082,'PV Ouv - Att'!$F$5),INDIRECT(ADDRESS(MATCH('PV Ouv - Att'!$F$5,'Compte-rendu'!$A$1:$A$2082,0)+ROW()-37,COLUMN()+2,3,1,"CR ouverture"),1),0)</f>
        <v>0</v>
      </c>
      <c r="D59" s="84">
        <f ca="1">IF(ROW()&lt;ROW($A$39)+COUNTIF('Compte-rendu'!$A$2:$A$2082,'PV Ouv - Att'!$F$5),INDIRECT(ADDRESS(MATCH('PV Ouv - Att'!$F$5,'Compte-rendu'!$A$1:$A$2082,0)+ROW()-37,COLUMN()+2,3,1,"CR ouverture"),1),0)</f>
        <v>0</v>
      </c>
      <c r="E59" s="84">
        <f ca="1">IF(ROW()&lt;ROW($A$39)+COUNTIF('Compte-rendu'!$A$2:$A$2082,'PV Ouv - Att'!$F$5),INDIRECT(ADDRESS(MATCH('PV Ouv - Att'!$F$5,'Compte-rendu'!$A$1:$A$2082,0)+ROW()-37,COLUMN()+2,3,1,"CR ouverture"),1),0)</f>
        <v>0</v>
      </c>
      <c r="F59" s="84">
        <f ca="1">IF(ROW()&lt;ROW($A$39)+COUNTIF('Compte-rendu'!$A$2:$A$2082,'PV Ouv - Att'!$F$5),INDIRECT(ADDRESS(MATCH('PV Ouv - Att'!$F$5,'Compte-rendu'!$A$1:$A$2082,0)+ROW()-37,COLUMN()+2,3,1,"CR ouverture"),1),0)</f>
        <v>0</v>
      </c>
      <c r="G59" s="84">
        <f ca="1">IF(ROW()&lt;ROW($A$39)+COUNTIF('Compte-rendu'!$A$2:$A$2082,'PV Ouv - Att'!$F$5),INDIRECT(ADDRESS(MATCH('PV Ouv - Att'!$F$5,'Compte-rendu'!$A$1:$A$2082,0)+ROW()-37,COLUMN()+2,3,1,"CR ouverture"),1),0)</f>
        <v>0</v>
      </c>
      <c r="K59" s="33"/>
      <c r="L59" s="148" t="s">
        <v>680</v>
      </c>
      <c r="M59" s="148" t="s">
        <v>716</v>
      </c>
    </row>
    <row r="60" spans="1:13" ht="104.25" customHeight="1" x14ac:dyDescent="0.5">
      <c r="A60" s="60">
        <f ca="1">IF(ROW()&lt;ROW($A$39)+COUNTIF('Compte-rendu'!$A$2:$A$2082,'PV Ouv - Att'!$F$5),INDIRECT(ADDRESS(MATCH('PV Ouv - Att'!$F$5,'Compte-rendu'!$A$1:$A$2082,0)+ROW()-37,COLUMN()+2,3,1,"CR ouverture"),1),0)</f>
        <v>0</v>
      </c>
      <c r="B60" s="60">
        <f ca="1">IF(ROW()&lt;ROW($A$39)+COUNTIF('Compte-rendu'!$A$2:$A$2082,'PV Ouv - Att'!$F$5),INDIRECT(ADDRESS(MATCH('PV Ouv - Att'!$F$5,'Compte-rendu'!$A$1:$A$2082,0)+ROW()-37,COLUMN()+2,3,1,"CR ouverture"),1),0)</f>
        <v>0</v>
      </c>
      <c r="C60" s="60">
        <f ca="1">IF(ROW()&lt;ROW($A$39)+COUNTIF('Compte-rendu'!$A$2:$A$2082,'PV Ouv - Att'!$F$5),INDIRECT(ADDRESS(MATCH('PV Ouv - Att'!$F$5,'Compte-rendu'!$A$1:$A$2082,0)+ROW()-37,COLUMN()+2,3,1,"CR ouverture"),1),0)</f>
        <v>0</v>
      </c>
      <c r="D60" s="84">
        <f ca="1">IF(ROW()&lt;ROW($A$39)+COUNTIF('Compte-rendu'!$A$2:$A$2082,'PV Ouv - Att'!$F$5),INDIRECT(ADDRESS(MATCH('PV Ouv - Att'!$F$5,'Compte-rendu'!$A$1:$A$2082,0)+ROW()-37,COLUMN()+2,3,1,"CR ouverture"),1),0)</f>
        <v>0</v>
      </c>
      <c r="E60" s="84">
        <f ca="1">IF(ROW()&lt;ROW($A$39)+COUNTIF('Compte-rendu'!$A$2:$A$2082,'PV Ouv - Att'!$F$5),INDIRECT(ADDRESS(MATCH('PV Ouv - Att'!$F$5,'Compte-rendu'!$A$1:$A$2082,0)+ROW()-37,COLUMN()+2,3,1,"CR ouverture"),1),0)</f>
        <v>0</v>
      </c>
      <c r="F60" s="84">
        <f ca="1">IF(ROW()&lt;ROW($A$39)+COUNTIF('Compte-rendu'!$A$2:$A$2082,'PV Ouv - Att'!$F$5),INDIRECT(ADDRESS(MATCH('PV Ouv - Att'!$F$5,'Compte-rendu'!$A$1:$A$2082,0)+ROW()-37,COLUMN()+2,3,1,"CR ouverture"),1),0)</f>
        <v>0</v>
      </c>
      <c r="G60" s="84">
        <f ca="1">IF(ROW()&lt;ROW($A$39)+COUNTIF('Compte-rendu'!$A$2:$A$2082,'PV Ouv - Att'!$F$5),INDIRECT(ADDRESS(MATCH('PV Ouv - Att'!$F$5,'Compte-rendu'!$A$1:$A$2082,0)+ROW()-37,COLUMN()+2,3,1,"CR ouverture"),1),0)</f>
        <v>0</v>
      </c>
      <c r="K60" s="33"/>
      <c r="L60" s="148" t="s">
        <v>681</v>
      </c>
      <c r="M60" s="148" t="s">
        <v>717</v>
      </c>
    </row>
    <row r="61" spans="1:13" ht="104.25" customHeight="1" x14ac:dyDescent="0.5">
      <c r="A61" s="60">
        <f ca="1">IF(ROW()&lt;ROW($A$39)+COUNTIF('Compte-rendu'!$A$2:$A$2082,'PV Ouv - Att'!$F$5),INDIRECT(ADDRESS(MATCH('PV Ouv - Att'!$F$5,'Compte-rendu'!$A$1:$A$2082,0)+ROW()-37,COLUMN()+2,3,1,"CR ouverture"),1),0)</f>
        <v>0</v>
      </c>
      <c r="B61" s="60">
        <f ca="1">IF(ROW()&lt;ROW($A$39)+COUNTIF('Compte-rendu'!$A$2:$A$2082,'PV Ouv - Att'!$F$5),INDIRECT(ADDRESS(MATCH('PV Ouv - Att'!$F$5,'Compte-rendu'!$A$1:$A$2082,0)+ROW()-37,COLUMN()+2,3,1,"CR ouverture"),1),0)</f>
        <v>0</v>
      </c>
      <c r="C61" s="60">
        <f ca="1">IF(ROW()&lt;ROW($A$39)+COUNTIF('Compte-rendu'!$A$2:$A$2082,'PV Ouv - Att'!$F$5),INDIRECT(ADDRESS(MATCH('PV Ouv - Att'!$F$5,'Compte-rendu'!$A$1:$A$2082,0)+ROW()-37,COLUMN()+2,3,1,"CR ouverture"),1),0)</f>
        <v>0</v>
      </c>
      <c r="D61" s="84">
        <f ca="1">IF(ROW()&lt;ROW($A$39)+COUNTIF('Compte-rendu'!$A$2:$A$2082,'PV Ouv - Att'!$F$5),INDIRECT(ADDRESS(MATCH('PV Ouv - Att'!$F$5,'Compte-rendu'!$A$1:$A$2082,0)+ROW()-37,COLUMN()+2,3,1,"CR ouverture"),1),0)</f>
        <v>0</v>
      </c>
      <c r="E61" s="84">
        <f ca="1">IF(ROW()&lt;ROW($A$39)+COUNTIF('Compte-rendu'!$A$2:$A$2082,'PV Ouv - Att'!$F$5),INDIRECT(ADDRESS(MATCH('PV Ouv - Att'!$F$5,'Compte-rendu'!$A$1:$A$2082,0)+ROW()-37,COLUMN()+2,3,1,"CR ouverture"),1),0)</f>
        <v>0</v>
      </c>
      <c r="F61" s="84">
        <f ca="1">IF(ROW()&lt;ROW($A$39)+COUNTIF('Compte-rendu'!$A$2:$A$2082,'PV Ouv - Att'!$F$5),INDIRECT(ADDRESS(MATCH('PV Ouv - Att'!$F$5,'Compte-rendu'!$A$1:$A$2082,0)+ROW()-37,COLUMN()+2,3,1,"CR ouverture"),1),0)</f>
        <v>0</v>
      </c>
      <c r="G61" s="84">
        <f ca="1">IF(ROW()&lt;ROW($A$39)+COUNTIF('Compte-rendu'!$A$2:$A$2082,'PV Ouv - Att'!$F$5),INDIRECT(ADDRESS(MATCH('PV Ouv - Att'!$F$5,'Compte-rendu'!$A$1:$A$2082,0)+ROW()-37,COLUMN()+2,3,1,"CR ouverture"),1),0)</f>
        <v>0</v>
      </c>
      <c r="K61" s="33"/>
      <c r="L61" s="148" t="s">
        <v>26</v>
      </c>
      <c r="M61" s="148" t="s">
        <v>27</v>
      </c>
    </row>
    <row r="62" spans="1:13" ht="104.25" customHeight="1" x14ac:dyDescent="0.25">
      <c r="A62" s="60">
        <f ca="1">IF(ROW()&lt;ROW($A$39)+COUNTIF('Compte-rendu'!$A$2:$A$2082,'PV Ouv - Att'!$F$5),INDIRECT(ADDRESS(MATCH('PV Ouv - Att'!$F$5,'Compte-rendu'!$A$1:$A$2082,0)+ROW()-37,COLUMN()+2,3,1,"CR ouverture"),1),0)</f>
        <v>0</v>
      </c>
      <c r="B62" s="60">
        <f ca="1">IF(ROW()&lt;ROW($A$39)+COUNTIF('Compte-rendu'!$A$2:$A$2082,'PV Ouv - Att'!$F$5),INDIRECT(ADDRESS(MATCH('PV Ouv - Att'!$F$5,'Compte-rendu'!$A$1:$A$2082,0)+ROW()-37,COLUMN()+2,3,1,"CR ouverture"),1),0)</f>
        <v>0</v>
      </c>
      <c r="C62" s="60">
        <f ca="1">IF(ROW()&lt;ROW($A$39)+COUNTIF('Compte-rendu'!$A$2:$A$2082,'PV Ouv - Att'!$F$5),INDIRECT(ADDRESS(MATCH('PV Ouv - Att'!$F$5,'Compte-rendu'!$A$1:$A$2082,0)+ROW()-37,COLUMN()+2,3,1,"CR ouverture"),1),0)</f>
        <v>0</v>
      </c>
      <c r="D62" s="84">
        <f ca="1">IF(ROW()&lt;ROW($A$39)+COUNTIF('Compte-rendu'!$A$2:$A$2082,'PV Ouv - Att'!$F$5),INDIRECT(ADDRESS(MATCH('PV Ouv - Att'!$F$5,'Compte-rendu'!$A$1:$A$2082,0)+ROW()-37,COLUMN()+2,3,1,"CR ouverture"),1),0)</f>
        <v>0</v>
      </c>
      <c r="E62" s="84">
        <f ca="1">IF(ROW()&lt;ROW($A$39)+COUNTIF('Compte-rendu'!$A$2:$A$2082,'PV Ouv - Att'!$F$5),INDIRECT(ADDRESS(MATCH('PV Ouv - Att'!$F$5,'Compte-rendu'!$A$1:$A$2082,0)+ROW()-37,COLUMN()+2,3,1,"CR ouverture"),1),0)</f>
        <v>0</v>
      </c>
      <c r="F62" s="84">
        <f ca="1">IF(ROW()&lt;ROW($A$39)+COUNTIF('Compte-rendu'!$A$2:$A$2082,'PV Ouv - Att'!$F$5),INDIRECT(ADDRESS(MATCH('PV Ouv - Att'!$F$5,'Compte-rendu'!$A$1:$A$2082,0)+ROW()-37,COLUMN()+2,3,1,"CR ouverture"),1),0)</f>
        <v>0</v>
      </c>
      <c r="G62" s="84">
        <f ca="1">IF(ROW()&lt;ROW($A$39)+COUNTIF('Compte-rendu'!$A$2:$A$2082,'PV Ouv - Att'!$F$5),INDIRECT(ADDRESS(MATCH('PV Ouv - Att'!$F$5,'Compte-rendu'!$A$1:$A$2082,0)+ROW()-37,COLUMN()+2,3,1,"CR ouverture"),1),0)</f>
        <v>0</v>
      </c>
      <c r="K62" s="33"/>
      <c r="L62" s="43" t="s">
        <v>28</v>
      </c>
      <c r="M62" s="38" t="s">
        <v>29</v>
      </c>
    </row>
    <row r="63" spans="1:13" ht="104.25" customHeight="1" x14ac:dyDescent="0.25">
      <c r="A63" s="60">
        <f ca="1">IF(ROW()&lt;ROW($A$39)+COUNTIF('Compte-rendu'!$A$2:$A$2082,'PV Ouv - Att'!$F$5),INDIRECT(ADDRESS(MATCH('PV Ouv - Att'!$F$5,'Compte-rendu'!$A$1:$A$2082,0)+ROW()-37,COLUMN()+2,3,1,"CR ouverture"),1),0)</f>
        <v>0</v>
      </c>
      <c r="B63" s="60">
        <f ca="1">IF(ROW()&lt;ROW($A$39)+COUNTIF('Compte-rendu'!$A$2:$A$2082,'PV Ouv - Att'!$F$5),INDIRECT(ADDRESS(MATCH('PV Ouv - Att'!$F$5,'Compte-rendu'!$A$1:$A$2082,0)+ROW()-37,COLUMN()+2,3,1,"CR ouverture"),1),0)</f>
        <v>0</v>
      </c>
      <c r="C63" s="60">
        <f ca="1">IF(ROW()&lt;ROW($A$39)+COUNTIF('Compte-rendu'!$A$2:$A$2082,'PV Ouv - Att'!$F$5),INDIRECT(ADDRESS(MATCH('PV Ouv - Att'!$F$5,'Compte-rendu'!$A$1:$A$2082,0)+ROW()-37,COLUMN()+2,3,1,"CR ouverture"),1),0)</f>
        <v>0</v>
      </c>
      <c r="D63" s="84">
        <f ca="1">IF(ROW()&lt;ROW($A$39)+COUNTIF('Compte-rendu'!$A$2:$A$2082,'PV Ouv - Att'!$F$5),INDIRECT(ADDRESS(MATCH('PV Ouv - Att'!$F$5,'Compte-rendu'!$A$1:$A$2082,0)+ROW()-37,COLUMN()+2,3,1,"CR ouverture"),1),0)</f>
        <v>0</v>
      </c>
      <c r="E63" s="84">
        <f ca="1">IF(ROW()&lt;ROW($A$39)+COUNTIF('Compte-rendu'!$A$2:$A$2082,'PV Ouv - Att'!$F$5),INDIRECT(ADDRESS(MATCH('PV Ouv - Att'!$F$5,'Compte-rendu'!$A$1:$A$2082,0)+ROW()-37,COLUMN()+2,3,1,"CR ouverture"),1),0)</f>
        <v>0</v>
      </c>
      <c r="F63" s="84">
        <f ca="1">IF(ROW()&lt;ROW($A$39)+COUNTIF('Compte-rendu'!$A$2:$A$2082,'PV Ouv - Att'!$F$5),INDIRECT(ADDRESS(MATCH('PV Ouv - Att'!$F$5,'Compte-rendu'!$A$1:$A$2082,0)+ROW()-37,COLUMN()+2,3,1,"CR ouverture"),1),0)</f>
        <v>0</v>
      </c>
      <c r="G63" s="84">
        <f ca="1">IF(ROW()&lt;ROW($A$39)+COUNTIF('Compte-rendu'!$A$2:$A$2082,'PV Ouv - Att'!$F$5),INDIRECT(ADDRESS(MATCH('PV Ouv - Att'!$F$5,'Compte-rendu'!$A$1:$A$2082,0)+ROW()-37,COLUMN()+2,3,1,"CR ouverture"),1),0)</f>
        <v>0</v>
      </c>
      <c r="K63" s="33"/>
      <c r="L63" s="43" t="s">
        <v>30</v>
      </c>
      <c r="M63" s="38" t="s">
        <v>31</v>
      </c>
    </row>
    <row r="64" spans="1:13" ht="104.25" customHeight="1" x14ac:dyDescent="0.25">
      <c r="A64" s="60">
        <f ca="1">IF(ROW()&lt;ROW($A$39)+COUNTIF('Compte-rendu'!$A$2:$A$2082,'PV Ouv - Att'!$F$5),INDIRECT(ADDRESS(MATCH('PV Ouv - Att'!$F$5,'Compte-rendu'!$A$1:$A$2082,0)+ROW()-37,COLUMN()+2,3,1,"CR ouverture"),1),0)</f>
        <v>0</v>
      </c>
      <c r="B64" s="60">
        <f ca="1">IF(ROW()&lt;ROW($A$39)+COUNTIF('Compte-rendu'!$A$2:$A$2082,'PV Ouv - Att'!$F$5),INDIRECT(ADDRESS(MATCH('PV Ouv - Att'!$F$5,'Compte-rendu'!$A$1:$A$2082,0)+ROW()-37,COLUMN()+2,3,1,"CR ouverture"),1),0)</f>
        <v>0</v>
      </c>
      <c r="C64" s="60">
        <f ca="1">IF(ROW()&lt;ROW($A$39)+COUNTIF('Compte-rendu'!$A$2:$A$2082,'PV Ouv - Att'!$F$5),INDIRECT(ADDRESS(MATCH('PV Ouv - Att'!$F$5,'Compte-rendu'!$A$1:$A$2082,0)+ROW()-37,COLUMN()+2,3,1,"CR ouverture"),1),0)</f>
        <v>0</v>
      </c>
      <c r="D64" s="84">
        <f ca="1">IF(ROW()&lt;ROW($A$39)+COUNTIF('Compte-rendu'!$A$2:$A$2082,'PV Ouv - Att'!$F$5),INDIRECT(ADDRESS(MATCH('PV Ouv - Att'!$F$5,'Compte-rendu'!$A$1:$A$2082,0)+ROW()-37,COLUMN()+2,3,1,"CR ouverture"),1),0)</f>
        <v>0</v>
      </c>
      <c r="E64" s="84">
        <f ca="1">IF(ROW()&lt;ROW($A$39)+COUNTIF('Compte-rendu'!$A$2:$A$2082,'PV Ouv - Att'!$F$5),INDIRECT(ADDRESS(MATCH('PV Ouv - Att'!$F$5,'Compte-rendu'!$A$1:$A$2082,0)+ROW()-37,COLUMN()+2,3,1,"CR ouverture"),1),0)</f>
        <v>0</v>
      </c>
      <c r="F64" s="84">
        <f ca="1">IF(ROW()&lt;ROW($A$39)+COUNTIF('Compte-rendu'!$A$2:$A$2082,'PV Ouv - Att'!$F$5),INDIRECT(ADDRESS(MATCH('PV Ouv - Att'!$F$5,'Compte-rendu'!$A$1:$A$2082,0)+ROW()-37,COLUMN()+2,3,1,"CR ouverture"),1),0)</f>
        <v>0</v>
      </c>
      <c r="G64" s="84">
        <f ca="1">IF(ROW()&lt;ROW($A$39)+COUNTIF('Compte-rendu'!$A$2:$A$2082,'PV Ouv - Att'!$F$5),INDIRECT(ADDRESS(MATCH('PV Ouv - Att'!$F$5,'Compte-rendu'!$A$1:$A$2082,0)+ROW()-37,COLUMN()+2,3,1,"CR ouverture"),1),0)</f>
        <v>0</v>
      </c>
      <c r="K64" s="33"/>
      <c r="L64" s="43" t="s">
        <v>32</v>
      </c>
      <c r="M64" s="38" t="s">
        <v>33</v>
      </c>
    </row>
    <row r="65" spans="1:20" ht="104.25" customHeight="1" x14ac:dyDescent="0.25">
      <c r="A65" s="60">
        <f ca="1">IF(ROW()&lt;ROW($A$39)+COUNTIF('Compte-rendu'!$A$2:$A$2082,'PV Ouv - Att'!$F$5),INDIRECT(ADDRESS(MATCH('PV Ouv - Att'!$F$5,'Compte-rendu'!$A$1:$A$2082,0)+ROW()-37,COLUMN()+2,3,1,"CR ouverture"),1),0)</f>
        <v>0</v>
      </c>
      <c r="B65" s="60">
        <f ca="1">IF(ROW()&lt;ROW($A$39)+COUNTIF('Compte-rendu'!$A$2:$A$2082,'PV Ouv - Att'!$F$5),INDIRECT(ADDRESS(MATCH('PV Ouv - Att'!$F$5,'Compte-rendu'!$A$1:$A$2082,0)+ROW()-37,COLUMN()+2,3,1,"CR ouverture"),1),0)</f>
        <v>0</v>
      </c>
      <c r="C65" s="60">
        <f ca="1">IF(ROW()&lt;ROW($A$39)+COUNTIF('Compte-rendu'!$A$2:$A$2082,'PV Ouv - Att'!$F$5),INDIRECT(ADDRESS(MATCH('PV Ouv - Att'!$F$5,'Compte-rendu'!$A$1:$A$2082,0)+ROW()-37,COLUMN()+2,3,1,"CR ouverture"),1),0)</f>
        <v>0</v>
      </c>
      <c r="D65" s="84">
        <f ca="1">IF(ROW()&lt;ROW($A$39)+COUNTIF('Compte-rendu'!$A$2:$A$2082,'PV Ouv - Att'!$F$5),INDIRECT(ADDRESS(MATCH('PV Ouv - Att'!$F$5,'Compte-rendu'!$A$1:$A$2082,0)+ROW()-37,COLUMN()+2,3,1,"CR ouverture"),1),0)</f>
        <v>0</v>
      </c>
      <c r="E65" s="84">
        <f ca="1">IF(ROW()&lt;ROW($A$39)+COUNTIF('Compte-rendu'!$A$2:$A$2082,'PV Ouv - Att'!$F$5),INDIRECT(ADDRESS(MATCH('PV Ouv - Att'!$F$5,'Compte-rendu'!$A$1:$A$2082,0)+ROW()-37,COLUMN()+2,3,1,"CR ouverture"),1),0)</f>
        <v>0</v>
      </c>
      <c r="F65" s="84">
        <f ca="1">IF(ROW()&lt;ROW($A$39)+COUNTIF('Compte-rendu'!$A$2:$A$2082,'PV Ouv - Att'!$F$5),INDIRECT(ADDRESS(MATCH('PV Ouv - Att'!$F$5,'Compte-rendu'!$A$1:$A$2082,0)+ROW()-37,COLUMN()+2,3,1,"CR ouverture"),1),0)</f>
        <v>0</v>
      </c>
      <c r="G65" s="84">
        <f ca="1">IF(ROW()&lt;ROW($A$39)+COUNTIF('Compte-rendu'!$A$2:$A$2082,'PV Ouv - Att'!$F$5),INDIRECT(ADDRESS(MATCH('PV Ouv - Att'!$F$5,'Compte-rendu'!$A$1:$A$2082,0)+ROW()-37,COLUMN()+2,3,1,"CR ouverture"),1),0)</f>
        <v>0</v>
      </c>
      <c r="K65" s="33"/>
      <c r="L65" s="43" t="s">
        <v>34</v>
      </c>
      <c r="M65" s="38" t="s">
        <v>35</v>
      </c>
    </row>
    <row r="66" spans="1:20" ht="104.25" customHeight="1" x14ac:dyDescent="0.25">
      <c r="A66" s="60">
        <f ca="1">IF(ROW()&lt;ROW($A$39)+COUNTIF('Compte-rendu'!$A$2:$A$2082,'PV Ouv - Att'!$F$5),INDIRECT(ADDRESS(MATCH('PV Ouv - Att'!$F$5,'Compte-rendu'!$A$1:$A$2082,0)+ROW()-37,COLUMN()+2,3,1,"CR ouverture"),1),0)</f>
        <v>0</v>
      </c>
      <c r="B66" s="60">
        <f ca="1">IF(ROW()&lt;ROW($A$39)+COUNTIF('Compte-rendu'!$A$2:$A$2082,'PV Ouv - Att'!$F$5),INDIRECT(ADDRESS(MATCH('PV Ouv - Att'!$F$5,'Compte-rendu'!$A$1:$A$2082,0)+ROW()-37,COLUMN()+2,3,1,"CR ouverture"),1),0)</f>
        <v>0</v>
      </c>
      <c r="C66" s="60">
        <f ca="1">IF(ROW()&lt;ROW($A$39)+COUNTIF('Compte-rendu'!$A$2:$A$2082,'PV Ouv - Att'!$F$5),INDIRECT(ADDRESS(MATCH('PV Ouv - Att'!$F$5,'Compte-rendu'!$A$1:$A$2082,0)+ROW()-37,COLUMN()+2,3,1,"CR ouverture"),1),0)</f>
        <v>0</v>
      </c>
      <c r="D66" s="84">
        <f ca="1">IF(ROW()&lt;ROW($A$39)+COUNTIF('Compte-rendu'!$A$2:$A$2082,'PV Ouv - Att'!$F$5),INDIRECT(ADDRESS(MATCH('PV Ouv - Att'!$F$5,'Compte-rendu'!$A$1:$A$2082,0)+ROW()-37,COLUMN()+2,3,1,"CR ouverture"),1),0)</f>
        <v>0</v>
      </c>
      <c r="E66" s="84">
        <f ca="1">IF(ROW()&lt;ROW($A$39)+COUNTIF('Compte-rendu'!$A$2:$A$2082,'PV Ouv - Att'!$F$5),INDIRECT(ADDRESS(MATCH('PV Ouv - Att'!$F$5,'Compte-rendu'!$A$1:$A$2082,0)+ROW()-37,COLUMN()+2,3,1,"CR ouverture"),1),0)</f>
        <v>0</v>
      </c>
      <c r="F66" s="84">
        <f ca="1">IF(ROW()&lt;ROW($A$39)+COUNTIF('Compte-rendu'!$A$2:$A$2082,'PV Ouv - Att'!$F$5),INDIRECT(ADDRESS(MATCH('PV Ouv - Att'!$F$5,'Compte-rendu'!$A$1:$A$2082,0)+ROW()-37,COLUMN()+2,3,1,"CR ouverture"),1),0)</f>
        <v>0</v>
      </c>
      <c r="G66" s="84">
        <f ca="1">IF(ROW()&lt;ROW($A$39)+COUNTIF('Compte-rendu'!$A$2:$A$2082,'PV Ouv - Att'!$F$5),INDIRECT(ADDRESS(MATCH('PV Ouv - Att'!$F$5,'Compte-rendu'!$A$1:$A$2082,0)+ROW()-37,COLUMN()+2,3,1,"CR ouverture"),1),0)</f>
        <v>0</v>
      </c>
      <c r="K66" s="33"/>
      <c r="L66" s="43" t="s">
        <v>36</v>
      </c>
      <c r="M66" s="38" t="s">
        <v>37</v>
      </c>
    </row>
    <row r="67" spans="1:20" ht="104.25" customHeight="1" x14ac:dyDescent="0.25">
      <c r="A67" s="60">
        <f ca="1">IF(ROW()&lt;ROW($A$39)+COUNTIF('Compte-rendu'!$A$2:$A$2082,'PV Ouv - Att'!$F$5),INDIRECT(ADDRESS(MATCH('PV Ouv - Att'!$F$5,'Compte-rendu'!$A$1:$A$2082,0)+ROW()-37,COLUMN()+2,3,1,"CR ouverture"),1),0)</f>
        <v>0</v>
      </c>
      <c r="B67" s="60">
        <f ca="1">IF(ROW()&lt;ROW($A$39)+COUNTIF('Compte-rendu'!$A$2:$A$2082,'PV Ouv - Att'!$F$5),INDIRECT(ADDRESS(MATCH('PV Ouv - Att'!$F$5,'Compte-rendu'!$A$1:$A$2082,0)+ROW()-37,COLUMN()+2,3,1,"CR ouverture"),1),0)</f>
        <v>0</v>
      </c>
      <c r="C67" s="60">
        <f ca="1">IF(ROW()&lt;ROW($A$39)+COUNTIF('Compte-rendu'!$A$2:$A$2082,'PV Ouv - Att'!$F$5),INDIRECT(ADDRESS(MATCH('PV Ouv - Att'!$F$5,'Compte-rendu'!$A$1:$A$2082,0)+ROW()-37,COLUMN()+2,3,1,"CR ouverture"),1),0)</f>
        <v>0</v>
      </c>
      <c r="D67" s="84">
        <f ca="1">IF(ROW()&lt;ROW($A$39)+COUNTIF('Compte-rendu'!$A$2:$A$2082,'PV Ouv - Att'!$F$5),INDIRECT(ADDRESS(MATCH('PV Ouv - Att'!$F$5,'Compte-rendu'!$A$1:$A$2082,0)+ROW()-37,COLUMN()+2,3,1,"CR ouverture"),1),0)</f>
        <v>0</v>
      </c>
      <c r="E67" s="84">
        <f ca="1">IF(ROW()&lt;ROW($A$39)+COUNTIF('Compte-rendu'!$A$2:$A$2082,'PV Ouv - Att'!$F$5),INDIRECT(ADDRESS(MATCH('PV Ouv - Att'!$F$5,'Compte-rendu'!$A$1:$A$2082,0)+ROW()-37,COLUMN()+2,3,1,"CR ouverture"),1),0)</f>
        <v>0</v>
      </c>
      <c r="F67" s="84">
        <f ca="1">IF(ROW()&lt;ROW($A$39)+COUNTIF('Compte-rendu'!$A$2:$A$2082,'PV Ouv - Att'!$F$5),INDIRECT(ADDRESS(MATCH('PV Ouv - Att'!$F$5,'Compte-rendu'!$A$1:$A$2082,0)+ROW()-37,COLUMN()+2,3,1,"CR ouverture"),1),0)</f>
        <v>0</v>
      </c>
      <c r="G67" s="84">
        <f ca="1">IF(ROW()&lt;ROW($A$39)+COUNTIF('Compte-rendu'!$A$2:$A$2082,'PV Ouv - Att'!$F$5),INDIRECT(ADDRESS(MATCH('PV Ouv - Att'!$F$5,'Compte-rendu'!$A$1:$A$2082,0)+ROW()-37,COLUMN()+2,3,1,"CR ouverture"),1),0)</f>
        <v>0</v>
      </c>
      <c r="K67" s="33"/>
      <c r="L67" s="43" t="s">
        <v>38</v>
      </c>
      <c r="M67" s="38" t="s">
        <v>39</v>
      </c>
    </row>
    <row r="68" spans="1:20" ht="104.25" customHeight="1" x14ac:dyDescent="0.25">
      <c r="A68" s="60">
        <f ca="1">IF(ROW()&lt;ROW($A$39)+COUNTIF('Compte-rendu'!$A$2:$A$2082,'PV Ouv - Att'!$F$5),INDIRECT(ADDRESS(MATCH('PV Ouv - Att'!$F$5,'Compte-rendu'!$A$1:$A$2082,0)+ROW()-37,COLUMN()+2,3,1,"CR ouverture"),1),0)</f>
        <v>0</v>
      </c>
      <c r="B68" s="60">
        <f ca="1">IF(ROW()&lt;ROW($A$39)+COUNTIF('Compte-rendu'!$A$2:$A$2082,'PV Ouv - Att'!$F$5),INDIRECT(ADDRESS(MATCH('PV Ouv - Att'!$F$5,'Compte-rendu'!$A$1:$A$2082,0)+ROW()-37,COLUMN()+2,3,1,"CR ouverture"),1),0)</f>
        <v>0</v>
      </c>
      <c r="C68" s="60">
        <f ca="1">IF(ROW()&lt;ROW($A$39)+COUNTIF('Compte-rendu'!$A$2:$A$2082,'PV Ouv - Att'!$F$5),INDIRECT(ADDRESS(MATCH('PV Ouv - Att'!$F$5,'Compte-rendu'!$A$1:$A$2082,0)+ROW()-37,COLUMN()+2,3,1,"CR ouverture"),1),0)</f>
        <v>0</v>
      </c>
      <c r="D68" s="84">
        <f ca="1">IF(ROW()&lt;ROW($A$39)+COUNTIF('Compte-rendu'!$A$2:$A$2082,'PV Ouv - Att'!$F$5),INDIRECT(ADDRESS(MATCH('PV Ouv - Att'!$F$5,'Compte-rendu'!$A$1:$A$2082,0)+ROW()-37,COLUMN()+2,3,1,"CR ouverture"),1),0)</f>
        <v>0</v>
      </c>
      <c r="E68" s="84">
        <f ca="1">IF(ROW()&lt;ROW($A$39)+COUNTIF('Compte-rendu'!$A$2:$A$2082,'PV Ouv - Att'!$F$5),INDIRECT(ADDRESS(MATCH('PV Ouv - Att'!$F$5,'Compte-rendu'!$A$1:$A$2082,0)+ROW()-37,COLUMN()+2,3,1,"CR ouverture"),1),0)</f>
        <v>0</v>
      </c>
      <c r="F68" s="84">
        <f ca="1">IF(ROW()&lt;ROW($A$39)+COUNTIF('Compte-rendu'!$A$2:$A$2082,'PV Ouv - Att'!$F$5),INDIRECT(ADDRESS(MATCH('PV Ouv - Att'!$F$5,'Compte-rendu'!$A$1:$A$2082,0)+ROW()-37,COLUMN()+2,3,1,"CR ouverture"),1),0)</f>
        <v>0</v>
      </c>
      <c r="G68" s="84">
        <f ca="1">IF(ROW()&lt;ROW($A$39)+COUNTIF('Compte-rendu'!$A$2:$A$2082,'PV Ouv - Att'!$F$5),INDIRECT(ADDRESS(MATCH('PV Ouv - Att'!$F$5,'Compte-rendu'!$A$1:$A$2082,0)+ROW()-37,COLUMN()+2,3,1,"CR ouverture"),1),0)</f>
        <v>0</v>
      </c>
      <c r="K68" s="33"/>
      <c r="L68" s="43" t="s">
        <v>40</v>
      </c>
      <c r="M68" s="38" t="s">
        <v>41</v>
      </c>
    </row>
    <row r="69" spans="1:20" s="56" customFormat="1" ht="104.25" customHeight="1" x14ac:dyDescent="0.25">
      <c r="A69" s="60">
        <f ca="1">IF(ROW()&lt;ROW($A$39)+COUNTIF('Compte-rendu'!$A$2:$A$2082,'PV Ouv - Att'!$F$5),INDIRECT(ADDRESS(MATCH('PV Ouv - Att'!$F$5,'Compte-rendu'!$A$1:$A$2082,0)+ROW()-37,COLUMN()+2,3,1,"CR ouverture"),1),0)</f>
        <v>0</v>
      </c>
      <c r="B69" s="60">
        <f ca="1">IF(ROW()&lt;ROW($A$39)+COUNTIF('Compte-rendu'!$A$2:$A$2082,'PV Ouv - Att'!$F$5),INDIRECT(ADDRESS(MATCH('PV Ouv - Att'!$F$5,'Compte-rendu'!$A$1:$A$2082,0)+ROW()-37,COLUMN()+2,3,1,"CR ouverture"),1),0)</f>
        <v>0</v>
      </c>
      <c r="C69" s="60">
        <f ca="1">IF(ROW()&lt;ROW($A$39)+COUNTIF('Compte-rendu'!$A$2:$A$2082,'PV Ouv - Att'!$F$5),INDIRECT(ADDRESS(MATCH('PV Ouv - Att'!$F$5,'Compte-rendu'!$A$1:$A$2082,0)+ROW()-37,COLUMN()+2,3,1,"CR ouverture"),1),0)</f>
        <v>0</v>
      </c>
      <c r="D69" s="84">
        <f ca="1">IF(ROW()&lt;ROW($A$39)+COUNTIF('Compte-rendu'!$A$2:$A$2082,'PV Ouv - Att'!$F$5),INDIRECT(ADDRESS(MATCH('PV Ouv - Att'!$F$5,'Compte-rendu'!$A$1:$A$2082,0)+ROW()-37,COLUMN()+2,3,1,"CR ouverture"),1),0)</f>
        <v>0</v>
      </c>
      <c r="E69" s="84">
        <f ca="1">IF(ROW()&lt;ROW($A$39)+COUNTIF('Compte-rendu'!$A$2:$A$2082,'PV Ouv - Att'!$F$5),INDIRECT(ADDRESS(MATCH('PV Ouv - Att'!$F$5,'Compte-rendu'!$A$1:$A$2082,0)+ROW()-37,COLUMN()+2,3,1,"CR ouverture"),1),0)</f>
        <v>0</v>
      </c>
      <c r="F69" s="84">
        <f ca="1">IF(ROW()&lt;ROW($A$39)+COUNTIF('Compte-rendu'!$A$2:$A$2082,'PV Ouv - Att'!$F$5),INDIRECT(ADDRESS(MATCH('PV Ouv - Att'!$F$5,'Compte-rendu'!$A$1:$A$2082,0)+ROW()-37,COLUMN()+2,3,1,"CR ouverture"),1),0)</f>
        <v>0</v>
      </c>
      <c r="G69" s="84">
        <f ca="1">IF(ROW()&lt;ROW($A$39)+COUNTIF('Compte-rendu'!$A$2:$A$2082,'PV Ouv - Att'!$F$5),INDIRECT(ADDRESS(MATCH('PV Ouv - Att'!$F$5,'Compte-rendu'!$A$1:$A$2082,0)+ROW()-37,COLUMN()+2,3,1,"CR ouverture"),1),0)</f>
        <v>0</v>
      </c>
      <c r="H69" s="33"/>
      <c r="I69" s="33"/>
      <c r="J69" s="33"/>
      <c r="K69" s="33"/>
      <c r="L69" s="43" t="s">
        <v>42</v>
      </c>
      <c r="M69" s="38" t="s">
        <v>43</v>
      </c>
      <c r="N69" s="27"/>
      <c r="O69" s="27"/>
      <c r="P69" s="27"/>
      <c r="Q69" s="27"/>
      <c r="R69" s="33"/>
      <c r="S69" s="33"/>
      <c r="T69" s="33"/>
    </row>
    <row r="70" spans="1:20" ht="104.25" customHeight="1" x14ac:dyDescent="0.25">
      <c r="A70" s="60">
        <f ca="1">IF(ROW()&lt;ROW($A$39)+COUNTIF('Compte-rendu'!$A$2:$A$2082,'PV Ouv - Att'!$F$5),INDIRECT(ADDRESS(MATCH('PV Ouv - Att'!$F$5,'Compte-rendu'!$A$1:$A$2082,0)+ROW()-37,COLUMN()+2,3,1,"CR ouverture"),1),0)</f>
        <v>0</v>
      </c>
      <c r="B70" s="60">
        <f ca="1">IF(ROW()&lt;ROW($A$39)+COUNTIF('Compte-rendu'!$A$2:$A$2082,'PV Ouv - Att'!$F$5),INDIRECT(ADDRESS(MATCH('PV Ouv - Att'!$F$5,'Compte-rendu'!$A$1:$A$2082,0)+ROW()-37,COLUMN()+2,3,1,"CR ouverture"),1),0)</f>
        <v>0</v>
      </c>
      <c r="C70" s="60">
        <f ca="1">IF(ROW()&lt;ROW($A$39)+COUNTIF('Compte-rendu'!$A$2:$A$2082,'PV Ouv - Att'!$F$5),INDIRECT(ADDRESS(MATCH('PV Ouv - Att'!$F$5,'Compte-rendu'!$A$1:$A$2082,0)+ROW()-37,COLUMN()+2,3,1,"CR ouverture"),1),0)</f>
        <v>0</v>
      </c>
      <c r="D70" s="84">
        <f ca="1">IF(ROW()&lt;ROW($A$39)+COUNTIF('Compte-rendu'!$A$2:$A$2082,'PV Ouv - Att'!$F$5),INDIRECT(ADDRESS(MATCH('PV Ouv - Att'!$F$5,'Compte-rendu'!$A$1:$A$2082,0)+ROW()-37,COLUMN()+2,3,1,"CR ouverture"),1),0)</f>
        <v>0</v>
      </c>
      <c r="E70" s="84">
        <f ca="1">IF(ROW()&lt;ROW($A$39)+COUNTIF('Compte-rendu'!$A$2:$A$2082,'PV Ouv - Att'!$F$5),INDIRECT(ADDRESS(MATCH('PV Ouv - Att'!$F$5,'Compte-rendu'!$A$1:$A$2082,0)+ROW()-37,COLUMN()+2,3,1,"CR ouverture"),1),0)</f>
        <v>0</v>
      </c>
      <c r="F70" s="84">
        <f ca="1">IF(ROW()&lt;ROW($A$39)+COUNTIF('Compte-rendu'!$A$2:$A$2082,'PV Ouv - Att'!$F$5),INDIRECT(ADDRESS(MATCH('PV Ouv - Att'!$F$5,'Compte-rendu'!$A$1:$A$2082,0)+ROW()-37,COLUMN()+2,3,1,"CR ouverture"),1),0)</f>
        <v>0</v>
      </c>
      <c r="G70" s="84">
        <f ca="1">IF(ROW()&lt;ROW($A$39)+COUNTIF('Compte-rendu'!$A$2:$A$2082,'PV Ouv - Att'!$F$5),INDIRECT(ADDRESS(MATCH('PV Ouv - Att'!$F$5,'Compte-rendu'!$A$1:$A$2082,0)+ROW()-37,COLUMN()+2,3,1,"CR ouverture"),1),0)</f>
        <v>0</v>
      </c>
      <c r="K70" s="33"/>
      <c r="L70" s="43" t="s">
        <v>44</v>
      </c>
      <c r="M70" s="38" t="s">
        <v>45</v>
      </c>
      <c r="N70" s="33"/>
      <c r="O70" s="33"/>
      <c r="P70" s="33"/>
      <c r="Q70" s="33"/>
    </row>
    <row r="71" spans="1:20" ht="104.25" customHeight="1" x14ac:dyDescent="0.25">
      <c r="A71" s="60">
        <f ca="1">IF(ROW()&lt;ROW($A$39)+COUNTIF('Compte-rendu'!$A$2:$A$2082,'PV Ouv - Att'!$F$5),INDIRECT(ADDRESS(MATCH('PV Ouv - Att'!$F$5,'Compte-rendu'!$A$1:$A$2082,0)+ROW()-37,COLUMN()+2,3,1,"CR ouverture"),1),0)</f>
        <v>0</v>
      </c>
      <c r="B71" s="60">
        <f ca="1">IF(ROW()&lt;ROW($A$39)+COUNTIF('Compte-rendu'!$A$2:$A$2082,'PV Ouv - Att'!$F$5),INDIRECT(ADDRESS(MATCH('PV Ouv - Att'!$F$5,'Compte-rendu'!$A$1:$A$2082,0)+ROW()-37,COLUMN()+2,3,1,"CR ouverture"),1),0)</f>
        <v>0</v>
      </c>
      <c r="C71" s="60">
        <f ca="1">IF(ROW()&lt;ROW($A$39)+COUNTIF('Compte-rendu'!$A$2:$A$2082,'PV Ouv - Att'!$F$5),INDIRECT(ADDRESS(MATCH('PV Ouv - Att'!$F$5,'Compte-rendu'!$A$1:$A$2082,0)+ROW()-37,COLUMN()+2,3,1,"CR ouverture"),1),0)</f>
        <v>0</v>
      </c>
      <c r="D71" s="84">
        <f ca="1">IF(ROW()&lt;ROW($A$39)+COUNTIF('Compte-rendu'!$A$2:$A$2082,'PV Ouv - Att'!$F$5),INDIRECT(ADDRESS(MATCH('PV Ouv - Att'!$F$5,'Compte-rendu'!$A$1:$A$2082,0)+ROW()-37,COLUMN()+2,3,1,"CR ouverture"),1),0)</f>
        <v>0</v>
      </c>
      <c r="E71" s="84">
        <f ca="1">IF(ROW()&lt;ROW($A$39)+COUNTIF('Compte-rendu'!$A$2:$A$2082,'PV Ouv - Att'!$F$5),INDIRECT(ADDRESS(MATCH('PV Ouv - Att'!$F$5,'Compte-rendu'!$A$1:$A$2082,0)+ROW()-37,COLUMN()+2,3,1,"CR ouverture"),1),0)</f>
        <v>0</v>
      </c>
      <c r="F71" s="84">
        <f ca="1">IF(ROW()&lt;ROW($A$39)+COUNTIF('Compte-rendu'!$A$2:$A$2082,'PV Ouv - Att'!$F$5),INDIRECT(ADDRESS(MATCH('PV Ouv - Att'!$F$5,'Compte-rendu'!$A$1:$A$2082,0)+ROW()-37,COLUMN()+2,3,1,"CR ouverture"),1),0)</f>
        <v>0</v>
      </c>
      <c r="G71" s="84">
        <f ca="1">IF(ROW()&lt;ROW($A$39)+COUNTIF('Compte-rendu'!$A$2:$A$2082,'PV Ouv - Att'!$F$5),INDIRECT(ADDRESS(MATCH('PV Ouv - Att'!$F$5,'Compte-rendu'!$A$1:$A$2082,0)+ROW()-37,COLUMN()+2,3,1,"CR ouverture"),1),0)</f>
        <v>0</v>
      </c>
      <c r="K71" s="33"/>
      <c r="L71" s="43" t="s">
        <v>46</v>
      </c>
      <c r="M71" s="38" t="s">
        <v>47</v>
      </c>
    </row>
    <row r="72" spans="1:20" ht="104.25" customHeight="1" x14ac:dyDescent="0.25">
      <c r="A72" s="60">
        <f ca="1">IF(ROW()&lt;ROW($A$39)+COUNTIF('Compte-rendu'!$A$2:$A$2082,'PV Ouv - Att'!$F$5),INDIRECT(ADDRESS(MATCH('PV Ouv - Att'!$F$5,'Compte-rendu'!$A$1:$A$2082,0)+ROW()-37,COLUMN()+2,3,1,"CR ouverture"),1),0)</f>
        <v>0</v>
      </c>
      <c r="B72" s="60">
        <f ca="1">IF(ROW()&lt;ROW($A$39)+COUNTIF('Compte-rendu'!$A$2:$A$2082,'PV Ouv - Att'!$F$5),INDIRECT(ADDRESS(MATCH('PV Ouv - Att'!$F$5,'Compte-rendu'!$A$1:$A$2082,0)+ROW()-37,COLUMN()+2,3,1,"CR ouverture"),1),0)</f>
        <v>0</v>
      </c>
      <c r="C72" s="60">
        <f ca="1">IF(ROW()&lt;ROW($A$39)+COUNTIF('Compte-rendu'!$A$2:$A$2082,'PV Ouv - Att'!$F$5),INDIRECT(ADDRESS(MATCH('PV Ouv - Att'!$F$5,'Compte-rendu'!$A$1:$A$2082,0)+ROW()-37,COLUMN()+2,3,1,"CR ouverture"),1),0)</f>
        <v>0</v>
      </c>
      <c r="D72" s="84">
        <f ca="1">IF(ROW()&lt;ROW($A$39)+COUNTIF('Compte-rendu'!$A$2:$A$2082,'PV Ouv - Att'!$F$5),INDIRECT(ADDRESS(MATCH('PV Ouv - Att'!$F$5,'Compte-rendu'!$A$1:$A$2082,0)+ROW()-37,COLUMN()+2,3,1,"CR ouverture"),1),0)</f>
        <v>0</v>
      </c>
      <c r="E72" s="84">
        <f ca="1">IF(ROW()&lt;ROW($A$39)+COUNTIF('Compte-rendu'!$A$2:$A$2082,'PV Ouv - Att'!$F$5),INDIRECT(ADDRESS(MATCH('PV Ouv - Att'!$F$5,'Compte-rendu'!$A$1:$A$2082,0)+ROW()-37,COLUMN()+2,3,1,"CR ouverture"),1),0)</f>
        <v>0</v>
      </c>
      <c r="F72" s="84">
        <f ca="1">IF(ROW()&lt;ROW($A$39)+COUNTIF('Compte-rendu'!$A$2:$A$2082,'PV Ouv - Att'!$F$5),INDIRECT(ADDRESS(MATCH('PV Ouv - Att'!$F$5,'Compte-rendu'!$A$1:$A$2082,0)+ROW()-37,COLUMN()+2,3,1,"CR ouverture"),1),0)</f>
        <v>0</v>
      </c>
      <c r="G72" s="84">
        <f ca="1">IF(ROW()&lt;ROW($A$39)+COUNTIF('Compte-rendu'!$A$2:$A$2082,'PV Ouv - Att'!$F$5),INDIRECT(ADDRESS(MATCH('PV Ouv - Att'!$F$5,'Compte-rendu'!$A$1:$A$2082,0)+ROW()-37,COLUMN()+2,3,1,"CR ouverture"),1),0)</f>
        <v>0</v>
      </c>
      <c r="K72" s="33"/>
      <c r="L72" s="43" t="s">
        <v>48</v>
      </c>
      <c r="M72" s="38" t="s">
        <v>49</v>
      </c>
    </row>
    <row r="73" spans="1:20" ht="104.25" customHeight="1" x14ac:dyDescent="0.25">
      <c r="A73" s="60">
        <f ca="1">IF(ROW()&lt;ROW($A$39)+COUNTIF('Compte-rendu'!$A$2:$A$2082,'PV Ouv - Att'!$F$5),INDIRECT(ADDRESS(MATCH('PV Ouv - Att'!$F$5,'Compte-rendu'!$A$1:$A$2082,0)+ROW()-37,COLUMN()+2,3,1,"CR ouverture"),1),0)</f>
        <v>0</v>
      </c>
      <c r="B73" s="60">
        <f ca="1">IF(ROW()&lt;ROW($A$39)+COUNTIF('Compte-rendu'!$A$2:$A$2082,'PV Ouv - Att'!$F$5),INDIRECT(ADDRESS(MATCH('PV Ouv - Att'!$F$5,'Compte-rendu'!$A$1:$A$2082,0)+ROW()-37,COLUMN()+2,3,1,"CR ouverture"),1),0)</f>
        <v>0</v>
      </c>
      <c r="C73" s="60">
        <f ca="1">IF(ROW()&lt;ROW($A$39)+COUNTIF('Compte-rendu'!$A$2:$A$2082,'PV Ouv - Att'!$F$5),INDIRECT(ADDRESS(MATCH('PV Ouv - Att'!$F$5,'Compte-rendu'!$A$1:$A$2082,0)+ROW()-37,COLUMN()+2,3,1,"CR ouverture"),1),0)</f>
        <v>0</v>
      </c>
      <c r="D73" s="84">
        <f ca="1">IF(ROW()&lt;ROW($A$39)+COUNTIF('Compte-rendu'!$A$2:$A$2082,'PV Ouv - Att'!$F$5),INDIRECT(ADDRESS(MATCH('PV Ouv - Att'!$F$5,'Compte-rendu'!$A$1:$A$2082,0)+ROW()-37,COLUMN()+2,3,1,"CR ouverture"),1),0)</f>
        <v>0</v>
      </c>
      <c r="E73" s="84">
        <f ca="1">IF(ROW()&lt;ROW($A$39)+COUNTIF('Compte-rendu'!$A$2:$A$2082,'PV Ouv - Att'!$F$5),INDIRECT(ADDRESS(MATCH('PV Ouv - Att'!$F$5,'Compte-rendu'!$A$1:$A$2082,0)+ROW()-37,COLUMN()+2,3,1,"CR ouverture"),1),0)</f>
        <v>0</v>
      </c>
      <c r="F73" s="84">
        <f ca="1">IF(ROW()&lt;ROW($A$39)+COUNTIF('Compte-rendu'!$A$2:$A$2082,'PV Ouv - Att'!$F$5),INDIRECT(ADDRESS(MATCH('PV Ouv - Att'!$F$5,'Compte-rendu'!$A$1:$A$2082,0)+ROW()-37,COLUMN()+2,3,1,"CR ouverture"),1),0)</f>
        <v>0</v>
      </c>
      <c r="G73" s="84">
        <f ca="1">IF(ROW()&lt;ROW($A$39)+COUNTIF('Compte-rendu'!$A$2:$A$2082,'PV Ouv - Att'!$F$5),INDIRECT(ADDRESS(MATCH('PV Ouv - Att'!$F$5,'Compte-rendu'!$A$1:$A$2082,0)+ROW()-37,COLUMN()+2,3,1,"CR ouverture"),1),0)</f>
        <v>0</v>
      </c>
      <c r="K73" s="33"/>
      <c r="L73" s="43" t="s">
        <v>50</v>
      </c>
      <c r="M73" s="38" t="s">
        <v>51</v>
      </c>
    </row>
    <row r="74" spans="1:20" ht="104.25" customHeight="1" x14ac:dyDescent="0.25">
      <c r="A74" s="60">
        <f ca="1">IF(ROW()&lt;ROW($A$39)+COUNTIF('Compte-rendu'!$A$2:$A$2082,'PV Ouv - Att'!$F$5),INDIRECT(ADDRESS(MATCH('PV Ouv - Att'!$F$5,'Compte-rendu'!$A$1:$A$2082,0)+ROW()-37,COLUMN()+2,3,1,"CR ouverture"),1),0)</f>
        <v>0</v>
      </c>
      <c r="B74" s="60">
        <f ca="1">IF(ROW()&lt;ROW($A$39)+COUNTIF('Compte-rendu'!$A$2:$A$2082,'PV Ouv - Att'!$F$5),INDIRECT(ADDRESS(MATCH('PV Ouv - Att'!$F$5,'Compte-rendu'!$A$1:$A$2082,0)+ROW()-37,COLUMN()+2,3,1,"CR ouverture"),1),0)</f>
        <v>0</v>
      </c>
      <c r="C74" s="60">
        <f ca="1">IF(ROW()&lt;ROW($A$39)+COUNTIF('Compte-rendu'!$A$2:$A$2082,'PV Ouv - Att'!$F$5),INDIRECT(ADDRESS(MATCH('PV Ouv - Att'!$F$5,'Compte-rendu'!$A$1:$A$2082,0)+ROW()-37,COLUMN()+2,3,1,"CR ouverture"),1),0)</f>
        <v>0</v>
      </c>
      <c r="D74" s="84">
        <f ca="1">IF(ROW()&lt;ROW($A$39)+COUNTIF('Compte-rendu'!$A$2:$A$2082,'PV Ouv - Att'!$F$5),INDIRECT(ADDRESS(MATCH('PV Ouv - Att'!$F$5,'Compte-rendu'!$A$1:$A$2082,0)+ROW()-37,COLUMN()+2,3,1,"CR ouverture"),1),0)</f>
        <v>0</v>
      </c>
      <c r="E74" s="84">
        <f ca="1">IF(ROW()&lt;ROW($A$39)+COUNTIF('Compte-rendu'!$A$2:$A$2082,'PV Ouv - Att'!$F$5),INDIRECT(ADDRESS(MATCH('PV Ouv - Att'!$F$5,'Compte-rendu'!$A$1:$A$2082,0)+ROW()-37,COLUMN()+2,3,1,"CR ouverture"),1),0)</f>
        <v>0</v>
      </c>
      <c r="F74" s="84">
        <f ca="1">IF(ROW()&lt;ROW($A$39)+COUNTIF('Compte-rendu'!$A$2:$A$2082,'PV Ouv - Att'!$F$5),INDIRECT(ADDRESS(MATCH('PV Ouv - Att'!$F$5,'Compte-rendu'!$A$1:$A$2082,0)+ROW()-37,COLUMN()+2,3,1,"CR ouverture"),1),0)</f>
        <v>0</v>
      </c>
      <c r="G74" s="84">
        <f ca="1">IF(ROW()&lt;ROW($A$39)+COUNTIF('Compte-rendu'!$A$2:$A$2082,'PV Ouv - Att'!$F$5),INDIRECT(ADDRESS(MATCH('PV Ouv - Att'!$F$5,'Compte-rendu'!$A$1:$A$2082,0)+ROW()-37,COLUMN()+2,3,1,"CR ouverture"),1),0)</f>
        <v>0</v>
      </c>
      <c r="K74" s="33"/>
      <c r="L74" s="43" t="s">
        <v>52</v>
      </c>
      <c r="M74" s="38" t="s">
        <v>53</v>
      </c>
    </row>
    <row r="75" spans="1:20" ht="104.25" customHeight="1" x14ac:dyDescent="0.25">
      <c r="A75" s="60">
        <f ca="1">IF(ROW()&lt;ROW($A$39)+COUNTIF('Compte-rendu'!$A$2:$A$2082,'PV Ouv - Att'!$F$5),INDIRECT(ADDRESS(MATCH('PV Ouv - Att'!$F$5,'Compte-rendu'!$A$1:$A$2082,0)+ROW()-37,COLUMN()+2,3,1,"CR ouverture"),1),0)</f>
        <v>0</v>
      </c>
      <c r="B75" s="60">
        <f ca="1">IF(ROW()&lt;ROW($A$39)+COUNTIF('Compte-rendu'!$A$2:$A$2082,'PV Ouv - Att'!$F$5),INDIRECT(ADDRESS(MATCH('PV Ouv - Att'!$F$5,'Compte-rendu'!$A$1:$A$2082,0)+ROW()-37,COLUMN()+2,3,1,"CR ouverture"),1),0)</f>
        <v>0</v>
      </c>
      <c r="C75" s="60">
        <f ca="1">IF(ROW()&lt;ROW($A$39)+COUNTIF('Compte-rendu'!$A$2:$A$2082,'PV Ouv - Att'!$F$5),INDIRECT(ADDRESS(MATCH('PV Ouv - Att'!$F$5,'Compte-rendu'!$A$1:$A$2082,0)+ROW()-37,COLUMN()+2,3,1,"CR ouverture"),1),0)</f>
        <v>0</v>
      </c>
      <c r="D75" s="84">
        <f ca="1">IF(ROW()&lt;ROW($A$39)+COUNTIF('Compte-rendu'!$A$2:$A$2082,'PV Ouv - Att'!$F$5),INDIRECT(ADDRESS(MATCH('PV Ouv - Att'!$F$5,'Compte-rendu'!$A$1:$A$2082,0)+ROW()-37,COLUMN()+2,3,1,"CR ouverture"),1),0)</f>
        <v>0</v>
      </c>
      <c r="E75" s="84">
        <f ca="1">IF(ROW()&lt;ROW($A$39)+COUNTIF('Compte-rendu'!$A$2:$A$2082,'PV Ouv - Att'!$F$5),INDIRECT(ADDRESS(MATCH('PV Ouv - Att'!$F$5,'Compte-rendu'!$A$1:$A$2082,0)+ROW()-37,COLUMN()+2,3,1,"CR ouverture"),1),0)</f>
        <v>0</v>
      </c>
      <c r="F75" s="84">
        <f ca="1">IF(ROW()&lt;ROW($A$39)+COUNTIF('Compte-rendu'!$A$2:$A$2082,'PV Ouv - Att'!$F$5),INDIRECT(ADDRESS(MATCH('PV Ouv - Att'!$F$5,'Compte-rendu'!$A$1:$A$2082,0)+ROW()-37,COLUMN()+2,3,1,"CR ouverture"),1),0)</f>
        <v>0</v>
      </c>
      <c r="G75" s="84">
        <f ca="1">IF(ROW()&lt;ROW($A$39)+COUNTIF('Compte-rendu'!$A$2:$A$2082,'PV Ouv - Att'!$F$5),INDIRECT(ADDRESS(MATCH('PV Ouv - Att'!$F$5,'Compte-rendu'!$A$1:$A$2082,0)+ROW()-37,COLUMN()+2,3,1,"CR ouverture"),1),0)</f>
        <v>0</v>
      </c>
      <c r="K75" s="33"/>
      <c r="L75" s="43" t="s">
        <v>54</v>
      </c>
      <c r="M75" s="38" t="s">
        <v>55</v>
      </c>
    </row>
    <row r="76" spans="1:20" ht="104.25" customHeight="1" x14ac:dyDescent="0.25">
      <c r="A76" s="60">
        <f ca="1">IF(ROW()&lt;ROW($A$39)+COUNTIF('Compte-rendu'!$A$2:$A$2082,'PV Ouv - Att'!$F$5),INDIRECT(ADDRESS(MATCH('PV Ouv - Att'!$F$5,'Compte-rendu'!$A$1:$A$2082,0)+ROW()-37,COLUMN()+2,3,1,"CR ouverture"),1),0)</f>
        <v>0</v>
      </c>
      <c r="B76" s="60">
        <f ca="1">IF(ROW()&lt;ROW($A$39)+COUNTIF('Compte-rendu'!$A$2:$A$2082,'PV Ouv - Att'!$F$5),INDIRECT(ADDRESS(MATCH('PV Ouv - Att'!$F$5,'Compte-rendu'!$A$1:$A$2082,0)+ROW()-37,COLUMN()+2,3,1,"CR ouverture"),1),0)</f>
        <v>0</v>
      </c>
      <c r="C76" s="60">
        <f ca="1">IF(ROW()&lt;ROW($A$39)+COUNTIF('Compte-rendu'!$A$2:$A$2082,'PV Ouv - Att'!$F$5),INDIRECT(ADDRESS(MATCH('PV Ouv - Att'!$F$5,'Compte-rendu'!$A$1:$A$2082,0)+ROW()-37,COLUMN()+2,3,1,"CR ouverture"),1),0)</f>
        <v>0</v>
      </c>
      <c r="D76" s="84">
        <f ca="1">IF(ROW()&lt;ROW($A$39)+COUNTIF('Compte-rendu'!$A$2:$A$2082,'PV Ouv - Att'!$F$5),INDIRECT(ADDRESS(MATCH('PV Ouv - Att'!$F$5,'Compte-rendu'!$A$1:$A$2082,0)+ROW()-37,COLUMN()+2,3,1,"CR ouverture"),1),0)</f>
        <v>0</v>
      </c>
      <c r="E76" s="84">
        <f ca="1">IF(ROW()&lt;ROW($A$39)+COUNTIF('Compte-rendu'!$A$2:$A$2082,'PV Ouv - Att'!$F$5),INDIRECT(ADDRESS(MATCH('PV Ouv - Att'!$F$5,'Compte-rendu'!$A$1:$A$2082,0)+ROW()-37,COLUMN()+2,3,1,"CR ouverture"),1),0)</f>
        <v>0</v>
      </c>
      <c r="F76" s="84">
        <f ca="1">IF(ROW()&lt;ROW($A$39)+COUNTIF('Compte-rendu'!$A$2:$A$2082,'PV Ouv - Att'!$F$5),INDIRECT(ADDRESS(MATCH('PV Ouv - Att'!$F$5,'Compte-rendu'!$A$1:$A$2082,0)+ROW()-37,COLUMN()+2,3,1,"CR ouverture"),1),0)</f>
        <v>0</v>
      </c>
      <c r="G76" s="84">
        <f ca="1">IF(ROW()&lt;ROW($A$39)+COUNTIF('Compte-rendu'!$A$2:$A$2082,'PV Ouv - Att'!$F$5),INDIRECT(ADDRESS(MATCH('PV Ouv - Att'!$F$5,'Compte-rendu'!$A$1:$A$2082,0)+ROW()-37,COLUMN()+2,3,1,"CR ouverture"),1),0)</f>
        <v>0</v>
      </c>
      <c r="K76" s="33"/>
      <c r="L76" s="43" t="s">
        <v>56</v>
      </c>
      <c r="M76" s="38" t="s">
        <v>57</v>
      </c>
    </row>
    <row r="77" spans="1:20" ht="104.25" customHeight="1" x14ac:dyDescent="0.25">
      <c r="A77" s="60">
        <f ca="1">IF(ROW()&lt;ROW($A$39)+COUNTIF('Compte-rendu'!$A$2:$A$2082,'PV Ouv - Att'!$F$5),INDIRECT(ADDRESS(MATCH('PV Ouv - Att'!$F$5,'Compte-rendu'!$A$1:$A$2082,0)+ROW()-37,COLUMN()+2,3,1,"CR ouverture"),1),0)</f>
        <v>0</v>
      </c>
      <c r="B77" s="60">
        <f ca="1">IF(ROW()&lt;ROW($A$39)+COUNTIF('Compte-rendu'!$A$2:$A$2082,'PV Ouv - Att'!$F$5),INDIRECT(ADDRESS(MATCH('PV Ouv - Att'!$F$5,'Compte-rendu'!$A$1:$A$2082,0)+ROW()-37,COLUMN()+2,3,1,"CR ouverture"),1),0)</f>
        <v>0</v>
      </c>
      <c r="C77" s="60">
        <f ca="1">IF(ROW()&lt;ROW($A$39)+COUNTIF('Compte-rendu'!$A$2:$A$2082,'PV Ouv - Att'!$F$5),INDIRECT(ADDRESS(MATCH('PV Ouv - Att'!$F$5,'Compte-rendu'!$A$1:$A$2082,0)+ROW()-37,COLUMN()+2,3,1,"CR ouverture"),1),0)</f>
        <v>0</v>
      </c>
      <c r="D77" s="84">
        <f ca="1">IF(ROW()&lt;ROW($A$39)+COUNTIF('Compte-rendu'!$A$2:$A$2082,'PV Ouv - Att'!$F$5),INDIRECT(ADDRESS(MATCH('PV Ouv - Att'!$F$5,'Compte-rendu'!$A$1:$A$2082,0)+ROW()-37,COLUMN()+2,3,1,"CR ouverture"),1),0)</f>
        <v>0</v>
      </c>
      <c r="E77" s="84">
        <f ca="1">IF(ROW()&lt;ROW($A$39)+COUNTIF('Compte-rendu'!$A$2:$A$2082,'PV Ouv - Att'!$F$5),INDIRECT(ADDRESS(MATCH('PV Ouv - Att'!$F$5,'Compte-rendu'!$A$1:$A$2082,0)+ROW()-37,COLUMN()+2,3,1,"CR ouverture"),1),0)</f>
        <v>0</v>
      </c>
      <c r="F77" s="84">
        <f ca="1">IF(ROW()&lt;ROW($A$39)+COUNTIF('Compte-rendu'!$A$2:$A$2082,'PV Ouv - Att'!$F$5),INDIRECT(ADDRESS(MATCH('PV Ouv - Att'!$F$5,'Compte-rendu'!$A$1:$A$2082,0)+ROW()-37,COLUMN()+2,3,1,"CR ouverture"),1),0)</f>
        <v>0</v>
      </c>
      <c r="G77" s="84">
        <f ca="1">IF(ROW()&lt;ROW($A$39)+COUNTIF('Compte-rendu'!$A$2:$A$2082,'PV Ouv - Att'!$F$5),INDIRECT(ADDRESS(MATCH('PV Ouv - Att'!$F$5,'Compte-rendu'!$A$1:$A$2082,0)+ROW()-37,COLUMN()+2,3,1,"CR ouverture"),1),0)</f>
        <v>0</v>
      </c>
      <c r="K77" s="33"/>
      <c r="L77" s="43" t="s">
        <v>58</v>
      </c>
      <c r="M77" s="38" t="s">
        <v>59</v>
      </c>
    </row>
    <row r="78" spans="1:20" ht="104.25" customHeight="1" x14ac:dyDescent="0.25">
      <c r="A78" s="60">
        <f ca="1">IF(ROW()&lt;ROW($A$39)+COUNTIF('Compte-rendu'!$A$2:$A$2082,'PV Ouv - Att'!$F$5),INDIRECT(ADDRESS(MATCH('PV Ouv - Att'!$F$5,'Compte-rendu'!$A$1:$A$2082,0)+ROW()-37,COLUMN()+2,3,1,"CR ouverture"),1),0)</f>
        <v>0</v>
      </c>
      <c r="B78" s="60">
        <f ca="1">IF(ROW()&lt;ROW($A$39)+COUNTIF('Compte-rendu'!$A$2:$A$2082,'PV Ouv - Att'!$F$5),INDIRECT(ADDRESS(MATCH('PV Ouv - Att'!$F$5,'Compte-rendu'!$A$1:$A$2082,0)+ROW()-37,COLUMN()+2,3,1,"CR ouverture"),1),0)</f>
        <v>0</v>
      </c>
      <c r="C78" s="60">
        <f ca="1">IF(ROW()&lt;ROW($A$39)+COUNTIF('Compte-rendu'!$A$2:$A$2082,'PV Ouv - Att'!$F$5),INDIRECT(ADDRESS(MATCH('PV Ouv - Att'!$F$5,'Compte-rendu'!$A$1:$A$2082,0)+ROW()-37,COLUMN()+2,3,1,"CR ouverture"),1),0)</f>
        <v>0</v>
      </c>
      <c r="D78" s="84">
        <f ca="1">IF(ROW()&lt;ROW($A$39)+COUNTIF('Compte-rendu'!$A$2:$A$2082,'PV Ouv - Att'!$F$5),INDIRECT(ADDRESS(MATCH('PV Ouv - Att'!$F$5,'Compte-rendu'!$A$1:$A$2082,0)+ROW()-37,COLUMN()+2,3,1,"CR ouverture"),1),0)</f>
        <v>0</v>
      </c>
      <c r="E78" s="84">
        <f ca="1">IF(ROW()&lt;ROW($A$39)+COUNTIF('Compte-rendu'!$A$2:$A$2082,'PV Ouv - Att'!$F$5),INDIRECT(ADDRESS(MATCH('PV Ouv - Att'!$F$5,'Compte-rendu'!$A$1:$A$2082,0)+ROW()-37,COLUMN()+2,3,1,"CR ouverture"),1),0)</f>
        <v>0</v>
      </c>
      <c r="F78" s="84">
        <f ca="1">IF(ROW()&lt;ROW($A$39)+COUNTIF('Compte-rendu'!$A$2:$A$2082,'PV Ouv - Att'!$F$5),INDIRECT(ADDRESS(MATCH('PV Ouv - Att'!$F$5,'Compte-rendu'!$A$1:$A$2082,0)+ROW()-37,COLUMN()+2,3,1,"CR ouverture"),1),0)</f>
        <v>0</v>
      </c>
      <c r="G78" s="84">
        <f ca="1">IF(ROW()&lt;ROW($A$39)+COUNTIF('Compte-rendu'!$A$2:$A$2082,'PV Ouv - Att'!$F$5),INDIRECT(ADDRESS(MATCH('PV Ouv - Att'!$F$5,'Compte-rendu'!$A$1:$A$2082,0)+ROW()-37,COLUMN()+2,3,1,"CR ouverture"),1),0)</f>
        <v>0</v>
      </c>
      <c r="K78" s="33"/>
      <c r="L78" s="43" t="s">
        <v>60</v>
      </c>
      <c r="M78" s="38" t="s">
        <v>61</v>
      </c>
    </row>
    <row r="79" spans="1:20" ht="104.25" customHeight="1" x14ac:dyDescent="0.25">
      <c r="A79" s="60">
        <f ca="1">IF(ROW()&lt;ROW($A$39)+COUNTIF('Compte-rendu'!$A$2:$A$2082,'PV Ouv - Att'!$F$5),INDIRECT(ADDRESS(MATCH('PV Ouv - Att'!$F$5,'Compte-rendu'!$A$1:$A$2082,0)+ROW()-37,COLUMN()+2,3,1,"CR ouverture"),1),0)</f>
        <v>0</v>
      </c>
      <c r="B79" s="60">
        <f ca="1">IF(ROW()&lt;ROW($A$39)+COUNTIF('Compte-rendu'!$A$2:$A$2082,'PV Ouv - Att'!$F$5),INDIRECT(ADDRESS(MATCH('PV Ouv - Att'!$F$5,'Compte-rendu'!$A$1:$A$2082,0)+ROW()-37,COLUMN()+2,3,1,"CR ouverture"),1),0)</f>
        <v>0</v>
      </c>
      <c r="C79" s="60">
        <f ca="1">IF(ROW()&lt;ROW($A$39)+COUNTIF('Compte-rendu'!$A$2:$A$2082,'PV Ouv - Att'!$F$5),INDIRECT(ADDRESS(MATCH('PV Ouv - Att'!$F$5,'Compte-rendu'!$A$1:$A$2082,0)+ROW()-37,COLUMN()+2,3,1,"CR ouverture"),1),0)</f>
        <v>0</v>
      </c>
      <c r="D79" s="84">
        <f ca="1">IF(ROW()&lt;ROW($A$39)+COUNTIF('Compte-rendu'!$A$2:$A$2082,'PV Ouv - Att'!$F$5),INDIRECT(ADDRESS(MATCH('PV Ouv - Att'!$F$5,'Compte-rendu'!$A$1:$A$2082,0)+ROW()-37,COLUMN()+2,3,1,"CR ouverture"),1),0)</f>
        <v>0</v>
      </c>
      <c r="E79" s="84">
        <f ca="1">IF(ROW()&lt;ROW($A$39)+COUNTIF('Compte-rendu'!$A$2:$A$2082,'PV Ouv - Att'!$F$5),INDIRECT(ADDRESS(MATCH('PV Ouv - Att'!$F$5,'Compte-rendu'!$A$1:$A$2082,0)+ROW()-37,COLUMN()+2,3,1,"CR ouverture"),1),0)</f>
        <v>0</v>
      </c>
      <c r="F79" s="84">
        <f ca="1">IF(ROW()&lt;ROW($A$39)+COUNTIF('Compte-rendu'!$A$2:$A$2082,'PV Ouv - Att'!$F$5),INDIRECT(ADDRESS(MATCH('PV Ouv - Att'!$F$5,'Compte-rendu'!$A$1:$A$2082,0)+ROW()-37,COLUMN()+2,3,1,"CR ouverture"),1),0)</f>
        <v>0</v>
      </c>
      <c r="G79" s="84">
        <f ca="1">IF(ROW()&lt;ROW($A$39)+COUNTIF('Compte-rendu'!$A$2:$A$2082,'PV Ouv - Att'!$F$5),INDIRECT(ADDRESS(MATCH('PV Ouv - Att'!$F$5,'Compte-rendu'!$A$1:$A$2082,0)+ROW()-37,COLUMN()+2,3,1,"CR ouverture"),1),0)</f>
        <v>0</v>
      </c>
      <c r="K79" s="33"/>
      <c r="L79" s="43" t="s">
        <v>62</v>
      </c>
      <c r="M79" s="38" t="s">
        <v>63</v>
      </c>
    </row>
    <row r="80" spans="1:20" ht="104.25" customHeight="1" x14ac:dyDescent="0.25">
      <c r="A80" s="60">
        <f ca="1">IF(ROW()&lt;ROW($A$39)+COUNTIF('Compte-rendu'!$A$2:$A$2082,'PV Ouv - Att'!$F$5),INDIRECT(ADDRESS(MATCH('PV Ouv - Att'!$F$5,'Compte-rendu'!$A$1:$A$2082,0)+ROW()-37,COLUMN()+2,3,1,"CR ouverture"),1),0)</f>
        <v>0</v>
      </c>
      <c r="B80" s="60">
        <f ca="1">IF(ROW()&lt;ROW($A$39)+COUNTIF('Compte-rendu'!$A$2:$A$2082,'PV Ouv - Att'!$F$5),INDIRECT(ADDRESS(MATCH('PV Ouv - Att'!$F$5,'Compte-rendu'!$A$1:$A$2082,0)+ROW()-37,COLUMN()+2,3,1,"CR ouverture"),1),0)</f>
        <v>0</v>
      </c>
      <c r="C80" s="60">
        <f ca="1">IF(ROW()&lt;ROW($A$39)+COUNTIF('Compte-rendu'!$A$2:$A$2082,'PV Ouv - Att'!$F$5),INDIRECT(ADDRESS(MATCH('PV Ouv - Att'!$F$5,'Compte-rendu'!$A$1:$A$2082,0)+ROW()-37,COLUMN()+2,3,1,"CR ouverture"),1),0)</f>
        <v>0</v>
      </c>
      <c r="D80" s="84">
        <f ca="1">IF(ROW()&lt;ROW($A$39)+COUNTIF('Compte-rendu'!$A$2:$A$2082,'PV Ouv - Att'!$F$5),INDIRECT(ADDRESS(MATCH('PV Ouv - Att'!$F$5,'Compte-rendu'!$A$1:$A$2082,0)+ROW()-37,COLUMN()+2,3,1,"CR ouverture"),1),0)</f>
        <v>0</v>
      </c>
      <c r="E80" s="84">
        <f ca="1">IF(ROW()&lt;ROW($A$39)+COUNTIF('Compte-rendu'!$A$2:$A$2082,'PV Ouv - Att'!$F$5),INDIRECT(ADDRESS(MATCH('PV Ouv - Att'!$F$5,'Compte-rendu'!$A$1:$A$2082,0)+ROW()-37,COLUMN()+2,3,1,"CR ouverture"),1),0)</f>
        <v>0</v>
      </c>
      <c r="F80" s="84">
        <f ca="1">IF(ROW()&lt;ROW($A$39)+COUNTIF('Compte-rendu'!$A$2:$A$2082,'PV Ouv - Att'!$F$5),INDIRECT(ADDRESS(MATCH('PV Ouv - Att'!$F$5,'Compte-rendu'!$A$1:$A$2082,0)+ROW()-37,COLUMN()+2,3,1,"CR ouverture"),1),0)</f>
        <v>0</v>
      </c>
      <c r="G80" s="84">
        <f ca="1">IF(ROW()&lt;ROW($A$39)+COUNTIF('Compte-rendu'!$A$2:$A$2082,'PV Ouv - Att'!$F$5),INDIRECT(ADDRESS(MATCH('PV Ouv - Att'!$F$5,'Compte-rendu'!$A$1:$A$2082,0)+ROW()-37,COLUMN()+2,3,1,"CR ouverture"),1),0)</f>
        <v>0</v>
      </c>
      <c r="K80" s="33"/>
      <c r="L80" s="43" t="s">
        <v>64</v>
      </c>
      <c r="M80" s="38" t="s">
        <v>65</v>
      </c>
    </row>
    <row r="81" spans="1:13" ht="104.25" customHeight="1" x14ac:dyDescent="0.25">
      <c r="A81" s="60">
        <f ca="1">IF(ROW()&lt;ROW($A$39)+COUNTIF('Compte-rendu'!$A$2:$A$2082,'PV Ouv - Att'!$F$5),INDIRECT(ADDRESS(MATCH('PV Ouv - Att'!$F$5,'Compte-rendu'!$A$1:$A$2082,0)+ROW()-37,COLUMN()+2,3,1,"CR ouverture"),1),0)</f>
        <v>0</v>
      </c>
      <c r="B81" s="60">
        <f ca="1">IF(ROW()&lt;ROW($A$39)+COUNTIF('Compte-rendu'!$A$2:$A$2082,'PV Ouv - Att'!$F$5),INDIRECT(ADDRESS(MATCH('PV Ouv - Att'!$F$5,'Compte-rendu'!$A$1:$A$2082,0)+ROW()-37,COLUMN()+2,3,1,"CR ouverture"),1),0)</f>
        <v>0</v>
      </c>
      <c r="C81" s="60">
        <f ca="1">IF(ROW()&lt;ROW($A$39)+COUNTIF('Compte-rendu'!$A$2:$A$2082,'PV Ouv - Att'!$F$5),INDIRECT(ADDRESS(MATCH('PV Ouv - Att'!$F$5,'Compte-rendu'!$A$1:$A$2082,0)+ROW()-37,COLUMN()+2,3,1,"CR ouverture"),1),0)</f>
        <v>0</v>
      </c>
      <c r="D81" s="84">
        <f ca="1">IF(ROW()&lt;ROW($A$39)+COUNTIF('Compte-rendu'!$A$2:$A$2082,'PV Ouv - Att'!$F$5),INDIRECT(ADDRESS(MATCH('PV Ouv - Att'!$F$5,'Compte-rendu'!$A$1:$A$2082,0)+ROW()-37,COLUMN()+2,3,1,"CR ouverture"),1),0)</f>
        <v>0</v>
      </c>
      <c r="E81" s="84">
        <f ca="1">IF(ROW()&lt;ROW($A$39)+COUNTIF('Compte-rendu'!$A$2:$A$2082,'PV Ouv - Att'!$F$5),INDIRECT(ADDRESS(MATCH('PV Ouv - Att'!$F$5,'Compte-rendu'!$A$1:$A$2082,0)+ROW()-37,COLUMN()+2,3,1,"CR ouverture"),1),0)</f>
        <v>0</v>
      </c>
      <c r="F81" s="84">
        <f ca="1">IF(ROW()&lt;ROW($A$39)+COUNTIF('Compte-rendu'!$A$2:$A$2082,'PV Ouv - Att'!$F$5),INDIRECT(ADDRESS(MATCH('PV Ouv - Att'!$F$5,'Compte-rendu'!$A$1:$A$2082,0)+ROW()-37,COLUMN()+2,3,1,"CR ouverture"),1),0)</f>
        <v>0</v>
      </c>
      <c r="G81" s="84">
        <f ca="1">IF(ROW()&lt;ROW($A$39)+COUNTIF('Compte-rendu'!$A$2:$A$2082,'PV Ouv - Att'!$F$5),INDIRECT(ADDRESS(MATCH('PV Ouv - Att'!$F$5,'Compte-rendu'!$A$1:$A$2082,0)+ROW()-37,COLUMN()+2,3,1,"CR ouverture"),1),0)</f>
        <v>0</v>
      </c>
      <c r="K81" s="33"/>
      <c r="L81" s="43" t="s">
        <v>66</v>
      </c>
      <c r="M81" s="38" t="s">
        <v>67</v>
      </c>
    </row>
    <row r="82" spans="1:13" ht="104.25" customHeight="1" x14ac:dyDescent="0.25">
      <c r="A82" s="60">
        <f ca="1">IF(ROW()&lt;ROW($A$39)+COUNTIF('Compte-rendu'!$A$2:$A$2082,'PV Ouv - Att'!$F$5),INDIRECT(ADDRESS(MATCH('PV Ouv - Att'!$F$5,'Compte-rendu'!$A$1:$A$2082,0)+ROW()-37,COLUMN()+2,3,1,"CR ouverture"),1),0)</f>
        <v>0</v>
      </c>
      <c r="B82" s="60">
        <f ca="1">IF(ROW()&lt;ROW($A$39)+COUNTIF('Compte-rendu'!$A$2:$A$2082,'PV Ouv - Att'!$F$5),INDIRECT(ADDRESS(MATCH('PV Ouv - Att'!$F$5,'Compte-rendu'!$A$1:$A$2082,0)+ROW()-37,COLUMN()+2,3,1,"CR ouverture"),1),0)</f>
        <v>0</v>
      </c>
      <c r="C82" s="60">
        <f ca="1">IF(ROW()&lt;ROW($A$39)+COUNTIF('Compte-rendu'!$A$2:$A$2082,'PV Ouv - Att'!$F$5),INDIRECT(ADDRESS(MATCH('PV Ouv - Att'!$F$5,'Compte-rendu'!$A$1:$A$2082,0)+ROW()-37,COLUMN()+2,3,1,"CR ouverture"),1),0)</f>
        <v>0</v>
      </c>
      <c r="D82" s="84">
        <f ca="1">IF(ROW()&lt;ROW($A$39)+COUNTIF('Compte-rendu'!$A$2:$A$2082,'PV Ouv - Att'!$F$5),INDIRECT(ADDRESS(MATCH('PV Ouv - Att'!$F$5,'Compte-rendu'!$A$1:$A$2082,0)+ROW()-37,COLUMN()+2,3,1,"CR ouverture"),1),0)</f>
        <v>0</v>
      </c>
      <c r="E82" s="84">
        <f ca="1">IF(ROW()&lt;ROW($A$39)+COUNTIF('Compte-rendu'!$A$2:$A$2082,'PV Ouv - Att'!$F$5),INDIRECT(ADDRESS(MATCH('PV Ouv - Att'!$F$5,'Compte-rendu'!$A$1:$A$2082,0)+ROW()-37,COLUMN()+2,3,1,"CR ouverture"),1),0)</f>
        <v>0</v>
      </c>
      <c r="F82" s="84">
        <f ca="1">IF(ROW()&lt;ROW($A$39)+COUNTIF('Compte-rendu'!$A$2:$A$2082,'PV Ouv - Att'!$F$5),INDIRECT(ADDRESS(MATCH('PV Ouv - Att'!$F$5,'Compte-rendu'!$A$1:$A$2082,0)+ROW()-37,COLUMN()+2,3,1,"CR ouverture"),1),0)</f>
        <v>0</v>
      </c>
      <c r="G82" s="84">
        <f ca="1">IF(ROW()&lt;ROW($A$39)+COUNTIF('Compte-rendu'!$A$2:$A$2082,'PV Ouv - Att'!$F$5),INDIRECT(ADDRESS(MATCH('PV Ouv - Att'!$F$5,'Compte-rendu'!$A$1:$A$2082,0)+ROW()-37,COLUMN()+2,3,1,"CR ouverture"),1),0)</f>
        <v>0</v>
      </c>
      <c r="K82" s="33"/>
      <c r="L82" s="43" t="s">
        <v>68</v>
      </c>
      <c r="M82" s="38" t="s">
        <v>69</v>
      </c>
    </row>
    <row r="83" spans="1:13" ht="104.25" customHeight="1" x14ac:dyDescent="0.25">
      <c r="A83" s="60">
        <f ca="1">IF(ROW()&lt;ROW($A$39)+COUNTIF('Compte-rendu'!$A$2:$A$2082,'PV Ouv - Att'!$F$5),INDIRECT(ADDRESS(MATCH('PV Ouv - Att'!$F$5,'Compte-rendu'!$A$1:$A$2082,0)+ROW()-37,COLUMN()+2,3,1,"CR ouverture"),1),0)</f>
        <v>0</v>
      </c>
      <c r="B83" s="60">
        <f ca="1">IF(ROW()&lt;ROW($A$39)+COUNTIF('Compte-rendu'!$A$2:$A$2082,'PV Ouv - Att'!$F$5),INDIRECT(ADDRESS(MATCH('PV Ouv - Att'!$F$5,'Compte-rendu'!$A$1:$A$2082,0)+ROW()-37,COLUMN()+2,3,1,"CR ouverture"),1),0)</f>
        <v>0</v>
      </c>
      <c r="C83" s="60">
        <f ca="1">IF(ROW()&lt;ROW($A$39)+COUNTIF('Compte-rendu'!$A$2:$A$2082,'PV Ouv - Att'!$F$5),INDIRECT(ADDRESS(MATCH('PV Ouv - Att'!$F$5,'Compte-rendu'!$A$1:$A$2082,0)+ROW()-37,COLUMN()+2,3,1,"CR ouverture"),1),0)</f>
        <v>0</v>
      </c>
      <c r="D83" s="84">
        <f ca="1">IF(ROW()&lt;ROW($A$39)+COUNTIF('Compte-rendu'!$A$2:$A$2082,'PV Ouv - Att'!$F$5),INDIRECT(ADDRESS(MATCH('PV Ouv - Att'!$F$5,'Compte-rendu'!$A$1:$A$2082,0)+ROW()-37,COLUMN()+2,3,1,"CR ouverture"),1),0)</f>
        <v>0</v>
      </c>
      <c r="E83" s="84">
        <f ca="1">IF(ROW()&lt;ROW($A$39)+COUNTIF('Compte-rendu'!$A$2:$A$2082,'PV Ouv - Att'!$F$5),INDIRECT(ADDRESS(MATCH('PV Ouv - Att'!$F$5,'Compte-rendu'!$A$1:$A$2082,0)+ROW()-37,COLUMN()+2,3,1,"CR ouverture"),1),0)</f>
        <v>0</v>
      </c>
      <c r="F83" s="84">
        <f ca="1">IF(ROW()&lt;ROW($A$39)+COUNTIF('Compte-rendu'!$A$2:$A$2082,'PV Ouv - Att'!$F$5),INDIRECT(ADDRESS(MATCH('PV Ouv - Att'!$F$5,'Compte-rendu'!$A$1:$A$2082,0)+ROW()-37,COLUMN()+2,3,1,"CR ouverture"),1),0)</f>
        <v>0</v>
      </c>
      <c r="G83" s="84">
        <f ca="1">IF(ROW()&lt;ROW($A$39)+COUNTIF('Compte-rendu'!$A$2:$A$2082,'PV Ouv - Att'!$F$5),INDIRECT(ADDRESS(MATCH('PV Ouv - Att'!$F$5,'Compte-rendu'!$A$1:$A$2082,0)+ROW()-37,COLUMN()+2,3,1,"CR ouverture"),1),0)</f>
        <v>0</v>
      </c>
      <c r="K83" s="33"/>
      <c r="L83" s="43" t="s">
        <v>70</v>
      </c>
      <c r="M83" s="38" t="s">
        <v>71</v>
      </c>
    </row>
    <row r="84" spans="1:13" ht="110.25" customHeight="1" x14ac:dyDescent="0.25">
      <c r="A84" s="60">
        <f ca="1">IF(ROW()&lt;ROW($A$39)+COUNTIF('Compte-rendu'!$A$2:$A$2082,'PV Ouv - Att'!$F$5),INDIRECT(ADDRESS(MATCH('PV Ouv - Att'!$F$5,'Compte-rendu'!$A$1:$A$2082,0)+ROW()-37,COLUMN()+2,3,1,"CR ouverture"),1),0)</f>
        <v>0</v>
      </c>
      <c r="B84" s="60">
        <f ca="1">IF(ROW()&lt;ROW($A$39)+COUNTIF('Compte-rendu'!$A$2:$A$2082,'PV Ouv - Att'!$F$5),INDIRECT(ADDRESS(MATCH('PV Ouv - Att'!$F$5,'Compte-rendu'!$A$1:$A$2082,0)+ROW()-37,COLUMN()+2,3,1,"CR ouverture"),1),0)</f>
        <v>0</v>
      </c>
      <c r="C84" s="60">
        <f ca="1">IF(ROW()&lt;ROW($A$39)+COUNTIF('Compte-rendu'!$A$2:$A$2082,'PV Ouv - Att'!$F$5),INDIRECT(ADDRESS(MATCH('PV Ouv - Att'!$F$5,'Compte-rendu'!$A$1:$A$2082,0)+ROW()-37,COLUMN()+2,3,1,"CR ouverture"),1),0)</f>
        <v>0</v>
      </c>
      <c r="D84" s="84">
        <f ca="1">IF(ROW()&lt;ROW($A$39)+COUNTIF('Compte-rendu'!$A$2:$A$2082,'PV Ouv - Att'!$F$5),INDIRECT(ADDRESS(MATCH('PV Ouv - Att'!$F$5,'Compte-rendu'!$A$1:$A$2082,0)+ROW()-37,COLUMN()+2,3,1,"CR ouverture"),1),0)</f>
        <v>0</v>
      </c>
      <c r="E84" s="84">
        <f ca="1">IF(ROW()&lt;ROW($A$39)+COUNTIF('Compte-rendu'!$A$2:$A$2082,'PV Ouv - Att'!$F$5),INDIRECT(ADDRESS(MATCH('PV Ouv - Att'!$F$5,'Compte-rendu'!$A$1:$A$2082,0)+ROW()-37,COLUMN()+2,3,1,"CR ouverture"),1),0)</f>
        <v>0</v>
      </c>
      <c r="F84" s="84">
        <f ca="1">IF(ROW()&lt;ROW($A$39)+COUNTIF('Compte-rendu'!$A$2:$A$2082,'PV Ouv - Att'!$F$5),INDIRECT(ADDRESS(MATCH('PV Ouv - Att'!$F$5,'Compte-rendu'!$A$1:$A$2082,0)+ROW()-37,COLUMN()+2,3,1,"CR ouverture"),1),0)</f>
        <v>0</v>
      </c>
      <c r="G84" s="84">
        <f ca="1">IF(ROW()&lt;ROW($A$39)+COUNTIF('Compte-rendu'!$A$2:$A$2082,'PV Ouv - Att'!$F$5),INDIRECT(ADDRESS(MATCH('PV Ouv - Att'!$F$5,'Compte-rendu'!$A$1:$A$2082,0)+ROW()-37,COLUMN()+2,3,1,"CR ouverture"),1),0)</f>
        <v>0</v>
      </c>
      <c r="K84" s="33"/>
      <c r="L84" s="43" t="s">
        <v>72</v>
      </c>
      <c r="M84" s="38" t="s">
        <v>73</v>
      </c>
    </row>
    <row r="85" spans="1:13" ht="110.25" customHeight="1" x14ac:dyDescent="0.25">
      <c r="A85" s="60">
        <f ca="1">IF(ROW()&lt;ROW($A$39)+COUNTIF('Compte-rendu'!$A$2:$A$2082,'PV Ouv - Att'!$F$5),INDIRECT(ADDRESS(MATCH('PV Ouv - Att'!$F$5,'Compte-rendu'!$A$1:$A$2082,0)+ROW()-37,COLUMN()+2,3,1,"CR ouverture"),1),0)</f>
        <v>0</v>
      </c>
      <c r="B85" s="60">
        <f ca="1">IF(ROW()&lt;ROW($A$39)+COUNTIF('Compte-rendu'!$A$2:$A$2082,'PV Ouv - Att'!$F$5),INDIRECT(ADDRESS(MATCH('PV Ouv - Att'!$F$5,'Compte-rendu'!$A$1:$A$2082,0)+ROW()-37,COLUMN()+2,3,1,"CR ouverture"),1),0)</f>
        <v>0</v>
      </c>
      <c r="C85" s="60">
        <f ca="1">IF(ROW()&lt;ROW($A$39)+COUNTIF('Compte-rendu'!$A$2:$A$2082,'PV Ouv - Att'!$F$5),INDIRECT(ADDRESS(MATCH('PV Ouv - Att'!$F$5,'Compte-rendu'!$A$1:$A$2082,0)+ROW()-37,COLUMN()+2,3,1,"CR ouverture"),1),0)</f>
        <v>0</v>
      </c>
      <c r="D85" s="84">
        <f ca="1">IF(ROW()&lt;ROW($A$39)+COUNTIF('Compte-rendu'!$A$2:$A$2082,'PV Ouv - Att'!$F$5),INDIRECT(ADDRESS(MATCH('PV Ouv - Att'!$F$5,'Compte-rendu'!$A$1:$A$2082,0)+ROW()-37,COLUMN()+2,3,1,"CR ouverture"),1),0)</f>
        <v>0</v>
      </c>
      <c r="E85" s="84">
        <f ca="1">IF(ROW()&lt;ROW($A$39)+COUNTIF('Compte-rendu'!$A$2:$A$2082,'PV Ouv - Att'!$F$5),INDIRECT(ADDRESS(MATCH('PV Ouv - Att'!$F$5,'Compte-rendu'!$A$1:$A$2082,0)+ROW()-37,COLUMN()+2,3,1,"CR ouverture"),1),0)</f>
        <v>0</v>
      </c>
      <c r="F85" s="84">
        <f ca="1">IF(ROW()&lt;ROW($A$39)+COUNTIF('Compte-rendu'!$A$2:$A$2082,'PV Ouv - Att'!$F$5),INDIRECT(ADDRESS(MATCH('PV Ouv - Att'!$F$5,'Compte-rendu'!$A$1:$A$2082,0)+ROW()-37,COLUMN()+2,3,1,"CR ouverture"),1),0)</f>
        <v>0</v>
      </c>
      <c r="G85" s="84">
        <f ca="1">IF(ROW()&lt;ROW($A$39)+COUNTIF('Compte-rendu'!$A$2:$A$2082,'PV Ouv - Att'!$F$5),INDIRECT(ADDRESS(MATCH('PV Ouv - Att'!$F$5,'Compte-rendu'!$A$1:$A$2082,0)+ROW()-37,COLUMN()+2,3,1,"CR ouverture"),1),0)</f>
        <v>0</v>
      </c>
      <c r="K85" s="33"/>
      <c r="L85" s="43" t="s">
        <v>74</v>
      </c>
      <c r="M85" s="38" t="s">
        <v>75</v>
      </c>
    </row>
    <row r="86" spans="1:13" ht="110.25" customHeight="1" x14ac:dyDescent="0.25">
      <c r="A86" s="60">
        <f ca="1">IF(ROW()&lt;ROW($A$39)+COUNTIF('Compte-rendu'!$A$2:$A$2082,'PV Ouv - Att'!$F$5),INDIRECT(ADDRESS(MATCH('PV Ouv - Att'!$F$5,'Compte-rendu'!$A$1:$A$2082,0)+ROW()-37,COLUMN()+2,3,1,"CR ouverture"),1),0)</f>
        <v>0</v>
      </c>
      <c r="B86" s="60">
        <f ca="1">IF(ROW()&lt;ROW($A$39)+COUNTIF('Compte-rendu'!$A$2:$A$2082,'PV Ouv - Att'!$F$5),INDIRECT(ADDRESS(MATCH('PV Ouv - Att'!$F$5,'Compte-rendu'!$A$1:$A$2082,0)+ROW()-37,COLUMN()+2,3,1,"CR ouverture"),1),0)</f>
        <v>0</v>
      </c>
      <c r="C86" s="60">
        <f ca="1">IF(ROW()&lt;ROW($A$39)+COUNTIF('Compte-rendu'!$A$2:$A$2082,'PV Ouv - Att'!$F$5),INDIRECT(ADDRESS(MATCH('PV Ouv - Att'!$F$5,'Compte-rendu'!$A$1:$A$2082,0)+ROW()-37,COLUMN()+2,3,1,"CR ouverture"),1),0)</f>
        <v>0</v>
      </c>
      <c r="D86" s="84">
        <f ca="1">IF(ROW()&lt;ROW($A$39)+COUNTIF('Compte-rendu'!$A$2:$A$2082,'PV Ouv - Att'!$F$5),INDIRECT(ADDRESS(MATCH('PV Ouv - Att'!$F$5,'Compte-rendu'!$A$1:$A$2082,0)+ROW()-37,COLUMN()+2,3,1,"CR ouverture"),1),0)</f>
        <v>0</v>
      </c>
      <c r="E86" s="84">
        <f ca="1">IF(ROW()&lt;ROW($A$39)+COUNTIF('Compte-rendu'!$A$2:$A$2082,'PV Ouv - Att'!$F$5),INDIRECT(ADDRESS(MATCH('PV Ouv - Att'!$F$5,'Compte-rendu'!$A$1:$A$2082,0)+ROW()-37,COLUMN()+2,3,1,"CR ouverture"),1),0)</f>
        <v>0</v>
      </c>
      <c r="F86" s="84">
        <f ca="1">IF(ROW()&lt;ROW($A$39)+COUNTIF('Compte-rendu'!$A$2:$A$2082,'PV Ouv - Att'!$F$5),INDIRECT(ADDRESS(MATCH('PV Ouv - Att'!$F$5,'Compte-rendu'!$A$1:$A$2082,0)+ROW()-37,COLUMN()+2,3,1,"CR ouverture"),1),0)</f>
        <v>0</v>
      </c>
      <c r="G86" s="84">
        <f ca="1">IF(ROW()&lt;ROW($A$39)+COUNTIF('Compte-rendu'!$A$2:$A$2082,'PV Ouv - Att'!$F$5),INDIRECT(ADDRESS(MATCH('PV Ouv - Att'!$F$5,'Compte-rendu'!$A$1:$A$2082,0)+ROW()-37,COLUMN()+2,3,1,"CR ouverture"),1),0)</f>
        <v>0</v>
      </c>
      <c r="K86" s="33"/>
      <c r="L86" s="43" t="s">
        <v>76</v>
      </c>
      <c r="M86" s="38" t="s">
        <v>77</v>
      </c>
    </row>
    <row r="87" spans="1:13" ht="110.25" customHeight="1" x14ac:dyDescent="0.25">
      <c r="A87" s="60">
        <f ca="1">IF(ROW()&lt;ROW($A$39)+COUNTIF('Compte-rendu'!$A$2:$A$2082,'PV Ouv - Att'!$F$5),INDIRECT(ADDRESS(MATCH('PV Ouv - Att'!$F$5,'Compte-rendu'!$A$1:$A$2082,0)+ROW()-37,COLUMN()+2,3,1,"CR ouverture"),1),0)</f>
        <v>0</v>
      </c>
      <c r="B87" s="60">
        <f ca="1">IF(ROW()&lt;ROW($A$39)+COUNTIF('Compte-rendu'!$A$2:$A$2082,'PV Ouv - Att'!$F$5),INDIRECT(ADDRESS(MATCH('PV Ouv - Att'!$F$5,'Compte-rendu'!$A$1:$A$2082,0)+ROW()-37,COLUMN()+2,3,1,"CR ouverture"),1),0)</f>
        <v>0</v>
      </c>
      <c r="C87" s="60">
        <f ca="1">IF(ROW()&lt;ROW($A$39)+COUNTIF('Compte-rendu'!$A$2:$A$2082,'PV Ouv - Att'!$F$5),INDIRECT(ADDRESS(MATCH('PV Ouv - Att'!$F$5,'Compte-rendu'!$A$1:$A$2082,0)+ROW()-37,COLUMN()+2,3,1,"CR ouverture"),1),0)</f>
        <v>0</v>
      </c>
      <c r="D87" s="84">
        <f ca="1">IF(ROW()&lt;ROW($A$39)+COUNTIF('Compte-rendu'!$A$2:$A$2082,'PV Ouv - Att'!$F$5),INDIRECT(ADDRESS(MATCH('PV Ouv - Att'!$F$5,'Compte-rendu'!$A$1:$A$2082,0)+ROW()-37,COLUMN()+2,3,1,"CR ouverture"),1),0)</f>
        <v>0</v>
      </c>
      <c r="E87" s="84">
        <f ca="1">IF(ROW()&lt;ROW($A$39)+COUNTIF('Compte-rendu'!$A$2:$A$2082,'PV Ouv - Att'!$F$5),INDIRECT(ADDRESS(MATCH('PV Ouv - Att'!$F$5,'Compte-rendu'!$A$1:$A$2082,0)+ROW()-37,COLUMN()+2,3,1,"CR ouverture"),1),0)</f>
        <v>0</v>
      </c>
      <c r="F87" s="84">
        <f ca="1">IF(ROW()&lt;ROW($A$39)+COUNTIF('Compte-rendu'!$A$2:$A$2082,'PV Ouv - Att'!$F$5),INDIRECT(ADDRESS(MATCH('PV Ouv - Att'!$F$5,'Compte-rendu'!$A$1:$A$2082,0)+ROW()-37,COLUMN()+2,3,1,"CR ouverture"),1),0)</f>
        <v>0</v>
      </c>
      <c r="G87" s="84">
        <f ca="1">IF(ROW()&lt;ROW($A$39)+COUNTIF('Compte-rendu'!$A$2:$A$2082,'PV Ouv - Att'!$F$5),INDIRECT(ADDRESS(MATCH('PV Ouv - Att'!$F$5,'Compte-rendu'!$A$1:$A$2082,0)+ROW()-37,COLUMN()+2,3,1,"CR ouverture"),1),0)</f>
        <v>0</v>
      </c>
      <c r="K87" s="33"/>
      <c r="L87" s="43" t="s">
        <v>78</v>
      </c>
      <c r="M87" s="38" t="s">
        <v>79</v>
      </c>
    </row>
    <row r="88" spans="1:13" ht="110.25" customHeight="1" x14ac:dyDescent="0.25">
      <c r="A88" s="60">
        <f ca="1">IF(ROW()&lt;ROW($A$39)+COUNTIF('Compte-rendu'!$A$2:$A$2082,'PV Ouv - Att'!$F$5),INDIRECT(ADDRESS(MATCH('PV Ouv - Att'!$F$5,'Compte-rendu'!$A$1:$A$2082,0)+ROW()-37,COLUMN()+2,3,1,"CR ouverture"),1),0)</f>
        <v>0</v>
      </c>
      <c r="B88" s="60">
        <f ca="1">IF(ROW()&lt;ROW($A$39)+COUNTIF('Compte-rendu'!$A$2:$A$2082,'PV Ouv - Att'!$F$5),INDIRECT(ADDRESS(MATCH('PV Ouv - Att'!$F$5,'Compte-rendu'!$A$1:$A$2082,0)+ROW()-37,COLUMN()+2,3,1,"CR ouverture"),1),0)</f>
        <v>0</v>
      </c>
      <c r="C88" s="60">
        <f ca="1">IF(ROW()&lt;ROW($A$39)+COUNTIF('Compte-rendu'!$A$2:$A$2082,'PV Ouv - Att'!$F$5),INDIRECT(ADDRESS(MATCH('PV Ouv - Att'!$F$5,'Compte-rendu'!$A$1:$A$2082,0)+ROW()-37,COLUMN()+2,3,1,"CR ouverture"),1),0)</f>
        <v>0</v>
      </c>
      <c r="D88" s="84">
        <f ca="1">IF(ROW()&lt;ROW($A$39)+COUNTIF('Compte-rendu'!$A$2:$A$2082,'PV Ouv - Att'!$F$5),INDIRECT(ADDRESS(MATCH('PV Ouv - Att'!$F$5,'Compte-rendu'!$A$1:$A$2082,0)+ROW()-37,COLUMN()+2,3,1,"CR ouverture"),1),0)</f>
        <v>0</v>
      </c>
      <c r="E88" s="84">
        <f ca="1">IF(ROW()&lt;ROW($A$39)+COUNTIF('Compte-rendu'!$A$2:$A$2082,'PV Ouv - Att'!$F$5),INDIRECT(ADDRESS(MATCH('PV Ouv - Att'!$F$5,'Compte-rendu'!$A$1:$A$2082,0)+ROW()-37,COLUMN()+2,3,1,"CR ouverture"),1),0)</f>
        <v>0</v>
      </c>
      <c r="F88" s="84">
        <f ca="1">IF(ROW()&lt;ROW($A$39)+COUNTIF('Compte-rendu'!$A$2:$A$2082,'PV Ouv - Att'!$F$5),INDIRECT(ADDRESS(MATCH('PV Ouv - Att'!$F$5,'Compte-rendu'!$A$1:$A$2082,0)+ROW()-37,COLUMN()+2,3,1,"CR ouverture"),1),0)</f>
        <v>0</v>
      </c>
      <c r="G88" s="84">
        <f ca="1">IF(ROW()&lt;ROW($A$39)+COUNTIF('Compte-rendu'!$A$2:$A$2082,'PV Ouv - Att'!$F$5),INDIRECT(ADDRESS(MATCH('PV Ouv - Att'!$F$5,'Compte-rendu'!$A$1:$A$2082,0)+ROW()-37,COLUMN()+2,3,1,"CR ouverture"),1),0)</f>
        <v>0</v>
      </c>
      <c r="K88" s="33"/>
      <c r="L88" s="43" t="s">
        <v>80</v>
      </c>
      <c r="M88" s="38" t="s">
        <v>81</v>
      </c>
    </row>
    <row r="89" spans="1:13" ht="110.25" customHeight="1" x14ac:dyDescent="0.25">
      <c r="A89" s="60">
        <f ca="1">IF(ROW()&lt;ROW($A$39)+COUNTIF('Compte-rendu'!$A$2:$A$2082,'PV Ouv - Att'!$F$5),INDIRECT(ADDRESS(MATCH('PV Ouv - Att'!$F$5,'Compte-rendu'!$A$1:$A$2082,0)+ROW()-37,COLUMN()+2,3,1,"CR ouverture"),1),0)</f>
        <v>0</v>
      </c>
      <c r="B89" s="60">
        <f ca="1">IF(ROW()&lt;ROW($A$39)+COUNTIF('Compte-rendu'!$A$2:$A$2082,'PV Ouv - Att'!$F$5),INDIRECT(ADDRESS(MATCH('PV Ouv - Att'!$F$5,'Compte-rendu'!$A$1:$A$2082,0)+ROW()-37,COLUMN()+2,3,1,"CR ouverture"),1),0)</f>
        <v>0</v>
      </c>
      <c r="C89" s="60">
        <f ca="1">IF(ROW()&lt;ROW($A$39)+COUNTIF('Compte-rendu'!$A$2:$A$2082,'PV Ouv - Att'!$F$5),INDIRECT(ADDRESS(MATCH('PV Ouv - Att'!$F$5,'Compte-rendu'!$A$1:$A$2082,0)+ROW()-37,COLUMN()+2,3,1,"CR ouverture"),1),0)</f>
        <v>0</v>
      </c>
      <c r="D89" s="84">
        <f ca="1">IF(ROW()&lt;ROW($A$39)+COUNTIF('Compte-rendu'!$A$2:$A$2082,'PV Ouv - Att'!$F$5),INDIRECT(ADDRESS(MATCH('PV Ouv - Att'!$F$5,'Compte-rendu'!$A$1:$A$2082,0)+ROW()-37,COLUMN()+2,3,1,"CR ouverture"),1),0)</f>
        <v>0</v>
      </c>
      <c r="E89" s="84">
        <f ca="1">IF(ROW()&lt;ROW($A$39)+COUNTIF('Compte-rendu'!$A$2:$A$2082,'PV Ouv - Att'!$F$5),INDIRECT(ADDRESS(MATCH('PV Ouv - Att'!$F$5,'Compte-rendu'!$A$1:$A$2082,0)+ROW()-37,COLUMN()+2,3,1,"CR ouverture"),1),0)</f>
        <v>0</v>
      </c>
      <c r="F89" s="84">
        <f ca="1">IF(ROW()&lt;ROW($A$39)+COUNTIF('Compte-rendu'!$A$2:$A$2082,'PV Ouv - Att'!$F$5),INDIRECT(ADDRESS(MATCH('PV Ouv - Att'!$F$5,'Compte-rendu'!$A$1:$A$2082,0)+ROW()-37,COLUMN()+2,3,1,"CR ouverture"),1),0)</f>
        <v>0</v>
      </c>
      <c r="G89" s="84">
        <f ca="1">IF(ROW()&lt;ROW($A$39)+COUNTIF('Compte-rendu'!$A$2:$A$2082,'PV Ouv - Att'!$F$5),INDIRECT(ADDRESS(MATCH('PV Ouv - Att'!$F$5,'Compte-rendu'!$A$1:$A$2082,0)+ROW()-37,COLUMN()+2,3,1,"CR ouverture"),1),0)</f>
        <v>0</v>
      </c>
      <c r="K89" s="33"/>
      <c r="L89" s="43" t="s">
        <v>82</v>
      </c>
      <c r="M89" s="38" t="s">
        <v>83</v>
      </c>
    </row>
    <row r="90" spans="1:13" ht="110.25" customHeight="1" x14ac:dyDescent="0.25">
      <c r="A90" s="60">
        <f ca="1">IF(ROW()&lt;ROW($A$39)+COUNTIF('Compte-rendu'!$A$2:$A$2082,'PV Ouv - Att'!$F$5),INDIRECT(ADDRESS(MATCH('PV Ouv - Att'!$F$5,'Compte-rendu'!$A$1:$A$2082,0)+ROW()-37,COLUMN()+2,3,1,"CR ouverture"),1),0)</f>
        <v>0</v>
      </c>
      <c r="B90" s="60">
        <f ca="1">IF(ROW()&lt;ROW($A$39)+COUNTIF('Compte-rendu'!$A$2:$A$2082,'PV Ouv - Att'!$F$5),INDIRECT(ADDRESS(MATCH('PV Ouv - Att'!$F$5,'Compte-rendu'!$A$1:$A$2082,0)+ROW()-37,COLUMN()+2,3,1,"CR ouverture"),1),0)</f>
        <v>0</v>
      </c>
      <c r="C90" s="60">
        <f ca="1">IF(ROW()&lt;ROW($A$39)+COUNTIF('Compte-rendu'!$A$2:$A$2082,'PV Ouv - Att'!$F$5),INDIRECT(ADDRESS(MATCH('PV Ouv - Att'!$F$5,'Compte-rendu'!$A$1:$A$2082,0)+ROW()-37,COLUMN()+2,3,1,"CR ouverture"),1),0)</f>
        <v>0</v>
      </c>
      <c r="D90" s="84">
        <f ca="1">IF(ROW()&lt;ROW($A$39)+COUNTIF('Compte-rendu'!$A$2:$A$2082,'PV Ouv - Att'!$F$5),INDIRECT(ADDRESS(MATCH('PV Ouv - Att'!$F$5,'Compte-rendu'!$A$1:$A$2082,0)+ROW()-37,COLUMN()+2,3,1,"CR ouverture"),1),0)</f>
        <v>0</v>
      </c>
      <c r="E90" s="84">
        <f ca="1">IF(ROW()&lt;ROW($A$39)+COUNTIF('Compte-rendu'!$A$2:$A$2082,'PV Ouv - Att'!$F$5),INDIRECT(ADDRESS(MATCH('PV Ouv - Att'!$F$5,'Compte-rendu'!$A$1:$A$2082,0)+ROW()-37,COLUMN()+2,3,1,"CR ouverture"),1),0)</f>
        <v>0</v>
      </c>
      <c r="F90" s="84">
        <f ca="1">IF(ROW()&lt;ROW($A$39)+COUNTIF('Compte-rendu'!$A$2:$A$2082,'PV Ouv - Att'!$F$5),INDIRECT(ADDRESS(MATCH('PV Ouv - Att'!$F$5,'Compte-rendu'!$A$1:$A$2082,0)+ROW()-37,COLUMN()+2,3,1,"CR ouverture"),1),0)</f>
        <v>0</v>
      </c>
      <c r="G90" s="84">
        <f ca="1">IF(ROW()&lt;ROW($A$39)+COUNTIF('Compte-rendu'!$A$2:$A$2082,'PV Ouv - Att'!$F$5),INDIRECT(ADDRESS(MATCH('PV Ouv - Att'!$F$5,'Compte-rendu'!$A$1:$A$2082,0)+ROW()-37,COLUMN()+2,3,1,"CR ouverture"),1),0)</f>
        <v>0</v>
      </c>
      <c r="K90" s="33"/>
      <c r="L90" s="43" t="s">
        <v>84</v>
      </c>
      <c r="M90" s="38" t="s">
        <v>85</v>
      </c>
    </row>
    <row r="91" spans="1:13" ht="110.25" customHeight="1" x14ac:dyDescent="0.25">
      <c r="A91" s="60">
        <f ca="1">IF(ROW()&lt;ROW($A$39)+COUNTIF('Compte-rendu'!$A$2:$A$2082,'PV Ouv - Att'!$F$5),INDIRECT(ADDRESS(MATCH('PV Ouv - Att'!$F$5,'Compte-rendu'!$A$1:$A$2082,0)+ROW()-37,COLUMN()+2,3,1,"CR ouverture"),1),0)</f>
        <v>0</v>
      </c>
      <c r="B91" s="60">
        <f ca="1">IF(ROW()&lt;ROW($A$39)+COUNTIF('Compte-rendu'!$A$2:$A$2082,'PV Ouv - Att'!$F$5),INDIRECT(ADDRESS(MATCH('PV Ouv - Att'!$F$5,'Compte-rendu'!$A$1:$A$2082,0)+ROW()-37,COLUMN()+2,3,1,"CR ouverture"),1),0)</f>
        <v>0</v>
      </c>
      <c r="C91" s="60">
        <f ca="1">IF(ROW()&lt;ROW($A$39)+COUNTIF('Compte-rendu'!$A$2:$A$2082,'PV Ouv - Att'!$F$5),INDIRECT(ADDRESS(MATCH('PV Ouv - Att'!$F$5,'Compte-rendu'!$A$1:$A$2082,0)+ROW()-37,COLUMN()+2,3,1,"CR ouverture"),1),0)</f>
        <v>0</v>
      </c>
      <c r="D91" s="84">
        <f ca="1">IF(ROW()&lt;ROW($A$39)+COUNTIF('Compte-rendu'!$A$2:$A$2082,'PV Ouv - Att'!$F$5),INDIRECT(ADDRESS(MATCH('PV Ouv - Att'!$F$5,'Compte-rendu'!$A$1:$A$2082,0)+ROW()-37,COLUMN()+2,3,1,"CR ouverture"),1),0)</f>
        <v>0</v>
      </c>
      <c r="E91" s="84">
        <f ca="1">IF(ROW()&lt;ROW($A$39)+COUNTIF('Compte-rendu'!$A$2:$A$2082,'PV Ouv - Att'!$F$5),INDIRECT(ADDRESS(MATCH('PV Ouv - Att'!$F$5,'Compte-rendu'!$A$1:$A$2082,0)+ROW()-37,COLUMN()+2,3,1,"CR ouverture"),1),0)</f>
        <v>0</v>
      </c>
      <c r="F91" s="84">
        <f ca="1">IF(ROW()&lt;ROW($A$39)+COUNTIF('Compte-rendu'!$A$2:$A$2082,'PV Ouv - Att'!$F$5),INDIRECT(ADDRESS(MATCH('PV Ouv - Att'!$F$5,'Compte-rendu'!$A$1:$A$2082,0)+ROW()-37,COLUMN()+2,3,1,"CR ouverture"),1),0)</f>
        <v>0</v>
      </c>
      <c r="G91" s="84">
        <f ca="1">IF(ROW()&lt;ROW($A$39)+COUNTIF('Compte-rendu'!$A$2:$A$2082,'PV Ouv - Att'!$F$5),INDIRECT(ADDRESS(MATCH('PV Ouv - Att'!$F$5,'Compte-rendu'!$A$1:$A$2082,0)+ROW()-37,COLUMN()+2,3,1,"CR ouverture"),1),0)</f>
        <v>0</v>
      </c>
      <c r="K91" s="33"/>
      <c r="L91" s="43" t="s">
        <v>86</v>
      </c>
      <c r="M91" s="38" t="s">
        <v>87</v>
      </c>
    </row>
    <row r="92" spans="1:13" ht="110.25" customHeight="1" x14ac:dyDescent="0.25">
      <c r="A92" s="60">
        <f ca="1">IF(ROW()&lt;ROW($A$39)+COUNTIF('Compte-rendu'!$A$2:$A$2082,'PV Ouv - Att'!$F$5),INDIRECT(ADDRESS(MATCH('PV Ouv - Att'!$F$5,'Compte-rendu'!$A$1:$A$2082,0)+ROW()-37,COLUMN()+2,3,1,"CR ouverture"),1),0)</f>
        <v>0</v>
      </c>
      <c r="B92" s="60">
        <f ca="1">IF(ROW()&lt;ROW($A$39)+COUNTIF('Compte-rendu'!$A$2:$A$2082,'PV Ouv - Att'!$F$5),INDIRECT(ADDRESS(MATCH('PV Ouv - Att'!$F$5,'Compte-rendu'!$A$1:$A$2082,0)+ROW()-37,COLUMN()+2,3,1,"CR ouverture"),1),0)</f>
        <v>0</v>
      </c>
      <c r="C92" s="60">
        <f ca="1">IF(ROW()&lt;ROW($A$39)+COUNTIF('Compte-rendu'!$A$2:$A$2082,'PV Ouv - Att'!$F$5),INDIRECT(ADDRESS(MATCH('PV Ouv - Att'!$F$5,'Compte-rendu'!$A$1:$A$2082,0)+ROW()-37,COLUMN()+2,3,1,"CR ouverture"),1),0)</f>
        <v>0</v>
      </c>
      <c r="D92" s="84">
        <f ca="1">IF(ROW()&lt;ROW($A$39)+COUNTIF('Compte-rendu'!$A$2:$A$2082,'PV Ouv - Att'!$F$5),INDIRECT(ADDRESS(MATCH('PV Ouv - Att'!$F$5,'Compte-rendu'!$A$1:$A$2082,0)+ROW()-37,COLUMN()+2,3,1,"CR ouverture"),1),0)</f>
        <v>0</v>
      </c>
      <c r="E92" s="84">
        <f ca="1">IF(ROW()&lt;ROW($A$39)+COUNTIF('Compte-rendu'!$A$2:$A$2082,'PV Ouv - Att'!$F$5),INDIRECT(ADDRESS(MATCH('PV Ouv - Att'!$F$5,'Compte-rendu'!$A$1:$A$2082,0)+ROW()-37,COLUMN()+2,3,1,"CR ouverture"),1),0)</f>
        <v>0</v>
      </c>
      <c r="F92" s="84">
        <f ca="1">IF(ROW()&lt;ROW($A$39)+COUNTIF('Compte-rendu'!$A$2:$A$2082,'PV Ouv - Att'!$F$5),INDIRECT(ADDRESS(MATCH('PV Ouv - Att'!$F$5,'Compte-rendu'!$A$1:$A$2082,0)+ROW()-37,COLUMN()+2,3,1,"CR ouverture"),1),0)</f>
        <v>0</v>
      </c>
      <c r="G92" s="84">
        <f ca="1">IF(ROW()&lt;ROW($A$39)+COUNTIF('Compte-rendu'!$A$2:$A$2082,'PV Ouv - Att'!$F$5),INDIRECT(ADDRESS(MATCH('PV Ouv - Att'!$F$5,'Compte-rendu'!$A$1:$A$2082,0)+ROW()-37,COLUMN()+2,3,1,"CR ouverture"),1),0)</f>
        <v>0</v>
      </c>
      <c r="K92" s="33"/>
      <c r="L92" s="43" t="s">
        <v>88</v>
      </c>
      <c r="M92" s="38" t="s">
        <v>89</v>
      </c>
    </row>
    <row r="93" spans="1:13" ht="110.25" customHeight="1" x14ac:dyDescent="0.25">
      <c r="A93" s="60">
        <f ca="1">IF(ROW()&lt;ROW($A$39)+COUNTIF('Compte-rendu'!$A$2:$A$2082,'PV Ouv - Att'!$F$5),INDIRECT(ADDRESS(MATCH('PV Ouv - Att'!$F$5,'Compte-rendu'!$A$1:$A$2082,0)+ROW()-37,COLUMN()+2,3,1,"CR ouverture"),1),0)</f>
        <v>0</v>
      </c>
      <c r="B93" s="60">
        <f ca="1">IF(ROW()&lt;ROW($A$39)+COUNTIF('Compte-rendu'!$A$2:$A$2082,'PV Ouv - Att'!$F$5),INDIRECT(ADDRESS(MATCH('PV Ouv - Att'!$F$5,'Compte-rendu'!$A$1:$A$2082,0)+ROW()-37,COLUMN()+2,3,1,"CR ouverture"),1),0)</f>
        <v>0</v>
      </c>
      <c r="C93" s="60">
        <f ca="1">IF(ROW()&lt;ROW($A$39)+COUNTIF('Compte-rendu'!$A$2:$A$2082,'PV Ouv - Att'!$F$5),INDIRECT(ADDRESS(MATCH('PV Ouv - Att'!$F$5,'Compte-rendu'!$A$1:$A$2082,0)+ROW()-37,COLUMN()+2,3,1,"CR ouverture"),1),0)</f>
        <v>0</v>
      </c>
      <c r="D93" s="84">
        <f ca="1">IF(ROW()&lt;ROW($A$39)+COUNTIF('Compte-rendu'!$A$2:$A$2082,'PV Ouv - Att'!$F$5),INDIRECT(ADDRESS(MATCH('PV Ouv - Att'!$F$5,'Compte-rendu'!$A$1:$A$2082,0)+ROW()-37,COLUMN()+2,3,1,"CR ouverture"),1),0)</f>
        <v>0</v>
      </c>
      <c r="E93" s="84">
        <f ca="1">IF(ROW()&lt;ROW($A$39)+COUNTIF('Compte-rendu'!$A$2:$A$2082,'PV Ouv - Att'!$F$5),INDIRECT(ADDRESS(MATCH('PV Ouv - Att'!$F$5,'Compte-rendu'!$A$1:$A$2082,0)+ROW()-37,COLUMN()+2,3,1,"CR ouverture"),1),0)</f>
        <v>0</v>
      </c>
      <c r="F93" s="84">
        <f ca="1">IF(ROW()&lt;ROW($A$39)+COUNTIF('Compte-rendu'!$A$2:$A$2082,'PV Ouv - Att'!$F$5),INDIRECT(ADDRESS(MATCH('PV Ouv - Att'!$F$5,'Compte-rendu'!$A$1:$A$2082,0)+ROW()-37,COLUMN()+2,3,1,"CR ouverture"),1),0)</f>
        <v>0</v>
      </c>
      <c r="G93" s="84">
        <f ca="1">IF(ROW()&lt;ROW($A$39)+COUNTIF('Compte-rendu'!$A$2:$A$2082,'PV Ouv - Att'!$F$5),INDIRECT(ADDRESS(MATCH('PV Ouv - Att'!$F$5,'Compte-rendu'!$A$1:$A$2082,0)+ROW()-37,COLUMN()+2,3,1,"CR ouverture"),1),0)</f>
        <v>0</v>
      </c>
      <c r="K93" s="33"/>
      <c r="L93" s="43" t="s">
        <v>90</v>
      </c>
      <c r="M93" s="38" t="s">
        <v>91</v>
      </c>
    </row>
    <row r="94" spans="1:13" ht="110.25" customHeight="1" x14ac:dyDescent="0.25">
      <c r="A94" s="60">
        <f ca="1">IF(ROW()&lt;ROW($A$39)+COUNTIF('Compte-rendu'!$A$2:$A$2082,'PV Ouv - Att'!$F$5),INDIRECT(ADDRESS(MATCH('PV Ouv - Att'!$F$5,'Compte-rendu'!$A$1:$A$2082,0)+ROW()-37,COLUMN()+2,3,1,"CR ouverture"),1),0)</f>
        <v>0</v>
      </c>
      <c r="B94" s="60">
        <f ca="1">IF(ROW()&lt;ROW($A$39)+COUNTIF('Compte-rendu'!$A$2:$A$2082,'PV Ouv - Att'!$F$5),INDIRECT(ADDRESS(MATCH('PV Ouv - Att'!$F$5,'Compte-rendu'!$A$1:$A$2082,0)+ROW()-37,COLUMN()+2,3,1,"CR ouverture"),1),0)</f>
        <v>0</v>
      </c>
      <c r="C94" s="60">
        <f ca="1">IF(ROW()&lt;ROW($A$39)+COUNTIF('Compte-rendu'!$A$2:$A$2082,'PV Ouv - Att'!$F$5),INDIRECT(ADDRESS(MATCH('PV Ouv - Att'!$F$5,'Compte-rendu'!$A$1:$A$2082,0)+ROW()-37,COLUMN()+2,3,1,"CR ouverture"),1),0)</f>
        <v>0</v>
      </c>
      <c r="D94" s="84">
        <f ca="1">IF(ROW()&lt;ROW($A$39)+COUNTIF('Compte-rendu'!$A$2:$A$2082,'PV Ouv - Att'!$F$5),INDIRECT(ADDRESS(MATCH('PV Ouv - Att'!$F$5,'Compte-rendu'!$A$1:$A$2082,0)+ROW()-37,COLUMN()+2,3,1,"CR ouverture"),1),0)</f>
        <v>0</v>
      </c>
      <c r="E94" s="84">
        <f ca="1">IF(ROW()&lt;ROW($A$39)+COUNTIF('Compte-rendu'!$A$2:$A$2082,'PV Ouv - Att'!$F$5),INDIRECT(ADDRESS(MATCH('PV Ouv - Att'!$F$5,'Compte-rendu'!$A$1:$A$2082,0)+ROW()-37,COLUMN()+2,3,1,"CR ouverture"),1),0)</f>
        <v>0</v>
      </c>
      <c r="F94" s="84">
        <f ca="1">IF(ROW()&lt;ROW($A$39)+COUNTIF('Compte-rendu'!$A$2:$A$2082,'PV Ouv - Att'!$F$5),INDIRECT(ADDRESS(MATCH('PV Ouv - Att'!$F$5,'Compte-rendu'!$A$1:$A$2082,0)+ROW()-37,COLUMN()+2,3,1,"CR ouverture"),1),0)</f>
        <v>0</v>
      </c>
      <c r="G94" s="84">
        <f ca="1">IF(ROW()&lt;ROW($A$39)+COUNTIF('Compte-rendu'!$A$2:$A$2082,'PV Ouv - Att'!$F$5),INDIRECT(ADDRESS(MATCH('PV Ouv - Att'!$F$5,'Compte-rendu'!$A$1:$A$2082,0)+ROW()-37,COLUMN()+2,3,1,"CR ouverture"),1),0)</f>
        <v>0</v>
      </c>
      <c r="K94" s="33"/>
      <c r="L94" s="43" t="s">
        <v>92</v>
      </c>
      <c r="M94" s="38" t="s">
        <v>93</v>
      </c>
    </row>
    <row r="95" spans="1:13" ht="110.25" customHeight="1" x14ac:dyDescent="0.25">
      <c r="A95" s="60">
        <f ca="1">IF(ROW()&lt;ROW($A$39)+COUNTIF('Compte-rendu'!$A$2:$A$2082,'PV Ouv - Att'!$F$5),INDIRECT(ADDRESS(MATCH('PV Ouv - Att'!$F$5,'Compte-rendu'!$A$1:$A$2082,0)+ROW()-37,COLUMN()+2,3,1,"CR ouverture"),1),0)</f>
        <v>0</v>
      </c>
      <c r="B95" s="60">
        <f ca="1">IF(ROW()&lt;ROW($A$39)+COUNTIF('Compte-rendu'!$A$2:$A$2082,'PV Ouv - Att'!$F$5),INDIRECT(ADDRESS(MATCH('PV Ouv - Att'!$F$5,'Compte-rendu'!$A$1:$A$2082,0)+ROW()-37,COLUMN()+2,3,1,"CR ouverture"),1),0)</f>
        <v>0</v>
      </c>
      <c r="C95" s="60">
        <f ca="1">IF(ROW()&lt;ROW($A$39)+COUNTIF('Compte-rendu'!$A$2:$A$2082,'PV Ouv - Att'!$F$5),INDIRECT(ADDRESS(MATCH('PV Ouv - Att'!$F$5,'Compte-rendu'!$A$1:$A$2082,0)+ROW()-37,COLUMN()+2,3,1,"CR ouverture"),1),0)</f>
        <v>0</v>
      </c>
      <c r="D95" s="84">
        <f ca="1">IF(ROW()&lt;ROW($A$39)+COUNTIF('Compte-rendu'!$A$2:$A$2082,'PV Ouv - Att'!$F$5),INDIRECT(ADDRESS(MATCH('PV Ouv - Att'!$F$5,'Compte-rendu'!$A$1:$A$2082,0)+ROW()-37,COLUMN()+2,3,1,"CR ouverture"),1),0)</f>
        <v>0</v>
      </c>
      <c r="E95" s="84">
        <f ca="1">IF(ROW()&lt;ROW($A$39)+COUNTIF('Compte-rendu'!$A$2:$A$2082,'PV Ouv - Att'!$F$5),INDIRECT(ADDRESS(MATCH('PV Ouv - Att'!$F$5,'Compte-rendu'!$A$1:$A$2082,0)+ROW()-37,COLUMN()+2,3,1,"CR ouverture"),1),0)</f>
        <v>0</v>
      </c>
      <c r="F95" s="84">
        <f ca="1">IF(ROW()&lt;ROW($A$39)+COUNTIF('Compte-rendu'!$A$2:$A$2082,'PV Ouv - Att'!$F$5),INDIRECT(ADDRESS(MATCH('PV Ouv - Att'!$F$5,'Compte-rendu'!$A$1:$A$2082,0)+ROW()-37,COLUMN()+2,3,1,"CR ouverture"),1),0)</f>
        <v>0</v>
      </c>
      <c r="G95" s="84">
        <f ca="1">IF(ROW()&lt;ROW($A$39)+COUNTIF('Compte-rendu'!$A$2:$A$2082,'PV Ouv - Att'!$F$5),INDIRECT(ADDRESS(MATCH('PV Ouv - Att'!$F$5,'Compte-rendu'!$A$1:$A$2082,0)+ROW()-37,COLUMN()+2,3,1,"CR ouverture"),1),0)</f>
        <v>0</v>
      </c>
      <c r="K95" s="33"/>
      <c r="L95" s="43" t="s">
        <v>94</v>
      </c>
      <c r="M95" s="38" t="s">
        <v>95</v>
      </c>
    </row>
    <row r="96" spans="1:13" ht="110.25" customHeight="1" x14ac:dyDescent="0.25">
      <c r="A96" s="60">
        <f ca="1">IF(ROW()&lt;ROW($A$39)+COUNTIF('Compte-rendu'!$A$2:$A$2082,'PV Ouv - Att'!$F$5),INDIRECT(ADDRESS(MATCH('PV Ouv - Att'!$F$5,'Compte-rendu'!$A$1:$A$2082,0)+ROW()-37,COLUMN()+2,3,1,"CR ouverture"),1),0)</f>
        <v>0</v>
      </c>
      <c r="B96" s="60">
        <f ca="1">IF(ROW()&lt;ROW($A$39)+COUNTIF('Compte-rendu'!$A$2:$A$2082,'PV Ouv - Att'!$F$5),INDIRECT(ADDRESS(MATCH('PV Ouv - Att'!$F$5,'Compte-rendu'!$A$1:$A$2082,0)+ROW()-37,COLUMN()+2,3,1,"CR ouverture"),1),0)</f>
        <v>0</v>
      </c>
      <c r="C96" s="60">
        <f ca="1">IF(ROW()&lt;ROW($A$39)+COUNTIF('Compte-rendu'!$A$2:$A$2082,'PV Ouv - Att'!$F$5),INDIRECT(ADDRESS(MATCH('PV Ouv - Att'!$F$5,'Compte-rendu'!$A$1:$A$2082,0)+ROW()-37,COLUMN()+2,3,1,"CR ouverture"),1),0)</f>
        <v>0</v>
      </c>
      <c r="D96" s="84">
        <f ca="1">IF(ROW()&lt;ROW($A$39)+COUNTIF('Compte-rendu'!$A$2:$A$2082,'PV Ouv - Att'!$F$5),INDIRECT(ADDRESS(MATCH('PV Ouv - Att'!$F$5,'Compte-rendu'!$A$1:$A$2082,0)+ROW()-37,COLUMN()+2,3,1,"CR ouverture"),1),0)</f>
        <v>0</v>
      </c>
      <c r="E96" s="84">
        <f ca="1">IF(ROW()&lt;ROW($A$39)+COUNTIF('Compte-rendu'!$A$2:$A$2082,'PV Ouv - Att'!$F$5),INDIRECT(ADDRESS(MATCH('PV Ouv - Att'!$F$5,'Compte-rendu'!$A$1:$A$2082,0)+ROW()-37,COLUMN()+2,3,1,"CR ouverture"),1),0)</f>
        <v>0</v>
      </c>
      <c r="F96" s="84">
        <f ca="1">IF(ROW()&lt;ROW($A$39)+COUNTIF('Compte-rendu'!$A$2:$A$2082,'PV Ouv - Att'!$F$5),INDIRECT(ADDRESS(MATCH('PV Ouv - Att'!$F$5,'Compte-rendu'!$A$1:$A$2082,0)+ROW()-37,COLUMN()+2,3,1,"CR ouverture"),1),0)</f>
        <v>0</v>
      </c>
      <c r="G96" s="84">
        <f ca="1">IF(ROW()&lt;ROW($A$39)+COUNTIF('Compte-rendu'!$A$2:$A$2082,'PV Ouv - Att'!$F$5),INDIRECT(ADDRESS(MATCH('PV Ouv - Att'!$F$5,'Compte-rendu'!$A$1:$A$2082,0)+ROW()-37,COLUMN()+2,3,1,"CR ouverture"),1),0)</f>
        <v>0</v>
      </c>
      <c r="K96" s="33"/>
      <c r="L96" s="43" t="s">
        <v>96</v>
      </c>
      <c r="M96" s="38" t="s">
        <v>97</v>
      </c>
    </row>
    <row r="97" spans="1:13" ht="110.25" customHeight="1" x14ac:dyDescent="0.25">
      <c r="A97" s="60">
        <f ca="1">IF(ROW()&lt;ROW($A$39)+COUNTIF('Compte-rendu'!$A$2:$A$2082,'PV Ouv - Att'!$F$5),INDIRECT(ADDRESS(MATCH('PV Ouv - Att'!$F$5,'Compte-rendu'!$A$1:$A$2082,0)+ROW()-37,COLUMN()+2,3,1,"CR ouverture"),1),0)</f>
        <v>0</v>
      </c>
      <c r="B97" s="60">
        <f ca="1">IF(ROW()&lt;ROW($A$39)+COUNTIF('Compte-rendu'!$A$2:$A$2082,'PV Ouv - Att'!$F$5),INDIRECT(ADDRESS(MATCH('PV Ouv - Att'!$F$5,'Compte-rendu'!$A$1:$A$2082,0)+ROW()-37,COLUMN()+2,3,1,"CR ouverture"),1),0)</f>
        <v>0</v>
      </c>
      <c r="C97" s="60">
        <f ca="1">IF(ROW()&lt;ROW($A$39)+COUNTIF('Compte-rendu'!$A$2:$A$2082,'PV Ouv - Att'!$F$5),INDIRECT(ADDRESS(MATCH('PV Ouv - Att'!$F$5,'Compte-rendu'!$A$1:$A$2082,0)+ROW()-37,COLUMN()+2,3,1,"CR ouverture"),1),0)</f>
        <v>0</v>
      </c>
      <c r="D97" s="84">
        <f ca="1">IF(ROW()&lt;ROW($A$39)+COUNTIF('Compte-rendu'!$A$2:$A$2082,'PV Ouv - Att'!$F$5),INDIRECT(ADDRESS(MATCH('PV Ouv - Att'!$F$5,'Compte-rendu'!$A$1:$A$2082,0)+ROW()-37,COLUMN()+2,3,1,"CR ouverture"),1),0)</f>
        <v>0</v>
      </c>
      <c r="E97" s="84">
        <f ca="1">IF(ROW()&lt;ROW($A$39)+COUNTIF('Compte-rendu'!$A$2:$A$2082,'PV Ouv - Att'!$F$5),INDIRECT(ADDRESS(MATCH('PV Ouv - Att'!$F$5,'Compte-rendu'!$A$1:$A$2082,0)+ROW()-37,COLUMN()+2,3,1,"CR ouverture"),1),0)</f>
        <v>0</v>
      </c>
      <c r="F97" s="84">
        <f ca="1">IF(ROW()&lt;ROW($A$39)+COUNTIF('Compte-rendu'!$A$2:$A$2082,'PV Ouv - Att'!$F$5),INDIRECT(ADDRESS(MATCH('PV Ouv - Att'!$F$5,'Compte-rendu'!$A$1:$A$2082,0)+ROW()-37,COLUMN()+2,3,1,"CR ouverture"),1),0)</f>
        <v>0</v>
      </c>
      <c r="G97" s="84">
        <f ca="1">IF(ROW()&lt;ROW($A$39)+COUNTIF('Compte-rendu'!$A$2:$A$2082,'PV Ouv - Att'!$F$5),INDIRECT(ADDRESS(MATCH('PV Ouv - Att'!$F$5,'Compte-rendu'!$A$1:$A$2082,0)+ROW()-37,COLUMN()+2,3,1,"CR ouverture"),1),0)</f>
        <v>0</v>
      </c>
      <c r="K97" s="33"/>
      <c r="L97" s="43" t="s">
        <v>98</v>
      </c>
      <c r="M97" s="38" t="s">
        <v>99</v>
      </c>
    </row>
    <row r="98" spans="1:13" ht="110.25" customHeight="1" x14ac:dyDescent="0.25">
      <c r="A98" s="60">
        <f ca="1">IF(ROW()&lt;ROW($A$39)+COUNTIF('Compte-rendu'!$A$2:$A$2082,'PV Ouv - Att'!$F$5),INDIRECT(ADDRESS(MATCH('PV Ouv - Att'!$F$5,'Compte-rendu'!$A$1:$A$2082,0)+ROW()-37,COLUMN()+2,3,1,"CR ouverture"),1),0)</f>
        <v>0</v>
      </c>
      <c r="B98" s="60">
        <f ca="1">IF(ROW()&lt;ROW($A$39)+COUNTIF('Compte-rendu'!$A$2:$A$2082,'PV Ouv - Att'!$F$5),INDIRECT(ADDRESS(MATCH('PV Ouv - Att'!$F$5,'Compte-rendu'!$A$1:$A$2082,0)+ROW()-37,COLUMN()+2,3,1,"CR ouverture"),1),0)</f>
        <v>0</v>
      </c>
      <c r="C98" s="60">
        <f ca="1">IF(ROW()&lt;ROW($A$39)+COUNTIF('Compte-rendu'!$A$2:$A$2082,'PV Ouv - Att'!$F$5),INDIRECT(ADDRESS(MATCH('PV Ouv - Att'!$F$5,'Compte-rendu'!$A$1:$A$2082,0)+ROW()-37,COLUMN()+2,3,1,"CR ouverture"),1),0)</f>
        <v>0</v>
      </c>
      <c r="D98" s="84">
        <f ca="1">IF(ROW()&lt;ROW($A$39)+COUNTIF('Compte-rendu'!$A$2:$A$2082,'PV Ouv - Att'!$F$5),INDIRECT(ADDRESS(MATCH('PV Ouv - Att'!$F$5,'Compte-rendu'!$A$1:$A$2082,0)+ROW()-37,COLUMN()+2,3,1,"CR ouverture"),1),0)</f>
        <v>0</v>
      </c>
      <c r="E98" s="84">
        <f ca="1">IF(ROW()&lt;ROW($A$39)+COUNTIF('Compte-rendu'!$A$2:$A$2082,'PV Ouv - Att'!$F$5),INDIRECT(ADDRESS(MATCH('PV Ouv - Att'!$F$5,'Compte-rendu'!$A$1:$A$2082,0)+ROW()-37,COLUMN()+2,3,1,"CR ouverture"),1),0)</f>
        <v>0</v>
      </c>
      <c r="F98" s="84">
        <f ca="1">IF(ROW()&lt;ROW($A$39)+COUNTIF('Compte-rendu'!$A$2:$A$2082,'PV Ouv - Att'!$F$5),INDIRECT(ADDRESS(MATCH('PV Ouv - Att'!$F$5,'Compte-rendu'!$A$1:$A$2082,0)+ROW()-37,COLUMN()+2,3,1,"CR ouverture"),1),0)</f>
        <v>0</v>
      </c>
      <c r="G98" s="84">
        <f ca="1">IF(ROW()&lt;ROW($A$39)+COUNTIF('Compte-rendu'!$A$2:$A$2082,'PV Ouv - Att'!$F$5),INDIRECT(ADDRESS(MATCH('PV Ouv - Att'!$F$5,'Compte-rendu'!$A$1:$A$2082,0)+ROW()-37,COLUMN()+2,3,1,"CR ouverture"),1),0)</f>
        <v>0</v>
      </c>
      <c r="K98" s="33"/>
      <c r="L98" s="43" t="s">
        <v>100</v>
      </c>
      <c r="M98" s="38" t="s">
        <v>101</v>
      </c>
    </row>
    <row r="99" spans="1:13" ht="110.25" customHeight="1" x14ac:dyDescent="0.25">
      <c r="A99" s="60">
        <f ca="1">IF(ROW()&lt;ROW($A$39)+COUNTIF('Compte-rendu'!$A$2:$A$2082,'PV Ouv - Att'!$F$5),INDIRECT(ADDRESS(MATCH('PV Ouv - Att'!$F$5,'Compte-rendu'!$A$1:$A$2082,0)+ROW()-37,COLUMN()+2,3,1,"CR ouverture"),1),0)</f>
        <v>0</v>
      </c>
      <c r="B99" s="60">
        <f ca="1">IF(ROW()&lt;ROW($A$39)+COUNTIF('Compte-rendu'!$A$2:$A$2082,'PV Ouv - Att'!$F$5),INDIRECT(ADDRESS(MATCH('PV Ouv - Att'!$F$5,'Compte-rendu'!$A$1:$A$2082,0)+ROW()-37,COLUMN()+2,3,1,"CR ouverture"),1),0)</f>
        <v>0</v>
      </c>
      <c r="C99" s="60">
        <f ca="1">IF(ROW()&lt;ROW($A$39)+COUNTIF('Compte-rendu'!$A$2:$A$2082,'PV Ouv - Att'!$F$5),INDIRECT(ADDRESS(MATCH('PV Ouv - Att'!$F$5,'Compte-rendu'!$A$1:$A$2082,0)+ROW()-37,COLUMN()+2,3,1,"CR ouverture"),1),0)</f>
        <v>0</v>
      </c>
      <c r="D99" s="84">
        <f ca="1">IF(ROW()&lt;ROW($A$39)+COUNTIF('Compte-rendu'!$A$2:$A$2082,'PV Ouv - Att'!$F$5),INDIRECT(ADDRESS(MATCH('PV Ouv - Att'!$F$5,'Compte-rendu'!$A$1:$A$2082,0)+ROW()-37,COLUMN()+2,3,1,"CR ouverture"),1),0)</f>
        <v>0</v>
      </c>
      <c r="E99" s="84">
        <f ca="1">IF(ROW()&lt;ROW($A$39)+COUNTIF('Compte-rendu'!$A$2:$A$2082,'PV Ouv - Att'!$F$5),INDIRECT(ADDRESS(MATCH('PV Ouv - Att'!$F$5,'Compte-rendu'!$A$1:$A$2082,0)+ROW()-37,COLUMN()+2,3,1,"CR ouverture"),1),0)</f>
        <v>0</v>
      </c>
      <c r="F99" s="84">
        <f ca="1">IF(ROW()&lt;ROW($A$39)+COUNTIF('Compte-rendu'!$A$2:$A$2082,'PV Ouv - Att'!$F$5),INDIRECT(ADDRESS(MATCH('PV Ouv - Att'!$F$5,'Compte-rendu'!$A$1:$A$2082,0)+ROW()-37,COLUMN()+2,3,1,"CR ouverture"),1),0)</f>
        <v>0</v>
      </c>
      <c r="G99" s="84">
        <f ca="1">IF(ROW()&lt;ROW($A$39)+COUNTIF('Compte-rendu'!$A$2:$A$2082,'PV Ouv - Att'!$F$5),INDIRECT(ADDRESS(MATCH('PV Ouv - Att'!$F$5,'Compte-rendu'!$A$1:$A$2082,0)+ROW()-37,COLUMN()+2,3,1,"CR ouverture"),1),0)</f>
        <v>0</v>
      </c>
      <c r="K99" s="33"/>
      <c r="L99" s="43" t="s">
        <v>102</v>
      </c>
      <c r="M99" s="38" t="s">
        <v>103</v>
      </c>
    </row>
    <row r="100" spans="1:13" ht="110.25" customHeight="1" x14ac:dyDescent="0.25">
      <c r="A100" s="60">
        <f ca="1">IF(ROW()&lt;ROW($A$39)+COUNTIF('Compte-rendu'!$A$2:$A$2082,'PV Ouv - Att'!$F$5),INDIRECT(ADDRESS(MATCH('PV Ouv - Att'!$F$5,'Compte-rendu'!$A$1:$A$2082,0)+ROW()-37,COLUMN()+2,3,1,"CR ouverture"),1),0)</f>
        <v>0</v>
      </c>
      <c r="B100" s="60">
        <f ca="1">IF(ROW()&lt;ROW($A$39)+COUNTIF('Compte-rendu'!$A$2:$A$2082,'PV Ouv - Att'!$F$5),INDIRECT(ADDRESS(MATCH('PV Ouv - Att'!$F$5,'Compte-rendu'!$A$1:$A$2082,0)+ROW()-37,COLUMN()+2,3,1,"CR ouverture"),1),0)</f>
        <v>0</v>
      </c>
      <c r="C100" s="60">
        <f ca="1">IF(ROW()&lt;ROW($A$39)+COUNTIF('Compte-rendu'!$A$2:$A$2082,'PV Ouv - Att'!$F$5),INDIRECT(ADDRESS(MATCH('PV Ouv - Att'!$F$5,'Compte-rendu'!$A$1:$A$2082,0)+ROW()-37,COLUMN()+2,3,1,"CR ouverture"),1),0)</f>
        <v>0</v>
      </c>
      <c r="D100" s="84">
        <f ca="1">IF(ROW()&lt;ROW($A$39)+COUNTIF('Compte-rendu'!$A$2:$A$2082,'PV Ouv - Att'!$F$5),INDIRECT(ADDRESS(MATCH('PV Ouv - Att'!$F$5,'Compte-rendu'!$A$1:$A$2082,0)+ROW()-37,COLUMN()+2,3,1,"CR ouverture"),1),0)</f>
        <v>0</v>
      </c>
      <c r="E100" s="84">
        <f ca="1">IF(ROW()&lt;ROW($A$39)+COUNTIF('Compte-rendu'!$A$2:$A$2082,'PV Ouv - Att'!$F$5),INDIRECT(ADDRESS(MATCH('PV Ouv - Att'!$F$5,'Compte-rendu'!$A$1:$A$2082,0)+ROW()-37,COLUMN()+2,3,1,"CR ouverture"),1),0)</f>
        <v>0</v>
      </c>
      <c r="F100" s="84">
        <f ca="1">IF(ROW()&lt;ROW($A$39)+COUNTIF('Compte-rendu'!$A$2:$A$2082,'PV Ouv - Att'!$F$5),INDIRECT(ADDRESS(MATCH('PV Ouv - Att'!$F$5,'Compte-rendu'!$A$1:$A$2082,0)+ROW()-37,COLUMN()+2,3,1,"CR ouverture"),1),0)</f>
        <v>0</v>
      </c>
      <c r="G100" s="84">
        <f ca="1">IF(ROW()&lt;ROW($A$39)+COUNTIF('Compte-rendu'!$A$2:$A$2082,'PV Ouv - Att'!$F$5),INDIRECT(ADDRESS(MATCH('PV Ouv - Att'!$F$5,'Compte-rendu'!$A$1:$A$2082,0)+ROW()-37,COLUMN()+2,3,1,"CR ouverture"),1),0)</f>
        <v>0</v>
      </c>
      <c r="K100" s="33"/>
      <c r="L100" s="43" t="s">
        <v>104</v>
      </c>
      <c r="M100" s="38" t="s">
        <v>105</v>
      </c>
    </row>
    <row r="101" spans="1:13" ht="110.25" customHeight="1" x14ac:dyDescent="0.25">
      <c r="A101" s="60">
        <f ca="1">IF(ROW()&lt;ROW($A$39)+COUNTIF('Compte-rendu'!$A$2:$A$2082,'PV Ouv - Att'!$F$5),INDIRECT(ADDRESS(MATCH('PV Ouv - Att'!$F$5,'Compte-rendu'!$A$1:$A$2082,0)+ROW()-37,COLUMN()+2,3,1,"CR ouverture"),1),0)</f>
        <v>0</v>
      </c>
      <c r="B101" s="60">
        <f ca="1">IF(ROW()&lt;ROW($A$39)+COUNTIF('Compte-rendu'!$A$2:$A$2082,'PV Ouv - Att'!$F$5),INDIRECT(ADDRESS(MATCH('PV Ouv - Att'!$F$5,'Compte-rendu'!$A$1:$A$2082,0)+ROW()-37,COLUMN()+2,3,1,"CR ouverture"),1),0)</f>
        <v>0</v>
      </c>
      <c r="C101" s="60">
        <f ca="1">IF(ROW()&lt;ROW($A$39)+COUNTIF('Compte-rendu'!$A$2:$A$2082,'PV Ouv - Att'!$F$5),INDIRECT(ADDRESS(MATCH('PV Ouv - Att'!$F$5,'Compte-rendu'!$A$1:$A$2082,0)+ROW()-37,COLUMN()+2,3,1,"CR ouverture"),1),0)</f>
        <v>0</v>
      </c>
      <c r="D101" s="84">
        <f ca="1">IF(ROW()&lt;ROW($A$39)+COUNTIF('Compte-rendu'!$A$2:$A$2082,'PV Ouv - Att'!$F$5),INDIRECT(ADDRESS(MATCH('PV Ouv - Att'!$F$5,'Compte-rendu'!$A$1:$A$2082,0)+ROW()-37,COLUMN()+2,3,1,"CR ouverture"),1),0)</f>
        <v>0</v>
      </c>
      <c r="E101" s="84">
        <f ca="1">IF(ROW()&lt;ROW($A$39)+COUNTIF('Compte-rendu'!$A$2:$A$2082,'PV Ouv - Att'!$F$5),INDIRECT(ADDRESS(MATCH('PV Ouv - Att'!$F$5,'Compte-rendu'!$A$1:$A$2082,0)+ROW()-37,COLUMN()+2,3,1,"CR ouverture"),1),0)</f>
        <v>0</v>
      </c>
      <c r="F101" s="84">
        <f ca="1">IF(ROW()&lt;ROW($A$39)+COUNTIF('Compte-rendu'!$A$2:$A$2082,'PV Ouv - Att'!$F$5),INDIRECT(ADDRESS(MATCH('PV Ouv - Att'!$F$5,'Compte-rendu'!$A$1:$A$2082,0)+ROW()-37,COLUMN()+2,3,1,"CR ouverture"),1),0)</f>
        <v>0</v>
      </c>
      <c r="G101" s="84">
        <f ca="1">IF(ROW()&lt;ROW($A$39)+COUNTIF('Compte-rendu'!$A$2:$A$2082,'PV Ouv - Att'!$F$5),INDIRECT(ADDRESS(MATCH('PV Ouv - Att'!$F$5,'Compte-rendu'!$A$1:$A$2082,0)+ROW()-37,COLUMN()+2,3,1,"CR ouverture"),1),0)</f>
        <v>0</v>
      </c>
      <c r="K101" s="33"/>
      <c r="L101" s="43" t="s">
        <v>106</v>
      </c>
      <c r="M101" s="38" t="s">
        <v>107</v>
      </c>
    </row>
    <row r="102" spans="1:13" ht="110.25" customHeight="1" x14ac:dyDescent="0.25">
      <c r="A102" s="60">
        <f ca="1">IF(ROW()&lt;ROW($A$39)+COUNTIF('Compte-rendu'!$A$2:$A$2082,'PV Ouv - Att'!$F$5),INDIRECT(ADDRESS(MATCH('PV Ouv - Att'!$F$5,'Compte-rendu'!$A$1:$A$2082,0)+ROW()-37,COLUMN()+2,3,1,"CR ouverture"),1),0)</f>
        <v>0</v>
      </c>
      <c r="B102" s="60">
        <f ca="1">IF(ROW()&lt;ROW($A$39)+COUNTIF('Compte-rendu'!$A$2:$A$2082,'PV Ouv - Att'!$F$5),INDIRECT(ADDRESS(MATCH('PV Ouv - Att'!$F$5,'Compte-rendu'!$A$1:$A$2082,0)+ROW()-37,COLUMN()+2,3,1,"CR ouverture"),1),0)</f>
        <v>0</v>
      </c>
      <c r="C102" s="60">
        <f ca="1">IF(ROW()&lt;ROW($A$39)+COUNTIF('Compte-rendu'!$A$2:$A$2082,'PV Ouv - Att'!$F$5),INDIRECT(ADDRESS(MATCH('PV Ouv - Att'!$F$5,'Compte-rendu'!$A$1:$A$2082,0)+ROW()-37,COLUMN()+2,3,1,"CR ouverture"),1),0)</f>
        <v>0</v>
      </c>
      <c r="D102" s="84">
        <f ca="1">IF(ROW()&lt;ROW($A$39)+COUNTIF('Compte-rendu'!$A$2:$A$2082,'PV Ouv - Att'!$F$5),INDIRECT(ADDRESS(MATCH('PV Ouv - Att'!$F$5,'Compte-rendu'!$A$1:$A$2082,0)+ROW()-37,COLUMN()+2,3,1,"CR ouverture"),1),0)</f>
        <v>0</v>
      </c>
      <c r="E102" s="84">
        <f ca="1">IF(ROW()&lt;ROW($A$39)+COUNTIF('Compte-rendu'!$A$2:$A$2082,'PV Ouv - Att'!$F$5),INDIRECT(ADDRESS(MATCH('PV Ouv - Att'!$F$5,'Compte-rendu'!$A$1:$A$2082,0)+ROW()-37,COLUMN()+2,3,1,"CR ouverture"),1),0)</f>
        <v>0</v>
      </c>
      <c r="F102" s="84">
        <f ca="1">IF(ROW()&lt;ROW($A$39)+COUNTIF('Compte-rendu'!$A$2:$A$2082,'PV Ouv - Att'!$F$5),INDIRECT(ADDRESS(MATCH('PV Ouv - Att'!$F$5,'Compte-rendu'!$A$1:$A$2082,0)+ROW()-37,COLUMN()+2,3,1,"CR ouverture"),1),0)</f>
        <v>0</v>
      </c>
      <c r="G102" s="84">
        <f ca="1">IF(ROW()&lt;ROW($A$39)+COUNTIF('Compte-rendu'!$A$2:$A$2082,'PV Ouv - Att'!$F$5),INDIRECT(ADDRESS(MATCH('PV Ouv - Att'!$F$5,'Compte-rendu'!$A$1:$A$2082,0)+ROW()-37,COLUMN()+2,3,1,"CR ouverture"),1),0)</f>
        <v>0</v>
      </c>
      <c r="K102" s="33"/>
      <c r="L102" s="43" t="s">
        <v>108</v>
      </c>
      <c r="M102" s="38" t="s">
        <v>109</v>
      </c>
    </row>
    <row r="103" spans="1:13" ht="110.25" customHeight="1" x14ac:dyDescent="0.25">
      <c r="A103" s="60">
        <f ca="1">IF(ROW()&lt;ROW($A$39)+COUNTIF('Compte-rendu'!$A$2:$A$2082,'PV Ouv - Att'!$F$5),INDIRECT(ADDRESS(MATCH('PV Ouv - Att'!$F$5,'Compte-rendu'!$A$1:$A$2082,0)+ROW()-37,COLUMN()+2,3,1,"CR ouverture"),1),0)</f>
        <v>0</v>
      </c>
      <c r="B103" s="60">
        <f ca="1">IF(ROW()&lt;ROW($A$39)+COUNTIF('Compte-rendu'!$A$2:$A$2082,'PV Ouv - Att'!$F$5),INDIRECT(ADDRESS(MATCH('PV Ouv - Att'!$F$5,'Compte-rendu'!$A$1:$A$2082,0)+ROW()-37,COLUMN()+2,3,1,"CR ouverture"),1),0)</f>
        <v>0</v>
      </c>
      <c r="C103" s="60">
        <f ca="1">IF(ROW()&lt;ROW($A$39)+COUNTIF('Compte-rendu'!$A$2:$A$2082,'PV Ouv - Att'!$F$5),INDIRECT(ADDRESS(MATCH('PV Ouv - Att'!$F$5,'Compte-rendu'!$A$1:$A$2082,0)+ROW()-37,COLUMN()+2,3,1,"CR ouverture"),1),0)</f>
        <v>0</v>
      </c>
      <c r="D103" s="84">
        <f ca="1">IF(ROW()&lt;ROW($A$39)+COUNTIF('Compte-rendu'!$A$2:$A$2082,'PV Ouv - Att'!$F$5),INDIRECT(ADDRESS(MATCH('PV Ouv - Att'!$F$5,'Compte-rendu'!$A$1:$A$2082,0)+ROW()-37,COLUMN()+2,3,1,"CR ouverture"),1),0)</f>
        <v>0</v>
      </c>
      <c r="E103" s="84">
        <f ca="1">IF(ROW()&lt;ROW($A$39)+COUNTIF('Compte-rendu'!$A$2:$A$2082,'PV Ouv - Att'!$F$5),INDIRECT(ADDRESS(MATCH('PV Ouv - Att'!$F$5,'Compte-rendu'!$A$1:$A$2082,0)+ROW()-37,COLUMN()+2,3,1,"CR ouverture"),1),0)</f>
        <v>0</v>
      </c>
      <c r="F103" s="84">
        <f ca="1">IF(ROW()&lt;ROW($A$39)+COUNTIF('Compte-rendu'!$A$2:$A$2082,'PV Ouv - Att'!$F$5),INDIRECT(ADDRESS(MATCH('PV Ouv - Att'!$F$5,'Compte-rendu'!$A$1:$A$2082,0)+ROW()-37,COLUMN()+2,3,1,"CR ouverture"),1),0)</f>
        <v>0</v>
      </c>
      <c r="G103" s="84">
        <f ca="1">IF(ROW()&lt;ROW($A$39)+COUNTIF('Compte-rendu'!$A$2:$A$2082,'PV Ouv - Att'!$F$5),INDIRECT(ADDRESS(MATCH('PV Ouv - Att'!$F$5,'Compte-rendu'!$A$1:$A$2082,0)+ROW()-37,COLUMN()+2,3,1,"CR ouverture"),1),0)</f>
        <v>0</v>
      </c>
      <c r="K103" s="33"/>
      <c r="L103" s="43" t="s">
        <v>110</v>
      </c>
      <c r="M103" s="38" t="s">
        <v>111</v>
      </c>
    </row>
    <row r="104" spans="1:13" ht="110.25" customHeight="1" x14ac:dyDescent="0.25">
      <c r="A104" s="60">
        <f ca="1">IF(ROW()&lt;ROW($A$39)+COUNTIF('Compte-rendu'!$A$2:$A$2082,'PV Ouv - Att'!$F$5),INDIRECT(ADDRESS(MATCH('PV Ouv - Att'!$F$5,'Compte-rendu'!$A$1:$A$2082,0)+ROW()-37,COLUMN()+2,3,1,"CR ouverture"),1),0)</f>
        <v>0</v>
      </c>
      <c r="B104" s="60">
        <f ca="1">IF(ROW()&lt;ROW($A$39)+COUNTIF('Compte-rendu'!$A$2:$A$2082,'PV Ouv - Att'!$F$5),INDIRECT(ADDRESS(MATCH('PV Ouv - Att'!$F$5,'Compte-rendu'!$A$1:$A$2082,0)+ROW()-37,COLUMN()+2,3,1,"CR ouverture"),1),0)</f>
        <v>0</v>
      </c>
      <c r="C104" s="60">
        <f ca="1">IF(ROW()&lt;ROW($A$39)+COUNTIF('Compte-rendu'!$A$2:$A$2082,'PV Ouv - Att'!$F$5),INDIRECT(ADDRESS(MATCH('PV Ouv - Att'!$F$5,'Compte-rendu'!$A$1:$A$2082,0)+ROW()-37,COLUMN()+2,3,1,"CR ouverture"),1),0)</f>
        <v>0</v>
      </c>
      <c r="D104" s="84">
        <f ca="1">IF(ROW()&lt;ROW($A$39)+COUNTIF('Compte-rendu'!$A$2:$A$2082,'PV Ouv - Att'!$F$5),INDIRECT(ADDRESS(MATCH('PV Ouv - Att'!$F$5,'Compte-rendu'!$A$1:$A$2082,0)+ROW()-37,COLUMN()+2,3,1,"CR ouverture"),1),0)</f>
        <v>0</v>
      </c>
      <c r="E104" s="84">
        <f ca="1">IF(ROW()&lt;ROW($A$39)+COUNTIF('Compte-rendu'!$A$2:$A$2082,'PV Ouv - Att'!$F$5),INDIRECT(ADDRESS(MATCH('PV Ouv - Att'!$F$5,'Compte-rendu'!$A$1:$A$2082,0)+ROW()-37,COLUMN()+2,3,1,"CR ouverture"),1),0)</f>
        <v>0</v>
      </c>
      <c r="F104" s="84">
        <f ca="1">IF(ROW()&lt;ROW($A$39)+COUNTIF('Compte-rendu'!$A$2:$A$2082,'PV Ouv - Att'!$F$5),INDIRECT(ADDRESS(MATCH('PV Ouv - Att'!$F$5,'Compte-rendu'!$A$1:$A$2082,0)+ROW()-37,COLUMN()+2,3,1,"CR ouverture"),1),0)</f>
        <v>0</v>
      </c>
      <c r="G104" s="84">
        <f ca="1">IF(ROW()&lt;ROW($A$39)+COUNTIF('Compte-rendu'!$A$2:$A$2082,'PV Ouv - Att'!$F$5),INDIRECT(ADDRESS(MATCH('PV Ouv - Att'!$F$5,'Compte-rendu'!$A$1:$A$2082,0)+ROW()-37,COLUMN()+2,3,1,"CR ouverture"),1),0)</f>
        <v>0</v>
      </c>
      <c r="K104" s="33"/>
      <c r="L104" s="43" t="s">
        <v>112</v>
      </c>
      <c r="M104" s="38" t="s">
        <v>113</v>
      </c>
    </row>
    <row r="105" spans="1:13" ht="110.25" customHeight="1" x14ac:dyDescent="0.25">
      <c r="A105" s="60">
        <f ca="1">IF(ROW()&lt;ROW($A$39)+COUNTIF('Compte-rendu'!$A$2:$A$2082,'PV Ouv - Att'!$F$5),INDIRECT(ADDRESS(MATCH('PV Ouv - Att'!$F$5,'Compte-rendu'!$A$1:$A$2082,0)+ROW()-37,COLUMN()+2,3,1,"CR ouverture"),1),0)</f>
        <v>0</v>
      </c>
      <c r="B105" s="60">
        <f ca="1">IF(ROW()&lt;ROW($A$39)+COUNTIF('Compte-rendu'!$A$2:$A$2082,'PV Ouv - Att'!$F$5),INDIRECT(ADDRESS(MATCH('PV Ouv - Att'!$F$5,'Compte-rendu'!$A$1:$A$2082,0)+ROW()-37,COLUMN()+2,3,1,"CR ouverture"),1),0)</f>
        <v>0</v>
      </c>
      <c r="C105" s="60">
        <f ca="1">IF(ROW()&lt;ROW($A$39)+COUNTIF('Compte-rendu'!$A$2:$A$2082,'PV Ouv - Att'!$F$5),INDIRECT(ADDRESS(MATCH('PV Ouv - Att'!$F$5,'Compte-rendu'!$A$1:$A$2082,0)+ROW()-37,COLUMN()+2,3,1,"CR ouverture"),1),0)</f>
        <v>0</v>
      </c>
      <c r="D105" s="84">
        <f ca="1">IF(ROW()&lt;ROW($A$39)+COUNTIF('Compte-rendu'!$A$2:$A$2082,'PV Ouv - Att'!$F$5),INDIRECT(ADDRESS(MATCH('PV Ouv - Att'!$F$5,'Compte-rendu'!$A$1:$A$2082,0)+ROW()-37,COLUMN()+2,3,1,"CR ouverture"),1),0)</f>
        <v>0</v>
      </c>
      <c r="E105" s="84">
        <f ca="1">IF(ROW()&lt;ROW($A$39)+COUNTIF('Compte-rendu'!$A$2:$A$2082,'PV Ouv - Att'!$F$5),INDIRECT(ADDRESS(MATCH('PV Ouv - Att'!$F$5,'Compte-rendu'!$A$1:$A$2082,0)+ROW()-37,COLUMN()+2,3,1,"CR ouverture"),1),0)</f>
        <v>0</v>
      </c>
      <c r="F105" s="84">
        <f ca="1">IF(ROW()&lt;ROW($A$39)+COUNTIF('Compte-rendu'!$A$2:$A$2082,'PV Ouv - Att'!$F$5),INDIRECT(ADDRESS(MATCH('PV Ouv - Att'!$F$5,'Compte-rendu'!$A$1:$A$2082,0)+ROW()-37,COLUMN()+2,3,1,"CR ouverture"),1),0)</f>
        <v>0</v>
      </c>
      <c r="G105" s="84">
        <f ca="1">IF(ROW()&lt;ROW($A$39)+COUNTIF('Compte-rendu'!$A$2:$A$2082,'PV Ouv - Att'!$F$5),INDIRECT(ADDRESS(MATCH('PV Ouv - Att'!$F$5,'Compte-rendu'!$A$1:$A$2082,0)+ROW()-37,COLUMN()+2,3,1,"CR ouverture"),1),0)</f>
        <v>0</v>
      </c>
      <c r="K105" s="33"/>
      <c r="L105" s="43" t="s">
        <v>114</v>
      </c>
      <c r="M105" s="38" t="s">
        <v>115</v>
      </c>
    </row>
    <row r="106" spans="1:13" ht="110.25" customHeight="1" x14ac:dyDescent="0.25">
      <c r="A106" s="60">
        <f ca="1">IF(ROW()&lt;ROW($A$39)+COUNTIF('Compte-rendu'!$A$2:$A$2082,'PV Ouv - Att'!$F$5),INDIRECT(ADDRESS(MATCH('PV Ouv - Att'!$F$5,'Compte-rendu'!$A$1:$A$2082,0)+ROW()-37,COLUMN()+2,3,1,"CR ouverture"),1),0)</f>
        <v>0</v>
      </c>
      <c r="B106" s="60">
        <f ca="1">IF(ROW()&lt;ROW($A$39)+COUNTIF('Compte-rendu'!$A$2:$A$2082,'PV Ouv - Att'!$F$5),INDIRECT(ADDRESS(MATCH('PV Ouv - Att'!$F$5,'Compte-rendu'!$A$1:$A$2082,0)+ROW()-37,COLUMN()+2,3,1,"CR ouverture"),1),0)</f>
        <v>0</v>
      </c>
      <c r="C106" s="60">
        <f ca="1">IF(ROW()&lt;ROW($A$39)+COUNTIF('Compte-rendu'!$A$2:$A$2082,'PV Ouv - Att'!$F$5),INDIRECT(ADDRESS(MATCH('PV Ouv - Att'!$F$5,'Compte-rendu'!$A$1:$A$2082,0)+ROW()-37,COLUMN()+2,3,1,"CR ouverture"),1),0)</f>
        <v>0</v>
      </c>
      <c r="D106" s="84">
        <f ca="1">IF(ROW()&lt;ROW($A$39)+COUNTIF('Compte-rendu'!$A$2:$A$2082,'PV Ouv - Att'!$F$5),INDIRECT(ADDRESS(MATCH('PV Ouv - Att'!$F$5,'Compte-rendu'!$A$1:$A$2082,0)+ROW()-37,COLUMN()+2,3,1,"CR ouverture"),1),0)</f>
        <v>0</v>
      </c>
      <c r="E106" s="84">
        <f ca="1">IF(ROW()&lt;ROW($A$39)+COUNTIF('Compte-rendu'!$A$2:$A$2082,'PV Ouv - Att'!$F$5),INDIRECT(ADDRESS(MATCH('PV Ouv - Att'!$F$5,'Compte-rendu'!$A$1:$A$2082,0)+ROW()-37,COLUMN()+2,3,1,"CR ouverture"),1),0)</f>
        <v>0</v>
      </c>
      <c r="F106" s="84">
        <f ca="1">IF(ROW()&lt;ROW($A$39)+COUNTIF('Compte-rendu'!$A$2:$A$2082,'PV Ouv - Att'!$F$5),INDIRECT(ADDRESS(MATCH('PV Ouv - Att'!$F$5,'Compte-rendu'!$A$1:$A$2082,0)+ROW()-37,COLUMN()+2,3,1,"CR ouverture"),1),0)</f>
        <v>0</v>
      </c>
      <c r="G106" s="84">
        <f ca="1">IF(ROW()&lt;ROW($A$39)+COUNTIF('Compte-rendu'!$A$2:$A$2082,'PV Ouv - Att'!$F$5),INDIRECT(ADDRESS(MATCH('PV Ouv - Att'!$F$5,'Compte-rendu'!$A$1:$A$2082,0)+ROW()-37,COLUMN()+2,3,1,"CR ouverture"),1),0)</f>
        <v>0</v>
      </c>
      <c r="K106" s="33"/>
      <c r="L106" s="43" t="s">
        <v>116</v>
      </c>
      <c r="M106" s="38" t="s">
        <v>117</v>
      </c>
    </row>
    <row r="107" spans="1:13" ht="110.25" customHeight="1" x14ac:dyDescent="0.25">
      <c r="A107" s="60">
        <f ca="1">IF(ROW()&lt;ROW($A$39)+COUNTIF('Compte-rendu'!$A$2:$A$2082,'PV Ouv - Att'!$F$5),INDIRECT(ADDRESS(MATCH('PV Ouv - Att'!$F$5,'Compte-rendu'!$A$1:$A$2082,0)+ROW()-37,COLUMN()+2,3,1,"CR ouverture"),1),0)</f>
        <v>0</v>
      </c>
      <c r="B107" s="60">
        <f ca="1">IF(ROW()&lt;ROW($A$39)+COUNTIF('Compte-rendu'!$A$2:$A$2082,'PV Ouv - Att'!$F$5),INDIRECT(ADDRESS(MATCH('PV Ouv - Att'!$F$5,'Compte-rendu'!$A$1:$A$2082,0)+ROW()-37,COLUMN()+2,3,1,"CR ouverture"),1),0)</f>
        <v>0</v>
      </c>
      <c r="C107" s="60">
        <f ca="1">IF(ROW()&lt;ROW($A$39)+COUNTIF('Compte-rendu'!$A$2:$A$2082,'PV Ouv - Att'!$F$5),INDIRECT(ADDRESS(MATCH('PV Ouv - Att'!$F$5,'Compte-rendu'!$A$1:$A$2082,0)+ROW()-37,COLUMN()+2,3,1,"CR ouverture"),1),0)</f>
        <v>0</v>
      </c>
      <c r="D107" s="84">
        <f ca="1">IF(ROW()&lt;ROW($A$39)+COUNTIF('Compte-rendu'!$A$2:$A$2082,'PV Ouv - Att'!$F$5),INDIRECT(ADDRESS(MATCH('PV Ouv - Att'!$F$5,'Compte-rendu'!$A$1:$A$2082,0)+ROW()-37,COLUMN()+2,3,1,"CR ouverture"),1),0)</f>
        <v>0</v>
      </c>
      <c r="E107" s="84">
        <f ca="1">IF(ROW()&lt;ROW($A$39)+COUNTIF('Compte-rendu'!$A$2:$A$2082,'PV Ouv - Att'!$F$5),INDIRECT(ADDRESS(MATCH('PV Ouv - Att'!$F$5,'Compte-rendu'!$A$1:$A$2082,0)+ROW()-37,COLUMN()+2,3,1,"CR ouverture"),1),0)</f>
        <v>0</v>
      </c>
      <c r="F107" s="84">
        <f ca="1">IF(ROW()&lt;ROW($A$39)+COUNTIF('Compte-rendu'!$A$2:$A$2082,'PV Ouv - Att'!$F$5),INDIRECT(ADDRESS(MATCH('PV Ouv - Att'!$F$5,'Compte-rendu'!$A$1:$A$2082,0)+ROW()-37,COLUMN()+2,3,1,"CR ouverture"),1),0)</f>
        <v>0</v>
      </c>
      <c r="G107" s="84">
        <f ca="1">IF(ROW()&lt;ROW($A$39)+COUNTIF('Compte-rendu'!$A$2:$A$2082,'PV Ouv - Att'!$F$5),INDIRECT(ADDRESS(MATCH('PV Ouv - Att'!$F$5,'Compte-rendu'!$A$1:$A$2082,0)+ROW()-37,COLUMN()+2,3,1,"CR ouverture"),1),0)</f>
        <v>0</v>
      </c>
      <c r="K107" s="33"/>
      <c r="L107" s="43" t="s">
        <v>118</v>
      </c>
      <c r="M107" s="38" t="s">
        <v>119</v>
      </c>
    </row>
    <row r="108" spans="1:13" ht="110.25" customHeight="1" x14ac:dyDescent="0.25">
      <c r="A108" s="60">
        <f ca="1">IF(ROW()&lt;ROW($A$39)+COUNTIF('Compte-rendu'!$A$2:$A$2082,'PV Ouv - Att'!$F$5),INDIRECT(ADDRESS(MATCH('PV Ouv - Att'!$F$5,'Compte-rendu'!$A$1:$A$2082,0)+ROW()-37,COLUMN()+2,3,1,"CR ouverture"),1),0)</f>
        <v>0</v>
      </c>
      <c r="B108" s="60">
        <f ca="1">IF(ROW()&lt;ROW($A$39)+COUNTIF('Compte-rendu'!$A$2:$A$2082,'PV Ouv - Att'!$F$5),INDIRECT(ADDRESS(MATCH('PV Ouv - Att'!$F$5,'Compte-rendu'!$A$1:$A$2082,0)+ROW()-37,COLUMN()+2,3,1,"CR ouverture"),1),0)</f>
        <v>0</v>
      </c>
      <c r="C108" s="60">
        <f ca="1">IF(ROW()&lt;ROW($A$39)+COUNTIF('Compte-rendu'!$A$2:$A$2082,'PV Ouv - Att'!$F$5),INDIRECT(ADDRESS(MATCH('PV Ouv - Att'!$F$5,'Compte-rendu'!$A$1:$A$2082,0)+ROW()-37,COLUMN()+2,3,1,"CR ouverture"),1),0)</f>
        <v>0</v>
      </c>
      <c r="D108" s="84">
        <f ca="1">IF(ROW()&lt;ROW($A$39)+COUNTIF('Compte-rendu'!$A$2:$A$2082,'PV Ouv - Att'!$F$5),INDIRECT(ADDRESS(MATCH('PV Ouv - Att'!$F$5,'Compte-rendu'!$A$1:$A$2082,0)+ROW()-37,COLUMN()+2,3,1,"CR ouverture"),1),0)</f>
        <v>0</v>
      </c>
      <c r="E108" s="84">
        <f ca="1">IF(ROW()&lt;ROW($A$39)+COUNTIF('Compte-rendu'!$A$2:$A$2082,'PV Ouv - Att'!$F$5),INDIRECT(ADDRESS(MATCH('PV Ouv - Att'!$F$5,'Compte-rendu'!$A$1:$A$2082,0)+ROW()-37,COLUMN()+2,3,1,"CR ouverture"),1),0)</f>
        <v>0</v>
      </c>
      <c r="F108" s="84">
        <f ca="1">IF(ROW()&lt;ROW($A$39)+COUNTIF('Compte-rendu'!$A$2:$A$2082,'PV Ouv - Att'!$F$5),INDIRECT(ADDRESS(MATCH('PV Ouv - Att'!$F$5,'Compte-rendu'!$A$1:$A$2082,0)+ROW()-37,COLUMN()+2,3,1,"CR ouverture"),1),0)</f>
        <v>0</v>
      </c>
      <c r="G108" s="84">
        <f ca="1">IF(ROW()&lt;ROW($A$39)+COUNTIF('Compte-rendu'!$A$2:$A$2082,'PV Ouv - Att'!$F$5),INDIRECT(ADDRESS(MATCH('PV Ouv - Att'!$F$5,'Compte-rendu'!$A$1:$A$2082,0)+ROW()-37,COLUMN()+2,3,1,"CR ouverture"),1),0)</f>
        <v>0</v>
      </c>
      <c r="K108" s="33"/>
      <c r="L108" s="43" t="s">
        <v>120</v>
      </c>
      <c r="M108" s="38" t="s">
        <v>121</v>
      </c>
    </row>
    <row r="109" spans="1:13" ht="110.25" customHeight="1" x14ac:dyDescent="0.25">
      <c r="A109" s="60">
        <f ca="1">IF(ROW()&lt;ROW($A$39)+COUNTIF('Compte-rendu'!$A$2:$A$2082,'PV Ouv - Att'!$F$5),INDIRECT(ADDRESS(MATCH('PV Ouv - Att'!$F$5,'Compte-rendu'!$A$1:$A$2082,0)+ROW()-37,COLUMN()+2,3,1,"CR ouverture"),1),0)</f>
        <v>0</v>
      </c>
      <c r="B109" s="60">
        <f ca="1">IF(ROW()&lt;ROW($A$39)+COUNTIF('Compte-rendu'!$A$2:$A$2082,'PV Ouv - Att'!$F$5),INDIRECT(ADDRESS(MATCH('PV Ouv - Att'!$F$5,'Compte-rendu'!$A$1:$A$2082,0)+ROW()-37,COLUMN()+2,3,1,"CR ouverture"),1),0)</f>
        <v>0</v>
      </c>
      <c r="C109" s="60">
        <f ca="1">IF(ROW()&lt;ROW($A$39)+COUNTIF('Compte-rendu'!$A$2:$A$2082,'PV Ouv - Att'!$F$5),INDIRECT(ADDRESS(MATCH('PV Ouv - Att'!$F$5,'Compte-rendu'!$A$1:$A$2082,0)+ROW()-37,COLUMN()+2,3,1,"CR ouverture"),1),0)</f>
        <v>0</v>
      </c>
      <c r="D109" s="84">
        <f ca="1">IF(ROW()&lt;ROW($A$39)+COUNTIF('Compte-rendu'!$A$2:$A$2082,'PV Ouv - Att'!$F$5),INDIRECT(ADDRESS(MATCH('PV Ouv - Att'!$F$5,'Compte-rendu'!$A$1:$A$2082,0)+ROW()-37,COLUMN()+2,3,1,"CR ouverture"),1),0)</f>
        <v>0</v>
      </c>
      <c r="E109" s="84">
        <f ca="1">IF(ROW()&lt;ROW($A$39)+COUNTIF('Compte-rendu'!$A$2:$A$2082,'PV Ouv - Att'!$F$5),INDIRECT(ADDRESS(MATCH('PV Ouv - Att'!$F$5,'Compte-rendu'!$A$1:$A$2082,0)+ROW()-37,COLUMN()+2,3,1,"CR ouverture"),1),0)</f>
        <v>0</v>
      </c>
      <c r="F109" s="84">
        <f ca="1">IF(ROW()&lt;ROW($A$39)+COUNTIF('Compte-rendu'!$A$2:$A$2082,'PV Ouv - Att'!$F$5),INDIRECT(ADDRESS(MATCH('PV Ouv - Att'!$F$5,'Compte-rendu'!$A$1:$A$2082,0)+ROW()-37,COLUMN()+2,3,1,"CR ouverture"),1),0)</f>
        <v>0</v>
      </c>
      <c r="G109" s="84">
        <f ca="1">IF(ROW()&lt;ROW($A$39)+COUNTIF('Compte-rendu'!$A$2:$A$2082,'PV Ouv - Att'!$F$5),INDIRECT(ADDRESS(MATCH('PV Ouv - Att'!$F$5,'Compte-rendu'!$A$1:$A$2082,0)+ROW()-37,COLUMN()+2,3,1,"CR ouverture"),1),0)</f>
        <v>0</v>
      </c>
      <c r="K109" s="33"/>
      <c r="L109" s="43" t="s">
        <v>122</v>
      </c>
      <c r="M109" s="38" t="s">
        <v>123</v>
      </c>
    </row>
    <row r="110" spans="1:13" ht="110.25" customHeight="1" x14ac:dyDescent="0.25">
      <c r="A110" s="60">
        <f ca="1">IF(ROW()&lt;ROW($A$39)+COUNTIF('Compte-rendu'!$A$2:$A$2082,'PV Ouv - Att'!$F$5),INDIRECT(ADDRESS(MATCH('PV Ouv - Att'!$F$5,'Compte-rendu'!$A$1:$A$2082,0)+ROW()-37,COLUMN()+2,3,1,"CR ouverture"),1),0)</f>
        <v>0</v>
      </c>
      <c r="B110" s="60">
        <f ca="1">IF(ROW()&lt;ROW($A$39)+COUNTIF('Compte-rendu'!$A$2:$A$2082,'PV Ouv - Att'!$F$5),INDIRECT(ADDRESS(MATCH('PV Ouv - Att'!$F$5,'Compte-rendu'!$A$1:$A$2082,0)+ROW()-37,COLUMN()+2,3,1,"CR ouverture"),1),0)</f>
        <v>0</v>
      </c>
      <c r="C110" s="60">
        <f ca="1">IF(ROW()&lt;ROW($A$39)+COUNTIF('Compte-rendu'!$A$2:$A$2082,'PV Ouv - Att'!$F$5),INDIRECT(ADDRESS(MATCH('PV Ouv - Att'!$F$5,'Compte-rendu'!$A$1:$A$2082,0)+ROW()-37,COLUMN()+2,3,1,"CR ouverture"),1),0)</f>
        <v>0</v>
      </c>
      <c r="D110" s="84">
        <f ca="1">IF(ROW()&lt;ROW($A$39)+COUNTIF('Compte-rendu'!$A$2:$A$2082,'PV Ouv - Att'!$F$5),INDIRECT(ADDRESS(MATCH('PV Ouv - Att'!$F$5,'Compte-rendu'!$A$1:$A$2082,0)+ROW()-37,COLUMN()+2,3,1,"CR ouverture"),1),0)</f>
        <v>0</v>
      </c>
      <c r="E110" s="84">
        <f ca="1">IF(ROW()&lt;ROW($A$39)+COUNTIF('Compte-rendu'!$A$2:$A$2082,'PV Ouv - Att'!$F$5),INDIRECT(ADDRESS(MATCH('PV Ouv - Att'!$F$5,'Compte-rendu'!$A$1:$A$2082,0)+ROW()-37,COLUMN()+2,3,1,"CR ouverture"),1),0)</f>
        <v>0</v>
      </c>
      <c r="F110" s="84">
        <f ca="1">IF(ROW()&lt;ROW($A$39)+COUNTIF('Compte-rendu'!$A$2:$A$2082,'PV Ouv - Att'!$F$5),INDIRECT(ADDRESS(MATCH('PV Ouv - Att'!$F$5,'Compte-rendu'!$A$1:$A$2082,0)+ROW()-37,COLUMN()+2,3,1,"CR ouverture"),1),0)</f>
        <v>0</v>
      </c>
      <c r="G110" s="84">
        <f ca="1">IF(ROW()&lt;ROW($A$39)+COUNTIF('Compte-rendu'!$A$2:$A$2082,'PV Ouv - Att'!$F$5),INDIRECT(ADDRESS(MATCH('PV Ouv - Att'!$F$5,'Compte-rendu'!$A$1:$A$2082,0)+ROW()-37,COLUMN()+2,3,1,"CR ouverture"),1),0)</f>
        <v>0</v>
      </c>
      <c r="K110" s="33"/>
      <c r="L110" s="43" t="s">
        <v>124</v>
      </c>
      <c r="M110" s="38" t="s">
        <v>125</v>
      </c>
    </row>
    <row r="111" spans="1:13" ht="110.25" customHeight="1" x14ac:dyDescent="0.25">
      <c r="A111" s="60">
        <f ca="1">IF(ROW()&lt;ROW($A$39)+COUNTIF('Compte-rendu'!$A$2:$A$2082,'PV Ouv - Att'!$F$5),INDIRECT(ADDRESS(MATCH('PV Ouv - Att'!$F$5,'Compte-rendu'!$A$1:$A$2082,0)+ROW()-37,COLUMN()+2,3,1,"CR ouverture"),1),0)</f>
        <v>0</v>
      </c>
      <c r="B111" s="60">
        <f ca="1">IF(ROW()&lt;ROW($A$39)+COUNTIF('Compte-rendu'!$A$2:$A$2082,'PV Ouv - Att'!$F$5),INDIRECT(ADDRESS(MATCH('PV Ouv - Att'!$F$5,'Compte-rendu'!$A$1:$A$2082,0)+ROW()-37,COLUMN()+2,3,1,"CR ouverture"),1),0)</f>
        <v>0</v>
      </c>
      <c r="C111" s="60">
        <f ca="1">IF(ROW()&lt;ROW($A$39)+COUNTIF('Compte-rendu'!$A$2:$A$2082,'PV Ouv - Att'!$F$5),INDIRECT(ADDRESS(MATCH('PV Ouv - Att'!$F$5,'Compte-rendu'!$A$1:$A$2082,0)+ROW()-37,COLUMN()+2,3,1,"CR ouverture"),1),0)</f>
        <v>0</v>
      </c>
      <c r="D111" s="84">
        <f ca="1">IF(ROW()&lt;ROW($A$39)+COUNTIF('Compte-rendu'!$A$2:$A$2082,'PV Ouv - Att'!$F$5),INDIRECT(ADDRESS(MATCH('PV Ouv - Att'!$F$5,'Compte-rendu'!$A$1:$A$2082,0)+ROW()-37,COLUMN()+2,3,1,"CR ouverture"),1),0)</f>
        <v>0</v>
      </c>
      <c r="E111" s="84">
        <f ca="1">IF(ROW()&lt;ROW($A$39)+COUNTIF('Compte-rendu'!$A$2:$A$2082,'PV Ouv - Att'!$F$5),INDIRECT(ADDRESS(MATCH('PV Ouv - Att'!$F$5,'Compte-rendu'!$A$1:$A$2082,0)+ROW()-37,COLUMN()+2,3,1,"CR ouverture"),1),0)</f>
        <v>0</v>
      </c>
      <c r="F111" s="84">
        <f ca="1">IF(ROW()&lt;ROW($A$39)+COUNTIF('Compte-rendu'!$A$2:$A$2082,'PV Ouv - Att'!$F$5),INDIRECT(ADDRESS(MATCH('PV Ouv - Att'!$F$5,'Compte-rendu'!$A$1:$A$2082,0)+ROW()-37,COLUMN()+2,3,1,"CR ouverture"),1),0)</f>
        <v>0</v>
      </c>
      <c r="G111" s="84">
        <f ca="1">IF(ROW()&lt;ROW($A$39)+COUNTIF('Compte-rendu'!$A$2:$A$2082,'PV Ouv - Att'!$F$5),INDIRECT(ADDRESS(MATCH('PV Ouv - Att'!$F$5,'Compte-rendu'!$A$1:$A$2082,0)+ROW()-37,COLUMN()+2,3,1,"CR ouverture"),1),0)</f>
        <v>0</v>
      </c>
      <c r="K111" s="33"/>
      <c r="L111" s="43" t="s">
        <v>126</v>
      </c>
      <c r="M111" s="38" t="s">
        <v>127</v>
      </c>
    </row>
    <row r="112" spans="1:13" ht="110.25" customHeight="1" x14ac:dyDescent="0.25">
      <c r="A112" s="60">
        <f ca="1">IF(ROW()&lt;ROW($A$39)+COUNTIF('Compte-rendu'!$A$2:$A$2082,'PV Ouv - Att'!$F$5),INDIRECT(ADDRESS(MATCH('PV Ouv - Att'!$F$5,'Compte-rendu'!$A$1:$A$2082,0)+ROW()-37,COLUMN()+2,3,1,"CR ouverture"),1),0)</f>
        <v>0</v>
      </c>
      <c r="B112" s="60">
        <f ca="1">IF(ROW()&lt;ROW($A$39)+COUNTIF('Compte-rendu'!$A$2:$A$2082,'PV Ouv - Att'!$F$5),INDIRECT(ADDRESS(MATCH('PV Ouv - Att'!$F$5,'Compte-rendu'!$A$1:$A$2082,0)+ROW()-37,COLUMN()+2,3,1,"CR ouverture"),1),0)</f>
        <v>0</v>
      </c>
      <c r="C112" s="60">
        <f ca="1">IF(ROW()&lt;ROW($A$39)+COUNTIF('Compte-rendu'!$A$2:$A$2082,'PV Ouv - Att'!$F$5),INDIRECT(ADDRESS(MATCH('PV Ouv - Att'!$F$5,'Compte-rendu'!$A$1:$A$2082,0)+ROW()-37,COLUMN()+2,3,1,"CR ouverture"),1),0)</f>
        <v>0</v>
      </c>
      <c r="D112" s="84">
        <f ca="1">IF(ROW()&lt;ROW($A$39)+COUNTIF('Compte-rendu'!$A$2:$A$2082,'PV Ouv - Att'!$F$5),INDIRECT(ADDRESS(MATCH('PV Ouv - Att'!$F$5,'Compte-rendu'!$A$1:$A$2082,0)+ROW()-37,COLUMN()+2,3,1,"CR ouverture"),1),0)</f>
        <v>0</v>
      </c>
      <c r="E112" s="84">
        <f ca="1">IF(ROW()&lt;ROW($A$39)+COUNTIF('Compte-rendu'!$A$2:$A$2082,'PV Ouv - Att'!$F$5),INDIRECT(ADDRESS(MATCH('PV Ouv - Att'!$F$5,'Compte-rendu'!$A$1:$A$2082,0)+ROW()-37,COLUMN()+2,3,1,"CR ouverture"),1),0)</f>
        <v>0</v>
      </c>
      <c r="F112" s="84">
        <f ca="1">IF(ROW()&lt;ROW($A$39)+COUNTIF('Compte-rendu'!$A$2:$A$2082,'PV Ouv - Att'!$F$5),INDIRECT(ADDRESS(MATCH('PV Ouv - Att'!$F$5,'Compte-rendu'!$A$1:$A$2082,0)+ROW()-37,COLUMN()+2,3,1,"CR ouverture"),1),0)</f>
        <v>0</v>
      </c>
      <c r="G112" s="84">
        <f ca="1">IF(ROW()&lt;ROW($A$39)+COUNTIF('Compte-rendu'!$A$2:$A$2082,'PV Ouv - Att'!$F$5),INDIRECT(ADDRESS(MATCH('PV Ouv - Att'!$F$5,'Compte-rendu'!$A$1:$A$2082,0)+ROW()-37,COLUMN()+2,3,1,"CR ouverture"),1),0)</f>
        <v>0</v>
      </c>
      <c r="K112" s="33"/>
      <c r="L112" s="43" t="s">
        <v>128</v>
      </c>
      <c r="M112" s="38" t="s">
        <v>129</v>
      </c>
    </row>
    <row r="113" spans="1:13" ht="110.25" customHeight="1" x14ac:dyDescent="0.25">
      <c r="A113" s="60">
        <f ca="1">IF(ROW()&lt;ROW($A$39)+COUNTIF('Compte-rendu'!$A$2:$A$2082,'PV Ouv - Att'!$F$5),INDIRECT(ADDRESS(MATCH('PV Ouv - Att'!$F$5,'Compte-rendu'!$A$1:$A$2082,0)+ROW()-37,COLUMN()+2,3,1,"CR ouverture"),1),0)</f>
        <v>0</v>
      </c>
      <c r="B113" s="60">
        <f ca="1">IF(ROW()&lt;ROW($A$39)+COUNTIF('Compte-rendu'!$A$2:$A$2082,'PV Ouv - Att'!$F$5),INDIRECT(ADDRESS(MATCH('PV Ouv - Att'!$F$5,'Compte-rendu'!$A$1:$A$2082,0)+ROW()-37,COLUMN()+2,3,1,"CR ouverture"),1),0)</f>
        <v>0</v>
      </c>
      <c r="C113" s="60">
        <f ca="1">IF(ROW()&lt;ROW($A$39)+COUNTIF('Compte-rendu'!$A$2:$A$2082,'PV Ouv - Att'!$F$5),INDIRECT(ADDRESS(MATCH('PV Ouv - Att'!$F$5,'Compte-rendu'!$A$1:$A$2082,0)+ROW()-37,COLUMN()+2,3,1,"CR ouverture"),1),0)</f>
        <v>0</v>
      </c>
      <c r="D113" s="84">
        <f ca="1">IF(ROW()&lt;ROW($A$39)+COUNTIF('Compte-rendu'!$A$2:$A$2082,'PV Ouv - Att'!$F$5),INDIRECT(ADDRESS(MATCH('PV Ouv - Att'!$F$5,'Compte-rendu'!$A$1:$A$2082,0)+ROW()-37,COLUMN()+2,3,1,"CR ouverture"),1),0)</f>
        <v>0</v>
      </c>
      <c r="E113" s="84">
        <f ca="1">IF(ROW()&lt;ROW($A$39)+COUNTIF('Compte-rendu'!$A$2:$A$2082,'PV Ouv - Att'!$F$5),INDIRECT(ADDRESS(MATCH('PV Ouv - Att'!$F$5,'Compte-rendu'!$A$1:$A$2082,0)+ROW()-37,COLUMN()+2,3,1,"CR ouverture"),1),0)</f>
        <v>0</v>
      </c>
      <c r="F113" s="84">
        <f ca="1">IF(ROW()&lt;ROW($A$39)+COUNTIF('Compte-rendu'!$A$2:$A$2082,'PV Ouv - Att'!$F$5),INDIRECT(ADDRESS(MATCH('PV Ouv - Att'!$F$5,'Compte-rendu'!$A$1:$A$2082,0)+ROW()-37,COLUMN()+2,3,1,"CR ouverture"),1),0)</f>
        <v>0</v>
      </c>
      <c r="G113" s="84">
        <f ca="1">IF(ROW()&lt;ROW($A$39)+COUNTIF('Compte-rendu'!$A$2:$A$2082,'PV Ouv - Att'!$F$5),INDIRECT(ADDRESS(MATCH('PV Ouv - Att'!$F$5,'Compte-rendu'!$A$1:$A$2082,0)+ROW()-37,COLUMN()+2,3,1,"CR ouverture"),1),0)</f>
        <v>0</v>
      </c>
      <c r="K113" s="33"/>
      <c r="L113" s="43" t="s">
        <v>130</v>
      </c>
      <c r="M113" s="38" t="s">
        <v>131</v>
      </c>
    </row>
    <row r="114" spans="1:13" ht="110.25" customHeight="1" x14ac:dyDescent="0.25">
      <c r="A114" s="60">
        <f ca="1">IF(ROW()&lt;ROW($A$39)+COUNTIF('Compte-rendu'!$A$2:$A$2082,'PV Ouv - Att'!$F$5),INDIRECT(ADDRESS(MATCH('PV Ouv - Att'!$F$5,'Compte-rendu'!$A$1:$A$2082,0)+ROW()-37,COLUMN()+2,3,1,"CR ouverture"),1),0)</f>
        <v>0</v>
      </c>
      <c r="B114" s="60">
        <f ca="1">IF(ROW()&lt;ROW($A$39)+COUNTIF('Compte-rendu'!$A$2:$A$2082,'PV Ouv - Att'!$F$5),INDIRECT(ADDRESS(MATCH('PV Ouv - Att'!$F$5,'Compte-rendu'!$A$1:$A$2082,0)+ROW()-37,COLUMN()+2,3,1,"CR ouverture"),1),0)</f>
        <v>0</v>
      </c>
      <c r="C114" s="60">
        <f ca="1">IF(ROW()&lt;ROW($A$39)+COUNTIF('Compte-rendu'!$A$2:$A$2082,'PV Ouv - Att'!$F$5),INDIRECT(ADDRESS(MATCH('PV Ouv - Att'!$F$5,'Compte-rendu'!$A$1:$A$2082,0)+ROW()-37,COLUMN()+2,3,1,"CR ouverture"),1),0)</f>
        <v>0</v>
      </c>
      <c r="D114" s="84">
        <f ca="1">IF(ROW()&lt;ROW($A$39)+COUNTIF('Compte-rendu'!$A$2:$A$2082,'PV Ouv - Att'!$F$5),INDIRECT(ADDRESS(MATCH('PV Ouv - Att'!$F$5,'Compte-rendu'!$A$1:$A$2082,0)+ROW()-37,COLUMN()+2,3,1,"CR ouverture"),1),0)</f>
        <v>0</v>
      </c>
      <c r="E114" s="84">
        <f ca="1">IF(ROW()&lt;ROW($A$39)+COUNTIF('Compte-rendu'!$A$2:$A$2082,'PV Ouv - Att'!$F$5),INDIRECT(ADDRESS(MATCH('PV Ouv - Att'!$F$5,'Compte-rendu'!$A$1:$A$2082,0)+ROW()-37,COLUMN()+2,3,1,"CR ouverture"),1),0)</f>
        <v>0</v>
      </c>
      <c r="F114" s="84">
        <f ca="1">IF(ROW()&lt;ROW($A$39)+COUNTIF('Compte-rendu'!$A$2:$A$2082,'PV Ouv - Att'!$F$5),INDIRECT(ADDRESS(MATCH('PV Ouv - Att'!$F$5,'Compte-rendu'!$A$1:$A$2082,0)+ROW()-37,COLUMN()+2,3,1,"CR ouverture"),1),0)</f>
        <v>0</v>
      </c>
      <c r="G114" s="84">
        <f ca="1">IF(ROW()&lt;ROW($A$39)+COUNTIF('Compte-rendu'!$A$2:$A$2082,'PV Ouv - Att'!$F$5),INDIRECT(ADDRESS(MATCH('PV Ouv - Att'!$F$5,'Compte-rendu'!$A$1:$A$2082,0)+ROW()-37,COLUMN()+2,3,1,"CR ouverture"),1),0)</f>
        <v>0</v>
      </c>
      <c r="K114" s="33"/>
      <c r="L114" s="43" t="s">
        <v>132</v>
      </c>
      <c r="M114" s="38" t="s">
        <v>133</v>
      </c>
    </row>
    <row r="115" spans="1:13" ht="110.25" customHeight="1" x14ac:dyDescent="0.25">
      <c r="A115" s="60">
        <f ca="1">IF(ROW()&lt;ROW($A$39)+COUNTIF('Compte-rendu'!$A$2:$A$2082,'PV Ouv - Att'!$F$5),INDIRECT(ADDRESS(MATCH('PV Ouv - Att'!$F$5,'Compte-rendu'!$A$1:$A$2082,0)+ROW()-37,COLUMN()+2,3,1,"CR ouverture"),1),0)</f>
        <v>0</v>
      </c>
      <c r="B115" s="60">
        <f ca="1">IF(ROW()&lt;ROW($A$39)+COUNTIF('Compte-rendu'!$A$2:$A$2082,'PV Ouv - Att'!$F$5),INDIRECT(ADDRESS(MATCH('PV Ouv - Att'!$F$5,'Compte-rendu'!$A$1:$A$2082,0)+ROW()-37,COLUMN()+2,3,1,"CR ouverture"),1),0)</f>
        <v>0</v>
      </c>
      <c r="C115" s="60">
        <f ca="1">IF(ROW()&lt;ROW($A$39)+COUNTIF('Compte-rendu'!$A$2:$A$2082,'PV Ouv - Att'!$F$5),INDIRECT(ADDRESS(MATCH('PV Ouv - Att'!$F$5,'Compte-rendu'!$A$1:$A$2082,0)+ROW()-37,COLUMN()+2,3,1,"CR ouverture"),1),0)</f>
        <v>0</v>
      </c>
      <c r="D115" s="84">
        <f ca="1">IF(ROW()&lt;ROW($A$39)+COUNTIF('Compte-rendu'!$A$2:$A$2082,'PV Ouv - Att'!$F$5),INDIRECT(ADDRESS(MATCH('PV Ouv - Att'!$F$5,'Compte-rendu'!$A$1:$A$2082,0)+ROW()-37,COLUMN()+2,3,1,"CR ouverture"),1),0)</f>
        <v>0</v>
      </c>
      <c r="E115" s="84">
        <f ca="1">IF(ROW()&lt;ROW($A$39)+COUNTIF('Compte-rendu'!$A$2:$A$2082,'PV Ouv - Att'!$F$5),INDIRECT(ADDRESS(MATCH('PV Ouv - Att'!$F$5,'Compte-rendu'!$A$1:$A$2082,0)+ROW()-37,COLUMN()+2,3,1,"CR ouverture"),1),0)</f>
        <v>0</v>
      </c>
      <c r="F115" s="84">
        <f ca="1">IF(ROW()&lt;ROW($A$39)+COUNTIF('Compte-rendu'!$A$2:$A$2082,'PV Ouv - Att'!$F$5),INDIRECT(ADDRESS(MATCH('PV Ouv - Att'!$F$5,'Compte-rendu'!$A$1:$A$2082,0)+ROW()-37,COLUMN()+2,3,1,"CR ouverture"),1),0)</f>
        <v>0</v>
      </c>
      <c r="G115" s="84">
        <f ca="1">IF(ROW()&lt;ROW($A$39)+COUNTIF('Compte-rendu'!$A$2:$A$2082,'PV Ouv - Att'!$F$5),INDIRECT(ADDRESS(MATCH('PV Ouv - Att'!$F$5,'Compte-rendu'!$A$1:$A$2082,0)+ROW()-37,COLUMN()+2,3,1,"CR ouverture"),1),0)</f>
        <v>0</v>
      </c>
      <c r="K115" s="33"/>
      <c r="L115" s="43" t="s">
        <v>134</v>
      </c>
      <c r="M115" s="38" t="s">
        <v>135</v>
      </c>
    </row>
    <row r="116" spans="1:13" ht="20.25" x14ac:dyDescent="0.25">
      <c r="K116" s="33"/>
      <c r="L116" s="43" t="s">
        <v>136</v>
      </c>
      <c r="M116" s="38" t="s">
        <v>137</v>
      </c>
    </row>
    <row r="117" spans="1:13" ht="20.25" x14ac:dyDescent="0.25">
      <c r="K117" s="33"/>
      <c r="L117" s="43" t="s">
        <v>138</v>
      </c>
      <c r="M117" s="38" t="s">
        <v>139</v>
      </c>
    </row>
    <row r="118" spans="1:13" ht="20.25" x14ac:dyDescent="0.25">
      <c r="K118" s="33"/>
      <c r="L118" s="43" t="s">
        <v>140</v>
      </c>
      <c r="M118" s="38" t="s">
        <v>141</v>
      </c>
    </row>
    <row r="119" spans="1:13" ht="20.25" x14ac:dyDescent="0.25">
      <c r="K119" s="33"/>
      <c r="L119" s="43" t="s">
        <v>142</v>
      </c>
      <c r="M119" s="38" t="s">
        <v>143</v>
      </c>
    </row>
    <row r="120" spans="1:13" ht="20.25" x14ac:dyDescent="0.25">
      <c r="K120" s="33"/>
      <c r="L120" s="43" t="s">
        <v>144</v>
      </c>
      <c r="M120" s="38" t="s">
        <v>145</v>
      </c>
    </row>
    <row r="121" spans="1:13" ht="20.25" x14ac:dyDescent="0.25">
      <c r="K121" s="33"/>
      <c r="L121" s="43" t="s">
        <v>146</v>
      </c>
      <c r="M121" s="38" t="s">
        <v>147</v>
      </c>
    </row>
    <row r="122" spans="1:13" ht="20.25" x14ac:dyDescent="0.25">
      <c r="K122" s="33"/>
      <c r="L122" s="43" t="s">
        <v>148</v>
      </c>
      <c r="M122" s="38" t="s">
        <v>149</v>
      </c>
    </row>
    <row r="123" spans="1:13" ht="20.25" x14ac:dyDescent="0.25">
      <c r="K123" s="33"/>
      <c r="L123" s="43" t="s">
        <v>150</v>
      </c>
      <c r="M123" s="38" t="s">
        <v>151</v>
      </c>
    </row>
    <row r="124" spans="1:13" ht="20.25" x14ac:dyDescent="0.25">
      <c r="K124" s="33"/>
      <c r="L124" s="43" t="s">
        <v>152</v>
      </c>
      <c r="M124" s="38" t="s">
        <v>153</v>
      </c>
    </row>
    <row r="125" spans="1:13" ht="20.25" x14ac:dyDescent="0.25">
      <c r="K125" s="33"/>
      <c r="L125" s="43" t="s">
        <v>154</v>
      </c>
      <c r="M125" s="38" t="s">
        <v>155</v>
      </c>
    </row>
    <row r="126" spans="1:13" ht="20.25" x14ac:dyDescent="0.25">
      <c r="K126" s="33"/>
      <c r="L126" s="43" t="s">
        <v>156</v>
      </c>
      <c r="M126" s="38" t="s">
        <v>157</v>
      </c>
    </row>
    <row r="127" spans="1:13" ht="20.25" x14ac:dyDescent="0.25">
      <c r="K127" s="33"/>
      <c r="L127" s="43" t="s">
        <v>158</v>
      </c>
      <c r="M127" s="38" t="s">
        <v>159</v>
      </c>
    </row>
    <row r="128" spans="1:13" ht="20.25" x14ac:dyDescent="0.25">
      <c r="K128" s="33"/>
      <c r="L128" s="43" t="s">
        <v>160</v>
      </c>
      <c r="M128" s="38" t="s">
        <v>161</v>
      </c>
    </row>
    <row r="129" spans="11:13" ht="20.25" x14ac:dyDescent="0.25">
      <c r="K129" s="33"/>
      <c r="L129" s="43" t="s">
        <v>162</v>
      </c>
      <c r="M129" s="38" t="s">
        <v>163</v>
      </c>
    </row>
    <row r="130" spans="11:13" ht="20.25" x14ac:dyDescent="0.25">
      <c r="K130" s="33"/>
      <c r="L130" s="43" t="s">
        <v>164</v>
      </c>
      <c r="M130" s="38" t="s">
        <v>165</v>
      </c>
    </row>
    <row r="131" spans="11:13" ht="20.25" x14ac:dyDescent="0.25">
      <c r="K131" s="33"/>
      <c r="L131" s="43" t="s">
        <v>166</v>
      </c>
      <c r="M131" s="38" t="s">
        <v>167</v>
      </c>
    </row>
    <row r="132" spans="11:13" ht="20.25" x14ac:dyDescent="0.25">
      <c r="K132" s="33"/>
      <c r="L132" s="43" t="s">
        <v>168</v>
      </c>
      <c r="M132" s="38" t="s">
        <v>169</v>
      </c>
    </row>
    <row r="133" spans="11:13" ht="20.25" x14ac:dyDescent="0.25">
      <c r="K133" s="33"/>
      <c r="L133" s="43" t="s">
        <v>170</v>
      </c>
      <c r="M133" s="38" t="s">
        <v>171</v>
      </c>
    </row>
    <row r="134" spans="11:13" ht="20.25" x14ac:dyDescent="0.25">
      <c r="K134" s="33"/>
      <c r="L134" s="43" t="s">
        <v>172</v>
      </c>
      <c r="M134" s="38" t="s">
        <v>173</v>
      </c>
    </row>
    <row r="135" spans="11:13" ht="20.25" x14ac:dyDescent="0.25">
      <c r="K135" s="33"/>
      <c r="L135" s="43" t="s">
        <v>174</v>
      </c>
      <c r="M135" s="38" t="s">
        <v>175</v>
      </c>
    </row>
    <row r="136" spans="11:13" ht="20.25" x14ac:dyDescent="0.25">
      <c r="K136" s="33"/>
      <c r="L136" s="43" t="s">
        <v>176</v>
      </c>
      <c r="M136" s="38" t="s">
        <v>177</v>
      </c>
    </row>
    <row r="137" spans="11:13" ht="20.25" x14ac:dyDescent="0.25">
      <c r="K137" s="33"/>
      <c r="L137" s="43" t="s">
        <v>178</v>
      </c>
      <c r="M137" s="38" t="s">
        <v>179</v>
      </c>
    </row>
    <row r="138" spans="11:13" ht="20.25" x14ac:dyDescent="0.25">
      <c r="K138" s="33"/>
      <c r="L138" s="43" t="s">
        <v>180</v>
      </c>
      <c r="M138" s="38" t="s">
        <v>181</v>
      </c>
    </row>
    <row r="139" spans="11:13" ht="20.25" x14ac:dyDescent="0.25">
      <c r="K139" s="33"/>
      <c r="L139" s="43" t="s">
        <v>182</v>
      </c>
      <c r="M139" s="38" t="s">
        <v>183</v>
      </c>
    </row>
    <row r="140" spans="11:13" ht="20.25" x14ac:dyDescent="0.25">
      <c r="K140" s="33"/>
      <c r="L140" s="43" t="s">
        <v>184</v>
      </c>
      <c r="M140" s="38" t="s">
        <v>185</v>
      </c>
    </row>
    <row r="141" spans="11:13" ht="20.25" x14ac:dyDescent="0.25">
      <c r="K141" s="33"/>
      <c r="L141" s="43" t="s">
        <v>186</v>
      </c>
      <c r="M141" s="38" t="s">
        <v>187</v>
      </c>
    </row>
    <row r="142" spans="11:13" ht="20.25" x14ac:dyDescent="0.25">
      <c r="K142" s="33"/>
      <c r="L142" s="43" t="s">
        <v>188</v>
      </c>
      <c r="M142" s="38" t="s">
        <v>189</v>
      </c>
    </row>
    <row r="143" spans="11:13" ht="20.25" x14ac:dyDescent="0.25">
      <c r="K143" s="33"/>
      <c r="L143" s="43" t="s">
        <v>190</v>
      </c>
      <c r="M143" s="38" t="s">
        <v>191</v>
      </c>
    </row>
    <row r="144" spans="11:13" ht="20.25" x14ac:dyDescent="0.25">
      <c r="K144" s="33"/>
      <c r="L144" s="43" t="s">
        <v>192</v>
      </c>
      <c r="M144" s="38" t="s">
        <v>193</v>
      </c>
    </row>
    <row r="145" spans="11:13" ht="20.25" x14ac:dyDescent="0.25">
      <c r="K145" s="33"/>
      <c r="L145" s="43" t="s">
        <v>194</v>
      </c>
      <c r="M145" s="38" t="s">
        <v>195</v>
      </c>
    </row>
    <row r="146" spans="11:13" ht="20.25" x14ac:dyDescent="0.25">
      <c r="K146" s="33"/>
      <c r="L146" s="43" t="s">
        <v>196</v>
      </c>
      <c r="M146" s="38" t="s">
        <v>197</v>
      </c>
    </row>
    <row r="147" spans="11:13" ht="20.25" x14ac:dyDescent="0.25">
      <c r="K147" s="33"/>
      <c r="L147" s="43" t="s">
        <v>198</v>
      </c>
      <c r="M147" s="38" t="s">
        <v>199</v>
      </c>
    </row>
    <row r="148" spans="11:13" ht="20.25" x14ac:dyDescent="0.25">
      <c r="K148" s="33"/>
      <c r="L148" s="43" t="s">
        <v>200</v>
      </c>
      <c r="M148" s="38" t="s">
        <v>201</v>
      </c>
    </row>
    <row r="149" spans="11:13" ht="20.25" x14ac:dyDescent="0.25">
      <c r="K149" s="33"/>
      <c r="L149" s="43" t="s">
        <v>202</v>
      </c>
      <c r="M149" s="38" t="s">
        <v>203</v>
      </c>
    </row>
    <row r="150" spans="11:13" ht="20.25" x14ac:dyDescent="0.25">
      <c r="K150" s="33"/>
      <c r="L150" s="43" t="s">
        <v>204</v>
      </c>
      <c r="M150" s="38" t="s">
        <v>205</v>
      </c>
    </row>
    <row r="151" spans="11:13" ht="20.25" x14ac:dyDescent="0.25">
      <c r="K151" s="33"/>
      <c r="L151" s="43" t="s">
        <v>206</v>
      </c>
      <c r="M151" s="38" t="s">
        <v>207</v>
      </c>
    </row>
    <row r="152" spans="11:13" ht="20.25" x14ac:dyDescent="0.25">
      <c r="K152" s="33"/>
      <c r="L152" s="43" t="s">
        <v>208</v>
      </c>
      <c r="M152" s="38" t="s">
        <v>209</v>
      </c>
    </row>
    <row r="153" spans="11:13" ht="20.25" x14ac:dyDescent="0.25">
      <c r="K153" s="33"/>
      <c r="L153" s="43" t="s">
        <v>210</v>
      </c>
      <c r="M153" s="38" t="s">
        <v>211</v>
      </c>
    </row>
    <row r="154" spans="11:13" ht="20.25" x14ac:dyDescent="0.25">
      <c r="K154" s="33"/>
      <c r="L154" s="43" t="s">
        <v>212</v>
      </c>
      <c r="M154" s="38" t="s">
        <v>213</v>
      </c>
    </row>
    <row r="155" spans="11:13" ht="20.25" x14ac:dyDescent="0.25">
      <c r="K155" s="33"/>
      <c r="L155" s="43" t="s">
        <v>214</v>
      </c>
      <c r="M155" s="38" t="s">
        <v>215</v>
      </c>
    </row>
    <row r="156" spans="11:13" ht="20.25" x14ac:dyDescent="0.25">
      <c r="K156" s="33"/>
      <c r="L156" s="43" t="s">
        <v>216</v>
      </c>
      <c r="M156" s="38" t="s">
        <v>217</v>
      </c>
    </row>
    <row r="157" spans="11:13" ht="20.25" x14ac:dyDescent="0.25">
      <c r="K157" s="33"/>
      <c r="L157" s="43" t="s">
        <v>218</v>
      </c>
      <c r="M157" s="38" t="s">
        <v>219</v>
      </c>
    </row>
    <row r="158" spans="11:13" ht="20.25" x14ac:dyDescent="0.25">
      <c r="K158" s="33"/>
      <c r="L158" s="43" t="s">
        <v>220</v>
      </c>
      <c r="M158" s="38" t="s">
        <v>221</v>
      </c>
    </row>
    <row r="159" spans="11:13" ht="20.25" x14ac:dyDescent="0.25">
      <c r="K159" s="33"/>
      <c r="L159" s="43" t="s">
        <v>222</v>
      </c>
      <c r="M159" s="38" t="s">
        <v>223</v>
      </c>
    </row>
    <row r="160" spans="11:13" ht="20.25" x14ac:dyDescent="0.25">
      <c r="K160" s="33"/>
      <c r="L160" s="43" t="s">
        <v>224</v>
      </c>
      <c r="M160" s="38" t="s">
        <v>225</v>
      </c>
    </row>
    <row r="161" spans="11:13" ht="20.25" x14ac:dyDescent="0.25">
      <c r="K161" s="33"/>
      <c r="L161" s="43" t="s">
        <v>226</v>
      </c>
      <c r="M161" s="38" t="s">
        <v>227</v>
      </c>
    </row>
    <row r="162" spans="11:13" ht="20.25" x14ac:dyDescent="0.25">
      <c r="K162" s="33"/>
      <c r="L162" s="43" t="s">
        <v>228</v>
      </c>
      <c r="M162" s="38" t="s">
        <v>229</v>
      </c>
    </row>
    <row r="163" spans="11:13" ht="20.25" x14ac:dyDescent="0.25">
      <c r="K163" s="33"/>
      <c r="L163" s="43" t="s">
        <v>230</v>
      </c>
      <c r="M163" s="38" t="s">
        <v>231</v>
      </c>
    </row>
    <row r="164" spans="11:13" ht="20.25" x14ac:dyDescent="0.25">
      <c r="K164" s="33"/>
      <c r="L164" s="43" t="s">
        <v>232</v>
      </c>
      <c r="M164" s="38" t="s">
        <v>233</v>
      </c>
    </row>
    <row r="165" spans="11:13" ht="20.25" x14ac:dyDescent="0.25">
      <c r="K165" s="33"/>
      <c r="L165" s="43" t="s">
        <v>234</v>
      </c>
      <c r="M165" s="38" t="s">
        <v>235</v>
      </c>
    </row>
    <row r="166" spans="11:13" ht="20.25" x14ac:dyDescent="0.25">
      <c r="K166" s="33"/>
      <c r="L166" s="43" t="s">
        <v>236</v>
      </c>
      <c r="M166" s="38" t="s">
        <v>237</v>
      </c>
    </row>
    <row r="167" spans="11:13" ht="20.25" x14ac:dyDescent="0.25">
      <c r="K167" s="33"/>
      <c r="L167" s="43" t="s">
        <v>238</v>
      </c>
      <c r="M167" s="38" t="s">
        <v>239</v>
      </c>
    </row>
    <row r="168" spans="11:13" ht="20.25" x14ac:dyDescent="0.25">
      <c r="K168" s="33"/>
      <c r="L168" s="43" t="s">
        <v>240</v>
      </c>
      <c r="M168" s="38" t="s">
        <v>241</v>
      </c>
    </row>
    <row r="169" spans="11:13" ht="20.25" x14ac:dyDescent="0.25">
      <c r="K169" s="33"/>
      <c r="L169" s="43" t="s">
        <v>242</v>
      </c>
      <c r="M169" s="38" t="s">
        <v>243</v>
      </c>
    </row>
    <row r="170" spans="11:13" ht="20.25" x14ac:dyDescent="0.25">
      <c r="K170" s="33"/>
      <c r="L170" s="43" t="s">
        <v>244</v>
      </c>
      <c r="M170" s="38" t="s">
        <v>245</v>
      </c>
    </row>
    <row r="171" spans="11:13" ht="20.25" x14ac:dyDescent="0.25">
      <c r="K171" s="33"/>
      <c r="L171" s="43" t="s">
        <v>246</v>
      </c>
      <c r="M171" s="38" t="s">
        <v>247</v>
      </c>
    </row>
    <row r="172" spans="11:13" ht="20.25" x14ac:dyDescent="0.25">
      <c r="K172" s="33"/>
      <c r="L172" s="43" t="s">
        <v>248</v>
      </c>
      <c r="M172" s="38" t="s">
        <v>249</v>
      </c>
    </row>
    <row r="173" spans="11:13" ht="20.25" x14ac:dyDescent="0.25">
      <c r="K173" s="33"/>
      <c r="L173" s="43" t="s">
        <v>250</v>
      </c>
      <c r="M173" s="38" t="s">
        <v>251</v>
      </c>
    </row>
    <row r="174" spans="11:13" ht="20.25" x14ac:dyDescent="0.25">
      <c r="K174" s="33"/>
      <c r="L174" s="43" t="s">
        <v>252</v>
      </c>
      <c r="M174" s="38" t="s">
        <v>253</v>
      </c>
    </row>
    <row r="175" spans="11:13" ht="20.25" x14ac:dyDescent="0.25">
      <c r="K175" s="33"/>
      <c r="L175" s="43" t="s">
        <v>254</v>
      </c>
      <c r="M175" s="38" t="s">
        <v>255</v>
      </c>
    </row>
    <row r="176" spans="11:13" ht="20.25" x14ac:dyDescent="0.25">
      <c r="K176" s="33"/>
      <c r="L176" s="43" t="s">
        <v>256</v>
      </c>
      <c r="M176" s="38" t="s">
        <v>257</v>
      </c>
    </row>
    <row r="177" spans="11:13" ht="20.25" x14ac:dyDescent="0.25">
      <c r="K177" s="33"/>
      <c r="L177" s="43" t="s">
        <v>258</v>
      </c>
      <c r="M177" s="38" t="s">
        <v>259</v>
      </c>
    </row>
    <row r="178" spans="11:13" ht="20.25" x14ac:dyDescent="0.25">
      <c r="K178" s="33"/>
      <c r="L178" s="43" t="s">
        <v>260</v>
      </c>
      <c r="M178" s="38" t="s">
        <v>261</v>
      </c>
    </row>
    <row r="179" spans="11:13" ht="20.25" x14ac:dyDescent="0.25">
      <c r="K179" s="33"/>
      <c r="L179" s="43" t="s">
        <v>262</v>
      </c>
      <c r="M179" s="38" t="s">
        <v>263</v>
      </c>
    </row>
    <row r="180" spans="11:13" ht="20.25" x14ac:dyDescent="0.25">
      <c r="K180" s="33"/>
      <c r="L180" s="43" t="s">
        <v>264</v>
      </c>
      <c r="M180" s="38" t="s">
        <v>265</v>
      </c>
    </row>
    <row r="181" spans="11:13" ht="20.25" x14ac:dyDescent="0.25">
      <c r="K181" s="33"/>
      <c r="L181" s="43" t="s">
        <v>266</v>
      </c>
      <c r="M181" s="38" t="s">
        <v>267</v>
      </c>
    </row>
    <row r="182" spans="11:13" ht="20.25" x14ac:dyDescent="0.25">
      <c r="K182" s="33"/>
      <c r="L182" s="43" t="s">
        <v>268</v>
      </c>
      <c r="M182" s="38" t="s">
        <v>269</v>
      </c>
    </row>
    <row r="183" spans="11:13" ht="20.25" x14ac:dyDescent="0.25">
      <c r="K183" s="33"/>
      <c r="L183" s="43" t="s">
        <v>270</v>
      </c>
      <c r="M183" s="38" t="s">
        <v>271</v>
      </c>
    </row>
    <row r="184" spans="11:13" ht="20.25" x14ac:dyDescent="0.25">
      <c r="K184" s="33"/>
      <c r="L184" s="43" t="s">
        <v>272</v>
      </c>
      <c r="M184" s="38" t="s">
        <v>273</v>
      </c>
    </row>
    <row r="185" spans="11:13" ht="20.25" x14ac:dyDescent="0.25">
      <c r="K185" s="33"/>
      <c r="L185" s="43" t="s">
        <v>274</v>
      </c>
      <c r="M185" s="38" t="s">
        <v>275</v>
      </c>
    </row>
    <row r="186" spans="11:13" ht="20.25" x14ac:dyDescent="0.25">
      <c r="K186" s="33"/>
      <c r="L186" s="43" t="s">
        <v>276</v>
      </c>
      <c r="M186" s="38" t="s">
        <v>277</v>
      </c>
    </row>
    <row r="187" spans="11:13" ht="20.25" x14ac:dyDescent="0.25">
      <c r="K187" s="33"/>
      <c r="L187" s="43" t="s">
        <v>278</v>
      </c>
      <c r="M187" s="38" t="s">
        <v>279</v>
      </c>
    </row>
    <row r="188" spans="11:13" ht="20.25" x14ac:dyDescent="0.25">
      <c r="K188" s="33"/>
      <c r="L188" s="43" t="s">
        <v>280</v>
      </c>
      <c r="M188" s="38" t="s">
        <v>281</v>
      </c>
    </row>
    <row r="189" spans="11:13" ht="20.25" x14ac:dyDescent="0.25">
      <c r="K189" s="33"/>
      <c r="L189" s="43" t="s">
        <v>282</v>
      </c>
      <c r="M189" s="38" t="s">
        <v>283</v>
      </c>
    </row>
    <row r="190" spans="11:13" ht="20.25" x14ac:dyDescent="0.25">
      <c r="K190" s="33"/>
      <c r="L190" s="43" t="s">
        <v>284</v>
      </c>
      <c r="M190" s="38" t="s">
        <v>285</v>
      </c>
    </row>
    <row r="191" spans="11:13" ht="20.25" x14ac:dyDescent="0.25">
      <c r="K191" s="33"/>
      <c r="L191" s="43" t="s">
        <v>286</v>
      </c>
      <c r="M191" s="38" t="s">
        <v>287</v>
      </c>
    </row>
    <row r="192" spans="11:13" ht="20.25" x14ac:dyDescent="0.25">
      <c r="K192" s="33"/>
      <c r="L192" s="43" t="s">
        <v>288</v>
      </c>
      <c r="M192" s="38" t="s">
        <v>289</v>
      </c>
    </row>
    <row r="193" spans="11:13" ht="20.25" x14ac:dyDescent="0.25">
      <c r="K193" s="33"/>
      <c r="L193" s="43" t="s">
        <v>290</v>
      </c>
      <c r="M193" s="38" t="s">
        <v>291</v>
      </c>
    </row>
    <row r="194" spans="11:13" ht="20.25" x14ac:dyDescent="0.25">
      <c r="K194" s="33"/>
      <c r="L194" s="43" t="s">
        <v>292</v>
      </c>
      <c r="M194" s="38" t="s">
        <v>293</v>
      </c>
    </row>
    <row r="195" spans="11:13" ht="20.25" x14ac:dyDescent="0.25">
      <c r="K195" s="33"/>
      <c r="L195" s="43" t="s">
        <v>294</v>
      </c>
      <c r="M195" s="38" t="s">
        <v>295</v>
      </c>
    </row>
    <row r="196" spans="11:13" ht="20.25" x14ac:dyDescent="0.25">
      <c r="K196" s="33"/>
      <c r="L196" s="43" t="s">
        <v>296</v>
      </c>
      <c r="M196" s="38" t="s">
        <v>297</v>
      </c>
    </row>
    <row r="197" spans="11:13" ht="20.25" x14ac:dyDescent="0.25">
      <c r="K197" s="33"/>
      <c r="L197" s="43" t="s">
        <v>298</v>
      </c>
      <c r="M197" s="38" t="s">
        <v>299</v>
      </c>
    </row>
    <row r="198" spans="11:13" ht="20.25" x14ac:dyDescent="0.25">
      <c r="K198" s="33"/>
      <c r="L198" s="43" t="s">
        <v>300</v>
      </c>
      <c r="M198" s="38" t="s">
        <v>301</v>
      </c>
    </row>
    <row r="199" spans="11:13" ht="20.25" x14ac:dyDescent="0.25">
      <c r="K199" s="33"/>
      <c r="L199" s="43" t="s">
        <v>302</v>
      </c>
      <c r="M199" s="38" t="s">
        <v>303</v>
      </c>
    </row>
    <row r="200" spans="11:13" ht="20.25" x14ac:dyDescent="0.25">
      <c r="K200" s="33"/>
      <c r="L200" s="43" t="s">
        <v>304</v>
      </c>
      <c r="M200" s="38" t="s">
        <v>305</v>
      </c>
    </row>
    <row r="201" spans="11:13" ht="20.25" x14ac:dyDescent="0.25">
      <c r="K201" s="33"/>
      <c r="L201" s="43" t="s">
        <v>306</v>
      </c>
      <c r="M201" s="38" t="s">
        <v>307</v>
      </c>
    </row>
    <row r="202" spans="11:13" ht="20.25" x14ac:dyDescent="0.25">
      <c r="K202" s="33"/>
      <c r="L202" s="43" t="s">
        <v>308</v>
      </c>
      <c r="M202" s="38" t="s">
        <v>309</v>
      </c>
    </row>
    <row r="203" spans="11:13" ht="20.25" x14ac:dyDescent="0.25">
      <c r="K203" s="33"/>
      <c r="L203" s="43" t="s">
        <v>310</v>
      </c>
      <c r="M203" s="38" t="s">
        <v>311</v>
      </c>
    </row>
    <row r="204" spans="11:13" ht="20.25" x14ac:dyDescent="0.25">
      <c r="K204" s="33"/>
      <c r="L204" s="43" t="s">
        <v>312</v>
      </c>
      <c r="M204" s="38" t="s">
        <v>313</v>
      </c>
    </row>
    <row r="205" spans="11:13" ht="20.25" x14ac:dyDescent="0.25">
      <c r="K205" s="33"/>
      <c r="L205" s="43" t="s">
        <v>314</v>
      </c>
      <c r="M205" s="38" t="s">
        <v>315</v>
      </c>
    </row>
    <row r="206" spans="11:13" ht="20.25" x14ac:dyDescent="0.25">
      <c r="K206" s="33"/>
      <c r="L206" s="43" t="s">
        <v>316</v>
      </c>
      <c r="M206" s="38" t="s">
        <v>317</v>
      </c>
    </row>
    <row r="207" spans="11:13" ht="20.25" x14ac:dyDescent="0.25">
      <c r="K207" s="33"/>
      <c r="L207" s="43" t="s">
        <v>318</v>
      </c>
      <c r="M207" s="38" t="s">
        <v>319</v>
      </c>
    </row>
    <row r="208" spans="11:13" ht="20.25" x14ac:dyDescent="0.25">
      <c r="K208" s="33"/>
      <c r="L208" s="43" t="s">
        <v>320</v>
      </c>
      <c r="M208" s="38" t="s">
        <v>321</v>
      </c>
    </row>
    <row r="209" spans="11:13" ht="20.25" x14ac:dyDescent="0.25">
      <c r="K209" s="33"/>
      <c r="L209" s="43" t="s">
        <v>322</v>
      </c>
      <c r="M209" s="38" t="s">
        <v>323</v>
      </c>
    </row>
    <row r="210" spans="11:13" ht="20.25" x14ac:dyDescent="0.25">
      <c r="K210" s="33"/>
      <c r="L210" s="43" t="s">
        <v>324</v>
      </c>
      <c r="M210" s="38" t="s">
        <v>325</v>
      </c>
    </row>
    <row r="211" spans="11:13" ht="20.25" x14ac:dyDescent="0.25">
      <c r="K211" s="33"/>
      <c r="L211" s="43" t="s">
        <v>326</v>
      </c>
      <c r="M211" s="38" t="s">
        <v>327</v>
      </c>
    </row>
    <row r="212" spans="11:13" ht="20.25" x14ac:dyDescent="0.25">
      <c r="K212" s="33"/>
      <c r="L212" s="43" t="s">
        <v>328</v>
      </c>
      <c r="M212" s="38" t="s">
        <v>329</v>
      </c>
    </row>
    <row r="213" spans="11:13" ht="20.25" x14ac:dyDescent="0.25">
      <c r="K213" s="33"/>
      <c r="L213" s="43" t="s">
        <v>330</v>
      </c>
      <c r="M213" s="38" t="s">
        <v>331</v>
      </c>
    </row>
    <row r="214" spans="11:13" ht="20.25" x14ac:dyDescent="0.25">
      <c r="K214" s="33"/>
      <c r="L214" s="43" t="s">
        <v>332</v>
      </c>
      <c r="M214" s="38" t="s">
        <v>333</v>
      </c>
    </row>
    <row r="215" spans="11:13" ht="20.25" x14ac:dyDescent="0.25">
      <c r="K215" s="33"/>
      <c r="L215" s="43" t="s">
        <v>334</v>
      </c>
      <c r="M215" s="38" t="s">
        <v>335</v>
      </c>
    </row>
    <row r="216" spans="11:13" ht="20.25" x14ac:dyDescent="0.25">
      <c r="K216" s="33"/>
      <c r="L216" s="43" t="s">
        <v>336</v>
      </c>
      <c r="M216" s="38" t="s">
        <v>337</v>
      </c>
    </row>
    <row r="217" spans="11:13" ht="20.25" x14ac:dyDescent="0.25">
      <c r="K217" s="33"/>
      <c r="L217" s="43" t="s">
        <v>338</v>
      </c>
      <c r="M217" s="38" t="s">
        <v>339</v>
      </c>
    </row>
    <row r="218" spans="11:13" ht="20.25" x14ac:dyDescent="0.25">
      <c r="K218" s="33"/>
      <c r="L218" s="43" t="s">
        <v>340</v>
      </c>
      <c r="M218" s="38" t="s">
        <v>341</v>
      </c>
    </row>
    <row r="219" spans="11:13" ht="20.25" x14ac:dyDescent="0.25">
      <c r="K219" s="33"/>
      <c r="L219" s="43" t="s">
        <v>342</v>
      </c>
      <c r="M219" s="38" t="s">
        <v>343</v>
      </c>
    </row>
    <row r="220" spans="11:13" ht="20.25" x14ac:dyDescent="0.25">
      <c r="K220" s="33"/>
      <c r="L220" s="43" t="s">
        <v>344</v>
      </c>
      <c r="M220" s="38" t="s">
        <v>345</v>
      </c>
    </row>
    <row r="221" spans="11:13" ht="20.25" x14ac:dyDescent="0.25">
      <c r="K221" s="33"/>
      <c r="L221" s="43" t="s">
        <v>346</v>
      </c>
      <c r="M221" s="38" t="s">
        <v>347</v>
      </c>
    </row>
    <row r="222" spans="11:13" ht="20.25" x14ac:dyDescent="0.25">
      <c r="K222" s="33"/>
      <c r="L222" s="43" t="s">
        <v>348</v>
      </c>
      <c r="M222" s="38" t="s">
        <v>349</v>
      </c>
    </row>
    <row r="223" spans="11:13" ht="15" customHeight="1" x14ac:dyDescent="0.35">
      <c r="K223" s="33"/>
      <c r="L223" s="34"/>
      <c r="M223" s="33"/>
    </row>
    <row r="224" spans="11:13" ht="15" customHeight="1" x14ac:dyDescent="0.35">
      <c r="K224" s="33"/>
      <c r="L224" s="34"/>
      <c r="M224" s="33"/>
    </row>
    <row r="225" spans="11:13" ht="15" customHeight="1" x14ac:dyDescent="0.35">
      <c r="K225" s="33"/>
      <c r="L225" s="34"/>
      <c r="M225" s="33"/>
    </row>
    <row r="226" spans="11:13" ht="15" customHeight="1" x14ac:dyDescent="0.35">
      <c r="K226" s="33"/>
      <c r="L226" s="34"/>
      <c r="M226" s="33"/>
    </row>
    <row r="227" spans="11:13" ht="15" customHeight="1" x14ac:dyDescent="0.35">
      <c r="K227" s="33"/>
      <c r="L227" s="34"/>
      <c r="M227" s="33"/>
    </row>
    <row r="228" spans="11:13" ht="15" customHeight="1" x14ac:dyDescent="0.35">
      <c r="K228" s="33"/>
      <c r="L228" s="34"/>
      <c r="M228" s="33"/>
    </row>
    <row r="229" spans="11:13" ht="15" customHeight="1" x14ac:dyDescent="0.35">
      <c r="K229" s="33"/>
      <c r="L229" s="34"/>
      <c r="M229" s="33"/>
    </row>
    <row r="230" spans="11:13" ht="15" customHeight="1" x14ac:dyDescent="0.35"/>
  </sheetData>
  <sheetProtection selectLockedCells="1"/>
  <protectedRanges>
    <protectedRange sqref="A33:A34 A27:A31 F26:F28" name="Qualité"/>
    <protectedRange sqref="M38:M48 M62:M454 M33:M37" name="Fonction"/>
    <protectedRange sqref="M27:M29 M31:M32" name="Fonction_1"/>
  </protectedRanges>
  <mergeCells count="66">
    <mergeCell ref="I18:J18"/>
    <mergeCell ref="A16:D16"/>
    <mergeCell ref="F22:G23"/>
    <mergeCell ref="A32:G32"/>
    <mergeCell ref="A33:G34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A36:G36"/>
    <mergeCell ref="A37:G37"/>
    <mergeCell ref="A30:B30"/>
    <mergeCell ref="C30:E30"/>
    <mergeCell ref="F30:G30"/>
    <mergeCell ref="A31:B31"/>
    <mergeCell ref="C31:E31"/>
    <mergeCell ref="F31:G31"/>
    <mergeCell ref="A20:D20"/>
    <mergeCell ref="F18:G18"/>
    <mergeCell ref="F20:G20"/>
    <mergeCell ref="F19:G19"/>
    <mergeCell ref="F27:G27"/>
    <mergeCell ref="A25:B25"/>
    <mergeCell ref="C25:E25"/>
    <mergeCell ref="F25:G25"/>
    <mergeCell ref="A18:D18"/>
    <mergeCell ref="A21:D21"/>
    <mergeCell ref="F21:G21"/>
    <mergeCell ref="A22:D22"/>
    <mergeCell ref="A24:G24"/>
    <mergeCell ref="A19:D19"/>
    <mergeCell ref="A13:D13"/>
    <mergeCell ref="F13:G13"/>
    <mergeCell ref="A14:D14"/>
    <mergeCell ref="F14:G14"/>
    <mergeCell ref="A17:D17"/>
    <mergeCell ref="F15:G15"/>
    <mergeCell ref="A15:D15"/>
    <mergeCell ref="F16:G16"/>
    <mergeCell ref="F17:G17"/>
    <mergeCell ref="A12:D12"/>
    <mergeCell ref="F12:G12"/>
    <mergeCell ref="A6:C6"/>
    <mergeCell ref="D6:G6"/>
    <mergeCell ref="H6:N6"/>
    <mergeCell ref="A7:C7"/>
    <mergeCell ref="D7:G7"/>
    <mergeCell ref="H7:N7"/>
    <mergeCell ref="A8:C8"/>
    <mergeCell ref="D8:G8"/>
    <mergeCell ref="H8:N8"/>
    <mergeCell ref="A11:D11"/>
    <mergeCell ref="F11:G11"/>
    <mergeCell ref="A2:G2"/>
    <mergeCell ref="A3:G3"/>
    <mergeCell ref="D4:E4"/>
    <mergeCell ref="F4:G4"/>
    <mergeCell ref="D5:E5"/>
    <mergeCell ref="F5:G5"/>
  </mergeCells>
  <conditionalFormatting sqref="A26">
    <cfRule type="cellIs" dxfId="11" priority="8" operator="equal">
      <formula>0</formula>
    </cfRule>
  </conditionalFormatting>
  <conditionalFormatting sqref="A28">
    <cfRule type="cellIs" dxfId="10" priority="7" operator="equal">
      <formula>0</formula>
    </cfRule>
  </conditionalFormatting>
  <conditionalFormatting sqref="A29">
    <cfRule type="cellIs" dxfId="9" priority="6" operator="equal">
      <formula>0</formula>
    </cfRule>
  </conditionalFormatting>
  <conditionalFormatting sqref="A30">
    <cfRule type="cellIs" dxfId="8" priority="5" operator="equal">
      <formula>0</formula>
    </cfRule>
  </conditionalFormatting>
  <conditionalFormatting sqref="A31">
    <cfRule type="cellIs" dxfId="7" priority="4" operator="equal">
      <formula>0</formula>
    </cfRule>
  </conditionalFormatting>
  <conditionalFormatting sqref="A22:A23">
    <cfRule type="cellIs" dxfId="6" priority="3" operator="equal">
      <formula>0</formula>
    </cfRule>
  </conditionalFormatting>
  <conditionalFormatting sqref="A39:G115">
    <cfRule type="cellIs" dxfId="5" priority="2" operator="equal">
      <formula>0</formula>
    </cfRule>
  </conditionalFormatting>
  <conditionalFormatting sqref="A27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rowBreaks count="4" manualBreakCount="4">
    <brk id="34" max="6" man="1"/>
    <brk id="47" max="6" man="1"/>
    <brk id="57" max="10" man="1"/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Ordre du jour</vt:lpstr>
      <vt:lpstr>Compte-rendu</vt:lpstr>
      <vt:lpstr>PV Ouverture </vt:lpstr>
      <vt:lpstr>PV Attribution</vt:lpstr>
      <vt:lpstr>PV Ouv - Att</vt:lpstr>
      <vt:lpstr>'PV Attribution'!Zone_d_impression</vt:lpstr>
      <vt:lpstr>'PV Ouv - Att'!Zone_d_impression</vt:lpstr>
      <vt:lpstr>'PV Ouverture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2022-06-01T15:41:28Z</dcterms:modified>
</cp:coreProperties>
</file>