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A3524E66-A39A-4A12-A899-5C48F092E390}" xr6:coauthVersionLast="47" xr6:coauthVersionMax="47" xr10:uidLastSave="{00000000-0000-0000-0000-000000000000}"/>
  <bookViews>
    <workbookView xWindow="-120" yWindow="-120" windowWidth="29040" windowHeight="15840" xr2:uid="{1353A7FA-87B5-9145-ADB3-64A556C05FA9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7" i="2" l="1"/>
  <c r="AN15" i="2"/>
  <c r="AN14" i="2"/>
  <c r="AN13" i="2"/>
  <c r="AN12" i="2"/>
  <c r="AN11" i="2"/>
  <c r="AN10" i="2"/>
  <c r="AN9" i="2"/>
  <c r="AN8" i="2"/>
  <c r="AN7" i="2"/>
  <c r="AN6" i="2"/>
  <c r="AN5" i="2"/>
  <c r="AN16" i="2" s="1"/>
  <c r="AJ17" i="2"/>
  <c r="AJ15" i="2"/>
  <c r="AJ14" i="2"/>
  <c r="AJ13" i="2"/>
  <c r="AJ12" i="2"/>
  <c r="AJ11" i="2"/>
  <c r="AJ10" i="2"/>
  <c r="AJ9" i="2"/>
  <c r="AJ8" i="2"/>
  <c r="AJ7" i="2"/>
  <c r="AJ6" i="2"/>
  <c r="AJ5" i="2"/>
  <c r="AJ16" i="2" s="1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B17" i="2"/>
  <c r="AB15" i="2"/>
  <c r="AB14" i="2"/>
  <c r="AB13" i="2"/>
  <c r="AB12" i="2"/>
  <c r="AB11" i="2"/>
  <c r="AB10" i="2"/>
  <c r="AB9" i="2"/>
  <c r="AB8" i="2"/>
  <c r="AB7" i="2"/>
  <c r="AB6" i="2"/>
  <c r="AB16" i="2" s="1"/>
  <c r="AB5" i="2"/>
  <c r="X17" i="2"/>
  <c r="X15" i="2"/>
  <c r="X14" i="2"/>
  <c r="X13" i="2"/>
  <c r="X12" i="2"/>
  <c r="X11" i="2"/>
  <c r="X10" i="2"/>
  <c r="X9" i="2"/>
  <c r="X8" i="2"/>
  <c r="X7" i="2"/>
  <c r="X6" i="2"/>
  <c r="X5" i="2"/>
  <c r="X16" i="2" s="1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U5" i="2"/>
  <c r="U6" i="2"/>
  <c r="U7" i="2"/>
  <c r="U8" i="2"/>
  <c r="U9" i="2"/>
  <c r="U10" i="2"/>
  <c r="U11" i="2"/>
  <c r="U12" i="2"/>
  <c r="U13" i="2"/>
  <c r="U14" i="2"/>
  <c r="L14" i="2"/>
  <c r="L13" i="2"/>
  <c r="L12" i="2"/>
  <c r="L11" i="2"/>
  <c r="L10" i="2"/>
  <c r="L9" i="2"/>
  <c r="L8" i="2"/>
  <c r="L7" i="2"/>
  <c r="L6" i="2"/>
  <c r="L5" i="2"/>
  <c r="H14" i="2"/>
  <c r="H13" i="2"/>
  <c r="H12" i="2"/>
  <c r="H11" i="2"/>
  <c r="H10" i="2"/>
  <c r="H9" i="2"/>
  <c r="H8" i="2"/>
  <c r="H7" i="2"/>
  <c r="H6" i="2"/>
  <c r="H5" i="2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5" i="2"/>
  <c r="E5" i="2" s="1"/>
  <c r="J24" i="2"/>
  <c r="AM17" i="2"/>
  <c r="AL15" i="2"/>
  <c r="AH15" i="2"/>
  <c r="AD15" i="2"/>
  <c r="Z15" i="2"/>
  <c r="V15" i="2"/>
  <c r="R15" i="2"/>
  <c r="U16" i="2" s="1"/>
  <c r="N15" i="2"/>
  <c r="Q16" i="2" s="1"/>
  <c r="J15" i="2"/>
  <c r="M16" i="2" s="1"/>
  <c r="F15" i="2"/>
  <c r="I16" i="2" s="1"/>
  <c r="B15" i="2"/>
  <c r="AO14" i="2"/>
  <c r="AK14" i="2"/>
  <c r="AG14" i="2"/>
  <c r="AC14" i="2"/>
  <c r="Y14" i="2"/>
  <c r="Q14" i="2"/>
  <c r="M14" i="2"/>
  <c r="I14" i="2"/>
  <c r="AO13" i="2"/>
  <c r="AK13" i="2"/>
  <c r="AG13" i="2"/>
  <c r="AC13" i="2"/>
  <c r="Y13" i="2"/>
  <c r="Q13" i="2"/>
  <c r="M13" i="2"/>
  <c r="I13" i="2"/>
  <c r="AO12" i="2"/>
  <c r="AK12" i="2"/>
  <c r="AG12" i="2"/>
  <c r="AC12" i="2"/>
  <c r="Y12" i="2"/>
  <c r="Q12" i="2"/>
  <c r="M12" i="2"/>
  <c r="I12" i="2"/>
  <c r="AO11" i="2"/>
  <c r="AK11" i="2"/>
  <c r="AG11" i="2"/>
  <c r="AC11" i="2"/>
  <c r="Y11" i="2"/>
  <c r="Q11" i="2"/>
  <c r="M11" i="2"/>
  <c r="I11" i="2"/>
  <c r="AO10" i="2"/>
  <c r="AK10" i="2"/>
  <c r="AG10" i="2"/>
  <c r="AC10" i="2"/>
  <c r="Y10" i="2"/>
  <c r="Q10" i="2"/>
  <c r="M10" i="2"/>
  <c r="I10" i="2"/>
  <c r="AO9" i="2"/>
  <c r="AK9" i="2"/>
  <c r="AG9" i="2"/>
  <c r="AC9" i="2"/>
  <c r="Y9" i="2"/>
  <c r="Q9" i="2"/>
  <c r="M9" i="2"/>
  <c r="I9" i="2"/>
  <c r="AO8" i="2"/>
  <c r="AK8" i="2"/>
  <c r="AG8" i="2"/>
  <c r="AC8" i="2"/>
  <c r="Y8" i="2"/>
  <c r="Q8" i="2"/>
  <c r="M8" i="2"/>
  <c r="I8" i="2"/>
  <c r="AO7" i="2"/>
  <c r="AK7" i="2"/>
  <c r="AG7" i="2"/>
  <c r="AC7" i="2"/>
  <c r="Y7" i="2"/>
  <c r="Q7" i="2"/>
  <c r="M7" i="2"/>
  <c r="I7" i="2"/>
  <c r="AO6" i="2"/>
  <c r="AK6" i="2"/>
  <c r="AG6" i="2"/>
  <c r="AC6" i="2"/>
  <c r="Y6" i="2"/>
  <c r="Q6" i="2"/>
  <c r="M6" i="2"/>
  <c r="I6" i="2"/>
  <c r="AO5" i="2"/>
  <c r="AK5" i="2"/>
  <c r="AG5" i="2"/>
  <c r="AC5" i="2"/>
  <c r="Y5" i="2"/>
  <c r="Q5" i="2"/>
  <c r="M5" i="2"/>
  <c r="I5" i="2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D14" i="1"/>
  <c r="D13" i="1"/>
  <c r="D12" i="1"/>
  <c r="D11" i="1"/>
  <c r="D10" i="1"/>
  <c r="D9" i="1"/>
  <c r="D8" i="1"/>
  <c r="D7" i="1"/>
  <c r="D6" i="1"/>
  <c r="D5" i="1"/>
  <c r="D17" i="1" s="1"/>
  <c r="G16" i="1"/>
  <c r="G14" i="1"/>
  <c r="G13" i="1"/>
  <c r="G12" i="1"/>
  <c r="G11" i="1"/>
  <c r="G10" i="1"/>
  <c r="G9" i="1"/>
  <c r="G8" i="1"/>
  <c r="G7" i="1"/>
  <c r="G6" i="1"/>
  <c r="G15" i="1" s="1"/>
  <c r="G5" i="1"/>
  <c r="G17" i="1" s="1"/>
  <c r="J16" i="1"/>
  <c r="J14" i="1"/>
  <c r="J13" i="1"/>
  <c r="J12" i="1"/>
  <c r="J11" i="1"/>
  <c r="J10" i="1"/>
  <c r="J9" i="1"/>
  <c r="J8" i="1"/>
  <c r="J7" i="1"/>
  <c r="J6" i="1"/>
  <c r="J5" i="1"/>
  <c r="J17" i="1" s="1"/>
  <c r="M16" i="1"/>
  <c r="M14" i="1"/>
  <c r="M13" i="1"/>
  <c r="M12" i="1"/>
  <c r="M11" i="1"/>
  <c r="M10" i="1"/>
  <c r="M9" i="1"/>
  <c r="M8" i="1"/>
  <c r="M7" i="1"/>
  <c r="M6" i="1"/>
  <c r="M5" i="1"/>
  <c r="M17" i="1" s="1"/>
  <c r="P16" i="1"/>
  <c r="P14" i="1"/>
  <c r="P13" i="1"/>
  <c r="P12" i="1"/>
  <c r="P11" i="1"/>
  <c r="P10" i="1"/>
  <c r="P9" i="1"/>
  <c r="P8" i="1"/>
  <c r="P7" i="1"/>
  <c r="P6" i="1"/>
  <c r="P15" i="1" s="1"/>
  <c r="P5" i="1"/>
  <c r="P17" i="1" s="1"/>
  <c r="S14" i="1"/>
  <c r="S13" i="1"/>
  <c r="S12" i="1"/>
  <c r="S11" i="1"/>
  <c r="S10" i="1"/>
  <c r="S9" i="1"/>
  <c r="S8" i="1"/>
  <c r="S7" i="1"/>
  <c r="S6" i="1"/>
  <c r="S16" i="1" s="1"/>
  <c r="S5" i="1"/>
  <c r="S17" i="1" s="1"/>
  <c r="Y16" i="1"/>
  <c r="Y14" i="1"/>
  <c r="Y13" i="1"/>
  <c r="Y12" i="1"/>
  <c r="Y11" i="1"/>
  <c r="Y10" i="1"/>
  <c r="Y9" i="1"/>
  <c r="Y8" i="1"/>
  <c r="Y7" i="1"/>
  <c r="Y6" i="1"/>
  <c r="Y5" i="1"/>
  <c r="Y17" i="1" s="1"/>
  <c r="AB15" i="1"/>
  <c r="AB14" i="1"/>
  <c r="AB13" i="1"/>
  <c r="AB12" i="1"/>
  <c r="AB11" i="1"/>
  <c r="AB10" i="1"/>
  <c r="AB9" i="1"/>
  <c r="AB8" i="1"/>
  <c r="AB7" i="1"/>
  <c r="AB6" i="1"/>
  <c r="AB5" i="1"/>
  <c r="AB17" i="1" s="1"/>
  <c r="AE6" i="1"/>
  <c r="AE17" i="1" s="1"/>
  <c r="AE7" i="1"/>
  <c r="AE8" i="1"/>
  <c r="AE9" i="1"/>
  <c r="AE10" i="1"/>
  <c r="AE11" i="1"/>
  <c r="AE12" i="1"/>
  <c r="AE13" i="1"/>
  <c r="AE14" i="1"/>
  <c r="AE5" i="1"/>
  <c r="U17" i="2" l="1"/>
  <c r="L16" i="2"/>
  <c r="U15" i="2"/>
  <c r="H16" i="2"/>
  <c r="D16" i="2"/>
  <c r="E15" i="2"/>
  <c r="D15" i="2" s="1"/>
  <c r="AK15" i="2"/>
  <c r="AO17" i="2"/>
  <c r="M15" i="2"/>
  <c r="L15" i="2" s="1"/>
  <c r="AC15" i="2"/>
  <c r="Y16" i="2"/>
  <c r="E17" i="2"/>
  <c r="D17" i="2" s="1"/>
  <c r="AK17" i="2"/>
  <c r="AO16" i="2"/>
  <c r="Q17" i="2"/>
  <c r="AG17" i="2"/>
  <c r="I15" i="2"/>
  <c r="H15" i="2" s="1"/>
  <c r="Y17" i="2"/>
  <c r="AO15" i="2"/>
  <c r="C21" i="2"/>
  <c r="C19" i="2"/>
  <c r="AK16" i="2"/>
  <c r="AC16" i="2"/>
  <c r="Y15" i="2"/>
  <c r="AG16" i="2"/>
  <c r="I17" i="2"/>
  <c r="H17" i="2" s="1"/>
  <c r="E30" i="2"/>
  <c r="E16" i="2"/>
  <c r="M17" i="2"/>
  <c r="L17" i="2" s="1"/>
  <c r="AC17" i="2"/>
  <c r="G1" i="2"/>
  <c r="Q15" i="2"/>
  <c r="AG15" i="2"/>
  <c r="AE15" i="1"/>
  <c r="D15" i="1"/>
  <c r="D16" i="1"/>
  <c r="J15" i="1"/>
  <c r="M15" i="1"/>
  <c r="S15" i="1"/>
  <c r="Y15" i="1"/>
  <c r="AB16" i="1"/>
  <c r="H24" i="1"/>
  <c r="AD17" i="1"/>
  <c r="AC15" i="1"/>
  <c r="Z15" i="1"/>
  <c r="W15" i="1"/>
  <c r="T15" i="1"/>
  <c r="Q15" i="1"/>
  <c r="N15" i="1"/>
  <c r="K15" i="1"/>
  <c r="H15" i="1"/>
  <c r="E15" i="1"/>
  <c r="B15" i="1"/>
  <c r="E32" i="2" l="1"/>
  <c r="E28" i="2"/>
  <c r="J30" i="2" s="1"/>
  <c r="J28" i="2"/>
  <c r="M28" i="2" s="1"/>
  <c r="D30" i="1"/>
  <c r="C21" i="1"/>
  <c r="AE16" i="1"/>
  <c r="C19" i="1"/>
  <c r="F1" i="1"/>
  <c r="H28" i="1" l="1"/>
  <c r="J28" i="1" s="1"/>
  <c r="D32" i="1"/>
  <c r="D28" i="1"/>
  <c r="H30" i="1" s="1"/>
</calcChain>
</file>

<file path=xl/sharedStrings.xml><?xml version="1.0" encoding="utf-8"?>
<sst xmlns="http://schemas.openxmlformats.org/spreadsheetml/2006/main" count="182" uniqueCount="73">
  <si>
    <t>Horaires de couché</t>
  </si>
  <si>
    <t>Nombre de jour effectif:</t>
  </si>
  <si>
    <t>Colonne1</t>
  </si>
  <si>
    <t>Colonne2</t>
  </si>
  <si>
    <t>Colonne22</t>
  </si>
  <si>
    <t>Colonne23</t>
  </si>
  <si>
    <t>Colonne3</t>
  </si>
  <si>
    <t>Colonne32</t>
  </si>
  <si>
    <t>Colonne33</t>
  </si>
  <si>
    <t>Colonne4</t>
  </si>
  <si>
    <t>Colonne42</t>
  </si>
  <si>
    <t>Colonne43</t>
  </si>
  <si>
    <t>Colonne5</t>
  </si>
  <si>
    <t>Colonne52</t>
  </si>
  <si>
    <t>Colonne53</t>
  </si>
  <si>
    <t>Colonne6</t>
  </si>
  <si>
    <t>Colonne62</t>
  </si>
  <si>
    <t>Colonne63</t>
  </si>
  <si>
    <t>Colonne7</t>
  </si>
  <si>
    <t>Colonne72</t>
  </si>
  <si>
    <t>Colonne73</t>
  </si>
  <si>
    <t>Colonne8</t>
  </si>
  <si>
    <t>Colonne82</t>
  </si>
  <si>
    <t>Colonne83</t>
  </si>
  <si>
    <t>Colonne9</t>
  </si>
  <si>
    <t>Colonne92</t>
  </si>
  <si>
    <t>Colonne93</t>
  </si>
  <si>
    <t>Colonne10</t>
  </si>
  <si>
    <t>Colonne102</t>
  </si>
  <si>
    <t>Colonne1022</t>
  </si>
  <si>
    <t>Colonne103</t>
  </si>
  <si>
    <t>Colonne11</t>
  </si>
  <si>
    <t>Colonne12</t>
  </si>
  <si>
    <t>Colonne13</t>
  </si>
  <si>
    <t>avant 23H00</t>
  </si>
  <si>
    <t>REVEIL</t>
  </si>
  <si>
    <t>total som</t>
  </si>
  <si>
    <t>23H30</t>
  </si>
  <si>
    <t>00H00</t>
  </si>
  <si>
    <t>00H30</t>
  </si>
  <si>
    <t>01H00</t>
  </si>
  <si>
    <t>01H30</t>
  </si>
  <si>
    <t>02H00</t>
  </si>
  <si>
    <t>02H30</t>
  </si>
  <si>
    <t>3H00</t>
  </si>
  <si>
    <t>Après 3H00</t>
  </si>
  <si>
    <t>gala orléans (sommeil voiture, sieste en plus)</t>
  </si>
  <si>
    <t>Total/+de8h</t>
  </si>
  <si>
    <t>Moyenne sommeil</t>
  </si>
  <si>
    <t>Moins de 7 h</t>
  </si>
  <si>
    <t>Nombre de jour positif:</t>
  </si>
  <si>
    <t>Observation:</t>
  </si>
  <si>
    <t xml:space="preserve">% de nuit superieur a 8h, somme de chaque nuit (car la c'est que pour les nuits de plus de 8h) </t>
  </si>
  <si>
    <t>nombre de jour négatif:</t>
  </si>
  <si>
    <t>Objectif:</t>
  </si>
  <si>
    <t>Minimum 8h de sommeil moyen</t>
  </si>
  <si>
    <t>Date of the date:</t>
  </si>
  <si>
    <t>Nombre de sommeil&gt; 8h</t>
  </si>
  <si>
    <t>Moyenne heures de sommeil:</t>
  </si>
  <si>
    <t>Nombre total de nuit</t>
  </si>
  <si>
    <t>% de nuit &gt; 8h</t>
  </si>
  <si>
    <t>Nombre de someil&lt; 7h</t>
  </si>
  <si>
    <t>ou</t>
  </si>
  <si>
    <t>Colonne222</t>
  </si>
  <si>
    <t>Colonne322</t>
  </si>
  <si>
    <t>Colonne422</t>
  </si>
  <si>
    <t>Colonne622</t>
  </si>
  <si>
    <t>Colonne722</t>
  </si>
  <si>
    <t>Colonne822</t>
  </si>
  <si>
    <t>Colonne922</t>
  </si>
  <si>
    <t>Colonne1023</t>
  </si>
  <si>
    <t>Colonne112</t>
  </si>
  <si>
    <t>Colonne522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</si>
</sst>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/m/yy\ h:mm;@"/>
    <numFmt numFmtId="167" formatCode="[$-F400]h:mm:ss\ AM/PM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 (Corps)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rgb="FFFF0000"/>
      </right>
      <top/>
      <bottom style="medium">
        <color auto="1"/>
      </bottom>
      <diagonal/>
    </border>
    <border>
      <left style="mediumDashDotDot">
        <color theme="1"/>
      </left>
      <right style="mediumDashDotDot">
        <color theme="1"/>
      </right>
      <top/>
      <bottom style="medium">
        <color auto="1"/>
      </bottom>
      <diagonal/>
    </border>
    <border>
      <left style="mediumDashDotDot">
        <color theme="1"/>
      </left>
      <right style="thick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Dot">
        <color auto="1"/>
      </right>
      <top/>
      <bottom/>
      <diagonal/>
    </border>
    <border>
      <left style="mediumDashDotDot">
        <color auto="1"/>
      </left>
      <right style="mediumDashDotDot">
        <color auto="1"/>
      </right>
      <top/>
      <bottom/>
      <diagonal/>
    </border>
    <border>
      <left style="mediumDashDotDot">
        <color theme="1"/>
      </left>
      <right style="thick">
        <color auto="1"/>
      </right>
      <top/>
      <bottom/>
      <diagonal/>
    </border>
    <border>
      <left style="thick">
        <color rgb="FFFF0000"/>
      </left>
      <right style="mediumDashDotDot">
        <color theme="1"/>
      </right>
      <top/>
      <bottom/>
      <diagonal/>
    </border>
    <border>
      <left style="mediumDashDotDot">
        <color theme="1"/>
      </left>
      <right style="mediumDashDotDot">
        <color theme="1"/>
      </right>
      <top/>
      <bottom/>
      <diagonal/>
    </border>
    <border>
      <left style="thick">
        <color auto="1"/>
      </left>
      <right style="thick">
        <color auto="1"/>
      </right>
      <top style="mediumDashed">
        <color auto="1"/>
      </top>
      <bottom/>
      <diagonal/>
    </border>
    <border>
      <left style="thick">
        <color auto="1"/>
      </left>
      <right style="mediumDashDotDot">
        <color auto="1"/>
      </right>
      <top style="mediumDashed">
        <color auto="1"/>
      </top>
      <bottom/>
      <diagonal/>
    </border>
    <border>
      <left style="mediumDashDotDot">
        <color auto="1"/>
      </left>
      <right style="mediumDashDotDot">
        <color auto="1"/>
      </right>
      <top style="mediumDashed">
        <color auto="1"/>
      </top>
      <bottom/>
      <diagonal/>
    </border>
    <border>
      <left style="mediumDashDotDot">
        <color auto="1"/>
      </left>
      <right style="thick">
        <color auto="1"/>
      </right>
      <top style="mediumDashed">
        <color auto="1"/>
      </top>
      <bottom/>
      <diagonal/>
    </border>
    <border>
      <left/>
      <right style="mediumDashDotDot">
        <color theme="1"/>
      </right>
      <top style="mediumDashed">
        <color auto="1"/>
      </top>
      <bottom/>
      <diagonal/>
    </border>
    <border>
      <left style="mediumDashDotDot">
        <color theme="1"/>
      </left>
      <right style="mediumDashDotDot">
        <color theme="1"/>
      </right>
      <top style="mediumDashed">
        <color auto="1"/>
      </top>
      <bottom/>
      <diagonal/>
    </border>
    <border>
      <left style="mediumDashDotDot">
        <color theme="1"/>
      </left>
      <right style="thick">
        <color auto="1"/>
      </right>
      <top style="mediumDash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auto="1"/>
      </left>
      <right/>
      <top/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9" borderId="5" xfId="0" applyFont="1" applyFill="1" applyBorder="1"/>
    <xf numFmtId="0" fontId="4" fillId="4" borderId="6" xfId="3" applyBorder="1"/>
    <xf numFmtId="0" fontId="6" fillId="5" borderId="7" xfId="4" applyBorder="1"/>
    <xf numFmtId="0" fontId="4" fillId="4" borderId="9" xfId="3" applyBorder="1"/>
    <xf numFmtId="0" fontId="5" fillId="10" borderId="5" xfId="0" applyFont="1" applyFill="1" applyBorder="1"/>
    <xf numFmtId="165" fontId="0" fillId="0" borderId="0" xfId="0" applyNumberFormat="1"/>
    <xf numFmtId="0" fontId="0" fillId="0" borderId="17" xfId="0" applyBorder="1"/>
    <xf numFmtId="0" fontId="8" fillId="9" borderId="18" xfId="0" applyFont="1" applyFill="1" applyBorder="1"/>
    <xf numFmtId="0" fontId="4" fillId="4" borderId="19" xfId="3" applyBorder="1"/>
    <xf numFmtId="0" fontId="1" fillId="8" borderId="21" xfId="7" applyBorder="1"/>
    <xf numFmtId="0" fontId="4" fillId="4" borderId="22" xfId="3" applyBorder="1"/>
    <xf numFmtId="0" fontId="1" fillId="8" borderId="18" xfId="7" applyBorder="1"/>
    <xf numFmtId="0" fontId="8" fillId="10" borderId="18" xfId="0" applyFont="1" applyFill="1" applyBorder="1"/>
    <xf numFmtId="0" fontId="6" fillId="5" borderId="4" xfId="4" applyBorder="1"/>
    <xf numFmtId="0" fontId="6" fillId="5" borderId="12" xfId="4" applyBorder="1"/>
    <xf numFmtId="0" fontId="4" fillId="4" borderId="13" xfId="3" applyBorder="1"/>
    <xf numFmtId="0" fontId="8" fillId="9" borderId="12" xfId="0" applyFont="1" applyFill="1" applyBorder="1"/>
    <xf numFmtId="0" fontId="1" fillId="8" borderId="15" xfId="7" applyBorder="1"/>
    <xf numFmtId="0" fontId="4" fillId="4" borderId="16" xfId="3" applyBorder="1"/>
    <xf numFmtId="0" fontId="1" fillId="8" borderId="12" xfId="7" applyBorder="1"/>
    <xf numFmtId="0" fontId="8" fillId="10" borderId="12" xfId="0" applyFont="1" applyFill="1" applyBorder="1"/>
    <xf numFmtId="0" fontId="6" fillId="11" borderId="4" xfId="0" applyFont="1" applyFill="1" applyBorder="1"/>
    <xf numFmtId="0" fontId="6" fillId="11" borderId="12" xfId="0" applyFont="1" applyFill="1" applyBorder="1"/>
    <xf numFmtId="0" fontId="4" fillId="12" borderId="13" xfId="0" applyFont="1" applyFill="1" applyBorder="1"/>
    <xf numFmtId="0" fontId="0" fillId="13" borderId="15" xfId="0" applyFill="1" applyBorder="1"/>
    <xf numFmtId="0" fontId="4" fillId="12" borderId="16" xfId="0" applyFont="1" applyFill="1" applyBorder="1"/>
    <xf numFmtId="0" fontId="0" fillId="13" borderId="12" xfId="0" applyFill="1" applyBorder="1"/>
    <xf numFmtId="0" fontId="9" fillId="2" borderId="0" xfId="1" applyFont="1"/>
    <xf numFmtId="0" fontId="10" fillId="3" borderId="0" xfId="2" applyFont="1"/>
    <xf numFmtId="0" fontId="6" fillId="7" borderId="0" xfId="6"/>
    <xf numFmtId="0" fontId="6" fillId="5" borderId="0" xfId="4"/>
    <xf numFmtId="10" fontId="6" fillId="5" borderId="0" xfId="4" applyNumberFormat="1"/>
    <xf numFmtId="0" fontId="1" fillId="6" borderId="0" xfId="5"/>
    <xf numFmtId="164" fontId="0" fillId="0" borderId="12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0" xfId="0" applyNumberFormat="1"/>
    <xf numFmtId="22" fontId="0" fillId="0" borderId="12" xfId="0" applyNumberFormat="1" applyBorder="1"/>
    <xf numFmtId="22" fontId="0" fillId="0" borderId="13" xfId="0" applyNumberFormat="1" applyBorder="1"/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2" fontId="0" fillId="0" borderId="11" xfId="0" applyNumberFormat="1" applyBorder="1"/>
    <xf numFmtId="2" fontId="6" fillId="5" borderId="11" xfId="4" applyNumberFormat="1" applyBorder="1"/>
    <xf numFmtId="2" fontId="6" fillId="5" borderId="20" xfId="4" applyNumberFormat="1" applyBorder="1"/>
    <xf numFmtId="2" fontId="6" fillId="11" borderId="11" xfId="0" applyNumberFormat="1" applyFont="1" applyFill="1" applyBorder="1"/>
    <xf numFmtId="2" fontId="6" fillId="5" borderId="7" xfId="4" applyNumberFormat="1" applyBorder="1"/>
    <xf numFmtId="2" fontId="6" fillId="5" borderId="8" xfId="4" applyNumberFormat="1" applyBorder="1"/>
    <xf numFmtId="2" fontId="6" fillId="5" borderId="10" xfId="4" applyNumberFormat="1" applyBorder="1"/>
    <xf numFmtId="2" fontId="0" fillId="0" borderId="14" xfId="0" applyNumberFormat="1" applyBorder="1"/>
    <xf numFmtId="2" fontId="6" fillId="5" borderId="23" xfId="4" applyNumberFormat="1" applyBorder="1"/>
    <xf numFmtId="2" fontId="6" fillId="5" borderId="0" xfId="4" applyNumberFormat="1"/>
    <xf numFmtId="0" fontId="0" fillId="0" borderId="0" xfId="0" applyAlignment="1">
      <alignment horizontal="center"/>
    </xf>
    <xf numFmtId="167" fontId="6" fillId="5" borderId="0" xfId="4" applyNumberFormat="1"/>
    <xf numFmtId="164" fontId="0" fillId="0" borderId="32" xfId="0" applyNumberFormat="1" applyBorder="1"/>
    <xf numFmtId="167" fontId="0" fillId="0" borderId="0" xfId="0" applyNumberFormat="1"/>
    <xf numFmtId="0" fontId="6" fillId="5" borderId="20" xfId="4" applyNumberFormat="1" applyBorder="1"/>
    <xf numFmtId="0" fontId="6" fillId="11" borderId="11" xfId="0" applyNumberFormat="1" applyFont="1" applyFill="1" applyBorder="1"/>
    <xf numFmtId="164" fontId="6" fillId="5" borderId="11" xfId="4" applyNumberFormat="1" applyBorder="1"/>
  </cellXfs>
  <cellStyles count="8">
    <cellStyle name="40 % - Accent6" xfId="7" builtinId="51"/>
    <cellStyle name="60 % - Accent1" xfId="5" builtinId="32"/>
    <cellStyle name="Accent1" xfId="4" builtinId="29"/>
    <cellStyle name="Accent5" xfId="6" builtinId="45"/>
    <cellStyle name="Insatisfaisant" xfId="2" builtinId="27"/>
    <cellStyle name="Neutre" xfId="3" builtinId="28"/>
    <cellStyle name="Normal" xfId="0" builtinId="0"/>
    <cellStyle name="Satisfaisant" xfId="1" builtinId="26"/>
  </cellStyles>
  <dxfs count="1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theme="1"/>
        </left>
        <right style="mediumDashDotDot">
          <color theme="1"/>
        </right>
        <top/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rgb="FFFF0000"/>
        </left>
        <right style="mediumDashDotDot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outline="0">
        <left style="thick">
          <color auto="1"/>
        </left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theme="1"/>
        </left>
        <right style="thick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>
        <left style="mediumDashDotDot">
          <color theme="1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border diagonalUp="0" diagonalDown="0">
        <left style="thick">
          <color rgb="FFFF0000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numFmt numFmtId="164" formatCode="h:mm;@"/>
      <border diagonalUp="0" diagonalDown="0">
        <left style="mediumDashDotDot">
          <color auto="1"/>
        </left>
        <right/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thick">
          <color auto="1"/>
        </right>
        <top/>
        <bottom/>
        <vertical style="thick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theme="1"/>
        </left>
        <right style="mediumDashDotDot">
          <color theme="1"/>
        </right>
        <top/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rgb="FFFF0000"/>
        </left>
        <right style="mediumDashDotDot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border outline="0">
        <left style="thick">
          <color auto="1"/>
        </left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theme="1"/>
        </left>
        <right style="thick">
          <color auto="1"/>
        </right>
        <top/>
        <bottom/>
      </border>
    </dxf>
    <dxf>
      <border diagonalUp="0" diagonalDown="0">
        <left style="mediumDashDotDot">
          <color theme="1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border diagonalUp="0" diagonalDown="0">
        <left style="thick">
          <color rgb="FFFF0000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2" formatCode="0.00"/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thick">
          <color auto="1"/>
        </right>
        <top/>
        <bottom/>
        <vertical style="thick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F71586-86DC-9E48-B902-BF9D83D7A213}" name="Tableau328210" displayName="Tableau328210" ref="A3:AF17" totalsRowCount="1" headerRowDxfId="151" totalsRowDxfId="149" tableBorderDxfId="150">
  <autoFilter ref="A3:AF16" xr:uid="{A2F71586-86DC-9E48-B902-BF9D83D7A213}"/>
  <tableColumns count="32">
    <tableColumn id="1" xr3:uid="{FB0D6682-E485-3945-83E2-0BB02522B8CE}" name="Colonne1" totalsRowLabel="Moins de 7 h" dataDxfId="148" totalsRowDxfId="116"/>
    <tableColumn id="2" xr3:uid="{AC398BC7-3E66-6A4E-A0D3-C912B52CD57F}" name="Colonne2" dataDxfId="147" totalsRowDxfId="115"/>
    <tableColumn id="12" xr3:uid="{C7E5FEB4-252B-484B-BE7F-AD61EF0E31B4}" name="Colonne22" dataDxfId="146" totalsRowDxfId="114"/>
    <tableColumn id="22" xr3:uid="{111C9532-54D3-D343-8E11-088F2A5059B1}" name="Colonne23" totalsRowFunction="custom" dataDxfId="145" totalsRowDxfId="113">
      <totalsRowFormula>COUNTIF(D5:D14,  "&lt;7")</totalsRowFormula>
    </tableColumn>
    <tableColumn id="3" xr3:uid="{0CD1EFFD-F319-8B4A-85A9-BB788E0C82DF}" name="Colonne3" dataDxfId="144" totalsRowDxfId="112"/>
    <tableColumn id="13" xr3:uid="{93D864FF-1715-F447-AF39-75273D154116}" name="Colonne32" dataDxfId="143" totalsRowDxfId="111"/>
    <tableColumn id="23" xr3:uid="{C61632C4-B77A-5945-91A3-D7828797B210}" name="Colonne33" totalsRowFunction="custom" dataDxfId="142" totalsRowDxfId="110">
      <totalsRowFormula>COUNTIF(G5:G14,  "&lt;7")</totalsRowFormula>
    </tableColumn>
    <tableColumn id="4" xr3:uid="{D48E4543-7D6A-0749-AEE8-332D1EE8FD03}" name="Colonne4" dataDxfId="141" totalsRowDxfId="109"/>
    <tableColumn id="14" xr3:uid="{08DAE9DE-8770-2F44-95DD-714D8FCE6D7A}" name="Colonne42" dataDxfId="140" totalsRowDxfId="108"/>
    <tableColumn id="24" xr3:uid="{57897F55-2E36-584D-B518-9F60D9533349}" name="Colonne43" totalsRowFunction="custom" dataDxfId="139" totalsRowDxfId="107">
      <totalsRowFormula>COUNTIF(J5:J14,  "&lt;7")</totalsRowFormula>
    </tableColumn>
    <tableColumn id="5" xr3:uid="{C317D2C8-2591-2244-8C87-9089F3764BFF}" name="Colonne5" dataDxfId="138" totalsRowDxfId="106"/>
    <tableColumn id="15" xr3:uid="{F411FAA2-C0B8-5549-AE96-D47E456AD2F9}" name="Colonne52" dataDxfId="137" totalsRowDxfId="105"/>
    <tableColumn id="25" xr3:uid="{52A0BF4B-14D9-B344-A425-13A37B779563}" name="Colonne53" totalsRowFunction="custom" dataDxfId="136" totalsRowDxfId="104">
      <totalsRowFormula>COUNTIF(M5:M14,  "&lt;7")</totalsRowFormula>
    </tableColumn>
    <tableColumn id="6" xr3:uid="{1F43ADC7-F37B-BA4C-81CA-DFC81C4BC9E3}" name="Colonne6" dataDxfId="135" totalsRowDxfId="103"/>
    <tableColumn id="16" xr3:uid="{E69426C8-F793-674C-B0DE-E2CCD0AA040B}" name="Colonne62" dataDxfId="134" totalsRowDxfId="102"/>
    <tableColumn id="26" xr3:uid="{D4BE6FD9-69CD-7948-A0DD-E64B767E37A9}" name="Colonne63" totalsRowFunction="custom" dataDxfId="133" totalsRowDxfId="101">
      <totalsRowFormula>COUNTIF(P5:P14,  "&lt;7")</totalsRowFormula>
    </tableColumn>
    <tableColumn id="7" xr3:uid="{CB3EA13E-0ACA-9E40-BA8A-B11329BB2F80}" name="Colonne7" dataDxfId="132" totalsRowDxfId="100"/>
    <tableColumn id="17" xr3:uid="{2745EC16-34E7-D64F-8319-EA3A33B057E1}" name="Colonne72" dataDxfId="131" totalsRowDxfId="99"/>
    <tableColumn id="27" xr3:uid="{56530803-841F-7647-BB99-B08B5F944E06}" name="Colonne73" totalsRowFunction="custom" dataDxfId="130" totalsRowDxfId="98">
      <totalsRowFormula>COUNTIF(S5:S14,  "&lt;7")</totalsRowFormula>
    </tableColumn>
    <tableColumn id="8" xr3:uid="{AEE7E02A-848A-7D47-83B2-8DF337BB0FE2}" name="Colonne8" dataDxfId="129" totalsRowDxfId="97"/>
    <tableColumn id="18" xr3:uid="{2442B6B7-1A91-5040-8C84-E994BD6893D9}" name="Colonne82" dataDxfId="128" totalsRowDxfId="96"/>
    <tableColumn id="28" xr3:uid="{91FACF98-69CC-584F-8211-5B50AFFDF47F}" name="Colonne83" totalsRowFunction="custom" dataDxfId="127" totalsRowDxfId="95">
      <totalsRowFormula>COUNTIF(V5:V14,  "&lt;7")</totalsRowFormula>
    </tableColumn>
    <tableColumn id="9" xr3:uid="{C5D63EC4-3E81-814F-81CC-BDF19D16A8A8}" name="Colonne9" dataDxfId="126" totalsRowDxfId="94"/>
    <tableColumn id="19" xr3:uid="{6E448C40-1F55-AD48-8A21-75B65479DE35}" name="Colonne92" dataDxfId="125" totalsRowDxfId="93"/>
    <tableColumn id="29" xr3:uid="{93387821-E5FC-2342-B92A-B5F69A393D28}" name="Colonne93" totalsRowFunction="custom" dataDxfId="124" totalsRowDxfId="92">
      <totalsRowFormula>COUNTIF(Y5:Y14,  "&lt;7")</totalsRowFormula>
    </tableColumn>
    <tableColumn id="10" xr3:uid="{AD8F72F7-A6A7-C746-AAE7-C3CEB91FAC4A}" name="Colonne10" dataDxfId="123" totalsRowDxfId="91"/>
    <tableColumn id="20" xr3:uid="{9455E3F6-2920-C649-BB4A-653E4A5763F4}" name="Colonne102" dataDxfId="122" totalsRowDxfId="90"/>
    <tableColumn id="30" xr3:uid="{ABFA30DB-D644-C744-98CB-C2B28EC6B0EA}" name="Colonne1022" totalsRowFunction="custom" dataDxfId="121" totalsRowDxfId="89">
      <totalsRowFormula>COUNTIF(AB5:AB14,  "&lt;7")</totalsRowFormula>
    </tableColumn>
    <tableColumn id="21" xr3:uid="{9F1DE959-D5A9-BD41-83DC-B8994F218B4C}" name="Colonne103" dataDxfId="120" totalsRowDxfId="88"/>
    <tableColumn id="11" xr3:uid="{36BD55E8-3D0B-4449-8717-F2A49B168888}" name="Colonne11" totalsRowFunction="count" dataDxfId="119" totalsRowDxfId="87"/>
    <tableColumn id="31" xr3:uid="{26E23D7C-40CA-2F42-9DEF-B77D3A3F8C72}" name="Colonne12" totalsRowFunction="custom" dataDxfId="118" totalsRowDxfId="86">
      <totalsRowFormula>COUNTIF(AE5:AE14,  "&lt;7")</totalsRowFormula>
    </tableColumn>
    <tableColumn id="32" xr3:uid="{1A81F791-2E56-3C43-AAB5-38A92A41233A}" name="Colonne13" dataDxfId="117"/>
  </tableColumns>
  <tableStyleInfo name="TableStyleDark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F40F79-83AD-4A86-B854-16D43D54EF65}" name="Tableau3282103" displayName="Tableau3282103" ref="A3:AP17" totalsRowCount="1" headerRowDxfId="85" totalsRowDxfId="84" tableBorderDxfId="83">
  <autoFilter ref="A3:AP16" xr:uid="{A2F71586-86DC-9E48-B902-BF9D83D7A213}"/>
  <tableColumns count="42">
    <tableColumn id="1" xr3:uid="{EBFDE70F-5C10-4C4C-81CD-DD29E544D878}" name="Colonne1" totalsRowLabel="Moins de 7 h" dataDxfId="82" totalsRowDxfId="40"/>
    <tableColumn id="2" xr3:uid="{C83EC2BD-18AA-45D6-BEF5-A7C9E0028375}" name="Colonne2" dataDxfId="81" totalsRowDxfId="39"/>
    <tableColumn id="12" xr3:uid="{0D1763F0-3118-4FDC-BFD9-533589F31480}" name="Colonne22" dataDxfId="80" totalsRowDxfId="38"/>
    <tableColumn id="33" xr3:uid="{C4685B1B-5D3A-433B-B225-F6DCB3788B46}" name="Colonne222" totalsRowFunction="custom" dataDxfId="79" totalsRowDxfId="37">
      <totalsRowFormula>E17</totalsRowFormula>
    </tableColumn>
    <tableColumn id="22" xr3:uid="{6A40DB45-2EEC-48E0-8313-1967413B21EF}" name="Colonne23" totalsRowFunction="custom" dataDxfId="78" totalsRowDxfId="36">
      <totalsRowFormula>COUNTIF(E5:E14,  "&lt;7")</totalsRowFormula>
    </tableColumn>
    <tableColumn id="3" xr3:uid="{0FB9ED8A-1BEA-4D00-B354-E0A37D0D6823}" name="Colonne3" dataDxfId="77" totalsRowDxfId="35"/>
    <tableColumn id="13" xr3:uid="{598A3E4A-6B2D-4FD4-993C-729DBE5F4E14}" name="Colonne32" dataDxfId="76" totalsRowDxfId="34"/>
    <tableColumn id="34" xr3:uid="{B3AA5A10-2C9A-4851-AE98-B93FCCB32563}" name="Colonne322" totalsRowFunction="custom" dataDxfId="75" totalsRowDxfId="33">
      <totalsRowFormula>I17</totalsRowFormula>
    </tableColumn>
    <tableColumn id="23" xr3:uid="{C13B329B-38F7-4BD0-84D6-1A89CBA38BD9}" name="Colonne33" totalsRowFunction="custom" dataDxfId="74" totalsRowDxfId="32">
      <totalsRowFormula>COUNTIF(I5:I14,  "&lt;7")</totalsRowFormula>
    </tableColumn>
    <tableColumn id="4" xr3:uid="{8452975F-6402-45DC-B08B-34CA9260AF71}" name="Colonne4" dataDxfId="73" totalsRowDxfId="31"/>
    <tableColumn id="14" xr3:uid="{E0707A8D-D070-44F2-879B-003BDD09AFD9}" name="Colonne42" dataDxfId="72" totalsRowDxfId="30"/>
    <tableColumn id="35" xr3:uid="{3865258F-8665-407F-86AE-D12EB57CE0C0}" name="Colonne422" totalsRowFunction="custom" dataDxfId="71" totalsRowDxfId="29">
      <totalsRowFormula>M17</totalsRowFormula>
    </tableColumn>
    <tableColumn id="24" xr3:uid="{E4D196FD-9353-46FD-A1A9-C8C88FD56351}" name="Colonne43" totalsRowFunction="custom" dataDxfId="70" totalsRowDxfId="28">
      <totalsRowFormula>COUNTIF(M5:M14,  "&lt;7")</totalsRowFormula>
    </tableColumn>
    <tableColumn id="5" xr3:uid="{32317633-82ED-4878-87CE-55AE0DF8F9AF}" name="Colonne5" dataDxfId="69" totalsRowDxfId="27"/>
    <tableColumn id="15" xr3:uid="{E443AB01-D403-4C5C-9901-7417823A6009}" name="Colonne52" dataDxfId="68" totalsRowDxfId="26"/>
    <tableColumn id="42" xr3:uid="{71E7DAE1-47B1-423D-88D8-211837C4A35E}" name="Colonne522" totalsRowFunction="custom" dataDxfId="67" totalsRowDxfId="25">
      <totalsRowFormula>Q17</totalsRowFormula>
    </tableColumn>
    <tableColumn id="25" xr3:uid="{F3789392-5376-4110-82D0-E2178363193A}" name="Colonne53" totalsRowFunction="custom" dataDxfId="66" totalsRowDxfId="24">
      <totalsRowFormula>COUNTIF(Q5:Q14,  "&lt;7")</totalsRowFormula>
    </tableColumn>
    <tableColumn id="6" xr3:uid="{D8FB3EDB-72D7-46CD-A029-3187DD1F3582}" name="Colonne6" dataDxfId="65" totalsRowDxfId="23"/>
    <tableColumn id="16" xr3:uid="{A75CE4A0-7D36-49FD-AF19-8B9C15E575D0}" name="Colonne62" dataDxfId="64" totalsRowDxfId="22"/>
    <tableColumn id="36" xr3:uid="{6974DECD-B132-4A84-9081-0D30268BCA2E}" name="Colonne622" totalsRowFunction="custom" dataDxfId="63" totalsRowDxfId="21">
      <totalsRowFormula>U17</totalsRowFormula>
    </tableColumn>
    <tableColumn id="26" xr3:uid="{56FACB23-0F4B-41D5-A938-5CE4A9AB75C0}" name="Colonne63" totalsRowFunction="custom" dataDxfId="62" totalsRowDxfId="20">
      <totalsRowFormula>COUNTIF(U5:U14,  "&lt;7")</totalsRowFormula>
    </tableColumn>
    <tableColumn id="7" xr3:uid="{3F14DD3C-6044-4050-AF21-AABF0B9B2653}" name="Colonne7" dataDxfId="61" totalsRowDxfId="19"/>
    <tableColumn id="17" xr3:uid="{8D1879A3-CF74-462E-9E54-455069031ED1}" name="Colonne72" dataDxfId="60" totalsRowDxfId="18"/>
    <tableColumn id="37" xr3:uid="{D8E06EF3-F442-4593-8631-E530977E77C9}" name="Colonne722" totalsRowFunction="custom" dataDxfId="59" totalsRowDxfId="17">
      <totalsRowFormula>Y17</totalsRowFormula>
    </tableColumn>
    <tableColumn id="27" xr3:uid="{49DA463D-0E72-4BD8-98B5-32E869771235}" name="Colonne73" totalsRowFunction="custom" dataDxfId="58" totalsRowDxfId="16">
      <totalsRowFormula>COUNTIF(Y5:Y14,  "&lt;7")</totalsRowFormula>
    </tableColumn>
    <tableColumn id="8" xr3:uid="{6410065D-826F-475D-AC18-CB31B2F72D16}" name="Colonne8" dataDxfId="57" totalsRowDxfId="15"/>
    <tableColumn id="18" xr3:uid="{16E7E977-A599-4DFA-9997-BD4A0149057B}" name="Colonne82" dataDxfId="56" totalsRowDxfId="14"/>
    <tableColumn id="38" xr3:uid="{CB583C79-AD94-4BC9-B0F4-7BF8FFD13C85}" name="Colonne822" totalsRowFunction="custom" dataDxfId="55" totalsRowDxfId="13">
      <totalsRowFormula>AC17</totalsRowFormula>
    </tableColumn>
    <tableColumn id="28" xr3:uid="{55D837D4-4B59-4E09-AD1C-AB2C37F0DD53}" name="Colonne83" totalsRowFunction="custom" dataDxfId="54" totalsRowDxfId="12">
      <totalsRowFormula>COUNTIF(AC5:AC14,  "&lt;7")</totalsRowFormula>
    </tableColumn>
    <tableColumn id="9" xr3:uid="{B44FAEB2-CF8C-438B-8E01-FF6D59DF1AE4}" name="Colonne9" dataDxfId="53" totalsRowDxfId="11"/>
    <tableColumn id="19" xr3:uid="{2ABA1935-493A-4B4C-BBBB-A86C0B5B3E05}" name="Colonne92" dataDxfId="52" totalsRowDxfId="10"/>
    <tableColumn id="39" xr3:uid="{9E5DC981-589F-4CB3-996C-6F73755B382A}" name="Colonne922" totalsRowFunction="custom" dataDxfId="51" totalsRowDxfId="9">
      <totalsRowFormula>AG17</totalsRowFormula>
    </tableColumn>
    <tableColumn id="29" xr3:uid="{9611BB50-8513-4C42-9D3E-9481775717E9}" name="Colonne93" totalsRowFunction="custom" dataDxfId="50" totalsRowDxfId="8">
      <totalsRowFormula>COUNTIF(AG5:AG14,  "&lt;7")</totalsRowFormula>
    </tableColumn>
    <tableColumn id="10" xr3:uid="{F34E0FBA-046E-4F2D-83BF-CBE4ADA8D6EB}" name="Colonne10" dataDxfId="49" totalsRowDxfId="7"/>
    <tableColumn id="20" xr3:uid="{ADA59106-8101-42C4-874D-A4ED8DA513C0}" name="Colonne102" dataDxfId="48" totalsRowDxfId="6"/>
    <tableColumn id="40" xr3:uid="{357632A8-CAF4-44B5-9968-25C891F6007A}" name="Colonne1023" totalsRowFunction="custom" dataDxfId="42" totalsRowDxfId="5">
      <totalsRowFormula>AK17</totalsRowFormula>
    </tableColumn>
    <tableColumn id="30" xr3:uid="{58A21D78-00FD-4389-A14E-A9FD0E374EB2}" name="Colonne1022" totalsRowFunction="custom" dataDxfId="47" totalsRowDxfId="4">
      <totalsRowFormula>COUNTIF(AK5:AK14,  "&lt;7")</totalsRowFormula>
    </tableColumn>
    <tableColumn id="21" xr3:uid="{6F448075-8F0B-47EE-BD87-228F8927E11B}" name="Colonne103" dataDxfId="46" totalsRowDxfId="3"/>
    <tableColumn id="11" xr3:uid="{EB3F0748-391A-4AF7-923D-E2E01FF391C9}" name="Colonne11" totalsRowFunction="count" dataDxfId="45" totalsRowDxfId="2"/>
    <tableColumn id="41" xr3:uid="{D9C2CC40-A43B-4B7B-85B1-A1E07FDE8DC6}" name="Colonne112" totalsRowFunction="custom" dataDxfId="41" totalsRowDxfId="1">
      <totalsRowFormula>AO17</totalsRowFormula>
    </tableColumn>
    <tableColumn id="31" xr3:uid="{D85336CA-302E-4255-BCCF-B7D5CCCCFA0A}" name="Colonne12" totalsRowFunction="custom" dataDxfId="44" totalsRowDxfId="0">
      <totalsRowFormula>COUNTIF(AO5:AO14,  "&lt;7")</totalsRowFormula>
    </tableColumn>
    <tableColumn id="32" xr3:uid="{5F11985B-4797-4003-A509-5EA0B05BB2BC}" name="Colonne13" dataDxfId="43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9258-6EC6-8D4B-B81B-739A56754D10}">
  <dimension ref="A1:AF32"/>
  <sheetViews>
    <sheetView tabSelected="1" zoomScale="125" workbookViewId="0">
      <selection activeCell="D5" sqref="D5"/>
    </sheetView>
  </sheetViews>
  <sheetFormatPr baseColWidth="10" defaultRowHeight="15.75"/>
  <cols>
    <col min="8" max="8" width="13.125" customWidth="1"/>
    <col min="13" max="14" width="11" bestFit="1" customWidth="1"/>
    <col min="16" max="16" width="11" bestFit="1" customWidth="1"/>
    <col min="17" max="17" width="19" customWidth="1"/>
    <col min="18" max="18" width="16.375" bestFit="1" customWidth="1"/>
    <col min="19" max="19" width="11" bestFit="1" customWidth="1"/>
    <col min="20" max="21" width="16.375" bestFit="1" customWidth="1"/>
    <col min="22" max="22" width="11" bestFit="1" customWidth="1"/>
    <col min="26" max="26" width="16.5" customWidth="1"/>
    <col min="27" max="27" width="17.5" customWidth="1"/>
    <col min="29" max="29" width="16.875" customWidth="1"/>
    <col min="30" max="30" width="17.375" customWidth="1"/>
  </cols>
  <sheetData>
    <row r="1" spans="1:32" ht="25.5">
      <c r="A1" s="1" t="s">
        <v>0</v>
      </c>
      <c r="D1" t="s">
        <v>1</v>
      </c>
      <c r="F1">
        <f>SUM(B15,E15,H15,K15,N15,Q15,T15,W15,Z15,AC15)</f>
        <v>8</v>
      </c>
    </row>
    <row r="3" spans="1:3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3" t="s">
        <v>32</v>
      </c>
      <c r="AF3" s="3" t="s">
        <v>33</v>
      </c>
    </row>
    <row r="4" spans="1:32" ht="16.5" thickBot="1">
      <c r="A4" s="5"/>
      <c r="B4" s="6" t="s">
        <v>34</v>
      </c>
      <c r="C4" s="7" t="s">
        <v>35</v>
      </c>
      <c r="D4" s="8" t="s">
        <v>36</v>
      </c>
      <c r="E4" s="6" t="s">
        <v>37</v>
      </c>
      <c r="F4" s="7" t="s">
        <v>35</v>
      </c>
      <c r="G4" s="59" t="s">
        <v>36</v>
      </c>
      <c r="H4" s="6" t="s">
        <v>38</v>
      </c>
      <c r="I4" s="7" t="s">
        <v>35</v>
      </c>
      <c r="J4" s="59" t="s">
        <v>36</v>
      </c>
      <c r="K4" s="6" t="s">
        <v>39</v>
      </c>
      <c r="L4" s="7" t="s">
        <v>35</v>
      </c>
      <c r="M4" s="60" t="s">
        <v>36</v>
      </c>
      <c r="N4" s="6" t="s">
        <v>40</v>
      </c>
      <c r="O4" s="9" t="s">
        <v>35</v>
      </c>
      <c r="P4" s="61" t="s">
        <v>36</v>
      </c>
      <c r="Q4" s="6" t="s">
        <v>41</v>
      </c>
      <c r="R4" s="7" t="s">
        <v>35</v>
      </c>
      <c r="S4" s="59" t="s">
        <v>36</v>
      </c>
      <c r="T4" s="10" t="s">
        <v>42</v>
      </c>
      <c r="U4" s="7" t="s">
        <v>35</v>
      </c>
      <c r="V4" s="8" t="s">
        <v>36</v>
      </c>
      <c r="W4" s="10" t="s">
        <v>43</v>
      </c>
      <c r="X4" s="7" t="s">
        <v>35</v>
      </c>
      <c r="Y4" s="59" t="s">
        <v>36</v>
      </c>
      <c r="Z4" s="10" t="s">
        <v>44</v>
      </c>
      <c r="AA4" s="7" t="s">
        <v>35</v>
      </c>
      <c r="AB4" s="59" t="s">
        <v>36</v>
      </c>
      <c r="AC4" s="10" t="s">
        <v>45</v>
      </c>
      <c r="AD4" s="7" t="s">
        <v>35</v>
      </c>
      <c r="AE4" s="56" t="s">
        <v>36</v>
      </c>
    </row>
    <row r="5" spans="1:32">
      <c r="B5" s="39">
        <v>0.9375</v>
      </c>
      <c r="C5" s="40">
        <v>0.20833333333333334</v>
      </c>
      <c r="D5" s="55">
        <f>IF(C5="","",HOUR(IF(C5&gt;B5,C5-B5,C5+(1-B5)))+MINUTE(IF(C5&gt;B5,C5-B5,C5+(1-B5)))/60)</f>
        <v>6.5</v>
      </c>
      <c r="E5" s="39"/>
      <c r="F5" s="40"/>
      <c r="G5" s="55" t="str">
        <f>IF(F5="","",HOUR(IF(F5&gt;E5,F5-E5,F5+(1-E5)))+MINUTE(IF(F5&gt;E5,F5-E5,F5+(1-E5)))/60)</f>
        <v/>
      </c>
      <c r="H5" s="39"/>
      <c r="I5" s="40"/>
      <c r="J5" s="55" t="str">
        <f>IF(I5="","",HOUR(IF(I5&gt;H5,I5-H5,I5+(1-H5)))+MINUTE(IF(I5&gt;H5,I5-H5,I5+(1-H5)))/60)</f>
        <v/>
      </c>
      <c r="K5" s="39"/>
      <c r="L5" s="40"/>
      <c r="M5" s="55" t="str">
        <f>IF(L5="","",HOUR(IF(L5&gt;K5,L5-K5,L5+(1-K5)))+MINUTE(IF(L5&gt;K5,L5-K5,L5+(1-K5)))/60)</f>
        <v/>
      </c>
      <c r="N5" s="39"/>
      <c r="O5" s="40"/>
      <c r="P5" s="62" t="str">
        <f>IF(O5="","",HOUR(IF(O5&gt;N5,O5-N5,O5+(1-N5)))+MINUTE(IF(O5&gt;N5,O5-N5,O5+(1-N5)))/60)</f>
        <v/>
      </c>
      <c r="Q5" s="43">
        <v>7.6539351851851858E-2</v>
      </c>
      <c r="R5" s="40">
        <v>44708.5</v>
      </c>
      <c r="S5" s="55">
        <f>IF(R5="","",HOUR(IF(R5&gt;Q5,R5-Q5,R5+(1-Q5)))+MINUTE(IF(R5&gt;Q5,R5-Q5,R5+(1-Q5)))/60)</f>
        <v>10.15</v>
      </c>
      <c r="T5" s="44">
        <v>44705.079861111109</v>
      </c>
      <c r="U5" s="45">
        <v>44705.502083333333</v>
      </c>
      <c r="V5" s="55">
        <f>IF(U5="","",HOUR(IF(U5&gt;T5,U5-T5,U5+(1-T5)))+MINUTE(IF(U5&gt;T5,U5-T5,U5+(1-T5)))/60)</f>
        <v>10.133333333333333</v>
      </c>
      <c r="W5" s="39"/>
      <c r="X5" s="40"/>
      <c r="Y5" s="55" t="str">
        <f>IF(X5="","",HOUR(IF(X5&gt;W5,X5-W5,X5+(1-W5)))+MINUTE(IF(X5&gt;W5,X5-W5,X5+(1-W5)))/60)</f>
        <v/>
      </c>
      <c r="Z5" s="39">
        <v>44710.119444444441</v>
      </c>
      <c r="AA5" s="40">
        <v>44710.472222222219</v>
      </c>
      <c r="AB5" s="55">
        <f>IF(AA5="","",HOUR(IF(AA5&gt;Z5,AA5-Z5,AA5+(1-Z5)))+MINUTE(IF(AA5&gt;Z5,AA5-Z5,AA5+(1-Z5)))/60)</f>
        <v>8.4666666666666668</v>
      </c>
      <c r="AC5" s="39">
        <v>44707.324999999997</v>
      </c>
      <c r="AD5" s="40">
        <v>44707.385416666664</v>
      </c>
      <c r="AE5" s="55">
        <f>IF(AD5="","",HOUR(IF(AD5&gt;AC5,AD5-AC5,AD5+(1-AC5)))+MINUTE(IF(AD5&gt;AC5,AD5-AC5,AD5+(1-AC5)))/60)</f>
        <v>1.45</v>
      </c>
      <c r="AF5" t="s">
        <v>46</v>
      </c>
    </row>
    <row r="6" spans="1:32">
      <c r="A6" s="5"/>
      <c r="B6" s="39">
        <v>0.98958333333333337</v>
      </c>
      <c r="C6" s="40">
        <v>0.33333333333333331</v>
      </c>
      <c r="D6" s="55">
        <f t="shared" ref="D6:D14" si="0">IF(C6="","",HOUR(IF(C6&gt;B6,C6-B6,C6+(1-B6)))+MINUTE(IF(C6&gt;B6,C6-B6,C6+(1-B6)))/60)</f>
        <v>8.25</v>
      </c>
      <c r="E6" s="39"/>
      <c r="F6" s="40"/>
      <c r="G6" s="55" t="str">
        <f t="shared" ref="G6:G14" si="1">IF(F6="","",HOUR(IF(F6&gt;E6,F6-E6,F6+(1-E6)))+MINUTE(IF(F6&gt;E6,F6-E6,F6+(1-E6)))/60)</f>
        <v/>
      </c>
      <c r="H6" s="39"/>
      <c r="I6" s="40"/>
      <c r="J6" s="55" t="str">
        <f t="shared" ref="J6:J14" si="2">IF(I6="","",HOUR(IF(I6&gt;H6,I6-H6,I6+(1-H6)))+MINUTE(IF(I6&gt;H6,I6-H6,I6+(1-H6)))/60)</f>
        <v/>
      </c>
      <c r="K6" s="39"/>
      <c r="L6" s="40"/>
      <c r="M6" s="55" t="str">
        <f t="shared" ref="M6:M14" si="3">IF(L6="","",HOUR(IF(L6&gt;K6,L6-K6,L6+(1-K6)))+MINUTE(IF(L6&gt;K6,L6-K6,L6+(1-K6)))/60)</f>
        <v/>
      </c>
      <c r="N6" s="41"/>
      <c r="O6" s="42"/>
      <c r="P6" s="62" t="str">
        <f t="shared" ref="P6:P14" si="4">IF(O6="","",HOUR(IF(O6&gt;N6,O6-N6,O6+(1-N6)))+MINUTE(IF(O6&gt;N6,O6-N6,O6+(1-N6)))/60)</f>
        <v/>
      </c>
      <c r="Q6" s="39">
        <v>44709.051910185182</v>
      </c>
      <c r="R6" s="40">
        <v>44709.375</v>
      </c>
      <c r="S6" s="55">
        <f t="shared" ref="S6:S14" si="5">IF(R6="","",HOUR(IF(R6&gt;Q6,R6-Q6,R6+(1-Q6)))+MINUTE(IF(R6&gt;Q6,R6-Q6,R6+(1-Q6)))/60)</f>
        <v>7.75</v>
      </c>
      <c r="T6" s="44">
        <v>44706.082638888889</v>
      </c>
      <c r="U6" s="45">
        <v>44706.374305555553</v>
      </c>
      <c r="V6" s="55">
        <f t="shared" ref="V6:V14" si="6">IF(U6="","",HOUR(IF(U6&gt;T6,U6-T6,U6+(1-T6)))+MINUTE(IF(U6&gt;T6,U6-T6,U6+(1-T6)))/60)</f>
        <v>7</v>
      </c>
      <c r="W6" s="39"/>
      <c r="X6" s="40"/>
      <c r="Y6" s="55" t="str">
        <f t="shared" ref="Y6:Y14" si="7">IF(X6="","",HOUR(IF(X6&gt;W6,X6-W6,X6+(1-W6)))+MINUTE(IF(X6&gt;W6,X6-W6,X6+(1-W6)))/60)</f>
        <v/>
      </c>
      <c r="Z6" s="39"/>
      <c r="AA6" s="40"/>
      <c r="AB6" s="55" t="str">
        <f t="shared" ref="AB6:AB14" si="8">IF(AA6="","",HOUR(IF(AA6&gt;Z6,AA6-Z6,AA6+(1-Z6)))+MINUTE(IF(AA6&gt;Z6,AA6-Z6,AA6+(1-Z6)))/60)</f>
        <v/>
      </c>
      <c r="AC6" s="39"/>
      <c r="AD6" s="40"/>
      <c r="AE6" s="55" t="str">
        <f t="shared" ref="AE6:AE14" si="9">IF(AD6="","",HOUR(IF(AD6&gt;AC6,AD6-AC6,AD6+(1-AC6)))+MINUTE(IF(AD6&gt;AC6,AD6-AC6,AD6+(1-AC6)))/60)</f>
        <v/>
      </c>
    </row>
    <row r="7" spans="1:32">
      <c r="A7" s="5"/>
      <c r="B7" s="39"/>
      <c r="C7" s="40"/>
      <c r="D7" s="55" t="str">
        <f t="shared" si="0"/>
        <v/>
      </c>
      <c r="E7" s="39"/>
      <c r="F7" s="40"/>
      <c r="G7" s="55" t="str">
        <f t="shared" si="1"/>
        <v/>
      </c>
      <c r="H7" s="39"/>
      <c r="I7" s="40"/>
      <c r="J7" s="55" t="str">
        <f t="shared" si="2"/>
        <v/>
      </c>
      <c r="K7" s="39"/>
      <c r="L7" s="40"/>
      <c r="M7" s="55" t="str">
        <f t="shared" si="3"/>
        <v/>
      </c>
      <c r="N7" s="41"/>
      <c r="O7" s="42"/>
      <c r="P7" s="62" t="str">
        <f t="shared" si="4"/>
        <v/>
      </c>
      <c r="Q7" s="39"/>
      <c r="R7" s="40"/>
      <c r="S7" s="55" t="str">
        <f t="shared" si="5"/>
        <v/>
      </c>
      <c r="T7" s="39"/>
      <c r="U7" s="40"/>
      <c r="V7" s="55" t="str">
        <f t="shared" si="6"/>
        <v/>
      </c>
      <c r="W7" s="39"/>
      <c r="X7" s="40"/>
      <c r="Y7" s="55" t="str">
        <f t="shared" si="7"/>
        <v/>
      </c>
      <c r="Z7" s="39"/>
      <c r="AA7" s="40"/>
      <c r="AB7" s="55" t="str">
        <f t="shared" si="8"/>
        <v/>
      </c>
      <c r="AC7" s="39"/>
      <c r="AD7" s="40"/>
      <c r="AE7" s="55" t="str">
        <f t="shared" si="9"/>
        <v/>
      </c>
    </row>
    <row r="8" spans="1:32">
      <c r="A8" s="5"/>
      <c r="B8" s="39"/>
      <c r="C8" s="40"/>
      <c r="D8" s="55" t="str">
        <f t="shared" si="0"/>
        <v/>
      </c>
      <c r="E8" s="39"/>
      <c r="F8" s="40"/>
      <c r="G8" s="55" t="str">
        <f t="shared" si="1"/>
        <v/>
      </c>
      <c r="H8" s="39"/>
      <c r="I8" s="40"/>
      <c r="J8" s="55" t="str">
        <f t="shared" si="2"/>
        <v/>
      </c>
      <c r="K8" s="39"/>
      <c r="L8" s="40"/>
      <c r="M8" s="55" t="str">
        <f t="shared" si="3"/>
        <v/>
      </c>
      <c r="N8" s="41"/>
      <c r="O8" s="42"/>
      <c r="P8" s="62" t="str">
        <f t="shared" si="4"/>
        <v/>
      </c>
      <c r="Q8" s="39"/>
      <c r="R8" s="40"/>
      <c r="S8" s="55" t="str">
        <f t="shared" si="5"/>
        <v/>
      </c>
      <c r="T8" s="39"/>
      <c r="U8" s="40"/>
      <c r="V8" s="55" t="str">
        <f t="shared" si="6"/>
        <v/>
      </c>
      <c r="W8" s="39"/>
      <c r="X8" s="40"/>
      <c r="Y8" s="55" t="str">
        <f t="shared" si="7"/>
        <v/>
      </c>
      <c r="Z8" s="39"/>
      <c r="AA8" s="40"/>
      <c r="AB8" s="55" t="str">
        <f t="shared" si="8"/>
        <v/>
      </c>
      <c r="AC8" s="39"/>
      <c r="AD8" s="40"/>
      <c r="AE8" s="55" t="str">
        <f t="shared" si="9"/>
        <v/>
      </c>
    </row>
    <row r="9" spans="1:32">
      <c r="A9" s="5"/>
      <c r="B9" s="39"/>
      <c r="C9" s="40"/>
      <c r="D9" s="55" t="str">
        <f t="shared" si="0"/>
        <v/>
      </c>
      <c r="E9" s="39"/>
      <c r="F9" s="40"/>
      <c r="G9" s="55" t="str">
        <f t="shared" si="1"/>
        <v/>
      </c>
      <c r="H9" s="39"/>
      <c r="I9" s="40"/>
      <c r="J9" s="55" t="str">
        <f t="shared" si="2"/>
        <v/>
      </c>
      <c r="K9" s="39"/>
      <c r="L9" s="40"/>
      <c r="M9" s="55" t="str">
        <f t="shared" si="3"/>
        <v/>
      </c>
      <c r="N9" s="41"/>
      <c r="O9" s="42"/>
      <c r="P9" s="62" t="str">
        <f t="shared" si="4"/>
        <v/>
      </c>
      <c r="Q9" s="39"/>
      <c r="R9" s="40"/>
      <c r="S9" s="55" t="str">
        <f t="shared" si="5"/>
        <v/>
      </c>
      <c r="T9" s="39"/>
      <c r="U9" s="40"/>
      <c r="V9" s="55" t="str">
        <f t="shared" si="6"/>
        <v/>
      </c>
      <c r="W9" s="39"/>
      <c r="X9" s="40"/>
      <c r="Y9" s="55" t="str">
        <f t="shared" si="7"/>
        <v/>
      </c>
      <c r="Z9" s="39"/>
      <c r="AA9" s="40"/>
      <c r="AB9" s="55" t="str">
        <f t="shared" si="8"/>
        <v/>
      </c>
      <c r="AC9" s="39"/>
      <c r="AD9" s="40"/>
      <c r="AE9" s="55" t="str">
        <f t="shared" si="9"/>
        <v/>
      </c>
    </row>
    <row r="10" spans="1:32">
      <c r="A10" s="5"/>
      <c r="B10" s="39"/>
      <c r="C10" s="40"/>
      <c r="D10" s="55" t="str">
        <f t="shared" si="0"/>
        <v/>
      </c>
      <c r="E10" s="39"/>
      <c r="F10" s="40"/>
      <c r="G10" s="55" t="str">
        <f t="shared" si="1"/>
        <v/>
      </c>
      <c r="H10" s="39"/>
      <c r="I10" s="40"/>
      <c r="J10" s="55" t="str">
        <f t="shared" si="2"/>
        <v/>
      </c>
      <c r="K10" s="39"/>
      <c r="L10" s="40"/>
      <c r="M10" s="55" t="str">
        <f t="shared" si="3"/>
        <v/>
      </c>
      <c r="N10" s="41"/>
      <c r="O10" s="42"/>
      <c r="P10" s="62" t="str">
        <f t="shared" si="4"/>
        <v/>
      </c>
      <c r="Q10" s="39"/>
      <c r="R10" s="40"/>
      <c r="S10" s="55" t="str">
        <f t="shared" si="5"/>
        <v/>
      </c>
      <c r="T10" s="39"/>
      <c r="U10" s="40"/>
      <c r="V10" s="55" t="str">
        <f t="shared" si="6"/>
        <v/>
      </c>
      <c r="W10" s="39"/>
      <c r="X10" s="40"/>
      <c r="Y10" s="55" t="str">
        <f t="shared" si="7"/>
        <v/>
      </c>
      <c r="Z10" s="39"/>
      <c r="AA10" s="40"/>
      <c r="AB10" s="55" t="str">
        <f t="shared" si="8"/>
        <v/>
      </c>
      <c r="AC10" s="39"/>
      <c r="AD10" s="40"/>
      <c r="AE10" s="55" t="str">
        <f t="shared" si="9"/>
        <v/>
      </c>
    </row>
    <row r="11" spans="1:32">
      <c r="A11" s="5"/>
      <c r="B11" s="39"/>
      <c r="C11" s="40"/>
      <c r="D11" s="55" t="str">
        <f t="shared" si="0"/>
        <v/>
      </c>
      <c r="E11" s="39"/>
      <c r="F11" s="40"/>
      <c r="G11" s="55" t="str">
        <f t="shared" si="1"/>
        <v/>
      </c>
      <c r="H11" s="39"/>
      <c r="I11" s="40"/>
      <c r="J11" s="55" t="str">
        <f t="shared" si="2"/>
        <v/>
      </c>
      <c r="K11" s="39"/>
      <c r="L11" s="40"/>
      <c r="M11" s="55" t="str">
        <f t="shared" si="3"/>
        <v/>
      </c>
      <c r="N11" s="41"/>
      <c r="O11" s="42"/>
      <c r="P11" s="62" t="str">
        <f t="shared" si="4"/>
        <v/>
      </c>
      <c r="Q11" s="39"/>
      <c r="R11" s="40"/>
      <c r="S11" s="55" t="str">
        <f t="shared" si="5"/>
        <v/>
      </c>
      <c r="T11" s="39"/>
      <c r="U11" s="40"/>
      <c r="V11" s="55" t="str">
        <f t="shared" si="6"/>
        <v/>
      </c>
      <c r="W11" s="39"/>
      <c r="X11" s="40"/>
      <c r="Y11" s="55" t="str">
        <f t="shared" si="7"/>
        <v/>
      </c>
      <c r="Z11" s="39"/>
      <c r="AA11" s="40"/>
      <c r="AB11" s="55" t="str">
        <f t="shared" si="8"/>
        <v/>
      </c>
      <c r="AC11" s="39"/>
      <c r="AD11" s="40"/>
      <c r="AE11" s="55" t="str">
        <f t="shared" si="9"/>
        <v/>
      </c>
    </row>
    <row r="12" spans="1:32">
      <c r="A12" s="5"/>
      <c r="B12" s="39"/>
      <c r="C12" s="40"/>
      <c r="D12" s="55" t="str">
        <f t="shared" si="0"/>
        <v/>
      </c>
      <c r="E12" s="39"/>
      <c r="F12" s="40"/>
      <c r="G12" s="55" t="str">
        <f t="shared" si="1"/>
        <v/>
      </c>
      <c r="H12" s="39"/>
      <c r="I12" s="40"/>
      <c r="J12" s="55" t="str">
        <f t="shared" si="2"/>
        <v/>
      </c>
      <c r="K12" s="39"/>
      <c r="L12" s="40"/>
      <c r="M12" s="55" t="str">
        <f t="shared" si="3"/>
        <v/>
      </c>
      <c r="N12" s="41"/>
      <c r="O12" s="42"/>
      <c r="P12" s="62" t="str">
        <f t="shared" si="4"/>
        <v/>
      </c>
      <c r="Q12" s="39"/>
      <c r="R12" s="40"/>
      <c r="S12" s="55" t="str">
        <f t="shared" si="5"/>
        <v/>
      </c>
      <c r="T12" s="39"/>
      <c r="U12" s="40"/>
      <c r="V12" s="55" t="str">
        <f t="shared" si="6"/>
        <v/>
      </c>
      <c r="W12" s="39"/>
      <c r="X12" s="40"/>
      <c r="Y12" s="55" t="str">
        <f t="shared" si="7"/>
        <v/>
      </c>
      <c r="Z12" s="39"/>
      <c r="AA12" s="40"/>
      <c r="AB12" s="55" t="str">
        <f t="shared" si="8"/>
        <v/>
      </c>
      <c r="AC12" s="39"/>
      <c r="AD12" s="40"/>
      <c r="AE12" s="55" t="str">
        <f t="shared" si="9"/>
        <v/>
      </c>
    </row>
    <row r="13" spans="1:32">
      <c r="A13" s="5"/>
      <c r="B13" s="39"/>
      <c r="C13" s="40"/>
      <c r="D13" s="55" t="str">
        <f t="shared" si="0"/>
        <v/>
      </c>
      <c r="E13" s="39"/>
      <c r="F13" s="40"/>
      <c r="G13" s="55" t="str">
        <f t="shared" si="1"/>
        <v/>
      </c>
      <c r="H13" s="39"/>
      <c r="I13" s="40"/>
      <c r="J13" s="55" t="str">
        <f t="shared" si="2"/>
        <v/>
      </c>
      <c r="K13" s="39"/>
      <c r="L13" s="40"/>
      <c r="M13" s="55" t="str">
        <f t="shared" si="3"/>
        <v/>
      </c>
      <c r="N13" s="41"/>
      <c r="O13" s="42"/>
      <c r="P13" s="62" t="str">
        <f t="shared" si="4"/>
        <v/>
      </c>
      <c r="Q13" s="39"/>
      <c r="R13" s="40"/>
      <c r="S13" s="55" t="str">
        <f t="shared" si="5"/>
        <v/>
      </c>
      <c r="T13" s="39"/>
      <c r="U13" s="40"/>
      <c r="V13" s="55" t="str">
        <f t="shared" si="6"/>
        <v/>
      </c>
      <c r="W13" s="39"/>
      <c r="X13" s="40"/>
      <c r="Y13" s="55" t="str">
        <f t="shared" si="7"/>
        <v/>
      </c>
      <c r="Z13" s="39"/>
      <c r="AA13" s="40"/>
      <c r="AB13" s="55" t="str">
        <f t="shared" si="8"/>
        <v/>
      </c>
      <c r="AC13" s="39"/>
      <c r="AD13" s="40"/>
      <c r="AE13" s="55" t="str">
        <f t="shared" si="9"/>
        <v/>
      </c>
    </row>
    <row r="14" spans="1:32" ht="16.5" thickBot="1">
      <c r="A14" s="5"/>
      <c r="B14" s="39"/>
      <c r="C14" s="40"/>
      <c r="D14" s="55" t="str">
        <f t="shared" si="0"/>
        <v/>
      </c>
      <c r="E14" s="39"/>
      <c r="F14" s="40"/>
      <c r="G14" s="55" t="str">
        <f t="shared" si="1"/>
        <v/>
      </c>
      <c r="H14" s="39"/>
      <c r="I14" s="40"/>
      <c r="J14" s="55" t="str">
        <f t="shared" si="2"/>
        <v/>
      </c>
      <c r="K14" s="39"/>
      <c r="L14" s="40"/>
      <c r="M14" s="55" t="str">
        <f t="shared" si="3"/>
        <v/>
      </c>
      <c r="N14" s="41"/>
      <c r="O14" s="42"/>
      <c r="P14" s="62" t="str">
        <f t="shared" si="4"/>
        <v/>
      </c>
      <c r="Q14" s="39"/>
      <c r="R14" s="40"/>
      <c r="S14" s="55" t="str">
        <f t="shared" si="5"/>
        <v/>
      </c>
      <c r="T14" s="39"/>
      <c r="U14" s="40"/>
      <c r="V14" s="55" t="str">
        <f t="shared" si="6"/>
        <v/>
      </c>
      <c r="W14" s="39"/>
      <c r="X14" s="40"/>
      <c r="Y14" s="55" t="str">
        <f t="shared" si="7"/>
        <v/>
      </c>
      <c r="Z14" s="39"/>
      <c r="AA14" s="40"/>
      <c r="AB14" s="55" t="str">
        <f t="shared" si="8"/>
        <v/>
      </c>
      <c r="AC14" s="39"/>
      <c r="AD14" s="40"/>
      <c r="AE14" s="55" t="str">
        <f t="shared" si="9"/>
        <v/>
      </c>
    </row>
    <row r="15" spans="1:32" ht="21">
      <c r="A15" s="12" t="s">
        <v>47</v>
      </c>
      <c r="B15" s="13">
        <f>COUNTA(B5:B14)</f>
        <v>2</v>
      </c>
      <c r="C15" s="14"/>
      <c r="D15" s="57">
        <f>COUNTIF(D5:D14,  "&gt;8")</f>
        <v>1</v>
      </c>
      <c r="E15" s="13">
        <f>COUNTA(E5:E14)</f>
        <v>0</v>
      </c>
      <c r="F15" s="14"/>
      <c r="G15" s="57">
        <f>COUNTIF(G5:G14,  "&gt;8")</f>
        <v>0</v>
      </c>
      <c r="H15" s="13">
        <f t="shared" ref="H15:Z15" si="10">COUNTA(H5:H14)</f>
        <v>0</v>
      </c>
      <c r="I15" s="14"/>
      <c r="J15" s="57">
        <f>COUNTIF(J5:J14,  "&gt;8")</f>
        <v>0</v>
      </c>
      <c r="K15" s="13">
        <f t="shared" si="10"/>
        <v>0</v>
      </c>
      <c r="L15" s="14"/>
      <c r="M15" s="57">
        <f>COUNTIF(M5:M14,  "&gt;8")</f>
        <v>0</v>
      </c>
      <c r="N15" s="15">
        <f t="shared" si="10"/>
        <v>0</v>
      </c>
      <c r="O15" s="16"/>
      <c r="P15" s="63">
        <f>COUNTIF(P5:P14,  "&gt;8")</f>
        <v>0</v>
      </c>
      <c r="Q15" s="17">
        <f t="shared" si="10"/>
        <v>2</v>
      </c>
      <c r="R15" s="14"/>
      <c r="S15" s="57">
        <f>COUNTIF(S5:S14,  "&gt;8")</f>
        <v>1</v>
      </c>
      <c r="T15" s="18">
        <f t="shared" si="10"/>
        <v>2</v>
      </c>
      <c r="U15" s="14"/>
      <c r="V15" s="57">
        <f>COUNTIF(V5:V14,  "&gt;8")</f>
        <v>1</v>
      </c>
      <c r="W15" s="18">
        <f t="shared" si="10"/>
        <v>0</v>
      </c>
      <c r="X15" s="14"/>
      <c r="Y15" s="57">
        <f>COUNTIF(Y5:Y14,  "&gt;8")</f>
        <v>0</v>
      </c>
      <c r="Z15" s="18">
        <f t="shared" si="10"/>
        <v>1</v>
      </c>
      <c r="AA15" s="14"/>
      <c r="AB15" s="57">
        <f>COUNTIF(AB5:AB14,  "&gt;8")</f>
        <v>1</v>
      </c>
      <c r="AC15" s="18">
        <f>COUNTA(AC5:AC14)</f>
        <v>1</v>
      </c>
      <c r="AD15" s="14"/>
      <c r="AE15" s="56">
        <f>COUNTIF(AE5:AE14,  "&gt;8")</f>
        <v>0</v>
      </c>
    </row>
    <row r="16" spans="1:32" ht="21">
      <c r="A16" s="19" t="s">
        <v>48</v>
      </c>
      <c r="B16" s="20"/>
      <c r="C16" s="21"/>
      <c r="D16" s="56">
        <f>IF(B15,AVERAGE(D5:D14)," ")</f>
        <v>7.375</v>
      </c>
      <c r="E16" s="22"/>
      <c r="F16" s="21"/>
      <c r="G16" s="56" t="str">
        <f>IF(E15,AVERAGE(G5:G14)," ")</f>
        <v xml:space="preserve"> </v>
      </c>
      <c r="H16" s="22"/>
      <c r="I16" s="21"/>
      <c r="J16" s="56" t="str">
        <f>IF(H15,AVERAGE(J5:J14)," ")</f>
        <v xml:space="preserve"> </v>
      </c>
      <c r="K16" s="22"/>
      <c r="L16" s="21"/>
      <c r="M16" s="56" t="str">
        <f>IF(K15,AVERAGE(M5:M14)," ")</f>
        <v xml:space="preserve"> </v>
      </c>
      <c r="N16" s="23"/>
      <c r="O16" s="24"/>
      <c r="P16" s="56" t="str">
        <f>IF(N15,AVERAGE(P5:P14)," ")</f>
        <v xml:space="preserve"> </v>
      </c>
      <c r="Q16" s="25"/>
      <c r="R16" s="21"/>
      <c r="S16" s="56">
        <f>IF(Q15,AVERAGE(S5:S14)," ")</f>
        <v>8.9499999999999993</v>
      </c>
      <c r="T16" s="26"/>
      <c r="U16" s="21"/>
      <c r="V16" s="56">
        <f>IF(T15,AVERAGE(V5:V14)," ")</f>
        <v>8.5666666666666664</v>
      </c>
      <c r="W16" s="26"/>
      <c r="X16" s="21"/>
      <c r="Y16" s="56" t="str">
        <f>IF(W15,AVERAGE(Y5:Y14)," ")</f>
        <v xml:space="preserve"> </v>
      </c>
      <c r="Z16" s="26"/>
      <c r="AA16" s="21"/>
      <c r="AB16" s="56">
        <f>IF(Z15,AVERAGE(AB5:AB14)," ")</f>
        <v>8.4666666666666668</v>
      </c>
      <c r="AC16" s="26"/>
      <c r="AD16" s="21"/>
      <c r="AE16" s="56">
        <f>IF(AC15,AVERAGE(AE5:AE14)," ")</f>
        <v>1.45</v>
      </c>
    </row>
    <row r="17" spans="1:31" ht="21">
      <c r="A17" s="27" t="s">
        <v>49</v>
      </c>
      <c r="B17" s="28"/>
      <c r="C17" s="29"/>
      <c r="D17" s="58">
        <f>COUNTIF(D5:D14,  "&lt;7")</f>
        <v>1</v>
      </c>
      <c r="E17" s="22"/>
      <c r="F17" s="29"/>
      <c r="G17" s="58">
        <f>COUNTIF(G5:G14,  "&lt;7")</f>
        <v>0</v>
      </c>
      <c r="H17" s="22"/>
      <c r="I17" s="29"/>
      <c r="J17" s="58">
        <f>COUNTIF(J5:J14,  "&lt;7")</f>
        <v>0</v>
      </c>
      <c r="K17" s="22"/>
      <c r="L17" s="29"/>
      <c r="M17" s="58">
        <f>COUNTIF(M5:M14,  "&lt;7")</f>
        <v>0</v>
      </c>
      <c r="N17" s="30"/>
      <c r="O17" s="31"/>
      <c r="P17" s="58">
        <f>COUNTIF(P5:P14,  "&lt;7")</f>
        <v>0</v>
      </c>
      <c r="Q17" s="32"/>
      <c r="R17" s="29"/>
      <c r="S17" s="58">
        <f>COUNTIF(S5:S14,  "&lt;7")</f>
        <v>0</v>
      </c>
      <c r="T17" s="26"/>
      <c r="U17" s="29"/>
      <c r="V17" s="58">
        <f>COUNTIF(V5:V14,  "&lt;7")</f>
        <v>0</v>
      </c>
      <c r="W17" s="26"/>
      <c r="X17" s="29"/>
      <c r="Y17" s="58">
        <f>COUNTIF(Y5:Y14,  "&lt;7")</f>
        <v>0</v>
      </c>
      <c r="Z17" s="26"/>
      <c r="AA17" s="29"/>
      <c r="AB17" s="58">
        <f>COUNTIF(AB5:AB14,  "&lt;7")</f>
        <v>0</v>
      </c>
      <c r="AC17" s="26"/>
      <c r="AD17" s="29">
        <f>SUBTOTAL(103,Tableau328210[Colonne11])</f>
        <v>2</v>
      </c>
      <c r="AE17" s="58">
        <f>COUNTIF(AE5:AE14,  "&lt;7")</f>
        <v>1</v>
      </c>
    </row>
    <row r="19" spans="1:31" ht="21">
      <c r="A19" t="s">
        <v>50</v>
      </c>
      <c r="C19" s="33">
        <f>SUM(B15,E15,H15,K15,N15,Q15)</f>
        <v>4</v>
      </c>
      <c r="E19" t="s">
        <v>51</v>
      </c>
      <c r="F19" s="46" t="s">
        <v>52</v>
      </c>
      <c r="G19" s="46"/>
      <c r="H19" s="46"/>
      <c r="I19" s="46"/>
      <c r="J19" s="46"/>
      <c r="AD19" s="43"/>
    </row>
    <row r="20" spans="1:31">
      <c r="F20" s="46"/>
      <c r="G20" s="46"/>
      <c r="H20" s="46"/>
      <c r="I20" s="46"/>
      <c r="J20" s="46"/>
    </row>
    <row r="21" spans="1:31" ht="21">
      <c r="A21" t="s">
        <v>53</v>
      </c>
      <c r="C21" s="34">
        <f>SUM(T15,W15,Z15,AC15)</f>
        <v>4</v>
      </c>
    </row>
    <row r="23" spans="1:31" ht="16.5" thickBot="1"/>
    <row r="24" spans="1:31">
      <c r="A24" t="s">
        <v>54</v>
      </c>
      <c r="B24" s="47" t="s">
        <v>55</v>
      </c>
      <c r="C24" s="48"/>
      <c r="D24" s="49"/>
      <c r="F24" t="s">
        <v>56</v>
      </c>
      <c r="H24" s="11">
        <f ca="1">NOW()</f>
        <v>44711.754567476855</v>
      </c>
    </row>
    <row r="25" spans="1:31">
      <c r="B25" s="50"/>
      <c r="C25" s="46"/>
      <c r="D25" s="51"/>
    </row>
    <row r="26" spans="1:31" ht="16.5" thickBot="1">
      <c r="B26" s="52"/>
      <c r="C26" s="53"/>
      <c r="D26" s="54"/>
    </row>
    <row r="28" spans="1:31">
      <c r="B28" t="s">
        <v>57</v>
      </c>
      <c r="D28" s="35">
        <f>SUM(D15,G15,J15,M15,P15,S15,V15,Y15,AB15,AE15)</f>
        <v>4</v>
      </c>
      <c r="F28" t="s">
        <v>58</v>
      </c>
      <c r="H28" s="64">
        <f>AVERAGE(D16,G16,J16,M16,P16,S16,V16,Y16,AB16,AE16,)</f>
        <v>5.8013888888888898</v>
      </c>
      <c r="I28" s="65" t="s">
        <v>62</v>
      </c>
      <c r="J28" s="66">
        <f>H28/24</f>
        <v>0.24172453703703708</v>
      </c>
    </row>
    <row r="30" spans="1:31">
      <c r="B30" t="s">
        <v>59</v>
      </c>
      <c r="D30" s="36">
        <f>SUM(B15,E15,H15,K15,N15,Q15,T15,W15,Z15,AC15,)</f>
        <v>8</v>
      </c>
      <c r="F30" t="s">
        <v>60</v>
      </c>
      <c r="H30" s="37">
        <f>D28/D30</f>
        <v>0.5</v>
      </c>
    </row>
    <row r="32" spans="1:31">
      <c r="B32" t="s">
        <v>61</v>
      </c>
      <c r="D32" s="38">
        <f>SUM(Tableau328210[[#Totals],[Colonne23]],Tableau328210[[#Totals],[Colonne33]],Tableau328210[[#Totals],[Colonne43]],Tableau328210[[#Totals],[Colonne53]],Tableau328210[[#Totals],[Colonne63]],Tableau328210[[#Totals],[Colonne73]],Tableau328210[[#Totals],[Colonne83]],Tableau328210[[#Totals],[Colonne93]],Tableau328210[[#Totals],[Colonne1022]],Tableau328210[[#Totals],[Colonne12]],)</f>
        <v>2</v>
      </c>
    </row>
  </sheetData>
  <mergeCells count="2">
    <mergeCell ref="F19:J20"/>
    <mergeCell ref="B24:D26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F8BC-6BFF-4CF3-BE70-D6AD5AC6F748}">
  <dimension ref="A1:AP32"/>
  <sheetViews>
    <sheetView topLeftCell="B1" zoomScale="125" workbookViewId="0">
      <selection activeCell="J1" sqref="J1"/>
    </sheetView>
  </sheetViews>
  <sheetFormatPr baseColWidth="10" defaultRowHeight="15.75"/>
  <cols>
    <col min="10" max="10" width="13.125" customWidth="1"/>
    <col min="17" max="18" width="11" bestFit="1" customWidth="1"/>
    <col min="21" max="21" width="11" bestFit="1" customWidth="1"/>
    <col min="22" max="22" width="19" customWidth="1"/>
    <col min="23" max="23" width="16.375" bestFit="1" customWidth="1"/>
    <col min="24" max="24" width="16.375" customWidth="1"/>
    <col min="25" max="25" width="11" bestFit="1" customWidth="1"/>
    <col min="26" max="27" width="16.375" bestFit="1" customWidth="1"/>
    <col min="28" max="28" width="16.375" customWidth="1"/>
    <col min="29" max="29" width="11" bestFit="1" customWidth="1"/>
    <col min="34" max="34" width="16.5" customWidth="1"/>
    <col min="35" max="36" width="17.5" customWidth="1"/>
    <col min="38" max="38" width="16.875" customWidth="1"/>
    <col min="39" max="40" width="17.375" customWidth="1"/>
  </cols>
  <sheetData>
    <row r="1" spans="1:42" ht="25.5">
      <c r="A1" s="1" t="s">
        <v>0</v>
      </c>
      <c r="E1" t="s">
        <v>1</v>
      </c>
      <c r="G1">
        <f>SUM(B15,F15,J15,N15,R15,V15,Z15,AD15,AH15,AL15)</f>
        <v>8</v>
      </c>
    </row>
    <row r="3" spans="1:42">
      <c r="A3" s="2" t="s">
        <v>2</v>
      </c>
      <c r="B3" s="3" t="s">
        <v>3</v>
      </c>
      <c r="C3" s="3" t="s">
        <v>4</v>
      </c>
      <c r="D3" s="3" t="s">
        <v>63</v>
      </c>
      <c r="E3" s="3" t="s">
        <v>5</v>
      </c>
      <c r="F3" s="3" t="s">
        <v>6</v>
      </c>
      <c r="G3" s="3" t="s">
        <v>7</v>
      </c>
      <c r="H3" s="3" t="s">
        <v>64</v>
      </c>
      <c r="I3" s="3" t="s">
        <v>8</v>
      </c>
      <c r="J3" s="3" t="s">
        <v>9</v>
      </c>
      <c r="K3" s="3" t="s">
        <v>10</v>
      </c>
      <c r="L3" s="3" t="s">
        <v>65</v>
      </c>
      <c r="M3" s="3" t="s">
        <v>11</v>
      </c>
      <c r="N3" s="3" t="s">
        <v>12</v>
      </c>
      <c r="O3" s="3" t="s">
        <v>13</v>
      </c>
      <c r="P3" s="3" t="s">
        <v>72</v>
      </c>
      <c r="Q3" s="3" t="s">
        <v>14</v>
      </c>
      <c r="R3" s="3" t="s">
        <v>15</v>
      </c>
      <c r="S3" s="3" t="s">
        <v>16</v>
      </c>
      <c r="T3" s="3" t="s">
        <v>66</v>
      </c>
      <c r="U3" s="3" t="s">
        <v>17</v>
      </c>
      <c r="V3" s="3" t="s">
        <v>18</v>
      </c>
      <c r="W3" s="3" t="s">
        <v>19</v>
      </c>
      <c r="X3" s="3" t="s">
        <v>67</v>
      </c>
      <c r="Y3" s="3" t="s">
        <v>20</v>
      </c>
      <c r="Z3" s="3" t="s">
        <v>21</v>
      </c>
      <c r="AA3" s="3" t="s">
        <v>22</v>
      </c>
      <c r="AB3" s="3" t="s">
        <v>68</v>
      </c>
      <c r="AC3" s="3" t="s">
        <v>23</v>
      </c>
      <c r="AD3" s="3" t="s">
        <v>24</v>
      </c>
      <c r="AE3" s="3" t="s">
        <v>25</v>
      </c>
      <c r="AF3" s="3" t="s">
        <v>69</v>
      </c>
      <c r="AG3" s="3" t="s">
        <v>26</v>
      </c>
      <c r="AH3" s="3" t="s">
        <v>27</v>
      </c>
      <c r="AI3" s="4" t="s">
        <v>28</v>
      </c>
      <c r="AJ3" s="4" t="s">
        <v>70</v>
      </c>
      <c r="AK3" s="4" t="s">
        <v>29</v>
      </c>
      <c r="AL3" s="4" t="s">
        <v>30</v>
      </c>
      <c r="AM3" s="4" t="s">
        <v>31</v>
      </c>
      <c r="AN3" s="4" t="s">
        <v>71</v>
      </c>
      <c r="AO3" s="3" t="s">
        <v>32</v>
      </c>
      <c r="AP3" s="3" t="s">
        <v>33</v>
      </c>
    </row>
    <row r="4" spans="1:42" ht="16.5" thickBot="1">
      <c r="A4" s="5"/>
      <c r="B4" s="6" t="s">
        <v>34</v>
      </c>
      <c r="C4" s="7" t="s">
        <v>35</v>
      </c>
      <c r="D4" s="8" t="s">
        <v>36</v>
      </c>
      <c r="E4" s="8" t="s">
        <v>36</v>
      </c>
      <c r="F4" s="6" t="s">
        <v>37</v>
      </c>
      <c r="G4" s="7" t="s">
        <v>35</v>
      </c>
      <c r="H4" s="8" t="s">
        <v>36</v>
      </c>
      <c r="I4" s="59" t="s">
        <v>36</v>
      </c>
      <c r="J4" s="6" t="s">
        <v>38</v>
      </c>
      <c r="K4" s="7" t="s">
        <v>35</v>
      </c>
      <c r="L4" s="8" t="s">
        <v>36</v>
      </c>
      <c r="M4" s="59" t="s">
        <v>36</v>
      </c>
      <c r="N4" s="6" t="s">
        <v>39</v>
      </c>
      <c r="O4" s="7" t="s">
        <v>35</v>
      </c>
      <c r="P4" s="8" t="s">
        <v>36</v>
      </c>
      <c r="Q4" s="60" t="s">
        <v>36</v>
      </c>
      <c r="R4" s="6" t="s">
        <v>40</v>
      </c>
      <c r="S4" s="9" t="s">
        <v>35</v>
      </c>
      <c r="T4" s="8" t="s">
        <v>36</v>
      </c>
      <c r="U4" s="61" t="s">
        <v>36</v>
      </c>
      <c r="V4" s="6" t="s">
        <v>41</v>
      </c>
      <c r="W4" s="7" t="s">
        <v>35</v>
      </c>
      <c r="X4" s="8" t="s">
        <v>36</v>
      </c>
      <c r="Y4" s="59" t="s">
        <v>36</v>
      </c>
      <c r="Z4" s="10" t="s">
        <v>42</v>
      </c>
      <c r="AA4" s="7" t="s">
        <v>35</v>
      </c>
      <c r="AB4" s="8" t="s">
        <v>36</v>
      </c>
      <c r="AC4" s="8" t="s">
        <v>36</v>
      </c>
      <c r="AD4" s="10" t="s">
        <v>43</v>
      </c>
      <c r="AE4" s="7" t="s">
        <v>35</v>
      </c>
      <c r="AF4" s="8" t="s">
        <v>36</v>
      </c>
      <c r="AG4" s="59" t="s">
        <v>36</v>
      </c>
      <c r="AH4" s="10" t="s">
        <v>44</v>
      </c>
      <c r="AI4" s="7" t="s">
        <v>35</v>
      </c>
      <c r="AJ4" s="8" t="s">
        <v>36</v>
      </c>
      <c r="AK4" s="59" t="s">
        <v>36</v>
      </c>
      <c r="AL4" s="10" t="s">
        <v>45</v>
      </c>
      <c r="AM4" s="7" t="s">
        <v>35</v>
      </c>
      <c r="AN4" s="8" t="s">
        <v>36</v>
      </c>
      <c r="AO4" s="56" t="s">
        <v>36</v>
      </c>
    </row>
    <row r="5" spans="1:42">
      <c r="B5" s="39">
        <v>0.9375</v>
      </c>
      <c r="C5" s="40">
        <v>0.20833333333333334</v>
      </c>
      <c r="D5" s="67">
        <f>IF(C5="","",IF(C5&gt;B5,C5-B5,C5+(1-B5)))</f>
        <v>0.27083333333333337</v>
      </c>
      <c r="E5" s="55">
        <f>IF(D5="","",HOUR(D5)+MINUTE(D5)/60)</f>
        <v>6.5</v>
      </c>
      <c r="F5" s="39"/>
      <c r="G5" s="40"/>
      <c r="H5" s="67" t="str">
        <f>IF(G5="","",IF(G5&gt;F5,G5-F5,G5+(1-F5)))</f>
        <v/>
      </c>
      <c r="I5" s="55" t="str">
        <f>IF(G5="","",HOUR(IF(G5&gt;F5,G5-F5,G5+(1-F5)))+MINUTE(IF(G5&gt;F5,G5-F5,G5+(1-F5)))/60)</f>
        <v/>
      </c>
      <c r="J5" s="39"/>
      <c r="K5" s="40"/>
      <c r="L5" s="67" t="str">
        <f>IF(K5="","",IF(K5&gt;J5,K5-J5,K5+(1-J5)))</f>
        <v/>
      </c>
      <c r="M5" s="55" t="str">
        <f>IF(K5="","",HOUR(IF(K5&gt;J5,K5-J5,K5+(1-J5)))+MINUTE(IF(K5&gt;J5,K5-J5,K5+(1-J5)))/60)</f>
        <v/>
      </c>
      <c r="N5" s="39"/>
      <c r="O5" s="40"/>
      <c r="P5" s="67" t="str">
        <f>IF(O5="","",IF(O5&gt;N5,O5-N5,O5+(1-N5)))</f>
        <v/>
      </c>
      <c r="Q5" s="55" t="str">
        <f>IF(O5="","",HOUR(IF(O5&gt;N5,O5-N5,O5+(1-N5)))+MINUTE(IF(O5&gt;N5,O5-N5,O5+(1-N5)))/60)</f>
        <v/>
      </c>
      <c r="R5" s="39"/>
      <c r="S5" s="40"/>
      <c r="T5" s="67" t="str">
        <f>IF(S5="","",IF(S5&gt;R5,S5-R5,S5+(1-R5)))</f>
        <v/>
      </c>
      <c r="U5" s="62" t="str">
        <f>IF(S5="","",HOUR(IF(S5&gt;R5,S5-R5,S5+(1-R5)))+MINUTE(IF(S5&gt;R5,S5-R5,S5+(1-R5)))/60)</f>
        <v/>
      </c>
      <c r="V5" s="43">
        <v>7.6539351851851858E-2</v>
      </c>
      <c r="W5" s="40">
        <v>44708.5</v>
      </c>
      <c r="X5" s="67">
        <f>IF(W5="","",IF(W5&gt;V5,W5-V5,W5+(1-V5)))</f>
        <v>44708.423460648148</v>
      </c>
      <c r="Y5" s="55">
        <f>IF(W5="","",HOUR(IF(W5&gt;V5,W5-V5,W5+(1-V5)))+MINUTE(IF(W5&gt;V5,W5-V5,W5+(1-V5)))/60)</f>
        <v>10.15</v>
      </c>
      <c r="Z5" s="44">
        <v>44705.079861111109</v>
      </c>
      <c r="AA5" s="45">
        <v>44705.502083333333</v>
      </c>
      <c r="AB5" s="67">
        <f>IF(AA5="","",IF(AA5&gt;Z5,AA5-Z5,AA5+(1-Z5)))</f>
        <v>0.42222222222335404</v>
      </c>
      <c r="AC5" s="55">
        <f>IF(AA5="","",HOUR(IF(AA5&gt;Z5,AA5-Z5,AA5+(1-Z5)))+MINUTE(IF(AA5&gt;Z5,AA5-Z5,AA5+(1-Z5)))/60)</f>
        <v>10.133333333333333</v>
      </c>
      <c r="AD5" s="39"/>
      <c r="AE5" s="40"/>
      <c r="AF5" s="67" t="str">
        <f>IF(AE5="","",IF(AE5&gt;AD5,AE5-AD5,AE5+(1-AD5)))</f>
        <v/>
      </c>
      <c r="AG5" s="55" t="str">
        <f>IF(AE5="","",HOUR(IF(AE5&gt;AD5,AE5-AD5,AE5+(1-AD5)))+MINUTE(IF(AE5&gt;AD5,AE5-AD5,AE5+(1-AD5)))/60)</f>
        <v/>
      </c>
      <c r="AH5" s="39">
        <v>44710.119444444441</v>
      </c>
      <c r="AI5" s="40">
        <v>44710.472222222219</v>
      </c>
      <c r="AJ5" s="67">
        <f>IF(AI5="","",IF(AI5&gt;AH5,AI5-AH5,AI5+(1-AH5)))</f>
        <v>0.35277777777810115</v>
      </c>
      <c r="AK5" s="55">
        <f>IF(AI5="","",HOUR(IF(AI5&gt;AH5,AI5-AH5,AI5+(1-AH5)))+MINUTE(IF(AI5&gt;AH5,AI5-AH5,AI5+(1-AH5)))/60)</f>
        <v>8.4666666666666668</v>
      </c>
      <c r="AL5" s="39">
        <v>44707.324999999997</v>
      </c>
      <c r="AM5" s="40">
        <v>44707.385416666664</v>
      </c>
      <c r="AN5" s="67">
        <f>IF(AM5="","",IF(AM5&gt;AL5,AM5-AL5,AM5+(1-AL5)))</f>
        <v>6.0416666667151731E-2</v>
      </c>
      <c r="AO5" s="55">
        <f>IF(AM5="","",HOUR(IF(AM5&gt;AL5,AM5-AL5,AM5+(1-AL5)))+MINUTE(IF(AM5&gt;AL5,AM5-AL5,AM5+(1-AL5)))/60)</f>
        <v>1.45</v>
      </c>
      <c r="AP5" t="s">
        <v>46</v>
      </c>
    </row>
    <row r="6" spans="1:42">
      <c r="A6" s="5"/>
      <c r="B6" s="39">
        <v>0.98958333333333337</v>
      </c>
      <c r="C6" s="40">
        <v>0.33333333333333331</v>
      </c>
      <c r="D6" s="67">
        <f t="shared" ref="D6:D14" si="0">IF(C6="","",IF(C6&gt;B6,C6-B6,C6+(1-B6)))</f>
        <v>0.34374999999999994</v>
      </c>
      <c r="E6" s="55">
        <f t="shared" ref="E6:E14" si="1">IF(D6="","",HOUR(D6)+MINUTE(D6)/60)</f>
        <v>8.25</v>
      </c>
      <c r="F6" s="39"/>
      <c r="G6" s="40"/>
      <c r="H6" s="67" t="str">
        <f t="shared" ref="H6:H14" si="2">IF(G6="","",IF(G6&gt;F6,G6-F6,G6+(1-F6)))</f>
        <v/>
      </c>
      <c r="I6" s="55" t="str">
        <f t="shared" ref="I6:I14" si="3">IF(G6="","",HOUR(IF(G6&gt;F6,G6-F6,G6+(1-F6)))+MINUTE(IF(G6&gt;F6,G6-F6,G6+(1-F6)))/60)</f>
        <v/>
      </c>
      <c r="J6" s="39"/>
      <c r="K6" s="40"/>
      <c r="L6" s="67" t="str">
        <f t="shared" ref="L6:L14" si="4">IF(K6="","",IF(K6&gt;J6,K6-J6,K6+(1-J6)))</f>
        <v/>
      </c>
      <c r="M6" s="55" t="str">
        <f t="shared" ref="M6:M14" si="5">IF(K6="","",HOUR(IF(K6&gt;J6,K6-J6,K6+(1-J6)))+MINUTE(IF(K6&gt;J6,K6-J6,K6+(1-J6)))/60)</f>
        <v/>
      </c>
      <c r="N6" s="39"/>
      <c r="O6" s="40"/>
      <c r="P6" s="67" t="str">
        <f t="shared" ref="P6:P14" si="6">IF(O6="","",IF(O6&gt;N6,O6-N6,O6+(1-N6)))</f>
        <v/>
      </c>
      <c r="Q6" s="55" t="str">
        <f t="shared" ref="Q6:Q14" si="7">IF(O6="","",HOUR(IF(O6&gt;N6,O6-N6,O6+(1-N6)))+MINUTE(IF(O6&gt;N6,O6-N6,O6+(1-N6)))/60)</f>
        <v/>
      </c>
      <c r="R6" s="41"/>
      <c r="S6" s="42"/>
      <c r="T6" s="67" t="str">
        <f t="shared" ref="T6:T14" si="8">IF(S6="","",IF(S6&gt;R6,S6-R6,S6+(1-R6)))</f>
        <v/>
      </c>
      <c r="U6" s="62" t="str">
        <f t="shared" ref="U6:U14" si="9">IF(S6="","",HOUR(IF(S6&gt;R6,S6-R6,S6+(1-R6)))+MINUTE(IF(S6&gt;R6,S6-R6,S6+(1-R6)))/60)</f>
        <v/>
      </c>
      <c r="V6" s="39">
        <v>44709.051910185182</v>
      </c>
      <c r="W6" s="40">
        <v>44709.375</v>
      </c>
      <c r="X6" s="67">
        <f t="shared" ref="X6:X14" si="10">IF(W6="","",IF(W6&gt;V6,W6-V6,W6+(1-V6)))</f>
        <v>0.32308981481764931</v>
      </c>
      <c r="Y6" s="55">
        <f t="shared" ref="Y6:Y14" si="11">IF(W6="","",HOUR(IF(W6&gt;V6,W6-V6,W6+(1-V6)))+MINUTE(IF(W6&gt;V6,W6-V6,W6+(1-V6)))/60)</f>
        <v>7.75</v>
      </c>
      <c r="Z6" s="44">
        <v>44706.082638888889</v>
      </c>
      <c r="AA6" s="45">
        <v>44706.374305555553</v>
      </c>
      <c r="AB6" s="67">
        <f t="shared" ref="AB6:AB14" si="12">IF(AA6="","",IF(AA6&gt;Z6,AA6-Z6,AA6+(1-Z6)))</f>
        <v>0.29166666666424135</v>
      </c>
      <c r="AC6" s="55">
        <f t="shared" ref="AC6:AC14" si="13">IF(AA6="","",HOUR(IF(AA6&gt;Z6,AA6-Z6,AA6+(1-Z6)))+MINUTE(IF(AA6&gt;Z6,AA6-Z6,AA6+(1-Z6)))/60)</f>
        <v>7</v>
      </c>
      <c r="AD6" s="39"/>
      <c r="AE6" s="40"/>
      <c r="AF6" s="67" t="str">
        <f t="shared" ref="AF6:AF14" si="14">IF(AE6="","",IF(AE6&gt;AD6,AE6-AD6,AE6+(1-AD6)))</f>
        <v/>
      </c>
      <c r="AG6" s="55" t="str">
        <f t="shared" ref="AG6:AG14" si="15">IF(AE6="","",HOUR(IF(AE6&gt;AD6,AE6-AD6,AE6+(1-AD6)))+MINUTE(IF(AE6&gt;AD6,AE6-AD6,AE6+(1-AD6)))/60)</f>
        <v/>
      </c>
      <c r="AH6" s="39"/>
      <c r="AI6" s="40"/>
      <c r="AJ6" s="67" t="str">
        <f t="shared" ref="AJ6:AJ14" si="16">IF(AI6="","",IF(AI6&gt;AH6,AI6-AH6,AI6+(1-AH6)))</f>
        <v/>
      </c>
      <c r="AK6" s="55" t="str">
        <f t="shared" ref="AK6:AK14" si="17">IF(AI6="","",HOUR(IF(AI6&gt;AH6,AI6-AH6,AI6+(1-AH6)))+MINUTE(IF(AI6&gt;AH6,AI6-AH6,AI6+(1-AH6)))/60)</f>
        <v/>
      </c>
      <c r="AL6" s="39"/>
      <c r="AM6" s="40"/>
      <c r="AN6" s="67" t="str">
        <f t="shared" ref="AN6:AN14" si="18">IF(AM6="","",IF(AM6&gt;AL6,AM6-AL6,AM6+(1-AL6)))</f>
        <v/>
      </c>
      <c r="AO6" s="55" t="str">
        <f t="shared" ref="AO6:AO14" si="19">IF(AM6="","",HOUR(IF(AM6&gt;AL6,AM6-AL6,AM6+(1-AL6)))+MINUTE(IF(AM6&gt;AL6,AM6-AL6,AM6+(1-AL6)))/60)</f>
        <v/>
      </c>
    </row>
    <row r="7" spans="1:42">
      <c r="A7" s="5"/>
      <c r="B7" s="39"/>
      <c r="C7" s="40"/>
      <c r="D7" s="67" t="str">
        <f t="shared" si="0"/>
        <v/>
      </c>
      <c r="E7" s="55" t="str">
        <f t="shared" si="1"/>
        <v/>
      </c>
      <c r="F7" s="39"/>
      <c r="G7" s="40"/>
      <c r="H7" s="67" t="str">
        <f t="shared" si="2"/>
        <v/>
      </c>
      <c r="I7" s="55" t="str">
        <f t="shared" si="3"/>
        <v/>
      </c>
      <c r="J7" s="39"/>
      <c r="K7" s="40"/>
      <c r="L7" s="67" t="str">
        <f t="shared" si="4"/>
        <v/>
      </c>
      <c r="M7" s="55" t="str">
        <f t="shared" si="5"/>
        <v/>
      </c>
      <c r="N7" s="39"/>
      <c r="O7" s="40"/>
      <c r="P7" s="67" t="str">
        <f t="shared" si="6"/>
        <v/>
      </c>
      <c r="Q7" s="55" t="str">
        <f t="shared" si="7"/>
        <v/>
      </c>
      <c r="R7" s="41"/>
      <c r="S7" s="42"/>
      <c r="T7" s="67" t="str">
        <f t="shared" si="8"/>
        <v/>
      </c>
      <c r="U7" s="62" t="str">
        <f t="shared" si="9"/>
        <v/>
      </c>
      <c r="V7" s="39"/>
      <c r="W7" s="40"/>
      <c r="X7" s="67" t="str">
        <f t="shared" si="10"/>
        <v/>
      </c>
      <c r="Y7" s="55" t="str">
        <f t="shared" si="11"/>
        <v/>
      </c>
      <c r="Z7" s="39"/>
      <c r="AA7" s="40"/>
      <c r="AB7" s="67" t="str">
        <f t="shared" si="12"/>
        <v/>
      </c>
      <c r="AC7" s="55" t="str">
        <f t="shared" si="13"/>
        <v/>
      </c>
      <c r="AD7" s="39"/>
      <c r="AE7" s="40"/>
      <c r="AF7" s="67" t="str">
        <f t="shared" si="14"/>
        <v/>
      </c>
      <c r="AG7" s="55" t="str">
        <f t="shared" si="15"/>
        <v/>
      </c>
      <c r="AH7" s="39"/>
      <c r="AI7" s="40"/>
      <c r="AJ7" s="67" t="str">
        <f t="shared" si="16"/>
        <v/>
      </c>
      <c r="AK7" s="55" t="str">
        <f t="shared" si="17"/>
        <v/>
      </c>
      <c r="AL7" s="39"/>
      <c r="AM7" s="40"/>
      <c r="AN7" s="67" t="str">
        <f t="shared" si="18"/>
        <v/>
      </c>
      <c r="AO7" s="55" t="str">
        <f t="shared" si="19"/>
        <v/>
      </c>
    </row>
    <row r="8" spans="1:42">
      <c r="A8" s="5"/>
      <c r="B8" s="39"/>
      <c r="C8" s="40"/>
      <c r="D8" s="67" t="str">
        <f t="shared" si="0"/>
        <v/>
      </c>
      <c r="E8" s="55" t="str">
        <f t="shared" si="1"/>
        <v/>
      </c>
      <c r="F8" s="39"/>
      <c r="G8" s="40"/>
      <c r="H8" s="67" t="str">
        <f t="shared" si="2"/>
        <v/>
      </c>
      <c r="I8" s="55" t="str">
        <f t="shared" si="3"/>
        <v/>
      </c>
      <c r="J8" s="39"/>
      <c r="K8" s="40"/>
      <c r="L8" s="67" t="str">
        <f t="shared" si="4"/>
        <v/>
      </c>
      <c r="M8" s="55" t="str">
        <f t="shared" si="5"/>
        <v/>
      </c>
      <c r="N8" s="39"/>
      <c r="O8" s="40"/>
      <c r="P8" s="67" t="str">
        <f t="shared" si="6"/>
        <v/>
      </c>
      <c r="Q8" s="55" t="str">
        <f t="shared" si="7"/>
        <v/>
      </c>
      <c r="R8" s="41"/>
      <c r="S8" s="42"/>
      <c r="T8" s="67" t="str">
        <f t="shared" si="8"/>
        <v/>
      </c>
      <c r="U8" s="62" t="str">
        <f t="shared" si="9"/>
        <v/>
      </c>
      <c r="V8" s="39"/>
      <c r="W8" s="40"/>
      <c r="X8" s="67" t="str">
        <f t="shared" si="10"/>
        <v/>
      </c>
      <c r="Y8" s="55" t="str">
        <f t="shared" si="11"/>
        <v/>
      </c>
      <c r="Z8" s="39"/>
      <c r="AA8" s="40"/>
      <c r="AB8" s="67" t="str">
        <f t="shared" si="12"/>
        <v/>
      </c>
      <c r="AC8" s="55" t="str">
        <f t="shared" si="13"/>
        <v/>
      </c>
      <c r="AD8" s="39"/>
      <c r="AE8" s="40"/>
      <c r="AF8" s="67" t="str">
        <f t="shared" si="14"/>
        <v/>
      </c>
      <c r="AG8" s="55" t="str">
        <f t="shared" si="15"/>
        <v/>
      </c>
      <c r="AH8" s="39"/>
      <c r="AI8" s="40"/>
      <c r="AJ8" s="67" t="str">
        <f t="shared" si="16"/>
        <v/>
      </c>
      <c r="AK8" s="55" t="str">
        <f t="shared" si="17"/>
        <v/>
      </c>
      <c r="AL8" s="39"/>
      <c r="AM8" s="40"/>
      <c r="AN8" s="67" t="str">
        <f t="shared" si="18"/>
        <v/>
      </c>
      <c r="AO8" s="55" t="str">
        <f t="shared" si="19"/>
        <v/>
      </c>
    </row>
    <row r="9" spans="1:42">
      <c r="A9" s="5"/>
      <c r="B9" s="39"/>
      <c r="C9" s="40"/>
      <c r="D9" s="67" t="str">
        <f t="shared" si="0"/>
        <v/>
      </c>
      <c r="E9" s="55" t="str">
        <f t="shared" si="1"/>
        <v/>
      </c>
      <c r="F9" s="39"/>
      <c r="G9" s="40"/>
      <c r="H9" s="67" t="str">
        <f t="shared" si="2"/>
        <v/>
      </c>
      <c r="I9" s="55" t="str">
        <f t="shared" si="3"/>
        <v/>
      </c>
      <c r="J9" s="39"/>
      <c r="K9" s="40"/>
      <c r="L9" s="67" t="str">
        <f t="shared" si="4"/>
        <v/>
      </c>
      <c r="M9" s="55" t="str">
        <f t="shared" si="5"/>
        <v/>
      </c>
      <c r="N9" s="39"/>
      <c r="O9" s="40"/>
      <c r="P9" s="67" t="str">
        <f t="shared" si="6"/>
        <v/>
      </c>
      <c r="Q9" s="55" t="str">
        <f t="shared" si="7"/>
        <v/>
      </c>
      <c r="R9" s="41"/>
      <c r="S9" s="42"/>
      <c r="T9" s="67" t="str">
        <f t="shared" si="8"/>
        <v/>
      </c>
      <c r="U9" s="62" t="str">
        <f t="shared" si="9"/>
        <v/>
      </c>
      <c r="V9" s="39"/>
      <c r="W9" s="40"/>
      <c r="X9" s="67" t="str">
        <f t="shared" si="10"/>
        <v/>
      </c>
      <c r="Y9" s="55" t="str">
        <f t="shared" si="11"/>
        <v/>
      </c>
      <c r="Z9" s="39"/>
      <c r="AA9" s="40"/>
      <c r="AB9" s="67" t="str">
        <f t="shared" si="12"/>
        <v/>
      </c>
      <c r="AC9" s="55" t="str">
        <f t="shared" si="13"/>
        <v/>
      </c>
      <c r="AD9" s="39"/>
      <c r="AE9" s="40"/>
      <c r="AF9" s="67" t="str">
        <f t="shared" si="14"/>
        <v/>
      </c>
      <c r="AG9" s="55" t="str">
        <f t="shared" si="15"/>
        <v/>
      </c>
      <c r="AH9" s="39"/>
      <c r="AI9" s="40"/>
      <c r="AJ9" s="67" t="str">
        <f t="shared" si="16"/>
        <v/>
      </c>
      <c r="AK9" s="55" t="str">
        <f t="shared" si="17"/>
        <v/>
      </c>
      <c r="AL9" s="39"/>
      <c r="AM9" s="40"/>
      <c r="AN9" s="67" t="str">
        <f t="shared" si="18"/>
        <v/>
      </c>
      <c r="AO9" s="55" t="str">
        <f t="shared" si="19"/>
        <v/>
      </c>
    </row>
    <row r="10" spans="1:42">
      <c r="A10" s="5"/>
      <c r="B10" s="39"/>
      <c r="C10" s="40"/>
      <c r="D10" s="67" t="str">
        <f t="shared" si="0"/>
        <v/>
      </c>
      <c r="E10" s="55" t="str">
        <f t="shared" si="1"/>
        <v/>
      </c>
      <c r="F10" s="39"/>
      <c r="G10" s="40"/>
      <c r="H10" s="67" t="str">
        <f t="shared" si="2"/>
        <v/>
      </c>
      <c r="I10" s="55" t="str">
        <f t="shared" si="3"/>
        <v/>
      </c>
      <c r="J10" s="39"/>
      <c r="K10" s="40"/>
      <c r="L10" s="67" t="str">
        <f t="shared" si="4"/>
        <v/>
      </c>
      <c r="M10" s="55" t="str">
        <f t="shared" si="5"/>
        <v/>
      </c>
      <c r="N10" s="39"/>
      <c r="O10" s="40"/>
      <c r="P10" s="67" t="str">
        <f t="shared" si="6"/>
        <v/>
      </c>
      <c r="Q10" s="55" t="str">
        <f t="shared" si="7"/>
        <v/>
      </c>
      <c r="R10" s="41"/>
      <c r="S10" s="42"/>
      <c r="T10" s="67" t="str">
        <f t="shared" si="8"/>
        <v/>
      </c>
      <c r="U10" s="62" t="str">
        <f t="shared" si="9"/>
        <v/>
      </c>
      <c r="V10" s="39"/>
      <c r="W10" s="40"/>
      <c r="X10" s="67" t="str">
        <f t="shared" si="10"/>
        <v/>
      </c>
      <c r="Y10" s="55" t="str">
        <f t="shared" si="11"/>
        <v/>
      </c>
      <c r="Z10" s="39"/>
      <c r="AA10" s="40"/>
      <c r="AB10" s="67" t="str">
        <f t="shared" si="12"/>
        <v/>
      </c>
      <c r="AC10" s="55" t="str">
        <f t="shared" si="13"/>
        <v/>
      </c>
      <c r="AD10" s="39"/>
      <c r="AE10" s="40"/>
      <c r="AF10" s="67" t="str">
        <f t="shared" si="14"/>
        <v/>
      </c>
      <c r="AG10" s="55" t="str">
        <f t="shared" si="15"/>
        <v/>
      </c>
      <c r="AH10" s="39"/>
      <c r="AI10" s="40"/>
      <c r="AJ10" s="67" t="str">
        <f t="shared" si="16"/>
        <v/>
      </c>
      <c r="AK10" s="55" t="str">
        <f t="shared" si="17"/>
        <v/>
      </c>
      <c r="AL10" s="39"/>
      <c r="AM10" s="40"/>
      <c r="AN10" s="67" t="str">
        <f t="shared" si="18"/>
        <v/>
      </c>
      <c r="AO10" s="55" t="str">
        <f t="shared" si="19"/>
        <v/>
      </c>
    </row>
    <row r="11" spans="1:42">
      <c r="A11" s="5"/>
      <c r="B11" s="39"/>
      <c r="C11" s="40"/>
      <c r="D11" s="67" t="str">
        <f t="shared" si="0"/>
        <v/>
      </c>
      <c r="E11" s="55" t="str">
        <f t="shared" si="1"/>
        <v/>
      </c>
      <c r="F11" s="39"/>
      <c r="G11" s="40"/>
      <c r="H11" s="67" t="str">
        <f t="shared" si="2"/>
        <v/>
      </c>
      <c r="I11" s="55" t="str">
        <f t="shared" si="3"/>
        <v/>
      </c>
      <c r="J11" s="39"/>
      <c r="K11" s="40"/>
      <c r="L11" s="67" t="str">
        <f t="shared" si="4"/>
        <v/>
      </c>
      <c r="M11" s="55" t="str">
        <f t="shared" si="5"/>
        <v/>
      </c>
      <c r="N11" s="39"/>
      <c r="O11" s="40"/>
      <c r="P11" s="67" t="str">
        <f t="shared" si="6"/>
        <v/>
      </c>
      <c r="Q11" s="55" t="str">
        <f t="shared" si="7"/>
        <v/>
      </c>
      <c r="R11" s="41"/>
      <c r="S11" s="42"/>
      <c r="T11" s="67" t="str">
        <f t="shared" si="8"/>
        <v/>
      </c>
      <c r="U11" s="62" t="str">
        <f t="shared" si="9"/>
        <v/>
      </c>
      <c r="V11" s="39"/>
      <c r="W11" s="40"/>
      <c r="X11" s="67" t="str">
        <f t="shared" si="10"/>
        <v/>
      </c>
      <c r="Y11" s="55" t="str">
        <f t="shared" si="11"/>
        <v/>
      </c>
      <c r="Z11" s="39"/>
      <c r="AA11" s="40"/>
      <c r="AB11" s="67" t="str">
        <f t="shared" si="12"/>
        <v/>
      </c>
      <c r="AC11" s="55" t="str">
        <f t="shared" si="13"/>
        <v/>
      </c>
      <c r="AD11" s="39"/>
      <c r="AE11" s="40"/>
      <c r="AF11" s="67" t="str">
        <f t="shared" si="14"/>
        <v/>
      </c>
      <c r="AG11" s="55" t="str">
        <f t="shared" si="15"/>
        <v/>
      </c>
      <c r="AH11" s="39"/>
      <c r="AI11" s="40"/>
      <c r="AJ11" s="67" t="str">
        <f t="shared" si="16"/>
        <v/>
      </c>
      <c r="AK11" s="55" t="str">
        <f t="shared" si="17"/>
        <v/>
      </c>
      <c r="AL11" s="39"/>
      <c r="AM11" s="40"/>
      <c r="AN11" s="67" t="str">
        <f t="shared" si="18"/>
        <v/>
      </c>
      <c r="AO11" s="55" t="str">
        <f t="shared" si="19"/>
        <v/>
      </c>
    </row>
    <row r="12" spans="1:42">
      <c r="A12" s="5"/>
      <c r="B12" s="39"/>
      <c r="C12" s="40"/>
      <c r="D12" s="67" t="str">
        <f t="shared" si="0"/>
        <v/>
      </c>
      <c r="E12" s="55" t="str">
        <f t="shared" si="1"/>
        <v/>
      </c>
      <c r="F12" s="39"/>
      <c r="G12" s="40"/>
      <c r="H12" s="67" t="str">
        <f t="shared" si="2"/>
        <v/>
      </c>
      <c r="I12" s="55" t="str">
        <f t="shared" si="3"/>
        <v/>
      </c>
      <c r="J12" s="39"/>
      <c r="K12" s="40"/>
      <c r="L12" s="67" t="str">
        <f t="shared" si="4"/>
        <v/>
      </c>
      <c r="M12" s="55" t="str">
        <f t="shared" si="5"/>
        <v/>
      </c>
      <c r="N12" s="39"/>
      <c r="O12" s="40"/>
      <c r="P12" s="67" t="str">
        <f t="shared" si="6"/>
        <v/>
      </c>
      <c r="Q12" s="55" t="str">
        <f t="shared" si="7"/>
        <v/>
      </c>
      <c r="R12" s="41"/>
      <c r="S12" s="42"/>
      <c r="T12" s="67" t="str">
        <f t="shared" si="8"/>
        <v/>
      </c>
      <c r="U12" s="62" t="str">
        <f t="shared" si="9"/>
        <v/>
      </c>
      <c r="V12" s="39"/>
      <c r="W12" s="40"/>
      <c r="X12" s="67" t="str">
        <f t="shared" si="10"/>
        <v/>
      </c>
      <c r="Y12" s="55" t="str">
        <f t="shared" si="11"/>
        <v/>
      </c>
      <c r="Z12" s="39"/>
      <c r="AA12" s="40"/>
      <c r="AB12" s="67" t="str">
        <f t="shared" si="12"/>
        <v/>
      </c>
      <c r="AC12" s="55" t="str">
        <f t="shared" si="13"/>
        <v/>
      </c>
      <c r="AD12" s="39"/>
      <c r="AE12" s="40"/>
      <c r="AF12" s="67" t="str">
        <f t="shared" si="14"/>
        <v/>
      </c>
      <c r="AG12" s="55" t="str">
        <f t="shared" si="15"/>
        <v/>
      </c>
      <c r="AH12" s="39"/>
      <c r="AI12" s="40"/>
      <c r="AJ12" s="67" t="str">
        <f t="shared" si="16"/>
        <v/>
      </c>
      <c r="AK12" s="55" t="str">
        <f t="shared" si="17"/>
        <v/>
      </c>
      <c r="AL12" s="39"/>
      <c r="AM12" s="40"/>
      <c r="AN12" s="67" t="str">
        <f t="shared" si="18"/>
        <v/>
      </c>
      <c r="AO12" s="55" t="str">
        <f t="shared" si="19"/>
        <v/>
      </c>
    </row>
    <row r="13" spans="1:42">
      <c r="A13" s="5"/>
      <c r="B13" s="39"/>
      <c r="C13" s="40"/>
      <c r="D13" s="67" t="str">
        <f t="shared" si="0"/>
        <v/>
      </c>
      <c r="E13" s="55" t="str">
        <f t="shared" si="1"/>
        <v/>
      </c>
      <c r="F13" s="39"/>
      <c r="G13" s="40"/>
      <c r="H13" s="67" t="str">
        <f t="shared" si="2"/>
        <v/>
      </c>
      <c r="I13" s="55" t="str">
        <f t="shared" si="3"/>
        <v/>
      </c>
      <c r="J13" s="39"/>
      <c r="K13" s="40"/>
      <c r="L13" s="67" t="str">
        <f t="shared" si="4"/>
        <v/>
      </c>
      <c r="M13" s="55" t="str">
        <f t="shared" si="5"/>
        <v/>
      </c>
      <c r="N13" s="39"/>
      <c r="O13" s="40"/>
      <c r="P13" s="67" t="str">
        <f t="shared" si="6"/>
        <v/>
      </c>
      <c r="Q13" s="55" t="str">
        <f t="shared" si="7"/>
        <v/>
      </c>
      <c r="R13" s="41"/>
      <c r="S13" s="42"/>
      <c r="T13" s="67" t="str">
        <f t="shared" si="8"/>
        <v/>
      </c>
      <c r="U13" s="62" t="str">
        <f t="shared" si="9"/>
        <v/>
      </c>
      <c r="V13" s="39"/>
      <c r="W13" s="40"/>
      <c r="X13" s="67" t="str">
        <f t="shared" si="10"/>
        <v/>
      </c>
      <c r="Y13" s="55" t="str">
        <f t="shared" si="11"/>
        <v/>
      </c>
      <c r="Z13" s="39"/>
      <c r="AA13" s="40"/>
      <c r="AB13" s="67" t="str">
        <f t="shared" si="12"/>
        <v/>
      </c>
      <c r="AC13" s="55" t="str">
        <f t="shared" si="13"/>
        <v/>
      </c>
      <c r="AD13" s="39"/>
      <c r="AE13" s="40"/>
      <c r="AF13" s="67" t="str">
        <f t="shared" si="14"/>
        <v/>
      </c>
      <c r="AG13" s="55" t="str">
        <f t="shared" si="15"/>
        <v/>
      </c>
      <c r="AH13" s="39"/>
      <c r="AI13" s="40"/>
      <c r="AJ13" s="67" t="str">
        <f t="shared" si="16"/>
        <v/>
      </c>
      <c r="AK13" s="55" t="str">
        <f t="shared" si="17"/>
        <v/>
      </c>
      <c r="AL13" s="39"/>
      <c r="AM13" s="40"/>
      <c r="AN13" s="67" t="str">
        <f t="shared" si="18"/>
        <v/>
      </c>
      <c r="AO13" s="55" t="str">
        <f t="shared" si="19"/>
        <v/>
      </c>
    </row>
    <row r="14" spans="1:42" ht="16.5" thickBot="1">
      <c r="A14" s="5"/>
      <c r="B14" s="39"/>
      <c r="C14" s="40"/>
      <c r="D14" s="67" t="str">
        <f t="shared" si="0"/>
        <v/>
      </c>
      <c r="E14" s="55" t="str">
        <f t="shared" si="1"/>
        <v/>
      </c>
      <c r="F14" s="39"/>
      <c r="G14" s="40"/>
      <c r="H14" s="67" t="str">
        <f t="shared" si="2"/>
        <v/>
      </c>
      <c r="I14" s="55" t="str">
        <f t="shared" si="3"/>
        <v/>
      </c>
      <c r="J14" s="39"/>
      <c r="K14" s="40"/>
      <c r="L14" s="67" t="str">
        <f t="shared" si="4"/>
        <v/>
      </c>
      <c r="M14" s="55" t="str">
        <f t="shared" si="5"/>
        <v/>
      </c>
      <c r="N14" s="39"/>
      <c r="O14" s="40"/>
      <c r="P14" s="67" t="str">
        <f t="shared" si="6"/>
        <v/>
      </c>
      <c r="Q14" s="55" t="str">
        <f t="shared" si="7"/>
        <v/>
      </c>
      <c r="R14" s="41"/>
      <c r="S14" s="42"/>
      <c r="T14" s="67" t="str">
        <f t="shared" si="8"/>
        <v/>
      </c>
      <c r="U14" s="62" t="str">
        <f t="shared" si="9"/>
        <v/>
      </c>
      <c r="V14" s="39"/>
      <c r="W14" s="40"/>
      <c r="X14" s="67" t="str">
        <f t="shared" si="10"/>
        <v/>
      </c>
      <c r="Y14" s="55" t="str">
        <f t="shared" si="11"/>
        <v/>
      </c>
      <c r="Z14" s="39"/>
      <c r="AA14" s="40"/>
      <c r="AB14" s="67" t="str">
        <f t="shared" si="12"/>
        <v/>
      </c>
      <c r="AC14" s="55" t="str">
        <f t="shared" si="13"/>
        <v/>
      </c>
      <c r="AD14" s="39"/>
      <c r="AE14" s="40"/>
      <c r="AF14" s="67" t="str">
        <f t="shared" si="14"/>
        <v/>
      </c>
      <c r="AG14" s="55" t="str">
        <f t="shared" si="15"/>
        <v/>
      </c>
      <c r="AH14" s="39"/>
      <c r="AI14" s="40"/>
      <c r="AJ14" s="67" t="str">
        <f t="shared" si="16"/>
        <v/>
      </c>
      <c r="AK14" s="55" t="str">
        <f t="shared" si="17"/>
        <v/>
      </c>
      <c r="AL14" s="39"/>
      <c r="AM14" s="40"/>
      <c r="AN14" s="67" t="str">
        <f t="shared" si="18"/>
        <v/>
      </c>
      <c r="AO14" s="55" t="str">
        <f t="shared" si="19"/>
        <v/>
      </c>
    </row>
    <row r="15" spans="1:42" ht="21">
      <c r="A15" s="12" t="s">
        <v>47</v>
      </c>
      <c r="B15" s="13">
        <f>COUNTA(B5:B14)</f>
        <v>2</v>
      </c>
      <c r="C15" s="14"/>
      <c r="D15" s="69">
        <f>E15</f>
        <v>1</v>
      </c>
      <c r="E15" s="57">
        <f>COUNTIF(E5:E14,  "&gt;8")</f>
        <v>1</v>
      </c>
      <c r="F15" s="13">
        <f>COUNTA(F5:F14)</f>
        <v>0</v>
      </c>
      <c r="G15" s="14"/>
      <c r="H15" s="69">
        <f>I15</f>
        <v>0</v>
      </c>
      <c r="I15" s="57">
        <f>COUNTIF(I5:I14,  "&gt;8")</f>
        <v>0</v>
      </c>
      <c r="J15" s="13">
        <f t="shared" ref="J15:AH15" si="20">COUNTA(J5:J14)</f>
        <v>0</v>
      </c>
      <c r="K15" s="14"/>
      <c r="L15" s="69">
        <f>M15</f>
        <v>0</v>
      </c>
      <c r="M15" s="57">
        <f>COUNTIF(M5:M14,  "&gt;8")</f>
        <v>0</v>
      </c>
      <c r="N15" s="13">
        <f t="shared" si="20"/>
        <v>0</v>
      </c>
      <c r="O15" s="14"/>
      <c r="P15" s="69">
        <f>Q15</f>
        <v>0</v>
      </c>
      <c r="Q15" s="57">
        <f>COUNTIF(Q5:Q14,  "&gt;8")</f>
        <v>0</v>
      </c>
      <c r="R15" s="15">
        <f t="shared" si="20"/>
        <v>0</v>
      </c>
      <c r="S15" s="16"/>
      <c r="T15" s="69">
        <f>U15</f>
        <v>0</v>
      </c>
      <c r="U15" s="63">
        <f>COUNTIF(U5:U14,  "&gt;8")</f>
        <v>0</v>
      </c>
      <c r="V15" s="17">
        <f t="shared" si="20"/>
        <v>2</v>
      </c>
      <c r="W15" s="14"/>
      <c r="X15" s="69">
        <f>Y15</f>
        <v>1</v>
      </c>
      <c r="Y15" s="57">
        <f>COUNTIF(Y5:Y14,  "&gt;8")</f>
        <v>1</v>
      </c>
      <c r="Z15" s="18">
        <f t="shared" si="20"/>
        <v>2</v>
      </c>
      <c r="AA15" s="14"/>
      <c r="AB15" s="69">
        <f>AC15</f>
        <v>1</v>
      </c>
      <c r="AC15" s="57">
        <f>COUNTIF(AC5:AC14,  "&gt;8")</f>
        <v>1</v>
      </c>
      <c r="AD15" s="18">
        <f t="shared" si="20"/>
        <v>0</v>
      </c>
      <c r="AE15" s="14"/>
      <c r="AF15" s="69">
        <f>AG15</f>
        <v>0</v>
      </c>
      <c r="AG15" s="57">
        <f>COUNTIF(AG5:AG14,  "&gt;8")</f>
        <v>0</v>
      </c>
      <c r="AH15" s="18">
        <f t="shared" si="20"/>
        <v>1</v>
      </c>
      <c r="AI15" s="14"/>
      <c r="AJ15" s="69">
        <f>AK15</f>
        <v>1</v>
      </c>
      <c r="AK15" s="57">
        <f>COUNTIF(AK5:AK14,  "&gt;8")</f>
        <v>1</v>
      </c>
      <c r="AL15" s="18">
        <f>COUNTA(AL5:AL14)</f>
        <v>1</v>
      </c>
      <c r="AM15" s="14"/>
      <c r="AN15" s="69">
        <f>AO15</f>
        <v>0</v>
      </c>
      <c r="AO15" s="56">
        <f>COUNTIF(AO5:AO14,  "&gt;8")</f>
        <v>0</v>
      </c>
    </row>
    <row r="16" spans="1:42" ht="21">
      <c r="A16" s="19" t="s">
        <v>48</v>
      </c>
      <c r="B16" s="20"/>
      <c r="C16" s="21"/>
      <c r="D16" s="71">
        <f>IF(B15,AVERAGE(D5:D14)," ")</f>
        <v>0.30729166666666663</v>
      </c>
      <c r="E16" s="56">
        <f>IF(B15,AVERAGE(E5:E14)," ")</f>
        <v>7.375</v>
      </c>
      <c r="F16" s="22"/>
      <c r="G16" s="21"/>
      <c r="H16" s="71" t="str">
        <f>IF(F15,AVERAGE(H5:H14)," ")</f>
        <v xml:space="preserve"> </v>
      </c>
      <c r="I16" s="56" t="str">
        <f>IF(F15,AVERAGE(I5:I14)," ")</f>
        <v xml:space="preserve"> </v>
      </c>
      <c r="J16" s="22"/>
      <c r="K16" s="21"/>
      <c r="L16" s="71" t="str">
        <f>IF(J15,AVERAGE(L5:L14)," ")</f>
        <v xml:space="preserve"> </v>
      </c>
      <c r="M16" s="56" t="str">
        <f>IF(J15,AVERAGE(M5:M14)," ")</f>
        <v xml:space="preserve"> </v>
      </c>
      <c r="N16" s="22"/>
      <c r="O16" s="21"/>
      <c r="P16" s="71" t="str">
        <f>IF(N15,AVERAGE(P5:P14)," ")</f>
        <v xml:space="preserve"> </v>
      </c>
      <c r="Q16" s="56" t="str">
        <f>IF(N15,AVERAGE(Q5:Q14)," ")</f>
        <v xml:space="preserve"> </v>
      </c>
      <c r="R16" s="23"/>
      <c r="S16" s="24"/>
      <c r="T16" s="71" t="str">
        <f>IF(R15,AVERAGE(T5:T14)," ")</f>
        <v xml:space="preserve"> </v>
      </c>
      <c r="U16" s="56" t="str">
        <f>IF(R15,AVERAGE(U5:U14)," ")</f>
        <v xml:space="preserve"> </v>
      </c>
      <c r="V16" s="25"/>
      <c r="W16" s="21"/>
      <c r="X16" s="71">
        <f>IF(V15,AVERAGE(X5:X14)," ")</f>
        <v>22354.373275231483</v>
      </c>
      <c r="Y16" s="56">
        <f>IF(V15,AVERAGE(Y5:Y14)," ")</f>
        <v>8.9499999999999993</v>
      </c>
      <c r="Z16" s="26"/>
      <c r="AA16" s="21"/>
      <c r="AB16" s="71">
        <f>IF(Z15,AVERAGE(AB5:AB14)," ")</f>
        <v>0.35694444444379769</v>
      </c>
      <c r="AC16" s="56">
        <f>IF(Z15,AVERAGE(AC5:AC14)," ")</f>
        <v>8.5666666666666664</v>
      </c>
      <c r="AD16" s="26"/>
      <c r="AE16" s="21"/>
      <c r="AF16" s="71" t="str">
        <f>IF(AD15,AVERAGE(AF5:AF14)," ")</f>
        <v xml:space="preserve"> </v>
      </c>
      <c r="AG16" s="56" t="str">
        <f>IF(AD15,AVERAGE(AG5:AG14)," ")</f>
        <v xml:space="preserve"> </v>
      </c>
      <c r="AH16" s="26"/>
      <c r="AI16" s="21"/>
      <c r="AJ16" s="71">
        <f>IF(AH15,AVERAGE(AJ5:AJ14)," ")</f>
        <v>0.35277777777810115</v>
      </c>
      <c r="AK16" s="56">
        <f>IF(AH15,AVERAGE(AK5:AK14)," ")</f>
        <v>8.4666666666666668</v>
      </c>
      <c r="AL16" s="26"/>
      <c r="AM16" s="21"/>
      <c r="AN16" s="71">
        <f>IF(AL15,AVERAGE(AN5:AN14)," ")</f>
        <v>6.0416666667151731E-2</v>
      </c>
      <c r="AO16" s="56">
        <f>IF(AL15,AVERAGE(AO5:AO14)," ")</f>
        <v>1.45</v>
      </c>
    </row>
    <row r="17" spans="1:41" ht="21">
      <c r="A17" s="27" t="s">
        <v>49</v>
      </c>
      <c r="B17" s="28"/>
      <c r="C17" s="29"/>
      <c r="D17" s="70">
        <f>E17</f>
        <v>1</v>
      </c>
      <c r="E17" s="58">
        <f>COUNTIF(E5:E14,  "&lt;7")</f>
        <v>1</v>
      </c>
      <c r="F17" s="22"/>
      <c r="G17" s="29"/>
      <c r="H17" s="70">
        <f>I17</f>
        <v>0</v>
      </c>
      <c r="I17" s="58">
        <f>COUNTIF(I5:I14,  "&lt;7")</f>
        <v>0</v>
      </c>
      <c r="J17" s="22"/>
      <c r="K17" s="29"/>
      <c r="L17" s="70">
        <f>M17</f>
        <v>0</v>
      </c>
      <c r="M17" s="58">
        <f>COUNTIF(M5:M14,  "&lt;7")</f>
        <v>0</v>
      </c>
      <c r="N17" s="22"/>
      <c r="O17" s="29"/>
      <c r="P17" s="70">
        <f>Q17</f>
        <v>0</v>
      </c>
      <c r="Q17" s="58">
        <f>COUNTIF(Q5:Q14,  "&lt;7")</f>
        <v>0</v>
      </c>
      <c r="R17" s="30"/>
      <c r="S17" s="31"/>
      <c r="T17" s="70">
        <f>U17</f>
        <v>0</v>
      </c>
      <c r="U17" s="58">
        <f>COUNTIF(U5:U14,  "&lt;7")</f>
        <v>0</v>
      </c>
      <c r="V17" s="32"/>
      <c r="W17" s="29"/>
      <c r="X17" s="70">
        <f>Y17</f>
        <v>0</v>
      </c>
      <c r="Y17" s="58">
        <f>COUNTIF(Y5:Y14,  "&lt;7")</f>
        <v>0</v>
      </c>
      <c r="Z17" s="26"/>
      <c r="AA17" s="29"/>
      <c r="AB17" s="70">
        <f>AC17</f>
        <v>0</v>
      </c>
      <c r="AC17" s="58">
        <f>COUNTIF(AC5:AC14,  "&lt;7")</f>
        <v>0</v>
      </c>
      <c r="AD17" s="26"/>
      <c r="AE17" s="29"/>
      <c r="AF17" s="70">
        <f>AG17</f>
        <v>0</v>
      </c>
      <c r="AG17" s="58">
        <f>COUNTIF(AG5:AG14,  "&lt;7")</f>
        <v>0</v>
      </c>
      <c r="AH17" s="26"/>
      <c r="AI17" s="29"/>
      <c r="AJ17" s="70">
        <f>AK17</f>
        <v>0</v>
      </c>
      <c r="AK17" s="58">
        <f>COUNTIF(AK5:AK14,  "&lt;7")</f>
        <v>0</v>
      </c>
      <c r="AL17" s="26"/>
      <c r="AM17" s="29">
        <f>SUBTOTAL(103,Tableau3282103[Colonne11])</f>
        <v>2</v>
      </c>
      <c r="AN17" s="70">
        <f>AO17</f>
        <v>1</v>
      </c>
      <c r="AO17" s="58">
        <f>COUNTIF(AO5:AO14,  "&lt;7")</f>
        <v>1</v>
      </c>
    </row>
    <row r="19" spans="1:41" ht="21">
      <c r="A19" t="s">
        <v>50</v>
      </c>
      <c r="C19" s="33">
        <f>SUM(B15,F15,J15,N15,R15,V15)</f>
        <v>4</v>
      </c>
      <c r="D19" s="33"/>
      <c r="F19" t="s">
        <v>51</v>
      </c>
      <c r="G19" s="46" t="s">
        <v>52</v>
      </c>
      <c r="H19" s="46"/>
      <c r="I19" s="46"/>
      <c r="J19" s="46"/>
      <c r="K19" s="46"/>
      <c r="L19" s="46"/>
      <c r="M19" s="46"/>
      <c r="AM19" s="43"/>
      <c r="AN19" s="43"/>
    </row>
    <row r="20" spans="1:41">
      <c r="G20" s="46"/>
      <c r="H20" s="46"/>
      <c r="I20" s="46"/>
      <c r="J20" s="46"/>
      <c r="K20" s="46"/>
      <c r="L20" s="46"/>
      <c r="M20" s="46"/>
    </row>
    <row r="21" spans="1:41" ht="21">
      <c r="A21" t="s">
        <v>53</v>
      </c>
      <c r="C21" s="34">
        <f>SUM(Z15,AD15,AH15,AL15)</f>
        <v>4</v>
      </c>
      <c r="D21" s="34"/>
      <c r="M21" s="68"/>
    </row>
    <row r="23" spans="1:41" ht="16.5" thickBot="1"/>
    <row r="24" spans="1:41">
      <c r="A24" t="s">
        <v>54</v>
      </c>
      <c r="B24" s="47" t="s">
        <v>55</v>
      </c>
      <c r="C24" s="48"/>
      <c r="D24" s="48"/>
      <c r="E24" s="49"/>
      <c r="G24" t="s">
        <v>56</v>
      </c>
      <c r="J24" s="11">
        <f ca="1">NOW()</f>
        <v>44711.754567476855</v>
      </c>
    </row>
    <row r="25" spans="1:41">
      <c r="B25" s="50"/>
      <c r="C25" s="46"/>
      <c r="D25" s="46"/>
      <c r="E25" s="51"/>
    </row>
    <row r="26" spans="1:41" ht="16.5" thickBot="1">
      <c r="B26" s="52"/>
      <c r="C26" s="53"/>
      <c r="D26" s="53"/>
      <c r="E26" s="54"/>
    </row>
    <row r="28" spans="1:41">
      <c r="B28" t="s">
        <v>57</v>
      </c>
      <c r="E28" s="35">
        <f>SUM(E15,I15,M15,Q15,U15,Y15,AC15,AG15,AK15,AO15)</f>
        <v>4</v>
      </c>
      <c r="G28" t="s">
        <v>58</v>
      </c>
      <c r="J28" s="64">
        <f>AVERAGE(E16,I16,M16,Q16,U16,Y16,AC16,AG16,AK16,AO16,)</f>
        <v>5.8013888888888898</v>
      </c>
      <c r="K28" s="65" t="s">
        <v>62</v>
      </c>
      <c r="L28" s="65"/>
      <c r="M28" s="66">
        <f>J28/24</f>
        <v>0.24172453703703708</v>
      </c>
    </row>
    <row r="30" spans="1:41">
      <c r="B30" t="s">
        <v>59</v>
      </c>
      <c r="E30" s="36">
        <f>SUM(B15,F15,J15,N15,R15,V15,Z15,AD15,AH15,AL15,)</f>
        <v>8</v>
      </c>
      <c r="G30" t="s">
        <v>60</v>
      </c>
      <c r="J30" s="37">
        <f>E28/E30</f>
        <v>0.5</v>
      </c>
    </row>
    <row r="32" spans="1:41">
      <c r="B32" t="s">
        <v>61</v>
      </c>
      <c r="E32" s="38">
        <f>SUM(Tableau3282103[[#Totals],[Colonne23]],Tableau3282103[[#Totals],[Colonne33]],Tableau3282103[[#Totals],[Colonne43]],Tableau3282103[[#Totals],[Colonne53]],Tableau3282103[[#Totals],[Colonne63]],Tableau3282103[[#Totals],[Colonne73]],Tableau3282103[[#Totals],[Colonne83]],Tableau3282103[[#Totals],[Colonne93]],Tableau3282103[[#Totals],[Colonne1022]],Tableau3282103[[#Totals],[Colonne12]],)</f>
        <v>2</v>
      </c>
    </row>
  </sheetData>
  <mergeCells count="2">
    <mergeCell ref="G19:M20"/>
    <mergeCell ref="B24:E26"/>
  </mergeCells>
  <phoneticPr fontId="1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TISSOT</cp:lastModifiedBy>
  <dcterms:created xsi:type="dcterms:W3CDTF">2022-05-29T20:54:41Z</dcterms:created>
  <dcterms:modified xsi:type="dcterms:W3CDTF">2022-05-30T16:10:47Z</dcterms:modified>
</cp:coreProperties>
</file>