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xime/Documents/"/>
    </mc:Choice>
  </mc:AlternateContent>
  <xr:revisionPtr revIDLastSave="0" documentId="8_{0F1B2F3E-0CDB-824D-801F-EFB70D1B63FA}" xr6:coauthVersionLast="47" xr6:coauthVersionMax="47" xr10:uidLastSave="{00000000-0000-0000-0000-000000000000}"/>
  <bookViews>
    <workbookView xWindow="1720" yWindow="1000" windowWidth="26700" windowHeight="16440" xr2:uid="{1353A7FA-87B5-9145-ADB3-64A556C05FA9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" l="1"/>
  <c r="H24" i="1"/>
  <c r="AE17" i="1"/>
  <c r="AD17" i="1"/>
  <c r="Y17" i="1"/>
  <c r="S17" i="1"/>
  <c r="M17" i="1"/>
  <c r="D17" i="1"/>
  <c r="Y16" i="1"/>
  <c r="J16" i="1"/>
  <c r="G16" i="1"/>
  <c r="AE15" i="1"/>
  <c r="AC15" i="1"/>
  <c r="Z15" i="1"/>
  <c r="AB16" i="1" s="1"/>
  <c r="W15" i="1"/>
  <c r="T15" i="1"/>
  <c r="C21" i="1" s="1"/>
  <c r="S15" i="1"/>
  <c r="Q15" i="1"/>
  <c r="N15" i="1"/>
  <c r="P16" i="1" s="1"/>
  <c r="K15" i="1"/>
  <c r="M16" i="1" s="1"/>
  <c r="H15" i="1"/>
  <c r="E15" i="1"/>
  <c r="B15" i="1"/>
  <c r="D30" i="1" s="1"/>
  <c r="AE14" i="1"/>
  <c r="AB14" i="1"/>
  <c r="Y14" i="1"/>
  <c r="V14" i="1"/>
  <c r="S14" i="1"/>
  <c r="P14" i="1"/>
  <c r="M14" i="1"/>
  <c r="J14" i="1"/>
  <c r="G14" i="1"/>
  <c r="D14" i="1"/>
  <c r="AE13" i="1"/>
  <c r="AB13" i="1"/>
  <c r="Y13" i="1"/>
  <c r="V13" i="1"/>
  <c r="S13" i="1"/>
  <c r="P13" i="1"/>
  <c r="M13" i="1"/>
  <c r="J13" i="1"/>
  <c r="G13" i="1"/>
  <c r="D13" i="1"/>
  <c r="AE12" i="1"/>
  <c r="AB12" i="1"/>
  <c r="Y12" i="1"/>
  <c r="V12" i="1"/>
  <c r="S12" i="1"/>
  <c r="P12" i="1"/>
  <c r="M12" i="1"/>
  <c r="J12" i="1"/>
  <c r="G12" i="1"/>
  <c r="D12" i="1"/>
  <c r="AE11" i="1"/>
  <c r="AB11" i="1"/>
  <c r="Y11" i="1"/>
  <c r="V11" i="1"/>
  <c r="S11" i="1"/>
  <c r="P11" i="1"/>
  <c r="M11" i="1"/>
  <c r="J11" i="1"/>
  <c r="G11" i="1"/>
  <c r="D11" i="1"/>
  <c r="AE10" i="1"/>
  <c r="AB10" i="1"/>
  <c r="Y10" i="1"/>
  <c r="V10" i="1"/>
  <c r="S10" i="1"/>
  <c r="P10" i="1"/>
  <c r="M10" i="1"/>
  <c r="J10" i="1"/>
  <c r="G10" i="1"/>
  <c r="D10" i="1"/>
  <c r="AE9" i="1"/>
  <c r="AB9" i="1"/>
  <c r="Y9" i="1"/>
  <c r="V9" i="1"/>
  <c r="S9" i="1"/>
  <c r="P9" i="1"/>
  <c r="M9" i="1"/>
  <c r="J9" i="1"/>
  <c r="G9" i="1"/>
  <c r="D9" i="1"/>
  <c r="AE8" i="1"/>
  <c r="AE16" i="1" s="1"/>
  <c r="AB8" i="1"/>
  <c r="Y8" i="1"/>
  <c r="V8" i="1"/>
  <c r="S8" i="1"/>
  <c r="P8" i="1"/>
  <c r="M8" i="1"/>
  <c r="J8" i="1"/>
  <c r="G8" i="1"/>
  <c r="G15" i="1" s="1"/>
  <c r="D8" i="1"/>
  <c r="AE7" i="1"/>
  <c r="AB7" i="1"/>
  <c r="Y7" i="1"/>
  <c r="V7" i="1"/>
  <c r="S7" i="1"/>
  <c r="P7" i="1"/>
  <c r="M7" i="1"/>
  <c r="J7" i="1"/>
  <c r="G7" i="1"/>
  <c r="D7" i="1"/>
  <c r="AE6" i="1"/>
  <c r="AB6" i="1"/>
  <c r="Y6" i="1"/>
  <c r="V6" i="1"/>
  <c r="S6" i="1"/>
  <c r="S16" i="1" s="1"/>
  <c r="P6" i="1"/>
  <c r="M6" i="1"/>
  <c r="J6" i="1"/>
  <c r="J15" i="1" s="1"/>
  <c r="G6" i="1"/>
  <c r="D6" i="1"/>
  <c r="AB5" i="1"/>
  <c r="AB17" i="1" s="1"/>
  <c r="Y5" i="1"/>
  <c r="Y15" i="1" s="1"/>
  <c r="V5" i="1"/>
  <c r="V15" i="1" s="1"/>
  <c r="S5" i="1"/>
  <c r="P5" i="1"/>
  <c r="P17" i="1" s="1"/>
  <c r="M5" i="1"/>
  <c r="M15" i="1" s="1"/>
  <c r="J5" i="1"/>
  <c r="G5" i="1"/>
  <c r="G17" i="1" s="1"/>
  <c r="D5" i="1"/>
  <c r="D15" i="1" s="1"/>
  <c r="C19" i="1" l="1"/>
  <c r="J17" i="1"/>
  <c r="D32" i="1" s="1"/>
  <c r="P15" i="1"/>
  <c r="D28" i="1" s="1"/>
  <c r="H30" i="1" s="1"/>
  <c r="AB15" i="1"/>
  <c r="V16" i="1"/>
  <c r="F1" i="1"/>
  <c r="D16" i="1"/>
  <c r="V17" i="1"/>
</calcChain>
</file>

<file path=xl/sharedStrings.xml><?xml version="1.0" encoding="utf-8"?>
<sst xmlns="http://schemas.openxmlformats.org/spreadsheetml/2006/main" count="80" uniqueCount="62">
  <si>
    <t>Horaires de couché</t>
  </si>
  <si>
    <t>Nombre de jour effectif:</t>
  </si>
  <si>
    <t>Colonne1</t>
  </si>
  <si>
    <t>Colonne2</t>
  </si>
  <si>
    <t>Colonne22</t>
  </si>
  <si>
    <t>Colonne23</t>
  </si>
  <si>
    <t>Colonne3</t>
  </si>
  <si>
    <t>Colonne32</t>
  </si>
  <si>
    <t>Colonne33</t>
  </si>
  <si>
    <t>Colonne4</t>
  </si>
  <si>
    <t>Colonne42</t>
  </si>
  <si>
    <t>Colonne43</t>
  </si>
  <si>
    <t>Colonne5</t>
  </si>
  <si>
    <t>Colonne52</t>
  </si>
  <si>
    <t>Colonne53</t>
  </si>
  <si>
    <t>Colonne6</t>
  </si>
  <si>
    <t>Colonne62</t>
  </si>
  <si>
    <t>Colonne63</t>
  </si>
  <si>
    <t>Colonne7</t>
  </si>
  <si>
    <t>Colonne72</t>
  </si>
  <si>
    <t>Colonne73</t>
  </si>
  <si>
    <t>Colonne8</t>
  </si>
  <si>
    <t>Colonne82</t>
  </si>
  <si>
    <t>Colonne83</t>
  </si>
  <si>
    <t>Colonne9</t>
  </si>
  <si>
    <t>Colonne92</t>
  </si>
  <si>
    <t>Colonne93</t>
  </si>
  <si>
    <t>Colonne10</t>
  </si>
  <si>
    <t>Colonne102</t>
  </si>
  <si>
    <t>Colonne1022</t>
  </si>
  <si>
    <t>Colonne103</t>
  </si>
  <si>
    <t>Colonne11</t>
  </si>
  <si>
    <t>Colonne12</t>
  </si>
  <si>
    <t>Colonne13</t>
  </si>
  <si>
    <t>avant 23H00</t>
  </si>
  <si>
    <t>REVEIL</t>
  </si>
  <si>
    <t>total som</t>
  </si>
  <si>
    <t>23H30</t>
  </si>
  <si>
    <t>00H00</t>
  </si>
  <si>
    <t>00H30</t>
  </si>
  <si>
    <t>01H00</t>
  </si>
  <si>
    <t>01H30</t>
  </si>
  <si>
    <t>02H00</t>
  </si>
  <si>
    <t>02H30</t>
  </si>
  <si>
    <t>3H00</t>
  </si>
  <si>
    <t>Après 3H00</t>
  </si>
  <si>
    <t>gala orléans (sommeil voiture, sieste en plus)</t>
  </si>
  <si>
    <t>Total/+de8h</t>
  </si>
  <si>
    <t>Moyenne sommeil</t>
  </si>
  <si>
    <t>Moins de 7 h</t>
  </si>
  <si>
    <t>Nombre de jour positif:</t>
  </si>
  <si>
    <t>Observation:</t>
  </si>
  <si>
    <t xml:space="preserve">% de nuit superieur a 8h, somme de chaque nuit (car la c'est que pour les nuits de plus de 8h) </t>
  </si>
  <si>
    <t>nombre de jour négatif:</t>
  </si>
  <si>
    <t>Objectif:</t>
  </si>
  <si>
    <t>Minimum 8h de sommeil moyen</t>
  </si>
  <si>
    <t>Date of the date:</t>
  </si>
  <si>
    <t>Nombre de sommeil&gt; 8h</t>
  </si>
  <si>
    <t>Moyenne heures de sommeil:</t>
  </si>
  <si>
    <t>Nombre total de nuit</t>
  </si>
  <si>
    <t>% de nuit &gt; 8h</t>
  </si>
  <si>
    <t>Nombre de someil&lt; 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</si>
</sst>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/m/yy\ h:mm;@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 (Corps)"/>
    </font>
    <font>
      <sz val="16"/>
      <color theme="1"/>
      <name val="Calibri"/>
      <family val="2"/>
      <scheme val="minor"/>
    </font>
    <font>
      <sz val="16"/>
      <color rgb="FF006100"/>
      <name val="Calibri"/>
      <family val="2"/>
      <scheme val="minor"/>
    </font>
    <font>
      <sz val="16"/>
      <color rgb="FF9C000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DotDot">
        <color auto="1"/>
      </right>
      <top/>
      <bottom style="medium">
        <color auto="1"/>
      </bottom>
      <diagonal/>
    </border>
    <border>
      <left style="mediumDashDotDot">
        <color auto="1"/>
      </left>
      <right style="mediumDashDotDot">
        <color auto="1"/>
      </right>
      <top/>
      <bottom style="medium">
        <color auto="1"/>
      </bottom>
      <diagonal/>
    </border>
    <border>
      <left style="mediumDashDotDot">
        <color auto="1"/>
      </left>
      <right style="thick">
        <color auto="1"/>
      </right>
      <top/>
      <bottom style="medium">
        <color auto="1"/>
      </bottom>
      <diagonal/>
    </border>
    <border>
      <left style="mediumDashDotDot">
        <color auto="1"/>
      </left>
      <right style="thick">
        <color rgb="FFFF0000"/>
      </right>
      <top/>
      <bottom style="medium">
        <color auto="1"/>
      </bottom>
      <diagonal/>
    </border>
    <border>
      <left style="mediumDashDotDot">
        <color theme="1"/>
      </left>
      <right style="mediumDashDotDot">
        <color theme="1"/>
      </right>
      <top/>
      <bottom style="medium">
        <color auto="1"/>
      </bottom>
      <diagonal/>
    </border>
    <border>
      <left style="mediumDashDotDot">
        <color theme="1"/>
      </left>
      <right style="thick">
        <color auto="1"/>
      </right>
      <top/>
      <bottom style="medium">
        <color auto="1"/>
      </bottom>
      <diagonal/>
    </border>
    <border>
      <left style="mediumDashDotDot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DotDot">
        <color auto="1"/>
      </right>
      <top/>
      <bottom/>
      <diagonal/>
    </border>
    <border>
      <left style="mediumDashDotDot">
        <color auto="1"/>
      </left>
      <right style="mediumDashDotDot">
        <color auto="1"/>
      </right>
      <top/>
      <bottom/>
      <diagonal/>
    </border>
    <border>
      <left style="mediumDashDotDot">
        <color theme="1"/>
      </left>
      <right style="thick">
        <color auto="1"/>
      </right>
      <top/>
      <bottom/>
      <diagonal/>
    </border>
    <border>
      <left style="thick">
        <color rgb="FFFF0000"/>
      </left>
      <right style="mediumDashDotDot">
        <color theme="1"/>
      </right>
      <top/>
      <bottom/>
      <diagonal/>
    </border>
    <border>
      <left style="mediumDashDotDot">
        <color theme="1"/>
      </left>
      <right style="mediumDashDotDot">
        <color theme="1"/>
      </right>
      <top/>
      <bottom/>
      <diagonal/>
    </border>
    <border>
      <left style="thick">
        <color auto="1"/>
      </left>
      <right style="thick">
        <color auto="1"/>
      </right>
      <top style="mediumDashed">
        <color auto="1"/>
      </top>
      <bottom/>
      <diagonal/>
    </border>
    <border>
      <left style="thick">
        <color auto="1"/>
      </left>
      <right style="mediumDashDotDot">
        <color auto="1"/>
      </right>
      <top style="mediumDashed">
        <color auto="1"/>
      </top>
      <bottom/>
      <diagonal/>
    </border>
    <border>
      <left style="mediumDashDotDot">
        <color auto="1"/>
      </left>
      <right style="mediumDashDotDot">
        <color auto="1"/>
      </right>
      <top style="mediumDashed">
        <color auto="1"/>
      </top>
      <bottom/>
      <diagonal/>
    </border>
    <border>
      <left style="mediumDashDotDot">
        <color auto="1"/>
      </left>
      <right style="thick">
        <color auto="1"/>
      </right>
      <top style="mediumDashed">
        <color auto="1"/>
      </top>
      <bottom/>
      <diagonal/>
    </border>
    <border>
      <left/>
      <right style="mediumDashDotDot">
        <color theme="1"/>
      </right>
      <top style="mediumDashed">
        <color auto="1"/>
      </top>
      <bottom/>
      <diagonal/>
    </border>
    <border>
      <left style="mediumDashDotDot">
        <color theme="1"/>
      </left>
      <right style="mediumDashDotDot">
        <color theme="1"/>
      </right>
      <top style="mediumDashed">
        <color auto="1"/>
      </top>
      <bottom/>
      <diagonal/>
    </border>
    <border>
      <left style="mediumDashDotDot">
        <color theme="1"/>
      </left>
      <right style="thick">
        <color auto="1"/>
      </right>
      <top style="mediumDash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</cellStyleXfs>
  <cellXfs count="63">
    <xf numFmtId="0" fontId="0" fillId="0" borderId="0" xfId="0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9" borderId="5" xfId="0" applyFont="1" applyFill="1" applyBorder="1"/>
    <xf numFmtId="0" fontId="4" fillId="4" borderId="6" xfId="3" applyBorder="1"/>
    <xf numFmtId="0" fontId="6" fillId="5" borderId="7" xfId="4" applyBorder="1"/>
    <xf numFmtId="0" fontId="6" fillId="5" borderId="8" xfId="4" applyBorder="1"/>
    <xf numFmtId="0" fontId="4" fillId="4" borderId="9" xfId="3" applyBorder="1"/>
    <xf numFmtId="0" fontId="6" fillId="5" borderId="10" xfId="4" applyBorder="1"/>
    <xf numFmtId="0" fontId="5" fillId="10" borderId="5" xfId="0" applyFont="1" applyFill="1" applyBorder="1"/>
    <xf numFmtId="0" fontId="6" fillId="5" borderId="11" xfId="4" applyBorder="1"/>
    <xf numFmtId="22" fontId="0" fillId="0" borderId="12" xfId="0" applyNumberFormat="1" applyBorder="1"/>
    <xf numFmtId="22" fontId="0" fillId="0" borderId="13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5" fontId="0" fillId="0" borderId="0" xfId="0" applyNumberFormat="1"/>
    <xf numFmtId="22" fontId="0" fillId="0" borderId="15" xfId="0" applyNumberFormat="1" applyBorder="1"/>
    <xf numFmtId="22" fontId="0" fillId="0" borderId="16" xfId="0" applyNumberFormat="1" applyBorder="1"/>
    <xf numFmtId="0" fontId="0" fillId="0" borderId="17" xfId="0" applyBorder="1"/>
    <xf numFmtId="0" fontId="8" fillId="9" borderId="18" xfId="0" applyFont="1" applyFill="1" applyBorder="1"/>
    <xf numFmtId="0" fontId="4" fillId="4" borderId="19" xfId="3" applyBorder="1"/>
    <xf numFmtId="0" fontId="6" fillId="5" borderId="20" xfId="4" applyBorder="1"/>
    <xf numFmtId="0" fontId="1" fillId="8" borderId="21" xfId="7" applyBorder="1"/>
    <xf numFmtId="0" fontId="4" fillId="4" borderId="22" xfId="3" applyBorder="1"/>
    <xf numFmtId="0" fontId="6" fillId="5" borderId="23" xfId="4" applyBorder="1"/>
    <xf numFmtId="0" fontId="1" fillId="8" borderId="18" xfId="7" applyBorder="1"/>
    <xf numFmtId="0" fontId="8" fillId="10" borderId="18" xfId="0" applyFont="1" applyFill="1" applyBorder="1"/>
    <xf numFmtId="0" fontId="6" fillId="5" borderId="4" xfId="4" applyBorder="1"/>
    <xf numFmtId="0" fontId="6" fillId="5" borderId="12" xfId="4" applyBorder="1"/>
    <xf numFmtId="0" fontId="4" fillId="4" borderId="13" xfId="3" applyBorder="1"/>
    <xf numFmtId="20" fontId="6" fillId="5" borderId="11" xfId="4" applyNumberFormat="1" applyBorder="1"/>
    <xf numFmtId="0" fontId="8" fillId="9" borderId="12" xfId="0" applyFont="1" applyFill="1" applyBorder="1"/>
    <xf numFmtId="0" fontId="1" fillId="8" borderId="15" xfId="7" applyBorder="1"/>
    <xf numFmtId="0" fontId="4" fillId="4" borderId="16" xfId="3" applyBorder="1"/>
    <xf numFmtId="0" fontId="1" fillId="8" borderId="12" xfId="7" applyBorder="1"/>
    <xf numFmtId="0" fontId="8" fillId="10" borderId="12" xfId="0" applyFont="1" applyFill="1" applyBorder="1"/>
    <xf numFmtId="0" fontId="6" fillId="11" borderId="4" xfId="0" applyFont="1" applyFill="1" applyBorder="1"/>
    <xf numFmtId="0" fontId="6" fillId="11" borderId="12" xfId="0" applyFont="1" applyFill="1" applyBorder="1"/>
    <xf numFmtId="0" fontId="4" fillId="12" borderId="13" xfId="0" applyFont="1" applyFill="1" applyBorder="1"/>
    <xf numFmtId="0" fontId="6" fillId="11" borderId="11" xfId="0" applyFont="1" applyFill="1" applyBorder="1"/>
    <xf numFmtId="0" fontId="0" fillId="13" borderId="15" xfId="0" applyFill="1" applyBorder="1"/>
    <xf numFmtId="0" fontId="4" fillId="12" borderId="16" xfId="0" applyFont="1" applyFill="1" applyBorder="1"/>
    <xf numFmtId="0" fontId="0" fillId="13" borderId="12" xfId="0" applyFill="1" applyBorder="1"/>
    <xf numFmtId="0" fontId="9" fillId="2" borderId="0" xfId="1" applyFont="1"/>
    <xf numFmtId="0" fontId="0" fillId="0" borderId="0" xfId="0" applyAlignment="1">
      <alignment horizontal="center" wrapText="1"/>
    </xf>
    <xf numFmtId="0" fontId="10" fillId="3" borderId="0" xfId="2" applyFont="1"/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6" fillId="7" borderId="0" xfId="6"/>
    <xf numFmtId="20" fontId="6" fillId="5" borderId="0" xfId="4" applyNumberFormat="1"/>
    <xf numFmtId="20" fontId="0" fillId="0" borderId="0" xfId="0" applyNumberFormat="1"/>
    <xf numFmtId="0" fontId="6" fillId="5" borderId="0" xfId="4"/>
    <xf numFmtId="10" fontId="6" fillId="5" borderId="0" xfId="4" applyNumberFormat="1"/>
    <xf numFmtId="0" fontId="1" fillId="6" borderId="0" xfId="5"/>
  </cellXfs>
  <cellStyles count="8">
    <cellStyle name="40 % - Accent6" xfId="7" builtinId="51"/>
    <cellStyle name="60 % - Accent1" xfId="5" builtinId="32"/>
    <cellStyle name="Accent1" xfId="4" builtinId="29"/>
    <cellStyle name="Accent5" xfId="6" builtinId="45"/>
    <cellStyle name="Insatisfaisant" xfId="2" builtinId="27"/>
    <cellStyle name="Neutre" xfId="3" builtinId="28"/>
    <cellStyle name="Normal" xfId="0" builtinId="0"/>
    <cellStyle name="Satisfaisant" xfId="1" builtinId="26"/>
  </cellStyles>
  <dxfs count="64"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164" formatCode="h:mm;@"/>
      <border diagonalUp="0" diagonalDown="0">
        <left style="mediumDashDotDot">
          <color theme="1"/>
        </left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>
        <left style="mediumDashDotDot">
          <color theme="1"/>
        </left>
        <right style="mediumDashDotDot">
          <color theme="1"/>
        </right>
        <top/>
        <bottom/>
        <vertical style="mediumDashDotDot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theme="1"/>
        </left>
        <right style="mediumDashDotDot">
          <color theme="1"/>
        </right>
        <top/>
        <bottom/>
      </border>
    </dxf>
    <dxf>
      <border diagonalUp="0" diagonalDown="0">
        <left style="thick">
          <color rgb="FFFF0000"/>
        </left>
        <right style="mediumDashDotDot">
          <color theme="1"/>
        </right>
        <top/>
        <bottom/>
        <vertical style="mediumDashDotDot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ck">
          <color rgb="FFFF0000"/>
        </left>
        <right style="mediumDashDotDot">
          <color theme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border diagonalUp="0" diagonalDown="0">
        <left style="thick">
          <color auto="1"/>
        </left>
        <right style="thick">
          <color auto="1"/>
        </right>
        <top/>
        <bottom/>
        <vertical style="thick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F71586-86DC-9E48-B902-BF9D83D7A213}" name="Tableau328210" displayName="Tableau328210" ref="A3:AF17" totalsRowCount="1" headerRowDxfId="63" totalsRowDxfId="62" tableBorderDxfId="61">
  <autoFilter ref="A3:AF16" xr:uid="{A2F71586-86DC-9E48-B902-BF9D83D7A213}"/>
  <tableColumns count="32">
    <tableColumn id="1" xr3:uid="{FB0D6682-E485-3945-83E2-0BB02522B8CE}" name="Colonne1" totalsRowLabel="Moins de 7 h" dataDxfId="59" totalsRowDxfId="60"/>
    <tableColumn id="2" xr3:uid="{AC398BC7-3E66-6A4E-A0D3-C912B52CD57F}" name="Colonne2" dataDxfId="57" totalsRowDxfId="58"/>
    <tableColumn id="12" xr3:uid="{C7E5FEB4-252B-484B-BE7F-AD61EF0E31B4}" name="Colonne22" dataDxfId="55" totalsRowDxfId="56"/>
    <tableColumn id="22" xr3:uid="{111C9532-54D3-D343-8E11-088F2A5059B1}" name="Colonne23" totalsRowFunction="custom" dataDxfId="53" totalsRowDxfId="54">
      <totalsRowFormula>COUNTIF(D5:D14,  "&lt;6:59")</totalsRowFormula>
    </tableColumn>
    <tableColumn id="3" xr3:uid="{0CD1EFFD-F319-8B4A-85A9-BB788E0C82DF}" name="Colonne3" dataDxfId="51" totalsRowDxfId="52"/>
    <tableColumn id="13" xr3:uid="{93D864FF-1715-F447-AF39-75273D154116}" name="Colonne32" dataDxfId="49" totalsRowDxfId="50"/>
    <tableColumn id="23" xr3:uid="{C61632C4-B77A-5945-91A3-D7828797B210}" name="Colonne33" totalsRowFunction="custom" dataDxfId="47" totalsRowDxfId="48">
      <totalsRowFormula>COUNTIF(G5:G14,  "&lt;6:59")</totalsRowFormula>
    </tableColumn>
    <tableColumn id="4" xr3:uid="{D48E4543-7D6A-0749-AEE8-332D1EE8FD03}" name="Colonne4" dataDxfId="45" totalsRowDxfId="46"/>
    <tableColumn id="14" xr3:uid="{08DAE9DE-8770-2F44-95DD-714D8FCE6D7A}" name="Colonne42" dataDxfId="43" totalsRowDxfId="44"/>
    <tableColumn id="24" xr3:uid="{57897F55-2E36-584D-B518-9F60D9533349}" name="Colonne43" totalsRowFunction="custom" dataDxfId="41" totalsRowDxfId="42">
      <totalsRowFormula>COUNTIF(J5:J14,  "&lt;6:59")</totalsRowFormula>
    </tableColumn>
    <tableColumn id="5" xr3:uid="{C317D2C8-2591-2244-8C87-9089F3764BFF}" name="Colonne5" dataDxfId="39" totalsRowDxfId="40"/>
    <tableColumn id="15" xr3:uid="{F411FAA2-C0B8-5549-AE96-D47E456AD2F9}" name="Colonne52" dataDxfId="37" totalsRowDxfId="38"/>
    <tableColumn id="25" xr3:uid="{52A0BF4B-14D9-B344-A425-13A37B779563}" name="Colonne53" totalsRowFunction="custom" dataDxfId="35" totalsRowDxfId="36">
      <totalsRowFormula>COUNTIF(M5:M14,  "&lt;6:59")</totalsRowFormula>
    </tableColumn>
    <tableColumn id="6" xr3:uid="{1F43ADC7-F37B-BA4C-81CA-DFC81C4BC9E3}" name="Colonne6" dataDxfId="33" totalsRowDxfId="34"/>
    <tableColumn id="16" xr3:uid="{E69426C8-F793-674C-B0DE-E2CCD0AA040B}" name="Colonne62" dataDxfId="31" totalsRowDxfId="32"/>
    <tableColumn id="26" xr3:uid="{D4BE6FD9-69CD-7948-A0DD-E64B767E37A9}" name="Colonne63" totalsRowFunction="custom" dataDxfId="29" totalsRowDxfId="30">
      <totalsRowFormula>COUNTIF(P5:P14,  "&lt;6:59")</totalsRowFormula>
    </tableColumn>
    <tableColumn id="7" xr3:uid="{CB3EA13E-0ACA-9E40-BA8A-B11329BB2F80}" name="Colonne7" dataDxfId="27" totalsRowDxfId="28"/>
    <tableColumn id="17" xr3:uid="{2745EC16-34E7-D64F-8319-EA3A33B057E1}" name="Colonne72" dataDxfId="25" totalsRowDxfId="26"/>
    <tableColumn id="27" xr3:uid="{56530803-841F-7647-BB99-B08B5F944E06}" name="Colonne73" totalsRowFunction="custom" dataDxfId="23" totalsRowDxfId="24">
      <totalsRowFormula>COUNTIF(S5:S14,  "&lt;6:59")</totalsRowFormula>
    </tableColumn>
    <tableColumn id="8" xr3:uid="{AEE7E02A-848A-7D47-83B2-8DF337BB0FE2}" name="Colonne8" dataDxfId="21" totalsRowDxfId="22"/>
    <tableColumn id="18" xr3:uid="{2442B6B7-1A91-5040-8C84-E994BD6893D9}" name="Colonne82" dataDxfId="19" totalsRowDxfId="20"/>
    <tableColumn id="28" xr3:uid="{91FACF98-69CC-584F-8211-5B50AFFDF47F}" name="Colonne83" totalsRowFunction="custom" dataDxfId="17" totalsRowDxfId="18">
      <totalsRowFormula>COUNTIF(V5:V14,  "&lt;06:59:00")</totalsRowFormula>
    </tableColumn>
    <tableColumn id="9" xr3:uid="{C5D63EC4-3E81-814F-81CC-BDF19D16A8A8}" name="Colonne9" dataDxfId="15" totalsRowDxfId="16"/>
    <tableColumn id="19" xr3:uid="{6E448C40-1F55-AD48-8A21-75B65479DE35}" name="Colonne92" dataDxfId="13" totalsRowDxfId="14"/>
    <tableColumn id="29" xr3:uid="{93387821-E5FC-2342-B92A-B5F69A393D28}" name="Colonne93" totalsRowFunction="custom" totalsRowDxfId="12">
      <totalsRowFormula>COUNTIF(Y5:Y14,  "&lt;06:59:00")</totalsRowFormula>
    </tableColumn>
    <tableColumn id="10" xr3:uid="{AD8F72F7-A6A7-C746-AAE7-C3CEB91FAC4A}" name="Colonne10" dataDxfId="10" totalsRowDxfId="11"/>
    <tableColumn id="20" xr3:uid="{9455E3F6-2920-C649-BB4A-653E4A5763F4}" name="Colonne102" dataDxfId="8" totalsRowDxfId="9"/>
    <tableColumn id="30" xr3:uid="{ABFA30DB-D644-C744-98CB-C2B28EC6B0EA}" name="Colonne1022" totalsRowFunction="custom" dataDxfId="6" totalsRowDxfId="7">
      <totalsRowFormula>COUNTIF(AB5:AB14,  "&lt;6:59")</totalsRowFormula>
    </tableColumn>
    <tableColumn id="21" xr3:uid="{9F1DE959-D5A9-BD41-83DC-B8994F218B4C}" name="Colonne103" dataDxfId="4" totalsRowDxfId="5"/>
    <tableColumn id="11" xr3:uid="{36BD55E8-3D0B-4449-8717-F2A49B168888}" name="Colonne11" totalsRowFunction="count" dataDxfId="2" totalsRowDxfId="3"/>
    <tableColumn id="31" xr3:uid="{26E23D7C-40CA-2F42-9DEF-B77D3A3F8C72}" name="Colonne12" totalsRowFunction="custom" dataDxfId="0" totalsRowDxfId="1">
      <totalsRowFormula>COUNTIF(AE5:AE14,  "&lt;6:59")</totalsRowFormula>
    </tableColumn>
    <tableColumn id="32" xr3:uid="{1A81F791-2E56-3C43-AAB5-38A92A41233A}" name="Colonne13"/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9258-6EC6-8D4B-B81B-739A56754D10}">
  <dimension ref="A1:AF32"/>
  <sheetViews>
    <sheetView tabSelected="1" topLeftCell="E9" zoomScale="108" workbookViewId="0">
      <selection activeCell="H29" sqref="H29"/>
    </sheetView>
  </sheetViews>
  <sheetFormatPr baseColWidth="10" defaultRowHeight="16" x14ac:dyDescent="0.2"/>
  <cols>
    <col min="8" max="8" width="13.1640625" customWidth="1"/>
    <col min="13" max="14" width="11" bestFit="1" customWidth="1"/>
    <col min="16" max="16" width="11" bestFit="1" customWidth="1"/>
    <col min="17" max="17" width="19" customWidth="1"/>
    <col min="18" max="18" width="16.33203125" bestFit="1" customWidth="1"/>
    <col min="19" max="19" width="11" bestFit="1" customWidth="1"/>
    <col min="20" max="21" width="16.33203125" bestFit="1" customWidth="1"/>
    <col min="22" max="22" width="11" bestFit="1" customWidth="1"/>
    <col min="26" max="26" width="16.5" customWidth="1"/>
    <col min="27" max="27" width="17.5" customWidth="1"/>
    <col min="29" max="29" width="16.83203125" customWidth="1"/>
    <col min="30" max="30" width="17.33203125" customWidth="1"/>
  </cols>
  <sheetData>
    <row r="1" spans="1:32" ht="26" x14ac:dyDescent="0.3">
      <c r="A1" s="1" t="s">
        <v>0</v>
      </c>
      <c r="D1" t="s">
        <v>1</v>
      </c>
      <c r="F1">
        <f>SUM(B15,E15,H15,K15,N15,Q15,T15,W15,Z15,AC15)</f>
        <v>6</v>
      </c>
    </row>
    <row r="3" spans="1:32" x14ac:dyDescent="0.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3" t="s">
        <v>32</v>
      </c>
      <c r="AF3" s="3" t="s">
        <v>33</v>
      </c>
    </row>
    <row r="4" spans="1:32" ht="17" thickBot="1" x14ac:dyDescent="0.25">
      <c r="A4" s="5"/>
      <c r="B4" s="6" t="s">
        <v>34</v>
      </c>
      <c r="C4" s="7" t="s">
        <v>35</v>
      </c>
      <c r="D4" s="8" t="s">
        <v>36</v>
      </c>
      <c r="E4" s="6" t="s">
        <v>37</v>
      </c>
      <c r="F4" s="7" t="s">
        <v>35</v>
      </c>
      <c r="G4" s="8" t="s">
        <v>36</v>
      </c>
      <c r="H4" s="6" t="s">
        <v>38</v>
      </c>
      <c r="I4" s="7" t="s">
        <v>35</v>
      </c>
      <c r="J4" s="8" t="s">
        <v>36</v>
      </c>
      <c r="K4" s="6" t="s">
        <v>39</v>
      </c>
      <c r="L4" s="7" t="s">
        <v>35</v>
      </c>
      <c r="M4" s="9" t="s">
        <v>36</v>
      </c>
      <c r="N4" s="6" t="s">
        <v>40</v>
      </c>
      <c r="O4" s="10" t="s">
        <v>35</v>
      </c>
      <c r="P4" s="11" t="s">
        <v>36</v>
      </c>
      <c r="Q4" s="6" t="s">
        <v>41</v>
      </c>
      <c r="R4" s="7" t="s">
        <v>35</v>
      </c>
      <c r="S4" s="8" t="s">
        <v>36</v>
      </c>
      <c r="T4" s="12" t="s">
        <v>42</v>
      </c>
      <c r="U4" s="7" t="s">
        <v>35</v>
      </c>
      <c r="V4" s="8" t="s">
        <v>36</v>
      </c>
      <c r="W4" s="12" t="s">
        <v>43</v>
      </c>
      <c r="X4" s="7" t="s">
        <v>35</v>
      </c>
      <c r="Y4" s="8" t="s">
        <v>36</v>
      </c>
      <c r="Z4" s="12" t="s">
        <v>44</v>
      </c>
      <c r="AA4" s="7" t="s">
        <v>35</v>
      </c>
      <c r="AB4" s="8" t="s">
        <v>36</v>
      </c>
      <c r="AC4" s="12" t="s">
        <v>45</v>
      </c>
      <c r="AD4" s="7" t="s">
        <v>35</v>
      </c>
      <c r="AE4" s="13" t="s">
        <v>36</v>
      </c>
    </row>
    <row r="5" spans="1:32" x14ac:dyDescent="0.2">
      <c r="B5" s="14"/>
      <c r="C5" s="15"/>
      <c r="D5" s="16" t="str">
        <f>IF( OR( Tableau328210[[#This Row],[Colonne22]]=""),"", (Tableau328210[[#This Row],[Colonne22]]-Tableau328210[[#This Row],[Colonne2]]))</f>
        <v/>
      </c>
      <c r="E5" s="14"/>
      <c r="F5" s="15"/>
      <c r="G5" s="16" t="str">
        <f>IF( OR( Tableau328210[[#This Row],[Colonne32]]=""),"", (Tableau328210[[#This Row],[Colonne32]]-Tableau328210[[#This Row],[Colonne3]]))</f>
        <v/>
      </c>
      <c r="H5" s="14"/>
      <c r="I5" s="15"/>
      <c r="J5" s="16" t="str">
        <f>IF( OR( Tableau328210[[#This Row],[Colonne42]]=""),"", (Tableau328210[[#This Row],[Colonne42]]-Tableau328210[[#This Row],[Colonne4]]))</f>
        <v/>
      </c>
      <c r="K5" s="14"/>
      <c r="L5" s="15"/>
      <c r="M5" s="16" t="str">
        <f>IF( OR( Tableau328210[[#This Row],[Colonne52]]=""),"", (Tableau328210[[#This Row],[Colonne52]]-Tableau328210[[#This Row],[Colonne5]]))</f>
        <v/>
      </c>
      <c r="N5" s="14"/>
      <c r="O5" s="15"/>
      <c r="P5" s="17" t="str">
        <f>IF( OR( Tableau328210[[#This Row],[Colonne62]]=""),"", (Tableau328210[[#This Row],[Colonne62]]-Tableau328210[[#This Row],[Colonne6]]))</f>
        <v/>
      </c>
      <c r="Q5" s="18">
        <v>44708.07654224537</v>
      </c>
      <c r="R5" s="15">
        <v>44708.5</v>
      </c>
      <c r="S5" s="16">
        <f>IF( OR( Tableau328210[[#This Row],[Colonne72]]=""),"", (Tableau328210[[#This Row],[Colonne72]]-Tableau328210[[#This Row],[Colonne7]]))</f>
        <v>0.42345775463036261</v>
      </c>
      <c r="T5" s="14">
        <v>44705.079861111109</v>
      </c>
      <c r="U5" s="15">
        <v>44705.502083333333</v>
      </c>
      <c r="V5" s="16">
        <f>IF( OR( Tableau328210[[#This Row],[Colonne82]]=""),"", (Tableau328210[[#This Row],[Colonne82]]-Tableau328210[[#This Row],[Colonne8]]))</f>
        <v>0.42222222222335404</v>
      </c>
      <c r="W5" s="14"/>
      <c r="X5" s="15"/>
      <c r="Y5" s="16" t="str">
        <f>IF( OR( Tableau328210[[#This Row],[Colonne92]]=""),"", (Tableau328210[[#This Row],[Colonne92]]-Tableau328210[[#This Row],[Colonne9]]))</f>
        <v/>
      </c>
      <c r="Z5" s="14">
        <v>44710.119444444441</v>
      </c>
      <c r="AA5" s="15">
        <v>44711.472222222219</v>
      </c>
      <c r="AB5" s="16">
        <f>IF( OR( Tableau328210[[#This Row],[Colonne102]]=""),"", (Tableau328210[[#This Row],[Colonne102]]-Tableau328210[[#This Row],[Colonne10]]))</f>
        <v>1.3527777777781012</v>
      </c>
      <c r="AC5" s="14">
        <v>44707.324999999997</v>
      </c>
      <c r="AD5" s="15">
        <v>44707.385416666664</v>
      </c>
      <c r="AE5" s="16">
        <v>0.27083333333333331</v>
      </c>
      <c r="AF5" t="s">
        <v>46</v>
      </c>
    </row>
    <row r="6" spans="1:32" x14ac:dyDescent="0.2">
      <c r="A6" s="5"/>
      <c r="B6" s="14"/>
      <c r="C6" s="15"/>
      <c r="D6" s="16" t="str">
        <f>IF( OR( Tableau328210[[#This Row],[Colonne22]]=""),"", (Tableau328210[[#This Row],[Colonne22]]-Tableau328210[[#This Row],[Colonne2]]))</f>
        <v/>
      </c>
      <c r="E6" s="14"/>
      <c r="F6" s="15"/>
      <c r="G6" s="16" t="str">
        <f>IF( OR( Tableau328210[[#This Row],[Colonne32]]=""),"", (Tableau328210[[#This Row],[Colonne32]]-Tableau328210[[#This Row],[Colonne3]]))</f>
        <v/>
      </c>
      <c r="H6" s="14"/>
      <c r="I6" s="15"/>
      <c r="J6" s="16" t="str">
        <f>IF( OR( Tableau328210[[#This Row],[Colonne42]]=""),"", (Tableau328210[[#This Row],[Colonne42]]-Tableau328210[[#This Row],[Colonne4]]))</f>
        <v/>
      </c>
      <c r="K6" s="14"/>
      <c r="L6" s="15"/>
      <c r="M6" s="16" t="str">
        <f>IF( OR( Tableau328210[[#This Row],[Colonne52]]=""),"", (Tableau328210[[#This Row],[Colonne52]]-Tableau328210[[#This Row],[Colonne5]]))</f>
        <v/>
      </c>
      <c r="N6" s="19"/>
      <c r="O6" s="20"/>
      <c r="P6" s="17" t="str">
        <f>IF( OR( Tableau328210[[#This Row],[Colonne62]]=""),"", (Tableau328210[[#This Row],[Colonne62]]-Tableau328210[[#This Row],[Colonne6]]))</f>
        <v/>
      </c>
      <c r="Q6" s="14">
        <v>44709.051910185182</v>
      </c>
      <c r="R6" s="15">
        <v>44709.375</v>
      </c>
      <c r="S6" s="16">
        <f>IF( OR( Tableau328210[[#This Row],[Colonne72]]=""),"", (Tableau328210[[#This Row],[Colonne72]]-Tableau328210[[#This Row],[Colonne7]]))</f>
        <v>0.32308981481764931</v>
      </c>
      <c r="T6" s="14">
        <v>44706.082638888889</v>
      </c>
      <c r="U6" s="15">
        <v>44706.374305555553</v>
      </c>
      <c r="V6" s="16">
        <f>IF( OR( Tableau328210[[#This Row],[Colonne82]]=""),"", (Tableau328210[[#This Row],[Colonne82]]-Tableau328210[[#This Row],[Colonne8]]))</f>
        <v>0.29166666666424135</v>
      </c>
      <c r="W6" s="14"/>
      <c r="X6" s="15"/>
      <c r="Y6" s="16" t="str">
        <f>IF( OR( Tableau328210[[#This Row],[Colonne92]]=""),"", (Tableau328210[[#This Row],[Colonne92]]-Tableau328210[[#This Row],[Colonne9]]))</f>
        <v/>
      </c>
      <c r="Z6" s="14"/>
      <c r="AA6" s="15"/>
      <c r="AB6" s="16" t="str">
        <f>IF( OR( Tableau328210[[#This Row],[Colonne102]]=""),"", (Tableau328210[[#This Row],[Colonne102]]-Tableau328210[[#This Row],[Colonne10]]))</f>
        <v/>
      </c>
      <c r="AC6" s="14"/>
      <c r="AD6" s="15"/>
      <c r="AE6" s="16" t="str">
        <f>IF( OR( Tableau328210[[#This Row],[Colonne11]]=""),"", (Tableau328210[[#This Row],[Colonne11]]-Tableau328210[[#This Row],[Colonne103]]))</f>
        <v/>
      </c>
    </row>
    <row r="7" spans="1:32" x14ac:dyDescent="0.2">
      <c r="A7" s="5"/>
      <c r="B7" s="14"/>
      <c r="C7" s="15"/>
      <c r="D7" s="16" t="str">
        <f>IF( OR( Tableau328210[[#This Row],[Colonne22]]=""),"", (Tableau328210[[#This Row],[Colonne22]]-Tableau328210[[#This Row],[Colonne2]]))</f>
        <v/>
      </c>
      <c r="E7" s="14"/>
      <c r="F7" s="15"/>
      <c r="G7" s="16" t="str">
        <f>IF( OR( Tableau328210[[#This Row],[Colonne32]]=""),"", (Tableau328210[[#This Row],[Colonne32]]-Tableau328210[[#This Row],[Colonne3]]))</f>
        <v/>
      </c>
      <c r="H7" s="14"/>
      <c r="I7" s="15"/>
      <c r="J7" s="16" t="str">
        <f>IF( OR( Tableau328210[[#This Row],[Colonne42]]=""),"", (Tableau328210[[#This Row],[Colonne42]]-Tableau328210[[#This Row],[Colonne4]]))</f>
        <v/>
      </c>
      <c r="K7" s="14"/>
      <c r="L7" s="15"/>
      <c r="M7" s="16" t="str">
        <f>IF( OR( Tableau328210[[#This Row],[Colonne52]]=""),"", (Tableau328210[[#This Row],[Colonne52]]-Tableau328210[[#This Row],[Colonne5]]))</f>
        <v/>
      </c>
      <c r="N7" s="19"/>
      <c r="O7" s="20"/>
      <c r="P7" s="17" t="str">
        <f>IF( OR( Tableau328210[[#This Row],[Colonne62]]=""),"", (Tableau328210[[#This Row],[Colonne62]]-Tableau328210[[#This Row],[Colonne6]]))</f>
        <v/>
      </c>
      <c r="Q7" s="14"/>
      <c r="R7" s="15"/>
      <c r="S7" s="16" t="str">
        <f>IF( OR( Tableau328210[[#This Row],[Colonne72]]=""),"", (Tableau328210[[#This Row],[Colonne72]]-Tableau328210[[#This Row],[Colonne7]]))</f>
        <v/>
      </c>
      <c r="T7" s="14"/>
      <c r="U7" s="15"/>
      <c r="V7" s="16" t="str">
        <f>IF( OR( Tableau328210[[#This Row],[Colonne82]]=""),"", (Tableau328210[[#This Row],[Colonne82]]-Tableau328210[[#This Row],[Colonne8]]))</f>
        <v/>
      </c>
      <c r="W7" s="14"/>
      <c r="X7" s="15"/>
      <c r="Y7" s="16" t="str">
        <f>IF( OR( Tableau328210[[#This Row],[Colonne92]]=""),"", (Tableau328210[[#This Row],[Colonne92]]-Tableau328210[[#This Row],[Colonne9]]))</f>
        <v/>
      </c>
      <c r="Z7" s="14"/>
      <c r="AA7" s="15"/>
      <c r="AB7" s="16" t="str">
        <f>IF( OR( Tableau328210[[#This Row],[Colonne102]]=""),"", (Tableau328210[[#This Row],[Colonne102]]-Tableau328210[[#This Row],[Colonne10]]))</f>
        <v/>
      </c>
      <c r="AC7" s="14"/>
      <c r="AD7" s="15"/>
      <c r="AE7" s="16" t="str">
        <f>IF( OR( Tableau328210[[#This Row],[Colonne11]]=""),"", (Tableau328210[[#This Row],[Colonne11]]-Tableau328210[[#This Row],[Colonne103]]))</f>
        <v/>
      </c>
    </row>
    <row r="8" spans="1:32" x14ac:dyDescent="0.2">
      <c r="A8" s="5"/>
      <c r="B8" s="14"/>
      <c r="C8" s="15"/>
      <c r="D8" s="16" t="str">
        <f>IF( OR( Tableau328210[[#This Row],[Colonne22]]=""),"", (Tableau328210[[#This Row],[Colonne22]]-Tableau328210[[#This Row],[Colonne2]]))</f>
        <v/>
      </c>
      <c r="E8" s="14"/>
      <c r="F8" s="15"/>
      <c r="G8" s="16" t="str">
        <f>IF( OR( Tableau328210[[#This Row],[Colonne32]]=""),"", (Tableau328210[[#This Row],[Colonne32]]-Tableau328210[[#This Row],[Colonne3]]))</f>
        <v/>
      </c>
      <c r="H8" s="14"/>
      <c r="I8" s="15"/>
      <c r="J8" s="16" t="str">
        <f>IF( OR( Tableau328210[[#This Row],[Colonne42]]=""),"", (Tableau328210[[#This Row],[Colonne42]]-Tableau328210[[#This Row],[Colonne4]]))</f>
        <v/>
      </c>
      <c r="K8" s="14"/>
      <c r="L8" s="15"/>
      <c r="M8" s="16" t="str">
        <f>IF( OR( Tableau328210[[#This Row],[Colonne52]]=""),"", (Tableau328210[[#This Row],[Colonne52]]-Tableau328210[[#This Row],[Colonne5]]))</f>
        <v/>
      </c>
      <c r="N8" s="19"/>
      <c r="O8" s="20"/>
      <c r="P8" s="17" t="str">
        <f>IF( OR( Tableau328210[[#This Row],[Colonne62]]=""),"", (Tableau328210[[#This Row],[Colonne62]]-Tableau328210[[#This Row],[Colonne6]]))</f>
        <v/>
      </c>
      <c r="Q8" s="14"/>
      <c r="R8" s="15"/>
      <c r="S8" s="16" t="str">
        <f>IF( OR( Tableau328210[[#This Row],[Colonne72]]=""),"", (Tableau328210[[#This Row],[Colonne72]]-Tableau328210[[#This Row],[Colonne7]]))</f>
        <v/>
      </c>
      <c r="T8" s="14"/>
      <c r="U8" s="15"/>
      <c r="V8" s="16" t="str">
        <f>IF( OR( Tableau328210[[#This Row],[Colonne82]]=""),"", (Tableau328210[[#This Row],[Colonne82]]-Tableau328210[[#This Row],[Colonne8]]))</f>
        <v/>
      </c>
      <c r="W8" s="14"/>
      <c r="X8" s="15"/>
      <c r="Y8" s="16" t="str">
        <f>IF( OR( Tableau328210[[#This Row],[Colonne92]]=""),"", (Tableau328210[[#This Row],[Colonne92]]-Tableau328210[[#This Row],[Colonne9]]))</f>
        <v/>
      </c>
      <c r="Z8" s="14"/>
      <c r="AA8" s="15"/>
      <c r="AB8" s="16" t="str">
        <f>IF( OR( Tableau328210[[#This Row],[Colonne102]]=""),"", (Tableau328210[[#This Row],[Colonne102]]-Tableau328210[[#This Row],[Colonne10]]))</f>
        <v/>
      </c>
      <c r="AC8" s="14"/>
      <c r="AD8" s="15"/>
      <c r="AE8" s="16" t="str">
        <f>IF( OR( Tableau328210[[#This Row],[Colonne11]]=""),"", (Tableau328210[[#This Row],[Colonne11]]-Tableau328210[[#This Row],[Colonne103]]))</f>
        <v/>
      </c>
    </row>
    <row r="9" spans="1:32" x14ac:dyDescent="0.2">
      <c r="A9" s="5"/>
      <c r="B9" s="14"/>
      <c r="C9" s="15"/>
      <c r="D9" s="16" t="str">
        <f>IF( OR( Tableau328210[[#This Row],[Colonne22]]=""),"", (Tableau328210[[#This Row],[Colonne22]]-Tableau328210[[#This Row],[Colonne2]]))</f>
        <v/>
      </c>
      <c r="E9" s="14"/>
      <c r="F9" s="15"/>
      <c r="G9" s="16" t="str">
        <f>IF( OR( Tableau328210[[#This Row],[Colonne32]]=""),"", (Tableau328210[[#This Row],[Colonne32]]-Tableau328210[[#This Row],[Colonne3]]))</f>
        <v/>
      </c>
      <c r="H9" s="14"/>
      <c r="I9" s="15"/>
      <c r="J9" s="16" t="str">
        <f>IF( OR( Tableau328210[[#This Row],[Colonne42]]=""),"", (Tableau328210[[#This Row],[Colonne42]]-Tableau328210[[#This Row],[Colonne4]]))</f>
        <v/>
      </c>
      <c r="K9" s="14"/>
      <c r="L9" s="15"/>
      <c r="M9" s="16" t="str">
        <f>IF( OR( Tableau328210[[#This Row],[Colonne52]]=""),"", (Tableau328210[[#This Row],[Colonne52]]-Tableau328210[[#This Row],[Colonne5]]))</f>
        <v/>
      </c>
      <c r="N9" s="19"/>
      <c r="O9" s="20"/>
      <c r="P9" s="17" t="str">
        <f>IF( OR( Tableau328210[[#This Row],[Colonne62]]=""),"", (Tableau328210[[#This Row],[Colonne62]]-Tableau328210[[#This Row],[Colonne6]]))</f>
        <v/>
      </c>
      <c r="Q9" s="14"/>
      <c r="R9" s="15"/>
      <c r="S9" s="16" t="str">
        <f>IF( OR( Tableau328210[[#This Row],[Colonne72]]=""),"", (Tableau328210[[#This Row],[Colonne72]]-Tableau328210[[#This Row],[Colonne7]]))</f>
        <v/>
      </c>
      <c r="T9" s="14"/>
      <c r="U9" s="15"/>
      <c r="V9" s="16" t="str">
        <f>IF( OR( Tableau328210[[#This Row],[Colonne82]]=""),"", (Tableau328210[[#This Row],[Colonne82]]-Tableau328210[[#This Row],[Colonne8]]))</f>
        <v/>
      </c>
      <c r="W9" s="14"/>
      <c r="X9" s="15"/>
      <c r="Y9" s="16" t="str">
        <f>IF( OR( Tableau328210[[#This Row],[Colonne92]]=""),"", (Tableau328210[[#This Row],[Colonne92]]-Tableau328210[[#This Row],[Colonne9]]))</f>
        <v/>
      </c>
      <c r="Z9" s="14"/>
      <c r="AA9" s="15"/>
      <c r="AB9" s="16" t="str">
        <f>IF( OR( Tableau328210[[#This Row],[Colonne102]]=""),"", (Tableau328210[[#This Row],[Colonne102]]-Tableau328210[[#This Row],[Colonne10]]))</f>
        <v/>
      </c>
      <c r="AC9" s="14"/>
      <c r="AD9" s="15"/>
      <c r="AE9" s="16" t="str">
        <f>IF( OR( Tableau328210[[#This Row],[Colonne11]]=""),"", (Tableau328210[[#This Row],[Colonne11]]-Tableau328210[[#This Row],[Colonne103]]))</f>
        <v/>
      </c>
    </row>
    <row r="10" spans="1:32" x14ac:dyDescent="0.2">
      <c r="A10" s="5"/>
      <c r="B10" s="14"/>
      <c r="C10" s="15"/>
      <c r="D10" s="16" t="str">
        <f>IF( OR( Tableau328210[[#This Row],[Colonne22]]=""),"", (Tableau328210[[#This Row],[Colonne22]]-Tableau328210[[#This Row],[Colonne2]]))</f>
        <v/>
      </c>
      <c r="E10" s="14"/>
      <c r="F10" s="15"/>
      <c r="G10" s="16" t="str">
        <f>IF( OR( Tableau328210[[#This Row],[Colonne32]]=""),"", (Tableau328210[[#This Row],[Colonne32]]-Tableau328210[[#This Row],[Colonne3]]))</f>
        <v/>
      </c>
      <c r="H10" s="14"/>
      <c r="I10" s="15"/>
      <c r="J10" s="16" t="str">
        <f>IF( OR( Tableau328210[[#This Row],[Colonne42]]=""),"", (Tableau328210[[#This Row],[Colonne42]]-Tableau328210[[#This Row],[Colonne4]]))</f>
        <v/>
      </c>
      <c r="K10" s="14"/>
      <c r="L10" s="15"/>
      <c r="M10" s="16" t="str">
        <f>IF( OR( Tableau328210[[#This Row],[Colonne52]]=""),"", (Tableau328210[[#This Row],[Colonne52]]-Tableau328210[[#This Row],[Colonne5]]))</f>
        <v/>
      </c>
      <c r="N10" s="19"/>
      <c r="O10" s="20"/>
      <c r="P10" s="17" t="str">
        <f>IF( OR( Tableau328210[[#This Row],[Colonne62]]=""),"", (Tableau328210[[#This Row],[Colonne62]]-Tableau328210[[#This Row],[Colonne6]]))</f>
        <v/>
      </c>
      <c r="Q10" s="14"/>
      <c r="R10" s="15"/>
      <c r="S10" s="16" t="str">
        <f>IF( OR( Tableau328210[[#This Row],[Colonne72]]=""),"", (Tableau328210[[#This Row],[Colonne72]]-Tableau328210[[#This Row],[Colonne7]]))</f>
        <v/>
      </c>
      <c r="T10" s="14"/>
      <c r="U10" s="15"/>
      <c r="V10" s="16" t="str">
        <f>IF( OR( Tableau328210[[#This Row],[Colonne82]]=""),"", (Tableau328210[[#This Row],[Colonne82]]-Tableau328210[[#This Row],[Colonne8]]))</f>
        <v/>
      </c>
      <c r="W10" s="14"/>
      <c r="X10" s="15"/>
      <c r="Y10" s="16" t="str">
        <f>IF( OR( Tableau328210[[#This Row],[Colonne92]]=""),"", (Tableau328210[[#This Row],[Colonne92]]-Tableau328210[[#This Row],[Colonne9]]))</f>
        <v/>
      </c>
      <c r="Z10" s="14"/>
      <c r="AA10" s="15"/>
      <c r="AB10" s="16" t="str">
        <f>IF( OR( Tableau328210[[#This Row],[Colonne102]]=""),"", (Tableau328210[[#This Row],[Colonne102]]-Tableau328210[[#This Row],[Colonne10]]))</f>
        <v/>
      </c>
      <c r="AC10" s="14"/>
      <c r="AD10" s="15"/>
      <c r="AE10" s="16" t="str">
        <f>IF( OR( Tableau328210[[#This Row],[Colonne11]]=""),"", (Tableau328210[[#This Row],[Colonne11]]-Tableau328210[[#This Row],[Colonne103]]))</f>
        <v/>
      </c>
    </row>
    <row r="11" spans="1:32" x14ac:dyDescent="0.2">
      <c r="A11" s="5"/>
      <c r="B11" s="14"/>
      <c r="C11" s="15"/>
      <c r="D11" s="16" t="str">
        <f>IF( OR( Tableau328210[[#This Row],[Colonne22]]=""),"", (Tableau328210[[#This Row],[Colonne22]]-Tableau328210[[#This Row],[Colonne2]]))</f>
        <v/>
      </c>
      <c r="E11" s="14"/>
      <c r="F11" s="15"/>
      <c r="G11" s="16" t="str">
        <f>IF( OR( Tableau328210[[#This Row],[Colonne32]]=""),"", (Tableau328210[[#This Row],[Colonne32]]-Tableau328210[[#This Row],[Colonne3]]))</f>
        <v/>
      </c>
      <c r="H11" s="14"/>
      <c r="I11" s="15"/>
      <c r="J11" s="16" t="str">
        <f>IF( OR( Tableau328210[[#This Row],[Colonne42]]=""),"", (Tableau328210[[#This Row],[Colonne42]]-Tableau328210[[#This Row],[Colonne4]]))</f>
        <v/>
      </c>
      <c r="K11" s="14"/>
      <c r="L11" s="15"/>
      <c r="M11" s="16" t="str">
        <f>IF( OR( Tableau328210[[#This Row],[Colonne52]]=""),"", (Tableau328210[[#This Row],[Colonne52]]-Tableau328210[[#This Row],[Colonne5]]))</f>
        <v/>
      </c>
      <c r="N11" s="19"/>
      <c r="O11" s="20"/>
      <c r="P11" s="17" t="str">
        <f>IF( OR( Tableau328210[[#This Row],[Colonne62]]=""),"", (Tableau328210[[#This Row],[Colonne62]]-Tableau328210[[#This Row],[Colonne6]]))</f>
        <v/>
      </c>
      <c r="Q11" s="14"/>
      <c r="R11" s="15"/>
      <c r="S11" s="16" t="str">
        <f>IF( OR( Tableau328210[[#This Row],[Colonne72]]=""),"", (Tableau328210[[#This Row],[Colonne72]]-Tableau328210[[#This Row],[Colonne7]]))</f>
        <v/>
      </c>
      <c r="T11" s="14"/>
      <c r="U11" s="15"/>
      <c r="V11" s="16" t="str">
        <f>IF( OR( Tableau328210[[#This Row],[Colonne82]]=""),"", (Tableau328210[[#This Row],[Colonne82]]-Tableau328210[[#This Row],[Colonne8]]))</f>
        <v/>
      </c>
      <c r="W11" s="14"/>
      <c r="X11" s="15"/>
      <c r="Y11" s="16" t="str">
        <f>IF( OR( Tableau328210[[#This Row],[Colonne92]]=""),"", (Tableau328210[[#This Row],[Colonne92]]-Tableau328210[[#This Row],[Colonne9]]))</f>
        <v/>
      </c>
      <c r="Z11" s="14"/>
      <c r="AA11" s="15"/>
      <c r="AB11" s="16" t="str">
        <f>IF( OR( Tableau328210[[#This Row],[Colonne102]]=""),"", (Tableau328210[[#This Row],[Colonne102]]-Tableau328210[[#This Row],[Colonne10]]))</f>
        <v/>
      </c>
      <c r="AC11" s="14"/>
      <c r="AD11" s="15"/>
      <c r="AE11" s="16" t="str">
        <f>IF( OR( Tableau328210[[#This Row],[Colonne11]]=""),"", (Tableau328210[[#This Row],[Colonne11]]-Tableau328210[[#This Row],[Colonne103]]))</f>
        <v/>
      </c>
    </row>
    <row r="12" spans="1:32" x14ac:dyDescent="0.2">
      <c r="A12" s="5"/>
      <c r="B12" s="14"/>
      <c r="C12" s="15"/>
      <c r="D12" s="16" t="str">
        <f>IF( OR( Tableau328210[[#This Row],[Colonne22]]=""),"", (Tableau328210[[#This Row],[Colonne22]]-Tableau328210[[#This Row],[Colonne2]]))</f>
        <v/>
      </c>
      <c r="E12" s="14"/>
      <c r="F12" s="15"/>
      <c r="G12" s="16" t="str">
        <f>IF( OR( Tableau328210[[#This Row],[Colonne32]]=""),"", (Tableau328210[[#This Row],[Colonne32]]-Tableau328210[[#This Row],[Colonne3]]))</f>
        <v/>
      </c>
      <c r="H12" s="14"/>
      <c r="I12" s="15"/>
      <c r="J12" s="16" t="str">
        <f>IF( OR( Tableau328210[[#This Row],[Colonne42]]=""),"", (Tableau328210[[#This Row],[Colonne42]]-Tableau328210[[#This Row],[Colonne4]]))</f>
        <v/>
      </c>
      <c r="K12" s="14"/>
      <c r="L12" s="15"/>
      <c r="M12" s="16" t="str">
        <f>IF( OR( Tableau328210[[#This Row],[Colonne52]]=""),"", (Tableau328210[[#This Row],[Colonne52]]-Tableau328210[[#This Row],[Colonne5]]))</f>
        <v/>
      </c>
      <c r="N12" s="19"/>
      <c r="O12" s="20"/>
      <c r="P12" s="17" t="str">
        <f>IF( OR( Tableau328210[[#This Row],[Colonne62]]=""),"", (Tableau328210[[#This Row],[Colonne62]]-Tableau328210[[#This Row],[Colonne6]]))</f>
        <v/>
      </c>
      <c r="Q12" s="14"/>
      <c r="R12" s="15"/>
      <c r="S12" s="16" t="str">
        <f>IF( OR( Tableau328210[[#This Row],[Colonne72]]=""),"", (Tableau328210[[#This Row],[Colonne72]]-Tableau328210[[#This Row],[Colonne7]]))</f>
        <v/>
      </c>
      <c r="T12" s="14"/>
      <c r="U12" s="15"/>
      <c r="V12" s="16" t="str">
        <f>IF( OR( Tableau328210[[#This Row],[Colonne82]]=""),"", (Tableau328210[[#This Row],[Colonne82]]-Tableau328210[[#This Row],[Colonne8]]))</f>
        <v/>
      </c>
      <c r="W12" s="14"/>
      <c r="X12" s="15"/>
      <c r="Y12" s="16" t="str">
        <f>IF( OR( Tableau328210[[#This Row],[Colonne92]]=""),"", (Tableau328210[[#This Row],[Colonne92]]-Tableau328210[[#This Row],[Colonne9]]))</f>
        <v/>
      </c>
      <c r="Z12" s="14"/>
      <c r="AA12" s="15"/>
      <c r="AB12" s="16" t="str">
        <f>IF( OR( Tableau328210[[#This Row],[Colonne102]]=""),"", (Tableau328210[[#This Row],[Colonne102]]-Tableau328210[[#This Row],[Colonne10]]))</f>
        <v/>
      </c>
      <c r="AC12" s="14"/>
      <c r="AD12" s="15"/>
      <c r="AE12" s="16" t="str">
        <f>IF( OR( Tableau328210[[#This Row],[Colonne11]]=""),"", (Tableau328210[[#This Row],[Colonne11]]-Tableau328210[[#This Row],[Colonne103]]))</f>
        <v/>
      </c>
    </row>
    <row r="13" spans="1:32" x14ac:dyDescent="0.2">
      <c r="A13" s="5"/>
      <c r="B13" s="14"/>
      <c r="C13" s="15"/>
      <c r="D13" s="16" t="str">
        <f>IF( OR( Tableau328210[[#This Row],[Colonne22]]=""),"", (Tableau328210[[#This Row],[Colonne22]]-Tableau328210[[#This Row],[Colonne2]]))</f>
        <v/>
      </c>
      <c r="E13" s="14"/>
      <c r="F13" s="15"/>
      <c r="G13" s="16" t="str">
        <f>IF( OR( Tableau328210[[#This Row],[Colonne32]]=""),"", (Tableau328210[[#This Row],[Colonne32]]-Tableau328210[[#This Row],[Colonne3]]))</f>
        <v/>
      </c>
      <c r="H13" s="14"/>
      <c r="I13" s="15"/>
      <c r="J13" s="16" t="str">
        <f>IF( OR( Tableau328210[[#This Row],[Colonne42]]=""),"", (Tableau328210[[#This Row],[Colonne42]]-Tableau328210[[#This Row],[Colonne4]]))</f>
        <v/>
      </c>
      <c r="K13" s="14"/>
      <c r="L13" s="15"/>
      <c r="M13" s="16" t="str">
        <f>IF( OR( Tableau328210[[#This Row],[Colonne52]]=""),"", (Tableau328210[[#This Row],[Colonne52]]-Tableau328210[[#This Row],[Colonne5]]))</f>
        <v/>
      </c>
      <c r="N13" s="19"/>
      <c r="O13" s="20"/>
      <c r="P13" s="17" t="str">
        <f>IF( OR( Tableau328210[[#This Row],[Colonne62]]=""),"", (Tableau328210[[#This Row],[Colonne62]]-Tableau328210[[#This Row],[Colonne6]]))</f>
        <v/>
      </c>
      <c r="Q13" s="14"/>
      <c r="R13" s="15"/>
      <c r="S13" s="16" t="str">
        <f>IF( OR( Tableau328210[[#This Row],[Colonne72]]=""),"", (Tableau328210[[#This Row],[Colonne72]]-Tableau328210[[#This Row],[Colonne7]]))</f>
        <v/>
      </c>
      <c r="T13" s="14"/>
      <c r="U13" s="15"/>
      <c r="V13" s="16" t="str">
        <f>IF( OR( Tableau328210[[#This Row],[Colonne82]]=""),"", (Tableau328210[[#This Row],[Colonne82]]-Tableau328210[[#This Row],[Colonne8]]))</f>
        <v/>
      </c>
      <c r="W13" s="14"/>
      <c r="X13" s="15"/>
      <c r="Y13" s="16" t="str">
        <f>IF( OR( Tableau328210[[#This Row],[Colonne92]]=""),"", (Tableau328210[[#This Row],[Colonne92]]-Tableau328210[[#This Row],[Colonne9]]))</f>
        <v/>
      </c>
      <c r="Z13" s="14"/>
      <c r="AA13" s="15"/>
      <c r="AB13" s="16" t="str">
        <f>IF( OR( Tableau328210[[#This Row],[Colonne102]]=""),"", (Tableau328210[[#This Row],[Colonne102]]-Tableau328210[[#This Row],[Colonne10]]))</f>
        <v/>
      </c>
      <c r="AC13" s="14"/>
      <c r="AD13" s="15"/>
      <c r="AE13" s="16" t="str">
        <f>IF( OR( Tableau328210[[#This Row],[Colonne11]]=""),"", (Tableau328210[[#This Row],[Colonne11]]-Tableau328210[[#This Row],[Colonne103]]))</f>
        <v/>
      </c>
    </row>
    <row r="14" spans="1:32" ht="17" thickBot="1" x14ac:dyDescent="0.25">
      <c r="A14" s="5"/>
      <c r="B14" s="14"/>
      <c r="C14" s="15"/>
      <c r="D14" s="16" t="str">
        <f>IF( OR( Tableau328210[[#This Row],[Colonne22]]=""),"", (Tableau328210[[#This Row],[Colonne22]]-Tableau328210[[#This Row],[Colonne2]]))</f>
        <v/>
      </c>
      <c r="E14" s="14"/>
      <c r="F14" s="15"/>
      <c r="G14" s="16" t="str">
        <f>IF( OR( Tableau328210[[#This Row],[Colonne32]]=""),"", (Tableau328210[[#This Row],[Colonne32]]-Tableau328210[[#This Row],[Colonne3]]))</f>
        <v/>
      </c>
      <c r="H14" s="14"/>
      <c r="I14" s="15"/>
      <c r="J14" s="16" t="str">
        <f>IF( OR( Tableau328210[[#This Row],[Colonne42]]=""),"", (Tableau328210[[#This Row],[Colonne42]]-Tableau328210[[#This Row],[Colonne4]]))</f>
        <v/>
      </c>
      <c r="K14" s="14"/>
      <c r="L14" s="15"/>
      <c r="M14" s="16" t="str">
        <f>IF( OR( Tableau328210[[#This Row],[Colonne52]]=""),"", (Tableau328210[[#This Row],[Colonne52]]-Tableau328210[[#This Row],[Colonne5]]))</f>
        <v/>
      </c>
      <c r="N14" s="19"/>
      <c r="O14" s="20"/>
      <c r="P14" s="17" t="str">
        <f>IF( OR( Tableau328210[[#This Row],[Colonne62]]=""),"", (Tableau328210[[#This Row],[Colonne62]]-Tableau328210[[#This Row],[Colonne6]]))</f>
        <v/>
      </c>
      <c r="Q14" s="14"/>
      <c r="R14" s="15"/>
      <c r="S14" s="16" t="str">
        <f>IF( OR( Tableau328210[[#This Row],[Colonne72]]=""),"", (Tableau328210[[#This Row],[Colonne72]]-Tableau328210[[#This Row],[Colonne7]]))</f>
        <v/>
      </c>
      <c r="T14" s="14"/>
      <c r="U14" s="15"/>
      <c r="V14" s="16" t="str">
        <f>IF( OR( Tableau328210[[#This Row],[Colonne82]]=""),"", (Tableau328210[[#This Row],[Colonne82]]-Tableau328210[[#This Row],[Colonne8]]))</f>
        <v/>
      </c>
      <c r="W14" s="14"/>
      <c r="X14" s="15"/>
      <c r="Y14" s="16" t="str">
        <f>IF( OR( Tableau328210[[#This Row],[Colonne92]]=""),"", (Tableau328210[[#This Row],[Colonne92]]-Tableau328210[[#This Row],[Colonne9]]))</f>
        <v/>
      </c>
      <c r="Z14" s="14"/>
      <c r="AA14" s="15"/>
      <c r="AB14" s="16" t="str">
        <f>IF( OR( Tableau328210[[#This Row],[Colonne102]]=""),"", (Tableau328210[[#This Row],[Colonne102]]-Tableau328210[[#This Row],[Colonne10]]))</f>
        <v/>
      </c>
      <c r="AC14" s="14"/>
      <c r="AD14" s="15"/>
      <c r="AE14" s="16" t="str">
        <f>IF( OR( Tableau328210[[#This Row],[Colonne11]]=""),"", (Tableau328210[[#This Row],[Colonne11]]-Tableau328210[[#This Row],[Colonne103]]))</f>
        <v/>
      </c>
    </row>
    <row r="15" spans="1:32" ht="21" x14ac:dyDescent="0.25">
      <c r="A15" s="21" t="s">
        <v>47</v>
      </c>
      <c r="B15" s="22">
        <f>COUNTA(B5:B14)</f>
        <v>0</v>
      </c>
      <c r="C15" s="23"/>
      <c r="D15" s="24">
        <f>COUNTIF(D5:D14,  "&gt;=8:00")</f>
        <v>0</v>
      </c>
      <c r="E15" s="22">
        <f>COUNTA(E5:E14)</f>
        <v>0</v>
      </c>
      <c r="F15" s="23"/>
      <c r="G15" s="24">
        <f>COUNTIF(G5:G14,  "&gt;=8:00")</f>
        <v>0</v>
      </c>
      <c r="H15" s="22">
        <f t="shared" ref="H15:Z15" si="0">COUNTA(H5:H14)</f>
        <v>0</v>
      </c>
      <c r="I15" s="23"/>
      <c r="J15" s="24">
        <f>COUNTIF(J5:J14,  "&gt;=8:00")</f>
        <v>0</v>
      </c>
      <c r="K15" s="22">
        <f t="shared" si="0"/>
        <v>0</v>
      </c>
      <c r="L15" s="23"/>
      <c r="M15" s="24">
        <f>COUNTIF(M5:M14,  "&gt;=8:00")</f>
        <v>0</v>
      </c>
      <c r="N15" s="25">
        <f t="shared" si="0"/>
        <v>0</v>
      </c>
      <c r="O15" s="26"/>
      <c r="P15" s="27">
        <f>COUNTIF(P5:P14,  "&gt;=8:00")</f>
        <v>0</v>
      </c>
      <c r="Q15" s="28">
        <f t="shared" si="0"/>
        <v>2</v>
      </c>
      <c r="R15" s="23"/>
      <c r="S15" s="24">
        <f>COUNTIF(S5:S14,  "&gt;=8:00")</f>
        <v>1</v>
      </c>
      <c r="T15" s="29">
        <f t="shared" si="0"/>
        <v>2</v>
      </c>
      <c r="U15" s="23"/>
      <c r="V15" s="24">
        <f>COUNTIF(V5:V14,  "&gt;=8:00")</f>
        <v>1</v>
      </c>
      <c r="W15" s="29">
        <f t="shared" si="0"/>
        <v>0</v>
      </c>
      <c r="X15" s="23"/>
      <c r="Y15" s="24">
        <f>COUNTIF(Y5:Y14,  "&gt;=8:00")</f>
        <v>0</v>
      </c>
      <c r="Z15" s="29">
        <f t="shared" si="0"/>
        <v>1</v>
      </c>
      <c r="AA15" s="23"/>
      <c r="AB15" s="24">
        <f>COUNTIF(AB5:AB14,  "&gt;=8:00")</f>
        <v>1</v>
      </c>
      <c r="AC15" s="29">
        <f>COUNTA(AC5:AC14)</f>
        <v>1</v>
      </c>
      <c r="AD15" s="23"/>
      <c r="AE15" s="13">
        <f>COUNTIF(AE5:AE14,  "&gt;=8:00")</f>
        <v>0</v>
      </c>
    </row>
    <row r="16" spans="1:32" ht="21" x14ac:dyDescent="0.25">
      <c r="A16" s="30" t="s">
        <v>48</v>
      </c>
      <c r="B16" s="31"/>
      <c r="C16" s="32"/>
      <c r="D16" s="33" t="str">
        <f>IF(B15,AVERAGE(D5:D14)," ")</f>
        <v xml:space="preserve"> </v>
      </c>
      <c r="E16" s="34"/>
      <c r="F16" s="32"/>
      <c r="G16" s="33" t="str">
        <f>IF(E15,AVERAGE(G5:G14)," ")</f>
        <v xml:space="preserve"> </v>
      </c>
      <c r="H16" s="34"/>
      <c r="I16" s="32"/>
      <c r="J16" s="33" t="str">
        <f>IF(H15,AVERAGE(J5:J14)," ")</f>
        <v xml:space="preserve"> </v>
      </c>
      <c r="K16" s="34"/>
      <c r="L16" s="32"/>
      <c r="M16" s="33" t="str">
        <f>IF(K15,AVERAGE(M5:M14)," ")</f>
        <v xml:space="preserve"> </v>
      </c>
      <c r="N16" s="35"/>
      <c r="O16" s="36"/>
      <c r="P16" s="33" t="str">
        <f>IF(N15,AVERAGE(P5:P14)," ")</f>
        <v xml:space="preserve"> </v>
      </c>
      <c r="Q16" s="37"/>
      <c r="R16" s="32"/>
      <c r="S16" s="33">
        <f>IF(Q15,AVERAGE(S5:S14)," ")</f>
        <v>0.37327378472400596</v>
      </c>
      <c r="T16" s="38"/>
      <c r="U16" s="32"/>
      <c r="V16" s="33">
        <f>IF(T15,AVERAGE(V5:V14)," ")</f>
        <v>0.35694444444379769</v>
      </c>
      <c r="W16" s="38"/>
      <c r="X16" s="32"/>
      <c r="Y16" s="33" t="str">
        <f>IF(W15,AVERAGE(Y5:Y14)," ")</f>
        <v xml:space="preserve"> </v>
      </c>
      <c r="Z16" s="38"/>
      <c r="AA16" s="32"/>
      <c r="AB16" s="33">
        <f>IF(Z15,AVERAGE(AB5:AB14)," ")</f>
        <v>1.3527777777781012</v>
      </c>
      <c r="AC16" s="38"/>
      <c r="AD16" s="32"/>
      <c r="AE16" s="33">
        <f>IF(AC15,AVERAGE(AE5:AE14)," ")</f>
        <v>0.27083333333333331</v>
      </c>
    </row>
    <row r="17" spans="1:31" ht="21" x14ac:dyDescent="0.25">
      <c r="A17" s="39" t="s">
        <v>49</v>
      </c>
      <c r="B17" s="40"/>
      <c r="C17" s="41"/>
      <c r="D17" s="42">
        <f>COUNTIF(D5:D14,  "&lt;6:59")</f>
        <v>0</v>
      </c>
      <c r="E17" s="34"/>
      <c r="F17" s="41"/>
      <c r="G17" s="42">
        <f>COUNTIF(G5:G14,  "&lt;6:59")</f>
        <v>0</v>
      </c>
      <c r="H17" s="34"/>
      <c r="I17" s="41"/>
      <c r="J17" s="42">
        <f>COUNTIF(J5:J14,  "&lt;6:59")</f>
        <v>0</v>
      </c>
      <c r="K17" s="34"/>
      <c r="L17" s="41"/>
      <c r="M17" s="42">
        <f>COUNTIF(M5:M14,  "&lt;6:59")</f>
        <v>0</v>
      </c>
      <c r="N17" s="43"/>
      <c r="O17" s="44"/>
      <c r="P17" s="42">
        <f>COUNTIF(P5:P14,  "&lt;6:59")</f>
        <v>0</v>
      </c>
      <c r="Q17" s="45"/>
      <c r="R17" s="41"/>
      <c r="S17" s="42">
        <f>COUNTIF(S5:S14,  "&lt;6:59")</f>
        <v>0</v>
      </c>
      <c r="T17" s="38"/>
      <c r="U17" s="41"/>
      <c r="V17" s="42">
        <f>COUNTIF(V5:V14,  "&lt;06:59:00")</f>
        <v>0</v>
      </c>
      <c r="W17" s="38"/>
      <c r="X17" s="41"/>
      <c r="Y17" s="42">
        <f>COUNTIF(Y5:Y14,  "&lt;06:59:00")</f>
        <v>0</v>
      </c>
      <c r="Z17" s="38"/>
      <c r="AA17" s="41"/>
      <c r="AB17" s="42">
        <f>COUNTIF(AB5:AB14,  "&lt;6:59")</f>
        <v>0</v>
      </c>
      <c r="AC17" s="38"/>
      <c r="AD17" s="41">
        <f>SUBTOTAL(103,Tableau328210[Colonne11])</f>
        <v>2</v>
      </c>
      <c r="AE17" s="42">
        <f>COUNTIF(AE5:AE14,  "&lt;6:59")</f>
        <v>1</v>
      </c>
    </row>
    <row r="19" spans="1:31" ht="21" x14ac:dyDescent="0.25">
      <c r="A19" t="s">
        <v>50</v>
      </c>
      <c r="C19" s="46">
        <f>SUM(B15,E15,H15,K15,N15,Q15)</f>
        <v>2</v>
      </c>
      <c r="E19" t="s">
        <v>51</v>
      </c>
      <c r="F19" s="47" t="s">
        <v>52</v>
      </c>
      <c r="G19" s="47"/>
      <c r="H19" s="47"/>
      <c r="I19" s="47"/>
      <c r="J19" s="47"/>
    </row>
    <row r="20" spans="1:31" x14ac:dyDescent="0.2">
      <c r="F20" s="47"/>
      <c r="G20" s="47"/>
      <c r="H20" s="47"/>
      <c r="I20" s="47"/>
      <c r="J20" s="47"/>
    </row>
    <row r="21" spans="1:31" ht="21" x14ac:dyDescent="0.25">
      <c r="A21" t="s">
        <v>53</v>
      </c>
      <c r="C21" s="48">
        <f>SUM(T15,W15,Z15,AC15)</f>
        <v>4</v>
      </c>
    </row>
    <row r="23" spans="1:31" ht="17" thickBot="1" x14ac:dyDescent="0.25"/>
    <row r="24" spans="1:31" x14ac:dyDescent="0.2">
      <c r="A24" t="s">
        <v>54</v>
      </c>
      <c r="B24" s="49" t="s">
        <v>55</v>
      </c>
      <c r="C24" s="50"/>
      <c r="D24" s="51"/>
      <c r="F24" t="s">
        <v>56</v>
      </c>
      <c r="H24" s="18">
        <f ca="1">NOW()</f>
        <v>44710.955462384256</v>
      </c>
    </row>
    <row r="25" spans="1:31" x14ac:dyDescent="0.2">
      <c r="B25" s="52"/>
      <c r="C25" s="47"/>
      <c r="D25" s="53"/>
    </row>
    <row r="26" spans="1:31" ht="17" thickBot="1" x14ac:dyDescent="0.25">
      <c r="B26" s="54"/>
      <c r="C26" s="55"/>
      <c r="D26" s="56"/>
    </row>
    <row r="28" spans="1:31" x14ac:dyDescent="0.2">
      <c r="B28" t="s">
        <v>57</v>
      </c>
      <c r="D28" s="57">
        <f>SUM(D15,G15,J15,M15,P15,S15,V15,Y15,AB15,AE15)</f>
        <v>3</v>
      </c>
      <c r="F28" t="s">
        <v>58</v>
      </c>
      <c r="H28" s="58">
        <f>AVERAGE(D16,G16,J16,M16,P16,S16,V16,Y16,AB16,AE16,)</f>
        <v>0.47076586805584764</v>
      </c>
      <c r="I28" s="59"/>
    </row>
    <row r="30" spans="1:31" x14ac:dyDescent="0.2">
      <c r="B30" t="s">
        <v>59</v>
      </c>
      <c r="D30" s="60">
        <f>SUM(B15,E15,H15,K15,N15,Q15,T15,W15,Z15,AC15,)</f>
        <v>6</v>
      </c>
      <c r="F30" t="s">
        <v>60</v>
      </c>
      <c r="H30" s="61">
        <f>D28/D30</f>
        <v>0.5</v>
      </c>
    </row>
    <row r="32" spans="1:31" x14ac:dyDescent="0.2">
      <c r="B32" t="s">
        <v>61</v>
      </c>
      <c r="D32" s="62">
        <f>SUM(Tableau328210[[#Totals],[Colonne23]],Tableau328210[[#Totals],[Colonne33]],Tableau328210[[#Totals],[Colonne43]],Tableau328210[[#Totals],[Colonne53]],Tableau328210[[#Totals],[Colonne63]],Tableau328210[[#Totals],[Colonne73]],Tableau328210[[#Totals],[Colonne83]],Tableau328210[[#Totals],[Colonne93]],Tableau328210[[#Totals],[Colonne1022]],Tableau328210[[#Totals],[Colonne12]],)</f>
        <v>1</v>
      </c>
    </row>
  </sheetData>
  <mergeCells count="2">
    <mergeCell ref="F19:J20"/>
    <mergeCell ref="B24:D2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2022-05-29T20:54:41Z</dcterms:created>
  <dcterms:modified xsi:type="dcterms:W3CDTF">2022-05-29T20:56:08Z</dcterms:modified>
</cp:coreProperties>
</file>