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1aout2017\GROUPaout16\Autres Ex et PP\"/>
    </mc:Choice>
  </mc:AlternateContent>
  <xr:revisionPtr revIDLastSave="0" documentId="8_{F0A7F91C-0EEB-4BD2-835C-BF440DBBA7A2}" xr6:coauthVersionLast="47" xr6:coauthVersionMax="47" xr10:uidLastSave="{00000000-0000-0000-0000-000000000000}"/>
  <bookViews>
    <workbookView xWindow="-120" yWindow="-120" windowWidth="29040" windowHeight="15840" xr2:uid="{59BDEC78-46D8-46AC-A1DC-861FECD9749E}"/>
  </bookViews>
  <sheets>
    <sheet name="Feuil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2" l="1"/>
  <c r="C5" i="2"/>
  <c r="C6" i="2"/>
  <c r="C7" i="2"/>
  <c r="C8" i="2"/>
  <c r="C9" i="2"/>
  <c r="C10" i="2"/>
  <c r="C11" i="2"/>
  <c r="C12" i="2"/>
  <c r="C13" i="2"/>
  <c r="C3" i="2"/>
  <c r="H4" i="2"/>
  <c r="H5" i="2"/>
  <c r="H6" i="2"/>
  <c r="H7" i="2"/>
  <c r="H8" i="2"/>
  <c r="H9" i="2"/>
  <c r="H10" i="2"/>
  <c r="H11" i="2"/>
  <c r="H12" i="2"/>
  <c r="H13" i="2"/>
  <c r="H3" i="2"/>
  <c r="G4" i="2"/>
  <c r="G5" i="2"/>
  <c r="G6" i="2"/>
  <c r="G7" i="2"/>
  <c r="G8" i="2"/>
  <c r="G9" i="2"/>
  <c r="G10" i="2"/>
  <c r="G11" i="2"/>
  <c r="G12" i="2"/>
  <c r="G13" i="2"/>
  <c r="G3" i="2"/>
  <c r="F4" i="2" a="1"/>
  <c r="F4" i="2" s="1"/>
  <c r="F5" i="2" a="1"/>
  <c r="F5" i="2"/>
  <c r="F6" i="2" a="1"/>
  <c r="F6" i="2" s="1"/>
  <c r="F7" i="2" a="1"/>
  <c r="F7" i="2"/>
  <c r="F8" i="2" a="1"/>
  <c r="F8" i="2" s="1"/>
  <c r="F9" i="2" a="1"/>
  <c r="F9" i="2"/>
  <c r="F10" i="2" a="1"/>
  <c r="F10" i="2" s="1"/>
  <c r="F11" i="2" a="1"/>
  <c r="F11" i="2"/>
  <c r="F12" i="2" a="1"/>
  <c r="F12" i="2" s="1"/>
  <c r="F13" i="2" a="1"/>
  <c r="F13" i="2"/>
  <c r="F3" i="2" a="1"/>
  <c r="F3" i="2" s="1"/>
  <c r="E4" i="2"/>
  <c r="E5" i="2"/>
  <c r="E6" i="2"/>
  <c r="E7" i="2"/>
  <c r="E8" i="2"/>
  <c r="E9" i="2"/>
  <c r="E10" i="2"/>
  <c r="E11" i="2"/>
  <c r="E12" i="2"/>
  <c r="E13" i="2"/>
  <c r="E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3"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<sst xmlns="http://schemas.openxmlformats.org/spreadsheetml/2006/main" count="121" uniqueCount="82">
  <si>
    <t>classement</t>
  </si>
  <si>
    <t>Fiche Clients</t>
  </si>
  <si>
    <t>Fiche Commandes</t>
  </si>
  <si>
    <t>ID</t>
  </si>
  <si>
    <t>Last Order</t>
  </si>
  <si>
    <t>confidentiel</t>
  </si>
  <si>
    <t>Nombre de CMD</t>
  </si>
  <si>
    <t>Total des CMD</t>
  </si>
  <si>
    <t>Moyenne par CMD</t>
  </si>
  <si>
    <t>Frequence D'achat</t>
  </si>
  <si>
    <t>Info. confidentielle</t>
  </si>
  <si>
    <t>Réference</t>
  </si>
  <si>
    <t>Id Client</t>
  </si>
  <si>
    <t>Montant</t>
  </si>
  <si>
    <t>Date</t>
  </si>
  <si>
    <t>AD0001NA0001</t>
  </si>
  <si>
    <t>XJB3310</t>
  </si>
  <si>
    <t>AD0001NA0002</t>
  </si>
  <si>
    <t>XJB3318</t>
  </si>
  <si>
    <t>AD0001NA0003</t>
  </si>
  <si>
    <t>B95238</t>
  </si>
  <si>
    <t>AD0001NA0004</t>
  </si>
  <si>
    <t>d2568d</t>
  </si>
  <si>
    <t>AD0001NA0005</t>
  </si>
  <si>
    <t>xc25852</t>
  </si>
  <si>
    <t>AD0001NA0006</t>
  </si>
  <si>
    <t>dfldjfdjlf</t>
  </si>
  <si>
    <t>AD0001NA0007</t>
  </si>
  <si>
    <t>p3fcom</t>
  </si>
  <si>
    <t>AD0001NA0008</t>
  </si>
  <si>
    <t>mo7li6</t>
  </si>
  <si>
    <t>AD0001NA0009</t>
  </si>
  <si>
    <t>o3i58q</t>
  </si>
  <si>
    <t>AD0001NA0010</t>
  </si>
  <si>
    <t>4klf4m</t>
  </si>
  <si>
    <t>AD0001NA0011</t>
  </si>
  <si>
    <t>humbpk</t>
  </si>
  <si>
    <t>xhiolq</t>
  </si>
  <si>
    <t>wmyslr</t>
  </si>
  <si>
    <t>wqmd0m</t>
  </si>
  <si>
    <t>voila ce que je cherche à récuperer. la colonne H qui est en rouge.</t>
  </si>
  <si>
    <t>368yq3</t>
  </si>
  <si>
    <t>autrement dit je veux savoir que le client attend combien du temps pour effectuer une nouvelle commande, question de le relancer si la fréquence est dépassé sans signe de sa part</t>
  </si>
  <si>
    <t>xphe80</t>
  </si>
  <si>
    <t>3a928z</t>
  </si>
  <si>
    <t>l4gro6</t>
  </si>
  <si>
    <t>90p6xp</t>
  </si>
  <si>
    <t>mhcr9p</t>
  </si>
  <si>
    <t>Merci de garder l'ordre des colonnes</t>
  </si>
  <si>
    <t>57ydaw</t>
  </si>
  <si>
    <t>y7sh5d</t>
  </si>
  <si>
    <t>bjg0m5</t>
  </si>
  <si>
    <t>8nkpfw</t>
  </si>
  <si>
    <t>x62boz</t>
  </si>
  <si>
    <t>p2cs8f</t>
  </si>
  <si>
    <t>h7091w</t>
  </si>
  <si>
    <t>qtdvti</t>
  </si>
  <si>
    <t>s10g75</t>
  </si>
  <si>
    <t>rjf4pc</t>
  </si>
  <si>
    <t>6tl4s7</t>
  </si>
  <si>
    <t>eazxbc</t>
  </si>
  <si>
    <t>yoq9qq</t>
  </si>
  <si>
    <t>eupphv</t>
  </si>
  <si>
    <t>b5k75n</t>
  </si>
  <si>
    <t>hl0esc</t>
  </si>
  <si>
    <t>AD0001NA0012</t>
  </si>
  <si>
    <t>hgp1ft</t>
  </si>
  <si>
    <t>AD0001NA0013</t>
  </si>
  <si>
    <t>gr5c3e</t>
  </si>
  <si>
    <t>45o8en</t>
  </si>
  <si>
    <t>AD0001NA0014</t>
  </si>
  <si>
    <t>wrnsjk</t>
  </si>
  <si>
    <t>AD0001NA0015</t>
  </si>
  <si>
    <t>89tega</t>
  </si>
  <si>
    <t>nej2cm</t>
  </si>
  <si>
    <t>AD0001NA0016</t>
  </si>
  <si>
    <t>u7h9hw</t>
  </si>
  <si>
    <t>AD0001NA0017</t>
  </si>
  <si>
    <t>kjozkp</t>
  </si>
  <si>
    <t>Délai dernier achat</t>
  </si>
  <si>
    <t>Mis les bonnes formules dans colonnes C à H</t>
  </si>
  <si>
    <t>Le tableau K à N doit être impérativement classé 
par odre de dates de la colonne N
et contenir de VRAIES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</si>
</sst>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6" x14ac:knownFonts="1">
    <font>
      <sz val="12"/>
      <color theme="1"/>
      <name val="Calibri"/>
      <family val="2"/>
      <scheme val="minor"/>
    </font>
    <font>
      <sz val="24"/>
      <color rgb="FF000000"/>
      <name val="Calibri"/>
      <family val="2"/>
      <scheme val="minor"/>
    </font>
    <font>
      <sz val="11"/>
      <color rgb="FF000000"/>
      <name val="Calibri"/>
      <family val="2"/>
      <scheme val="minor"/>
    </font>
    <font>
      <sz val="11"/>
      <color rgb="FFFF0000"/>
      <name val="Calibri"/>
      <family val="2"/>
      <scheme val="minor"/>
    </font>
    <font>
      <b/>
      <sz val="11"/>
      <color rgb="FFFF0000"/>
      <name val="Calibri"/>
      <family val="2"/>
      <scheme val="minor"/>
    </font>
    <font>
      <b/>
      <sz val="12"/>
      <color rgb="FFFF0000"/>
      <name val="Calibri"/>
      <family val="2"/>
      <scheme val="minor"/>
    </font>
  </fonts>
  <fills count="6">
    <fill>
      <patternFill patternType="none"/>
    </fill>
    <fill>
      <patternFill patternType="gray125"/>
    </fill>
    <fill>
      <patternFill patternType="solid">
        <fgColor rgb="FFACB9CA"/>
        <bgColor rgb="FF000000"/>
      </patternFill>
    </fill>
    <fill>
      <patternFill patternType="solid">
        <fgColor rgb="FF4472C4"/>
        <bgColor rgb="FF000000"/>
      </patternFill>
    </fill>
    <fill>
      <patternFill patternType="solid">
        <fgColor rgb="FF70AD47"/>
        <bgColor rgb="FF000000"/>
      </patternFill>
    </fill>
    <fill>
      <patternFill patternType="solid">
        <fgColor rgb="FFFF0000"/>
        <bgColor rgb="FF000000"/>
      </patternFill>
    </fill>
  </fills>
  <borders count="1">
    <border>
      <left/>
      <right/>
      <top/>
      <bottom/>
      <diagonal/>
    </border>
  </borders>
  <cellStyleXfs count="1">
    <xf numFmtId="0" fontId="0" fillId="0" borderId="0"/>
  </cellStyleXfs>
  <cellXfs count="21">
    <xf numFmtId="0" fontId="0" fillId="0" borderId="0" xfId="0"/>
    <xf numFmtId="14" fontId="0" fillId="0" borderId="0" xfId="0" applyNumberFormat="1"/>
    <xf numFmtId="0" fontId="0" fillId="0" borderId="0" xfId="0" applyNumberFormat="1" applyAlignment="1">
      <alignment horizontal="center"/>
    </xf>
    <xf numFmtId="0" fontId="2" fillId="0" borderId="0" xfId="0" applyFont="1"/>
    <xf numFmtId="0" fontId="2" fillId="4" borderId="0" xfId="0" applyFont="1" applyFill="1"/>
    <xf numFmtId="0" fontId="2" fillId="4" borderId="0" xfId="0" applyFont="1" applyFill="1" applyAlignment="1">
      <alignment horizontal="center"/>
    </xf>
    <xf numFmtId="0" fontId="2" fillId="0" borderId="0" xfId="0" applyFont="1" applyAlignment="1">
      <alignment horizontal="center"/>
    </xf>
    <xf numFmtId="8" fontId="2" fillId="0" borderId="0" xfId="0" applyNumberFormat="1" applyFont="1" applyAlignment="1">
      <alignment horizontal="center"/>
    </xf>
    <xf numFmtId="8" fontId="2" fillId="0" borderId="0" xfId="0" applyNumberFormat="1" applyFont="1"/>
    <xf numFmtId="0" fontId="1" fillId="2" borderId="0" xfId="0" applyFont="1" applyFill="1" applyAlignment="1">
      <alignment horizontal="center" vertical="center"/>
    </xf>
    <xf numFmtId="0" fontId="1" fillId="3" borderId="0" xfId="0" applyFont="1" applyFill="1" applyAlignment="1">
      <alignment horizontal="center" vertical="center"/>
    </xf>
    <xf numFmtId="14" fontId="2" fillId="4" borderId="0" xfId="0" applyNumberFormat="1" applyFont="1" applyFill="1"/>
    <xf numFmtId="14" fontId="2" fillId="0" borderId="0" xfId="0" applyNumberFormat="1" applyFont="1"/>
    <xf numFmtId="0" fontId="2" fillId="5" borderId="0" xfId="0" applyFont="1" applyFill="1" applyAlignment="1">
      <alignment horizontal="center"/>
    </xf>
    <xf numFmtId="0" fontId="2" fillId="4" borderId="0" xfId="0" applyNumberFormat="1" applyFont="1" applyFill="1" applyAlignment="1">
      <alignment horizontal="center"/>
    </xf>
    <xf numFmtId="0" fontId="3" fillId="0" borderId="0" xfId="0" applyFont="1"/>
    <xf numFmtId="0" fontId="3" fillId="0" borderId="0" xfId="0" applyFont="1" applyAlignment="1">
      <alignment horizontal="center"/>
    </xf>
    <xf numFmtId="0" fontId="4" fillId="0" borderId="0" xfId="0" applyFont="1"/>
    <xf numFmtId="0" fontId="5" fillId="0" borderId="0" xfId="0" applyFont="1" applyAlignment="1">
      <alignment horizontal="centerContinuous" vertical="center" wrapText="1"/>
    </xf>
    <xf numFmtId="0" fontId="0" fillId="0" borderId="0" xfId="0" applyAlignment="1">
      <alignment horizontal="centerContinuous" vertical="center"/>
    </xf>
    <xf numFmtId="0" fontId="0" fillId="0" borderId="0" xfId="0" applyNumberFormat="1" applyAlignment="1">
      <alignment horizontal="centerContinuous"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37E0-8C4D-4DC9-8404-2894A666C0A4}">
  <dimension ref="A1:R46"/>
  <sheetViews>
    <sheetView tabSelected="1" workbookViewId="0">
      <selection activeCell="I14" sqref="I14"/>
    </sheetView>
  </sheetViews>
  <sheetFormatPr baseColWidth="10" defaultRowHeight="15.75" x14ac:dyDescent="0.25"/>
  <cols>
    <col min="6" max="6" width="11.875" bestFit="1" customWidth="1"/>
    <col min="7" max="7" width="15.125" bestFit="1" customWidth="1"/>
    <col min="12" max="12" width="12.5" bestFit="1" customWidth="1"/>
    <col min="14" max="14" width="11" style="1"/>
    <col min="16" max="16" width="15.375" bestFit="1" customWidth="1"/>
    <col min="17" max="17" width="15.5" style="2" bestFit="1" customWidth="1"/>
  </cols>
  <sheetData>
    <row r="1" spans="1:18" ht="47.25" x14ac:dyDescent="0.25">
      <c r="A1" s="9" t="s">
        <v>1</v>
      </c>
      <c r="B1" s="9"/>
      <c r="C1" s="9"/>
      <c r="D1" s="9"/>
      <c r="E1" s="9"/>
      <c r="F1" s="9"/>
      <c r="G1" s="9"/>
      <c r="H1" s="9"/>
      <c r="I1" s="9"/>
      <c r="J1" s="9"/>
      <c r="K1" s="10" t="s">
        <v>2</v>
      </c>
      <c r="L1" s="10"/>
      <c r="M1" s="10"/>
      <c r="N1" s="10"/>
      <c r="O1" s="18" t="s">
        <v>81</v>
      </c>
      <c r="P1" s="19"/>
      <c r="Q1" s="20"/>
      <c r="R1" s="19"/>
    </row>
    <row r="2" spans="1:18" x14ac:dyDescent="0.25">
      <c r="A2" s="4" t="s">
        <v>3</v>
      </c>
      <c r="B2" s="4"/>
      <c r="C2" s="4" t="s">
        <v>4</v>
      </c>
      <c r="D2" s="4" t="s">
        <v>5</v>
      </c>
      <c r="E2" s="5" t="s">
        <v>6</v>
      </c>
      <c r="F2" s="5" t="s">
        <v>7</v>
      </c>
      <c r="G2" s="5" t="s">
        <v>8</v>
      </c>
      <c r="H2" s="5" t="s">
        <v>9</v>
      </c>
      <c r="I2" s="5" t="s">
        <v>10</v>
      </c>
      <c r="J2" s="5" t="s">
        <v>5</v>
      </c>
      <c r="K2" s="4" t="s">
        <v>11</v>
      </c>
      <c r="L2" s="5" t="s">
        <v>12</v>
      </c>
      <c r="M2" s="4" t="s">
        <v>13</v>
      </c>
      <c r="N2" s="11" t="s">
        <v>14</v>
      </c>
      <c r="O2" s="4"/>
      <c r="P2" s="4" t="s">
        <v>0</v>
      </c>
      <c r="Q2" s="14" t="s">
        <v>79</v>
      </c>
    </row>
    <row r="3" spans="1:18" x14ac:dyDescent="0.25">
      <c r="A3" s="3" t="s">
        <v>15</v>
      </c>
      <c r="B3" s="3"/>
      <c r="C3" s="12">
        <f>INDEX(N:N,MATCH(A3&amp;"/"&amp;COUNTIF(L:L,A3),P:P,0))</f>
        <v>44670</v>
      </c>
      <c r="D3" s="3"/>
      <c r="E3" s="6">
        <f>COUNTIF(L:L,A3)</f>
        <v>4</v>
      </c>
      <c r="F3" s="7" cm="1">
        <f t="array" ref="F3">SUMIF(L:L,A3:A3,M:M)</f>
        <v>1900</v>
      </c>
      <c r="G3" s="7">
        <f>F3/E3</f>
        <v>475</v>
      </c>
      <c r="H3" s="13">
        <f>IFERROR(AVERAGEIF(L:L,A3,Q:Q),"")</f>
        <v>6</v>
      </c>
      <c r="I3" s="3"/>
      <c r="J3" s="3"/>
      <c r="K3" s="3" t="s">
        <v>41</v>
      </c>
      <c r="L3" s="3" t="s">
        <v>19</v>
      </c>
      <c r="M3" s="8">
        <v>86.5</v>
      </c>
      <c r="N3" s="12">
        <v>44401</v>
      </c>
      <c r="O3" s="3"/>
      <c r="P3" t="str">
        <f>L3&amp;"/"&amp; COUNTIF(L$3:L3,L3)</f>
        <v>AD0001NA0003/1</v>
      </c>
      <c r="Q3" s="2" t="str">
        <f>IFERROR(N3-INDEX(N:N,MATCH(L3&amp;"/"&amp; COUNTIF(L$3:L3,L3)-1,P:P,0)),"")</f>
        <v/>
      </c>
    </row>
    <row r="4" spans="1:18" x14ac:dyDescent="0.25">
      <c r="A4" s="3" t="s">
        <v>17</v>
      </c>
      <c r="B4" s="3"/>
      <c r="C4" s="12">
        <f t="shared" ref="C4:C13" si="0">INDEX(N:N,MATCH(A4&amp;"/"&amp;COUNTIF(L:L,A4),P:P,0))</f>
        <v>44658</v>
      </c>
      <c r="D4" s="3"/>
      <c r="E4" s="6">
        <f t="shared" ref="E4:E13" si="1">COUNTIF(L:L,A4)</f>
        <v>2</v>
      </c>
      <c r="F4" s="7" cm="1">
        <f t="array" ref="F4">SUMIF(L:L,A4:A4,M:M)</f>
        <v>850</v>
      </c>
      <c r="G4" s="7">
        <f t="shared" ref="G4:G13" si="2">F4/E4</f>
        <v>425</v>
      </c>
      <c r="H4" s="13">
        <f t="shared" ref="H4:H13" si="3">IFERROR(AVERAGEIF(L:L,A4,Q:Q),"")</f>
        <v>4</v>
      </c>
      <c r="I4" s="3"/>
      <c r="J4" s="3"/>
      <c r="K4" s="3" t="s">
        <v>39</v>
      </c>
      <c r="L4" s="3" t="s">
        <v>19</v>
      </c>
      <c r="M4" s="8">
        <v>177</v>
      </c>
      <c r="N4" s="12">
        <v>44415</v>
      </c>
      <c r="O4" s="3"/>
      <c r="P4" t="str">
        <f>L4&amp;"/"&amp; COUNTIF(L$3:L4,L4)</f>
        <v>AD0001NA0003/2</v>
      </c>
      <c r="Q4" s="2">
        <f>IFERROR(N4-INDEX(N:N,MATCH(L4&amp;"/"&amp; COUNTIF(L$3:L4,L4)-1,P:P,0)),"")</f>
        <v>14</v>
      </c>
    </row>
    <row r="5" spans="1:18" x14ac:dyDescent="0.25">
      <c r="A5" s="3" t="s">
        <v>19</v>
      </c>
      <c r="B5" s="3"/>
      <c r="C5" s="12">
        <f t="shared" si="0"/>
        <v>44679</v>
      </c>
      <c r="D5" s="3"/>
      <c r="E5" s="6">
        <f t="shared" si="1"/>
        <v>9</v>
      </c>
      <c r="F5" s="7" cm="1">
        <f t="array" ref="F5">SUMIF(L:L,A5:A5,M:M)</f>
        <v>1639.5</v>
      </c>
      <c r="G5" s="7">
        <f t="shared" si="2"/>
        <v>182.16666666666666</v>
      </c>
      <c r="H5" s="13">
        <f t="shared" si="3"/>
        <v>34.75</v>
      </c>
      <c r="I5" s="3"/>
      <c r="J5" s="3"/>
      <c r="K5" s="3" t="s">
        <v>36</v>
      </c>
      <c r="L5" s="3" t="s">
        <v>19</v>
      </c>
      <c r="M5" s="8">
        <v>143</v>
      </c>
      <c r="N5" s="12">
        <v>44421</v>
      </c>
      <c r="O5" s="3"/>
      <c r="P5" t="str">
        <f>L5&amp;"/"&amp; COUNTIF(L$3:L5,L5)</f>
        <v>AD0001NA0003/3</v>
      </c>
      <c r="Q5" s="2">
        <f>IFERROR(N5-INDEX(N:N,MATCH(L5&amp;"/"&amp; COUNTIF(L$3:L5,L5)-1,P:P,0)),"")</f>
        <v>6</v>
      </c>
    </row>
    <row r="6" spans="1:18" x14ac:dyDescent="0.25">
      <c r="A6" s="3" t="s">
        <v>21</v>
      </c>
      <c r="B6" s="3"/>
      <c r="C6" s="12">
        <f t="shared" si="0"/>
        <v>44667</v>
      </c>
      <c r="D6" s="3"/>
      <c r="E6" s="6">
        <f t="shared" si="1"/>
        <v>2</v>
      </c>
      <c r="F6" s="7" cm="1">
        <f t="array" ref="F6">SUMIF(L:L,A6:A6,M:M)</f>
        <v>631</v>
      </c>
      <c r="G6" s="7">
        <f t="shared" si="2"/>
        <v>315.5</v>
      </c>
      <c r="H6" s="13">
        <f t="shared" si="3"/>
        <v>14</v>
      </c>
      <c r="I6" s="3"/>
      <c r="J6" s="3"/>
      <c r="K6" s="3" t="s">
        <v>49</v>
      </c>
      <c r="L6" s="3" t="s">
        <v>25</v>
      </c>
      <c r="M6" s="8">
        <v>96.5</v>
      </c>
      <c r="N6" s="12">
        <v>44423</v>
      </c>
      <c r="O6" s="3"/>
      <c r="P6" t="str">
        <f>L6&amp;"/"&amp; COUNTIF(L$3:L6,L6)</f>
        <v>AD0001NA0006/1</v>
      </c>
      <c r="Q6" s="2" t="str">
        <f>IFERROR(N6-INDEX(N:N,MATCH(L6&amp;"/"&amp; COUNTIF(L$3:L6,L6)-1,P:P,0)),"")</f>
        <v/>
      </c>
    </row>
    <row r="7" spans="1:18" x14ac:dyDescent="0.25">
      <c r="A7" s="3" t="s">
        <v>23</v>
      </c>
      <c r="B7" s="3"/>
      <c r="C7" s="12">
        <f t="shared" si="0"/>
        <v>44467</v>
      </c>
      <c r="D7" s="3"/>
      <c r="E7" s="6">
        <f t="shared" si="1"/>
        <v>3</v>
      </c>
      <c r="F7" s="7" cm="1">
        <f t="array" ref="F7">SUMIF(L:L,A7:A7,M:M)</f>
        <v>554.5</v>
      </c>
      <c r="G7" s="7">
        <f t="shared" si="2"/>
        <v>184.83333333333334</v>
      </c>
      <c r="H7" s="13">
        <f t="shared" si="3"/>
        <v>7</v>
      </c>
      <c r="I7" s="3"/>
      <c r="J7" s="3"/>
      <c r="K7" s="3" t="s">
        <v>38</v>
      </c>
      <c r="L7" s="3" t="s">
        <v>19</v>
      </c>
      <c r="M7" s="8">
        <v>243</v>
      </c>
      <c r="N7" s="12">
        <v>44429</v>
      </c>
      <c r="O7" s="3"/>
      <c r="P7" t="str">
        <f>L7&amp;"/"&amp; COUNTIF(L$3:L7,L7)</f>
        <v>AD0001NA0003/4</v>
      </c>
      <c r="Q7" s="2">
        <f>IFERROR(N7-INDEX(N:N,MATCH(L7&amp;"/"&amp; COUNTIF(L$3:L7,L7)-1,P:P,0)),"")</f>
        <v>8</v>
      </c>
    </row>
    <row r="8" spans="1:18" x14ac:dyDescent="0.25">
      <c r="A8" s="3" t="s">
        <v>25</v>
      </c>
      <c r="B8" s="3"/>
      <c r="C8" s="12">
        <f t="shared" si="0"/>
        <v>44444</v>
      </c>
      <c r="D8" s="3"/>
      <c r="E8" s="6">
        <f t="shared" si="1"/>
        <v>2</v>
      </c>
      <c r="F8" s="7" cm="1">
        <f t="array" ref="F8">SUMIF(L:L,A8:A8,M:M)</f>
        <v>197.5</v>
      </c>
      <c r="G8" s="7">
        <f t="shared" si="2"/>
        <v>98.75</v>
      </c>
      <c r="H8" s="13">
        <f t="shared" si="3"/>
        <v>21</v>
      </c>
      <c r="I8" s="3"/>
      <c r="J8" s="3"/>
      <c r="K8" s="3" t="s">
        <v>34</v>
      </c>
      <c r="L8" s="3" t="s">
        <v>19</v>
      </c>
      <c r="M8" s="8">
        <v>58</v>
      </c>
      <c r="N8" s="12">
        <v>44442</v>
      </c>
      <c r="O8" s="3"/>
      <c r="P8" t="str">
        <f>L8&amp;"/"&amp; COUNTIF(L$3:L8,L8)</f>
        <v>AD0001NA0003/5</v>
      </c>
      <c r="Q8" s="2">
        <f>IFERROR(N8-INDEX(N:N,MATCH(L8&amp;"/"&amp; COUNTIF(L$3:L8,L8)-1,P:P,0)),"")</f>
        <v>13</v>
      </c>
    </row>
    <row r="9" spans="1:18" x14ac:dyDescent="0.25">
      <c r="A9" s="3" t="s">
        <v>27</v>
      </c>
      <c r="B9" s="3"/>
      <c r="C9" s="12">
        <f t="shared" si="0"/>
        <v>44660</v>
      </c>
      <c r="D9" s="3"/>
      <c r="E9" s="6">
        <f t="shared" si="1"/>
        <v>5</v>
      </c>
      <c r="F9" s="7" cm="1">
        <f t="array" ref="F9">SUMIF(L:L,A9:A9,M:M)</f>
        <v>669.5</v>
      </c>
      <c r="G9" s="7">
        <f t="shared" si="2"/>
        <v>133.9</v>
      </c>
      <c r="H9" s="13">
        <f t="shared" si="3"/>
        <v>42.5</v>
      </c>
      <c r="I9" s="3"/>
      <c r="J9" s="3"/>
      <c r="K9" s="3" t="s">
        <v>50</v>
      </c>
      <c r="L9" s="3" t="s">
        <v>25</v>
      </c>
      <c r="M9" s="8">
        <v>101</v>
      </c>
      <c r="N9" s="12">
        <v>44444</v>
      </c>
      <c r="O9" s="3"/>
      <c r="P9" t="str">
        <f>L9&amp;"/"&amp; COUNTIF(L$3:L9,L9)</f>
        <v>AD0001NA0006/2</v>
      </c>
      <c r="Q9" s="2">
        <f>IFERROR(N9-INDEX(N:N,MATCH(L9&amp;"/"&amp; COUNTIF(L$3:L9,L9)-1,P:P,0)),"")</f>
        <v>21</v>
      </c>
    </row>
    <row r="10" spans="1:18" x14ac:dyDescent="0.25">
      <c r="A10" s="3" t="s">
        <v>29</v>
      </c>
      <c r="B10" s="3"/>
      <c r="C10" s="12">
        <f t="shared" si="0"/>
        <v>44669</v>
      </c>
      <c r="D10" s="3"/>
      <c r="E10" s="6">
        <f t="shared" si="1"/>
        <v>3</v>
      </c>
      <c r="F10" s="7" cm="1">
        <f t="array" ref="F10">SUMIF(L:L,A10:A10,M:M)</f>
        <v>549</v>
      </c>
      <c r="G10" s="7">
        <f t="shared" si="2"/>
        <v>183</v>
      </c>
      <c r="H10" s="13">
        <f t="shared" si="3"/>
        <v>10</v>
      </c>
      <c r="I10" s="3"/>
      <c r="J10" s="3"/>
      <c r="K10" s="3" t="s">
        <v>47</v>
      </c>
      <c r="L10" s="3" t="s">
        <v>23</v>
      </c>
      <c r="M10" s="8">
        <v>205.5</v>
      </c>
      <c r="N10" s="12">
        <v>44453</v>
      </c>
      <c r="O10" s="3"/>
      <c r="P10" t="str">
        <f>L10&amp;"/"&amp; COUNTIF(L$3:L10,L10)</f>
        <v>AD0001NA0005/1</v>
      </c>
      <c r="Q10" s="2" t="str">
        <f>IFERROR(N10-INDEX(N:N,MATCH(L10&amp;"/"&amp; COUNTIF(L$3:L10,L10)-1,P:P,0)),"")</f>
        <v/>
      </c>
    </row>
    <row r="11" spans="1:18" x14ac:dyDescent="0.25">
      <c r="A11" s="3" t="s">
        <v>31</v>
      </c>
      <c r="B11" s="3"/>
      <c r="C11" s="12">
        <f t="shared" si="0"/>
        <v>44664</v>
      </c>
      <c r="D11" s="3"/>
      <c r="E11" s="6">
        <f t="shared" si="1"/>
        <v>1</v>
      </c>
      <c r="F11" s="7" cm="1">
        <f t="array" ref="F11">SUMIF(L:L,A11:A11,M:M)</f>
        <v>113</v>
      </c>
      <c r="G11" s="7">
        <f t="shared" si="2"/>
        <v>113</v>
      </c>
      <c r="H11" s="13" t="str">
        <f t="shared" si="3"/>
        <v/>
      </c>
      <c r="I11" s="3"/>
      <c r="J11" s="3"/>
      <c r="K11" s="3" t="s">
        <v>37</v>
      </c>
      <c r="L11" s="3" t="s">
        <v>19</v>
      </c>
      <c r="M11" s="8">
        <v>219</v>
      </c>
      <c r="N11" s="12">
        <v>44464</v>
      </c>
      <c r="O11" s="3"/>
      <c r="P11" t="str">
        <f>L11&amp;"/"&amp; COUNTIF(L$3:L11,L11)</f>
        <v>AD0001NA0003/6</v>
      </c>
      <c r="Q11" s="2">
        <f>IFERROR(N11-INDEX(N:N,MATCH(L11&amp;"/"&amp; COUNTIF(L$3:L11,L11)-1,P:P,0)),"")</f>
        <v>22</v>
      </c>
    </row>
    <row r="12" spans="1:18" x14ac:dyDescent="0.25">
      <c r="A12" s="3" t="s">
        <v>33</v>
      </c>
      <c r="B12" s="3"/>
      <c r="C12" s="12">
        <f t="shared" si="0"/>
        <v>44669</v>
      </c>
      <c r="D12" s="3"/>
      <c r="E12" s="6">
        <f t="shared" si="1"/>
        <v>2</v>
      </c>
      <c r="F12" s="7" cm="1">
        <f t="array" ref="F12">SUMIF(L:L,A12:A12,M:M)</f>
        <v>323</v>
      </c>
      <c r="G12" s="7">
        <f t="shared" si="2"/>
        <v>161.5</v>
      </c>
      <c r="H12" s="13">
        <f t="shared" si="3"/>
        <v>17</v>
      </c>
      <c r="I12" s="3"/>
      <c r="J12" s="3"/>
      <c r="K12" s="3" t="s">
        <v>46</v>
      </c>
      <c r="L12" s="3" t="s">
        <v>23</v>
      </c>
      <c r="M12" s="8">
        <v>249.5</v>
      </c>
      <c r="N12" s="12">
        <v>44466</v>
      </c>
      <c r="O12" s="3"/>
      <c r="P12" t="str">
        <f>L12&amp;"/"&amp; COUNTIF(L$3:L12,L12)</f>
        <v>AD0001NA0005/2</v>
      </c>
      <c r="Q12" s="2">
        <f>IFERROR(N12-INDEX(N:N,MATCH(L12&amp;"/"&amp; COUNTIF(L$3:L12,L12)-1,P:P,0)),"")</f>
        <v>13</v>
      </c>
    </row>
    <row r="13" spans="1:18" x14ac:dyDescent="0.25">
      <c r="A13" s="3" t="s">
        <v>35</v>
      </c>
      <c r="B13" s="3"/>
      <c r="C13" s="12">
        <f t="shared" si="0"/>
        <v>44667</v>
      </c>
      <c r="D13" s="3"/>
      <c r="E13" s="6">
        <f t="shared" si="1"/>
        <v>2</v>
      </c>
      <c r="F13" s="7" cm="1">
        <f t="array" ref="F13">SUMIF(L:L,A13:A13,M:M)</f>
        <v>336</v>
      </c>
      <c r="G13" s="7">
        <f t="shared" si="2"/>
        <v>168</v>
      </c>
      <c r="H13" s="13">
        <f t="shared" si="3"/>
        <v>14</v>
      </c>
      <c r="I13" s="3"/>
      <c r="J13" s="3"/>
      <c r="K13" s="3" t="s">
        <v>45</v>
      </c>
      <c r="L13" s="3" t="s">
        <v>23</v>
      </c>
      <c r="M13" s="8">
        <v>99.5</v>
      </c>
      <c r="N13" s="12">
        <v>44467</v>
      </c>
      <c r="O13" s="3"/>
      <c r="P13" t="str">
        <f>L13&amp;"/"&amp; COUNTIF(L$3:L13,L13)</f>
        <v>AD0001NA0005/3</v>
      </c>
      <c r="Q13" s="2">
        <f>IFERROR(N13-INDEX(N:N,MATCH(L13&amp;"/"&amp; COUNTIF(L$3:L13,L13)-1,P:P,0)),"")</f>
        <v>1</v>
      </c>
    </row>
    <row r="14" spans="1:18" x14ac:dyDescent="0.25">
      <c r="A14" s="3"/>
      <c r="B14" s="3"/>
      <c r="C14" s="3"/>
      <c r="D14" s="3"/>
      <c r="E14" s="6"/>
      <c r="F14" s="6"/>
      <c r="G14" s="6"/>
      <c r="H14" s="3"/>
      <c r="I14" s="3"/>
      <c r="J14" s="3"/>
      <c r="K14" s="3" t="s">
        <v>44</v>
      </c>
      <c r="L14" s="3" t="s">
        <v>19</v>
      </c>
      <c r="M14" s="8">
        <v>214</v>
      </c>
      <c r="N14" s="12">
        <v>44472</v>
      </c>
      <c r="O14" s="3"/>
      <c r="P14" t="str">
        <f>L14&amp;"/"&amp; COUNTIF(L$3:L14,L14)</f>
        <v>AD0001NA0003/7</v>
      </c>
      <c r="Q14" s="2">
        <f>IFERROR(N14-INDEX(N:N,MATCH(L14&amp;"/"&amp; COUNTIF(L$3:L14,L14)-1,P:P,0)),"")</f>
        <v>8</v>
      </c>
    </row>
    <row r="15" spans="1:18" x14ac:dyDescent="0.25">
      <c r="A15" s="3"/>
      <c r="B15" s="3"/>
      <c r="C15" s="17" t="s">
        <v>80</v>
      </c>
      <c r="D15" s="15"/>
      <c r="E15" s="16"/>
      <c r="F15" s="16"/>
      <c r="G15" s="6"/>
      <c r="H15" s="3"/>
      <c r="I15" s="3"/>
      <c r="J15" s="3"/>
      <c r="K15" s="3" t="s">
        <v>54</v>
      </c>
      <c r="L15" s="3" t="s">
        <v>27</v>
      </c>
      <c r="M15" s="8">
        <v>125</v>
      </c>
      <c r="N15" s="12">
        <v>44490</v>
      </c>
      <c r="O15" s="3"/>
      <c r="P15" t="str">
        <f>L15&amp;"/"&amp; COUNTIF(L$3:L15,L15)</f>
        <v>AD0001NA0007/1</v>
      </c>
      <c r="Q15" s="2" t="str">
        <f>IFERROR(N15-INDEX(N:N,MATCH(L15&amp;"/"&amp; COUNTIF(L$3:L15,L15)-1,P:P,0)),"")</f>
        <v/>
      </c>
    </row>
    <row r="16" spans="1:18" x14ac:dyDescent="0.25">
      <c r="A16" s="3"/>
      <c r="B16" s="3"/>
      <c r="C16" s="3"/>
      <c r="D16" s="3"/>
      <c r="E16" s="6"/>
      <c r="F16" s="6"/>
      <c r="G16" s="6"/>
      <c r="H16" s="3"/>
      <c r="I16" s="3"/>
      <c r="J16" s="3"/>
      <c r="K16" s="3" t="s">
        <v>43</v>
      </c>
      <c r="L16" s="3" t="s">
        <v>19</v>
      </c>
      <c r="M16" s="8">
        <v>250</v>
      </c>
      <c r="N16" s="12">
        <v>44492</v>
      </c>
      <c r="O16" s="3"/>
      <c r="P16" t="str">
        <f>L16&amp;"/"&amp; COUNTIF(L$3:L16,L16)</f>
        <v>AD0001NA0003/8</v>
      </c>
      <c r="Q16" s="2">
        <f>IFERROR(N16-INDEX(N:N,MATCH(L16&amp;"/"&amp; COUNTIF(L$3:L16,L16)-1,P:P,0)),"")</f>
        <v>20</v>
      </c>
    </row>
    <row r="17" spans="1:17" x14ac:dyDescent="0.25">
      <c r="A17" s="3"/>
      <c r="B17" s="3"/>
      <c r="C17" s="3"/>
      <c r="D17" s="3"/>
      <c r="E17" s="6"/>
      <c r="F17" s="6"/>
      <c r="G17" s="6"/>
      <c r="H17" s="3" t="s">
        <v>40</v>
      </c>
      <c r="I17" s="3"/>
      <c r="J17" s="3"/>
      <c r="K17" s="3" t="s">
        <v>53</v>
      </c>
      <c r="L17" s="3" t="s">
        <v>27</v>
      </c>
      <c r="M17" s="8">
        <v>125</v>
      </c>
      <c r="N17" s="12">
        <v>44496</v>
      </c>
      <c r="O17" s="3"/>
      <c r="P17" t="str">
        <f>L17&amp;"/"&amp; COUNTIF(L$3:L17,L17)</f>
        <v>AD0001NA0007/2</v>
      </c>
      <c r="Q17" s="2">
        <f>IFERROR(N17-INDEX(N:N,MATCH(L17&amp;"/"&amp; COUNTIF(L$3:L17,L17)-1,P:P,0)),"")</f>
        <v>6</v>
      </c>
    </row>
    <row r="18" spans="1:17" x14ac:dyDescent="0.25">
      <c r="A18" s="3"/>
      <c r="B18" s="3"/>
      <c r="C18" s="3"/>
      <c r="D18" s="3"/>
      <c r="E18" s="6"/>
      <c r="F18" s="6"/>
      <c r="G18" s="6"/>
      <c r="H18" s="3" t="s">
        <v>42</v>
      </c>
      <c r="I18" s="3"/>
      <c r="J18" s="3"/>
      <c r="K18" s="3" t="s">
        <v>55</v>
      </c>
      <c r="L18" s="3" t="s">
        <v>27</v>
      </c>
      <c r="M18" s="8">
        <v>138.5</v>
      </c>
      <c r="N18" s="12">
        <v>44630</v>
      </c>
      <c r="O18" s="3"/>
      <c r="P18" t="str">
        <f>L18&amp;"/"&amp; COUNTIF(L$3:L18,L18)</f>
        <v>AD0001NA0007/3</v>
      </c>
      <c r="Q18" s="2">
        <f>IFERROR(N18-INDEX(N:N,MATCH(L18&amp;"/"&amp; COUNTIF(L$3:L18,L18)-1,P:P,0)),"")</f>
        <v>134</v>
      </c>
    </row>
    <row r="19" spans="1:17" x14ac:dyDescent="0.25">
      <c r="A19" s="3"/>
      <c r="B19" s="3"/>
      <c r="C19" s="3"/>
      <c r="D19" s="3"/>
      <c r="E19" s="6"/>
      <c r="F19" s="6"/>
      <c r="G19" s="6"/>
      <c r="H19" s="3"/>
      <c r="I19" s="3"/>
      <c r="J19" s="3"/>
      <c r="K19" s="3" t="s">
        <v>52</v>
      </c>
      <c r="L19" s="3" t="s">
        <v>27</v>
      </c>
      <c r="M19" s="8">
        <v>205</v>
      </c>
      <c r="N19" s="12">
        <v>44637</v>
      </c>
      <c r="O19" s="3"/>
      <c r="P19" t="str">
        <f>L19&amp;"/"&amp; COUNTIF(L$3:L19,L19)</f>
        <v>AD0001NA0007/4</v>
      </c>
      <c r="Q19" s="2">
        <f>IFERROR(N19-INDEX(N:N,MATCH(L19&amp;"/"&amp; COUNTIF(L$3:L19,L19)-1,P:P,0)),"")</f>
        <v>7</v>
      </c>
    </row>
    <row r="20" spans="1:17" x14ac:dyDescent="0.25">
      <c r="A20" s="3"/>
      <c r="B20" s="3"/>
      <c r="C20" s="3"/>
      <c r="D20" s="3"/>
      <c r="E20" s="6"/>
      <c r="F20" s="6"/>
      <c r="G20" s="6"/>
      <c r="H20" s="3"/>
      <c r="I20" s="3"/>
      <c r="J20" s="3"/>
      <c r="K20" s="3" t="s">
        <v>73</v>
      </c>
      <c r="L20" s="3" t="s">
        <v>72</v>
      </c>
      <c r="M20" s="8">
        <v>71</v>
      </c>
      <c r="N20" s="12">
        <v>44647</v>
      </c>
      <c r="O20" s="3"/>
      <c r="P20" t="str">
        <f>L20&amp;"/"&amp; COUNTIF(L$3:L20,L20)</f>
        <v>AD0001NA0015/1</v>
      </c>
      <c r="Q20" s="2" t="str">
        <f>IFERROR(N20-INDEX(N:N,MATCH(L20&amp;"/"&amp; COUNTIF(L$3:L20,L20)-1,P:P,0)),"")</f>
        <v/>
      </c>
    </row>
    <row r="21" spans="1:17" x14ac:dyDescent="0.25">
      <c r="A21" s="3"/>
      <c r="B21" s="3"/>
      <c r="C21" s="3"/>
      <c r="D21" s="3"/>
      <c r="E21" s="6"/>
      <c r="F21" s="6"/>
      <c r="G21" s="6"/>
      <c r="H21" s="3"/>
      <c r="I21" s="3"/>
      <c r="J21" s="3"/>
      <c r="K21" s="3" t="s">
        <v>58</v>
      </c>
      <c r="L21" s="3" t="s">
        <v>29</v>
      </c>
      <c r="M21" s="8">
        <v>200.5</v>
      </c>
      <c r="N21" s="12">
        <v>44649</v>
      </c>
      <c r="O21" s="3"/>
      <c r="P21" t="str">
        <f>L21&amp;"/"&amp; COUNTIF(L$3:L21,L21)</f>
        <v>AD0001NA0008/1</v>
      </c>
      <c r="Q21" s="2" t="str">
        <f>IFERROR(N21-INDEX(N:N,MATCH(L21&amp;"/"&amp; COUNTIF(L$3:L21,L21)-1,P:P,0)),"")</f>
        <v/>
      </c>
    </row>
    <row r="22" spans="1:17" x14ac:dyDescent="0.25">
      <c r="A22" s="3"/>
      <c r="B22" s="3"/>
      <c r="C22" s="3"/>
      <c r="D22" s="3"/>
      <c r="E22" s="6"/>
      <c r="F22" s="6"/>
      <c r="G22" s="6"/>
      <c r="H22" s="3"/>
      <c r="I22" s="3"/>
      <c r="J22" s="3"/>
      <c r="K22" s="3" t="s">
        <v>78</v>
      </c>
      <c r="L22" s="3" t="s">
        <v>77</v>
      </c>
      <c r="M22" s="8">
        <v>201</v>
      </c>
      <c r="N22" s="12">
        <v>44649</v>
      </c>
      <c r="O22" s="3"/>
      <c r="P22" t="str">
        <f>L22&amp;"/"&amp; COUNTIF(L$3:L22,L22)</f>
        <v>AD0001NA0017/1</v>
      </c>
      <c r="Q22" s="2" t="str">
        <f>IFERROR(N22-INDEX(N:N,MATCH(L22&amp;"/"&amp; COUNTIF(L$3:L22,L22)-1,P:P,0)),"")</f>
        <v/>
      </c>
    </row>
    <row r="23" spans="1:17" x14ac:dyDescent="0.25">
      <c r="A23" s="3"/>
      <c r="B23" s="3"/>
      <c r="C23" s="3"/>
      <c r="D23" s="3"/>
      <c r="E23" s="6"/>
      <c r="F23" s="6"/>
      <c r="G23" s="6"/>
      <c r="H23" s="3" t="s">
        <v>48</v>
      </c>
      <c r="I23" s="3"/>
      <c r="J23" s="3"/>
      <c r="K23" s="3" t="s">
        <v>16</v>
      </c>
      <c r="L23" s="3" t="s">
        <v>15</v>
      </c>
      <c r="M23" s="8">
        <v>400</v>
      </c>
      <c r="N23" s="12">
        <v>44652</v>
      </c>
      <c r="O23" s="3"/>
      <c r="P23" t="str">
        <f>L23&amp;"/"&amp; COUNTIF(L$3:L23,L23)</f>
        <v>AD0001NA0001/1</v>
      </c>
      <c r="Q23" s="2" t="str">
        <f>IFERROR(N23-INDEX(N:N,MATCH(L23&amp;"/"&amp; COUNTIF(L$3:L23,L23)-1,P:P,0)),"")</f>
        <v/>
      </c>
    </row>
    <row r="24" spans="1:17" x14ac:dyDescent="0.25">
      <c r="A24" s="3"/>
      <c r="B24" s="3"/>
      <c r="C24" s="3"/>
      <c r="D24" s="3"/>
      <c r="E24" s="6"/>
      <c r="F24" s="6"/>
      <c r="G24" s="6"/>
      <c r="H24" s="3"/>
      <c r="I24" s="3"/>
      <c r="J24" s="3"/>
      <c r="K24" s="3" t="s">
        <v>61</v>
      </c>
      <c r="L24" s="3" t="s">
        <v>33</v>
      </c>
      <c r="M24" s="8">
        <v>206</v>
      </c>
      <c r="N24" s="12">
        <v>44652</v>
      </c>
      <c r="O24" s="3"/>
      <c r="P24" t="str">
        <f>L24&amp;"/"&amp; COUNTIF(L$3:L24,L24)</f>
        <v>AD0001NA0010/1</v>
      </c>
      <c r="Q24" s="2" t="str">
        <f>IFERROR(N24-INDEX(N:N,MATCH(L24&amp;"/"&amp; COUNTIF(L$3:L24,L24)-1,P:P,0)),"")</f>
        <v/>
      </c>
    </row>
    <row r="25" spans="1:17" x14ac:dyDescent="0.25">
      <c r="A25" s="3"/>
      <c r="B25" s="3"/>
      <c r="C25" s="3"/>
      <c r="D25" s="3"/>
      <c r="E25" s="6"/>
      <c r="F25" s="6"/>
      <c r="G25" s="6"/>
      <c r="H25" s="3"/>
      <c r="I25" s="3"/>
      <c r="J25" s="3"/>
      <c r="K25" s="3" t="s">
        <v>18</v>
      </c>
      <c r="L25" s="3" t="s">
        <v>15</v>
      </c>
      <c r="M25" s="8">
        <v>200</v>
      </c>
      <c r="N25" s="12">
        <v>44653</v>
      </c>
      <c r="O25" s="3"/>
      <c r="P25" t="str">
        <f>L25&amp;"/"&amp; COUNTIF(L$3:L25,L25)</f>
        <v>AD0001NA0001/2</v>
      </c>
      <c r="Q25" s="2">
        <f>IFERROR(N25-INDEX(N:N,MATCH(L25&amp;"/"&amp; COUNTIF(L$3:L25,L25)-1,P:P,0)),"")</f>
        <v>1</v>
      </c>
    </row>
    <row r="26" spans="1:17" x14ac:dyDescent="0.25">
      <c r="A26" s="3"/>
      <c r="B26" s="3"/>
      <c r="C26" s="3"/>
      <c r="D26" s="3"/>
      <c r="E26" s="6"/>
      <c r="F26" s="6"/>
      <c r="G26" s="6"/>
      <c r="H26" s="3"/>
      <c r="I26" s="3"/>
      <c r="J26" s="3"/>
      <c r="K26" s="3" t="s">
        <v>28</v>
      </c>
      <c r="L26" s="3" t="s">
        <v>21</v>
      </c>
      <c r="M26" s="8">
        <v>305</v>
      </c>
      <c r="N26" s="12">
        <v>44653</v>
      </c>
      <c r="O26" s="3"/>
      <c r="P26" t="str">
        <f>L26&amp;"/"&amp; COUNTIF(L$3:L26,L26)</f>
        <v>AD0001NA0004/1</v>
      </c>
      <c r="Q26" s="2" t="str">
        <f>IFERROR(N26-INDEX(N:N,MATCH(L26&amp;"/"&amp; COUNTIF(L$3:L26,L26)-1,P:P,0)),"")</f>
        <v/>
      </c>
    </row>
    <row r="27" spans="1:17" x14ac:dyDescent="0.25">
      <c r="A27" s="3"/>
      <c r="B27" s="3"/>
      <c r="C27" s="3"/>
      <c r="D27" s="3"/>
      <c r="E27" s="6"/>
      <c r="F27" s="6"/>
      <c r="G27" s="6"/>
      <c r="H27" s="3"/>
      <c r="I27" s="3"/>
      <c r="J27" s="3"/>
      <c r="K27" s="3" t="s">
        <v>63</v>
      </c>
      <c r="L27" s="3" t="s">
        <v>35</v>
      </c>
      <c r="M27" s="8">
        <v>204.5</v>
      </c>
      <c r="N27" s="12">
        <v>44653</v>
      </c>
      <c r="O27" s="3"/>
      <c r="P27" t="str">
        <f>L27&amp;"/"&amp; COUNTIF(L$3:L27,L27)</f>
        <v>AD0001NA0011/1</v>
      </c>
      <c r="Q27" s="2" t="str">
        <f>IFERROR(N27-INDEX(N:N,MATCH(L27&amp;"/"&amp; COUNTIF(L$3:L27,L27)-1,P:P,0)),"")</f>
        <v/>
      </c>
    </row>
    <row r="28" spans="1:17" x14ac:dyDescent="0.25">
      <c r="A28" s="3"/>
      <c r="B28" s="3"/>
      <c r="C28" s="3"/>
      <c r="D28" s="3"/>
      <c r="E28" s="6"/>
      <c r="F28" s="6"/>
      <c r="G28" s="6"/>
      <c r="H28" s="3"/>
      <c r="I28" s="3"/>
      <c r="J28" s="3"/>
      <c r="K28" s="3" t="s">
        <v>68</v>
      </c>
      <c r="L28" s="3" t="s">
        <v>67</v>
      </c>
      <c r="M28" s="8">
        <v>253.5</v>
      </c>
      <c r="N28" s="12">
        <v>44653</v>
      </c>
      <c r="O28" s="3"/>
      <c r="P28" t="str">
        <f>L28&amp;"/"&amp; COUNTIF(L$3:L28,L28)</f>
        <v>AD0001NA0013/1</v>
      </c>
      <c r="Q28" s="2" t="str">
        <f>IFERROR(N28-INDEX(N:N,MATCH(L28&amp;"/"&amp; COUNTIF(L$3:L28,L28)-1,P:P,0)),"")</f>
        <v/>
      </c>
    </row>
    <row r="29" spans="1:17" x14ac:dyDescent="0.25">
      <c r="A29" s="3"/>
      <c r="B29" s="3"/>
      <c r="C29" s="3"/>
      <c r="D29" s="3"/>
      <c r="E29" s="6"/>
      <c r="F29" s="6"/>
      <c r="G29" s="6"/>
      <c r="H29" s="3"/>
      <c r="I29" s="3"/>
      <c r="J29" s="3"/>
      <c r="K29" s="3" t="s">
        <v>69</v>
      </c>
      <c r="L29" s="3" t="s">
        <v>70</v>
      </c>
      <c r="M29" s="8">
        <v>139</v>
      </c>
      <c r="N29" s="12">
        <v>44653</v>
      </c>
      <c r="O29" s="3"/>
      <c r="P29" t="str">
        <f>L29&amp;"/"&amp; COUNTIF(L$3:L29,L29)</f>
        <v>AD0001NA0014/1</v>
      </c>
      <c r="Q29" s="2" t="str">
        <f>IFERROR(N29-INDEX(N:N,MATCH(L29&amp;"/"&amp; COUNTIF(L$3:L29,L29)-1,P:P,0)),"")</f>
        <v/>
      </c>
    </row>
    <row r="30" spans="1:17" x14ac:dyDescent="0.25">
      <c r="A30" s="3"/>
      <c r="B30" s="3"/>
      <c r="C30" s="3"/>
      <c r="D30" s="3"/>
      <c r="E30" s="6"/>
      <c r="F30" s="6"/>
      <c r="G30" s="6"/>
      <c r="H30" s="3"/>
      <c r="I30" s="3"/>
      <c r="J30" s="3"/>
      <c r="K30" s="3" t="s">
        <v>22</v>
      </c>
      <c r="L30" s="3" t="s">
        <v>17</v>
      </c>
      <c r="M30" s="8">
        <v>600</v>
      </c>
      <c r="N30" s="12">
        <v>44654</v>
      </c>
      <c r="O30" s="3"/>
      <c r="P30" t="str">
        <f>L30&amp;"/"&amp; COUNTIF(L$3:L30,L30)</f>
        <v>AD0001NA0002/1</v>
      </c>
      <c r="Q30" s="2" t="str">
        <f>IFERROR(N30-INDEX(N:N,MATCH(L30&amp;"/"&amp; COUNTIF(L$3:L30,L30)-1,P:P,0)),"")</f>
        <v/>
      </c>
    </row>
    <row r="31" spans="1:17" x14ac:dyDescent="0.25">
      <c r="A31" s="3"/>
      <c r="B31" s="3"/>
      <c r="C31" s="3"/>
      <c r="D31" s="3"/>
      <c r="E31" s="6"/>
      <c r="F31" s="6"/>
      <c r="G31" s="6"/>
      <c r="H31" s="3"/>
      <c r="I31" s="3"/>
      <c r="J31" s="3"/>
      <c r="K31" s="3" t="s">
        <v>64</v>
      </c>
      <c r="L31" s="3" t="s">
        <v>65</v>
      </c>
      <c r="M31" s="8">
        <v>136.5</v>
      </c>
      <c r="N31" s="12">
        <v>44656</v>
      </c>
      <c r="O31" s="3"/>
      <c r="P31" t="str">
        <f>L31&amp;"/"&amp; COUNTIF(L$3:L31,L31)</f>
        <v>AD0001NA0012/1</v>
      </c>
      <c r="Q31" s="2" t="str">
        <f>IFERROR(N31-INDEX(N:N,MATCH(L31&amp;"/"&amp; COUNTIF(L$3:L31,L31)-1,P:P,0)),"")</f>
        <v/>
      </c>
    </row>
    <row r="32" spans="1:17" x14ac:dyDescent="0.25">
      <c r="A32" s="3"/>
      <c r="B32" s="3"/>
      <c r="C32" s="3"/>
      <c r="D32" s="3"/>
      <c r="E32" s="6"/>
      <c r="F32" s="6"/>
      <c r="G32" s="6"/>
      <c r="H32" s="3"/>
      <c r="I32" s="3"/>
      <c r="J32" s="3"/>
      <c r="K32" s="3" t="s">
        <v>20</v>
      </c>
      <c r="L32" s="3" t="s">
        <v>15</v>
      </c>
      <c r="M32" s="8">
        <v>500</v>
      </c>
      <c r="N32" s="12">
        <v>44657</v>
      </c>
      <c r="O32" s="3"/>
      <c r="P32" t="str">
        <f>L32&amp;"/"&amp; COUNTIF(L$3:L32,L32)</f>
        <v>AD0001NA0001/3</v>
      </c>
      <c r="Q32" s="2">
        <f>IFERROR(N32-INDEX(N:N,MATCH(L32&amp;"/"&amp; COUNTIF(L$3:L32,L32)-1,P:P,0)),"")</f>
        <v>4</v>
      </c>
    </row>
    <row r="33" spans="1:17" x14ac:dyDescent="0.25">
      <c r="A33" s="3"/>
      <c r="B33" s="3"/>
      <c r="C33" s="3"/>
      <c r="D33" s="3"/>
      <c r="E33" s="6"/>
      <c r="F33" s="6"/>
      <c r="G33" s="6"/>
      <c r="H33" s="3"/>
      <c r="I33" s="3"/>
      <c r="J33" s="3"/>
      <c r="K33" s="3" t="s">
        <v>74</v>
      </c>
      <c r="L33" s="3" t="s">
        <v>75</v>
      </c>
      <c r="M33" s="8">
        <v>106</v>
      </c>
      <c r="N33" s="12">
        <v>44657</v>
      </c>
      <c r="O33" s="3"/>
      <c r="P33" t="str">
        <f>L33&amp;"/"&amp; COUNTIF(L$3:L33,L33)</f>
        <v>AD0001NA0016/1</v>
      </c>
      <c r="Q33" s="2" t="str">
        <f>IFERROR(N33-INDEX(N:N,MATCH(L33&amp;"/"&amp; COUNTIF(L$3:L33,L33)-1,P:P,0)),"")</f>
        <v/>
      </c>
    </row>
    <row r="34" spans="1:17" x14ac:dyDescent="0.25">
      <c r="A34" s="3"/>
      <c r="B34" s="3"/>
      <c r="C34" s="3"/>
      <c r="D34" s="3"/>
      <c r="E34" s="6"/>
      <c r="F34" s="6"/>
      <c r="G34" s="6"/>
      <c r="H34" s="3"/>
      <c r="I34" s="3"/>
      <c r="J34" s="3"/>
      <c r="K34" s="3" t="s">
        <v>24</v>
      </c>
      <c r="L34" s="3" t="s">
        <v>17</v>
      </c>
      <c r="M34" s="8">
        <v>250</v>
      </c>
      <c r="N34" s="12">
        <v>44658</v>
      </c>
      <c r="O34" s="3"/>
      <c r="P34" t="str">
        <f>L34&amp;"/"&amp; COUNTIF(L$3:L34,L34)</f>
        <v>AD0001NA0002/2</v>
      </c>
      <c r="Q34" s="2">
        <f>IFERROR(N34-INDEX(N:N,MATCH(L34&amp;"/"&amp; COUNTIF(L$3:L34,L34)-1,P:P,0)),"")</f>
        <v>4</v>
      </c>
    </row>
    <row r="35" spans="1:17" x14ac:dyDescent="0.25">
      <c r="A35" s="3"/>
      <c r="B35" s="3"/>
      <c r="C35" s="3"/>
      <c r="D35" s="3"/>
      <c r="E35" s="6"/>
      <c r="F35" s="6"/>
      <c r="G35" s="6"/>
      <c r="H35" s="3"/>
      <c r="I35" s="3"/>
      <c r="J35" s="3"/>
      <c r="K35" s="3" t="s">
        <v>66</v>
      </c>
      <c r="L35" s="3" t="s">
        <v>67</v>
      </c>
      <c r="M35" s="8">
        <v>240.5</v>
      </c>
      <c r="N35" s="12">
        <v>44659</v>
      </c>
      <c r="O35" s="3"/>
      <c r="P35" t="str">
        <f>L35&amp;"/"&amp; COUNTIF(L$3:L35,L35)</f>
        <v>AD0001NA0013/2</v>
      </c>
      <c r="Q35" s="2">
        <f>IFERROR(N35-INDEX(N:N,MATCH(L35&amp;"/"&amp; COUNTIF(L$3:L35,L35)-1,P:P,0)),"")</f>
        <v>6</v>
      </c>
    </row>
    <row r="36" spans="1:17" x14ac:dyDescent="0.25">
      <c r="A36" s="3"/>
      <c r="B36" s="3"/>
      <c r="C36" s="3"/>
      <c r="D36" s="3"/>
      <c r="E36" s="6"/>
      <c r="F36" s="6"/>
      <c r="G36" s="6"/>
      <c r="H36" s="3"/>
      <c r="I36" s="3"/>
      <c r="J36" s="3"/>
      <c r="K36" s="3" t="s">
        <v>51</v>
      </c>
      <c r="L36" s="3" t="s">
        <v>27</v>
      </c>
      <c r="M36" s="8">
        <v>76</v>
      </c>
      <c r="N36" s="12">
        <v>44660</v>
      </c>
      <c r="O36" s="3"/>
      <c r="P36" t="str">
        <f>L36&amp;"/"&amp; COUNTIF(L$3:L36,L36)</f>
        <v>AD0001NA0007/5</v>
      </c>
      <c r="Q36" s="2">
        <f>IFERROR(N36-INDEX(N:N,MATCH(L36&amp;"/"&amp; COUNTIF(L$3:L36,L36)-1,P:P,0)),"")</f>
        <v>23</v>
      </c>
    </row>
    <row r="37" spans="1:17" x14ac:dyDescent="0.25">
      <c r="A37" s="3"/>
      <c r="B37" s="3"/>
      <c r="C37" s="3"/>
      <c r="D37" s="3"/>
      <c r="E37" s="6"/>
      <c r="F37" s="6"/>
      <c r="G37" s="6"/>
      <c r="H37" s="3"/>
      <c r="I37" s="3"/>
      <c r="J37" s="3"/>
      <c r="K37" s="3" t="s">
        <v>57</v>
      </c>
      <c r="L37" s="3" t="s">
        <v>29</v>
      </c>
      <c r="M37" s="8">
        <v>189</v>
      </c>
      <c r="N37" s="12">
        <v>44661</v>
      </c>
      <c r="O37" s="3"/>
      <c r="P37" t="str">
        <f>L37&amp;"/"&amp; COUNTIF(L$3:L37,L37)</f>
        <v>AD0001NA0008/2</v>
      </c>
      <c r="Q37" s="2">
        <f>IFERROR(N37-INDEX(N:N,MATCH(L37&amp;"/"&amp; COUNTIF(L$3:L37,L37)-1,P:P,0)),"")</f>
        <v>12</v>
      </c>
    </row>
    <row r="38" spans="1:17" x14ac:dyDescent="0.25">
      <c r="A38" s="3"/>
      <c r="B38" s="3"/>
      <c r="C38" s="3"/>
      <c r="D38" s="3"/>
      <c r="E38" s="6"/>
      <c r="F38" s="6"/>
      <c r="G38" s="6"/>
      <c r="H38" s="3"/>
      <c r="I38" s="3"/>
      <c r="J38" s="3"/>
      <c r="K38" s="3" t="s">
        <v>76</v>
      </c>
      <c r="L38" s="3" t="s">
        <v>77</v>
      </c>
      <c r="M38" s="8">
        <v>401</v>
      </c>
      <c r="N38" s="12">
        <v>44662</v>
      </c>
      <c r="O38" s="3"/>
      <c r="P38" t="str">
        <f>L38&amp;"/"&amp; COUNTIF(L$3:L38,L38)</f>
        <v>AD0001NA0017/2</v>
      </c>
      <c r="Q38" s="2">
        <f>IFERROR(N38-INDEX(N:N,MATCH(L38&amp;"/"&amp; COUNTIF(L$3:L38,L38)-1,P:P,0)),"")</f>
        <v>13</v>
      </c>
    </row>
    <row r="39" spans="1:17" x14ac:dyDescent="0.25">
      <c r="A39" s="3"/>
      <c r="B39" s="3"/>
      <c r="C39" s="3"/>
      <c r="D39" s="3"/>
      <c r="E39" s="6"/>
      <c r="F39" s="6"/>
      <c r="G39" s="6"/>
      <c r="H39" s="3"/>
      <c r="I39" s="3"/>
      <c r="J39" s="3"/>
      <c r="K39" s="3" t="s">
        <v>59</v>
      </c>
      <c r="L39" s="3" t="s">
        <v>31</v>
      </c>
      <c r="M39" s="8">
        <v>113</v>
      </c>
      <c r="N39" s="12">
        <v>44664</v>
      </c>
      <c r="O39" s="3"/>
      <c r="P39" t="str">
        <f>L39&amp;"/"&amp; COUNTIF(L$3:L39,L39)</f>
        <v>AD0001NA0009/1</v>
      </c>
      <c r="Q39" s="2" t="str">
        <f>IFERROR(N39-INDEX(N:N,MATCH(L39&amp;"/"&amp; COUNTIF(L$3:L39,L39)-1,P:P,0)),"")</f>
        <v/>
      </c>
    </row>
    <row r="40" spans="1:17" x14ac:dyDescent="0.25">
      <c r="A40" s="3"/>
      <c r="B40" s="3"/>
      <c r="C40" s="3"/>
      <c r="D40" s="3"/>
      <c r="E40" s="6"/>
      <c r="F40" s="6"/>
      <c r="G40" s="6"/>
      <c r="H40" s="3"/>
      <c r="I40" s="3"/>
      <c r="J40" s="3"/>
      <c r="K40" s="3" t="s">
        <v>71</v>
      </c>
      <c r="L40" s="3" t="s">
        <v>72</v>
      </c>
      <c r="M40" s="8">
        <v>77.5</v>
      </c>
      <c r="N40" s="12">
        <v>44666</v>
      </c>
      <c r="O40" s="3"/>
      <c r="P40" t="str">
        <f>L40&amp;"/"&amp; COUNTIF(L$3:L40,L40)</f>
        <v>AD0001NA0015/2</v>
      </c>
      <c r="Q40" s="2">
        <f>IFERROR(N40-INDEX(N:N,MATCH(L40&amp;"/"&amp; COUNTIF(L$3:L40,L40)-1,P:P,0)),"")</f>
        <v>19</v>
      </c>
    </row>
    <row r="41" spans="1:17" x14ac:dyDescent="0.25">
      <c r="A41" s="3"/>
      <c r="B41" s="3"/>
      <c r="C41" s="3"/>
      <c r="D41" s="3"/>
      <c r="E41" s="6"/>
      <c r="F41" s="6"/>
      <c r="G41" s="6"/>
      <c r="H41" s="3"/>
      <c r="I41" s="3"/>
      <c r="J41" s="3"/>
      <c r="K41" s="3" t="s">
        <v>30</v>
      </c>
      <c r="L41" s="3" t="s">
        <v>21</v>
      </c>
      <c r="M41" s="8">
        <v>326</v>
      </c>
      <c r="N41" s="12">
        <v>44667</v>
      </c>
      <c r="O41" s="3"/>
      <c r="P41" t="str">
        <f>L41&amp;"/"&amp; COUNTIF(L$3:L41,L41)</f>
        <v>AD0001NA0004/2</v>
      </c>
      <c r="Q41" s="2">
        <f>IFERROR(N41-INDEX(N:N,MATCH(L41&amp;"/"&amp; COUNTIF(L$3:L41,L41)-1,P:P,0)),"")</f>
        <v>14</v>
      </c>
    </row>
    <row r="42" spans="1:17" x14ac:dyDescent="0.25">
      <c r="A42" s="3"/>
      <c r="B42" s="3"/>
      <c r="C42" s="3"/>
      <c r="D42" s="3"/>
      <c r="E42" s="6"/>
      <c r="F42" s="6"/>
      <c r="G42" s="6"/>
      <c r="H42" s="3"/>
      <c r="I42" s="3"/>
      <c r="J42" s="3"/>
      <c r="K42" s="3" t="s">
        <v>62</v>
      </c>
      <c r="L42" s="3" t="s">
        <v>35</v>
      </c>
      <c r="M42" s="8">
        <v>131.5</v>
      </c>
      <c r="N42" s="12">
        <v>44667</v>
      </c>
      <c r="O42" s="3"/>
      <c r="P42" t="str">
        <f>L42&amp;"/"&amp; COUNTIF(L$3:L42,L42)</f>
        <v>AD0001NA0011/2</v>
      </c>
      <c r="Q42" s="2">
        <f>IFERROR(N42-INDEX(N:N,MATCH(L42&amp;"/"&amp; COUNTIF(L$3:L42,L42)-1,P:P,0)),"")</f>
        <v>14</v>
      </c>
    </row>
    <row r="43" spans="1:17" x14ac:dyDescent="0.25">
      <c r="A43" s="3"/>
      <c r="B43" s="3"/>
      <c r="C43" s="3"/>
      <c r="D43" s="3"/>
      <c r="E43" s="6"/>
      <c r="F43" s="6"/>
      <c r="G43" s="6"/>
      <c r="H43" s="3"/>
      <c r="I43" s="3"/>
      <c r="J43" s="3"/>
      <c r="K43" s="3" t="s">
        <v>56</v>
      </c>
      <c r="L43" s="3" t="s">
        <v>29</v>
      </c>
      <c r="M43" s="8">
        <v>159.5</v>
      </c>
      <c r="N43" s="12">
        <v>44669</v>
      </c>
      <c r="O43" s="3"/>
      <c r="P43" t="str">
        <f>L43&amp;"/"&amp; COUNTIF(L$3:L43,L43)</f>
        <v>AD0001NA0008/3</v>
      </c>
      <c r="Q43" s="2">
        <f>IFERROR(N43-INDEX(N:N,MATCH(L43&amp;"/"&amp; COUNTIF(L$3:L43,L43)-1,P:P,0)),"")</f>
        <v>8</v>
      </c>
    </row>
    <row r="44" spans="1:17" x14ac:dyDescent="0.25">
      <c r="A44" s="3"/>
      <c r="B44" s="3"/>
      <c r="C44" s="3"/>
      <c r="D44" s="3"/>
      <c r="E44" s="6"/>
      <c r="F44" s="6"/>
      <c r="G44" s="6"/>
      <c r="H44" s="3"/>
      <c r="I44" s="3"/>
      <c r="J44" s="3"/>
      <c r="K44" s="3" t="s">
        <v>60</v>
      </c>
      <c r="L44" s="3" t="s">
        <v>33</v>
      </c>
      <c r="M44" s="8">
        <v>117</v>
      </c>
      <c r="N44" s="12">
        <v>44669</v>
      </c>
      <c r="O44" s="3"/>
      <c r="P44" t="str">
        <f>L44&amp;"/"&amp; COUNTIF(L$3:L44,L44)</f>
        <v>AD0001NA0010/2</v>
      </c>
      <c r="Q44" s="2">
        <f>IFERROR(N44-INDEX(N:N,MATCH(L44&amp;"/"&amp; COUNTIF(L$3:L44,L44)-1,P:P,0)),"")</f>
        <v>17</v>
      </c>
    </row>
    <row r="45" spans="1:17" x14ac:dyDescent="0.25">
      <c r="A45" s="3"/>
      <c r="B45" s="3"/>
      <c r="C45" s="3"/>
      <c r="D45" s="3"/>
      <c r="E45" s="6"/>
      <c r="F45" s="6"/>
      <c r="G45" s="6"/>
      <c r="H45" s="3"/>
      <c r="I45" s="3"/>
      <c r="J45" s="3"/>
      <c r="K45" s="3" t="s">
        <v>26</v>
      </c>
      <c r="L45" s="3" t="s">
        <v>15</v>
      </c>
      <c r="M45" s="8">
        <v>800</v>
      </c>
      <c r="N45" s="12">
        <v>44670</v>
      </c>
      <c r="O45" s="3"/>
      <c r="P45" t="str">
        <f>L45&amp;"/"&amp; COUNTIF(L$3:L45,L45)</f>
        <v>AD0001NA0001/4</v>
      </c>
      <c r="Q45" s="2">
        <f>IFERROR(N45-INDEX(N:N,MATCH(L45&amp;"/"&amp; COUNTIF(L$3:L45,L45)-1,P:P,0)),"")</f>
        <v>13</v>
      </c>
    </row>
    <row r="46" spans="1:17" x14ac:dyDescent="0.25">
      <c r="A46" s="3"/>
      <c r="B46" s="3"/>
      <c r="C46" s="3"/>
      <c r="D46" s="3"/>
      <c r="E46" s="6"/>
      <c r="F46" s="6"/>
      <c r="G46" s="6"/>
      <c r="H46" s="3"/>
      <c r="I46" s="3"/>
      <c r="J46" s="3"/>
      <c r="K46" s="3" t="s">
        <v>32</v>
      </c>
      <c r="L46" s="3" t="s">
        <v>19</v>
      </c>
      <c r="M46" s="8">
        <v>249</v>
      </c>
      <c r="N46" s="12">
        <v>44679</v>
      </c>
      <c r="O46" s="3"/>
      <c r="P46" t="str">
        <f>L46&amp;"/"&amp; COUNTIF(L$3:L46,L46)</f>
        <v>AD0001NA0003/9</v>
      </c>
      <c r="Q46" s="2">
        <f>IFERROR(N46-INDEX(N:N,MATCH(L46&amp;"/"&amp; COUNTIF(L$3:L46,L46)-1,P:P,0)),"")</f>
        <v>187</v>
      </c>
    </row>
  </sheetData>
  <sortState xmlns:xlrd2="http://schemas.microsoft.com/office/spreadsheetml/2017/richdata2" ref="K3:N46">
    <sortCondition ref="N3:N46"/>
  </sortState>
  <mergeCells count="2">
    <mergeCell ref="A1:J1"/>
    <mergeCell ref="K1:N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Feuil2</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TISSOT</dc:creator>
  <cp:lastModifiedBy>TISSOT</cp:lastModifiedBy>
  <dcterms:created xsi:type="dcterms:W3CDTF">2022-04-21T01:31:04Z</dcterms:created>
  <dcterms:modified xsi:type="dcterms:W3CDTF">2022-04-21T09:25:23Z</dcterms:modified>
</cp:coreProperties>
</file>