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AEMO\1- DIRECTION\1. SEAD\SECRETARIAT\Dossiers de travail secrétaires\C_HAMELIN_Dossier_de_travail\TOUR d'AUVERGNE\ACTIVITES\"/>
    </mc:Choice>
  </mc:AlternateContent>
  <bookViews>
    <workbookView xWindow="0" yWindow="0" windowWidth="23250" windowHeight="11535" tabRatio="753" activeTab="7"/>
  </bookViews>
  <sheets>
    <sheet name="effectif equipe" sheetId="1" r:id="rId1"/>
    <sheet name="Synthèse eff" sheetId="21" r:id="rId2"/>
    <sheet name="Non attribué" sheetId="20" r:id="rId3"/>
    <sheet name="Facturation" sheetId="26" state="hidden" r:id="rId4"/>
    <sheet name="Psycho" sheetId="25" state="hidden" r:id="rId5"/>
    <sheet name="TS_SUPP" sheetId="42" r:id="rId6"/>
    <sheet name="PSY" sheetId="41" r:id="rId7"/>
    <sheet name="SD (2)" sheetId="44" r:id="rId8"/>
    <sheet name="SD" sheetId="29" r:id="rId9"/>
    <sheet name="Feuil1" sheetId="43" r:id="rId10"/>
    <sheet name="AP" sheetId="31" r:id="rId11"/>
    <sheet name="LV" sheetId="32" r:id="rId12"/>
    <sheet name="CC" sheetId="33" r:id="rId13"/>
    <sheet name="CLF" sheetId="34" r:id="rId14"/>
    <sheet name="MLB" sheetId="35" r:id="rId15"/>
    <sheet name="MB" sheetId="36" r:id="rId16"/>
    <sheet name="CM" sheetId="38" r:id="rId17"/>
    <sheet name="TB" sheetId="39" r:id="rId18"/>
    <sheet name="audience" sheetId="27" state="hidden" r:id="rId19"/>
    <sheet name="consul palais" sheetId="24" state="hidden" r:id="rId20"/>
    <sheet name="PARAM" sheetId="22" r:id="rId21"/>
  </sheets>
  <definedNames>
    <definedName name="_xlnm._FilterDatabase" localSheetId="18" hidden="1">audience!$A$2:$P$556</definedName>
    <definedName name="_xlnm._FilterDatabase" localSheetId="19" hidden="1">'consul palais'!$A$2:$P$556</definedName>
    <definedName name="_xlnm._FilterDatabase" localSheetId="0" hidden="1">'effectif equipe'!$A$1:$B$268</definedName>
    <definedName name="_xlnm._FilterDatabase" localSheetId="20" hidden="1">PARAM!$D$3:$D$8</definedName>
    <definedName name="a" localSheetId="12">OFFSET('effectif equipe'!#REF!,,,COUNTA('effectif equipe'!$T:$T)-1)</definedName>
    <definedName name="a" localSheetId="13">OFFSET('effectif equipe'!#REF!,,,COUNTA('effectif equipe'!$T:$T)-1)</definedName>
    <definedName name="a" localSheetId="16">OFFSET('effectif equipe'!#REF!,,,COUNTA('effectif equipe'!$T:$T)-1)</definedName>
    <definedName name="a" localSheetId="15">OFFSET('effectif equipe'!#REF!,,,COUNTA('effectif equipe'!$T:$T)-1)</definedName>
    <definedName name="a" localSheetId="14">OFFSET('effectif equipe'!#REF!,,,COUNTA('effectif equipe'!$T:$T)-1)</definedName>
    <definedName name="a" localSheetId="7">OFFSET('effectif equipe'!#REF!,,,COUNTA('effectif equipe'!$T:$T)-1)</definedName>
    <definedName name="a" localSheetId="17">OFFSET('effectif equipe'!#REF!,,,COUNTA('effectif equipe'!$T:$T)-1)</definedName>
    <definedName name="a">OFFSET('effectif equipe'!#REF!,,,COUNTA('effectif equipe'!$T:$T)-1)</definedName>
    <definedName name="AEMO">'effectif equipe'!$A$2</definedName>
    <definedName name="Co_interdata">OFFSET('effectif equipe'!$H$2,,,COUNTA('effectif equipe'!$H:$H)-1)</definedName>
    <definedName name="cointer_DATA">OFFSET('effectif equipe'!$H$2,,,COUNTA('effectif equipe'!$H:$H)-1)</definedName>
    <definedName name="consult_palais_data" localSheetId="10">OFFSET('effectif equipe'!#REF!,,,COUNTA('effectif equipe'!$T:$T)-1)</definedName>
    <definedName name="consult_palais_data" localSheetId="12">OFFSET('effectif equipe'!#REF!,,,COUNTA('effectif equipe'!$T:$T)-1)</definedName>
    <definedName name="consult_palais_data" localSheetId="13">OFFSET('effectif equipe'!#REF!,,,COUNTA('effectif equipe'!$T:$T)-1)</definedName>
    <definedName name="consult_palais_data" localSheetId="16">OFFSET('effectif equipe'!#REF!,,,COUNTA('effectif equipe'!$T:$T)-1)</definedName>
    <definedName name="consult_palais_data" localSheetId="11">OFFSET('effectif equipe'!#REF!,,,COUNTA('effectif equipe'!$T:$T)-1)</definedName>
    <definedName name="consult_palais_data" localSheetId="15">OFFSET('effectif equipe'!#REF!,,,COUNTA('effectif equipe'!$T:$T)-1)</definedName>
    <definedName name="consult_palais_data" localSheetId="14">OFFSET('effectif equipe'!#REF!,,,COUNTA('effectif equipe'!$T:$T)-1)</definedName>
    <definedName name="consult_palais_data" localSheetId="7">OFFSET('effectif equipe'!#REF!,,,COUNTA('effectif equipe'!$T:$T)-1)</definedName>
    <definedName name="consult_palais_data" localSheetId="17">OFFSET('effectif equipe'!#REF!,,,COUNTA('effectif equipe'!$T:$T)-1)</definedName>
    <definedName name="consult_palais_data">OFFSET('effectif equipe'!#REF!,,,COUNTA('effectif equipe'!$T:$T)-1)</definedName>
    <definedName name="DECISIONS">PARAM!$A$3:$A$6</definedName>
    <definedName name="MesData">OFFSET('effectif equipe'!$C$2:$T$2,,,COUNTA('effectif equipe'!$C:$C)-1)</definedName>
    <definedName name="PSY_DATA">OFFSET('effectif equipe'!$I$2,,,COUNTA('effectif equipe'!$I:$I)-1)</definedName>
    <definedName name="TS_data">OFFSET('effectif equipe'!$F$2,,,COUNTA('effectif equipe'!$F:$F)-1)</definedName>
    <definedName name="_xlnm.Print_Area" localSheetId="0">'effectif equipe'!$C$1:$AR$13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4" l="1"/>
  <c r="B5" i="44"/>
  <c r="B6" i="44"/>
  <c r="B28" i="44" a="1"/>
  <c r="B28" i="44" s="1"/>
  <c r="B29" i="44" a="1"/>
  <c r="B29" i="44" s="1"/>
  <c r="B30" i="44" a="1"/>
  <c r="B30" i="44" s="1"/>
  <c r="B31" i="44" a="1"/>
  <c r="B31" i="44" s="1"/>
  <c r="B3" i="44" a="1"/>
  <c r="B9" i="44" a="1"/>
  <c r="B14" i="44" a="1"/>
  <c r="B15" i="44" a="1"/>
  <c r="B25" i="44" a="1"/>
  <c r="B10" i="44" a="1"/>
  <c r="B20" i="44" a="1"/>
  <c r="B16" i="44" a="1"/>
  <c r="B11" i="44" a="1"/>
  <c r="B21" i="44" a="1"/>
  <c r="B26" i="44" a="1"/>
  <c r="B7" i="44" a="1"/>
  <c r="B17" i="44" a="1"/>
  <c r="B19" i="44" a="1"/>
  <c r="B12" i="44" a="1"/>
  <c r="B22" i="44" a="1"/>
  <c r="B27" i="44" a="1"/>
  <c r="B8" i="44" a="1"/>
  <c r="B18" i="44" a="1"/>
  <c r="B24" i="44" a="1"/>
  <c r="B13" i="44" a="1"/>
  <c r="B23" i="44" a="1"/>
  <c r="B3" i="44" l="1"/>
  <c r="B23" i="44"/>
  <c r="B13" i="44"/>
  <c r="B24" i="44"/>
  <c r="B18" i="44"/>
  <c r="B8" i="44"/>
  <c r="B27" i="44"/>
  <c r="B22" i="44"/>
  <c r="B12" i="44"/>
  <c r="B19" i="44"/>
  <c r="B17" i="44"/>
  <c r="B7" i="44"/>
  <c r="B26" i="44"/>
  <c r="B21" i="44"/>
  <c r="B11" i="44"/>
  <c r="B16" i="44"/>
  <c r="B20" i="44"/>
  <c r="B10" i="44"/>
  <c r="B25" i="44"/>
  <c r="B15" i="44"/>
  <c r="B14" i="44"/>
  <c r="B9" i="44"/>
  <c r="O9" i="44" a="1"/>
  <c r="O9" i="44" s="1"/>
  <c r="B99" i="44" a="1"/>
  <c r="B99" i="44" s="1"/>
  <c r="B98" i="44" a="1"/>
  <c r="B98" i="44" s="1"/>
  <c r="B97" i="44" a="1"/>
  <c r="B97" i="44" s="1"/>
  <c r="B96" i="44" a="1"/>
  <c r="B96" i="44" s="1"/>
  <c r="B95" i="44" a="1"/>
  <c r="B95" i="44" s="1"/>
  <c r="B94" i="44" a="1"/>
  <c r="B94" i="44" s="1"/>
  <c r="E93" i="44"/>
  <c r="B93" i="44" a="1"/>
  <c r="B93" i="44" s="1"/>
  <c r="E92" i="44"/>
  <c r="B92" i="44" a="1"/>
  <c r="B92" i="44" s="1"/>
  <c r="E91" i="44"/>
  <c r="D91" i="44" a="1"/>
  <c r="D91" i="44" s="1"/>
  <c r="C91" i="44" a="1"/>
  <c r="C91" i="44" s="1"/>
  <c r="B91" i="44" a="1"/>
  <c r="B91" i="44" s="1"/>
  <c r="E90" i="44"/>
  <c r="D90" i="44" a="1"/>
  <c r="D90" i="44" s="1"/>
  <c r="C90" i="44" a="1"/>
  <c r="C90" i="44" s="1"/>
  <c r="B90" i="44" a="1"/>
  <c r="B90" i="44" s="1"/>
  <c r="E89" i="44"/>
  <c r="D89" i="44" a="1"/>
  <c r="D89" i="44" s="1"/>
  <c r="C89" i="44" a="1"/>
  <c r="C89" i="44" s="1"/>
  <c r="B89" i="44" a="1"/>
  <c r="B89" i="44" s="1"/>
  <c r="E88" i="44"/>
  <c r="D88" i="44" a="1"/>
  <c r="D88" i="44" s="1"/>
  <c r="C88" i="44" a="1"/>
  <c r="C88" i="44" s="1"/>
  <c r="B88" i="44" a="1"/>
  <c r="B88" i="44" s="1"/>
  <c r="E87" i="44"/>
  <c r="D87" i="44" a="1"/>
  <c r="D87" i="44" s="1"/>
  <c r="C87" i="44" a="1"/>
  <c r="C87" i="44" s="1"/>
  <c r="B87" i="44" a="1"/>
  <c r="B87" i="44" s="1"/>
  <c r="E86" i="44"/>
  <c r="D86" i="44" a="1"/>
  <c r="D86" i="44" s="1"/>
  <c r="C86" i="44" a="1"/>
  <c r="C86" i="44" s="1"/>
  <c r="B86" i="44" a="1"/>
  <c r="B86" i="44" s="1"/>
  <c r="E85" i="44"/>
  <c r="D85" i="44" a="1"/>
  <c r="D85" i="44" s="1"/>
  <c r="C85" i="44" a="1"/>
  <c r="C85" i="44" s="1"/>
  <c r="B85" i="44" a="1"/>
  <c r="B85" i="44" s="1"/>
  <c r="E84" i="44"/>
  <c r="D84" i="44" a="1"/>
  <c r="D84" i="44" s="1"/>
  <c r="C84" i="44" a="1"/>
  <c r="C84" i="44" s="1"/>
  <c r="B84" i="44" a="1"/>
  <c r="B84" i="44" s="1"/>
  <c r="E83" i="44"/>
  <c r="D83" i="44" a="1"/>
  <c r="D83" i="44" s="1"/>
  <c r="C83" i="44" a="1"/>
  <c r="C83" i="44" s="1"/>
  <c r="B83" i="44" a="1"/>
  <c r="B83" i="44" s="1"/>
  <c r="E82" i="44"/>
  <c r="D82" i="44" a="1"/>
  <c r="D82" i="44" s="1"/>
  <c r="C82" i="44" a="1"/>
  <c r="C82" i="44" s="1"/>
  <c r="B82" i="44" a="1"/>
  <c r="B82" i="44" s="1"/>
  <c r="E81" i="44"/>
  <c r="D81" i="44" a="1"/>
  <c r="D81" i="44" s="1"/>
  <c r="C81" i="44" a="1"/>
  <c r="C81" i="44" s="1"/>
  <c r="B81" i="44" a="1"/>
  <c r="B81" i="44" s="1"/>
  <c r="E80" i="44"/>
  <c r="D80" i="44" a="1"/>
  <c r="D80" i="44" s="1"/>
  <c r="C80" i="44" a="1"/>
  <c r="C80" i="44" s="1"/>
  <c r="B80" i="44" a="1"/>
  <c r="B80" i="44" s="1"/>
  <c r="E79" i="44"/>
  <c r="D79" i="44" a="1"/>
  <c r="D79" i="44" s="1"/>
  <c r="C79" i="44" a="1"/>
  <c r="C79" i="44" s="1"/>
  <c r="B79" i="44" a="1"/>
  <c r="B79" i="44" s="1"/>
  <c r="E78" i="44"/>
  <c r="D78" i="44" a="1"/>
  <c r="D78" i="44" s="1"/>
  <c r="C78" i="44" a="1"/>
  <c r="C78" i="44" s="1"/>
  <c r="B78" i="44" a="1"/>
  <c r="B78" i="44" s="1"/>
  <c r="E77" i="44"/>
  <c r="D77" i="44" a="1"/>
  <c r="D77" i="44" s="1"/>
  <c r="C77" i="44" a="1"/>
  <c r="C77" i="44" s="1"/>
  <c r="B77" i="44" a="1"/>
  <c r="B77" i="44" s="1"/>
  <c r="E76" i="44"/>
  <c r="D76" i="44" a="1"/>
  <c r="D76" i="44" s="1"/>
  <c r="C76" i="44" a="1"/>
  <c r="C76" i="44" s="1"/>
  <c r="B76" i="44" a="1"/>
  <c r="B76" i="44" s="1"/>
  <c r="E75" i="44"/>
  <c r="D75" i="44" a="1"/>
  <c r="D75" i="44" s="1"/>
  <c r="C75" i="44" a="1"/>
  <c r="C75" i="44" s="1"/>
  <c r="B75" i="44" a="1"/>
  <c r="B75" i="44" s="1"/>
  <c r="E74" i="44"/>
  <c r="D74" i="44" a="1"/>
  <c r="D74" i="44" s="1"/>
  <c r="C74" i="44" a="1"/>
  <c r="C74" i="44" s="1"/>
  <c r="B74" i="44" a="1"/>
  <c r="B74" i="44" s="1"/>
  <c r="E73" i="44"/>
  <c r="D73" i="44" a="1"/>
  <c r="D73" i="44" s="1"/>
  <c r="C73" i="44" a="1"/>
  <c r="C73" i="44" s="1"/>
  <c r="B73" i="44" a="1"/>
  <c r="B73" i="44" s="1"/>
  <c r="E72" i="44"/>
  <c r="D72" i="44" a="1"/>
  <c r="D72" i="44" s="1"/>
  <c r="C72" i="44" a="1"/>
  <c r="C72" i="44" s="1"/>
  <c r="B72" i="44" a="1"/>
  <c r="B72" i="44" s="1"/>
  <c r="E71" i="44"/>
  <c r="D71" i="44" a="1"/>
  <c r="D71" i="44" s="1"/>
  <c r="C71" i="44" a="1"/>
  <c r="C71" i="44" s="1"/>
  <c r="B71" i="44" a="1"/>
  <c r="B71" i="44" s="1"/>
  <c r="E70" i="44"/>
  <c r="D70" i="44" a="1"/>
  <c r="D70" i="44" s="1"/>
  <c r="C70" i="44" a="1"/>
  <c r="C70" i="44" s="1"/>
  <c r="B70" i="44" a="1"/>
  <c r="B70" i="44" s="1"/>
  <c r="E69" i="44"/>
  <c r="D69" i="44" a="1"/>
  <c r="D69" i="44" s="1"/>
  <c r="C69" i="44" a="1"/>
  <c r="C69" i="44" s="1"/>
  <c r="B69" i="44" a="1"/>
  <c r="B69" i="44" s="1"/>
  <c r="E68" i="44"/>
  <c r="D68" i="44" a="1"/>
  <c r="D68" i="44" s="1"/>
  <c r="C68" i="44" a="1"/>
  <c r="C68" i="44" s="1"/>
  <c r="B68" i="44" a="1"/>
  <c r="B68" i="44" s="1"/>
  <c r="E67" i="44"/>
  <c r="D67" i="44" a="1"/>
  <c r="D67" i="44" s="1"/>
  <c r="C67" i="44" a="1"/>
  <c r="C67" i="44" s="1"/>
  <c r="B67" i="44" a="1"/>
  <c r="B67" i="44" s="1"/>
  <c r="E66" i="44"/>
  <c r="D66" i="44" a="1"/>
  <c r="D66" i="44" s="1"/>
  <c r="C66" i="44" a="1"/>
  <c r="C66" i="44" s="1"/>
  <c r="B66" i="44" a="1"/>
  <c r="B66" i="44" s="1"/>
  <c r="E65" i="44"/>
  <c r="D65" i="44" a="1"/>
  <c r="D65" i="44" s="1"/>
  <c r="C65" i="44" a="1"/>
  <c r="C65" i="44" s="1"/>
  <c r="B65" i="44" a="1"/>
  <c r="B65" i="44" s="1"/>
  <c r="E64" i="44"/>
  <c r="D64" i="44" a="1"/>
  <c r="D64" i="44" s="1"/>
  <c r="C64" i="44" a="1"/>
  <c r="C64" i="44" s="1"/>
  <c r="B64" i="44" a="1"/>
  <c r="B64" i="44" s="1"/>
  <c r="E63" i="44"/>
  <c r="D63" i="44" a="1"/>
  <c r="D63" i="44" s="1"/>
  <c r="C63" i="44" a="1"/>
  <c r="C63" i="44" s="1"/>
  <c r="B63" i="44" a="1"/>
  <c r="B63" i="44" s="1"/>
  <c r="E62" i="44"/>
  <c r="D62" i="44" a="1"/>
  <c r="D62" i="44" s="1"/>
  <c r="C62" i="44" a="1"/>
  <c r="C62" i="44" s="1"/>
  <c r="B62" i="44" a="1"/>
  <c r="B62" i="44" s="1"/>
  <c r="E61" i="44"/>
  <c r="D61" i="44" a="1"/>
  <c r="D61" i="44" s="1"/>
  <c r="C61" i="44" a="1"/>
  <c r="C61" i="44" s="1"/>
  <c r="B61" i="44" a="1"/>
  <c r="B61" i="44" s="1"/>
  <c r="E60" i="44"/>
  <c r="D60" i="44" a="1"/>
  <c r="D60" i="44" s="1"/>
  <c r="C60" i="44" a="1"/>
  <c r="C60" i="44" s="1"/>
  <c r="B60" i="44" a="1"/>
  <c r="B60" i="44" s="1"/>
  <c r="E59" i="44"/>
  <c r="D59" i="44" a="1"/>
  <c r="D59" i="44" s="1"/>
  <c r="C59" i="44" a="1"/>
  <c r="C59" i="44" s="1"/>
  <c r="B59" i="44" a="1"/>
  <c r="B59" i="44" s="1"/>
  <c r="E58" i="44"/>
  <c r="D58" i="44" a="1"/>
  <c r="D58" i="44" s="1"/>
  <c r="C58" i="44" a="1"/>
  <c r="C58" i="44" s="1"/>
  <c r="B58" i="44" a="1"/>
  <c r="B58" i="44" s="1"/>
  <c r="E57" i="44"/>
  <c r="D57" i="44" a="1"/>
  <c r="D57" i="44" s="1"/>
  <c r="C57" i="44" a="1"/>
  <c r="C57" i="44" s="1"/>
  <c r="B57" i="44" a="1"/>
  <c r="B57" i="44" s="1"/>
  <c r="E56" i="44"/>
  <c r="D56" i="44" a="1"/>
  <c r="D56" i="44" s="1"/>
  <c r="C56" i="44" a="1"/>
  <c r="C56" i="44" s="1"/>
  <c r="B56" i="44" a="1"/>
  <c r="B56" i="44" s="1"/>
  <c r="E55" i="44"/>
  <c r="D55" i="44" a="1"/>
  <c r="D55" i="44" s="1"/>
  <c r="C55" i="44" a="1"/>
  <c r="C55" i="44" s="1"/>
  <c r="B55" i="44" a="1"/>
  <c r="B55" i="44" s="1"/>
  <c r="E54" i="44"/>
  <c r="D54" i="44" a="1"/>
  <c r="D54" i="44" s="1"/>
  <c r="C54" i="44" a="1"/>
  <c r="C54" i="44" s="1"/>
  <c r="B54" i="44" a="1"/>
  <c r="B54" i="44" s="1"/>
  <c r="E53" i="44"/>
  <c r="D53" i="44" a="1"/>
  <c r="D53" i="44" s="1"/>
  <c r="C53" i="44" a="1"/>
  <c r="C53" i="44" s="1"/>
  <c r="B53" i="44" a="1"/>
  <c r="B53" i="44" s="1"/>
  <c r="E52" i="44"/>
  <c r="D52" i="44" a="1"/>
  <c r="D52" i="44" s="1"/>
  <c r="C52" i="44" a="1"/>
  <c r="C52" i="44" s="1"/>
  <c r="B52" i="44" a="1"/>
  <c r="B52" i="44" s="1"/>
  <c r="E51" i="44"/>
  <c r="D51" i="44" a="1"/>
  <c r="D51" i="44" s="1"/>
  <c r="C51" i="44" a="1"/>
  <c r="C51" i="44" s="1"/>
  <c r="B51" i="44" a="1"/>
  <c r="B51" i="44" s="1"/>
  <c r="E50" i="44"/>
  <c r="D50" i="44" a="1"/>
  <c r="D50" i="44" s="1"/>
  <c r="C50" i="44" a="1"/>
  <c r="C50" i="44" s="1"/>
  <c r="B50" i="44" a="1"/>
  <c r="B50" i="44" s="1"/>
  <c r="E49" i="44"/>
  <c r="D49" i="44" a="1"/>
  <c r="D49" i="44" s="1"/>
  <c r="C49" i="44" a="1"/>
  <c r="C49" i="44" s="1"/>
  <c r="B49" i="44" a="1"/>
  <c r="B49" i="44" s="1"/>
  <c r="E48" i="44"/>
  <c r="D48" i="44" a="1"/>
  <c r="D48" i="44" s="1"/>
  <c r="C48" i="44" a="1"/>
  <c r="C48" i="44" s="1"/>
  <c r="B48" i="44" a="1"/>
  <c r="B48" i="44" s="1"/>
  <c r="E47" i="44"/>
  <c r="D47" i="44" a="1"/>
  <c r="D47" i="44" s="1"/>
  <c r="C47" i="44" a="1"/>
  <c r="C47" i="44" s="1"/>
  <c r="B47" i="44" a="1"/>
  <c r="B47" i="44" s="1"/>
  <c r="E46" i="44"/>
  <c r="D46" i="44" a="1"/>
  <c r="D46" i="44" s="1"/>
  <c r="C46" i="44" a="1"/>
  <c r="C46" i="44" s="1"/>
  <c r="B46" i="44" a="1"/>
  <c r="B46" i="44" s="1"/>
  <c r="E45" i="44"/>
  <c r="D45" i="44" a="1"/>
  <c r="D45" i="44" s="1"/>
  <c r="B45" i="44" a="1"/>
  <c r="B45" i="44" s="1"/>
  <c r="H44" i="44"/>
  <c r="G44" i="44"/>
  <c r="E44" i="44"/>
  <c r="D44" i="44" a="1"/>
  <c r="D44" i="44" s="1"/>
  <c r="C44" i="44" a="1"/>
  <c r="C44" i="44" s="1"/>
  <c r="B44" i="44" a="1"/>
  <c r="B44" i="44" s="1"/>
  <c r="H43" i="44"/>
  <c r="G43" i="44"/>
  <c r="E43" i="44"/>
  <c r="D43" i="44" a="1"/>
  <c r="D43" i="44" s="1"/>
  <c r="C43" i="44" a="1"/>
  <c r="C43" i="44" s="1"/>
  <c r="B43" i="44" a="1"/>
  <c r="B43" i="44" s="1"/>
  <c r="H42" i="44"/>
  <c r="G42" i="44"/>
  <c r="E42" i="44"/>
  <c r="D42" i="44" a="1"/>
  <c r="D42" i="44" s="1"/>
  <c r="C42" i="44" a="1"/>
  <c r="C42" i="44" s="1"/>
  <c r="B42" i="44" a="1"/>
  <c r="B42" i="44" s="1"/>
  <c r="H41" i="44"/>
  <c r="G41" i="44"/>
  <c r="E41" i="44"/>
  <c r="D41" i="44" a="1"/>
  <c r="D41" i="44" s="1"/>
  <c r="C41" i="44" a="1"/>
  <c r="C41" i="44" s="1"/>
  <c r="B41" i="44" a="1"/>
  <c r="B41" i="44" s="1"/>
  <c r="H40" i="44"/>
  <c r="G40" i="44"/>
  <c r="E40" i="44"/>
  <c r="D40" i="44" a="1"/>
  <c r="D40" i="44" s="1"/>
  <c r="C40" i="44" a="1"/>
  <c r="C40" i="44" s="1"/>
  <c r="B40" i="44" a="1"/>
  <c r="B40" i="44" s="1"/>
  <c r="H39" i="44"/>
  <c r="G39" i="44"/>
  <c r="E39" i="44"/>
  <c r="D39" i="44" a="1"/>
  <c r="D39" i="44" s="1"/>
  <c r="C39" i="44" a="1"/>
  <c r="C39" i="44" s="1"/>
  <c r="F39" i="44" s="1"/>
  <c r="B39" i="44" a="1"/>
  <c r="B39" i="44" s="1"/>
  <c r="H38" i="44"/>
  <c r="G38" i="44"/>
  <c r="E38" i="44"/>
  <c r="D38" i="44" a="1"/>
  <c r="D38" i="44" s="1"/>
  <c r="C38" i="44" a="1"/>
  <c r="C38" i="44" s="1"/>
  <c r="F38" i="44" s="1"/>
  <c r="B38" i="44" a="1"/>
  <c r="B38" i="44" s="1"/>
  <c r="H37" i="44"/>
  <c r="G37" i="44"/>
  <c r="E37" i="44"/>
  <c r="D37" i="44" a="1"/>
  <c r="D37" i="44" s="1"/>
  <c r="C37" i="44" a="1"/>
  <c r="C37" i="44" s="1"/>
  <c r="F37" i="44" s="1"/>
  <c r="B37" i="44" a="1"/>
  <c r="B37" i="44" s="1"/>
  <c r="H36" i="44"/>
  <c r="G36" i="44"/>
  <c r="E36" i="44"/>
  <c r="D36" i="44" a="1"/>
  <c r="D36" i="44" s="1"/>
  <c r="C36" i="44" a="1"/>
  <c r="C36" i="44" s="1"/>
  <c r="F36" i="44" s="1"/>
  <c r="B36" i="44" a="1"/>
  <c r="B36" i="44" s="1"/>
  <c r="H35" i="44"/>
  <c r="G35" i="44"/>
  <c r="E35" i="44"/>
  <c r="D35" i="44" a="1"/>
  <c r="D35" i="44" s="1"/>
  <c r="C35" i="44" a="1"/>
  <c r="C35" i="44" s="1"/>
  <c r="F35" i="44" s="1"/>
  <c r="B35" i="44" a="1"/>
  <c r="B35" i="44" s="1"/>
  <c r="H34" i="44" a="1"/>
  <c r="H34" i="44" s="1"/>
  <c r="G34" i="44"/>
  <c r="E34" i="44"/>
  <c r="D34" i="44" a="1"/>
  <c r="D34" i="44" s="1"/>
  <c r="C34" i="44" a="1"/>
  <c r="C34" i="44" s="1"/>
  <c r="F34" i="44" s="1"/>
  <c r="B34" i="44" a="1"/>
  <c r="B34" i="44" s="1"/>
  <c r="H33" i="44" a="1"/>
  <c r="H33" i="44" s="1"/>
  <c r="G33" i="44"/>
  <c r="F33" i="44" a="1"/>
  <c r="F33" i="44" s="1"/>
  <c r="E33" i="44"/>
  <c r="D33" i="44" a="1"/>
  <c r="D33" i="44" s="1"/>
  <c r="C33" i="44" a="1"/>
  <c r="C33" i="44" s="1"/>
  <c r="B33" i="44" a="1"/>
  <c r="B33" i="44" s="1"/>
  <c r="H32" i="44" a="1"/>
  <c r="H32" i="44" s="1"/>
  <c r="G32" i="44" a="1"/>
  <c r="G32" i="44" s="1"/>
  <c r="F32" i="44" a="1"/>
  <c r="F32" i="44" s="1"/>
  <c r="E32" i="44"/>
  <c r="D32" i="44" a="1"/>
  <c r="D32" i="44" s="1"/>
  <c r="C32" i="44" a="1"/>
  <c r="C32" i="44" s="1"/>
  <c r="B32" i="44" a="1"/>
  <c r="B32" i="44" s="1"/>
  <c r="H31" i="44" a="1"/>
  <c r="H31" i="44" s="1"/>
  <c r="G31" i="44" a="1"/>
  <c r="G31" i="44" s="1"/>
  <c r="F31" i="44" a="1"/>
  <c r="F31" i="44" s="1"/>
  <c r="E31" i="44"/>
  <c r="D31" i="44" a="1"/>
  <c r="D31" i="44" s="1"/>
  <c r="C31" i="44" a="1"/>
  <c r="C31" i="44" s="1"/>
  <c r="H30" i="44" a="1"/>
  <c r="H30" i="44" s="1"/>
  <c r="G30" i="44" a="1"/>
  <c r="G30" i="44" s="1"/>
  <c r="F30" i="44" a="1"/>
  <c r="F30" i="44" s="1"/>
  <c r="E30" i="44" a="1"/>
  <c r="E30" i="44" s="1"/>
  <c r="D30" i="44" a="1"/>
  <c r="D30" i="44" s="1"/>
  <c r="C30" i="44" a="1"/>
  <c r="C30" i="44" s="1"/>
  <c r="H29" i="44" a="1"/>
  <c r="H29" i="44" s="1"/>
  <c r="G29" i="44" a="1"/>
  <c r="G29" i="44" s="1"/>
  <c r="F29" i="44" a="1"/>
  <c r="F29" i="44" s="1"/>
  <c r="E29" i="44" a="1"/>
  <c r="E29" i="44" s="1"/>
  <c r="D29" i="44" a="1"/>
  <c r="D29" i="44" s="1"/>
  <c r="C29" i="44" a="1"/>
  <c r="C29" i="44" s="1"/>
  <c r="H28" i="44" a="1"/>
  <c r="H28" i="44" s="1"/>
  <c r="G28" i="44" a="1"/>
  <c r="G28" i="44" s="1"/>
  <c r="F28" i="44" a="1"/>
  <c r="F28" i="44" s="1"/>
  <c r="E28" i="44" a="1"/>
  <c r="E28" i="44" s="1"/>
  <c r="D28" i="44" a="1"/>
  <c r="D28" i="44" s="1"/>
  <c r="C28" i="44" a="1"/>
  <c r="C28" i="44" s="1"/>
  <c r="B28" i="29" a="1"/>
  <c r="B28" i="29" s="1"/>
  <c r="B29" i="29" a="1"/>
  <c r="B29" i="29" s="1"/>
  <c r="B30" i="29" a="1"/>
  <c r="B30" i="29" s="1"/>
  <c r="B31" i="29" a="1"/>
  <c r="B31" i="29" s="1"/>
  <c r="B32" i="29" a="1"/>
  <c r="B32" i="29" s="1"/>
  <c r="B33" i="29" a="1"/>
  <c r="B33" i="29" s="1"/>
  <c r="H28" i="29" a="1"/>
  <c r="H28" i="29" s="1"/>
  <c r="H29" i="29" a="1"/>
  <c r="H29" i="29" s="1"/>
  <c r="H30" i="29" a="1"/>
  <c r="H30" i="29" s="1"/>
  <c r="H31" i="29" a="1"/>
  <c r="H31" i="29" s="1"/>
  <c r="H32" i="29" a="1"/>
  <c r="H32" i="29" s="1"/>
  <c r="H33" i="29" a="1"/>
  <c r="H33" i="29" s="1"/>
  <c r="H34" i="29" a="1"/>
  <c r="H34" i="29" s="1"/>
  <c r="G28" i="29" a="1"/>
  <c r="G28" i="29" s="1"/>
  <c r="G29" i="29" a="1"/>
  <c r="G29" i="29" s="1"/>
  <c r="G30" i="29" a="1"/>
  <c r="G30" i="29" s="1"/>
  <c r="G31" i="29" a="1"/>
  <c r="G31" i="29" s="1"/>
  <c r="G32" i="29" a="1"/>
  <c r="G32" i="29" s="1"/>
  <c r="F28" i="29" a="1"/>
  <c r="F28" i="29" s="1"/>
  <c r="F29" i="29" a="1"/>
  <c r="F29" i="29" s="1"/>
  <c r="F30" i="29" a="1"/>
  <c r="F30" i="29" s="1"/>
  <c r="F31" i="29" a="1"/>
  <c r="F31" i="29" s="1"/>
  <c r="F32" i="29" a="1"/>
  <c r="F32" i="29" s="1"/>
  <c r="F33" i="29" a="1"/>
  <c r="F33" i="29" s="1"/>
  <c r="E28" i="29" a="1"/>
  <c r="E28" i="29" s="1"/>
  <c r="E29" i="29" a="1"/>
  <c r="E29" i="29" s="1"/>
  <c r="E30" i="29" a="1"/>
  <c r="E30" i="29" s="1"/>
  <c r="D28" i="29" a="1"/>
  <c r="D28" i="29" s="1"/>
  <c r="D29" i="29" a="1"/>
  <c r="D29" i="29" s="1"/>
  <c r="D30" i="29" a="1"/>
  <c r="D30" i="29" s="1"/>
  <c r="D31" i="29" a="1"/>
  <c r="D31" i="29" s="1"/>
  <c r="D32" i="29" a="1"/>
  <c r="D32" i="29" s="1"/>
  <c r="D33" i="29" a="1"/>
  <c r="D33" i="29" s="1"/>
  <c r="C28" i="29" a="1"/>
  <c r="C28" i="29" s="1"/>
  <c r="C29" i="29" a="1"/>
  <c r="C29" i="29" s="1"/>
  <c r="C30" i="29" a="1"/>
  <c r="C30" i="29" s="1"/>
  <c r="C31" i="29" a="1"/>
  <c r="C31" i="29" s="1"/>
  <c r="C32" i="29" a="1"/>
  <c r="C32" i="29" s="1"/>
  <c r="E31" i="29"/>
  <c r="E32" i="29"/>
  <c r="E33" i="29"/>
  <c r="D24" i="44" a="1"/>
  <c r="D4" i="44" a="1"/>
  <c r="F25" i="44" a="1"/>
  <c r="F5" i="44" a="1"/>
  <c r="C24" i="44" a="1"/>
  <c r="C14" i="44" a="1"/>
  <c r="E23" i="44" a="1"/>
  <c r="G20" i="44" a="1"/>
  <c r="D11" i="44" a="1"/>
  <c r="F22" i="44" a="1"/>
  <c r="F3" i="44" a="1"/>
  <c r="H23" i="44" a="1"/>
  <c r="H7" i="44" a="1"/>
  <c r="E16" i="44" a="1"/>
  <c r="G13" i="44" a="1"/>
  <c r="B9" i="29" a="1"/>
  <c r="B26" i="29" a="1"/>
  <c r="B8" i="29" a="1"/>
  <c r="H20" i="29" a="1"/>
  <c r="H27" i="29" a="1"/>
  <c r="G9" i="29" a="1"/>
  <c r="G11" i="29" a="1"/>
  <c r="G14" i="29" a="1"/>
  <c r="F5" i="29" a="1"/>
  <c r="F7" i="29" a="1"/>
  <c r="E9" i="29" a="1"/>
  <c r="E16" i="29" a="1"/>
  <c r="E23" i="29" a="1"/>
  <c r="D5" i="29" a="1"/>
  <c r="D7" i="29" a="1"/>
  <c r="C8" i="29" a="1"/>
  <c r="C14" i="29" a="1"/>
  <c r="E27" i="44" a="1"/>
  <c r="G19" i="44" a="1"/>
  <c r="F3" i="29" a="1"/>
  <c r="D22" i="44" a="1"/>
  <c r="D3" i="44" a="1"/>
  <c r="F23" i="44" a="1"/>
  <c r="C12" i="44" a="1"/>
  <c r="H22" i="44" a="1"/>
  <c r="H12" i="44" a="1"/>
  <c r="E21" i="44" a="1"/>
  <c r="G12" i="44" a="1"/>
  <c r="D9" i="44" a="1"/>
  <c r="F20" i="44" a="1"/>
  <c r="C17" i="44" a="1"/>
  <c r="C23" i="44" a="1"/>
  <c r="C5" i="44" a="1"/>
  <c r="E14" i="44" a="1"/>
  <c r="G11" i="44" a="1"/>
  <c r="B14" i="29" a="1"/>
  <c r="B6" i="29" a="1"/>
  <c r="B13" i="29" a="1"/>
  <c r="H5" i="29" a="1"/>
  <c r="H7" i="29" a="1"/>
  <c r="G19" i="29" a="1"/>
  <c r="G21" i="29" a="1"/>
  <c r="G24" i="29" a="1"/>
  <c r="F10" i="29" a="1"/>
  <c r="F17" i="29" a="1"/>
  <c r="E19" i="29" a="1"/>
  <c r="E21" i="29" a="1"/>
  <c r="E14" i="29" a="1"/>
  <c r="D15" i="29" a="1"/>
  <c r="D17" i="29" a="1"/>
  <c r="C10" i="29" a="1"/>
  <c r="C12" i="29" a="1"/>
  <c r="C18" i="29" a="1"/>
  <c r="D27" i="29" a="1"/>
  <c r="C15" i="29" a="1"/>
  <c r="G24" i="44" a="1"/>
  <c r="B22" i="29" a="1"/>
  <c r="E6" i="29" a="1"/>
  <c r="D20" i="44" a="1"/>
  <c r="H10" i="44" a="1"/>
  <c r="F21" i="44" a="1"/>
  <c r="H8" i="44" a="1"/>
  <c r="C22" i="44" a="1"/>
  <c r="C10" i="44" a="1"/>
  <c r="E19" i="44" a="1"/>
  <c r="D27" i="44" a="1"/>
  <c r="D7" i="44" a="1"/>
  <c r="F18" i="44" a="1"/>
  <c r="C15" i="44" a="1"/>
  <c r="H21" i="44" a="1"/>
  <c r="G9" i="44" a="1"/>
  <c r="E12" i="44" a="1"/>
  <c r="G7" i="44" a="1"/>
  <c r="B19" i="29" a="1"/>
  <c r="B11" i="29" a="1"/>
  <c r="B23" i="29" a="1"/>
  <c r="H10" i="29" a="1"/>
  <c r="H12" i="29" a="1"/>
  <c r="G15" i="29" a="1"/>
  <c r="G27" i="29" a="1"/>
  <c r="G23" i="29" a="1"/>
  <c r="F20" i="29" a="1"/>
  <c r="F27" i="29" a="1"/>
  <c r="E15" i="29" a="1"/>
  <c r="E7" i="29" a="1"/>
  <c r="E24" i="29" a="1"/>
  <c r="D25" i="29" a="1"/>
  <c r="C22" i="29" a="1"/>
  <c r="D8" i="44" a="1"/>
  <c r="H25" i="44" a="1"/>
  <c r="G26" i="29" a="1"/>
  <c r="D3" i="29" a="1"/>
  <c r="O4" i="44" a="1"/>
  <c r="D18" i="44" a="1"/>
  <c r="C8" i="44" a="1"/>
  <c r="F19" i="44" a="1"/>
  <c r="C6" i="44" a="1"/>
  <c r="H20" i="44" a="1"/>
  <c r="H6" i="44" a="1"/>
  <c r="E17" i="44" a="1"/>
  <c r="D25" i="44" a="1"/>
  <c r="D5" i="44" a="1"/>
  <c r="F16" i="44" a="1"/>
  <c r="C13" i="44" a="1"/>
  <c r="C21" i="44" a="1"/>
  <c r="G5" i="44" a="1"/>
  <c r="E10" i="44" a="1"/>
  <c r="G4" i="44" a="1"/>
  <c r="B24" i="29" a="1"/>
  <c r="B21" i="29" a="1"/>
  <c r="B3" i="29" a="1"/>
  <c r="H25" i="29" a="1"/>
  <c r="H22" i="29" a="1"/>
  <c r="G25" i="29" a="1"/>
  <c r="G7" i="29" a="1"/>
  <c r="G3" i="29" a="1"/>
  <c r="F11" i="29" a="1"/>
  <c r="F24" i="29" a="1"/>
  <c r="E26" i="29" a="1"/>
  <c r="E12" i="29" a="1"/>
  <c r="E3" i="29" a="1"/>
  <c r="D11" i="29" a="1"/>
  <c r="D13" i="29" a="1"/>
  <c r="C5" i="29" a="1"/>
  <c r="C27" i="29" a="1"/>
  <c r="C3" i="29" a="1"/>
  <c r="D21" i="29" a="1"/>
  <c r="C19" i="29" a="1"/>
  <c r="F6" i="44" a="1"/>
  <c r="H3" i="29" a="1"/>
  <c r="D12" i="29" a="1"/>
  <c r="O5" i="44" a="1"/>
  <c r="D16" i="44" a="1"/>
  <c r="H4" i="44" a="1"/>
  <c r="F17" i="44" a="1"/>
  <c r="H3" i="44" a="1"/>
  <c r="C20" i="44" a="1"/>
  <c r="C4" i="44" a="1"/>
  <c r="E15" i="44" a="1"/>
  <c r="D23" i="44" a="1"/>
  <c r="H11" i="44" a="1"/>
  <c r="F14" i="44" a="1"/>
  <c r="H9" i="44" a="1"/>
  <c r="H19" i="44" a="1"/>
  <c r="G8" i="44" a="1"/>
  <c r="E8" i="44" a="1"/>
  <c r="G27" i="44" a="1"/>
  <c r="B20" i="29" a="1"/>
  <c r="B12" i="29" a="1"/>
  <c r="H4" i="29" a="1"/>
  <c r="H21" i="29" a="1"/>
  <c r="H8" i="29" a="1"/>
  <c r="G5" i="29" a="1"/>
  <c r="G12" i="29" a="1"/>
  <c r="F4" i="29" a="1"/>
  <c r="F26" i="29" a="1"/>
  <c r="F18" i="29" a="1"/>
  <c r="E5" i="29" a="1"/>
  <c r="E22" i="29" a="1"/>
  <c r="D4" i="29" a="1"/>
  <c r="D23" i="29" a="1"/>
  <c r="G10" i="44" a="1"/>
  <c r="E20" i="44" a="1"/>
  <c r="F12" i="29" a="1"/>
  <c r="O6" i="44" a="1"/>
  <c r="D14" i="44" a="1"/>
  <c r="C3" i="44" a="1"/>
  <c r="F15" i="44" a="1"/>
  <c r="E9" i="44" a="1"/>
  <c r="H18" i="44" a="1"/>
  <c r="E11" i="44" a="1"/>
  <c r="E13" i="44" a="1"/>
  <c r="D21" i="44" a="1"/>
  <c r="C9" i="44" a="1"/>
  <c r="F12" i="44" a="1"/>
  <c r="C7" i="44" a="1"/>
  <c r="C19" i="44" a="1"/>
  <c r="E26" i="44" a="1"/>
  <c r="E6" i="44" a="1"/>
  <c r="G25" i="44" a="1"/>
  <c r="B5" i="29" a="1"/>
  <c r="B27" i="29" a="1"/>
  <c r="H9" i="29" a="1"/>
  <c r="H6" i="29" a="1"/>
  <c r="H13" i="29" a="1"/>
  <c r="G10" i="29" a="1"/>
  <c r="G22" i="29" a="1"/>
  <c r="F9" i="29" a="1"/>
  <c r="F6" i="29" a="1"/>
  <c r="F8" i="29" a="1"/>
  <c r="E10" i="29" a="1"/>
  <c r="E27" i="29" a="1"/>
  <c r="D9" i="29" a="1"/>
  <c r="D6" i="29" a="1"/>
  <c r="D8" i="29" a="1"/>
  <c r="C25" i="29" a="1"/>
  <c r="C7" i="29" a="1"/>
  <c r="C21" i="29" a="1"/>
  <c r="F9" i="44" a="1"/>
  <c r="H13" i="44" a="1"/>
  <c r="G13" i="29" a="1"/>
  <c r="C6" i="29" a="1"/>
  <c r="O7" i="44" a="1"/>
  <c r="D12" i="44" a="1"/>
  <c r="E7" i="44" a="1"/>
  <c r="F13" i="44" a="1"/>
  <c r="G16" i="44" a="1"/>
  <c r="C18" i="44" a="1"/>
  <c r="G18" i="44" a="1"/>
  <c r="E5" i="44" a="1"/>
  <c r="D19" i="44" a="1"/>
  <c r="H5" i="44" a="1"/>
  <c r="F10" i="44" a="1"/>
  <c r="H27" i="44" a="1"/>
  <c r="H17" i="44" a="1"/>
  <c r="E24" i="44" a="1"/>
  <c r="E4" i="44" a="1"/>
  <c r="G23" i="44" a="1"/>
  <c r="B10" i="29" a="1"/>
  <c r="B7" i="29" a="1"/>
  <c r="H14" i="29" a="1"/>
  <c r="H11" i="29" a="1"/>
  <c r="H18" i="29" a="1"/>
  <c r="G20" i="29" a="1"/>
  <c r="G17" i="29" a="1"/>
  <c r="F14" i="29" a="1"/>
  <c r="F16" i="29" a="1"/>
  <c r="F13" i="29" a="1"/>
  <c r="E20" i="29" a="1"/>
  <c r="E17" i="29" a="1"/>
  <c r="D14" i="29" a="1"/>
  <c r="D16" i="29" a="1"/>
  <c r="D18" i="29" a="1"/>
  <c r="C11" i="29" a="1"/>
  <c r="C17" i="29" a="1"/>
  <c r="C13" i="29" a="1"/>
  <c r="D15" i="44" a="1"/>
  <c r="H24" i="29" a="1"/>
  <c r="E13" i="29" a="1"/>
  <c r="O8" i="44" a="1"/>
  <c r="D10" i="44" a="1"/>
  <c r="G14" i="44" a="1"/>
  <c r="F11" i="44" a="1"/>
  <c r="H26" i="44" a="1"/>
  <c r="H16" i="44" a="1"/>
  <c r="G3" i="44" a="1"/>
  <c r="G26" i="44" a="1"/>
  <c r="D17" i="44" a="1"/>
  <c r="G6" i="44" a="1"/>
  <c r="F8" i="44" a="1"/>
  <c r="C27" i="44" a="1"/>
  <c r="H15" i="44" a="1"/>
  <c r="E22" i="44" a="1"/>
  <c r="E3" i="44" a="1"/>
  <c r="G21" i="44" a="1"/>
  <c r="B15" i="29" a="1"/>
  <c r="B17" i="29" a="1"/>
  <c r="H19" i="29" a="1"/>
  <c r="H16" i="29" a="1"/>
  <c r="H23" i="29" a="1"/>
  <c r="G16" i="29" a="1"/>
  <c r="G8" i="29" a="1"/>
  <c r="F19" i="29" a="1"/>
  <c r="F21" i="29" a="1"/>
  <c r="F23" i="29" a="1"/>
  <c r="E25" i="29" a="1"/>
  <c r="E8" i="29" a="1"/>
  <c r="D19" i="29" a="1"/>
  <c r="D26" i="29" a="1"/>
  <c r="D24" i="29" a="1"/>
  <c r="O3" i="44" a="1"/>
  <c r="C16" i="44" a="1"/>
  <c r="G17" i="44" a="1"/>
  <c r="F15" i="29" a="1"/>
  <c r="C23" i="29" a="1"/>
  <c r="C26" i="44" a="1"/>
  <c r="B25" i="29" a="1"/>
  <c r="D26" i="44" a="1"/>
  <c r="D6" i="44" a="1"/>
  <c r="F27" i="44" a="1"/>
  <c r="F7" i="44" a="1"/>
  <c r="H24" i="44" a="1"/>
  <c r="H14" i="44" a="1"/>
  <c r="E25" i="44" a="1"/>
  <c r="G22" i="44" a="1"/>
  <c r="D13" i="44" a="1"/>
  <c r="F24" i="44" a="1"/>
  <c r="F4" i="44" a="1"/>
  <c r="C25" i="44" a="1"/>
  <c r="C11" i="44" a="1"/>
  <c r="E18" i="44" a="1"/>
  <c r="G15" i="44" a="1"/>
  <c r="B4" i="29" a="1"/>
  <c r="B16" i="29" a="1"/>
  <c r="B18" i="29" a="1"/>
  <c r="H15" i="29" a="1"/>
  <c r="H17" i="29" a="1"/>
  <c r="G4" i="29" a="1"/>
  <c r="G6" i="29" a="1"/>
  <c r="G18" i="29" a="1"/>
  <c r="F25" i="29" a="1"/>
  <c r="F22" i="29" a="1"/>
  <c r="E4" i="29" a="1"/>
  <c r="E11" i="29" a="1"/>
  <c r="E18" i="29" a="1"/>
  <c r="D20" i="29" a="1"/>
  <c r="D22" i="29" a="1"/>
  <c r="C4" i="29" a="1"/>
  <c r="C16" i="29" a="1"/>
  <c r="C24" i="29" a="1"/>
  <c r="C9" i="29" a="1"/>
  <c r="C26" i="29" a="1"/>
  <c r="C20" i="29" a="1"/>
  <c r="F26" i="44" a="1"/>
  <c r="H26" i="29" a="1"/>
  <c r="D10" i="29" a="1"/>
  <c r="O8" i="44" l="1"/>
  <c r="O7" i="44"/>
  <c r="O6" i="44"/>
  <c r="O5" i="44"/>
  <c r="O4" i="44"/>
  <c r="O3" i="44"/>
  <c r="A31" i="44"/>
  <c r="A32" i="44"/>
  <c r="A30" i="44"/>
  <c r="G19" i="44"/>
  <c r="G21" i="44"/>
  <c r="G23" i="44"/>
  <c r="G25" i="44"/>
  <c r="G27" i="44"/>
  <c r="G4" i="44"/>
  <c r="G7" i="44"/>
  <c r="G11" i="44"/>
  <c r="G13" i="44"/>
  <c r="G15" i="44"/>
  <c r="G17" i="44"/>
  <c r="E3" i="44"/>
  <c r="E4" i="44"/>
  <c r="E6" i="44"/>
  <c r="E8" i="44"/>
  <c r="E10" i="44"/>
  <c r="E12" i="44"/>
  <c r="E14" i="44"/>
  <c r="E16" i="44"/>
  <c r="E18" i="44"/>
  <c r="E20" i="44"/>
  <c r="E22" i="44"/>
  <c r="E24" i="44"/>
  <c r="E26" i="44"/>
  <c r="G8" i="44"/>
  <c r="G5" i="44"/>
  <c r="G9" i="44"/>
  <c r="C5" i="44"/>
  <c r="H7" i="44"/>
  <c r="C11" i="44"/>
  <c r="H13" i="44"/>
  <c r="H15" i="44"/>
  <c r="H17" i="44"/>
  <c r="C19" i="44"/>
  <c r="H19" i="44"/>
  <c r="C21" i="44"/>
  <c r="H21" i="44"/>
  <c r="C23" i="44"/>
  <c r="H23" i="44"/>
  <c r="C25" i="44"/>
  <c r="H25" i="44"/>
  <c r="C27" i="44"/>
  <c r="H27" i="44"/>
  <c r="C7" i="44"/>
  <c r="H9" i="44"/>
  <c r="C13" i="44"/>
  <c r="C15" i="44"/>
  <c r="C17" i="44"/>
  <c r="F3" i="44"/>
  <c r="F4" i="44"/>
  <c r="F6" i="44"/>
  <c r="F8" i="44"/>
  <c r="F10" i="44"/>
  <c r="F12" i="44"/>
  <c r="F14" i="44"/>
  <c r="F16" i="44"/>
  <c r="F18" i="44"/>
  <c r="F20" i="44"/>
  <c r="F22" i="44"/>
  <c r="F24" i="44"/>
  <c r="F26" i="44"/>
  <c r="G6" i="44"/>
  <c r="H5" i="44"/>
  <c r="C9" i="44"/>
  <c r="H11" i="44"/>
  <c r="D5" i="44"/>
  <c r="D7" i="44"/>
  <c r="D9" i="44"/>
  <c r="D11" i="44"/>
  <c r="D13" i="44"/>
  <c r="D15" i="44"/>
  <c r="D17" i="44"/>
  <c r="D19" i="44"/>
  <c r="D21" i="44"/>
  <c r="D23" i="44"/>
  <c r="D25" i="44"/>
  <c r="D27" i="44"/>
  <c r="G12" i="44"/>
  <c r="G20" i="44"/>
  <c r="G22" i="44"/>
  <c r="G24" i="44"/>
  <c r="G26" i="44"/>
  <c r="E5" i="44"/>
  <c r="E13" i="44"/>
  <c r="E15" i="44"/>
  <c r="E17" i="44"/>
  <c r="E19" i="44"/>
  <c r="E21" i="44"/>
  <c r="E23" i="44"/>
  <c r="E25" i="44"/>
  <c r="E27" i="44"/>
  <c r="G3" i="44"/>
  <c r="G18" i="44"/>
  <c r="E11" i="44"/>
  <c r="C4" i="44"/>
  <c r="H6" i="44"/>
  <c r="C10" i="44"/>
  <c r="H12" i="44"/>
  <c r="C14" i="44"/>
  <c r="H14" i="44"/>
  <c r="C16" i="44"/>
  <c r="H16" i="44"/>
  <c r="C18" i="44"/>
  <c r="H18" i="44"/>
  <c r="C20" i="44"/>
  <c r="H20" i="44"/>
  <c r="C22" i="44"/>
  <c r="H22" i="44"/>
  <c r="C24" i="44"/>
  <c r="H24" i="44"/>
  <c r="C26" i="44"/>
  <c r="H26" i="44"/>
  <c r="G16" i="44"/>
  <c r="E9" i="44"/>
  <c r="H3" i="44"/>
  <c r="C6" i="44"/>
  <c r="H8" i="44"/>
  <c r="C12" i="44"/>
  <c r="F5" i="44"/>
  <c r="F7" i="44"/>
  <c r="F9" i="44"/>
  <c r="F11" i="44"/>
  <c r="F13" i="44"/>
  <c r="F15" i="44"/>
  <c r="F17" i="44"/>
  <c r="F19" i="44"/>
  <c r="F21" i="44"/>
  <c r="F23" i="44"/>
  <c r="F25" i="44"/>
  <c r="F27" i="44"/>
  <c r="G10" i="44"/>
  <c r="G14" i="44"/>
  <c r="E7" i="44"/>
  <c r="C3" i="44"/>
  <c r="H4" i="44"/>
  <c r="C8" i="44"/>
  <c r="H10" i="44"/>
  <c r="D3" i="44"/>
  <c r="D4" i="44"/>
  <c r="D6" i="44"/>
  <c r="D8" i="44"/>
  <c r="D10" i="44"/>
  <c r="D12" i="44"/>
  <c r="D14" i="44"/>
  <c r="D16" i="44"/>
  <c r="D18" i="44"/>
  <c r="D20" i="44"/>
  <c r="D22" i="44"/>
  <c r="D24" i="44"/>
  <c r="D26" i="44"/>
  <c r="A28" i="44"/>
  <c r="A29" i="44"/>
  <c r="B23" i="29"/>
  <c r="B13" i="29"/>
  <c r="B8" i="29"/>
  <c r="B18" i="29"/>
  <c r="B22" i="29"/>
  <c r="B17" i="29"/>
  <c r="B7" i="29"/>
  <c r="B27" i="29"/>
  <c r="B12" i="29"/>
  <c r="B21" i="29"/>
  <c r="B11" i="29"/>
  <c r="B6" i="29"/>
  <c r="B26" i="29"/>
  <c r="B16" i="29"/>
  <c r="B25" i="29"/>
  <c r="B15" i="29"/>
  <c r="B10" i="29"/>
  <c r="B5" i="29"/>
  <c r="B20" i="29"/>
  <c r="B24" i="29"/>
  <c r="B19" i="29"/>
  <c r="B14" i="29"/>
  <c r="B9" i="29"/>
  <c r="B4" i="29"/>
  <c r="B3" i="29"/>
  <c r="H23" i="29"/>
  <c r="H18" i="29"/>
  <c r="H13" i="29"/>
  <c r="H8" i="29"/>
  <c r="H22" i="29"/>
  <c r="H12" i="29"/>
  <c r="H7" i="29"/>
  <c r="H27" i="29"/>
  <c r="H17" i="29"/>
  <c r="H26" i="29"/>
  <c r="H16" i="29"/>
  <c r="H11" i="29"/>
  <c r="H6" i="29"/>
  <c r="H21" i="29"/>
  <c r="H25" i="29"/>
  <c r="H10" i="29"/>
  <c r="H5" i="29"/>
  <c r="H20" i="29"/>
  <c r="H15" i="29"/>
  <c r="H24" i="29"/>
  <c r="H19" i="29"/>
  <c r="H14" i="29"/>
  <c r="H9" i="29"/>
  <c r="H4" i="29"/>
  <c r="H3" i="29"/>
  <c r="G23" i="29"/>
  <c r="G24" i="29"/>
  <c r="G14" i="29"/>
  <c r="G18" i="29"/>
  <c r="G13" i="29"/>
  <c r="G8" i="29"/>
  <c r="G17" i="29"/>
  <c r="G22" i="29"/>
  <c r="G12" i="29"/>
  <c r="G7" i="29"/>
  <c r="G27" i="29"/>
  <c r="G21" i="29"/>
  <c r="G11" i="29"/>
  <c r="G6" i="29"/>
  <c r="G26" i="29"/>
  <c r="G16" i="29"/>
  <c r="G20" i="29"/>
  <c r="G10" i="29"/>
  <c r="G5" i="29"/>
  <c r="G25" i="29"/>
  <c r="G15" i="29"/>
  <c r="G19" i="29"/>
  <c r="G9" i="29"/>
  <c r="G4" i="29"/>
  <c r="G3" i="29"/>
  <c r="F23" i="29"/>
  <c r="F13" i="29"/>
  <c r="F8" i="29"/>
  <c r="F18" i="29"/>
  <c r="F24" i="29"/>
  <c r="F27" i="29"/>
  <c r="F17" i="29"/>
  <c r="F7" i="29"/>
  <c r="F22" i="29"/>
  <c r="F12" i="29"/>
  <c r="F21" i="29"/>
  <c r="F16" i="29"/>
  <c r="F6" i="29"/>
  <c r="F26" i="29"/>
  <c r="F11" i="29"/>
  <c r="F20" i="29"/>
  <c r="F10" i="29"/>
  <c r="F5" i="29"/>
  <c r="F25" i="29"/>
  <c r="F15" i="29"/>
  <c r="F19" i="29"/>
  <c r="F14" i="29"/>
  <c r="F9" i="29"/>
  <c r="F4" i="29"/>
  <c r="F3" i="29"/>
  <c r="E24" i="29"/>
  <c r="E14" i="29"/>
  <c r="E23" i="29"/>
  <c r="E18" i="29"/>
  <c r="E13" i="29"/>
  <c r="E8" i="29"/>
  <c r="E17" i="29"/>
  <c r="E27" i="29"/>
  <c r="E22" i="29"/>
  <c r="E12" i="29"/>
  <c r="E7" i="29"/>
  <c r="E21" i="29"/>
  <c r="E16" i="29"/>
  <c r="E11" i="29"/>
  <c r="E6" i="29"/>
  <c r="E25" i="29"/>
  <c r="E20" i="29"/>
  <c r="E10" i="29"/>
  <c r="E5" i="29"/>
  <c r="E26" i="29"/>
  <c r="E15" i="29"/>
  <c r="E19" i="29"/>
  <c r="E9" i="29"/>
  <c r="E4" i="29"/>
  <c r="E3" i="29"/>
  <c r="D24" i="29"/>
  <c r="D18" i="29"/>
  <c r="D8" i="29"/>
  <c r="D23" i="29"/>
  <c r="D13" i="29"/>
  <c r="D27" i="29"/>
  <c r="D17" i="29"/>
  <c r="D7" i="29"/>
  <c r="D22" i="29"/>
  <c r="D12" i="29"/>
  <c r="D26" i="29"/>
  <c r="D16" i="29"/>
  <c r="D6" i="29"/>
  <c r="D21" i="29"/>
  <c r="D11" i="29"/>
  <c r="D25" i="29"/>
  <c r="D15" i="29"/>
  <c r="D5" i="29"/>
  <c r="D20" i="29"/>
  <c r="D10" i="29"/>
  <c r="D19" i="29"/>
  <c r="D14" i="29"/>
  <c r="D9" i="29"/>
  <c r="D4" i="29"/>
  <c r="D3" i="29"/>
  <c r="C14" i="29"/>
  <c r="C18" i="29"/>
  <c r="C8" i="29"/>
  <c r="C24" i="29"/>
  <c r="C23" i="29"/>
  <c r="C13" i="29"/>
  <c r="C17" i="29"/>
  <c r="C7" i="29"/>
  <c r="C19" i="29"/>
  <c r="C27" i="29"/>
  <c r="C22" i="29"/>
  <c r="C12" i="29"/>
  <c r="C26" i="29"/>
  <c r="C16" i="29"/>
  <c r="C6" i="29"/>
  <c r="C21" i="29"/>
  <c r="C11" i="29"/>
  <c r="C25" i="29"/>
  <c r="C15" i="29"/>
  <c r="C5" i="29"/>
  <c r="C20" i="29"/>
  <c r="C10" i="29"/>
  <c r="C9" i="29"/>
  <c r="C4" i="29"/>
  <c r="C3" i="29"/>
  <c r="A8" i="44" l="1"/>
  <c r="A24" i="44"/>
  <c r="A14" i="44"/>
  <c r="A21" i="44"/>
  <c r="A18" i="44"/>
  <c r="A26" i="44"/>
  <c r="A27" i="44"/>
  <c r="A12" i="44"/>
  <c r="A4" i="44"/>
  <c r="A23" i="44"/>
  <c r="A19" i="44"/>
  <c r="A11" i="44"/>
  <c r="A17" i="44"/>
  <c r="A3" i="44"/>
  <c r="A5" i="44"/>
  <c r="A15" i="44"/>
  <c r="A10" i="44"/>
  <c r="A22" i="44"/>
  <c r="A13" i="44"/>
  <c r="A20" i="44"/>
  <c r="A25" i="44"/>
  <c r="A7" i="44"/>
  <c r="A9" i="44"/>
  <c r="A16" i="44"/>
  <c r="A6" i="44"/>
  <c r="B34" i="29" a="1"/>
  <c r="B34" i="29" s="1"/>
  <c r="B35" i="29" a="1"/>
  <c r="B35" i="29" s="1"/>
  <c r="B36" i="29" a="1"/>
  <c r="B36" i="29" s="1"/>
  <c r="B37" i="29" a="1"/>
  <c r="B37" i="29" s="1"/>
  <c r="B38" i="29" a="1"/>
  <c r="B38" i="29" s="1"/>
  <c r="B39" i="29" a="1"/>
  <c r="B39" i="29" s="1"/>
  <c r="B40" i="29" a="1"/>
  <c r="B40" i="29" s="1"/>
  <c r="B41" i="29" a="1"/>
  <c r="B41" i="29" s="1"/>
  <c r="B42" i="29" a="1"/>
  <c r="B42" i="29" s="1"/>
  <c r="B43" i="29" a="1"/>
  <c r="B43" i="29" s="1"/>
  <c r="B44" i="29" a="1"/>
  <c r="B44" i="29" s="1"/>
  <c r="B45" i="29" a="1"/>
  <c r="B45" i="29" s="1"/>
  <c r="B46" i="29" a="1"/>
  <c r="B46" i="29" s="1"/>
  <c r="B47" i="29" a="1"/>
  <c r="B47" i="29" s="1"/>
  <c r="B48" i="29" a="1"/>
  <c r="B48" i="29" s="1"/>
  <c r="B49" i="29" a="1"/>
  <c r="B49" i="29" s="1"/>
  <c r="B50" i="29" a="1"/>
  <c r="B50" i="29" s="1"/>
  <c r="B51" i="29" a="1"/>
  <c r="B51" i="29" s="1"/>
  <c r="B52" i="29" a="1"/>
  <c r="B52" i="29" s="1"/>
  <c r="B53" i="29" a="1"/>
  <c r="B53" i="29" s="1"/>
  <c r="B54" i="29" a="1"/>
  <c r="B54" i="29" s="1"/>
  <c r="B55" i="29" a="1"/>
  <c r="B55" i="29" s="1"/>
  <c r="B56" i="29" a="1"/>
  <c r="B56" i="29" s="1"/>
  <c r="B57" i="29" a="1"/>
  <c r="B57" i="29" s="1"/>
  <c r="B58" i="29" a="1"/>
  <c r="B58" i="29" s="1"/>
  <c r="B59" i="29" a="1"/>
  <c r="B59" i="29" s="1"/>
  <c r="B60" i="29" a="1"/>
  <c r="B60" i="29" s="1"/>
  <c r="B61" i="29" a="1"/>
  <c r="B61" i="29" s="1"/>
  <c r="B62" i="29" a="1"/>
  <c r="B62" i="29" s="1"/>
  <c r="B63" i="29" a="1"/>
  <c r="B63" i="29" s="1"/>
  <c r="B64" i="29" a="1"/>
  <c r="B64" i="29" s="1"/>
  <c r="B65" i="29" a="1"/>
  <c r="B65" i="29" s="1"/>
  <c r="B66" i="29" a="1"/>
  <c r="B66" i="29" s="1"/>
  <c r="B67" i="29" a="1"/>
  <c r="B67" i="29" s="1"/>
  <c r="B68" i="29" a="1"/>
  <c r="B68" i="29" s="1"/>
  <c r="B69" i="29" a="1"/>
  <c r="B69" i="29" s="1"/>
  <c r="B70" i="29" a="1"/>
  <c r="B70" i="29" s="1"/>
  <c r="B71" i="29" a="1"/>
  <c r="B71" i="29" s="1"/>
  <c r="B72" i="29" a="1"/>
  <c r="B72" i="29" s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  <c r="I3" i="44" l="1"/>
  <c r="J3" i="44"/>
  <c r="K3" i="44"/>
  <c r="L3" i="44"/>
  <c r="M3" i="44"/>
  <c r="AF259" i="1"/>
  <c r="AF260" i="1"/>
  <c r="AF261" i="1"/>
  <c r="AF262" i="1"/>
  <c r="AF263" i="1"/>
  <c r="AF264" i="1"/>
  <c r="AF265" i="1"/>
  <c r="AF266" i="1"/>
  <c r="AF267" i="1"/>
  <c r="AF268" i="1"/>
  <c r="AH259" i="1"/>
  <c r="AH260" i="1"/>
  <c r="AH261" i="1"/>
  <c r="AH262" i="1"/>
  <c r="AH263" i="1"/>
  <c r="AH264" i="1"/>
  <c r="AH265" i="1"/>
  <c r="AH266" i="1"/>
  <c r="AH267" i="1"/>
  <c r="AH268" i="1"/>
  <c r="AJ259" i="1"/>
  <c r="AJ260" i="1"/>
  <c r="AJ261" i="1"/>
  <c r="AJ262" i="1"/>
  <c r="AJ263" i="1"/>
  <c r="AJ264" i="1"/>
  <c r="AJ265" i="1"/>
  <c r="AJ266" i="1"/>
  <c r="AJ267" i="1"/>
  <c r="AJ268" i="1"/>
  <c r="AL259" i="1"/>
  <c r="AL260" i="1"/>
  <c r="AL261" i="1"/>
  <c r="AL262" i="1"/>
  <c r="AL263" i="1"/>
  <c r="AL264" i="1"/>
  <c r="AL265" i="1"/>
  <c r="AL266" i="1"/>
  <c r="AL267" i="1"/>
  <c r="AL268" i="1"/>
  <c r="D46" i="42" l="1" a="1"/>
  <c r="D46" i="42" s="1"/>
  <c r="C46" i="42" a="1"/>
  <c r="C46" i="42" s="1"/>
  <c r="B46" i="42" a="1"/>
  <c r="B46" i="42" s="1"/>
  <c r="D45" i="42" a="1"/>
  <c r="D45" i="42" s="1"/>
  <c r="C45" i="42" a="1"/>
  <c r="C45" i="42" s="1"/>
  <c r="B45" i="42" a="1"/>
  <c r="B45" i="42" s="1"/>
  <c r="D44" i="42" a="1"/>
  <c r="D44" i="42" s="1"/>
  <c r="C44" i="42" a="1"/>
  <c r="C44" i="42" s="1"/>
  <c r="B44" i="42" a="1"/>
  <c r="B44" i="42" s="1"/>
  <c r="D43" i="42" a="1"/>
  <c r="D43" i="42" s="1"/>
  <c r="C43" i="42" a="1"/>
  <c r="C43" i="42" s="1"/>
  <c r="B43" i="42" a="1"/>
  <c r="B43" i="42" s="1"/>
  <c r="D42" i="42" a="1"/>
  <c r="D42" i="42" s="1"/>
  <c r="C42" i="42" a="1"/>
  <c r="C42" i="42" s="1"/>
  <c r="B42" i="42" a="1"/>
  <c r="B42" i="42" s="1"/>
  <c r="D41" i="42" a="1"/>
  <c r="D41" i="42" s="1"/>
  <c r="C41" i="42" a="1"/>
  <c r="C41" i="42" s="1"/>
  <c r="B41" i="42" a="1"/>
  <c r="B41" i="42" s="1"/>
  <c r="D40" i="42" a="1"/>
  <c r="D40" i="42" s="1"/>
  <c r="C40" i="42" a="1"/>
  <c r="C40" i="42" s="1"/>
  <c r="B40" i="42" a="1"/>
  <c r="B40" i="42" s="1"/>
  <c r="D39" i="42" a="1"/>
  <c r="D39" i="42" s="1"/>
  <c r="C39" i="42" a="1"/>
  <c r="C39" i="42" s="1"/>
  <c r="G39" i="42" s="1"/>
  <c r="B39" i="42" a="1"/>
  <c r="B39" i="42" s="1"/>
  <c r="F39" i="42" s="1"/>
  <c r="D38" i="42" a="1"/>
  <c r="D38" i="42" s="1"/>
  <c r="C38" i="42" a="1"/>
  <c r="C38" i="42" s="1"/>
  <c r="G38" i="42" s="1"/>
  <c r="B38" i="42" a="1"/>
  <c r="B38" i="42" s="1"/>
  <c r="F38" i="42" s="1"/>
  <c r="D37" i="42" a="1"/>
  <c r="D37" i="42" s="1"/>
  <c r="C37" i="42" a="1"/>
  <c r="C37" i="42" s="1"/>
  <c r="G37" i="42" s="1"/>
  <c r="B37" i="42" a="1"/>
  <c r="B37" i="42" s="1"/>
  <c r="F37" i="42" s="1"/>
  <c r="D36" i="42" a="1"/>
  <c r="D36" i="42" s="1"/>
  <c r="C36" i="42" a="1"/>
  <c r="C36" i="42" s="1"/>
  <c r="G36" i="42" s="1"/>
  <c r="B36" i="42" a="1"/>
  <c r="B36" i="42" s="1"/>
  <c r="F36" i="42" s="1"/>
  <c r="D35" i="42" a="1"/>
  <c r="D35" i="42" s="1"/>
  <c r="C35" i="42" a="1"/>
  <c r="C35" i="42" s="1"/>
  <c r="G35" i="42" s="1"/>
  <c r="B35" i="42" a="1"/>
  <c r="B35" i="42" s="1"/>
  <c r="F35" i="42" s="1"/>
  <c r="D34" i="42" a="1"/>
  <c r="D34" i="42" s="1"/>
  <c r="C34" i="42" a="1"/>
  <c r="C34" i="42" s="1"/>
  <c r="G34" i="42" s="1"/>
  <c r="B34" i="42" a="1"/>
  <c r="B34" i="42" s="1"/>
  <c r="F34" i="42" s="1"/>
  <c r="D33" i="42" a="1"/>
  <c r="D33" i="42" s="1"/>
  <c r="C33" i="42" a="1"/>
  <c r="C33" i="42" s="1"/>
  <c r="G33" i="42" s="1"/>
  <c r="B33" i="42" a="1"/>
  <c r="B33" i="42" s="1"/>
  <c r="F33" i="42" s="1"/>
  <c r="D32" i="42" a="1"/>
  <c r="D32" i="42" s="1"/>
  <c r="C32" i="42" a="1"/>
  <c r="C32" i="42" s="1"/>
  <c r="G32" i="42" s="1"/>
  <c r="B32" i="42" a="1"/>
  <c r="B32" i="42" s="1"/>
  <c r="F32" i="42" s="1"/>
  <c r="D31" i="42" a="1"/>
  <c r="D31" i="42" s="1"/>
  <c r="C31" i="42" a="1"/>
  <c r="C31" i="42" s="1"/>
  <c r="G31" i="42" s="1"/>
  <c r="B31" i="42" a="1"/>
  <c r="B31" i="42" s="1"/>
  <c r="B99" i="42" a="1"/>
  <c r="B99" i="42" s="1"/>
  <c r="B98" i="42" a="1"/>
  <c r="B98" i="42" s="1"/>
  <c r="B97" i="42" a="1"/>
  <c r="B97" i="42" s="1"/>
  <c r="B96" i="42" a="1"/>
  <c r="B96" i="42" s="1"/>
  <c r="B95" i="42" a="1"/>
  <c r="B95" i="42" s="1"/>
  <c r="B94" i="42" a="1"/>
  <c r="B94" i="42" s="1"/>
  <c r="E93" i="42"/>
  <c r="B93" i="42" a="1"/>
  <c r="B93" i="42" s="1"/>
  <c r="E92" i="42"/>
  <c r="B92" i="42" a="1"/>
  <c r="B92" i="42" s="1"/>
  <c r="E91" i="42"/>
  <c r="D91" i="42" a="1"/>
  <c r="D91" i="42" s="1"/>
  <c r="C91" i="42" a="1"/>
  <c r="C91" i="42" s="1"/>
  <c r="B91" i="42" a="1"/>
  <c r="B91" i="42" s="1"/>
  <c r="E90" i="42"/>
  <c r="D90" i="42" a="1"/>
  <c r="D90" i="42" s="1"/>
  <c r="C90" i="42" a="1"/>
  <c r="C90" i="42" s="1"/>
  <c r="B90" i="42" a="1"/>
  <c r="B90" i="42" s="1"/>
  <c r="E89" i="42"/>
  <c r="D89" i="42" a="1"/>
  <c r="D89" i="42" s="1"/>
  <c r="C89" i="42" a="1"/>
  <c r="C89" i="42" s="1"/>
  <c r="B89" i="42" a="1"/>
  <c r="B89" i="42" s="1"/>
  <c r="E88" i="42"/>
  <c r="D88" i="42" a="1"/>
  <c r="D88" i="42" s="1"/>
  <c r="C88" i="42" a="1"/>
  <c r="C88" i="42" s="1"/>
  <c r="B88" i="42" a="1"/>
  <c r="B88" i="42" s="1"/>
  <c r="E87" i="42"/>
  <c r="D87" i="42" a="1"/>
  <c r="D87" i="42" s="1"/>
  <c r="C87" i="42" a="1"/>
  <c r="C87" i="42" s="1"/>
  <c r="B87" i="42" a="1"/>
  <c r="B87" i="42" s="1"/>
  <c r="E86" i="42"/>
  <c r="D86" i="42" a="1"/>
  <c r="D86" i="42" s="1"/>
  <c r="C86" i="42" a="1"/>
  <c r="C86" i="42" s="1"/>
  <c r="B86" i="42" a="1"/>
  <c r="B86" i="42" s="1"/>
  <c r="E85" i="42"/>
  <c r="D85" i="42" a="1"/>
  <c r="D85" i="42" s="1"/>
  <c r="C85" i="42" a="1"/>
  <c r="C85" i="42" s="1"/>
  <c r="B85" i="42" a="1"/>
  <c r="B85" i="42" s="1"/>
  <c r="E84" i="42"/>
  <c r="D84" i="42" a="1"/>
  <c r="D84" i="42" s="1"/>
  <c r="C84" i="42" a="1"/>
  <c r="C84" i="42" s="1"/>
  <c r="B84" i="42" a="1"/>
  <c r="B84" i="42" s="1"/>
  <c r="E83" i="42"/>
  <c r="D83" i="42" a="1"/>
  <c r="D83" i="42" s="1"/>
  <c r="C83" i="42" a="1"/>
  <c r="C83" i="42" s="1"/>
  <c r="B83" i="42" a="1"/>
  <c r="B83" i="42" s="1"/>
  <c r="E82" i="42"/>
  <c r="D82" i="42" a="1"/>
  <c r="D82" i="42" s="1"/>
  <c r="C82" i="42" a="1"/>
  <c r="C82" i="42" s="1"/>
  <c r="B82" i="42" a="1"/>
  <c r="B82" i="42" s="1"/>
  <c r="E81" i="42"/>
  <c r="D81" i="42" a="1"/>
  <c r="D81" i="42" s="1"/>
  <c r="C81" i="42" a="1"/>
  <c r="C81" i="42" s="1"/>
  <c r="B81" i="42" a="1"/>
  <c r="B81" i="42" s="1"/>
  <c r="E80" i="42"/>
  <c r="D80" i="42" a="1"/>
  <c r="D80" i="42" s="1"/>
  <c r="C80" i="42" a="1"/>
  <c r="C80" i="42" s="1"/>
  <c r="B80" i="42" a="1"/>
  <c r="B80" i="42" s="1"/>
  <c r="E79" i="42"/>
  <c r="D79" i="42" a="1"/>
  <c r="D79" i="42" s="1"/>
  <c r="C79" i="42" a="1"/>
  <c r="C79" i="42" s="1"/>
  <c r="B79" i="42" a="1"/>
  <c r="B79" i="42" s="1"/>
  <c r="E78" i="42"/>
  <c r="D78" i="42" a="1"/>
  <c r="D78" i="42" s="1"/>
  <c r="C78" i="42" a="1"/>
  <c r="C78" i="42" s="1"/>
  <c r="B78" i="42" a="1"/>
  <c r="B78" i="42" s="1"/>
  <c r="E77" i="42"/>
  <c r="D77" i="42" a="1"/>
  <c r="D77" i="42" s="1"/>
  <c r="C77" i="42" a="1"/>
  <c r="C77" i="42" s="1"/>
  <c r="B77" i="42" a="1"/>
  <c r="B77" i="42" s="1"/>
  <c r="E76" i="42"/>
  <c r="D76" i="42" a="1"/>
  <c r="D76" i="42" s="1"/>
  <c r="C76" i="42" a="1"/>
  <c r="C76" i="42" s="1"/>
  <c r="B76" i="42" a="1"/>
  <c r="B76" i="42" s="1"/>
  <c r="E75" i="42"/>
  <c r="D75" i="42" a="1"/>
  <c r="D75" i="42" s="1"/>
  <c r="C75" i="42" a="1"/>
  <c r="C75" i="42" s="1"/>
  <c r="B75" i="42" a="1"/>
  <c r="B75" i="42" s="1"/>
  <c r="E74" i="42"/>
  <c r="D74" i="42" a="1"/>
  <c r="D74" i="42" s="1"/>
  <c r="C74" i="42" a="1"/>
  <c r="C74" i="42" s="1"/>
  <c r="B74" i="42" a="1"/>
  <c r="B74" i="42" s="1"/>
  <c r="E73" i="42"/>
  <c r="D73" i="42" a="1"/>
  <c r="D73" i="42" s="1"/>
  <c r="C73" i="42" a="1"/>
  <c r="C73" i="42" s="1"/>
  <c r="B73" i="42" a="1"/>
  <c r="B73" i="42" s="1"/>
  <c r="E72" i="42"/>
  <c r="D72" i="42" a="1"/>
  <c r="D72" i="42" s="1"/>
  <c r="C72" i="42" a="1"/>
  <c r="C72" i="42" s="1"/>
  <c r="B72" i="42" a="1"/>
  <c r="B72" i="42" s="1"/>
  <c r="E71" i="42"/>
  <c r="D71" i="42" a="1"/>
  <c r="D71" i="42" s="1"/>
  <c r="C71" i="42" a="1"/>
  <c r="C71" i="42" s="1"/>
  <c r="B71" i="42" a="1"/>
  <c r="B71" i="42" s="1"/>
  <c r="E70" i="42"/>
  <c r="D70" i="42" a="1"/>
  <c r="D70" i="42" s="1"/>
  <c r="C70" i="42" a="1"/>
  <c r="C70" i="42" s="1"/>
  <c r="B70" i="42" a="1"/>
  <c r="B70" i="42" s="1"/>
  <c r="E69" i="42"/>
  <c r="D69" i="42" a="1"/>
  <c r="D69" i="42" s="1"/>
  <c r="C69" i="42" a="1"/>
  <c r="C69" i="42" s="1"/>
  <c r="B69" i="42" a="1"/>
  <c r="B69" i="42" s="1"/>
  <c r="E68" i="42"/>
  <c r="D68" i="42" a="1"/>
  <c r="D68" i="42" s="1"/>
  <c r="C68" i="42" a="1"/>
  <c r="C68" i="42" s="1"/>
  <c r="B68" i="42" a="1"/>
  <c r="B68" i="42" s="1"/>
  <c r="E67" i="42"/>
  <c r="D67" i="42" a="1"/>
  <c r="D67" i="42" s="1"/>
  <c r="C67" i="42" a="1"/>
  <c r="C67" i="42" s="1"/>
  <c r="B67" i="42" a="1"/>
  <c r="B67" i="42" s="1"/>
  <c r="E66" i="42"/>
  <c r="D66" i="42" a="1"/>
  <c r="D66" i="42" s="1"/>
  <c r="C66" i="42" a="1"/>
  <c r="C66" i="42" s="1"/>
  <c r="B66" i="42" a="1"/>
  <c r="B66" i="42" s="1"/>
  <c r="E65" i="42"/>
  <c r="D65" i="42" a="1"/>
  <c r="D65" i="42" s="1"/>
  <c r="C65" i="42" a="1"/>
  <c r="C65" i="42" s="1"/>
  <c r="B65" i="42" a="1"/>
  <c r="B65" i="42" s="1"/>
  <c r="E64" i="42"/>
  <c r="D64" i="42" a="1"/>
  <c r="D64" i="42" s="1"/>
  <c r="C64" i="42" a="1"/>
  <c r="C64" i="42" s="1"/>
  <c r="B64" i="42" a="1"/>
  <c r="B64" i="42" s="1"/>
  <c r="E63" i="42"/>
  <c r="D63" i="42" a="1"/>
  <c r="D63" i="42" s="1"/>
  <c r="C63" i="42" a="1"/>
  <c r="C63" i="42" s="1"/>
  <c r="B63" i="42" a="1"/>
  <c r="B63" i="42" s="1"/>
  <c r="E62" i="42"/>
  <c r="D62" i="42" a="1"/>
  <c r="D62" i="42" s="1"/>
  <c r="C62" i="42" a="1"/>
  <c r="C62" i="42" s="1"/>
  <c r="B62" i="42" a="1"/>
  <c r="B62" i="42" s="1"/>
  <c r="E61" i="42"/>
  <c r="D61" i="42" a="1"/>
  <c r="D61" i="42" s="1"/>
  <c r="C61" i="42" a="1"/>
  <c r="C61" i="42" s="1"/>
  <c r="B61" i="42" a="1"/>
  <c r="B61" i="42" s="1"/>
  <c r="E60" i="42"/>
  <c r="D60" i="42" a="1"/>
  <c r="D60" i="42" s="1"/>
  <c r="C60" i="42" a="1"/>
  <c r="C60" i="42" s="1"/>
  <c r="B60" i="42" a="1"/>
  <c r="B60" i="42" s="1"/>
  <c r="E59" i="42"/>
  <c r="D59" i="42" a="1"/>
  <c r="D59" i="42" s="1"/>
  <c r="C59" i="42" a="1"/>
  <c r="C59" i="42" s="1"/>
  <c r="B59" i="42" a="1"/>
  <c r="B59" i="42" s="1"/>
  <c r="E58" i="42"/>
  <c r="D58" i="42" a="1"/>
  <c r="D58" i="42" s="1"/>
  <c r="C58" i="42" a="1"/>
  <c r="C58" i="42" s="1"/>
  <c r="B58" i="42" a="1"/>
  <c r="B58" i="42" s="1"/>
  <c r="E57" i="42"/>
  <c r="D57" i="42" a="1"/>
  <c r="D57" i="42" s="1"/>
  <c r="C57" i="42" a="1"/>
  <c r="C57" i="42" s="1"/>
  <c r="B57" i="42" a="1"/>
  <c r="B57" i="42" s="1"/>
  <c r="E56" i="42"/>
  <c r="D56" i="42" a="1"/>
  <c r="D56" i="42" s="1"/>
  <c r="C56" i="42" a="1"/>
  <c r="C56" i="42" s="1"/>
  <c r="B56" i="42" a="1"/>
  <c r="B56" i="42" s="1"/>
  <c r="E55" i="42"/>
  <c r="D55" i="42" a="1"/>
  <c r="D55" i="42" s="1"/>
  <c r="C55" i="42" a="1"/>
  <c r="C55" i="42" s="1"/>
  <c r="B55" i="42" a="1"/>
  <c r="B55" i="42" s="1"/>
  <c r="E54" i="42"/>
  <c r="D54" i="42" a="1"/>
  <c r="D54" i="42" s="1"/>
  <c r="C54" i="42" a="1"/>
  <c r="C54" i="42" s="1"/>
  <c r="B54" i="42" a="1"/>
  <c r="B54" i="42" s="1"/>
  <c r="E53" i="42"/>
  <c r="D53" i="42" a="1"/>
  <c r="D53" i="42" s="1"/>
  <c r="C53" i="42" a="1"/>
  <c r="C53" i="42" s="1"/>
  <c r="B53" i="42" a="1"/>
  <c r="B53" i="42" s="1"/>
  <c r="E52" i="42"/>
  <c r="D52" i="42" a="1"/>
  <c r="D52" i="42" s="1"/>
  <c r="C52" i="42" a="1"/>
  <c r="C52" i="42" s="1"/>
  <c r="B52" i="42" a="1"/>
  <c r="B52" i="42" s="1"/>
  <c r="E51" i="42"/>
  <c r="D51" i="42" a="1"/>
  <c r="D51" i="42" s="1"/>
  <c r="C51" i="42" a="1"/>
  <c r="C51" i="42" s="1"/>
  <c r="B51" i="42" a="1"/>
  <c r="B51" i="42" s="1"/>
  <c r="E50" i="42"/>
  <c r="D50" i="42" a="1"/>
  <c r="D50" i="42" s="1"/>
  <c r="C50" i="42" a="1"/>
  <c r="C50" i="42" s="1"/>
  <c r="B50" i="42" a="1"/>
  <c r="B50" i="42" s="1"/>
  <c r="E49" i="42"/>
  <c r="D49" i="42" a="1"/>
  <c r="D49" i="42" s="1"/>
  <c r="C49" i="42" a="1"/>
  <c r="C49" i="42" s="1"/>
  <c r="B49" i="42" a="1"/>
  <c r="B49" i="42" s="1"/>
  <c r="E48" i="42"/>
  <c r="D48" i="42" a="1"/>
  <c r="D48" i="42" s="1"/>
  <c r="C48" i="42" a="1"/>
  <c r="C48" i="42" s="1"/>
  <c r="B48" i="42" a="1"/>
  <c r="B48" i="42" s="1"/>
  <c r="E47" i="42"/>
  <c r="D47" i="42" a="1"/>
  <c r="D47" i="42" s="1"/>
  <c r="C47" i="42" a="1"/>
  <c r="C47" i="42" s="1"/>
  <c r="B47" i="42" a="1"/>
  <c r="B47" i="42" s="1"/>
  <c r="E46" i="42"/>
  <c r="E45" i="42"/>
  <c r="I44" i="42"/>
  <c r="H44" i="42"/>
  <c r="E44" i="42"/>
  <c r="I43" i="42"/>
  <c r="H43" i="42"/>
  <c r="E43" i="42"/>
  <c r="I42" i="42"/>
  <c r="H42" i="42"/>
  <c r="E42" i="42"/>
  <c r="I41" i="42"/>
  <c r="H41" i="42"/>
  <c r="E41" i="42"/>
  <c r="I40" i="42"/>
  <c r="H40" i="42"/>
  <c r="E40" i="42"/>
  <c r="I39" i="42"/>
  <c r="H39" i="42"/>
  <c r="E39" i="42"/>
  <c r="I38" i="42"/>
  <c r="H38" i="42"/>
  <c r="E38" i="42"/>
  <c r="I37" i="42"/>
  <c r="H37" i="42"/>
  <c r="E37" i="42"/>
  <c r="I36" i="42"/>
  <c r="H36" i="42"/>
  <c r="E36" i="42"/>
  <c r="I35" i="42"/>
  <c r="H35" i="42"/>
  <c r="E35" i="42"/>
  <c r="I34" i="42"/>
  <c r="H34" i="42"/>
  <c r="E34" i="42"/>
  <c r="I33" i="42"/>
  <c r="H33" i="42"/>
  <c r="E33" i="42"/>
  <c r="D35" i="41" a="1"/>
  <c r="D35" i="41" s="1"/>
  <c r="C35" i="41" a="1"/>
  <c r="C35" i="41" s="1"/>
  <c r="G35" i="41" s="1"/>
  <c r="B35" i="41" a="1"/>
  <c r="B35" i="41" s="1"/>
  <c r="F35" i="41" s="1"/>
  <c r="D34" i="41" a="1"/>
  <c r="D34" i="41" s="1"/>
  <c r="C34" i="41" a="1"/>
  <c r="C34" i="41" s="1"/>
  <c r="G34" i="41" s="1"/>
  <c r="B34" i="41" a="1"/>
  <c r="B34" i="41" s="1"/>
  <c r="F34" i="41" s="1"/>
  <c r="D33" i="41" a="1"/>
  <c r="D33" i="41" s="1"/>
  <c r="C33" i="41" a="1"/>
  <c r="C33" i="41" s="1"/>
  <c r="G33" i="41" s="1"/>
  <c r="B33" i="41" a="1"/>
  <c r="B33" i="41" s="1"/>
  <c r="F33" i="41" s="1"/>
  <c r="D32" i="41" a="1"/>
  <c r="D32" i="41" s="1"/>
  <c r="C32" i="41" a="1"/>
  <c r="C32" i="41" s="1"/>
  <c r="G32" i="41" s="1"/>
  <c r="B32" i="41" a="1"/>
  <c r="B32" i="41" s="1"/>
  <c r="D31" i="41" a="1"/>
  <c r="D31" i="41" s="1"/>
  <c r="C31" i="41" a="1"/>
  <c r="C31" i="41" s="1"/>
  <c r="G31" i="41" s="1"/>
  <c r="B31" i="41" a="1"/>
  <c r="B31" i="41" s="1"/>
  <c r="D30" i="41" a="1"/>
  <c r="D30" i="41" s="1"/>
  <c r="C30" i="41" a="1"/>
  <c r="C30" i="41" s="1"/>
  <c r="B30" i="41" a="1"/>
  <c r="B30" i="41" s="1"/>
  <c r="D29" i="41" a="1"/>
  <c r="D29" i="41" s="1"/>
  <c r="C29" i="41" a="1"/>
  <c r="C29" i="41" s="1"/>
  <c r="B29" i="41" a="1"/>
  <c r="B29" i="41" s="1"/>
  <c r="D28" i="41" a="1"/>
  <c r="D28" i="41" s="1"/>
  <c r="C28" i="41" a="1"/>
  <c r="C28" i="41" s="1"/>
  <c r="B28" i="41" a="1"/>
  <c r="B28" i="41" s="1"/>
  <c r="D27" i="41" a="1"/>
  <c r="D27" i="41" s="1"/>
  <c r="C27" i="41" a="1"/>
  <c r="C27" i="41" s="1"/>
  <c r="B27" i="41" a="1"/>
  <c r="B27" i="41" s="1"/>
  <c r="D26" i="41" a="1"/>
  <c r="D26" i="41" s="1"/>
  <c r="C26" i="41" a="1"/>
  <c r="C26" i="41" s="1"/>
  <c r="B26" i="41" a="1"/>
  <c r="B26" i="41" s="1"/>
  <c r="D25" i="41" a="1"/>
  <c r="D25" i="41" s="1"/>
  <c r="C25" i="41" a="1"/>
  <c r="C25" i="41" s="1"/>
  <c r="B25" i="41" a="1"/>
  <c r="B25" i="41" s="1"/>
  <c r="D24" i="41" a="1"/>
  <c r="D24" i="41" s="1"/>
  <c r="C24" i="41" a="1"/>
  <c r="C24" i="41" s="1"/>
  <c r="B24" i="41" a="1"/>
  <c r="B24" i="41" s="1"/>
  <c r="D23" i="41" a="1"/>
  <c r="D23" i="41" s="1"/>
  <c r="C23" i="41" a="1"/>
  <c r="C23" i="41" s="1"/>
  <c r="B23" i="41" a="1"/>
  <c r="B23" i="41" s="1"/>
  <c r="D22" i="41" a="1"/>
  <c r="D22" i="41" s="1"/>
  <c r="C22" i="41" a="1"/>
  <c r="C22" i="41" s="1"/>
  <c r="B22" i="41" a="1"/>
  <c r="B22" i="41" s="1"/>
  <c r="D21" i="41" a="1"/>
  <c r="D21" i="41" s="1"/>
  <c r="C21" i="41" a="1"/>
  <c r="C21" i="41" s="1"/>
  <c r="B21" i="41" a="1"/>
  <c r="B21" i="41" s="1"/>
  <c r="D20" i="41" a="1"/>
  <c r="D20" i="41" s="1"/>
  <c r="C20" i="41" a="1"/>
  <c r="C20" i="41" s="1"/>
  <c r="B20" i="41" a="1"/>
  <c r="B20" i="41" s="1"/>
  <c r="D19" i="41" a="1"/>
  <c r="D19" i="41" s="1"/>
  <c r="C19" i="41" a="1"/>
  <c r="C19" i="41" s="1"/>
  <c r="B19" i="41" a="1"/>
  <c r="B19" i="41" s="1"/>
  <c r="D18" i="41" a="1"/>
  <c r="D18" i="41" s="1"/>
  <c r="C18" i="41" a="1"/>
  <c r="C18" i="41" s="1"/>
  <c r="B18" i="41" a="1"/>
  <c r="B18" i="41" s="1"/>
  <c r="D17" i="41" a="1"/>
  <c r="D17" i="41" s="1"/>
  <c r="C17" i="41" a="1"/>
  <c r="C17" i="41" s="1"/>
  <c r="B17" i="41" a="1"/>
  <c r="B17" i="41" s="1"/>
  <c r="D16" i="41" a="1"/>
  <c r="D16" i="41" s="1"/>
  <c r="C16" i="41" a="1"/>
  <c r="C16" i="41" s="1"/>
  <c r="B16" i="41" a="1"/>
  <c r="B16" i="41" s="1"/>
  <c r="D15" i="41" a="1"/>
  <c r="D15" i="41" s="1"/>
  <c r="C15" i="41" a="1"/>
  <c r="C15" i="41" s="1"/>
  <c r="B15" i="41" a="1"/>
  <c r="B15" i="41" s="1"/>
  <c r="D14" i="41" a="1"/>
  <c r="D14" i="41" s="1"/>
  <c r="C14" i="41" a="1"/>
  <c r="C14" i="41" s="1"/>
  <c r="B14" i="41" a="1"/>
  <c r="B14" i="41" s="1"/>
  <c r="D13" i="41" a="1"/>
  <c r="D13" i="41" s="1"/>
  <c r="C13" i="41" a="1"/>
  <c r="C13" i="41" s="1"/>
  <c r="B13" i="41" a="1"/>
  <c r="B13" i="41" s="1"/>
  <c r="D12" i="41" a="1"/>
  <c r="D12" i="41" s="1"/>
  <c r="C12" i="41" a="1"/>
  <c r="C12" i="41" s="1"/>
  <c r="B12" i="41" a="1"/>
  <c r="B12" i="41" s="1"/>
  <c r="D11" i="41" a="1"/>
  <c r="D11" i="41" s="1"/>
  <c r="C11" i="41" a="1"/>
  <c r="C11" i="41" s="1"/>
  <c r="B11" i="41" a="1"/>
  <c r="B11" i="41" s="1"/>
  <c r="D10" i="41" a="1"/>
  <c r="D10" i="41" s="1"/>
  <c r="C10" i="41" a="1"/>
  <c r="C10" i="41" s="1"/>
  <c r="B10" i="41" a="1"/>
  <c r="B10" i="41" s="1"/>
  <c r="D9" i="41" a="1"/>
  <c r="D9" i="41" s="1"/>
  <c r="C9" i="41" a="1"/>
  <c r="C9" i="41" s="1"/>
  <c r="B9" i="41" a="1"/>
  <c r="B9" i="41" s="1"/>
  <c r="D8" i="41" a="1"/>
  <c r="D8" i="41" s="1"/>
  <c r="C8" i="41" a="1"/>
  <c r="C8" i="41" s="1"/>
  <c r="B8" i="41" a="1"/>
  <c r="B8" i="41" s="1"/>
  <c r="D7" i="41" a="1"/>
  <c r="D7" i="41" s="1"/>
  <c r="C7" i="41" a="1"/>
  <c r="C7" i="41" s="1"/>
  <c r="B7" i="41" a="1"/>
  <c r="B7" i="41" s="1"/>
  <c r="B99" i="41" a="1"/>
  <c r="B99" i="41" s="1"/>
  <c r="B98" i="41" a="1"/>
  <c r="B98" i="41" s="1"/>
  <c r="B97" i="41" a="1"/>
  <c r="B97" i="41" s="1"/>
  <c r="B96" i="41" a="1"/>
  <c r="B96" i="41" s="1"/>
  <c r="B95" i="41" a="1"/>
  <c r="B95" i="41" s="1"/>
  <c r="B94" i="41" a="1"/>
  <c r="B94" i="41" s="1"/>
  <c r="E93" i="41"/>
  <c r="B93" i="41" a="1"/>
  <c r="B93" i="41" s="1"/>
  <c r="E92" i="41"/>
  <c r="B92" i="41" a="1"/>
  <c r="B92" i="41" s="1"/>
  <c r="E91" i="41"/>
  <c r="D91" i="41" a="1"/>
  <c r="D91" i="41" s="1"/>
  <c r="C91" i="41" a="1"/>
  <c r="C91" i="41" s="1"/>
  <c r="B91" i="41" a="1"/>
  <c r="B91" i="41" s="1"/>
  <c r="E90" i="41"/>
  <c r="D90" i="41" a="1"/>
  <c r="D90" i="41" s="1"/>
  <c r="C90" i="41" a="1"/>
  <c r="C90" i="41" s="1"/>
  <c r="B90" i="41" a="1"/>
  <c r="B90" i="41" s="1"/>
  <c r="E89" i="41"/>
  <c r="D89" i="41" a="1"/>
  <c r="D89" i="41" s="1"/>
  <c r="C89" i="41" a="1"/>
  <c r="C89" i="41" s="1"/>
  <c r="B89" i="41" a="1"/>
  <c r="B89" i="41" s="1"/>
  <c r="E88" i="41"/>
  <c r="D88" i="41" a="1"/>
  <c r="D88" i="41" s="1"/>
  <c r="C88" i="41" a="1"/>
  <c r="C88" i="41" s="1"/>
  <c r="B88" i="41" a="1"/>
  <c r="B88" i="41" s="1"/>
  <c r="E87" i="41"/>
  <c r="D87" i="41" a="1"/>
  <c r="D87" i="41" s="1"/>
  <c r="C87" i="41" a="1"/>
  <c r="C87" i="41" s="1"/>
  <c r="B87" i="41" a="1"/>
  <c r="B87" i="41" s="1"/>
  <c r="E86" i="41"/>
  <c r="D86" i="41" a="1"/>
  <c r="D86" i="41" s="1"/>
  <c r="C86" i="41" a="1"/>
  <c r="C86" i="41" s="1"/>
  <c r="B86" i="41" a="1"/>
  <c r="B86" i="41" s="1"/>
  <c r="E85" i="41"/>
  <c r="D85" i="41" a="1"/>
  <c r="D85" i="41" s="1"/>
  <c r="C85" i="41" a="1"/>
  <c r="C85" i="41" s="1"/>
  <c r="B85" i="41" a="1"/>
  <c r="B85" i="41" s="1"/>
  <c r="E84" i="41"/>
  <c r="D84" i="41" a="1"/>
  <c r="D84" i="41" s="1"/>
  <c r="C84" i="41" a="1"/>
  <c r="C84" i="41" s="1"/>
  <c r="B84" i="41" a="1"/>
  <c r="B84" i="41" s="1"/>
  <c r="E83" i="41"/>
  <c r="D83" i="41" a="1"/>
  <c r="D83" i="41" s="1"/>
  <c r="C83" i="41" a="1"/>
  <c r="C83" i="41" s="1"/>
  <c r="B83" i="41" a="1"/>
  <c r="B83" i="41" s="1"/>
  <c r="E82" i="41"/>
  <c r="D82" i="41" a="1"/>
  <c r="D82" i="41" s="1"/>
  <c r="C82" i="41" a="1"/>
  <c r="C82" i="41" s="1"/>
  <c r="B82" i="41" a="1"/>
  <c r="B82" i="41" s="1"/>
  <c r="E81" i="41"/>
  <c r="D81" i="41" a="1"/>
  <c r="D81" i="41" s="1"/>
  <c r="C81" i="41" a="1"/>
  <c r="C81" i="41" s="1"/>
  <c r="B81" i="41" a="1"/>
  <c r="B81" i="41" s="1"/>
  <c r="E80" i="41"/>
  <c r="D80" i="41" a="1"/>
  <c r="D80" i="41" s="1"/>
  <c r="C80" i="41" a="1"/>
  <c r="C80" i="41" s="1"/>
  <c r="B80" i="41" a="1"/>
  <c r="B80" i="41" s="1"/>
  <c r="E79" i="41"/>
  <c r="D79" i="41" a="1"/>
  <c r="D79" i="41" s="1"/>
  <c r="C79" i="41" a="1"/>
  <c r="C79" i="41" s="1"/>
  <c r="B79" i="41" a="1"/>
  <c r="B79" i="41" s="1"/>
  <c r="E78" i="41"/>
  <c r="D78" i="41" a="1"/>
  <c r="D78" i="41" s="1"/>
  <c r="C78" i="41" a="1"/>
  <c r="C78" i="41" s="1"/>
  <c r="B78" i="41" a="1"/>
  <c r="B78" i="41" s="1"/>
  <c r="E77" i="41"/>
  <c r="D77" i="41" a="1"/>
  <c r="D77" i="41" s="1"/>
  <c r="C77" i="41" a="1"/>
  <c r="C77" i="41" s="1"/>
  <c r="B77" i="41" a="1"/>
  <c r="B77" i="41" s="1"/>
  <c r="E76" i="41"/>
  <c r="D76" i="41" a="1"/>
  <c r="D76" i="41" s="1"/>
  <c r="C76" i="41" a="1"/>
  <c r="C76" i="41" s="1"/>
  <c r="B76" i="41" a="1"/>
  <c r="B76" i="41" s="1"/>
  <c r="E75" i="41"/>
  <c r="D75" i="41" a="1"/>
  <c r="D75" i="41" s="1"/>
  <c r="C75" i="41" a="1"/>
  <c r="C75" i="41" s="1"/>
  <c r="B75" i="41" a="1"/>
  <c r="B75" i="41" s="1"/>
  <c r="E74" i="41"/>
  <c r="D74" i="41" a="1"/>
  <c r="D74" i="41" s="1"/>
  <c r="C74" i="41" a="1"/>
  <c r="C74" i="41" s="1"/>
  <c r="B74" i="41" a="1"/>
  <c r="B74" i="41" s="1"/>
  <c r="E73" i="41"/>
  <c r="D73" i="41" a="1"/>
  <c r="D73" i="41" s="1"/>
  <c r="C73" i="41" a="1"/>
  <c r="C73" i="41" s="1"/>
  <c r="B73" i="41" a="1"/>
  <c r="B73" i="41" s="1"/>
  <c r="E72" i="41"/>
  <c r="D72" i="41" a="1"/>
  <c r="D72" i="41" s="1"/>
  <c r="C72" i="41" a="1"/>
  <c r="C72" i="41" s="1"/>
  <c r="B72" i="41" a="1"/>
  <c r="B72" i="41" s="1"/>
  <c r="E71" i="41"/>
  <c r="D71" i="41" a="1"/>
  <c r="D71" i="41" s="1"/>
  <c r="C71" i="41" a="1"/>
  <c r="C71" i="41" s="1"/>
  <c r="B71" i="41" a="1"/>
  <c r="B71" i="41" s="1"/>
  <c r="E70" i="41"/>
  <c r="D70" i="41" a="1"/>
  <c r="D70" i="41" s="1"/>
  <c r="C70" i="41" a="1"/>
  <c r="C70" i="41" s="1"/>
  <c r="B70" i="41" a="1"/>
  <c r="B70" i="41" s="1"/>
  <c r="E69" i="41"/>
  <c r="D69" i="41" a="1"/>
  <c r="D69" i="41" s="1"/>
  <c r="C69" i="41" a="1"/>
  <c r="C69" i="41" s="1"/>
  <c r="B69" i="41" a="1"/>
  <c r="B69" i="41" s="1"/>
  <c r="E68" i="41"/>
  <c r="D68" i="41" a="1"/>
  <c r="D68" i="41" s="1"/>
  <c r="C68" i="41" a="1"/>
  <c r="C68" i="41" s="1"/>
  <c r="B68" i="41" a="1"/>
  <c r="B68" i="41" s="1"/>
  <c r="E67" i="41"/>
  <c r="D67" i="41" a="1"/>
  <c r="D67" i="41" s="1"/>
  <c r="C67" i="41" a="1"/>
  <c r="C67" i="41" s="1"/>
  <c r="B67" i="41" a="1"/>
  <c r="B67" i="41" s="1"/>
  <c r="E66" i="41"/>
  <c r="D66" i="41" a="1"/>
  <c r="D66" i="41" s="1"/>
  <c r="C66" i="41" a="1"/>
  <c r="C66" i="41" s="1"/>
  <c r="B66" i="41" a="1"/>
  <c r="B66" i="41" s="1"/>
  <c r="E65" i="41"/>
  <c r="D65" i="41" a="1"/>
  <c r="D65" i="41" s="1"/>
  <c r="C65" i="41" a="1"/>
  <c r="C65" i="41" s="1"/>
  <c r="B65" i="41" a="1"/>
  <c r="B65" i="41" s="1"/>
  <c r="E64" i="41"/>
  <c r="D64" i="41" a="1"/>
  <c r="D64" i="41" s="1"/>
  <c r="C64" i="41" a="1"/>
  <c r="C64" i="41" s="1"/>
  <c r="B64" i="41" a="1"/>
  <c r="B64" i="41" s="1"/>
  <c r="E63" i="41"/>
  <c r="D63" i="41" a="1"/>
  <c r="D63" i="41" s="1"/>
  <c r="C63" i="41" a="1"/>
  <c r="C63" i="41" s="1"/>
  <c r="B63" i="41" a="1"/>
  <c r="B63" i="41" s="1"/>
  <c r="E62" i="41"/>
  <c r="D62" i="41" a="1"/>
  <c r="D62" i="41" s="1"/>
  <c r="C62" i="41" a="1"/>
  <c r="C62" i="41" s="1"/>
  <c r="B62" i="41" a="1"/>
  <c r="B62" i="41" s="1"/>
  <c r="E61" i="41"/>
  <c r="D61" i="41" a="1"/>
  <c r="D61" i="41" s="1"/>
  <c r="C61" i="41" a="1"/>
  <c r="C61" i="41" s="1"/>
  <c r="B61" i="41" a="1"/>
  <c r="B61" i="41" s="1"/>
  <c r="E60" i="41"/>
  <c r="D60" i="41" a="1"/>
  <c r="D60" i="41" s="1"/>
  <c r="C60" i="41" a="1"/>
  <c r="C60" i="41" s="1"/>
  <c r="B60" i="41" a="1"/>
  <c r="B60" i="41" s="1"/>
  <c r="E59" i="41"/>
  <c r="D59" i="41" a="1"/>
  <c r="D59" i="41" s="1"/>
  <c r="C59" i="41" a="1"/>
  <c r="C59" i="41" s="1"/>
  <c r="B59" i="41" a="1"/>
  <c r="B59" i="41" s="1"/>
  <c r="E58" i="41"/>
  <c r="D58" i="41" a="1"/>
  <c r="D58" i="41" s="1"/>
  <c r="C58" i="41" a="1"/>
  <c r="C58" i="41" s="1"/>
  <c r="B58" i="41" a="1"/>
  <c r="B58" i="41" s="1"/>
  <c r="E57" i="41"/>
  <c r="D57" i="41" a="1"/>
  <c r="D57" i="41" s="1"/>
  <c r="C57" i="41" a="1"/>
  <c r="C57" i="41" s="1"/>
  <c r="B57" i="41" a="1"/>
  <c r="B57" i="41" s="1"/>
  <c r="E56" i="41"/>
  <c r="D56" i="41" a="1"/>
  <c r="D56" i="41" s="1"/>
  <c r="C56" i="41" a="1"/>
  <c r="C56" i="41" s="1"/>
  <c r="B56" i="41" a="1"/>
  <c r="B56" i="41" s="1"/>
  <c r="E55" i="41"/>
  <c r="D55" i="41" a="1"/>
  <c r="D55" i="41" s="1"/>
  <c r="C55" i="41" a="1"/>
  <c r="C55" i="41" s="1"/>
  <c r="B55" i="41" a="1"/>
  <c r="B55" i="41" s="1"/>
  <c r="E54" i="41"/>
  <c r="D54" i="41" a="1"/>
  <c r="D54" i="41" s="1"/>
  <c r="C54" i="41" a="1"/>
  <c r="C54" i="41" s="1"/>
  <c r="B54" i="41" a="1"/>
  <c r="B54" i="41" s="1"/>
  <c r="E53" i="41"/>
  <c r="D53" i="41" a="1"/>
  <c r="D53" i="41" s="1"/>
  <c r="C53" i="41" a="1"/>
  <c r="C53" i="41" s="1"/>
  <c r="B53" i="41" a="1"/>
  <c r="B53" i="41" s="1"/>
  <c r="E52" i="41"/>
  <c r="D52" i="41" a="1"/>
  <c r="D52" i="41" s="1"/>
  <c r="C52" i="41" a="1"/>
  <c r="C52" i="41" s="1"/>
  <c r="B52" i="41" a="1"/>
  <c r="B52" i="41" s="1"/>
  <c r="E51" i="41"/>
  <c r="D51" i="41" a="1"/>
  <c r="D51" i="41" s="1"/>
  <c r="C51" i="41" a="1"/>
  <c r="C51" i="41" s="1"/>
  <c r="B51" i="41" a="1"/>
  <c r="B51" i="41" s="1"/>
  <c r="E50" i="41"/>
  <c r="D50" i="41" a="1"/>
  <c r="D50" i="41" s="1"/>
  <c r="C50" i="41" a="1"/>
  <c r="C50" i="41" s="1"/>
  <c r="B50" i="41" a="1"/>
  <c r="B50" i="41" s="1"/>
  <c r="E49" i="41"/>
  <c r="D49" i="41" a="1"/>
  <c r="D49" i="41" s="1"/>
  <c r="C49" i="41" a="1"/>
  <c r="C49" i="41" s="1"/>
  <c r="B49" i="41" a="1"/>
  <c r="B49" i="41" s="1"/>
  <c r="E48" i="41"/>
  <c r="D48" i="41" a="1"/>
  <c r="D48" i="41" s="1"/>
  <c r="C48" i="41" a="1"/>
  <c r="C48" i="41" s="1"/>
  <c r="B48" i="41" a="1"/>
  <c r="B48" i="41" s="1"/>
  <c r="E47" i="41"/>
  <c r="D47" i="41" a="1"/>
  <c r="D47" i="41" s="1"/>
  <c r="C47" i="41" a="1"/>
  <c r="C47" i="41" s="1"/>
  <c r="B47" i="41" a="1"/>
  <c r="B47" i="41" s="1"/>
  <c r="E46" i="41"/>
  <c r="D46" i="41" a="1"/>
  <c r="D46" i="41" s="1"/>
  <c r="C46" i="41" a="1"/>
  <c r="C46" i="41" s="1"/>
  <c r="B46" i="41" a="1"/>
  <c r="B46" i="41" s="1"/>
  <c r="E45" i="41"/>
  <c r="D45" i="41" a="1"/>
  <c r="D45" i="41" s="1"/>
  <c r="B45" i="41" a="1"/>
  <c r="B45" i="41" s="1"/>
  <c r="I44" i="41"/>
  <c r="H44" i="41"/>
  <c r="E44" i="41"/>
  <c r="D44" i="41" a="1"/>
  <c r="D44" i="41" s="1"/>
  <c r="C44" i="41" a="1"/>
  <c r="C44" i="41" s="1"/>
  <c r="B44" i="41" a="1"/>
  <c r="B44" i="41" s="1"/>
  <c r="I43" i="41"/>
  <c r="H43" i="41"/>
  <c r="E43" i="41"/>
  <c r="D43" i="41" a="1"/>
  <c r="D43" i="41" s="1"/>
  <c r="C43" i="41" a="1"/>
  <c r="C43" i="41" s="1"/>
  <c r="B43" i="41" a="1"/>
  <c r="B43" i="41" s="1"/>
  <c r="I42" i="41"/>
  <c r="H42" i="41"/>
  <c r="E42" i="41"/>
  <c r="D42" i="41" a="1"/>
  <c r="D42" i="41" s="1"/>
  <c r="C42" i="41" a="1"/>
  <c r="C42" i="41" s="1"/>
  <c r="B42" i="41" a="1"/>
  <c r="B42" i="41" s="1"/>
  <c r="I41" i="41"/>
  <c r="H41" i="41"/>
  <c r="E41" i="41"/>
  <c r="D41" i="41" a="1"/>
  <c r="D41" i="41" s="1"/>
  <c r="C41" i="41" a="1"/>
  <c r="C41" i="41" s="1"/>
  <c r="B41" i="41" a="1"/>
  <c r="B41" i="41" s="1"/>
  <c r="I40" i="41"/>
  <c r="H40" i="41"/>
  <c r="E40" i="41"/>
  <c r="D40" i="41" a="1"/>
  <c r="D40" i="41" s="1"/>
  <c r="C40" i="41" a="1"/>
  <c r="C40" i="41" s="1"/>
  <c r="B40" i="41" a="1"/>
  <c r="B40" i="41" s="1"/>
  <c r="I39" i="41"/>
  <c r="H39" i="41"/>
  <c r="E39" i="41"/>
  <c r="D39" i="41" a="1"/>
  <c r="D39" i="41" s="1"/>
  <c r="C39" i="41" a="1"/>
  <c r="C39" i="41" s="1"/>
  <c r="G39" i="41" s="1"/>
  <c r="B39" i="41" a="1"/>
  <c r="B39" i="41" s="1"/>
  <c r="F39" i="41" s="1"/>
  <c r="I38" i="41"/>
  <c r="H38" i="41"/>
  <c r="E38" i="41"/>
  <c r="D38" i="41" a="1"/>
  <c r="D38" i="41" s="1"/>
  <c r="C38" i="41" a="1"/>
  <c r="C38" i="41" s="1"/>
  <c r="G38" i="41" s="1"/>
  <c r="B38" i="41" a="1"/>
  <c r="B38" i="41" s="1"/>
  <c r="F38" i="41" s="1"/>
  <c r="I37" i="41"/>
  <c r="H37" i="41"/>
  <c r="E37" i="41"/>
  <c r="D37" i="41" a="1"/>
  <c r="D37" i="41" s="1"/>
  <c r="C37" i="41" a="1"/>
  <c r="C37" i="41" s="1"/>
  <c r="G37" i="41" s="1"/>
  <c r="B37" i="41" a="1"/>
  <c r="B37" i="41" s="1"/>
  <c r="F37" i="41" s="1"/>
  <c r="I36" i="41"/>
  <c r="H36" i="41"/>
  <c r="E36" i="41"/>
  <c r="D36" i="41" a="1"/>
  <c r="D36" i="41" s="1"/>
  <c r="C36" i="41" a="1"/>
  <c r="C36" i="41" s="1"/>
  <c r="G36" i="41" s="1"/>
  <c r="B36" i="41" a="1"/>
  <c r="B36" i="41" s="1"/>
  <c r="F36" i="41" s="1"/>
  <c r="I35" i="41"/>
  <c r="H35" i="41"/>
  <c r="E35" i="41"/>
  <c r="I34" i="41"/>
  <c r="H34" i="41"/>
  <c r="E34" i="41"/>
  <c r="I33" i="41"/>
  <c r="H33" i="41"/>
  <c r="E33" i="41"/>
  <c r="C1" i="41"/>
  <c r="B29" i="42" a="1"/>
  <c r="C6" i="41" a="1"/>
  <c r="B3" i="41" a="1"/>
  <c r="B30" i="42" a="1"/>
  <c r="C3" i="41" a="1"/>
  <c r="B6" i="41" a="1"/>
  <c r="B4" i="41" a="1"/>
  <c r="D29" i="42" a="1"/>
  <c r="D5" i="41" a="1"/>
  <c r="D6" i="41" a="1"/>
  <c r="C29" i="42" a="1"/>
  <c r="C5" i="41" a="1"/>
  <c r="B5" i="41" a="1"/>
  <c r="D4" i="41" a="1"/>
  <c r="C4" i="41" a="1"/>
  <c r="C30" i="42" a="1"/>
  <c r="D3" i="41" a="1"/>
  <c r="D30" i="42" a="1"/>
  <c r="D28" i="42" a="1"/>
  <c r="C28" i="42" a="1"/>
  <c r="B28" i="42" a="1"/>
  <c r="C19" i="42" a="1"/>
  <c r="C3" i="42" a="1"/>
  <c r="B19" i="42" a="1"/>
  <c r="C5" i="42" a="1"/>
  <c r="D26" i="42" a="1"/>
  <c r="B15" i="42" a="1"/>
  <c r="C14" i="42" a="1"/>
  <c r="B10" i="42" a="1"/>
  <c r="C20" i="42" a="1"/>
  <c r="B23" i="42" a="1"/>
  <c r="D8" i="42" a="1"/>
  <c r="C26" i="42" a="1"/>
  <c r="D16" i="42" a="1"/>
  <c r="D6" i="42" a="1"/>
  <c r="C27" i="42" a="1"/>
  <c r="C4" i="42" a="1"/>
  <c r="D25" i="42" a="1"/>
  <c r="D23" i="42" a="1"/>
  <c r="C9" i="42" a="1"/>
  <c r="B22" i="42" a="1"/>
  <c r="D5" i="42" a="1"/>
  <c r="B4" i="42" a="1"/>
  <c r="D17" i="42" a="1"/>
  <c r="B8" i="42" a="1"/>
  <c r="B16" i="42" a="1"/>
  <c r="D22" i="42" a="1"/>
  <c r="C10" i="42" a="1"/>
  <c r="B12" i="42" a="1"/>
  <c r="D27" i="42" a="1"/>
  <c r="B18" i="42" a="1"/>
  <c r="D13" i="42" a="1"/>
  <c r="C22" i="42" a="1"/>
  <c r="B24" i="42" a="1"/>
  <c r="C18" i="42" a="1"/>
  <c r="D12" i="42" a="1"/>
  <c r="D18" i="42" a="1"/>
  <c r="B6" i="42" a="1"/>
  <c r="C17" i="42" a="1"/>
  <c r="C15" i="42" a="1"/>
  <c r="D20" i="42" a="1"/>
  <c r="D19" i="42" a="1"/>
  <c r="D11" i="42" a="1"/>
  <c r="B17" i="42" a="1"/>
  <c r="B5" i="42" a="1"/>
  <c r="C25" i="42" a="1"/>
  <c r="C13" i="42" a="1"/>
  <c r="B27" i="42" a="1"/>
  <c r="C6" i="42" a="1"/>
  <c r="C11" i="42" a="1"/>
  <c r="D4" i="42" a="1"/>
  <c r="B25" i="42" a="1"/>
  <c r="D15" i="42" a="1"/>
  <c r="C16" i="42" a="1"/>
  <c r="C24" i="42" a="1"/>
  <c r="D7" i="42" a="1"/>
  <c r="D21" i="42" a="1"/>
  <c r="C12" i="42" a="1"/>
  <c r="D14" i="42" a="1"/>
  <c r="B9" i="42" a="1"/>
  <c r="C8" i="42" a="1"/>
  <c r="D10" i="42" a="1"/>
  <c r="B21" i="42" a="1"/>
  <c r="B13" i="42" a="1"/>
  <c r="D24" i="42" a="1"/>
  <c r="B11" i="42" a="1"/>
  <c r="C7" i="42" a="1"/>
  <c r="C21" i="42" a="1"/>
  <c r="B7" i="42" a="1"/>
  <c r="C23" i="42" a="1"/>
  <c r="D9" i="42" a="1"/>
  <c r="B3" i="42" a="1"/>
  <c r="D3" i="42" a="1"/>
  <c r="B20" i="42" a="1"/>
  <c r="B14" i="42" a="1"/>
  <c r="B26" i="42" a="1"/>
  <c r="B7" i="42" l="1"/>
  <c r="C10" i="42"/>
  <c r="D13" i="42"/>
  <c r="B17" i="42"/>
  <c r="C20" i="42"/>
  <c r="D23" i="42"/>
  <c r="B27" i="42"/>
  <c r="C30" i="42"/>
  <c r="C5" i="42"/>
  <c r="D8" i="42"/>
  <c r="B12" i="42"/>
  <c r="C15" i="42"/>
  <c r="D18" i="42"/>
  <c r="B22" i="42"/>
  <c r="C25" i="42"/>
  <c r="D28" i="42"/>
  <c r="D5" i="42"/>
  <c r="B9" i="42"/>
  <c r="C12" i="42"/>
  <c r="D15" i="42"/>
  <c r="B19" i="42"/>
  <c r="C22" i="42"/>
  <c r="B24" i="42"/>
  <c r="D25" i="42"/>
  <c r="C27" i="42"/>
  <c r="B29" i="42"/>
  <c r="D30" i="42"/>
  <c r="B6" i="42"/>
  <c r="B4" i="42"/>
  <c r="C7" i="42"/>
  <c r="D10" i="42"/>
  <c r="B14" i="42"/>
  <c r="C17" i="42"/>
  <c r="D20" i="42"/>
  <c r="D12" i="42"/>
  <c r="B16" i="42"/>
  <c r="C19" i="42"/>
  <c r="B21" i="42"/>
  <c r="D22" i="42"/>
  <c r="C24" i="42"/>
  <c r="B26" i="42"/>
  <c r="D27" i="42"/>
  <c r="C29" i="42"/>
  <c r="B11" i="42"/>
  <c r="C14" i="42"/>
  <c r="D17" i="42"/>
  <c r="C4" i="42"/>
  <c r="D4" i="42"/>
  <c r="D9" i="42"/>
  <c r="D14" i="42"/>
  <c r="D19" i="42"/>
  <c r="D24" i="42"/>
  <c r="B28" i="42"/>
  <c r="D29" i="42"/>
  <c r="C9" i="42"/>
  <c r="C6" i="42"/>
  <c r="B8" i="42"/>
  <c r="C11" i="42"/>
  <c r="B13" i="42"/>
  <c r="C16" i="42"/>
  <c r="B18" i="42"/>
  <c r="C21" i="42"/>
  <c r="B23" i="42"/>
  <c r="C26" i="42"/>
  <c r="B5" i="42"/>
  <c r="C8" i="42"/>
  <c r="D11" i="42"/>
  <c r="B15" i="42"/>
  <c r="C18" i="42"/>
  <c r="D21" i="42"/>
  <c r="C23" i="42"/>
  <c r="B25" i="42"/>
  <c r="D26" i="42"/>
  <c r="C28" i="42"/>
  <c r="B30" i="42"/>
  <c r="D7" i="42"/>
  <c r="D6" i="42"/>
  <c r="B10" i="42"/>
  <c r="C13" i="42"/>
  <c r="D16" i="42"/>
  <c r="B20" i="42"/>
  <c r="D3" i="42"/>
  <c r="C3" i="42"/>
  <c r="B3" i="42"/>
  <c r="A32" i="42"/>
  <c r="A31" i="42"/>
  <c r="F31" i="42"/>
  <c r="B6" i="41"/>
  <c r="C6" i="41"/>
  <c r="D6" i="41"/>
  <c r="D4" i="41"/>
  <c r="C4" i="41"/>
  <c r="B5" i="41"/>
  <c r="C5" i="41"/>
  <c r="B4" i="41"/>
  <c r="D5" i="41"/>
  <c r="B3" i="41"/>
  <c r="C3" i="41"/>
  <c r="D3" i="41"/>
  <c r="F32" i="41"/>
  <c r="A32" i="41"/>
  <c r="A31" i="41"/>
  <c r="F31" i="41"/>
  <c r="AF2" i="1"/>
  <c r="AF3" i="1"/>
  <c r="AF4" i="1"/>
  <c r="AF5" i="1"/>
  <c r="AF6" i="1"/>
  <c r="AF7" i="1"/>
  <c r="AF8" i="1"/>
  <c r="AF9" i="1"/>
  <c r="AF10" i="1"/>
  <c r="AF11" i="1"/>
  <c r="AF12" i="1"/>
  <c r="AF13" i="1"/>
  <c r="AF14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26" i="42" l="1"/>
  <c r="A5" i="42"/>
  <c r="A16" i="42"/>
  <c r="A9" i="42"/>
  <c r="A13" i="42"/>
  <c r="A12" i="42"/>
  <c r="A30" i="42"/>
  <c r="A10" i="42"/>
  <c r="A8" i="42"/>
  <c r="A4" i="42"/>
  <c r="A23" i="42"/>
  <c r="A22" i="42"/>
  <c r="A14" i="42"/>
  <c r="A3" i="42"/>
  <c r="A25" i="42"/>
  <c r="A21" i="42"/>
  <c r="A29" i="42"/>
  <c r="A7" i="42"/>
  <c r="A15" i="42"/>
  <c r="A6" i="42"/>
  <c r="A11" i="42"/>
  <c r="A28" i="42"/>
  <c r="A18" i="42"/>
  <c r="A17" i="42"/>
  <c r="A27" i="42"/>
  <c r="A20" i="42"/>
  <c r="A19" i="42"/>
  <c r="A24" i="42"/>
  <c r="A25" i="41"/>
  <c r="F25" i="41" s="1"/>
  <c r="A24" i="41"/>
  <c r="F24" i="41" s="1"/>
  <c r="A29" i="41"/>
  <c r="F29" i="41"/>
  <c r="A17" i="41"/>
  <c r="F17" i="41" s="1"/>
  <c r="A20" i="41"/>
  <c r="F20" i="41"/>
  <c r="A28" i="41"/>
  <c r="F28" i="41" s="1"/>
  <c r="A5" i="41"/>
  <c r="A7" i="41"/>
  <c r="G24" i="41"/>
  <c r="A19" i="41"/>
  <c r="F19" i="41" s="1"/>
  <c r="A3" i="41"/>
  <c r="A15" i="41"/>
  <c r="F15" i="41" s="1"/>
  <c r="A18" i="41"/>
  <c r="F18" i="41" s="1"/>
  <c r="A21" i="41"/>
  <c r="F21" i="41" s="1"/>
  <c r="A9" i="41"/>
  <c r="G9" i="41" s="1"/>
  <c r="A30" i="41"/>
  <c r="F30" i="41" s="1"/>
  <c r="G14" i="41"/>
  <c r="A13" i="41"/>
  <c r="F13" i="41" s="1"/>
  <c r="A16" i="41"/>
  <c r="F16" i="41" s="1"/>
  <c r="A26" i="41"/>
  <c r="F26" i="41" s="1"/>
  <c r="A8" i="41"/>
  <c r="G8" i="41" s="1"/>
  <c r="A23" i="41"/>
  <c r="F23" i="41" s="1"/>
  <c r="A11" i="41"/>
  <c r="G11" i="41" s="1"/>
  <c r="F11" i="41"/>
  <c r="A12" i="41"/>
  <c r="A6" i="41"/>
  <c r="A14" i="41"/>
  <c r="F14" i="41" s="1"/>
  <c r="G28" i="41"/>
  <c r="A4" i="41"/>
  <c r="A22" i="41"/>
  <c r="F22" i="41" s="1"/>
  <c r="A27" i="41"/>
  <c r="G27" i="41" s="1"/>
  <c r="A10" i="41"/>
  <c r="F10" i="41" s="1"/>
  <c r="B99" i="39" a="1"/>
  <c r="B99" i="39" s="1"/>
  <c r="B98" i="39" a="1"/>
  <c r="B98" i="39" s="1"/>
  <c r="B97" i="39" a="1"/>
  <c r="B97" i="39" s="1"/>
  <c r="B96" i="39" a="1"/>
  <c r="B96" i="39" s="1"/>
  <c r="B95" i="39" a="1"/>
  <c r="B95" i="39" s="1"/>
  <c r="B94" i="39" a="1"/>
  <c r="B94" i="39" s="1"/>
  <c r="E93" i="39"/>
  <c r="B93" i="39" a="1"/>
  <c r="B93" i="39" s="1"/>
  <c r="E92" i="39"/>
  <c r="B92" i="39" a="1"/>
  <c r="B92" i="39" s="1"/>
  <c r="E91" i="39"/>
  <c r="D91" i="39" a="1"/>
  <c r="D91" i="39" s="1"/>
  <c r="C91" i="39" a="1"/>
  <c r="C91" i="39" s="1"/>
  <c r="B91" i="39" a="1"/>
  <c r="B91" i="39" s="1"/>
  <c r="E90" i="39"/>
  <c r="D90" i="39" a="1"/>
  <c r="D90" i="39" s="1"/>
  <c r="C90" i="39" a="1"/>
  <c r="C90" i="39" s="1"/>
  <c r="B90" i="39" a="1"/>
  <c r="B90" i="39" s="1"/>
  <c r="E89" i="39"/>
  <c r="D89" i="39" a="1"/>
  <c r="D89" i="39" s="1"/>
  <c r="C89" i="39" a="1"/>
  <c r="C89" i="39" s="1"/>
  <c r="B89" i="39" a="1"/>
  <c r="B89" i="39" s="1"/>
  <c r="E88" i="39"/>
  <c r="D88" i="39" a="1"/>
  <c r="D88" i="39" s="1"/>
  <c r="C88" i="39" a="1"/>
  <c r="C88" i="39" s="1"/>
  <c r="B88" i="39" a="1"/>
  <c r="B88" i="39" s="1"/>
  <c r="E87" i="39"/>
  <c r="D87" i="39" a="1"/>
  <c r="D87" i="39" s="1"/>
  <c r="C87" i="39" a="1"/>
  <c r="C87" i="39" s="1"/>
  <c r="B87" i="39" a="1"/>
  <c r="B87" i="39" s="1"/>
  <c r="E86" i="39"/>
  <c r="D86" i="39" a="1"/>
  <c r="D86" i="39" s="1"/>
  <c r="C86" i="39" a="1"/>
  <c r="C86" i="39" s="1"/>
  <c r="B86" i="39" a="1"/>
  <c r="B86" i="39" s="1"/>
  <c r="E85" i="39"/>
  <c r="D85" i="39" a="1"/>
  <c r="D85" i="39" s="1"/>
  <c r="C85" i="39" a="1"/>
  <c r="C85" i="39" s="1"/>
  <c r="B85" i="39" a="1"/>
  <c r="B85" i="39" s="1"/>
  <c r="E84" i="39"/>
  <c r="D84" i="39" a="1"/>
  <c r="D84" i="39" s="1"/>
  <c r="C84" i="39" a="1"/>
  <c r="C84" i="39" s="1"/>
  <c r="B84" i="39" a="1"/>
  <c r="B84" i="39" s="1"/>
  <c r="E83" i="39"/>
  <c r="D83" i="39" a="1"/>
  <c r="D83" i="39" s="1"/>
  <c r="C83" i="39" a="1"/>
  <c r="C83" i="39" s="1"/>
  <c r="B83" i="39" a="1"/>
  <c r="B83" i="39" s="1"/>
  <c r="E82" i="39"/>
  <c r="D82" i="39" a="1"/>
  <c r="D82" i="39" s="1"/>
  <c r="C82" i="39" a="1"/>
  <c r="C82" i="39" s="1"/>
  <c r="B82" i="39" a="1"/>
  <c r="B82" i="39" s="1"/>
  <c r="E81" i="39"/>
  <c r="D81" i="39" a="1"/>
  <c r="D81" i="39" s="1"/>
  <c r="C81" i="39" a="1"/>
  <c r="C81" i="39" s="1"/>
  <c r="B81" i="39" a="1"/>
  <c r="B81" i="39" s="1"/>
  <c r="E80" i="39"/>
  <c r="D80" i="39" a="1"/>
  <c r="D80" i="39" s="1"/>
  <c r="C80" i="39" a="1"/>
  <c r="C80" i="39" s="1"/>
  <c r="B80" i="39" a="1"/>
  <c r="B80" i="39" s="1"/>
  <c r="E79" i="39"/>
  <c r="D79" i="39" a="1"/>
  <c r="D79" i="39" s="1"/>
  <c r="C79" i="39" a="1"/>
  <c r="C79" i="39" s="1"/>
  <c r="B79" i="39" a="1"/>
  <c r="B79" i="39" s="1"/>
  <c r="E78" i="39"/>
  <c r="D78" i="39" a="1"/>
  <c r="D78" i="39" s="1"/>
  <c r="C78" i="39" a="1"/>
  <c r="C78" i="39" s="1"/>
  <c r="B78" i="39" a="1"/>
  <c r="B78" i="39" s="1"/>
  <c r="E77" i="39"/>
  <c r="D77" i="39" a="1"/>
  <c r="D77" i="39" s="1"/>
  <c r="C77" i="39" a="1"/>
  <c r="C77" i="39" s="1"/>
  <c r="B77" i="39" a="1"/>
  <c r="B77" i="39" s="1"/>
  <c r="E76" i="39"/>
  <c r="D76" i="39" a="1"/>
  <c r="D76" i="39" s="1"/>
  <c r="C76" i="39" a="1"/>
  <c r="C76" i="39" s="1"/>
  <c r="B76" i="39" a="1"/>
  <c r="B76" i="39" s="1"/>
  <c r="E75" i="39"/>
  <c r="D75" i="39" a="1"/>
  <c r="D75" i="39" s="1"/>
  <c r="C75" i="39" a="1"/>
  <c r="C75" i="39" s="1"/>
  <c r="B75" i="39" a="1"/>
  <c r="B75" i="39" s="1"/>
  <c r="E74" i="39"/>
  <c r="D74" i="39" a="1"/>
  <c r="D74" i="39" s="1"/>
  <c r="C74" i="39" a="1"/>
  <c r="C74" i="39" s="1"/>
  <c r="B74" i="39" a="1"/>
  <c r="B74" i="39" s="1"/>
  <c r="E73" i="39"/>
  <c r="D73" i="39" a="1"/>
  <c r="D73" i="39" s="1"/>
  <c r="C73" i="39" a="1"/>
  <c r="C73" i="39" s="1"/>
  <c r="B73" i="39" a="1"/>
  <c r="B73" i="39" s="1"/>
  <c r="E72" i="39"/>
  <c r="D72" i="39" a="1"/>
  <c r="D72" i="39" s="1"/>
  <c r="C72" i="39" a="1"/>
  <c r="C72" i="39" s="1"/>
  <c r="B72" i="39" a="1"/>
  <c r="B72" i="39" s="1"/>
  <c r="E71" i="39"/>
  <c r="D71" i="39" a="1"/>
  <c r="D71" i="39" s="1"/>
  <c r="C71" i="39" a="1"/>
  <c r="C71" i="39" s="1"/>
  <c r="B71" i="39" a="1"/>
  <c r="B71" i="39" s="1"/>
  <c r="E70" i="39"/>
  <c r="D70" i="39" a="1"/>
  <c r="D70" i="39" s="1"/>
  <c r="C70" i="39" a="1"/>
  <c r="C70" i="39" s="1"/>
  <c r="B70" i="39" a="1"/>
  <c r="B70" i="39" s="1"/>
  <c r="E69" i="39"/>
  <c r="D69" i="39" a="1"/>
  <c r="D69" i="39" s="1"/>
  <c r="C69" i="39" a="1"/>
  <c r="C69" i="39" s="1"/>
  <c r="B69" i="39" a="1"/>
  <c r="B69" i="39" s="1"/>
  <c r="E68" i="39"/>
  <c r="D68" i="39" a="1"/>
  <c r="D68" i="39" s="1"/>
  <c r="C68" i="39" a="1"/>
  <c r="C68" i="39" s="1"/>
  <c r="B68" i="39" a="1"/>
  <c r="B68" i="39" s="1"/>
  <c r="E67" i="39"/>
  <c r="D67" i="39" a="1"/>
  <c r="D67" i="39" s="1"/>
  <c r="C67" i="39" a="1"/>
  <c r="C67" i="39" s="1"/>
  <c r="B67" i="39" a="1"/>
  <c r="B67" i="39" s="1"/>
  <c r="E66" i="39"/>
  <c r="D66" i="39" a="1"/>
  <c r="D66" i="39" s="1"/>
  <c r="C66" i="39" a="1"/>
  <c r="C66" i="39" s="1"/>
  <c r="B66" i="39" a="1"/>
  <c r="B66" i="39" s="1"/>
  <c r="E65" i="39"/>
  <c r="D65" i="39" a="1"/>
  <c r="D65" i="39" s="1"/>
  <c r="C65" i="39" a="1"/>
  <c r="C65" i="39" s="1"/>
  <c r="B65" i="39" a="1"/>
  <c r="B65" i="39" s="1"/>
  <c r="E64" i="39"/>
  <c r="D64" i="39" a="1"/>
  <c r="D64" i="39" s="1"/>
  <c r="C64" i="39" a="1"/>
  <c r="C64" i="39" s="1"/>
  <c r="B64" i="39" a="1"/>
  <c r="B64" i="39" s="1"/>
  <c r="E63" i="39"/>
  <c r="D63" i="39" a="1"/>
  <c r="D63" i="39" s="1"/>
  <c r="C63" i="39" a="1"/>
  <c r="C63" i="39" s="1"/>
  <c r="B63" i="39" a="1"/>
  <c r="B63" i="39" s="1"/>
  <c r="E62" i="39"/>
  <c r="D62" i="39" a="1"/>
  <c r="D62" i="39" s="1"/>
  <c r="C62" i="39" a="1"/>
  <c r="C62" i="39" s="1"/>
  <c r="B62" i="39" a="1"/>
  <c r="B62" i="39" s="1"/>
  <c r="E61" i="39"/>
  <c r="D61" i="39" a="1"/>
  <c r="D61" i="39" s="1"/>
  <c r="C61" i="39" a="1"/>
  <c r="C61" i="39" s="1"/>
  <c r="B61" i="39" a="1"/>
  <c r="B61" i="39" s="1"/>
  <c r="E60" i="39"/>
  <c r="D60" i="39" a="1"/>
  <c r="D60" i="39" s="1"/>
  <c r="C60" i="39" a="1"/>
  <c r="C60" i="39" s="1"/>
  <c r="B60" i="39" a="1"/>
  <c r="B60" i="39" s="1"/>
  <c r="E59" i="39"/>
  <c r="D59" i="39" a="1"/>
  <c r="D59" i="39" s="1"/>
  <c r="C59" i="39" a="1"/>
  <c r="C59" i="39" s="1"/>
  <c r="B59" i="39" a="1"/>
  <c r="B59" i="39" s="1"/>
  <c r="E58" i="39"/>
  <c r="D58" i="39" a="1"/>
  <c r="D58" i="39" s="1"/>
  <c r="C58" i="39" a="1"/>
  <c r="C58" i="39" s="1"/>
  <c r="B58" i="39" a="1"/>
  <c r="B58" i="39" s="1"/>
  <c r="E57" i="39"/>
  <c r="D57" i="39" a="1"/>
  <c r="D57" i="39" s="1"/>
  <c r="C57" i="39" a="1"/>
  <c r="C57" i="39" s="1"/>
  <c r="B57" i="39" a="1"/>
  <c r="B57" i="39" s="1"/>
  <c r="E56" i="39"/>
  <c r="D56" i="39" a="1"/>
  <c r="D56" i="39" s="1"/>
  <c r="C56" i="39" a="1"/>
  <c r="C56" i="39" s="1"/>
  <c r="B56" i="39" a="1"/>
  <c r="B56" i="39" s="1"/>
  <c r="E55" i="39"/>
  <c r="D55" i="39" a="1"/>
  <c r="D55" i="39" s="1"/>
  <c r="C55" i="39" a="1"/>
  <c r="C55" i="39" s="1"/>
  <c r="B55" i="39" a="1"/>
  <c r="B55" i="39" s="1"/>
  <c r="E54" i="39"/>
  <c r="D54" i="39" a="1"/>
  <c r="D54" i="39" s="1"/>
  <c r="C54" i="39" a="1"/>
  <c r="C54" i="39" s="1"/>
  <c r="B54" i="39" a="1"/>
  <c r="B54" i="39" s="1"/>
  <c r="E53" i="39"/>
  <c r="D53" i="39" a="1"/>
  <c r="D53" i="39" s="1"/>
  <c r="C53" i="39" a="1"/>
  <c r="C53" i="39" s="1"/>
  <c r="B53" i="39" a="1"/>
  <c r="B53" i="39" s="1"/>
  <c r="E52" i="39"/>
  <c r="D52" i="39" a="1"/>
  <c r="D52" i="39" s="1"/>
  <c r="C52" i="39" a="1"/>
  <c r="C52" i="39" s="1"/>
  <c r="B52" i="39" a="1"/>
  <c r="B52" i="39" s="1"/>
  <c r="E51" i="39"/>
  <c r="D51" i="39" a="1"/>
  <c r="D51" i="39" s="1"/>
  <c r="C51" i="39" a="1"/>
  <c r="C51" i="39" s="1"/>
  <c r="B51" i="39" a="1"/>
  <c r="B51" i="39" s="1"/>
  <c r="E50" i="39"/>
  <c r="D50" i="39" a="1"/>
  <c r="D50" i="39" s="1"/>
  <c r="C50" i="39" a="1"/>
  <c r="C50" i="39" s="1"/>
  <c r="B50" i="39" a="1"/>
  <c r="B50" i="39" s="1"/>
  <c r="E49" i="39"/>
  <c r="D49" i="39" a="1"/>
  <c r="D49" i="39" s="1"/>
  <c r="C49" i="39" a="1"/>
  <c r="C49" i="39" s="1"/>
  <c r="B49" i="39" a="1"/>
  <c r="B49" i="39" s="1"/>
  <c r="E48" i="39"/>
  <c r="D48" i="39" a="1"/>
  <c r="D48" i="39" s="1"/>
  <c r="C48" i="39" a="1"/>
  <c r="C48" i="39" s="1"/>
  <c r="B48" i="39" a="1"/>
  <c r="B48" i="39" s="1"/>
  <c r="E47" i="39"/>
  <c r="D47" i="39" a="1"/>
  <c r="D47" i="39" s="1"/>
  <c r="C47" i="39" a="1"/>
  <c r="C47" i="39" s="1"/>
  <c r="B47" i="39" a="1"/>
  <c r="B47" i="39" s="1"/>
  <c r="E46" i="39"/>
  <c r="D46" i="39" a="1"/>
  <c r="D46" i="39" s="1"/>
  <c r="C46" i="39" a="1"/>
  <c r="C46" i="39" s="1"/>
  <c r="B46" i="39" a="1"/>
  <c r="B46" i="39" s="1"/>
  <c r="E45" i="39"/>
  <c r="D45" i="39" a="1"/>
  <c r="D45" i="39" s="1"/>
  <c r="B45" i="39" a="1"/>
  <c r="B45" i="39" s="1"/>
  <c r="I44" i="39"/>
  <c r="H44" i="39"/>
  <c r="E44" i="39"/>
  <c r="D44" i="39" a="1"/>
  <c r="D44" i="39" s="1"/>
  <c r="C44" i="39" a="1"/>
  <c r="C44" i="39" s="1"/>
  <c r="B44" i="39" a="1"/>
  <c r="B44" i="39" s="1"/>
  <c r="I43" i="39"/>
  <c r="H43" i="39"/>
  <c r="E43" i="39"/>
  <c r="D43" i="39" a="1"/>
  <c r="D43" i="39" s="1"/>
  <c r="C43" i="39" a="1"/>
  <c r="C43" i="39" s="1"/>
  <c r="B43" i="39" a="1"/>
  <c r="B43" i="39" s="1"/>
  <c r="I42" i="39"/>
  <c r="H42" i="39"/>
  <c r="E42" i="39"/>
  <c r="D42" i="39" a="1"/>
  <c r="D42" i="39" s="1"/>
  <c r="C42" i="39" a="1"/>
  <c r="C42" i="39" s="1"/>
  <c r="B42" i="39" a="1"/>
  <c r="B42" i="39" s="1"/>
  <c r="I41" i="39"/>
  <c r="H41" i="39"/>
  <c r="E41" i="39"/>
  <c r="D41" i="39" a="1"/>
  <c r="D41" i="39" s="1"/>
  <c r="C41" i="39" a="1"/>
  <c r="C41" i="39" s="1"/>
  <c r="B41" i="39" a="1"/>
  <c r="B41" i="39" s="1"/>
  <c r="I40" i="39"/>
  <c r="H40" i="39"/>
  <c r="E40" i="39"/>
  <c r="D40" i="39" a="1"/>
  <c r="D40" i="39" s="1"/>
  <c r="C40" i="39" a="1"/>
  <c r="C40" i="39" s="1"/>
  <c r="B40" i="39" a="1"/>
  <c r="B40" i="39" s="1"/>
  <c r="I39" i="39"/>
  <c r="H39" i="39"/>
  <c r="E39" i="39"/>
  <c r="D39" i="39" a="1"/>
  <c r="D39" i="39" s="1"/>
  <c r="C39" i="39" a="1"/>
  <c r="C39" i="39" s="1"/>
  <c r="G39" i="39" s="1"/>
  <c r="B39" i="39" a="1"/>
  <c r="B39" i="39" s="1"/>
  <c r="F39" i="39" s="1"/>
  <c r="I38" i="39"/>
  <c r="H38" i="39"/>
  <c r="E38" i="39"/>
  <c r="D38" i="39" a="1"/>
  <c r="D38" i="39" s="1"/>
  <c r="C38" i="39" a="1"/>
  <c r="C38" i="39" s="1"/>
  <c r="G38" i="39" s="1"/>
  <c r="B38" i="39" a="1"/>
  <c r="B38" i="39" s="1"/>
  <c r="F38" i="39" s="1"/>
  <c r="I37" i="39"/>
  <c r="H37" i="39"/>
  <c r="E37" i="39"/>
  <c r="D37" i="39" a="1"/>
  <c r="D37" i="39" s="1"/>
  <c r="C37" i="39" a="1"/>
  <c r="C37" i="39" s="1"/>
  <c r="G37" i="39" s="1"/>
  <c r="B37" i="39" a="1"/>
  <c r="B37" i="39" s="1"/>
  <c r="F37" i="39" s="1"/>
  <c r="I36" i="39"/>
  <c r="H36" i="39"/>
  <c r="E36" i="39"/>
  <c r="D36" i="39" a="1"/>
  <c r="D36" i="39" s="1"/>
  <c r="C36" i="39" a="1"/>
  <c r="C36" i="39" s="1"/>
  <c r="G36" i="39" s="1"/>
  <c r="B36" i="39" a="1"/>
  <c r="B36" i="39" s="1"/>
  <c r="F36" i="39" s="1"/>
  <c r="I35" i="39"/>
  <c r="H35" i="39"/>
  <c r="E35" i="39"/>
  <c r="D35" i="39" a="1"/>
  <c r="D35" i="39" s="1"/>
  <c r="C35" i="39" a="1"/>
  <c r="C35" i="39" s="1"/>
  <c r="G35" i="39" s="1"/>
  <c r="B35" i="39" a="1"/>
  <c r="B35" i="39" s="1"/>
  <c r="F35" i="39" s="1"/>
  <c r="I34" i="39"/>
  <c r="H34" i="39"/>
  <c r="E34" i="39"/>
  <c r="D34" i="39" a="1"/>
  <c r="D34" i="39" s="1"/>
  <c r="C34" i="39" a="1"/>
  <c r="C34" i="39" s="1"/>
  <c r="G34" i="39" s="1"/>
  <c r="B34" i="39" a="1"/>
  <c r="B34" i="39" s="1"/>
  <c r="F34" i="39" s="1"/>
  <c r="I33" i="39"/>
  <c r="H33" i="39"/>
  <c r="E33" i="39"/>
  <c r="D33" i="39" a="1"/>
  <c r="D33" i="39" s="1"/>
  <c r="C33" i="39" a="1"/>
  <c r="C33" i="39" s="1"/>
  <c r="G33" i="39" s="1"/>
  <c r="B33" i="39" a="1"/>
  <c r="B33" i="39" s="1"/>
  <c r="F33" i="39" s="1"/>
  <c r="B99" i="38" a="1"/>
  <c r="B99" i="38" s="1"/>
  <c r="B98" i="38" a="1"/>
  <c r="B98" i="38" s="1"/>
  <c r="B97" i="38" a="1"/>
  <c r="B97" i="38" s="1"/>
  <c r="B96" i="38" a="1"/>
  <c r="B96" i="38" s="1"/>
  <c r="B95" i="38" a="1"/>
  <c r="B95" i="38" s="1"/>
  <c r="B94" i="38" a="1"/>
  <c r="B94" i="38" s="1"/>
  <c r="E93" i="38"/>
  <c r="B93" i="38" a="1"/>
  <c r="B93" i="38" s="1"/>
  <c r="E92" i="38"/>
  <c r="B92" i="38" a="1"/>
  <c r="B92" i="38" s="1"/>
  <c r="E91" i="38"/>
  <c r="D91" i="38" a="1"/>
  <c r="D91" i="38" s="1"/>
  <c r="C91" i="38" a="1"/>
  <c r="C91" i="38" s="1"/>
  <c r="B91" i="38" a="1"/>
  <c r="B91" i="38" s="1"/>
  <c r="E90" i="38"/>
  <c r="D90" i="38" a="1"/>
  <c r="D90" i="38" s="1"/>
  <c r="C90" i="38" a="1"/>
  <c r="C90" i="38" s="1"/>
  <c r="B90" i="38" a="1"/>
  <c r="B90" i="38" s="1"/>
  <c r="E89" i="38"/>
  <c r="D89" i="38" a="1"/>
  <c r="D89" i="38" s="1"/>
  <c r="C89" i="38" a="1"/>
  <c r="C89" i="38" s="1"/>
  <c r="B89" i="38" a="1"/>
  <c r="B89" i="38" s="1"/>
  <c r="E88" i="38"/>
  <c r="D88" i="38" a="1"/>
  <c r="D88" i="38" s="1"/>
  <c r="C88" i="38" a="1"/>
  <c r="C88" i="38" s="1"/>
  <c r="B88" i="38" a="1"/>
  <c r="B88" i="38" s="1"/>
  <c r="E87" i="38"/>
  <c r="D87" i="38" a="1"/>
  <c r="D87" i="38" s="1"/>
  <c r="C87" i="38" a="1"/>
  <c r="C87" i="38" s="1"/>
  <c r="B87" i="38" a="1"/>
  <c r="B87" i="38" s="1"/>
  <c r="E86" i="38"/>
  <c r="D86" i="38" a="1"/>
  <c r="D86" i="38" s="1"/>
  <c r="C86" i="38" a="1"/>
  <c r="C86" i="38" s="1"/>
  <c r="B86" i="38" a="1"/>
  <c r="B86" i="38" s="1"/>
  <c r="E85" i="38"/>
  <c r="D85" i="38" a="1"/>
  <c r="D85" i="38" s="1"/>
  <c r="C85" i="38" a="1"/>
  <c r="C85" i="38" s="1"/>
  <c r="B85" i="38" a="1"/>
  <c r="B85" i="38" s="1"/>
  <c r="E84" i="38"/>
  <c r="D84" i="38" a="1"/>
  <c r="D84" i="38" s="1"/>
  <c r="C84" i="38" a="1"/>
  <c r="C84" i="38" s="1"/>
  <c r="B84" i="38" a="1"/>
  <c r="B84" i="38" s="1"/>
  <c r="E83" i="38"/>
  <c r="D83" i="38" a="1"/>
  <c r="D83" i="38" s="1"/>
  <c r="C83" i="38" a="1"/>
  <c r="C83" i="38" s="1"/>
  <c r="B83" i="38" a="1"/>
  <c r="B83" i="38" s="1"/>
  <c r="E82" i="38"/>
  <c r="D82" i="38" a="1"/>
  <c r="D82" i="38" s="1"/>
  <c r="C82" i="38" a="1"/>
  <c r="C82" i="38" s="1"/>
  <c r="B82" i="38" a="1"/>
  <c r="B82" i="38" s="1"/>
  <c r="E81" i="38"/>
  <c r="D81" i="38" a="1"/>
  <c r="D81" i="38" s="1"/>
  <c r="C81" i="38" a="1"/>
  <c r="C81" i="38" s="1"/>
  <c r="B81" i="38" a="1"/>
  <c r="B81" i="38" s="1"/>
  <c r="E80" i="38"/>
  <c r="D80" i="38" a="1"/>
  <c r="D80" i="38" s="1"/>
  <c r="C80" i="38" a="1"/>
  <c r="C80" i="38" s="1"/>
  <c r="B80" i="38" a="1"/>
  <c r="B80" i="38" s="1"/>
  <c r="E79" i="38"/>
  <c r="D79" i="38" a="1"/>
  <c r="D79" i="38" s="1"/>
  <c r="C79" i="38" a="1"/>
  <c r="C79" i="38" s="1"/>
  <c r="B79" i="38" a="1"/>
  <c r="B79" i="38" s="1"/>
  <c r="E78" i="38"/>
  <c r="D78" i="38" a="1"/>
  <c r="D78" i="38" s="1"/>
  <c r="C78" i="38" a="1"/>
  <c r="C78" i="38" s="1"/>
  <c r="B78" i="38" a="1"/>
  <c r="B78" i="38" s="1"/>
  <c r="E77" i="38"/>
  <c r="D77" i="38" a="1"/>
  <c r="D77" i="38" s="1"/>
  <c r="C77" i="38" a="1"/>
  <c r="C77" i="38" s="1"/>
  <c r="B77" i="38" a="1"/>
  <c r="B77" i="38" s="1"/>
  <c r="E76" i="38"/>
  <c r="D76" i="38" a="1"/>
  <c r="D76" i="38" s="1"/>
  <c r="C76" i="38" a="1"/>
  <c r="C76" i="38" s="1"/>
  <c r="B76" i="38" a="1"/>
  <c r="B76" i="38" s="1"/>
  <c r="E75" i="38"/>
  <c r="D75" i="38" a="1"/>
  <c r="D75" i="38" s="1"/>
  <c r="C75" i="38" a="1"/>
  <c r="C75" i="38" s="1"/>
  <c r="B75" i="38" a="1"/>
  <c r="B75" i="38" s="1"/>
  <c r="E74" i="38"/>
  <c r="D74" i="38" a="1"/>
  <c r="D74" i="38" s="1"/>
  <c r="C74" i="38" a="1"/>
  <c r="C74" i="38" s="1"/>
  <c r="B74" i="38" a="1"/>
  <c r="B74" i="38" s="1"/>
  <c r="E73" i="38"/>
  <c r="D73" i="38" a="1"/>
  <c r="D73" i="38" s="1"/>
  <c r="C73" i="38" a="1"/>
  <c r="C73" i="38" s="1"/>
  <c r="B73" i="38" a="1"/>
  <c r="B73" i="38" s="1"/>
  <c r="E72" i="38"/>
  <c r="D72" i="38" a="1"/>
  <c r="D72" i="38" s="1"/>
  <c r="C72" i="38" a="1"/>
  <c r="C72" i="38" s="1"/>
  <c r="B72" i="38" a="1"/>
  <c r="B72" i="38" s="1"/>
  <c r="E71" i="38"/>
  <c r="D71" i="38" a="1"/>
  <c r="D71" i="38" s="1"/>
  <c r="C71" i="38" a="1"/>
  <c r="C71" i="38" s="1"/>
  <c r="B71" i="38" a="1"/>
  <c r="B71" i="38" s="1"/>
  <c r="E70" i="38"/>
  <c r="D70" i="38" a="1"/>
  <c r="D70" i="38" s="1"/>
  <c r="C70" i="38" a="1"/>
  <c r="C70" i="38" s="1"/>
  <c r="B70" i="38" a="1"/>
  <c r="B70" i="38" s="1"/>
  <c r="E69" i="38"/>
  <c r="D69" i="38" a="1"/>
  <c r="D69" i="38" s="1"/>
  <c r="C69" i="38" a="1"/>
  <c r="C69" i="38" s="1"/>
  <c r="B69" i="38" a="1"/>
  <c r="B69" i="38" s="1"/>
  <c r="E68" i="38"/>
  <c r="D68" i="38" a="1"/>
  <c r="D68" i="38" s="1"/>
  <c r="C68" i="38" a="1"/>
  <c r="C68" i="38" s="1"/>
  <c r="B68" i="38" a="1"/>
  <c r="B68" i="38" s="1"/>
  <c r="E67" i="38"/>
  <c r="D67" i="38" a="1"/>
  <c r="D67" i="38" s="1"/>
  <c r="C67" i="38" a="1"/>
  <c r="C67" i="38" s="1"/>
  <c r="B67" i="38" a="1"/>
  <c r="B67" i="38" s="1"/>
  <c r="E66" i="38"/>
  <c r="D66" i="38" a="1"/>
  <c r="D66" i="38" s="1"/>
  <c r="C66" i="38" a="1"/>
  <c r="C66" i="38" s="1"/>
  <c r="B66" i="38" a="1"/>
  <c r="B66" i="38" s="1"/>
  <c r="E65" i="38"/>
  <c r="D65" i="38" a="1"/>
  <c r="D65" i="38" s="1"/>
  <c r="C65" i="38" a="1"/>
  <c r="C65" i="38" s="1"/>
  <c r="B65" i="38" a="1"/>
  <c r="B65" i="38" s="1"/>
  <c r="E64" i="38"/>
  <c r="D64" i="38" a="1"/>
  <c r="D64" i="38" s="1"/>
  <c r="C64" i="38" a="1"/>
  <c r="C64" i="38" s="1"/>
  <c r="B64" i="38" a="1"/>
  <c r="B64" i="38" s="1"/>
  <c r="E63" i="38"/>
  <c r="D63" i="38" a="1"/>
  <c r="D63" i="38" s="1"/>
  <c r="C63" i="38" a="1"/>
  <c r="C63" i="38" s="1"/>
  <c r="B63" i="38" a="1"/>
  <c r="B63" i="38" s="1"/>
  <c r="E62" i="38"/>
  <c r="D62" i="38" a="1"/>
  <c r="D62" i="38" s="1"/>
  <c r="C62" i="38" a="1"/>
  <c r="C62" i="38" s="1"/>
  <c r="B62" i="38" a="1"/>
  <c r="B62" i="38" s="1"/>
  <c r="E61" i="38"/>
  <c r="D61" i="38" a="1"/>
  <c r="D61" i="38" s="1"/>
  <c r="C61" i="38" a="1"/>
  <c r="C61" i="38" s="1"/>
  <c r="B61" i="38" a="1"/>
  <c r="B61" i="38" s="1"/>
  <c r="E60" i="38"/>
  <c r="D60" i="38" a="1"/>
  <c r="D60" i="38" s="1"/>
  <c r="C60" i="38" a="1"/>
  <c r="C60" i="38" s="1"/>
  <c r="B60" i="38" a="1"/>
  <c r="B60" i="38" s="1"/>
  <c r="E59" i="38"/>
  <c r="D59" i="38" a="1"/>
  <c r="D59" i="38" s="1"/>
  <c r="C59" i="38" a="1"/>
  <c r="C59" i="38" s="1"/>
  <c r="B59" i="38" a="1"/>
  <c r="B59" i="38" s="1"/>
  <c r="E58" i="38"/>
  <c r="D58" i="38" a="1"/>
  <c r="D58" i="38" s="1"/>
  <c r="C58" i="38" a="1"/>
  <c r="C58" i="38" s="1"/>
  <c r="B58" i="38" a="1"/>
  <c r="B58" i="38" s="1"/>
  <c r="E57" i="38"/>
  <c r="D57" i="38" a="1"/>
  <c r="D57" i="38" s="1"/>
  <c r="C57" i="38" a="1"/>
  <c r="C57" i="38" s="1"/>
  <c r="B57" i="38" a="1"/>
  <c r="B57" i="38" s="1"/>
  <c r="E56" i="38"/>
  <c r="D56" i="38" a="1"/>
  <c r="D56" i="38" s="1"/>
  <c r="C56" i="38" a="1"/>
  <c r="C56" i="38" s="1"/>
  <c r="B56" i="38" a="1"/>
  <c r="B56" i="38" s="1"/>
  <c r="E55" i="38"/>
  <c r="D55" i="38" a="1"/>
  <c r="D55" i="38" s="1"/>
  <c r="C55" i="38" a="1"/>
  <c r="C55" i="38" s="1"/>
  <c r="B55" i="38" a="1"/>
  <c r="B55" i="38" s="1"/>
  <c r="E54" i="38"/>
  <c r="D54" i="38" a="1"/>
  <c r="D54" i="38" s="1"/>
  <c r="C54" i="38" a="1"/>
  <c r="C54" i="38" s="1"/>
  <c r="B54" i="38" a="1"/>
  <c r="B54" i="38" s="1"/>
  <c r="E53" i="38"/>
  <c r="D53" i="38" a="1"/>
  <c r="D53" i="38" s="1"/>
  <c r="C53" i="38" a="1"/>
  <c r="C53" i="38" s="1"/>
  <c r="B53" i="38" a="1"/>
  <c r="B53" i="38" s="1"/>
  <c r="E52" i="38"/>
  <c r="D52" i="38" a="1"/>
  <c r="D52" i="38" s="1"/>
  <c r="C52" i="38" a="1"/>
  <c r="C52" i="38" s="1"/>
  <c r="B52" i="38" a="1"/>
  <c r="B52" i="38" s="1"/>
  <c r="E51" i="38"/>
  <c r="D51" i="38" a="1"/>
  <c r="D51" i="38" s="1"/>
  <c r="C51" i="38" a="1"/>
  <c r="C51" i="38" s="1"/>
  <c r="B51" i="38" a="1"/>
  <c r="B51" i="38" s="1"/>
  <c r="E50" i="38"/>
  <c r="D50" i="38" a="1"/>
  <c r="D50" i="38" s="1"/>
  <c r="C50" i="38" a="1"/>
  <c r="C50" i="38" s="1"/>
  <c r="B50" i="38" a="1"/>
  <c r="B50" i="38" s="1"/>
  <c r="E49" i="38"/>
  <c r="D49" i="38" a="1"/>
  <c r="D49" i="38" s="1"/>
  <c r="C49" i="38" a="1"/>
  <c r="C49" i="38" s="1"/>
  <c r="B49" i="38" a="1"/>
  <c r="B49" i="38" s="1"/>
  <c r="E48" i="38"/>
  <c r="D48" i="38" a="1"/>
  <c r="D48" i="38" s="1"/>
  <c r="C48" i="38" a="1"/>
  <c r="C48" i="38" s="1"/>
  <c r="B48" i="38" a="1"/>
  <c r="B48" i="38" s="1"/>
  <c r="E47" i="38"/>
  <c r="D47" i="38" a="1"/>
  <c r="D47" i="38" s="1"/>
  <c r="C47" i="38" a="1"/>
  <c r="C47" i="38" s="1"/>
  <c r="B47" i="38" a="1"/>
  <c r="B47" i="38" s="1"/>
  <c r="E46" i="38"/>
  <c r="D46" i="38" a="1"/>
  <c r="D46" i="38" s="1"/>
  <c r="C46" i="38" a="1"/>
  <c r="C46" i="38" s="1"/>
  <c r="B46" i="38" a="1"/>
  <c r="B46" i="38" s="1"/>
  <c r="E45" i="38"/>
  <c r="D45" i="38" a="1"/>
  <c r="D45" i="38" s="1"/>
  <c r="B45" i="38" a="1"/>
  <c r="B45" i="38" s="1"/>
  <c r="I44" i="38"/>
  <c r="H44" i="38"/>
  <c r="E44" i="38"/>
  <c r="D44" i="38" a="1"/>
  <c r="D44" i="38" s="1"/>
  <c r="C44" i="38" a="1"/>
  <c r="C44" i="38" s="1"/>
  <c r="B44" i="38" a="1"/>
  <c r="B44" i="38" s="1"/>
  <c r="I43" i="38"/>
  <c r="H43" i="38"/>
  <c r="E43" i="38"/>
  <c r="D43" i="38" a="1"/>
  <c r="D43" i="38" s="1"/>
  <c r="C43" i="38" a="1"/>
  <c r="C43" i="38" s="1"/>
  <c r="B43" i="38" a="1"/>
  <c r="B43" i="38" s="1"/>
  <c r="I42" i="38"/>
  <c r="H42" i="38"/>
  <c r="E42" i="38"/>
  <c r="D42" i="38" a="1"/>
  <c r="D42" i="38" s="1"/>
  <c r="C42" i="38" a="1"/>
  <c r="C42" i="38" s="1"/>
  <c r="B42" i="38" a="1"/>
  <c r="B42" i="38" s="1"/>
  <c r="I41" i="38"/>
  <c r="H41" i="38"/>
  <c r="E41" i="38"/>
  <c r="D41" i="38" a="1"/>
  <c r="D41" i="38" s="1"/>
  <c r="C41" i="38" a="1"/>
  <c r="C41" i="38" s="1"/>
  <c r="B41" i="38" a="1"/>
  <c r="B41" i="38" s="1"/>
  <c r="I40" i="38"/>
  <c r="H40" i="38"/>
  <c r="E40" i="38"/>
  <c r="D40" i="38" a="1"/>
  <c r="D40" i="38" s="1"/>
  <c r="C40" i="38" a="1"/>
  <c r="C40" i="38" s="1"/>
  <c r="B40" i="38" a="1"/>
  <c r="B40" i="38" s="1"/>
  <c r="I39" i="38"/>
  <c r="H39" i="38"/>
  <c r="E39" i="38"/>
  <c r="D39" i="38" a="1"/>
  <c r="D39" i="38" s="1"/>
  <c r="C39" i="38" a="1"/>
  <c r="C39" i="38" s="1"/>
  <c r="G39" i="38" s="1"/>
  <c r="B39" i="38" a="1"/>
  <c r="B39" i="38" s="1"/>
  <c r="F39" i="38" s="1"/>
  <c r="I38" i="38"/>
  <c r="H38" i="38"/>
  <c r="E38" i="38"/>
  <c r="D38" i="38" a="1"/>
  <c r="D38" i="38" s="1"/>
  <c r="C38" i="38" a="1"/>
  <c r="C38" i="38" s="1"/>
  <c r="G38" i="38" s="1"/>
  <c r="B38" i="38" a="1"/>
  <c r="B38" i="38" s="1"/>
  <c r="F38" i="38" s="1"/>
  <c r="I37" i="38"/>
  <c r="H37" i="38"/>
  <c r="E37" i="38"/>
  <c r="D37" i="38" a="1"/>
  <c r="D37" i="38" s="1"/>
  <c r="C37" i="38" a="1"/>
  <c r="C37" i="38" s="1"/>
  <c r="G37" i="38" s="1"/>
  <c r="B37" i="38" a="1"/>
  <c r="B37" i="38" s="1"/>
  <c r="F37" i="38" s="1"/>
  <c r="I36" i="38"/>
  <c r="H36" i="38"/>
  <c r="E36" i="38"/>
  <c r="D36" i="38" a="1"/>
  <c r="D36" i="38" s="1"/>
  <c r="C36" i="38" a="1"/>
  <c r="C36" i="38" s="1"/>
  <c r="G36" i="38" s="1"/>
  <c r="B36" i="38" a="1"/>
  <c r="B36" i="38" s="1"/>
  <c r="F36" i="38" s="1"/>
  <c r="I35" i="38"/>
  <c r="H35" i="38"/>
  <c r="E35" i="38"/>
  <c r="D35" i="38" a="1"/>
  <c r="D35" i="38" s="1"/>
  <c r="C35" i="38" a="1"/>
  <c r="C35" i="38" s="1"/>
  <c r="G35" i="38" s="1"/>
  <c r="B35" i="38" a="1"/>
  <c r="B35" i="38" s="1"/>
  <c r="F35" i="38" s="1"/>
  <c r="I34" i="38"/>
  <c r="H34" i="38"/>
  <c r="E34" i="38"/>
  <c r="D34" i="38" a="1"/>
  <c r="D34" i="38" s="1"/>
  <c r="C34" i="38" a="1"/>
  <c r="C34" i="38" s="1"/>
  <c r="G34" i="38" s="1"/>
  <c r="B34" i="38" a="1"/>
  <c r="B34" i="38" s="1"/>
  <c r="F34" i="38" s="1"/>
  <c r="I33" i="38"/>
  <c r="H33" i="38"/>
  <c r="E33" i="38"/>
  <c r="D33" i="38" a="1"/>
  <c r="D33" i="38" s="1"/>
  <c r="C33" i="38" a="1"/>
  <c r="C33" i="38" s="1"/>
  <c r="G33" i="38" s="1"/>
  <c r="B33" i="38" a="1"/>
  <c r="B33" i="38" s="1"/>
  <c r="F33" i="38" s="1"/>
  <c r="B99" i="36" a="1"/>
  <c r="B99" i="36" s="1"/>
  <c r="B98" i="36" a="1"/>
  <c r="B98" i="36" s="1"/>
  <c r="B97" i="36" a="1"/>
  <c r="B97" i="36" s="1"/>
  <c r="B96" i="36" a="1"/>
  <c r="B96" i="36" s="1"/>
  <c r="B95" i="36" a="1"/>
  <c r="B95" i="36" s="1"/>
  <c r="B94" i="36" a="1"/>
  <c r="B94" i="36" s="1"/>
  <c r="E93" i="36"/>
  <c r="B93" i="36" a="1"/>
  <c r="B93" i="36" s="1"/>
  <c r="E92" i="36"/>
  <c r="B92" i="36" a="1"/>
  <c r="B92" i="36" s="1"/>
  <c r="E91" i="36"/>
  <c r="D91" i="36" a="1"/>
  <c r="D91" i="36" s="1"/>
  <c r="C91" i="36" a="1"/>
  <c r="C91" i="36" s="1"/>
  <c r="B91" i="36" a="1"/>
  <c r="B91" i="36" s="1"/>
  <c r="E90" i="36"/>
  <c r="D90" i="36" a="1"/>
  <c r="D90" i="36" s="1"/>
  <c r="C90" i="36" a="1"/>
  <c r="C90" i="36" s="1"/>
  <c r="B90" i="36" a="1"/>
  <c r="B90" i="36" s="1"/>
  <c r="E89" i="36"/>
  <c r="D89" i="36" a="1"/>
  <c r="D89" i="36" s="1"/>
  <c r="C89" i="36" a="1"/>
  <c r="C89" i="36" s="1"/>
  <c r="B89" i="36" a="1"/>
  <c r="B89" i="36" s="1"/>
  <c r="E88" i="36"/>
  <c r="D88" i="36" a="1"/>
  <c r="D88" i="36" s="1"/>
  <c r="C88" i="36" a="1"/>
  <c r="C88" i="36" s="1"/>
  <c r="B88" i="36" a="1"/>
  <c r="B88" i="36" s="1"/>
  <c r="E87" i="36"/>
  <c r="D87" i="36" a="1"/>
  <c r="D87" i="36" s="1"/>
  <c r="C87" i="36" a="1"/>
  <c r="C87" i="36" s="1"/>
  <c r="B87" i="36" a="1"/>
  <c r="B87" i="36" s="1"/>
  <c r="E86" i="36"/>
  <c r="D86" i="36" a="1"/>
  <c r="D86" i="36" s="1"/>
  <c r="C86" i="36" a="1"/>
  <c r="C86" i="36" s="1"/>
  <c r="B86" i="36" a="1"/>
  <c r="B86" i="36" s="1"/>
  <c r="E85" i="36"/>
  <c r="D85" i="36" a="1"/>
  <c r="D85" i="36" s="1"/>
  <c r="C85" i="36" a="1"/>
  <c r="C85" i="36" s="1"/>
  <c r="B85" i="36" a="1"/>
  <c r="B85" i="36" s="1"/>
  <c r="E84" i="36"/>
  <c r="D84" i="36" a="1"/>
  <c r="D84" i="36" s="1"/>
  <c r="C84" i="36" a="1"/>
  <c r="C84" i="36" s="1"/>
  <c r="B84" i="36" a="1"/>
  <c r="B84" i="36" s="1"/>
  <c r="E83" i="36"/>
  <c r="D83" i="36" a="1"/>
  <c r="D83" i="36" s="1"/>
  <c r="C83" i="36" a="1"/>
  <c r="C83" i="36" s="1"/>
  <c r="B83" i="36" a="1"/>
  <c r="B83" i="36" s="1"/>
  <c r="E82" i="36"/>
  <c r="D82" i="36" a="1"/>
  <c r="D82" i="36" s="1"/>
  <c r="C82" i="36" a="1"/>
  <c r="C82" i="36" s="1"/>
  <c r="B82" i="36" a="1"/>
  <c r="B82" i="36" s="1"/>
  <c r="E81" i="36"/>
  <c r="D81" i="36" a="1"/>
  <c r="D81" i="36" s="1"/>
  <c r="C81" i="36" a="1"/>
  <c r="C81" i="36" s="1"/>
  <c r="B81" i="36" a="1"/>
  <c r="B81" i="36" s="1"/>
  <c r="E80" i="36"/>
  <c r="D80" i="36" a="1"/>
  <c r="D80" i="36" s="1"/>
  <c r="C80" i="36" a="1"/>
  <c r="C80" i="36" s="1"/>
  <c r="B80" i="36" a="1"/>
  <c r="B80" i="36" s="1"/>
  <c r="E79" i="36"/>
  <c r="D79" i="36" a="1"/>
  <c r="D79" i="36" s="1"/>
  <c r="C79" i="36" a="1"/>
  <c r="C79" i="36" s="1"/>
  <c r="B79" i="36" a="1"/>
  <c r="B79" i="36" s="1"/>
  <c r="E78" i="36"/>
  <c r="D78" i="36" a="1"/>
  <c r="D78" i="36" s="1"/>
  <c r="C78" i="36" a="1"/>
  <c r="C78" i="36" s="1"/>
  <c r="B78" i="36" a="1"/>
  <c r="B78" i="36" s="1"/>
  <c r="E77" i="36"/>
  <c r="D77" i="36" a="1"/>
  <c r="D77" i="36" s="1"/>
  <c r="C77" i="36" a="1"/>
  <c r="C77" i="36" s="1"/>
  <c r="B77" i="36" a="1"/>
  <c r="B77" i="36" s="1"/>
  <c r="E76" i="36"/>
  <c r="D76" i="36" a="1"/>
  <c r="D76" i="36" s="1"/>
  <c r="C76" i="36" a="1"/>
  <c r="C76" i="36" s="1"/>
  <c r="B76" i="36" a="1"/>
  <c r="B76" i="36" s="1"/>
  <c r="E75" i="36"/>
  <c r="D75" i="36" a="1"/>
  <c r="D75" i="36" s="1"/>
  <c r="C75" i="36" a="1"/>
  <c r="C75" i="36" s="1"/>
  <c r="B75" i="36" a="1"/>
  <c r="B75" i="36" s="1"/>
  <c r="E74" i="36"/>
  <c r="D74" i="36" a="1"/>
  <c r="D74" i="36" s="1"/>
  <c r="C74" i="36" a="1"/>
  <c r="C74" i="36" s="1"/>
  <c r="B74" i="36" a="1"/>
  <c r="B74" i="36" s="1"/>
  <c r="E73" i="36"/>
  <c r="D73" i="36" a="1"/>
  <c r="D73" i="36" s="1"/>
  <c r="C73" i="36" a="1"/>
  <c r="C73" i="36" s="1"/>
  <c r="B73" i="36" a="1"/>
  <c r="B73" i="36" s="1"/>
  <c r="E72" i="36"/>
  <c r="D72" i="36" a="1"/>
  <c r="D72" i="36" s="1"/>
  <c r="C72" i="36" a="1"/>
  <c r="C72" i="36" s="1"/>
  <c r="B72" i="36" a="1"/>
  <c r="B72" i="36" s="1"/>
  <c r="E71" i="36"/>
  <c r="D71" i="36" a="1"/>
  <c r="D71" i="36" s="1"/>
  <c r="C71" i="36" a="1"/>
  <c r="C71" i="36" s="1"/>
  <c r="B71" i="36" a="1"/>
  <c r="B71" i="36" s="1"/>
  <c r="E70" i="36"/>
  <c r="D70" i="36" a="1"/>
  <c r="D70" i="36" s="1"/>
  <c r="C70" i="36" a="1"/>
  <c r="C70" i="36" s="1"/>
  <c r="B70" i="36" a="1"/>
  <c r="B70" i="36" s="1"/>
  <c r="E69" i="36"/>
  <c r="D69" i="36" a="1"/>
  <c r="D69" i="36" s="1"/>
  <c r="C69" i="36" a="1"/>
  <c r="C69" i="36" s="1"/>
  <c r="B69" i="36" a="1"/>
  <c r="B69" i="36" s="1"/>
  <c r="E68" i="36"/>
  <c r="D68" i="36" a="1"/>
  <c r="D68" i="36" s="1"/>
  <c r="C68" i="36" a="1"/>
  <c r="C68" i="36" s="1"/>
  <c r="B68" i="36" a="1"/>
  <c r="B68" i="36" s="1"/>
  <c r="E67" i="36"/>
  <c r="D67" i="36" a="1"/>
  <c r="D67" i="36" s="1"/>
  <c r="C67" i="36" a="1"/>
  <c r="C67" i="36" s="1"/>
  <c r="B67" i="36" a="1"/>
  <c r="B67" i="36" s="1"/>
  <c r="E66" i="36"/>
  <c r="D66" i="36" a="1"/>
  <c r="D66" i="36" s="1"/>
  <c r="C66" i="36" a="1"/>
  <c r="C66" i="36" s="1"/>
  <c r="B66" i="36" a="1"/>
  <c r="B66" i="36" s="1"/>
  <c r="E65" i="36"/>
  <c r="D65" i="36" a="1"/>
  <c r="D65" i="36" s="1"/>
  <c r="C65" i="36" a="1"/>
  <c r="C65" i="36" s="1"/>
  <c r="B65" i="36" a="1"/>
  <c r="B65" i="36" s="1"/>
  <c r="E64" i="36"/>
  <c r="D64" i="36" a="1"/>
  <c r="D64" i="36" s="1"/>
  <c r="C64" i="36" a="1"/>
  <c r="C64" i="36" s="1"/>
  <c r="B64" i="36" a="1"/>
  <c r="B64" i="36" s="1"/>
  <c r="E63" i="36"/>
  <c r="D63" i="36" a="1"/>
  <c r="D63" i="36" s="1"/>
  <c r="C63" i="36" a="1"/>
  <c r="C63" i="36" s="1"/>
  <c r="B63" i="36" a="1"/>
  <c r="B63" i="36" s="1"/>
  <c r="E62" i="36"/>
  <c r="D62" i="36" a="1"/>
  <c r="D62" i="36" s="1"/>
  <c r="C62" i="36" a="1"/>
  <c r="C62" i="36" s="1"/>
  <c r="B62" i="36" a="1"/>
  <c r="B62" i="36" s="1"/>
  <c r="E61" i="36"/>
  <c r="D61" i="36" a="1"/>
  <c r="D61" i="36" s="1"/>
  <c r="C61" i="36" a="1"/>
  <c r="C61" i="36" s="1"/>
  <c r="B61" i="36" a="1"/>
  <c r="B61" i="36" s="1"/>
  <c r="E60" i="36"/>
  <c r="D60" i="36" a="1"/>
  <c r="D60" i="36" s="1"/>
  <c r="C60" i="36" a="1"/>
  <c r="C60" i="36" s="1"/>
  <c r="B60" i="36" a="1"/>
  <c r="B60" i="36" s="1"/>
  <c r="E59" i="36"/>
  <c r="D59" i="36" a="1"/>
  <c r="D59" i="36" s="1"/>
  <c r="C59" i="36" a="1"/>
  <c r="C59" i="36" s="1"/>
  <c r="B59" i="36" a="1"/>
  <c r="B59" i="36" s="1"/>
  <c r="E58" i="36"/>
  <c r="D58" i="36" a="1"/>
  <c r="D58" i="36" s="1"/>
  <c r="C58" i="36" a="1"/>
  <c r="C58" i="36" s="1"/>
  <c r="B58" i="36" a="1"/>
  <c r="B58" i="36" s="1"/>
  <c r="E57" i="36"/>
  <c r="D57" i="36" a="1"/>
  <c r="D57" i="36" s="1"/>
  <c r="C57" i="36" a="1"/>
  <c r="C57" i="36" s="1"/>
  <c r="B57" i="36" a="1"/>
  <c r="B57" i="36" s="1"/>
  <c r="E56" i="36"/>
  <c r="D56" i="36" a="1"/>
  <c r="D56" i="36" s="1"/>
  <c r="C56" i="36" a="1"/>
  <c r="C56" i="36" s="1"/>
  <c r="B56" i="36" a="1"/>
  <c r="B56" i="36" s="1"/>
  <c r="E55" i="36"/>
  <c r="D55" i="36" a="1"/>
  <c r="D55" i="36" s="1"/>
  <c r="C55" i="36" a="1"/>
  <c r="C55" i="36" s="1"/>
  <c r="B55" i="36" a="1"/>
  <c r="B55" i="36" s="1"/>
  <c r="E54" i="36"/>
  <c r="D54" i="36" a="1"/>
  <c r="D54" i="36" s="1"/>
  <c r="C54" i="36" a="1"/>
  <c r="C54" i="36" s="1"/>
  <c r="B54" i="36" a="1"/>
  <c r="B54" i="36" s="1"/>
  <c r="E53" i="36"/>
  <c r="D53" i="36" a="1"/>
  <c r="D53" i="36" s="1"/>
  <c r="C53" i="36" a="1"/>
  <c r="C53" i="36" s="1"/>
  <c r="B53" i="36" a="1"/>
  <c r="B53" i="36" s="1"/>
  <c r="E52" i="36"/>
  <c r="D52" i="36" a="1"/>
  <c r="D52" i="36" s="1"/>
  <c r="C52" i="36" a="1"/>
  <c r="C52" i="36" s="1"/>
  <c r="B52" i="36" a="1"/>
  <c r="B52" i="36" s="1"/>
  <c r="E51" i="36"/>
  <c r="D51" i="36" a="1"/>
  <c r="D51" i="36" s="1"/>
  <c r="C51" i="36" a="1"/>
  <c r="C51" i="36" s="1"/>
  <c r="B51" i="36" a="1"/>
  <c r="B51" i="36" s="1"/>
  <c r="E50" i="36"/>
  <c r="D50" i="36" a="1"/>
  <c r="D50" i="36" s="1"/>
  <c r="C50" i="36" a="1"/>
  <c r="C50" i="36" s="1"/>
  <c r="B50" i="36" a="1"/>
  <c r="B50" i="36" s="1"/>
  <c r="E49" i="36"/>
  <c r="D49" i="36" a="1"/>
  <c r="D49" i="36" s="1"/>
  <c r="C49" i="36" a="1"/>
  <c r="C49" i="36" s="1"/>
  <c r="B49" i="36" a="1"/>
  <c r="B49" i="36" s="1"/>
  <c r="E48" i="36"/>
  <c r="D48" i="36" a="1"/>
  <c r="D48" i="36" s="1"/>
  <c r="C48" i="36" a="1"/>
  <c r="C48" i="36" s="1"/>
  <c r="B48" i="36" a="1"/>
  <c r="B48" i="36" s="1"/>
  <c r="E47" i="36"/>
  <c r="D47" i="36" a="1"/>
  <c r="D47" i="36" s="1"/>
  <c r="C47" i="36" a="1"/>
  <c r="C47" i="36" s="1"/>
  <c r="B47" i="36" a="1"/>
  <c r="B47" i="36" s="1"/>
  <c r="E46" i="36"/>
  <c r="D46" i="36" a="1"/>
  <c r="D46" i="36" s="1"/>
  <c r="C46" i="36" a="1"/>
  <c r="C46" i="36" s="1"/>
  <c r="B46" i="36" a="1"/>
  <c r="B46" i="36" s="1"/>
  <c r="E45" i="36"/>
  <c r="D45" i="36" a="1"/>
  <c r="D45" i="36" s="1"/>
  <c r="B45" i="36" a="1"/>
  <c r="B45" i="36" s="1"/>
  <c r="I44" i="36"/>
  <c r="H44" i="36"/>
  <c r="E44" i="36"/>
  <c r="D44" i="36" a="1"/>
  <c r="D44" i="36" s="1"/>
  <c r="C44" i="36" a="1"/>
  <c r="C44" i="36" s="1"/>
  <c r="B44" i="36" a="1"/>
  <c r="B44" i="36" s="1"/>
  <c r="I43" i="36"/>
  <c r="H43" i="36"/>
  <c r="E43" i="36"/>
  <c r="D43" i="36" a="1"/>
  <c r="D43" i="36" s="1"/>
  <c r="C43" i="36" a="1"/>
  <c r="C43" i="36" s="1"/>
  <c r="B43" i="36" a="1"/>
  <c r="B43" i="36" s="1"/>
  <c r="I42" i="36"/>
  <c r="H42" i="36"/>
  <c r="E42" i="36"/>
  <c r="D42" i="36" a="1"/>
  <c r="D42" i="36" s="1"/>
  <c r="C42" i="36" a="1"/>
  <c r="C42" i="36" s="1"/>
  <c r="B42" i="36" a="1"/>
  <c r="B42" i="36" s="1"/>
  <c r="I41" i="36"/>
  <c r="H41" i="36"/>
  <c r="E41" i="36"/>
  <c r="D41" i="36" a="1"/>
  <c r="D41" i="36" s="1"/>
  <c r="C41" i="36" a="1"/>
  <c r="C41" i="36" s="1"/>
  <c r="B41" i="36" a="1"/>
  <c r="B41" i="36" s="1"/>
  <c r="I40" i="36"/>
  <c r="H40" i="36"/>
  <c r="E40" i="36"/>
  <c r="D40" i="36" a="1"/>
  <c r="D40" i="36" s="1"/>
  <c r="C40" i="36" a="1"/>
  <c r="C40" i="36" s="1"/>
  <c r="B40" i="36" a="1"/>
  <c r="B40" i="36" s="1"/>
  <c r="I39" i="36"/>
  <c r="H39" i="36"/>
  <c r="E39" i="36"/>
  <c r="D39" i="36" a="1"/>
  <c r="D39" i="36" s="1"/>
  <c r="C39" i="36" a="1"/>
  <c r="C39" i="36" s="1"/>
  <c r="G39" i="36" s="1"/>
  <c r="B39" i="36" a="1"/>
  <c r="B39" i="36" s="1"/>
  <c r="F39" i="36" s="1"/>
  <c r="I38" i="36"/>
  <c r="H38" i="36"/>
  <c r="E38" i="36"/>
  <c r="D38" i="36" a="1"/>
  <c r="D38" i="36" s="1"/>
  <c r="C38" i="36" a="1"/>
  <c r="C38" i="36" s="1"/>
  <c r="G38" i="36" s="1"/>
  <c r="B38" i="36" a="1"/>
  <c r="B38" i="36" s="1"/>
  <c r="F38" i="36" s="1"/>
  <c r="I37" i="36"/>
  <c r="H37" i="36"/>
  <c r="E37" i="36"/>
  <c r="D37" i="36" a="1"/>
  <c r="D37" i="36" s="1"/>
  <c r="C37" i="36" a="1"/>
  <c r="C37" i="36" s="1"/>
  <c r="G37" i="36" s="1"/>
  <c r="B37" i="36" a="1"/>
  <c r="B37" i="36" s="1"/>
  <c r="F37" i="36" s="1"/>
  <c r="I36" i="36"/>
  <c r="H36" i="36"/>
  <c r="E36" i="36"/>
  <c r="D36" i="36" a="1"/>
  <c r="D36" i="36" s="1"/>
  <c r="C36" i="36" a="1"/>
  <c r="C36" i="36" s="1"/>
  <c r="G36" i="36" s="1"/>
  <c r="B36" i="36" a="1"/>
  <c r="B36" i="36" s="1"/>
  <c r="F36" i="36" s="1"/>
  <c r="I35" i="36"/>
  <c r="H35" i="36"/>
  <c r="E35" i="36"/>
  <c r="D35" i="36" a="1"/>
  <c r="D35" i="36" s="1"/>
  <c r="C35" i="36" a="1"/>
  <c r="C35" i="36" s="1"/>
  <c r="G35" i="36" s="1"/>
  <c r="B35" i="36" a="1"/>
  <c r="B35" i="36" s="1"/>
  <c r="F35" i="36" s="1"/>
  <c r="I34" i="36"/>
  <c r="H34" i="36"/>
  <c r="E34" i="36"/>
  <c r="D34" i="36" a="1"/>
  <c r="D34" i="36" s="1"/>
  <c r="C34" i="36" a="1"/>
  <c r="C34" i="36" s="1"/>
  <c r="G34" i="36" s="1"/>
  <c r="B34" i="36" a="1"/>
  <c r="B34" i="36" s="1"/>
  <c r="F34" i="36" s="1"/>
  <c r="I33" i="36"/>
  <c r="H33" i="36"/>
  <c r="E33" i="36"/>
  <c r="D33" i="36" a="1"/>
  <c r="D33" i="36" s="1"/>
  <c r="C33" i="36" a="1"/>
  <c r="C33" i="36" s="1"/>
  <c r="G33" i="36" s="1"/>
  <c r="B33" i="36" a="1"/>
  <c r="B33" i="36" s="1"/>
  <c r="F33" i="36" s="1"/>
  <c r="B99" i="35" a="1"/>
  <c r="B99" i="35" s="1"/>
  <c r="B98" i="35" a="1"/>
  <c r="B98" i="35" s="1"/>
  <c r="B97" i="35" a="1"/>
  <c r="B97" i="35" s="1"/>
  <c r="B96" i="35" a="1"/>
  <c r="B96" i="35" s="1"/>
  <c r="B95" i="35" a="1"/>
  <c r="B95" i="35" s="1"/>
  <c r="B94" i="35" a="1"/>
  <c r="B94" i="35" s="1"/>
  <c r="E93" i="35"/>
  <c r="B93" i="35" a="1"/>
  <c r="B93" i="35" s="1"/>
  <c r="E92" i="35"/>
  <c r="B92" i="35" a="1"/>
  <c r="B92" i="35" s="1"/>
  <c r="E91" i="35"/>
  <c r="D91" i="35" a="1"/>
  <c r="D91" i="35" s="1"/>
  <c r="C91" i="35" a="1"/>
  <c r="C91" i="35" s="1"/>
  <c r="B91" i="35" a="1"/>
  <c r="B91" i="35" s="1"/>
  <c r="E90" i="35"/>
  <c r="D90" i="35" a="1"/>
  <c r="D90" i="35" s="1"/>
  <c r="C90" i="35" a="1"/>
  <c r="C90" i="35" s="1"/>
  <c r="B90" i="35" a="1"/>
  <c r="B90" i="35" s="1"/>
  <c r="E89" i="35"/>
  <c r="D89" i="35" a="1"/>
  <c r="D89" i="35" s="1"/>
  <c r="C89" i="35" a="1"/>
  <c r="C89" i="35" s="1"/>
  <c r="B89" i="35" a="1"/>
  <c r="B89" i="35" s="1"/>
  <c r="E88" i="35"/>
  <c r="D88" i="35" a="1"/>
  <c r="D88" i="35" s="1"/>
  <c r="C88" i="35" a="1"/>
  <c r="C88" i="35" s="1"/>
  <c r="B88" i="35" a="1"/>
  <c r="B88" i="35" s="1"/>
  <c r="E87" i="35"/>
  <c r="D87" i="35" a="1"/>
  <c r="D87" i="35" s="1"/>
  <c r="C87" i="35" a="1"/>
  <c r="C87" i="35" s="1"/>
  <c r="B87" i="35" a="1"/>
  <c r="B87" i="35" s="1"/>
  <c r="E86" i="35"/>
  <c r="D86" i="35" a="1"/>
  <c r="D86" i="35" s="1"/>
  <c r="C86" i="35" a="1"/>
  <c r="C86" i="35" s="1"/>
  <c r="B86" i="35" a="1"/>
  <c r="B86" i="35" s="1"/>
  <c r="E85" i="35"/>
  <c r="D85" i="35" a="1"/>
  <c r="D85" i="35" s="1"/>
  <c r="C85" i="35" a="1"/>
  <c r="C85" i="35" s="1"/>
  <c r="B85" i="35" a="1"/>
  <c r="B85" i="35" s="1"/>
  <c r="E84" i="35"/>
  <c r="D84" i="35" a="1"/>
  <c r="D84" i="35" s="1"/>
  <c r="C84" i="35" a="1"/>
  <c r="C84" i="35" s="1"/>
  <c r="B84" i="35" a="1"/>
  <c r="B84" i="35" s="1"/>
  <c r="E83" i="35"/>
  <c r="D83" i="35" a="1"/>
  <c r="D83" i="35" s="1"/>
  <c r="C83" i="35" a="1"/>
  <c r="C83" i="35" s="1"/>
  <c r="B83" i="35" a="1"/>
  <c r="B83" i="35" s="1"/>
  <c r="E82" i="35"/>
  <c r="D82" i="35" a="1"/>
  <c r="D82" i="35" s="1"/>
  <c r="C82" i="35" a="1"/>
  <c r="C82" i="35" s="1"/>
  <c r="B82" i="35" a="1"/>
  <c r="B82" i="35" s="1"/>
  <c r="E81" i="35"/>
  <c r="D81" i="35" a="1"/>
  <c r="D81" i="35" s="1"/>
  <c r="C81" i="35" a="1"/>
  <c r="C81" i="35" s="1"/>
  <c r="B81" i="35" a="1"/>
  <c r="B81" i="35" s="1"/>
  <c r="E80" i="35"/>
  <c r="D80" i="35" a="1"/>
  <c r="D80" i="35" s="1"/>
  <c r="C80" i="35" a="1"/>
  <c r="C80" i="35" s="1"/>
  <c r="B80" i="35" a="1"/>
  <c r="B80" i="35" s="1"/>
  <c r="E79" i="35"/>
  <c r="D79" i="35" a="1"/>
  <c r="D79" i="35" s="1"/>
  <c r="C79" i="35" a="1"/>
  <c r="C79" i="35" s="1"/>
  <c r="B79" i="35" a="1"/>
  <c r="B79" i="35" s="1"/>
  <c r="E78" i="35"/>
  <c r="D78" i="35" a="1"/>
  <c r="D78" i="35" s="1"/>
  <c r="C78" i="35" a="1"/>
  <c r="C78" i="35" s="1"/>
  <c r="B78" i="35" a="1"/>
  <c r="B78" i="35" s="1"/>
  <c r="E77" i="35"/>
  <c r="D77" i="35" a="1"/>
  <c r="D77" i="35" s="1"/>
  <c r="C77" i="35" a="1"/>
  <c r="C77" i="35" s="1"/>
  <c r="B77" i="35" a="1"/>
  <c r="B77" i="35" s="1"/>
  <c r="E76" i="35"/>
  <c r="D76" i="35" a="1"/>
  <c r="D76" i="35" s="1"/>
  <c r="C76" i="35" a="1"/>
  <c r="C76" i="35" s="1"/>
  <c r="B76" i="35" a="1"/>
  <c r="B76" i="35" s="1"/>
  <c r="E75" i="35"/>
  <c r="D75" i="35" a="1"/>
  <c r="D75" i="35" s="1"/>
  <c r="C75" i="35" a="1"/>
  <c r="C75" i="35" s="1"/>
  <c r="B75" i="35" a="1"/>
  <c r="B75" i="35" s="1"/>
  <c r="E74" i="35"/>
  <c r="D74" i="35" a="1"/>
  <c r="D74" i="35" s="1"/>
  <c r="C74" i="35" a="1"/>
  <c r="C74" i="35" s="1"/>
  <c r="B74" i="35" a="1"/>
  <c r="B74" i="35" s="1"/>
  <c r="E73" i="35"/>
  <c r="D73" i="35" a="1"/>
  <c r="D73" i="35" s="1"/>
  <c r="C73" i="35" a="1"/>
  <c r="C73" i="35" s="1"/>
  <c r="B73" i="35" a="1"/>
  <c r="B73" i="35" s="1"/>
  <c r="E72" i="35"/>
  <c r="D72" i="35" a="1"/>
  <c r="D72" i="35" s="1"/>
  <c r="C72" i="35" a="1"/>
  <c r="C72" i="35" s="1"/>
  <c r="B72" i="35" a="1"/>
  <c r="B72" i="35" s="1"/>
  <c r="E71" i="35"/>
  <c r="D71" i="35" a="1"/>
  <c r="D71" i="35" s="1"/>
  <c r="C71" i="35" a="1"/>
  <c r="C71" i="35" s="1"/>
  <c r="B71" i="35" a="1"/>
  <c r="B71" i="35" s="1"/>
  <c r="E70" i="35"/>
  <c r="D70" i="35" a="1"/>
  <c r="D70" i="35" s="1"/>
  <c r="C70" i="35" a="1"/>
  <c r="C70" i="35" s="1"/>
  <c r="B70" i="35" a="1"/>
  <c r="B70" i="35" s="1"/>
  <c r="E69" i="35"/>
  <c r="D69" i="35" a="1"/>
  <c r="D69" i="35" s="1"/>
  <c r="C69" i="35" a="1"/>
  <c r="C69" i="35" s="1"/>
  <c r="B69" i="35" a="1"/>
  <c r="B69" i="35" s="1"/>
  <c r="E68" i="35"/>
  <c r="D68" i="35" a="1"/>
  <c r="D68" i="35" s="1"/>
  <c r="C68" i="35" a="1"/>
  <c r="C68" i="35" s="1"/>
  <c r="B68" i="35" a="1"/>
  <c r="B68" i="35" s="1"/>
  <c r="E67" i="35"/>
  <c r="D67" i="35" a="1"/>
  <c r="D67" i="35" s="1"/>
  <c r="C67" i="35" a="1"/>
  <c r="C67" i="35" s="1"/>
  <c r="B67" i="35" a="1"/>
  <c r="B67" i="35" s="1"/>
  <c r="E66" i="35"/>
  <c r="D66" i="35" a="1"/>
  <c r="D66" i="35" s="1"/>
  <c r="C66" i="35" a="1"/>
  <c r="C66" i="35" s="1"/>
  <c r="B66" i="35" a="1"/>
  <c r="B66" i="35" s="1"/>
  <c r="E65" i="35"/>
  <c r="D65" i="35" a="1"/>
  <c r="D65" i="35" s="1"/>
  <c r="C65" i="35" a="1"/>
  <c r="C65" i="35" s="1"/>
  <c r="B65" i="35" a="1"/>
  <c r="B65" i="35" s="1"/>
  <c r="E64" i="35"/>
  <c r="D64" i="35" a="1"/>
  <c r="D64" i="35" s="1"/>
  <c r="C64" i="35" a="1"/>
  <c r="C64" i="35" s="1"/>
  <c r="B64" i="35" a="1"/>
  <c r="B64" i="35" s="1"/>
  <c r="E63" i="35"/>
  <c r="D63" i="35" a="1"/>
  <c r="D63" i="35" s="1"/>
  <c r="C63" i="35" a="1"/>
  <c r="C63" i="35" s="1"/>
  <c r="B63" i="35" a="1"/>
  <c r="B63" i="35" s="1"/>
  <c r="E62" i="35"/>
  <c r="D62" i="35" a="1"/>
  <c r="D62" i="35" s="1"/>
  <c r="C62" i="35" a="1"/>
  <c r="C62" i="35" s="1"/>
  <c r="B62" i="35" a="1"/>
  <c r="B62" i="35" s="1"/>
  <c r="E61" i="35"/>
  <c r="D61" i="35" a="1"/>
  <c r="D61" i="35" s="1"/>
  <c r="C61" i="35" a="1"/>
  <c r="C61" i="35" s="1"/>
  <c r="B61" i="35" a="1"/>
  <c r="B61" i="35" s="1"/>
  <c r="E60" i="35"/>
  <c r="D60" i="35" a="1"/>
  <c r="D60" i="35" s="1"/>
  <c r="C60" i="35" a="1"/>
  <c r="C60" i="35" s="1"/>
  <c r="B60" i="35" a="1"/>
  <c r="B60" i="35" s="1"/>
  <c r="E59" i="35"/>
  <c r="D59" i="35" a="1"/>
  <c r="D59" i="35" s="1"/>
  <c r="C59" i="35" a="1"/>
  <c r="C59" i="35" s="1"/>
  <c r="B59" i="35" a="1"/>
  <c r="B59" i="35" s="1"/>
  <c r="E58" i="35"/>
  <c r="D58" i="35" a="1"/>
  <c r="D58" i="35" s="1"/>
  <c r="C58" i="35" a="1"/>
  <c r="C58" i="35" s="1"/>
  <c r="B58" i="35" a="1"/>
  <c r="B58" i="35" s="1"/>
  <c r="E57" i="35"/>
  <c r="D57" i="35" a="1"/>
  <c r="D57" i="35" s="1"/>
  <c r="C57" i="35" a="1"/>
  <c r="C57" i="35" s="1"/>
  <c r="B57" i="35" a="1"/>
  <c r="B57" i="35" s="1"/>
  <c r="E56" i="35"/>
  <c r="D56" i="35" a="1"/>
  <c r="D56" i="35" s="1"/>
  <c r="C56" i="35" a="1"/>
  <c r="C56" i="35" s="1"/>
  <c r="B56" i="35" a="1"/>
  <c r="B56" i="35" s="1"/>
  <c r="E55" i="35"/>
  <c r="D55" i="35" a="1"/>
  <c r="D55" i="35" s="1"/>
  <c r="C55" i="35" a="1"/>
  <c r="C55" i="35" s="1"/>
  <c r="B55" i="35" a="1"/>
  <c r="B55" i="35" s="1"/>
  <c r="E54" i="35"/>
  <c r="D54" i="35" a="1"/>
  <c r="D54" i="35" s="1"/>
  <c r="C54" i="35" a="1"/>
  <c r="C54" i="35" s="1"/>
  <c r="B54" i="35" a="1"/>
  <c r="B54" i="35" s="1"/>
  <c r="E53" i="35"/>
  <c r="D53" i="35" a="1"/>
  <c r="D53" i="35" s="1"/>
  <c r="C53" i="35" a="1"/>
  <c r="C53" i="35" s="1"/>
  <c r="B53" i="35" a="1"/>
  <c r="B53" i="35" s="1"/>
  <c r="E52" i="35"/>
  <c r="D52" i="35" a="1"/>
  <c r="D52" i="35" s="1"/>
  <c r="C52" i="35" a="1"/>
  <c r="C52" i="35" s="1"/>
  <c r="B52" i="35" a="1"/>
  <c r="B52" i="35" s="1"/>
  <c r="E51" i="35"/>
  <c r="D51" i="35" a="1"/>
  <c r="D51" i="35" s="1"/>
  <c r="C51" i="35" a="1"/>
  <c r="C51" i="35" s="1"/>
  <c r="B51" i="35" a="1"/>
  <c r="B51" i="35" s="1"/>
  <c r="E50" i="35"/>
  <c r="D50" i="35" a="1"/>
  <c r="D50" i="35" s="1"/>
  <c r="C50" i="35" a="1"/>
  <c r="C50" i="35" s="1"/>
  <c r="B50" i="35" a="1"/>
  <c r="B50" i="35" s="1"/>
  <c r="E49" i="35"/>
  <c r="D49" i="35" a="1"/>
  <c r="D49" i="35" s="1"/>
  <c r="C49" i="35" a="1"/>
  <c r="C49" i="35" s="1"/>
  <c r="B49" i="35" a="1"/>
  <c r="B49" i="35" s="1"/>
  <c r="E48" i="35"/>
  <c r="D48" i="35" a="1"/>
  <c r="D48" i="35" s="1"/>
  <c r="C48" i="35" a="1"/>
  <c r="C48" i="35" s="1"/>
  <c r="B48" i="35" a="1"/>
  <c r="B48" i="35" s="1"/>
  <c r="E47" i="35"/>
  <c r="D47" i="35" a="1"/>
  <c r="D47" i="35" s="1"/>
  <c r="C47" i="35" a="1"/>
  <c r="C47" i="35" s="1"/>
  <c r="B47" i="35" a="1"/>
  <c r="B47" i="35" s="1"/>
  <c r="E46" i="35"/>
  <c r="D46" i="35" a="1"/>
  <c r="D46" i="35" s="1"/>
  <c r="C46" i="35" a="1"/>
  <c r="C46" i="35" s="1"/>
  <c r="B46" i="35" a="1"/>
  <c r="B46" i="35" s="1"/>
  <c r="E45" i="35"/>
  <c r="D45" i="35" a="1"/>
  <c r="D45" i="35" s="1"/>
  <c r="B45" i="35" a="1"/>
  <c r="B45" i="35" s="1"/>
  <c r="I44" i="35"/>
  <c r="H44" i="35"/>
  <c r="E44" i="35"/>
  <c r="D44" i="35" a="1"/>
  <c r="D44" i="35" s="1"/>
  <c r="C44" i="35" a="1"/>
  <c r="C44" i="35" s="1"/>
  <c r="B44" i="35" a="1"/>
  <c r="B44" i="35" s="1"/>
  <c r="I43" i="35"/>
  <c r="H43" i="35"/>
  <c r="E43" i="35"/>
  <c r="D43" i="35" a="1"/>
  <c r="D43" i="35" s="1"/>
  <c r="C43" i="35" a="1"/>
  <c r="C43" i="35" s="1"/>
  <c r="B43" i="35" a="1"/>
  <c r="B43" i="35" s="1"/>
  <c r="I42" i="35"/>
  <c r="H42" i="35"/>
  <c r="E42" i="35"/>
  <c r="D42" i="35" a="1"/>
  <c r="D42" i="35" s="1"/>
  <c r="C42" i="35" a="1"/>
  <c r="C42" i="35" s="1"/>
  <c r="B42" i="35" a="1"/>
  <c r="B42" i="35" s="1"/>
  <c r="I41" i="35"/>
  <c r="H41" i="35"/>
  <c r="E41" i="35"/>
  <c r="D41" i="35" a="1"/>
  <c r="D41" i="35" s="1"/>
  <c r="C41" i="35" a="1"/>
  <c r="C41" i="35" s="1"/>
  <c r="B41" i="35" a="1"/>
  <c r="B41" i="35" s="1"/>
  <c r="I40" i="35"/>
  <c r="H40" i="35"/>
  <c r="E40" i="35"/>
  <c r="D40" i="35" a="1"/>
  <c r="D40" i="35" s="1"/>
  <c r="C40" i="35" a="1"/>
  <c r="C40" i="35" s="1"/>
  <c r="B40" i="35" a="1"/>
  <c r="B40" i="35" s="1"/>
  <c r="I39" i="35"/>
  <c r="H39" i="35"/>
  <c r="E39" i="35"/>
  <c r="D39" i="35" a="1"/>
  <c r="D39" i="35" s="1"/>
  <c r="C39" i="35" a="1"/>
  <c r="C39" i="35" s="1"/>
  <c r="G39" i="35" s="1"/>
  <c r="B39" i="35" a="1"/>
  <c r="B39" i="35" s="1"/>
  <c r="F39" i="35" s="1"/>
  <c r="I38" i="35"/>
  <c r="H38" i="35"/>
  <c r="E38" i="35"/>
  <c r="D38" i="35" a="1"/>
  <c r="D38" i="35" s="1"/>
  <c r="C38" i="35" a="1"/>
  <c r="C38" i="35" s="1"/>
  <c r="G38" i="35" s="1"/>
  <c r="B38" i="35" a="1"/>
  <c r="B38" i="35" s="1"/>
  <c r="F38" i="35" s="1"/>
  <c r="I37" i="35"/>
  <c r="H37" i="35"/>
  <c r="E37" i="35"/>
  <c r="D37" i="35" a="1"/>
  <c r="D37" i="35" s="1"/>
  <c r="C37" i="35" a="1"/>
  <c r="C37" i="35" s="1"/>
  <c r="G37" i="35" s="1"/>
  <c r="B37" i="35" a="1"/>
  <c r="B37" i="35" s="1"/>
  <c r="F37" i="35" s="1"/>
  <c r="I36" i="35"/>
  <c r="H36" i="35"/>
  <c r="E36" i="35"/>
  <c r="D36" i="35" a="1"/>
  <c r="D36" i="35" s="1"/>
  <c r="C36" i="35" a="1"/>
  <c r="C36" i="35" s="1"/>
  <c r="G36" i="35" s="1"/>
  <c r="B36" i="35" a="1"/>
  <c r="B36" i="35" s="1"/>
  <c r="F36" i="35" s="1"/>
  <c r="I35" i="35"/>
  <c r="H35" i="35"/>
  <c r="E35" i="35"/>
  <c r="D35" i="35" a="1"/>
  <c r="D35" i="35" s="1"/>
  <c r="C35" i="35" a="1"/>
  <c r="C35" i="35" s="1"/>
  <c r="G35" i="35" s="1"/>
  <c r="B35" i="35" a="1"/>
  <c r="B35" i="35" s="1"/>
  <c r="F35" i="35" s="1"/>
  <c r="I34" i="35"/>
  <c r="H34" i="35"/>
  <c r="E34" i="35"/>
  <c r="D34" i="35" a="1"/>
  <c r="D34" i="35" s="1"/>
  <c r="C34" i="35" a="1"/>
  <c r="C34" i="35" s="1"/>
  <c r="G34" i="35" s="1"/>
  <c r="B34" i="35" a="1"/>
  <c r="B34" i="35" s="1"/>
  <c r="F34" i="35" s="1"/>
  <c r="I33" i="35"/>
  <c r="H33" i="35"/>
  <c r="E33" i="35"/>
  <c r="D33" i="35" a="1"/>
  <c r="D33" i="35" s="1"/>
  <c r="C33" i="35" a="1"/>
  <c r="C33" i="35" s="1"/>
  <c r="G33" i="35" s="1"/>
  <c r="B33" i="35" a="1"/>
  <c r="B33" i="35" s="1"/>
  <c r="F33" i="35" s="1"/>
  <c r="B99" i="34" a="1"/>
  <c r="B99" i="34" s="1"/>
  <c r="B98" i="34" a="1"/>
  <c r="B98" i="34" s="1"/>
  <c r="B97" i="34" a="1"/>
  <c r="B97" i="34" s="1"/>
  <c r="B96" i="34" a="1"/>
  <c r="B96" i="34" s="1"/>
  <c r="B95" i="34" a="1"/>
  <c r="B95" i="34" s="1"/>
  <c r="B94" i="34" a="1"/>
  <c r="B94" i="34" s="1"/>
  <c r="E93" i="34"/>
  <c r="B93" i="34" a="1"/>
  <c r="B93" i="34" s="1"/>
  <c r="E92" i="34"/>
  <c r="B92" i="34" a="1"/>
  <c r="B92" i="34" s="1"/>
  <c r="E91" i="34"/>
  <c r="D91" i="34" a="1"/>
  <c r="D91" i="34" s="1"/>
  <c r="C91" i="34" a="1"/>
  <c r="C91" i="34" s="1"/>
  <c r="B91" i="34" a="1"/>
  <c r="B91" i="34" s="1"/>
  <c r="E90" i="34"/>
  <c r="D90" i="34" a="1"/>
  <c r="D90" i="34" s="1"/>
  <c r="C90" i="34" a="1"/>
  <c r="C90" i="34" s="1"/>
  <c r="B90" i="34" a="1"/>
  <c r="B90" i="34" s="1"/>
  <c r="E89" i="34"/>
  <c r="D89" i="34" a="1"/>
  <c r="D89" i="34" s="1"/>
  <c r="C89" i="34" a="1"/>
  <c r="C89" i="34" s="1"/>
  <c r="B89" i="34" a="1"/>
  <c r="B89" i="34" s="1"/>
  <c r="E88" i="34"/>
  <c r="D88" i="34" a="1"/>
  <c r="D88" i="34" s="1"/>
  <c r="C88" i="34" a="1"/>
  <c r="C88" i="34" s="1"/>
  <c r="B88" i="34" a="1"/>
  <c r="B88" i="34" s="1"/>
  <c r="E87" i="34"/>
  <c r="D87" i="34" a="1"/>
  <c r="D87" i="34" s="1"/>
  <c r="C87" i="34" a="1"/>
  <c r="C87" i="34" s="1"/>
  <c r="B87" i="34" a="1"/>
  <c r="B87" i="34" s="1"/>
  <c r="E86" i="34"/>
  <c r="D86" i="34" a="1"/>
  <c r="D86" i="34" s="1"/>
  <c r="C86" i="34" a="1"/>
  <c r="C86" i="34" s="1"/>
  <c r="B86" i="34" a="1"/>
  <c r="B86" i="34" s="1"/>
  <c r="E85" i="34"/>
  <c r="D85" i="34" a="1"/>
  <c r="D85" i="34" s="1"/>
  <c r="C85" i="34" a="1"/>
  <c r="C85" i="34" s="1"/>
  <c r="B85" i="34" a="1"/>
  <c r="B85" i="34" s="1"/>
  <c r="E84" i="34"/>
  <c r="D84" i="34" a="1"/>
  <c r="D84" i="34" s="1"/>
  <c r="C84" i="34" a="1"/>
  <c r="C84" i="34" s="1"/>
  <c r="B84" i="34" a="1"/>
  <c r="B84" i="34" s="1"/>
  <c r="E83" i="34"/>
  <c r="D83" i="34" a="1"/>
  <c r="D83" i="34" s="1"/>
  <c r="C83" i="34" a="1"/>
  <c r="C83" i="34" s="1"/>
  <c r="B83" i="34" a="1"/>
  <c r="B83" i="34" s="1"/>
  <c r="E82" i="34"/>
  <c r="D82" i="34" a="1"/>
  <c r="D82" i="34" s="1"/>
  <c r="C82" i="34" a="1"/>
  <c r="C82" i="34" s="1"/>
  <c r="B82" i="34" a="1"/>
  <c r="B82" i="34" s="1"/>
  <c r="E81" i="34"/>
  <c r="D81" i="34" a="1"/>
  <c r="D81" i="34" s="1"/>
  <c r="C81" i="34" a="1"/>
  <c r="C81" i="34" s="1"/>
  <c r="B81" i="34" a="1"/>
  <c r="B81" i="34" s="1"/>
  <c r="E80" i="34"/>
  <c r="D80" i="34" a="1"/>
  <c r="D80" i="34" s="1"/>
  <c r="C80" i="34" a="1"/>
  <c r="C80" i="34" s="1"/>
  <c r="B80" i="34" a="1"/>
  <c r="B80" i="34" s="1"/>
  <c r="E79" i="34"/>
  <c r="D79" i="34" a="1"/>
  <c r="D79" i="34" s="1"/>
  <c r="C79" i="34" a="1"/>
  <c r="C79" i="34" s="1"/>
  <c r="B79" i="34" a="1"/>
  <c r="B79" i="34" s="1"/>
  <c r="E78" i="34"/>
  <c r="D78" i="34" a="1"/>
  <c r="D78" i="34" s="1"/>
  <c r="C78" i="34" a="1"/>
  <c r="C78" i="34" s="1"/>
  <c r="B78" i="34" a="1"/>
  <c r="B78" i="34" s="1"/>
  <c r="E77" i="34"/>
  <c r="D77" i="34" a="1"/>
  <c r="D77" i="34" s="1"/>
  <c r="C77" i="34" a="1"/>
  <c r="C77" i="34" s="1"/>
  <c r="B77" i="34" a="1"/>
  <c r="B77" i="34" s="1"/>
  <c r="E76" i="34"/>
  <c r="D76" i="34" a="1"/>
  <c r="D76" i="34" s="1"/>
  <c r="C76" i="34" a="1"/>
  <c r="C76" i="34" s="1"/>
  <c r="B76" i="34" a="1"/>
  <c r="B76" i="34" s="1"/>
  <c r="E75" i="34"/>
  <c r="D75" i="34" a="1"/>
  <c r="D75" i="34" s="1"/>
  <c r="C75" i="34" a="1"/>
  <c r="C75" i="34" s="1"/>
  <c r="B75" i="34" a="1"/>
  <c r="B75" i="34" s="1"/>
  <c r="E74" i="34"/>
  <c r="D74" i="34" a="1"/>
  <c r="D74" i="34" s="1"/>
  <c r="C74" i="34" a="1"/>
  <c r="C74" i="34" s="1"/>
  <c r="B74" i="34" a="1"/>
  <c r="B74" i="34" s="1"/>
  <c r="E73" i="34"/>
  <c r="D73" i="34" a="1"/>
  <c r="D73" i="34" s="1"/>
  <c r="C73" i="34" a="1"/>
  <c r="C73" i="34" s="1"/>
  <c r="B73" i="34" a="1"/>
  <c r="B73" i="34" s="1"/>
  <c r="E72" i="34"/>
  <c r="D72" i="34" a="1"/>
  <c r="D72" i="34" s="1"/>
  <c r="C72" i="34" a="1"/>
  <c r="C72" i="34" s="1"/>
  <c r="B72" i="34" a="1"/>
  <c r="B72" i="34" s="1"/>
  <c r="E71" i="34"/>
  <c r="D71" i="34" a="1"/>
  <c r="D71" i="34" s="1"/>
  <c r="C71" i="34" a="1"/>
  <c r="C71" i="34" s="1"/>
  <c r="B71" i="34" a="1"/>
  <c r="B71" i="34" s="1"/>
  <c r="E70" i="34"/>
  <c r="D70" i="34" a="1"/>
  <c r="D70" i="34" s="1"/>
  <c r="C70" i="34" a="1"/>
  <c r="C70" i="34" s="1"/>
  <c r="B70" i="34" a="1"/>
  <c r="B70" i="34" s="1"/>
  <c r="E69" i="34"/>
  <c r="D69" i="34" a="1"/>
  <c r="D69" i="34" s="1"/>
  <c r="C69" i="34" a="1"/>
  <c r="C69" i="34" s="1"/>
  <c r="B69" i="34" a="1"/>
  <c r="B69" i="34" s="1"/>
  <c r="E68" i="34"/>
  <c r="D68" i="34" a="1"/>
  <c r="D68" i="34" s="1"/>
  <c r="C68" i="34" a="1"/>
  <c r="C68" i="34" s="1"/>
  <c r="B68" i="34" a="1"/>
  <c r="B68" i="34" s="1"/>
  <c r="E67" i="34"/>
  <c r="D67" i="34" a="1"/>
  <c r="D67" i="34" s="1"/>
  <c r="C67" i="34" a="1"/>
  <c r="C67" i="34" s="1"/>
  <c r="B67" i="34" a="1"/>
  <c r="B67" i="34" s="1"/>
  <c r="E66" i="34"/>
  <c r="D66" i="34" a="1"/>
  <c r="D66" i="34" s="1"/>
  <c r="C66" i="34" a="1"/>
  <c r="C66" i="34" s="1"/>
  <c r="B66" i="34" a="1"/>
  <c r="B66" i="34" s="1"/>
  <c r="E65" i="34"/>
  <c r="D65" i="34" a="1"/>
  <c r="D65" i="34" s="1"/>
  <c r="C65" i="34" a="1"/>
  <c r="C65" i="34" s="1"/>
  <c r="B65" i="34" a="1"/>
  <c r="B65" i="34" s="1"/>
  <c r="E64" i="34"/>
  <c r="D64" i="34" a="1"/>
  <c r="D64" i="34" s="1"/>
  <c r="C64" i="34" a="1"/>
  <c r="C64" i="34" s="1"/>
  <c r="B64" i="34" a="1"/>
  <c r="B64" i="34" s="1"/>
  <c r="E63" i="34"/>
  <c r="D63" i="34" a="1"/>
  <c r="D63" i="34" s="1"/>
  <c r="C63" i="34" a="1"/>
  <c r="C63" i="34" s="1"/>
  <c r="B63" i="34" a="1"/>
  <c r="B63" i="34" s="1"/>
  <c r="E62" i="34"/>
  <c r="D62" i="34" a="1"/>
  <c r="D62" i="34" s="1"/>
  <c r="C62" i="34" a="1"/>
  <c r="C62" i="34" s="1"/>
  <c r="B62" i="34" a="1"/>
  <c r="B62" i="34" s="1"/>
  <c r="E61" i="34"/>
  <c r="D61" i="34" a="1"/>
  <c r="D61" i="34" s="1"/>
  <c r="C61" i="34" a="1"/>
  <c r="C61" i="34" s="1"/>
  <c r="B61" i="34" a="1"/>
  <c r="B61" i="34" s="1"/>
  <c r="E60" i="34"/>
  <c r="D60" i="34" a="1"/>
  <c r="D60" i="34" s="1"/>
  <c r="C60" i="34" a="1"/>
  <c r="C60" i="34" s="1"/>
  <c r="B60" i="34" a="1"/>
  <c r="B60" i="34" s="1"/>
  <c r="E59" i="34"/>
  <c r="D59" i="34" a="1"/>
  <c r="D59" i="34" s="1"/>
  <c r="C59" i="34" a="1"/>
  <c r="C59" i="34" s="1"/>
  <c r="B59" i="34" a="1"/>
  <c r="B59" i="34" s="1"/>
  <c r="E58" i="34"/>
  <c r="D58" i="34" a="1"/>
  <c r="D58" i="34" s="1"/>
  <c r="C58" i="34" a="1"/>
  <c r="C58" i="34" s="1"/>
  <c r="B58" i="34" a="1"/>
  <c r="B58" i="34" s="1"/>
  <c r="E57" i="34"/>
  <c r="D57" i="34" a="1"/>
  <c r="D57" i="34" s="1"/>
  <c r="C57" i="34" a="1"/>
  <c r="C57" i="34" s="1"/>
  <c r="B57" i="34" a="1"/>
  <c r="B57" i="34" s="1"/>
  <c r="E56" i="34"/>
  <c r="D56" i="34" a="1"/>
  <c r="D56" i="34" s="1"/>
  <c r="C56" i="34" a="1"/>
  <c r="C56" i="34" s="1"/>
  <c r="B56" i="34" a="1"/>
  <c r="B56" i="34" s="1"/>
  <c r="E55" i="34"/>
  <c r="D55" i="34" a="1"/>
  <c r="D55" i="34" s="1"/>
  <c r="C55" i="34" a="1"/>
  <c r="C55" i="34" s="1"/>
  <c r="B55" i="34" a="1"/>
  <c r="B55" i="34" s="1"/>
  <c r="E54" i="34"/>
  <c r="D54" i="34" a="1"/>
  <c r="D54" i="34" s="1"/>
  <c r="C54" i="34" a="1"/>
  <c r="C54" i="34" s="1"/>
  <c r="B54" i="34" a="1"/>
  <c r="B54" i="34" s="1"/>
  <c r="E53" i="34"/>
  <c r="D53" i="34" a="1"/>
  <c r="D53" i="34" s="1"/>
  <c r="C53" i="34" a="1"/>
  <c r="C53" i="34" s="1"/>
  <c r="B53" i="34" a="1"/>
  <c r="B53" i="34" s="1"/>
  <c r="E52" i="34"/>
  <c r="D52" i="34" a="1"/>
  <c r="D52" i="34" s="1"/>
  <c r="C52" i="34" a="1"/>
  <c r="C52" i="34" s="1"/>
  <c r="B52" i="34" a="1"/>
  <c r="B52" i="34" s="1"/>
  <c r="E51" i="34"/>
  <c r="D51" i="34" a="1"/>
  <c r="D51" i="34" s="1"/>
  <c r="C51" i="34" a="1"/>
  <c r="C51" i="34" s="1"/>
  <c r="B51" i="34" a="1"/>
  <c r="B51" i="34" s="1"/>
  <c r="E50" i="34"/>
  <c r="D50" i="34" a="1"/>
  <c r="D50" i="34" s="1"/>
  <c r="C50" i="34" a="1"/>
  <c r="C50" i="34" s="1"/>
  <c r="B50" i="34" a="1"/>
  <c r="B50" i="34" s="1"/>
  <c r="E49" i="34"/>
  <c r="D49" i="34" a="1"/>
  <c r="D49" i="34" s="1"/>
  <c r="C49" i="34" a="1"/>
  <c r="C49" i="34" s="1"/>
  <c r="B49" i="34" a="1"/>
  <c r="B49" i="34" s="1"/>
  <c r="E48" i="34"/>
  <c r="D48" i="34" a="1"/>
  <c r="D48" i="34" s="1"/>
  <c r="C48" i="34" a="1"/>
  <c r="C48" i="34" s="1"/>
  <c r="B48" i="34" a="1"/>
  <c r="B48" i="34" s="1"/>
  <c r="E47" i="34"/>
  <c r="D47" i="34" a="1"/>
  <c r="D47" i="34" s="1"/>
  <c r="C47" i="34" a="1"/>
  <c r="C47" i="34" s="1"/>
  <c r="B47" i="34" a="1"/>
  <c r="B47" i="34" s="1"/>
  <c r="E46" i="34"/>
  <c r="D46" i="34" a="1"/>
  <c r="D46" i="34" s="1"/>
  <c r="C46" i="34" a="1"/>
  <c r="C46" i="34" s="1"/>
  <c r="B46" i="34" a="1"/>
  <c r="B46" i="34" s="1"/>
  <c r="E45" i="34"/>
  <c r="D45" i="34" a="1"/>
  <c r="D45" i="34" s="1"/>
  <c r="B45" i="34" a="1"/>
  <c r="B45" i="34" s="1"/>
  <c r="I44" i="34"/>
  <c r="H44" i="34"/>
  <c r="E44" i="34"/>
  <c r="D44" i="34" a="1"/>
  <c r="D44" i="34" s="1"/>
  <c r="C44" i="34" a="1"/>
  <c r="C44" i="34" s="1"/>
  <c r="B44" i="34" a="1"/>
  <c r="B44" i="34" s="1"/>
  <c r="I43" i="34"/>
  <c r="H43" i="34"/>
  <c r="E43" i="34"/>
  <c r="D43" i="34" a="1"/>
  <c r="D43" i="34" s="1"/>
  <c r="C43" i="34" a="1"/>
  <c r="C43" i="34" s="1"/>
  <c r="B43" i="34" a="1"/>
  <c r="B43" i="34" s="1"/>
  <c r="I42" i="34"/>
  <c r="H42" i="34"/>
  <c r="E42" i="34"/>
  <c r="D42" i="34" a="1"/>
  <c r="D42" i="34" s="1"/>
  <c r="C42" i="34" a="1"/>
  <c r="C42" i="34" s="1"/>
  <c r="B42" i="34" a="1"/>
  <c r="B42" i="34" s="1"/>
  <c r="I41" i="34"/>
  <c r="H41" i="34"/>
  <c r="E41" i="34"/>
  <c r="D41" i="34" a="1"/>
  <c r="D41" i="34" s="1"/>
  <c r="C41" i="34" a="1"/>
  <c r="C41" i="34" s="1"/>
  <c r="B41" i="34" a="1"/>
  <c r="B41" i="34" s="1"/>
  <c r="I40" i="34"/>
  <c r="H40" i="34"/>
  <c r="E40" i="34"/>
  <c r="D40" i="34" a="1"/>
  <c r="D40" i="34" s="1"/>
  <c r="C40" i="34" a="1"/>
  <c r="C40" i="34" s="1"/>
  <c r="B40" i="34" a="1"/>
  <c r="B40" i="34" s="1"/>
  <c r="I39" i="34"/>
  <c r="H39" i="34"/>
  <c r="E39" i="34"/>
  <c r="D39" i="34" a="1"/>
  <c r="D39" i="34" s="1"/>
  <c r="C39" i="34" a="1"/>
  <c r="C39" i="34" s="1"/>
  <c r="G39" i="34" s="1"/>
  <c r="B39" i="34" a="1"/>
  <c r="B39" i="34" s="1"/>
  <c r="F39" i="34" s="1"/>
  <c r="D38" i="34" a="1"/>
  <c r="D38" i="34" s="1"/>
  <c r="C38" i="34" a="1"/>
  <c r="C38" i="34" s="1"/>
  <c r="G38" i="34" s="1"/>
  <c r="B38" i="34" a="1"/>
  <c r="B38" i="34" s="1"/>
  <c r="A38" i="34" s="1"/>
  <c r="I38" i="34" s="1"/>
  <c r="D37" i="34" a="1"/>
  <c r="D37" i="34" s="1"/>
  <c r="C37" i="34" a="1"/>
  <c r="C37" i="34" s="1"/>
  <c r="G37" i="34" s="1"/>
  <c r="B37" i="34" a="1"/>
  <c r="B37" i="34" s="1"/>
  <c r="D36" i="34" a="1"/>
  <c r="D36" i="34" s="1"/>
  <c r="C36" i="34" a="1"/>
  <c r="C36" i="34" s="1"/>
  <c r="G36" i="34" s="1"/>
  <c r="B36" i="34" a="1"/>
  <c r="B36" i="34" s="1"/>
  <c r="A36" i="34" s="1"/>
  <c r="D35" i="34" a="1"/>
  <c r="D35" i="34" s="1"/>
  <c r="C35" i="34" a="1"/>
  <c r="C35" i="34" s="1"/>
  <c r="G35" i="34" s="1"/>
  <c r="B35" i="34" a="1"/>
  <c r="B35" i="34" s="1"/>
  <c r="D34" i="34" a="1"/>
  <c r="D34" i="34" s="1"/>
  <c r="C34" i="34" a="1"/>
  <c r="C34" i="34" s="1"/>
  <c r="G34" i="34" s="1"/>
  <c r="B34" i="34" a="1"/>
  <c r="B34" i="34" s="1"/>
  <c r="A34" i="34" s="1"/>
  <c r="D33" i="34" a="1"/>
  <c r="D33" i="34" s="1"/>
  <c r="C33" i="34" a="1"/>
  <c r="C33" i="34" s="1"/>
  <c r="G33" i="34" s="1"/>
  <c r="B33" i="34" a="1"/>
  <c r="B33" i="34" s="1"/>
  <c r="D32" i="34" a="1"/>
  <c r="D32" i="34" s="1"/>
  <c r="C32" i="34" a="1"/>
  <c r="C32" i="34" s="1"/>
  <c r="G32" i="34" s="1"/>
  <c r="B32" i="34" a="1"/>
  <c r="B32" i="34" s="1"/>
  <c r="B99" i="33" a="1"/>
  <c r="B99" i="33" s="1"/>
  <c r="B98" i="33" a="1"/>
  <c r="B98" i="33" s="1"/>
  <c r="B97" i="33" a="1"/>
  <c r="B97" i="33" s="1"/>
  <c r="B96" i="33" a="1"/>
  <c r="B96" i="33" s="1"/>
  <c r="B95" i="33" a="1"/>
  <c r="B95" i="33" s="1"/>
  <c r="B94" i="33" a="1"/>
  <c r="B94" i="33" s="1"/>
  <c r="E93" i="33"/>
  <c r="B93" i="33" a="1"/>
  <c r="B93" i="33" s="1"/>
  <c r="E92" i="33"/>
  <c r="B92" i="33" a="1"/>
  <c r="B92" i="33" s="1"/>
  <c r="E91" i="33"/>
  <c r="D91" i="33" a="1"/>
  <c r="D91" i="33" s="1"/>
  <c r="C91" i="33" a="1"/>
  <c r="C91" i="33" s="1"/>
  <c r="B91" i="33" a="1"/>
  <c r="B91" i="33" s="1"/>
  <c r="E90" i="33"/>
  <c r="D90" i="33" a="1"/>
  <c r="D90" i="33" s="1"/>
  <c r="C90" i="33" a="1"/>
  <c r="C90" i="33" s="1"/>
  <c r="B90" i="33" a="1"/>
  <c r="B90" i="33" s="1"/>
  <c r="E89" i="33"/>
  <c r="D89" i="33" a="1"/>
  <c r="D89" i="33" s="1"/>
  <c r="C89" i="33" a="1"/>
  <c r="C89" i="33" s="1"/>
  <c r="B89" i="33" a="1"/>
  <c r="B89" i="33" s="1"/>
  <c r="E88" i="33"/>
  <c r="D88" i="33" a="1"/>
  <c r="D88" i="33" s="1"/>
  <c r="C88" i="33" a="1"/>
  <c r="C88" i="33" s="1"/>
  <c r="B88" i="33" a="1"/>
  <c r="B88" i="33" s="1"/>
  <c r="E87" i="33"/>
  <c r="D87" i="33" a="1"/>
  <c r="D87" i="33" s="1"/>
  <c r="C87" i="33" a="1"/>
  <c r="C87" i="33" s="1"/>
  <c r="B87" i="33" a="1"/>
  <c r="B87" i="33" s="1"/>
  <c r="E86" i="33"/>
  <c r="D86" i="33" a="1"/>
  <c r="D86" i="33" s="1"/>
  <c r="C86" i="33" a="1"/>
  <c r="C86" i="33" s="1"/>
  <c r="B86" i="33" a="1"/>
  <c r="B86" i="33" s="1"/>
  <c r="E85" i="33"/>
  <c r="D85" i="33" a="1"/>
  <c r="D85" i="33" s="1"/>
  <c r="C85" i="33" a="1"/>
  <c r="C85" i="33" s="1"/>
  <c r="B85" i="33" a="1"/>
  <c r="B85" i="33" s="1"/>
  <c r="E84" i="33"/>
  <c r="D84" i="33" a="1"/>
  <c r="D84" i="33" s="1"/>
  <c r="C84" i="33" a="1"/>
  <c r="C84" i="33" s="1"/>
  <c r="B84" i="33" a="1"/>
  <c r="B84" i="33" s="1"/>
  <c r="E83" i="33"/>
  <c r="D83" i="33" a="1"/>
  <c r="D83" i="33" s="1"/>
  <c r="C83" i="33" a="1"/>
  <c r="C83" i="33" s="1"/>
  <c r="B83" i="33" a="1"/>
  <c r="B83" i="33" s="1"/>
  <c r="E82" i="33"/>
  <c r="D82" i="33" a="1"/>
  <c r="D82" i="33" s="1"/>
  <c r="C82" i="33" a="1"/>
  <c r="C82" i="33" s="1"/>
  <c r="B82" i="33" a="1"/>
  <c r="B82" i="33" s="1"/>
  <c r="E81" i="33"/>
  <c r="D81" i="33" a="1"/>
  <c r="D81" i="33" s="1"/>
  <c r="C81" i="33" a="1"/>
  <c r="C81" i="33" s="1"/>
  <c r="B81" i="33" a="1"/>
  <c r="B81" i="33" s="1"/>
  <c r="E80" i="33"/>
  <c r="D80" i="33" a="1"/>
  <c r="D80" i="33" s="1"/>
  <c r="C80" i="33" a="1"/>
  <c r="C80" i="33" s="1"/>
  <c r="B80" i="33" a="1"/>
  <c r="B80" i="33" s="1"/>
  <c r="E79" i="33"/>
  <c r="D79" i="33" a="1"/>
  <c r="D79" i="33" s="1"/>
  <c r="C79" i="33" a="1"/>
  <c r="C79" i="33" s="1"/>
  <c r="B79" i="33" a="1"/>
  <c r="B79" i="33" s="1"/>
  <c r="E78" i="33"/>
  <c r="D78" i="33" a="1"/>
  <c r="D78" i="33" s="1"/>
  <c r="C78" i="33" a="1"/>
  <c r="C78" i="33" s="1"/>
  <c r="B78" i="33" a="1"/>
  <c r="B78" i="33" s="1"/>
  <c r="E77" i="33"/>
  <c r="D77" i="33" a="1"/>
  <c r="D77" i="33" s="1"/>
  <c r="C77" i="33" a="1"/>
  <c r="C77" i="33" s="1"/>
  <c r="B77" i="33" a="1"/>
  <c r="B77" i="33" s="1"/>
  <c r="E76" i="33"/>
  <c r="D76" i="33" a="1"/>
  <c r="D76" i="33" s="1"/>
  <c r="C76" i="33" a="1"/>
  <c r="C76" i="33" s="1"/>
  <c r="B76" i="33" a="1"/>
  <c r="B76" i="33" s="1"/>
  <c r="E75" i="33"/>
  <c r="D75" i="33" a="1"/>
  <c r="D75" i="33" s="1"/>
  <c r="C75" i="33" a="1"/>
  <c r="C75" i="33" s="1"/>
  <c r="B75" i="33" a="1"/>
  <c r="B75" i="33" s="1"/>
  <c r="E74" i="33"/>
  <c r="D74" i="33" a="1"/>
  <c r="D74" i="33" s="1"/>
  <c r="C74" i="33" a="1"/>
  <c r="C74" i="33" s="1"/>
  <c r="B74" i="33" a="1"/>
  <c r="B74" i="33" s="1"/>
  <c r="E73" i="33"/>
  <c r="D73" i="33" a="1"/>
  <c r="D73" i="33" s="1"/>
  <c r="C73" i="33" a="1"/>
  <c r="C73" i="33" s="1"/>
  <c r="B73" i="33" a="1"/>
  <c r="B73" i="33" s="1"/>
  <c r="E72" i="33"/>
  <c r="D72" i="33" a="1"/>
  <c r="D72" i="33" s="1"/>
  <c r="C72" i="33" a="1"/>
  <c r="C72" i="33" s="1"/>
  <c r="B72" i="33" a="1"/>
  <c r="B72" i="33" s="1"/>
  <c r="E71" i="33"/>
  <c r="D71" i="33" a="1"/>
  <c r="D71" i="33" s="1"/>
  <c r="C71" i="33" a="1"/>
  <c r="C71" i="33" s="1"/>
  <c r="B71" i="33" a="1"/>
  <c r="B71" i="33" s="1"/>
  <c r="E70" i="33"/>
  <c r="D70" i="33" a="1"/>
  <c r="D70" i="33" s="1"/>
  <c r="C70" i="33" a="1"/>
  <c r="C70" i="33" s="1"/>
  <c r="B70" i="33" a="1"/>
  <c r="B70" i="33" s="1"/>
  <c r="E69" i="33"/>
  <c r="D69" i="33" a="1"/>
  <c r="D69" i="33" s="1"/>
  <c r="C69" i="33" a="1"/>
  <c r="C69" i="33" s="1"/>
  <c r="B69" i="33" a="1"/>
  <c r="B69" i="33" s="1"/>
  <c r="E68" i="33"/>
  <c r="D68" i="33" a="1"/>
  <c r="D68" i="33" s="1"/>
  <c r="C68" i="33" a="1"/>
  <c r="C68" i="33" s="1"/>
  <c r="B68" i="33" a="1"/>
  <c r="B68" i="33" s="1"/>
  <c r="E67" i="33"/>
  <c r="D67" i="33" a="1"/>
  <c r="D67" i="33" s="1"/>
  <c r="C67" i="33" a="1"/>
  <c r="C67" i="33" s="1"/>
  <c r="B67" i="33" a="1"/>
  <c r="B67" i="33" s="1"/>
  <c r="E66" i="33"/>
  <c r="D66" i="33" a="1"/>
  <c r="D66" i="33" s="1"/>
  <c r="C66" i="33" a="1"/>
  <c r="C66" i="33" s="1"/>
  <c r="B66" i="33" a="1"/>
  <c r="B66" i="33" s="1"/>
  <c r="E65" i="33"/>
  <c r="D65" i="33" a="1"/>
  <c r="D65" i="33" s="1"/>
  <c r="C65" i="33" a="1"/>
  <c r="C65" i="33" s="1"/>
  <c r="B65" i="33" a="1"/>
  <c r="B65" i="33" s="1"/>
  <c r="E64" i="33"/>
  <c r="D64" i="33" a="1"/>
  <c r="D64" i="33" s="1"/>
  <c r="C64" i="33" a="1"/>
  <c r="C64" i="33" s="1"/>
  <c r="B64" i="33" a="1"/>
  <c r="B64" i="33" s="1"/>
  <c r="E63" i="33"/>
  <c r="D63" i="33" a="1"/>
  <c r="D63" i="33" s="1"/>
  <c r="C63" i="33" a="1"/>
  <c r="C63" i="33" s="1"/>
  <c r="B63" i="33" a="1"/>
  <c r="B63" i="33" s="1"/>
  <c r="E62" i="33"/>
  <c r="D62" i="33" a="1"/>
  <c r="D62" i="33" s="1"/>
  <c r="C62" i="33" a="1"/>
  <c r="C62" i="33" s="1"/>
  <c r="B62" i="33" a="1"/>
  <c r="B62" i="33" s="1"/>
  <c r="E61" i="33"/>
  <c r="D61" i="33" a="1"/>
  <c r="D61" i="33" s="1"/>
  <c r="C61" i="33" a="1"/>
  <c r="C61" i="33" s="1"/>
  <c r="B61" i="33" a="1"/>
  <c r="B61" i="33" s="1"/>
  <c r="E60" i="33"/>
  <c r="D60" i="33" a="1"/>
  <c r="D60" i="33" s="1"/>
  <c r="C60" i="33" a="1"/>
  <c r="C60" i="33" s="1"/>
  <c r="B60" i="33" a="1"/>
  <c r="B60" i="33" s="1"/>
  <c r="E59" i="33"/>
  <c r="D59" i="33" a="1"/>
  <c r="D59" i="33" s="1"/>
  <c r="C59" i="33" a="1"/>
  <c r="C59" i="33" s="1"/>
  <c r="B59" i="33" a="1"/>
  <c r="B59" i="33" s="1"/>
  <c r="E58" i="33"/>
  <c r="D58" i="33" a="1"/>
  <c r="D58" i="33" s="1"/>
  <c r="C58" i="33" a="1"/>
  <c r="C58" i="33" s="1"/>
  <c r="B58" i="33" a="1"/>
  <c r="B58" i="33" s="1"/>
  <c r="E57" i="33"/>
  <c r="D57" i="33" a="1"/>
  <c r="D57" i="33" s="1"/>
  <c r="C57" i="33" a="1"/>
  <c r="C57" i="33" s="1"/>
  <c r="B57" i="33" a="1"/>
  <c r="B57" i="33" s="1"/>
  <c r="E56" i="33"/>
  <c r="D56" i="33" a="1"/>
  <c r="D56" i="33" s="1"/>
  <c r="C56" i="33" a="1"/>
  <c r="C56" i="33" s="1"/>
  <c r="B56" i="33" a="1"/>
  <c r="B56" i="33" s="1"/>
  <c r="E55" i="33"/>
  <c r="D55" i="33" a="1"/>
  <c r="D55" i="33" s="1"/>
  <c r="C55" i="33" a="1"/>
  <c r="C55" i="33" s="1"/>
  <c r="B55" i="33" a="1"/>
  <c r="B55" i="33" s="1"/>
  <c r="E54" i="33"/>
  <c r="D54" i="33" a="1"/>
  <c r="D54" i="33" s="1"/>
  <c r="C54" i="33" a="1"/>
  <c r="C54" i="33" s="1"/>
  <c r="B54" i="33" a="1"/>
  <c r="B54" i="33" s="1"/>
  <c r="E53" i="33"/>
  <c r="D53" i="33" a="1"/>
  <c r="D53" i="33" s="1"/>
  <c r="C53" i="33" a="1"/>
  <c r="C53" i="33" s="1"/>
  <c r="B53" i="33" a="1"/>
  <c r="B53" i="33" s="1"/>
  <c r="E52" i="33"/>
  <c r="D52" i="33" a="1"/>
  <c r="D52" i="33" s="1"/>
  <c r="C52" i="33" a="1"/>
  <c r="C52" i="33" s="1"/>
  <c r="B52" i="33" a="1"/>
  <c r="B52" i="33" s="1"/>
  <c r="E51" i="33"/>
  <c r="D51" i="33" a="1"/>
  <c r="D51" i="33" s="1"/>
  <c r="C51" i="33" a="1"/>
  <c r="C51" i="33" s="1"/>
  <c r="B51" i="33" a="1"/>
  <c r="B51" i="33" s="1"/>
  <c r="E50" i="33"/>
  <c r="D50" i="33" a="1"/>
  <c r="D50" i="33" s="1"/>
  <c r="C50" i="33" a="1"/>
  <c r="C50" i="33" s="1"/>
  <c r="B50" i="33" a="1"/>
  <c r="B50" i="33" s="1"/>
  <c r="E49" i="33"/>
  <c r="D49" i="33" a="1"/>
  <c r="D49" i="33" s="1"/>
  <c r="C49" i="33" a="1"/>
  <c r="C49" i="33" s="1"/>
  <c r="B49" i="33" a="1"/>
  <c r="B49" i="33" s="1"/>
  <c r="E48" i="33"/>
  <c r="D48" i="33" a="1"/>
  <c r="D48" i="33" s="1"/>
  <c r="C48" i="33" a="1"/>
  <c r="C48" i="33" s="1"/>
  <c r="B48" i="33" a="1"/>
  <c r="B48" i="33" s="1"/>
  <c r="E47" i="33"/>
  <c r="D47" i="33" a="1"/>
  <c r="D47" i="33" s="1"/>
  <c r="C47" i="33" a="1"/>
  <c r="C47" i="33" s="1"/>
  <c r="B47" i="33" a="1"/>
  <c r="B47" i="33" s="1"/>
  <c r="E46" i="33"/>
  <c r="D46" i="33" a="1"/>
  <c r="D46" i="33" s="1"/>
  <c r="C46" i="33" a="1"/>
  <c r="C46" i="33" s="1"/>
  <c r="B46" i="33" a="1"/>
  <c r="B46" i="33" s="1"/>
  <c r="E45" i="33"/>
  <c r="D45" i="33" a="1"/>
  <c r="D45" i="33" s="1"/>
  <c r="B45" i="33" a="1"/>
  <c r="B45" i="33" s="1"/>
  <c r="I44" i="33"/>
  <c r="H44" i="33"/>
  <c r="E44" i="33"/>
  <c r="D44" i="33" a="1"/>
  <c r="D44" i="33" s="1"/>
  <c r="C44" i="33" a="1"/>
  <c r="C44" i="33" s="1"/>
  <c r="B44" i="33" a="1"/>
  <c r="B44" i="33" s="1"/>
  <c r="I43" i="33"/>
  <c r="H43" i="33"/>
  <c r="E43" i="33"/>
  <c r="D43" i="33" a="1"/>
  <c r="D43" i="33" s="1"/>
  <c r="C43" i="33" a="1"/>
  <c r="C43" i="33" s="1"/>
  <c r="B43" i="33" a="1"/>
  <c r="B43" i="33" s="1"/>
  <c r="I42" i="33"/>
  <c r="H42" i="33"/>
  <c r="E42" i="33"/>
  <c r="D42" i="33" a="1"/>
  <c r="D42" i="33" s="1"/>
  <c r="C42" i="33" a="1"/>
  <c r="C42" i="33" s="1"/>
  <c r="B42" i="33" a="1"/>
  <c r="B42" i="33" s="1"/>
  <c r="I41" i="33"/>
  <c r="H41" i="33"/>
  <c r="E41" i="33"/>
  <c r="D41" i="33" a="1"/>
  <c r="D41" i="33" s="1"/>
  <c r="C41" i="33" a="1"/>
  <c r="C41" i="33" s="1"/>
  <c r="B41" i="33" a="1"/>
  <c r="B41" i="33" s="1"/>
  <c r="I40" i="33"/>
  <c r="H40" i="33"/>
  <c r="E40" i="33"/>
  <c r="D40" i="33" a="1"/>
  <c r="D40" i="33" s="1"/>
  <c r="C40" i="33" a="1"/>
  <c r="C40" i="33" s="1"/>
  <c r="B40" i="33" a="1"/>
  <c r="B40" i="33" s="1"/>
  <c r="I39" i="33"/>
  <c r="H39" i="33"/>
  <c r="E39" i="33"/>
  <c r="D39" i="33" a="1"/>
  <c r="D39" i="33" s="1"/>
  <c r="C39" i="33" a="1"/>
  <c r="C39" i="33" s="1"/>
  <c r="G39" i="33" s="1"/>
  <c r="B39" i="33" a="1"/>
  <c r="B39" i="33" s="1"/>
  <c r="F39" i="33" s="1"/>
  <c r="D38" i="33" a="1"/>
  <c r="D38" i="33" s="1"/>
  <c r="C38" i="33" a="1"/>
  <c r="C38" i="33" s="1"/>
  <c r="G38" i="33" s="1"/>
  <c r="B38" i="33" a="1"/>
  <c r="B38" i="33" s="1"/>
  <c r="D37" i="33" a="1"/>
  <c r="D37" i="33" s="1"/>
  <c r="C37" i="33" a="1"/>
  <c r="C37" i="33" s="1"/>
  <c r="G37" i="33" s="1"/>
  <c r="B37" i="33" a="1"/>
  <c r="B37" i="33" s="1"/>
  <c r="D36" i="33" a="1"/>
  <c r="D36" i="33" s="1"/>
  <c r="C36" i="33" a="1"/>
  <c r="C36" i="33" s="1"/>
  <c r="G36" i="33" s="1"/>
  <c r="B36" i="33" a="1"/>
  <c r="B36" i="33" s="1"/>
  <c r="D35" i="33" a="1"/>
  <c r="D35" i="33" s="1"/>
  <c r="C35" i="33" a="1"/>
  <c r="C35" i="33" s="1"/>
  <c r="G35" i="33" s="1"/>
  <c r="B35" i="33" a="1"/>
  <c r="B35" i="33" s="1"/>
  <c r="D34" i="33" a="1"/>
  <c r="D34" i="33" s="1"/>
  <c r="C34" i="33" a="1"/>
  <c r="C34" i="33" s="1"/>
  <c r="G34" i="33" s="1"/>
  <c r="B34" i="33" a="1"/>
  <c r="B34" i="33" s="1"/>
  <c r="A34" i="33" s="1"/>
  <c r="D33" i="33" a="1"/>
  <c r="D33" i="33" s="1"/>
  <c r="C33" i="33" a="1"/>
  <c r="C33" i="33" s="1"/>
  <c r="G33" i="33" s="1"/>
  <c r="B33" i="33" a="1"/>
  <c r="B33" i="33" s="1"/>
  <c r="D32" i="33" a="1"/>
  <c r="D32" i="33" s="1"/>
  <c r="C32" i="33" a="1"/>
  <c r="C32" i="33" s="1"/>
  <c r="G32" i="33" s="1"/>
  <c r="B32" i="33" a="1"/>
  <c r="B32" i="33" s="1"/>
  <c r="B99" i="32" a="1"/>
  <c r="B99" i="32" s="1"/>
  <c r="B98" i="32" a="1"/>
  <c r="B98" i="32" s="1"/>
  <c r="B97" i="32" a="1"/>
  <c r="B97" i="32" s="1"/>
  <c r="B96" i="32" a="1"/>
  <c r="B96" i="32" s="1"/>
  <c r="B95" i="32" a="1"/>
  <c r="B95" i="32" s="1"/>
  <c r="B94" i="32" a="1"/>
  <c r="B94" i="32" s="1"/>
  <c r="E93" i="32"/>
  <c r="B93" i="32" a="1"/>
  <c r="B93" i="32" s="1"/>
  <c r="E92" i="32"/>
  <c r="B92" i="32" a="1"/>
  <c r="B92" i="32" s="1"/>
  <c r="E91" i="32"/>
  <c r="D91" i="32" a="1"/>
  <c r="D91" i="32" s="1"/>
  <c r="C91" i="32" a="1"/>
  <c r="C91" i="32" s="1"/>
  <c r="B91" i="32" a="1"/>
  <c r="B91" i="32" s="1"/>
  <c r="E90" i="32"/>
  <c r="D90" i="32" a="1"/>
  <c r="D90" i="32" s="1"/>
  <c r="C90" i="32" a="1"/>
  <c r="C90" i="32" s="1"/>
  <c r="B90" i="32" a="1"/>
  <c r="B90" i="32" s="1"/>
  <c r="E89" i="32"/>
  <c r="D89" i="32" a="1"/>
  <c r="D89" i="32" s="1"/>
  <c r="C89" i="32" a="1"/>
  <c r="C89" i="32" s="1"/>
  <c r="B89" i="32" a="1"/>
  <c r="B89" i="32" s="1"/>
  <c r="E88" i="32"/>
  <c r="D88" i="32" a="1"/>
  <c r="D88" i="32" s="1"/>
  <c r="C88" i="32" a="1"/>
  <c r="C88" i="32" s="1"/>
  <c r="B88" i="32" a="1"/>
  <c r="B88" i="32" s="1"/>
  <c r="E87" i="32"/>
  <c r="D87" i="32" a="1"/>
  <c r="D87" i="32" s="1"/>
  <c r="C87" i="32" a="1"/>
  <c r="C87" i="32" s="1"/>
  <c r="B87" i="32" a="1"/>
  <c r="B87" i="32" s="1"/>
  <c r="E86" i="32"/>
  <c r="D86" i="32" a="1"/>
  <c r="D86" i="32" s="1"/>
  <c r="C86" i="32" a="1"/>
  <c r="C86" i="32" s="1"/>
  <c r="B86" i="32" a="1"/>
  <c r="B86" i="32" s="1"/>
  <c r="E85" i="32"/>
  <c r="D85" i="32" a="1"/>
  <c r="D85" i="32" s="1"/>
  <c r="C85" i="32" a="1"/>
  <c r="C85" i="32" s="1"/>
  <c r="B85" i="32" a="1"/>
  <c r="B85" i="32" s="1"/>
  <c r="E84" i="32"/>
  <c r="D84" i="32" a="1"/>
  <c r="D84" i="32" s="1"/>
  <c r="C84" i="32" a="1"/>
  <c r="C84" i="32" s="1"/>
  <c r="B84" i="32" a="1"/>
  <c r="B84" i="32" s="1"/>
  <c r="E83" i="32"/>
  <c r="D83" i="32" a="1"/>
  <c r="D83" i="32" s="1"/>
  <c r="C83" i="32" a="1"/>
  <c r="C83" i="32" s="1"/>
  <c r="B83" i="32" a="1"/>
  <c r="B83" i="32" s="1"/>
  <c r="E82" i="32"/>
  <c r="D82" i="32" a="1"/>
  <c r="D82" i="32" s="1"/>
  <c r="C82" i="32" a="1"/>
  <c r="C82" i="32" s="1"/>
  <c r="B82" i="32" a="1"/>
  <c r="B82" i="32" s="1"/>
  <c r="E81" i="32"/>
  <c r="D81" i="32" a="1"/>
  <c r="D81" i="32" s="1"/>
  <c r="C81" i="32" a="1"/>
  <c r="C81" i="32" s="1"/>
  <c r="B81" i="32" a="1"/>
  <c r="B81" i="32" s="1"/>
  <c r="E80" i="32"/>
  <c r="D80" i="32" a="1"/>
  <c r="D80" i="32" s="1"/>
  <c r="C80" i="32" a="1"/>
  <c r="C80" i="32" s="1"/>
  <c r="B80" i="32" a="1"/>
  <c r="B80" i="32" s="1"/>
  <c r="E79" i="32"/>
  <c r="D79" i="32" a="1"/>
  <c r="D79" i="32" s="1"/>
  <c r="C79" i="32" a="1"/>
  <c r="C79" i="32" s="1"/>
  <c r="B79" i="32" a="1"/>
  <c r="B79" i="32" s="1"/>
  <c r="E78" i="32"/>
  <c r="D78" i="32" a="1"/>
  <c r="D78" i="32" s="1"/>
  <c r="C78" i="32" a="1"/>
  <c r="C78" i="32" s="1"/>
  <c r="B78" i="32" a="1"/>
  <c r="B78" i="32" s="1"/>
  <c r="E77" i="32"/>
  <c r="D77" i="32" a="1"/>
  <c r="D77" i="32" s="1"/>
  <c r="C77" i="32" a="1"/>
  <c r="C77" i="32" s="1"/>
  <c r="B77" i="32" a="1"/>
  <c r="B77" i="32" s="1"/>
  <c r="E76" i="32"/>
  <c r="D76" i="32" a="1"/>
  <c r="D76" i="32" s="1"/>
  <c r="C76" i="32" a="1"/>
  <c r="C76" i="32" s="1"/>
  <c r="B76" i="32" a="1"/>
  <c r="B76" i="32" s="1"/>
  <c r="E75" i="32"/>
  <c r="D75" i="32" a="1"/>
  <c r="D75" i="32" s="1"/>
  <c r="C75" i="32" a="1"/>
  <c r="C75" i="32" s="1"/>
  <c r="B75" i="32" a="1"/>
  <c r="B75" i="32" s="1"/>
  <c r="E74" i="32"/>
  <c r="D74" i="32" a="1"/>
  <c r="D74" i="32" s="1"/>
  <c r="C74" i="32" a="1"/>
  <c r="C74" i="32" s="1"/>
  <c r="B74" i="32" a="1"/>
  <c r="B74" i="32" s="1"/>
  <c r="E73" i="32"/>
  <c r="D73" i="32" a="1"/>
  <c r="D73" i="32" s="1"/>
  <c r="C73" i="32" a="1"/>
  <c r="C73" i="32" s="1"/>
  <c r="B73" i="32" a="1"/>
  <c r="B73" i="32" s="1"/>
  <c r="E72" i="32"/>
  <c r="D72" i="32" a="1"/>
  <c r="D72" i="32" s="1"/>
  <c r="C72" i="32" a="1"/>
  <c r="C72" i="32" s="1"/>
  <c r="B72" i="32" a="1"/>
  <c r="B72" i="32" s="1"/>
  <c r="E71" i="32"/>
  <c r="D71" i="32" a="1"/>
  <c r="D71" i="32" s="1"/>
  <c r="C71" i="32" a="1"/>
  <c r="C71" i="32" s="1"/>
  <c r="B71" i="32" a="1"/>
  <c r="B71" i="32" s="1"/>
  <c r="E70" i="32"/>
  <c r="D70" i="32" a="1"/>
  <c r="D70" i="32" s="1"/>
  <c r="C70" i="32" a="1"/>
  <c r="C70" i="32" s="1"/>
  <c r="B70" i="32" a="1"/>
  <c r="B70" i="32" s="1"/>
  <c r="E69" i="32"/>
  <c r="D69" i="32" a="1"/>
  <c r="D69" i="32" s="1"/>
  <c r="C69" i="32" a="1"/>
  <c r="C69" i="32" s="1"/>
  <c r="B69" i="32" a="1"/>
  <c r="B69" i="32" s="1"/>
  <c r="E68" i="32"/>
  <c r="D68" i="32" a="1"/>
  <c r="D68" i="32" s="1"/>
  <c r="C68" i="32" a="1"/>
  <c r="C68" i="32" s="1"/>
  <c r="B68" i="32" a="1"/>
  <c r="B68" i="32" s="1"/>
  <c r="E67" i="32"/>
  <c r="D67" i="32" a="1"/>
  <c r="D67" i="32" s="1"/>
  <c r="C67" i="32" a="1"/>
  <c r="C67" i="32" s="1"/>
  <c r="B67" i="32" a="1"/>
  <c r="B67" i="32" s="1"/>
  <c r="E66" i="32"/>
  <c r="D66" i="32" a="1"/>
  <c r="D66" i="32" s="1"/>
  <c r="C66" i="32" a="1"/>
  <c r="C66" i="32" s="1"/>
  <c r="B66" i="32" a="1"/>
  <c r="B66" i="32" s="1"/>
  <c r="E65" i="32"/>
  <c r="D65" i="32" a="1"/>
  <c r="D65" i="32" s="1"/>
  <c r="C65" i="32" a="1"/>
  <c r="C65" i="32" s="1"/>
  <c r="B65" i="32" a="1"/>
  <c r="B65" i="32" s="1"/>
  <c r="E64" i="32"/>
  <c r="D64" i="32" a="1"/>
  <c r="D64" i="32" s="1"/>
  <c r="C64" i="32" a="1"/>
  <c r="C64" i="32" s="1"/>
  <c r="B64" i="32" a="1"/>
  <c r="B64" i="32" s="1"/>
  <c r="E63" i="32"/>
  <c r="D63" i="32" a="1"/>
  <c r="D63" i="32" s="1"/>
  <c r="C63" i="32" a="1"/>
  <c r="C63" i="32" s="1"/>
  <c r="B63" i="32" a="1"/>
  <c r="B63" i="32" s="1"/>
  <c r="E62" i="32"/>
  <c r="D62" i="32" a="1"/>
  <c r="D62" i="32" s="1"/>
  <c r="C62" i="32" a="1"/>
  <c r="C62" i="32" s="1"/>
  <c r="B62" i="32" a="1"/>
  <c r="B62" i="32" s="1"/>
  <c r="E61" i="32"/>
  <c r="D61" i="32" a="1"/>
  <c r="D61" i="32" s="1"/>
  <c r="C61" i="32" a="1"/>
  <c r="C61" i="32" s="1"/>
  <c r="B61" i="32" a="1"/>
  <c r="B61" i="32" s="1"/>
  <c r="E60" i="32"/>
  <c r="D60" i="32" a="1"/>
  <c r="D60" i="32" s="1"/>
  <c r="C60" i="32" a="1"/>
  <c r="C60" i="32" s="1"/>
  <c r="B60" i="32" a="1"/>
  <c r="B60" i="32" s="1"/>
  <c r="E59" i="32"/>
  <c r="D59" i="32" a="1"/>
  <c r="D59" i="32" s="1"/>
  <c r="C59" i="32" a="1"/>
  <c r="C59" i="32" s="1"/>
  <c r="B59" i="32" a="1"/>
  <c r="B59" i="32" s="1"/>
  <c r="E58" i="32"/>
  <c r="D58" i="32" a="1"/>
  <c r="D58" i="32" s="1"/>
  <c r="C58" i="32" a="1"/>
  <c r="C58" i="32" s="1"/>
  <c r="B58" i="32" a="1"/>
  <c r="B58" i="32" s="1"/>
  <c r="E57" i="32"/>
  <c r="D57" i="32" a="1"/>
  <c r="D57" i="32" s="1"/>
  <c r="C57" i="32" a="1"/>
  <c r="C57" i="32" s="1"/>
  <c r="B57" i="32" a="1"/>
  <c r="B57" i="32" s="1"/>
  <c r="E56" i="32"/>
  <c r="D56" i="32" a="1"/>
  <c r="D56" i="32" s="1"/>
  <c r="C56" i="32" a="1"/>
  <c r="C56" i="32" s="1"/>
  <c r="B56" i="32" a="1"/>
  <c r="B56" i="32" s="1"/>
  <c r="E55" i="32"/>
  <c r="D55" i="32" a="1"/>
  <c r="D55" i="32" s="1"/>
  <c r="C55" i="32" a="1"/>
  <c r="C55" i="32" s="1"/>
  <c r="B55" i="32" a="1"/>
  <c r="B55" i="32" s="1"/>
  <c r="E54" i="32"/>
  <c r="D54" i="32" a="1"/>
  <c r="D54" i="32" s="1"/>
  <c r="C54" i="32" a="1"/>
  <c r="C54" i="32" s="1"/>
  <c r="B54" i="32" a="1"/>
  <c r="B54" i="32" s="1"/>
  <c r="E53" i="32"/>
  <c r="D53" i="32" a="1"/>
  <c r="D53" i="32" s="1"/>
  <c r="C53" i="32" a="1"/>
  <c r="C53" i="32" s="1"/>
  <c r="B53" i="32" a="1"/>
  <c r="B53" i="32" s="1"/>
  <c r="E52" i="32"/>
  <c r="D52" i="32" a="1"/>
  <c r="D52" i="32" s="1"/>
  <c r="C52" i="32" a="1"/>
  <c r="C52" i="32" s="1"/>
  <c r="B52" i="32" a="1"/>
  <c r="B52" i="32" s="1"/>
  <c r="E51" i="32"/>
  <c r="D51" i="32" a="1"/>
  <c r="D51" i="32" s="1"/>
  <c r="C51" i="32" a="1"/>
  <c r="C51" i="32" s="1"/>
  <c r="B51" i="32" a="1"/>
  <c r="B51" i="32" s="1"/>
  <c r="E50" i="32"/>
  <c r="D50" i="32" a="1"/>
  <c r="D50" i="32" s="1"/>
  <c r="C50" i="32" a="1"/>
  <c r="C50" i="32" s="1"/>
  <c r="B50" i="32" a="1"/>
  <c r="B50" i="32" s="1"/>
  <c r="E49" i="32"/>
  <c r="D49" i="32" a="1"/>
  <c r="D49" i="32" s="1"/>
  <c r="C49" i="32" a="1"/>
  <c r="C49" i="32" s="1"/>
  <c r="B49" i="32" a="1"/>
  <c r="B49" i="32" s="1"/>
  <c r="E48" i="32"/>
  <c r="D48" i="32" a="1"/>
  <c r="D48" i="32" s="1"/>
  <c r="C48" i="32" a="1"/>
  <c r="C48" i="32" s="1"/>
  <c r="B48" i="32" a="1"/>
  <c r="B48" i="32" s="1"/>
  <c r="E47" i="32"/>
  <c r="D47" i="32" a="1"/>
  <c r="D47" i="32" s="1"/>
  <c r="C47" i="32" a="1"/>
  <c r="C47" i="32" s="1"/>
  <c r="B47" i="32" a="1"/>
  <c r="B47" i="32" s="1"/>
  <c r="E46" i="32"/>
  <c r="D46" i="32" a="1"/>
  <c r="D46" i="32" s="1"/>
  <c r="C46" i="32" a="1"/>
  <c r="C46" i="32" s="1"/>
  <c r="B46" i="32" a="1"/>
  <c r="B46" i="32" s="1"/>
  <c r="E45" i="32"/>
  <c r="D45" i="32" a="1"/>
  <c r="D45" i="32" s="1"/>
  <c r="B45" i="32" a="1"/>
  <c r="B45" i="32" s="1"/>
  <c r="I44" i="32"/>
  <c r="H44" i="32"/>
  <c r="E44" i="32"/>
  <c r="D44" i="32" a="1"/>
  <c r="D44" i="32" s="1"/>
  <c r="C44" i="32" a="1"/>
  <c r="C44" i="32" s="1"/>
  <c r="B44" i="32" a="1"/>
  <c r="B44" i="32" s="1"/>
  <c r="I43" i="32"/>
  <c r="H43" i="32"/>
  <c r="E43" i="32"/>
  <c r="D43" i="32" a="1"/>
  <c r="D43" i="32" s="1"/>
  <c r="C43" i="32" a="1"/>
  <c r="C43" i="32" s="1"/>
  <c r="B43" i="32" a="1"/>
  <c r="B43" i="32" s="1"/>
  <c r="I42" i="32"/>
  <c r="H42" i="32"/>
  <c r="E42" i="32"/>
  <c r="D42" i="32" a="1"/>
  <c r="D42" i="32" s="1"/>
  <c r="C42" i="32" a="1"/>
  <c r="C42" i="32" s="1"/>
  <c r="B42" i="32" a="1"/>
  <c r="B42" i="32" s="1"/>
  <c r="I41" i="32"/>
  <c r="H41" i="32"/>
  <c r="E41" i="32"/>
  <c r="D41" i="32" a="1"/>
  <c r="D41" i="32" s="1"/>
  <c r="C41" i="32" a="1"/>
  <c r="C41" i="32" s="1"/>
  <c r="B41" i="32" a="1"/>
  <c r="B41" i="32" s="1"/>
  <c r="I40" i="32"/>
  <c r="H40" i="32"/>
  <c r="E40" i="32"/>
  <c r="D40" i="32" a="1"/>
  <c r="D40" i="32" s="1"/>
  <c r="C40" i="32" a="1"/>
  <c r="C40" i="32" s="1"/>
  <c r="B40" i="32" a="1"/>
  <c r="B40" i="32" s="1"/>
  <c r="I39" i="32"/>
  <c r="H39" i="32"/>
  <c r="E39" i="32"/>
  <c r="D39" i="32" a="1"/>
  <c r="D39" i="32" s="1"/>
  <c r="C39" i="32" a="1"/>
  <c r="C39" i="32" s="1"/>
  <c r="G39" i="32" s="1"/>
  <c r="B39" i="32" a="1"/>
  <c r="B39" i="32" s="1"/>
  <c r="F39" i="32" s="1"/>
  <c r="D38" i="32" a="1"/>
  <c r="D38" i="32" s="1"/>
  <c r="C38" i="32" a="1"/>
  <c r="C38" i="32" s="1"/>
  <c r="G38" i="32" s="1"/>
  <c r="B38" i="32" a="1"/>
  <c r="B38" i="32" s="1"/>
  <c r="D37" i="32" a="1"/>
  <c r="D37" i="32" s="1"/>
  <c r="C37" i="32" a="1"/>
  <c r="C37" i="32" s="1"/>
  <c r="G37" i="32" s="1"/>
  <c r="B37" i="32" a="1"/>
  <c r="B37" i="32" s="1"/>
  <c r="B99" i="31" a="1"/>
  <c r="B99" i="31" s="1"/>
  <c r="B98" i="31" a="1"/>
  <c r="B98" i="31" s="1"/>
  <c r="B97" i="31" a="1"/>
  <c r="B97" i="31" s="1"/>
  <c r="B96" i="31" a="1"/>
  <c r="B96" i="31" s="1"/>
  <c r="B95" i="31" a="1"/>
  <c r="B95" i="31" s="1"/>
  <c r="B94" i="31" a="1"/>
  <c r="B94" i="31" s="1"/>
  <c r="E93" i="31"/>
  <c r="B93" i="31" a="1"/>
  <c r="B93" i="31" s="1"/>
  <c r="E92" i="31"/>
  <c r="B92" i="31" a="1"/>
  <c r="B92" i="31" s="1"/>
  <c r="E91" i="31"/>
  <c r="D91" i="31" a="1"/>
  <c r="D91" i="31" s="1"/>
  <c r="C91" i="31" a="1"/>
  <c r="C91" i="31" s="1"/>
  <c r="B91" i="31" a="1"/>
  <c r="B91" i="31" s="1"/>
  <c r="E90" i="31"/>
  <c r="D90" i="31" a="1"/>
  <c r="D90" i="31" s="1"/>
  <c r="C90" i="31" a="1"/>
  <c r="C90" i="31" s="1"/>
  <c r="B90" i="31" a="1"/>
  <c r="B90" i="31" s="1"/>
  <c r="E89" i="31"/>
  <c r="D89" i="31" a="1"/>
  <c r="D89" i="31" s="1"/>
  <c r="C89" i="31" a="1"/>
  <c r="C89" i="31" s="1"/>
  <c r="B89" i="31" a="1"/>
  <c r="B89" i="31" s="1"/>
  <c r="E88" i="31"/>
  <c r="D88" i="31" a="1"/>
  <c r="D88" i="31" s="1"/>
  <c r="C88" i="31" a="1"/>
  <c r="C88" i="31" s="1"/>
  <c r="B88" i="31" a="1"/>
  <c r="B88" i="31" s="1"/>
  <c r="E87" i="31"/>
  <c r="D87" i="31" a="1"/>
  <c r="D87" i="31" s="1"/>
  <c r="C87" i="31" a="1"/>
  <c r="C87" i="31" s="1"/>
  <c r="B87" i="31" a="1"/>
  <c r="B87" i="31" s="1"/>
  <c r="E86" i="31"/>
  <c r="D86" i="31" a="1"/>
  <c r="D86" i="31" s="1"/>
  <c r="C86" i="31" a="1"/>
  <c r="C86" i="31" s="1"/>
  <c r="B86" i="31" a="1"/>
  <c r="B86" i="31" s="1"/>
  <c r="E85" i="31"/>
  <c r="D85" i="31" a="1"/>
  <c r="D85" i="31" s="1"/>
  <c r="C85" i="31" a="1"/>
  <c r="C85" i="31" s="1"/>
  <c r="B85" i="31" a="1"/>
  <c r="B85" i="31" s="1"/>
  <c r="E84" i="31"/>
  <c r="D84" i="31" a="1"/>
  <c r="D84" i="31" s="1"/>
  <c r="C84" i="31" a="1"/>
  <c r="C84" i="31" s="1"/>
  <c r="B84" i="31" a="1"/>
  <c r="B84" i="31" s="1"/>
  <c r="E83" i="31"/>
  <c r="D83" i="31" a="1"/>
  <c r="D83" i="31" s="1"/>
  <c r="C83" i="31" a="1"/>
  <c r="C83" i="31" s="1"/>
  <c r="B83" i="31" a="1"/>
  <c r="B83" i="31" s="1"/>
  <c r="E82" i="31"/>
  <c r="D82" i="31" a="1"/>
  <c r="D82" i="31" s="1"/>
  <c r="C82" i="31" a="1"/>
  <c r="C82" i="31" s="1"/>
  <c r="B82" i="31" a="1"/>
  <c r="B82" i="31" s="1"/>
  <c r="E81" i="31"/>
  <c r="D81" i="31" a="1"/>
  <c r="D81" i="31" s="1"/>
  <c r="C81" i="31" a="1"/>
  <c r="C81" i="31" s="1"/>
  <c r="B81" i="31" a="1"/>
  <c r="B81" i="31" s="1"/>
  <c r="E80" i="31"/>
  <c r="D80" i="31" a="1"/>
  <c r="D80" i="31" s="1"/>
  <c r="C80" i="31" a="1"/>
  <c r="C80" i="31" s="1"/>
  <c r="B80" i="31" a="1"/>
  <c r="B80" i="31" s="1"/>
  <c r="E79" i="31"/>
  <c r="D79" i="31" a="1"/>
  <c r="D79" i="31" s="1"/>
  <c r="C79" i="31" a="1"/>
  <c r="C79" i="31" s="1"/>
  <c r="B79" i="31" a="1"/>
  <c r="B79" i="31" s="1"/>
  <c r="E78" i="31"/>
  <c r="D78" i="31" a="1"/>
  <c r="D78" i="31" s="1"/>
  <c r="C78" i="31" a="1"/>
  <c r="C78" i="31" s="1"/>
  <c r="B78" i="31" a="1"/>
  <c r="B78" i="31" s="1"/>
  <c r="E77" i="31"/>
  <c r="D77" i="31" a="1"/>
  <c r="D77" i="31" s="1"/>
  <c r="C77" i="31" a="1"/>
  <c r="C77" i="31" s="1"/>
  <c r="B77" i="31" a="1"/>
  <c r="B77" i="31" s="1"/>
  <c r="E76" i="31"/>
  <c r="D76" i="31" a="1"/>
  <c r="D76" i="31" s="1"/>
  <c r="C76" i="31" a="1"/>
  <c r="C76" i="31" s="1"/>
  <c r="B76" i="31" a="1"/>
  <c r="B76" i="31" s="1"/>
  <c r="E75" i="31"/>
  <c r="D75" i="31" a="1"/>
  <c r="D75" i="31" s="1"/>
  <c r="C75" i="31" a="1"/>
  <c r="C75" i="31" s="1"/>
  <c r="B75" i="31" a="1"/>
  <c r="B75" i="31" s="1"/>
  <c r="E74" i="31"/>
  <c r="D74" i="31" a="1"/>
  <c r="D74" i="31" s="1"/>
  <c r="C74" i="31" a="1"/>
  <c r="C74" i="31" s="1"/>
  <c r="B74" i="31" a="1"/>
  <c r="B74" i="31" s="1"/>
  <c r="E73" i="31"/>
  <c r="D73" i="31" a="1"/>
  <c r="D73" i="31" s="1"/>
  <c r="C73" i="31" a="1"/>
  <c r="C73" i="31" s="1"/>
  <c r="B73" i="31" a="1"/>
  <c r="B73" i="31" s="1"/>
  <c r="E72" i="31"/>
  <c r="D72" i="31" a="1"/>
  <c r="D72" i="31" s="1"/>
  <c r="C72" i="31" a="1"/>
  <c r="C72" i="31" s="1"/>
  <c r="B72" i="31" a="1"/>
  <c r="B72" i="31" s="1"/>
  <c r="E71" i="31"/>
  <c r="D71" i="31" a="1"/>
  <c r="D71" i="31" s="1"/>
  <c r="C71" i="31" a="1"/>
  <c r="C71" i="31" s="1"/>
  <c r="B71" i="31" a="1"/>
  <c r="B71" i="31" s="1"/>
  <c r="E70" i="31"/>
  <c r="D70" i="31" a="1"/>
  <c r="D70" i="31" s="1"/>
  <c r="C70" i="31" a="1"/>
  <c r="C70" i="31" s="1"/>
  <c r="B70" i="31" a="1"/>
  <c r="B70" i="31" s="1"/>
  <c r="E69" i="31"/>
  <c r="D69" i="31" a="1"/>
  <c r="D69" i="31" s="1"/>
  <c r="C69" i="31" a="1"/>
  <c r="C69" i="31" s="1"/>
  <c r="B69" i="31" a="1"/>
  <c r="B69" i="31" s="1"/>
  <c r="E68" i="31"/>
  <c r="D68" i="31" a="1"/>
  <c r="D68" i="31" s="1"/>
  <c r="C68" i="31" a="1"/>
  <c r="C68" i="31" s="1"/>
  <c r="B68" i="31" a="1"/>
  <c r="B68" i="31" s="1"/>
  <c r="E67" i="31"/>
  <c r="D67" i="31" a="1"/>
  <c r="D67" i="31" s="1"/>
  <c r="C67" i="31" a="1"/>
  <c r="C67" i="31" s="1"/>
  <c r="B67" i="31" a="1"/>
  <c r="B67" i="31" s="1"/>
  <c r="E66" i="31"/>
  <c r="D66" i="31" a="1"/>
  <c r="D66" i="31" s="1"/>
  <c r="C66" i="31" a="1"/>
  <c r="C66" i="31" s="1"/>
  <c r="B66" i="31" a="1"/>
  <c r="B66" i="31" s="1"/>
  <c r="E65" i="31"/>
  <c r="D65" i="31" a="1"/>
  <c r="D65" i="31" s="1"/>
  <c r="C65" i="31" a="1"/>
  <c r="C65" i="31" s="1"/>
  <c r="B65" i="31" a="1"/>
  <c r="B65" i="31" s="1"/>
  <c r="E64" i="31"/>
  <c r="D64" i="31" a="1"/>
  <c r="D64" i="31" s="1"/>
  <c r="C64" i="31" a="1"/>
  <c r="C64" i="31" s="1"/>
  <c r="B64" i="31" a="1"/>
  <c r="B64" i="31" s="1"/>
  <c r="E63" i="31"/>
  <c r="D63" i="31" a="1"/>
  <c r="D63" i="31" s="1"/>
  <c r="C63" i="31" a="1"/>
  <c r="C63" i="31" s="1"/>
  <c r="B63" i="31" a="1"/>
  <c r="B63" i="31" s="1"/>
  <c r="E62" i="31"/>
  <c r="D62" i="31" a="1"/>
  <c r="D62" i="31" s="1"/>
  <c r="C62" i="31" a="1"/>
  <c r="C62" i="31" s="1"/>
  <c r="B62" i="31" a="1"/>
  <c r="B62" i="31" s="1"/>
  <c r="E61" i="31"/>
  <c r="D61" i="31" a="1"/>
  <c r="D61" i="31" s="1"/>
  <c r="C61" i="31" a="1"/>
  <c r="C61" i="31" s="1"/>
  <c r="B61" i="31" a="1"/>
  <c r="B61" i="31" s="1"/>
  <c r="E60" i="31"/>
  <c r="D60" i="31" a="1"/>
  <c r="D60" i="31" s="1"/>
  <c r="C60" i="31" a="1"/>
  <c r="C60" i="31" s="1"/>
  <c r="B60" i="31" a="1"/>
  <c r="B60" i="31" s="1"/>
  <c r="E59" i="31"/>
  <c r="D59" i="31" a="1"/>
  <c r="D59" i="31" s="1"/>
  <c r="C59" i="31" a="1"/>
  <c r="C59" i="31" s="1"/>
  <c r="B59" i="31" a="1"/>
  <c r="B59" i="31" s="1"/>
  <c r="E58" i="31"/>
  <c r="D58" i="31" a="1"/>
  <c r="D58" i="31" s="1"/>
  <c r="C58" i="31" a="1"/>
  <c r="C58" i="31" s="1"/>
  <c r="B58" i="31" a="1"/>
  <c r="B58" i="31" s="1"/>
  <c r="E57" i="31"/>
  <c r="D57" i="31" a="1"/>
  <c r="D57" i="31" s="1"/>
  <c r="C57" i="31" a="1"/>
  <c r="C57" i="31" s="1"/>
  <c r="B57" i="31" a="1"/>
  <c r="B57" i="31" s="1"/>
  <c r="E56" i="31"/>
  <c r="D56" i="31" a="1"/>
  <c r="D56" i="31" s="1"/>
  <c r="C56" i="31" a="1"/>
  <c r="C56" i="31" s="1"/>
  <c r="B56" i="31" a="1"/>
  <c r="B56" i="31" s="1"/>
  <c r="E55" i="31"/>
  <c r="D55" i="31" a="1"/>
  <c r="D55" i="31" s="1"/>
  <c r="C55" i="31" a="1"/>
  <c r="C55" i="31" s="1"/>
  <c r="B55" i="31" a="1"/>
  <c r="B55" i="31" s="1"/>
  <c r="E54" i="31"/>
  <c r="D54" i="31" a="1"/>
  <c r="D54" i="31" s="1"/>
  <c r="C54" i="31" a="1"/>
  <c r="C54" i="31" s="1"/>
  <c r="B54" i="31" a="1"/>
  <c r="B54" i="31" s="1"/>
  <c r="E53" i="31"/>
  <c r="D53" i="31" a="1"/>
  <c r="D53" i="31" s="1"/>
  <c r="C53" i="31" a="1"/>
  <c r="C53" i="31" s="1"/>
  <c r="B53" i="31" a="1"/>
  <c r="B53" i="31" s="1"/>
  <c r="E52" i="31"/>
  <c r="D52" i="31" a="1"/>
  <c r="D52" i="31" s="1"/>
  <c r="C52" i="31" a="1"/>
  <c r="C52" i="31" s="1"/>
  <c r="B52" i="31" a="1"/>
  <c r="B52" i="31" s="1"/>
  <c r="E51" i="31"/>
  <c r="D51" i="31" a="1"/>
  <c r="D51" i="31" s="1"/>
  <c r="C51" i="31" a="1"/>
  <c r="C51" i="31" s="1"/>
  <c r="B51" i="31" a="1"/>
  <c r="B51" i="31" s="1"/>
  <c r="E50" i="31"/>
  <c r="D50" i="31" a="1"/>
  <c r="D50" i="31" s="1"/>
  <c r="C50" i="31" a="1"/>
  <c r="C50" i="31" s="1"/>
  <c r="B50" i="31" a="1"/>
  <c r="B50" i="31" s="1"/>
  <c r="E49" i="31"/>
  <c r="D49" i="31" a="1"/>
  <c r="D49" i="31" s="1"/>
  <c r="C49" i="31" a="1"/>
  <c r="C49" i="31" s="1"/>
  <c r="B49" i="31" a="1"/>
  <c r="B49" i="31" s="1"/>
  <c r="E48" i="31"/>
  <c r="D48" i="31" a="1"/>
  <c r="D48" i="31" s="1"/>
  <c r="C48" i="31" a="1"/>
  <c r="C48" i="31" s="1"/>
  <c r="B48" i="31" a="1"/>
  <c r="B48" i="31" s="1"/>
  <c r="E47" i="31"/>
  <c r="D47" i="31" a="1"/>
  <c r="D47" i="31" s="1"/>
  <c r="C47" i="31" a="1"/>
  <c r="C47" i="31" s="1"/>
  <c r="B47" i="31" a="1"/>
  <c r="B47" i="31" s="1"/>
  <c r="E46" i="31"/>
  <c r="D46" i="31" a="1"/>
  <c r="D46" i="31" s="1"/>
  <c r="C46" i="31" a="1"/>
  <c r="C46" i="31" s="1"/>
  <c r="B46" i="31" a="1"/>
  <c r="B46" i="31" s="1"/>
  <c r="E45" i="31"/>
  <c r="D45" i="31" a="1"/>
  <c r="D45" i="31" s="1"/>
  <c r="B45" i="31" a="1"/>
  <c r="B45" i="31" s="1"/>
  <c r="I44" i="31"/>
  <c r="H44" i="31"/>
  <c r="E44" i="31"/>
  <c r="D44" i="31" a="1"/>
  <c r="D44" i="31" s="1"/>
  <c r="C44" i="31" a="1"/>
  <c r="C44" i="31" s="1"/>
  <c r="B44" i="31" a="1"/>
  <c r="B44" i="31" s="1"/>
  <c r="I43" i="31"/>
  <c r="H43" i="31"/>
  <c r="E43" i="31"/>
  <c r="D43" i="31" a="1"/>
  <c r="D43" i="31" s="1"/>
  <c r="C43" i="31" a="1"/>
  <c r="C43" i="31" s="1"/>
  <c r="B43" i="31" a="1"/>
  <c r="B43" i="31" s="1"/>
  <c r="I42" i="31"/>
  <c r="H42" i="31"/>
  <c r="E42" i="31"/>
  <c r="D42" i="31" a="1"/>
  <c r="D42" i="31" s="1"/>
  <c r="C42" i="31" a="1"/>
  <c r="C42" i="31" s="1"/>
  <c r="B42" i="31" a="1"/>
  <c r="B42" i="31" s="1"/>
  <c r="I41" i="31"/>
  <c r="H41" i="31"/>
  <c r="E41" i="31"/>
  <c r="D41" i="31" a="1"/>
  <c r="D41" i="31" s="1"/>
  <c r="C41" i="31" a="1"/>
  <c r="C41" i="31" s="1"/>
  <c r="B41" i="31" a="1"/>
  <c r="B41" i="31" s="1"/>
  <c r="I40" i="31"/>
  <c r="H40" i="31"/>
  <c r="E40" i="31"/>
  <c r="D40" i="31" a="1"/>
  <c r="D40" i="31" s="1"/>
  <c r="C40" i="31" a="1"/>
  <c r="C40" i="31" s="1"/>
  <c r="B40" i="31" a="1"/>
  <c r="B40" i="31" s="1"/>
  <c r="I39" i="31"/>
  <c r="H39" i="31"/>
  <c r="E39" i="31"/>
  <c r="D39" i="31" a="1"/>
  <c r="D39" i="31" s="1"/>
  <c r="C39" i="31" a="1"/>
  <c r="C39" i="31" s="1"/>
  <c r="G39" i="31" s="1"/>
  <c r="B39" i="31" a="1"/>
  <c r="B39" i="31" s="1"/>
  <c r="F39" i="31" s="1"/>
  <c r="D38" i="31" a="1"/>
  <c r="D38" i="31" s="1"/>
  <c r="C38" i="31" a="1"/>
  <c r="C38" i="31" s="1"/>
  <c r="G38" i="31" s="1"/>
  <c r="B38" i="31" a="1"/>
  <c r="B38" i="31" s="1"/>
  <c r="F38" i="31" s="1"/>
  <c r="D37" i="31" a="1"/>
  <c r="D37" i="31" s="1"/>
  <c r="C37" i="31" a="1"/>
  <c r="C37" i="31" s="1"/>
  <c r="G37" i="31" s="1"/>
  <c r="B37" i="31" a="1"/>
  <c r="B37" i="31" s="1"/>
  <c r="F37" i="31" s="1"/>
  <c r="D36" i="31" a="1"/>
  <c r="D36" i="31" s="1"/>
  <c r="C36" i="31" a="1"/>
  <c r="C36" i="31" s="1"/>
  <c r="G36" i="31" s="1"/>
  <c r="B36" i="31" a="1"/>
  <c r="B36" i="31" s="1"/>
  <c r="F36" i="31" s="1"/>
  <c r="D35" i="31" a="1"/>
  <c r="D35" i="31" s="1"/>
  <c r="C35" i="31" a="1"/>
  <c r="C35" i="31" s="1"/>
  <c r="G35" i="31" s="1"/>
  <c r="B35" i="31" a="1"/>
  <c r="B35" i="31" s="1"/>
  <c r="F35" i="31" s="1"/>
  <c r="D34" i="31" a="1"/>
  <c r="D34" i="31" s="1"/>
  <c r="C34" i="31" a="1"/>
  <c r="C34" i="31" s="1"/>
  <c r="G34" i="31" s="1"/>
  <c r="B34" i="31" a="1"/>
  <c r="B34" i="31" s="1"/>
  <c r="F34" i="31" s="1"/>
  <c r="D33" i="31" a="1"/>
  <c r="D33" i="31" s="1"/>
  <c r="C33" i="31" a="1"/>
  <c r="C33" i="31" s="1"/>
  <c r="G33" i="31" s="1"/>
  <c r="B33" i="31" a="1"/>
  <c r="B33" i="31" s="1"/>
  <c r="F33" i="31" s="1"/>
  <c r="D34" i="29" a="1"/>
  <c r="D34" i="29" s="1"/>
  <c r="E34" i="29"/>
  <c r="D35" i="29" a="1"/>
  <c r="D35" i="29" s="1"/>
  <c r="E35" i="29"/>
  <c r="D36" i="29" a="1"/>
  <c r="D36" i="29" s="1"/>
  <c r="E36" i="29"/>
  <c r="D37" i="29" a="1"/>
  <c r="D37" i="29" s="1"/>
  <c r="E37" i="29"/>
  <c r="D38" i="29" a="1"/>
  <c r="D38" i="29" s="1"/>
  <c r="E38" i="29"/>
  <c r="D39" i="29" a="1"/>
  <c r="D39" i="29" s="1"/>
  <c r="E39" i="29"/>
  <c r="G33" i="29"/>
  <c r="G34" i="29"/>
  <c r="G35" i="29"/>
  <c r="H35" i="29"/>
  <c r="G36" i="29"/>
  <c r="H36" i="29"/>
  <c r="G37" i="29"/>
  <c r="H37" i="29"/>
  <c r="G38" i="29"/>
  <c r="H38" i="29"/>
  <c r="G39" i="29"/>
  <c r="H39" i="29"/>
  <c r="G40" i="29"/>
  <c r="H40" i="29"/>
  <c r="G41" i="29"/>
  <c r="H41" i="29"/>
  <c r="G42" i="29"/>
  <c r="H42" i="29"/>
  <c r="G43" i="29"/>
  <c r="H43" i="29"/>
  <c r="G44" i="29"/>
  <c r="H44" i="29"/>
  <c r="E3" i="21"/>
  <c r="E4" i="21"/>
  <c r="E5" i="21"/>
  <c r="E6" i="21"/>
  <c r="E7" i="21"/>
  <c r="E8" i="21"/>
  <c r="E9" i="21"/>
  <c r="E10" i="21"/>
  <c r="E11" i="21"/>
  <c r="E2" i="21"/>
  <c r="I13" i="21"/>
  <c r="I11" i="21"/>
  <c r="D32" i="39" a="1"/>
  <c r="C32" i="39" a="1"/>
  <c r="B32" i="39" a="1"/>
  <c r="D32" i="36" a="1"/>
  <c r="C32" i="36" a="1"/>
  <c r="D31" i="36" a="1"/>
  <c r="B32" i="36" a="1"/>
  <c r="C31" i="36" a="1"/>
  <c r="B31" i="36" a="1"/>
  <c r="D32" i="31" a="1"/>
  <c r="C32" i="31" a="1"/>
  <c r="D31" i="31" a="1"/>
  <c r="C31" i="31" a="1"/>
  <c r="B32" i="31" a="1"/>
  <c r="B31" i="31" a="1"/>
  <c r="C31" i="39" a="1"/>
  <c r="B31" i="39" a="1"/>
  <c r="D31" i="39" a="1"/>
  <c r="D16" i="35" a="1"/>
  <c r="C7" i="39" a="1"/>
  <c r="B19" i="35" a="1"/>
  <c r="C27" i="39" a="1"/>
  <c r="B28" i="35" a="1"/>
  <c r="C27" i="35" a="1"/>
  <c r="B26" i="39" a="1"/>
  <c r="C18" i="39" a="1"/>
  <c r="D8" i="39" a="1"/>
  <c r="C20" i="35" a="1"/>
  <c r="C22" i="35" a="1"/>
  <c r="B29" i="39" a="1"/>
  <c r="B24" i="39" a="1"/>
  <c r="C10" i="39" a="1"/>
  <c r="D13" i="35" a="1"/>
  <c r="C28" i="38" a="1"/>
  <c r="B11" i="39" a="1"/>
  <c r="D5" i="39" a="1"/>
  <c r="C15" i="35" a="1"/>
  <c r="C14" i="39" a="1"/>
  <c r="C11" i="39" a="1"/>
  <c r="B21" i="39" a="1"/>
  <c r="C27" i="38" a="1"/>
  <c r="B31" i="33" a="1"/>
  <c r="B18" i="35" a="1"/>
  <c r="D27" i="39" a="1"/>
  <c r="C13" i="39" a="1"/>
  <c r="C4" i="39" a="1"/>
  <c r="B17" i="35" a="1"/>
  <c r="D22" i="35" a="1"/>
  <c r="D22" i="39" a="1"/>
  <c r="C19" i="39" a="1"/>
  <c r="D20" i="39" a="1"/>
  <c r="C17" i="39" a="1"/>
  <c r="C13" i="35" a="1"/>
  <c r="C32" i="35" a="1"/>
  <c r="C22" i="39" a="1"/>
  <c r="B12" i="35" a="1"/>
  <c r="B22" i="39" a="1"/>
  <c r="D6" i="39" a="1"/>
  <c r="D29" i="33" a="1"/>
  <c r="B28" i="39" a="1"/>
  <c r="B31" i="35" a="1"/>
  <c r="D29" i="39" a="1"/>
  <c r="C31" i="33" a="1"/>
  <c r="C20" i="39" a="1"/>
  <c r="B20" i="39" a="1"/>
  <c r="B7" i="39" a="1"/>
  <c r="C32" i="38" a="1"/>
  <c r="B4" i="39" a="1"/>
  <c r="C19" i="35" a="1"/>
  <c r="C28" i="39" a="1"/>
  <c r="D29" i="36" a="1"/>
  <c r="D26" i="39" a="1"/>
  <c r="B23" i="39" a="1"/>
  <c r="B16" i="35" a="1"/>
  <c r="D30" i="36" a="1"/>
  <c r="C16" i="39" a="1"/>
  <c r="B18" i="39" a="1"/>
  <c r="B30" i="38" a="1"/>
  <c r="B25" i="39" a="1"/>
  <c r="C29" i="39" a="1"/>
  <c r="C3" i="39" a="1"/>
  <c r="C30" i="33" a="1"/>
  <c r="D3" i="39" a="1"/>
  <c r="D25" i="35" a="1"/>
  <c r="B32" i="38" a="1"/>
  <c r="D27" i="35" a="1"/>
  <c r="B22" i="35" a="1"/>
  <c r="D30" i="35" a="1"/>
  <c r="B29" i="33" a="1"/>
  <c r="D32" i="38" a="1"/>
  <c r="D20" i="35" a="1"/>
  <c r="C17" i="35" a="1"/>
  <c r="C12" i="39" a="1"/>
  <c r="B31" i="38" a="1"/>
  <c r="D21" i="39" a="1"/>
  <c r="B6" i="39" a="1"/>
  <c r="B30" i="36" a="1"/>
  <c r="B21" i="35" a="1"/>
  <c r="D32" i="35" a="1"/>
  <c r="D28" i="36" a="1"/>
  <c r="C26" i="39" a="1"/>
  <c r="C31" i="35" a="1"/>
  <c r="D28" i="35" a="1"/>
  <c r="C30" i="38" a="1"/>
  <c r="D26" i="35" a="1"/>
  <c r="D18" i="35" a="1"/>
  <c r="D29" i="38" a="1"/>
  <c r="B5" i="39" a="1"/>
  <c r="D11" i="35" a="1"/>
  <c r="B9" i="39" a="1"/>
  <c r="B12" i="39" a="1"/>
  <c r="B15" i="35" a="1"/>
  <c r="B14" i="35" a="1"/>
  <c r="D19" i="35" a="1"/>
  <c r="C29" i="36" a="1"/>
  <c r="B30" i="39" a="1"/>
  <c r="C28" i="35" a="1"/>
  <c r="D17" i="39" a="1"/>
  <c r="D25" i="39" a="1"/>
  <c r="B29" i="36" a="1"/>
  <c r="D27" i="38" a="1"/>
  <c r="D23" i="39" a="1"/>
  <c r="D15" i="39" a="1"/>
  <c r="D13" i="39" a="1"/>
  <c r="D16" i="39" a="1"/>
  <c r="D28" i="38" a="1"/>
  <c r="C30" i="35" a="1"/>
  <c r="C28" i="36" a="1"/>
  <c r="B32" i="35" a="1"/>
  <c r="C11" i="35" a="1"/>
  <c r="B11" i="35" a="1"/>
  <c r="D30" i="33" a="1"/>
  <c r="C14" i="35" a="1"/>
  <c r="C24" i="35" a="1"/>
  <c r="C16" i="35" a="1"/>
  <c r="C21" i="35" a="1"/>
  <c r="D19" i="39" a="1"/>
  <c r="C24" i="39" a="1"/>
  <c r="C12" i="35" a="1"/>
  <c r="C21" i="39" a="1"/>
  <c r="D10" i="39" a="1"/>
  <c r="B30" i="35" a="1"/>
  <c r="D12" i="39" a="1"/>
  <c r="C23" i="35" a="1"/>
  <c r="B16" i="39" a="1"/>
  <c r="B27" i="39" a="1"/>
  <c r="C30" i="39" a="1"/>
  <c r="C23" i="39" a="1"/>
  <c r="B28" i="36" a="1"/>
  <c r="D18" i="39" a="1"/>
  <c r="D7" i="39" a="1"/>
  <c r="B29" i="38" a="1"/>
  <c r="C25" i="35" a="1"/>
  <c r="D9" i="39" a="1"/>
  <c r="D31" i="38" a="1"/>
  <c r="D9" i="35" a="1"/>
  <c r="D24" i="39" a="1"/>
  <c r="B24" i="35" a="1"/>
  <c r="C6" i="39" a="1"/>
  <c r="D10" i="35" a="1"/>
  <c r="C8" i="39" a="1"/>
  <c r="B10" i="39" a="1"/>
  <c r="C9" i="35" a="1"/>
  <c r="B13" i="35" a="1"/>
  <c r="D14" i="39" a="1"/>
  <c r="C29" i="38" a="1"/>
  <c r="D29" i="35" a="1"/>
  <c r="D24" i="35" a="1"/>
  <c r="B20" i="35" a="1"/>
  <c r="B27" i="35" a="1"/>
  <c r="B15" i="39" a="1"/>
  <c r="C31" i="38" a="1"/>
  <c r="C10" i="35" a="1"/>
  <c r="D15" i="35" a="1"/>
  <c r="D31" i="33" a="1"/>
  <c r="D11" i="39" a="1"/>
  <c r="C9" i="39" a="1"/>
  <c r="D12" i="35" a="1"/>
  <c r="B23" i="35" a="1"/>
  <c r="D30" i="39" a="1"/>
  <c r="D30" i="38" a="1"/>
  <c r="B13" i="39" a="1"/>
  <c r="C5" i="39" a="1"/>
  <c r="B29" i="35" a="1"/>
  <c r="B26" i="35" a="1"/>
  <c r="D23" i="35" a="1"/>
  <c r="D4" i="39" a="1"/>
  <c r="C15" i="39" a="1"/>
  <c r="C29" i="33" a="1"/>
  <c r="D14" i="35" a="1"/>
  <c r="B19" i="39" a="1"/>
  <c r="B9" i="35" a="1"/>
  <c r="B17" i="39" a="1"/>
  <c r="C26" i="35" a="1"/>
  <c r="B10" i="35" a="1"/>
  <c r="C25" i="39" a="1"/>
  <c r="C18" i="35" a="1"/>
  <c r="B3" i="39" a="1"/>
  <c r="B25" i="35" a="1"/>
  <c r="B8" i="39" a="1"/>
  <c r="D17" i="35" a="1"/>
  <c r="B28" i="38" a="1"/>
  <c r="B14" i="39" a="1"/>
  <c r="D31" i="35" a="1"/>
  <c r="B27" i="38" a="1"/>
  <c r="C30" i="36" a="1"/>
  <c r="C29" i="35" a="1"/>
  <c r="D21" i="35" a="1"/>
  <c r="D28" i="39" a="1"/>
  <c r="B30" i="33" a="1"/>
  <c r="B14" i="38" a="1"/>
  <c r="B13" i="38" a="1"/>
  <c r="C7" i="38" a="1"/>
  <c r="C9" i="38" a="1"/>
  <c r="B19" i="38" a="1"/>
  <c r="C16" i="38" a="1"/>
  <c r="D19" i="38" a="1"/>
  <c r="B5" i="36" a="1"/>
  <c r="D3" i="36" a="1"/>
  <c r="D8" i="36" a="1"/>
  <c r="B21" i="36" a="1"/>
  <c r="C6" i="36" a="1"/>
  <c r="D27" i="36" a="1"/>
  <c r="C25" i="36" a="1"/>
  <c r="C8" i="35" a="1"/>
  <c r="D4" i="35" a="1"/>
  <c r="D25" i="34" a="1"/>
  <c r="B9" i="34" a="1"/>
  <c r="D13" i="34" a="1"/>
  <c r="C25" i="34" a="1"/>
  <c r="C28" i="34" a="1"/>
  <c r="D6" i="34" a="1"/>
  <c r="C22" i="34" a="1"/>
  <c r="B3" i="34" a="1"/>
  <c r="D4" i="34" a="1"/>
  <c r="C28" i="33" a="1"/>
  <c r="D6" i="33" a="1"/>
  <c r="B4" i="33" a="1"/>
  <c r="D8" i="33" a="1"/>
  <c r="B5" i="33" a="1"/>
  <c r="B17" i="33" a="1"/>
  <c r="C12" i="33" a="1"/>
  <c r="C11" i="33" a="1"/>
  <c r="D34" i="32" a="1"/>
  <c r="B34" i="32" a="1"/>
  <c r="D36" i="32" a="1"/>
  <c r="D18" i="32" a="1"/>
  <c r="B19" i="32" a="1"/>
  <c r="D7" i="32" a="1"/>
  <c r="C30" i="32" a="1"/>
  <c r="C7" i="32" a="1"/>
  <c r="D6" i="32" a="1"/>
  <c r="B3" i="32" a="1"/>
  <c r="B29" i="31" a="1"/>
  <c r="C8" i="31" a="1"/>
  <c r="D10" i="31" a="1"/>
  <c r="C18" i="31" a="1"/>
  <c r="C14" i="31" a="1"/>
  <c r="C5" i="31" a="1"/>
  <c r="B5" i="31" a="1"/>
  <c r="B20" i="31" a="1"/>
  <c r="D24" i="31" a="1"/>
  <c r="D7" i="31" a="1"/>
  <c r="B21" i="31" a="1"/>
  <c r="B7" i="31" a="1"/>
  <c r="C19" i="31" a="1"/>
  <c r="D4" i="31" a="1"/>
  <c r="B3" i="31" a="1"/>
  <c r="C6" i="31" a="1"/>
  <c r="C12" i="31" a="1"/>
  <c r="B20" i="38" a="1"/>
  <c r="D16" i="38" a="1"/>
  <c r="D10" i="38" a="1"/>
  <c r="D15" i="38" a="1"/>
  <c r="C13" i="38" a="1"/>
  <c r="C26" i="38" a="1"/>
  <c r="B11" i="38" a="1"/>
  <c r="C20" i="36" a="1"/>
  <c r="C13" i="36" a="1"/>
  <c r="B20" i="36" a="1"/>
  <c r="C27" i="36" a="1"/>
  <c r="B18" i="36" a="1"/>
  <c r="C12" i="36" a="1"/>
  <c r="C10" i="36" a="1"/>
  <c r="C5" i="35" a="1"/>
  <c r="B8" i="35" a="1"/>
  <c r="C5" i="34" a="1"/>
  <c r="C11" i="34" a="1"/>
  <c r="C20" i="34" a="1"/>
  <c r="C6" i="34" a="1"/>
  <c r="B28" i="34" a="1"/>
  <c r="B25" i="34" a="1"/>
  <c r="B12" i="34" a="1"/>
  <c r="B26" i="34" a="1"/>
  <c r="C21" i="34" a="1"/>
  <c r="B19" i="33" a="1"/>
  <c r="C19" i="33" a="1"/>
  <c r="C7" i="33" a="1"/>
  <c r="C22" i="33" a="1"/>
  <c r="B27" i="33" a="1"/>
  <c r="D21" i="33" a="1"/>
  <c r="B11" i="33" a="1"/>
  <c r="D10" i="33" a="1"/>
  <c r="C18" i="32" a="1"/>
  <c r="D3" i="32" a="1"/>
  <c r="C33" i="32" a="1"/>
  <c r="D5" i="32" a="1"/>
  <c r="C12" i="32" a="1"/>
  <c r="C9" i="32" a="1"/>
  <c r="C15" i="32" a="1"/>
  <c r="B6" i="32" a="1"/>
  <c r="B28" i="32" a="1"/>
  <c r="C29" i="32" a="1"/>
  <c r="C29" i="31" a="1"/>
  <c r="C15" i="31" a="1"/>
  <c r="D6" i="31" a="1"/>
  <c r="C3" i="31" a="1"/>
  <c r="C20" i="31" a="1"/>
  <c r="B15" i="31" a="1"/>
  <c r="C26" i="31" a="1"/>
  <c r="D11" i="31" a="1"/>
  <c r="C23" i="31" a="1"/>
  <c r="D29" i="31" a="1"/>
  <c r="D25" i="38" a="1"/>
  <c r="B9" i="38" a="1"/>
  <c r="C21" i="38" a="1"/>
  <c r="B26" i="38" a="1"/>
  <c r="C8" i="38" a="1"/>
  <c r="D12" i="38" a="1"/>
  <c r="C6" i="38" a="1"/>
  <c r="C11" i="38" a="1"/>
  <c r="D9" i="36" a="1"/>
  <c r="B14" i="36" a="1"/>
  <c r="D22" i="36" a="1"/>
  <c r="D17" i="36" a="1"/>
  <c r="C16" i="36" a="1"/>
  <c r="C4" i="36" a="1"/>
  <c r="B26" i="36" a="1"/>
  <c r="D5" i="35" a="1"/>
  <c r="D3" i="35" a="1"/>
  <c r="B29" i="34" a="1"/>
  <c r="C17" i="34" a="1"/>
  <c r="D27" i="34" a="1"/>
  <c r="C14" i="34" a="1"/>
  <c r="B7" i="34" a="1"/>
  <c r="B31" i="34" a="1"/>
  <c r="D23" i="34" a="1"/>
  <c r="B24" i="34" a="1"/>
  <c r="B18" i="34" a="1"/>
  <c r="D12" i="33" a="1"/>
  <c r="B23" i="33" a="1"/>
  <c r="B14" i="33" a="1"/>
  <c r="B24" i="33" a="1"/>
  <c r="C8" i="33" a="1"/>
  <c r="D24" i="33" a="1"/>
  <c r="D23" i="33" a="1"/>
  <c r="B35" i="32" a="1"/>
  <c r="C34" i="32" a="1"/>
  <c r="B4" i="32" a="1"/>
  <c r="C8" i="32" a="1"/>
  <c r="B18" i="32" a="1"/>
  <c r="D19" i="32" a="1"/>
  <c r="C3" i="32" a="1"/>
  <c r="C14" i="32" a="1"/>
  <c r="D4" i="32" a="1"/>
  <c r="D14" i="32" a="1"/>
  <c r="B9" i="32" a="1"/>
  <c r="D30" i="31" a="1"/>
  <c r="D8" i="31" a="1"/>
  <c r="B11" i="31" a="1"/>
  <c r="C10" i="31" a="1"/>
  <c r="B22" i="31" a="1"/>
  <c r="B23" i="31" a="1"/>
  <c r="D26" i="31" a="1"/>
  <c r="B15" i="38" a="1"/>
  <c r="C24" i="38" a="1"/>
  <c r="D6" i="38" a="1"/>
  <c r="B3" i="38" a="1"/>
  <c r="C3" i="38" a="1"/>
  <c r="B24" i="38" a="1"/>
  <c r="B22" i="38" a="1"/>
  <c r="D24" i="38" a="1"/>
  <c r="C3" i="36" a="1"/>
  <c r="B12" i="36" a="1"/>
  <c r="C8" i="36" a="1"/>
  <c r="C22" i="36" a="1"/>
  <c r="D16" i="36" a="1"/>
  <c r="C23" i="36" a="1"/>
  <c r="C24" i="36" a="1"/>
  <c r="B3" i="35" a="1"/>
  <c r="B4" i="35" a="1"/>
  <c r="D3" i="34" a="1"/>
  <c r="B17" i="34" a="1"/>
  <c r="B22" i="34" a="1"/>
  <c r="C7" i="34" a="1"/>
  <c r="D22" i="34" a="1"/>
  <c r="B30" i="34" a="1"/>
  <c r="D21" i="34" a="1"/>
  <c r="D11" i="34" a="1"/>
  <c r="B6" i="34" a="1"/>
  <c r="D25" i="33" a="1"/>
  <c r="D3" i="33" a="1"/>
  <c r="C5" i="33" a="1"/>
  <c r="C27" i="33" a="1"/>
  <c r="D20" i="33" a="1"/>
  <c r="B15" i="33" a="1"/>
  <c r="C17" i="33" a="1"/>
  <c r="D31" i="32" a="1"/>
  <c r="B31" i="32" a="1"/>
  <c r="B17" i="32" a="1"/>
  <c r="D30" i="32" a="1"/>
  <c r="C26" i="32" a="1"/>
  <c r="C5" i="32" a="1"/>
  <c r="D33" i="32" a="1"/>
  <c r="C17" i="32" a="1"/>
  <c r="D28" i="32" a="1"/>
  <c r="C35" i="32" a="1"/>
  <c r="B29" i="32" a="1"/>
  <c r="B14" i="31" a="1"/>
  <c r="D13" i="32" a="1"/>
  <c r="B9" i="31" a="1"/>
  <c r="D21" i="38" a="1"/>
  <c r="D4" i="38" a="1"/>
  <c r="C10" i="38" a="1"/>
  <c r="B16" i="38" a="1"/>
  <c r="B12" i="38" a="1"/>
  <c r="C23" i="38" a="1"/>
  <c r="B23" i="38" a="1"/>
  <c r="C9" i="36" a="1"/>
  <c r="B7" i="36" a="1"/>
  <c r="B19" i="36" a="1"/>
  <c r="C17" i="36" a="1"/>
  <c r="B9" i="36" a="1"/>
  <c r="B11" i="36" a="1"/>
  <c r="B3" i="36" a="1"/>
  <c r="D14" i="36" a="1"/>
  <c r="B5" i="35" a="1"/>
  <c r="C7" i="35" a="1"/>
  <c r="C8" i="34" a="1"/>
  <c r="D24" i="34" a="1"/>
  <c r="D26" i="34" a="1"/>
  <c r="D5" i="34" a="1"/>
  <c r="C27" i="34" a="1"/>
  <c r="D10" i="34" a="1"/>
  <c r="D15" i="34" a="1"/>
  <c r="B8" i="34" a="1"/>
  <c r="D17" i="33" a="1"/>
  <c r="D19" i="33" a="1"/>
  <c r="B7" i="33" a="1"/>
  <c r="C20" i="33" a="1"/>
  <c r="D5" i="33" a="1"/>
  <c r="D28" i="33" a="1"/>
  <c r="B3" i="33" a="1"/>
  <c r="B10" i="33" a="1"/>
  <c r="D24" i="32" a="1"/>
  <c r="D9" i="32" a="1"/>
  <c r="B10" i="32" a="1"/>
  <c r="D15" i="32" a="1"/>
  <c r="C36" i="32" a="1"/>
  <c r="D27" i="32" a="1"/>
  <c r="B20" i="32" a="1"/>
  <c r="D22" i="32" a="1"/>
  <c r="B25" i="32" a="1"/>
  <c r="B32" i="32" a="1"/>
  <c r="D28" i="31" a="1"/>
  <c r="D12" i="31" a="1"/>
  <c r="D20" i="31" a="1"/>
  <c r="D25" i="31" a="1"/>
  <c r="D15" i="31" a="1"/>
  <c r="B16" i="31" a="1"/>
  <c r="D14" i="31" a="1"/>
  <c r="B10" i="31" a="1"/>
  <c r="B12" i="31" a="1"/>
  <c r="D22" i="31" a="1"/>
  <c r="C27" i="31" a="1"/>
  <c r="D16" i="31" a="1"/>
  <c r="D23" i="36" a="1"/>
  <c r="D6" i="35" a="1"/>
  <c r="C19" i="34" a="1"/>
  <c r="B21" i="33" a="1"/>
  <c r="D26" i="33" a="1"/>
  <c r="C23" i="32" a="1"/>
  <c r="B14" i="32" a="1"/>
  <c r="C22" i="31" a="1"/>
  <c r="D3" i="38" a="1"/>
  <c r="D9" i="38" a="1"/>
  <c r="B8" i="38" a="1"/>
  <c r="B18" i="38" a="1"/>
  <c r="D13" i="38" a="1"/>
  <c r="C5" i="38" a="1"/>
  <c r="D20" i="38" a="1"/>
  <c r="B25" i="36" a="1"/>
  <c r="B13" i="36" a="1"/>
  <c r="B10" i="36" a="1"/>
  <c r="C15" i="36" a="1"/>
  <c r="C26" i="36" a="1"/>
  <c r="B27" i="36" a="1"/>
  <c r="D19" i="36" a="1"/>
  <c r="B23" i="36" a="1"/>
  <c r="D7" i="35" a="1"/>
  <c r="B7" i="35" a="1"/>
  <c r="C18" i="34" a="1"/>
  <c r="C13" i="34" a="1"/>
  <c r="C10" i="34" a="1"/>
  <c r="B20" i="34" a="1"/>
  <c r="C3" i="34" a="1"/>
  <c r="D14" i="34" a="1"/>
  <c r="C15" i="34" a="1"/>
  <c r="C12" i="34" a="1"/>
  <c r="B6" i="33" a="1"/>
  <c r="B18" i="33" a="1"/>
  <c r="C10" i="33" a="1"/>
  <c r="C25" i="33" a="1"/>
  <c r="D4" i="33" a="1"/>
  <c r="C3" i="33" a="1"/>
  <c r="B13" i="33" a="1"/>
  <c r="B26" i="33" a="1"/>
  <c r="C24" i="32" a="1"/>
  <c r="D23" i="32" a="1"/>
  <c r="C4" i="32" a="1"/>
  <c r="B12" i="32" a="1"/>
  <c r="B33" i="32" a="1"/>
  <c r="C28" i="32" a="1"/>
  <c r="B36" i="32" a="1"/>
  <c r="D8" i="32" a="1"/>
  <c r="D21" i="32" a="1"/>
  <c r="D26" i="32" a="1"/>
  <c r="B30" i="31" a="1"/>
  <c r="B13" i="31" a="1"/>
  <c r="D27" i="31" a="1"/>
  <c r="D9" i="31" a="1"/>
  <c r="D18" i="31" a="1"/>
  <c r="B8" i="31" a="1"/>
  <c r="D20" i="36" a="1"/>
  <c r="C4" i="34" a="1"/>
  <c r="D31" i="34" a="1"/>
  <c r="C18" i="33" a="1"/>
  <c r="D14" i="33" a="1"/>
  <c r="B8" i="32" a="1"/>
  <c r="D10" i="32" a="1"/>
  <c r="B5" i="38" a="1"/>
  <c r="C4" i="38" a="1"/>
  <c r="D18" i="38" a="1"/>
  <c r="D14" i="38" a="1"/>
  <c r="D11" i="38" a="1"/>
  <c r="C25" i="38" a="1"/>
  <c r="D26" i="38" a="1"/>
  <c r="B16" i="36" a="1"/>
  <c r="B8" i="36" a="1"/>
  <c r="C19" i="36" a="1"/>
  <c r="D26" i="36" a="1"/>
  <c r="C7" i="36" a="1"/>
  <c r="B24" i="36" a="1"/>
  <c r="D11" i="36" a="1"/>
  <c r="D13" i="36" a="1"/>
  <c r="B6" i="35" a="1"/>
  <c r="C4" i="35" a="1"/>
  <c r="D19" i="34" a="1"/>
  <c r="D16" i="34" a="1"/>
  <c r="C23" i="34" a="1"/>
  <c r="D20" i="34" a="1"/>
  <c r="B5" i="34" a="1"/>
  <c r="C30" i="34" a="1"/>
  <c r="D7" i="34" a="1"/>
  <c r="C9" i="34" a="1"/>
  <c r="B25" i="33" a="1"/>
  <c r="D16" i="33" a="1"/>
  <c r="C4" i="33" a="1"/>
  <c r="C24" i="33" a="1"/>
  <c r="C26" i="33" a="1"/>
  <c r="D18" i="33" a="1"/>
  <c r="C21" i="33" a="1"/>
  <c r="D9" i="33" a="1"/>
  <c r="C16" i="32" a="1"/>
  <c r="C21" i="32" a="1"/>
  <c r="B24" i="32" a="1"/>
  <c r="D29" i="32" a="1"/>
  <c r="B23" i="32" a="1"/>
  <c r="B30" i="32" a="1"/>
  <c r="D32" i="32" a="1"/>
  <c r="D35" i="32" a="1"/>
  <c r="D16" i="32" a="1"/>
  <c r="B27" i="32" a="1"/>
  <c r="C30" i="31" a="1"/>
  <c r="B4" i="31" a="1"/>
  <c r="B27" i="31" a="1"/>
  <c r="B19" i="31" a="1"/>
  <c r="B18" i="31" a="1"/>
  <c r="C16" i="31" a="1"/>
  <c r="B24" i="31" a="1"/>
  <c r="B17" i="31" a="1"/>
  <c r="C4" i="31" a="1"/>
  <c r="B6" i="31" a="1"/>
  <c r="C21" i="36" a="1"/>
  <c r="B13" i="34" a="1"/>
  <c r="C16" i="34" a="1"/>
  <c r="C16" i="33" a="1"/>
  <c r="C27" i="32" a="1"/>
  <c r="D25" i="32" a="1"/>
  <c r="C11" i="31" a="1"/>
  <c r="D23" i="38" a="1"/>
  <c r="B4" i="38" a="1"/>
  <c r="D8" i="38" a="1"/>
  <c r="C18" i="38" a="1"/>
  <c r="B17" i="38" a="1"/>
  <c r="C17" i="38" a="1"/>
  <c r="B6" i="38" a="1"/>
  <c r="D5" i="36" a="1"/>
  <c r="B4" i="36" a="1"/>
  <c r="C14" i="36" a="1"/>
  <c r="D7" i="36" a="1"/>
  <c r="B17" i="36" a="1"/>
  <c r="D4" i="36" a="1"/>
  <c r="D21" i="36" a="1"/>
  <c r="D25" i="36" a="1"/>
  <c r="D8" i="35" a="1"/>
  <c r="B15" i="34" a="1"/>
  <c r="D17" i="34" a="1"/>
  <c r="B14" i="34" a="1"/>
  <c r="D18" i="34" a="1"/>
  <c r="D29" i="34" a="1"/>
  <c r="C31" i="34" a="1"/>
  <c r="C24" i="34" a="1"/>
  <c r="D12" i="34" a="1"/>
  <c r="B11" i="34" a="1"/>
  <c r="D7" i="33" a="1"/>
  <c r="D22" i="33" a="1"/>
  <c r="B28" i="33" a="1"/>
  <c r="C13" i="33" a="1"/>
  <c r="C9" i="33" a="1"/>
  <c r="B12" i="33" a="1"/>
  <c r="D13" i="33" a="1"/>
  <c r="B8" i="33" a="1"/>
  <c r="C31" i="32" a="1"/>
  <c r="D11" i="32" a="1"/>
  <c r="C6" i="32" a="1"/>
  <c r="B21" i="32" a="1"/>
  <c r="C22" i="32" a="1"/>
  <c r="D20" i="32" a="1"/>
  <c r="C11" i="32" a="1"/>
  <c r="C32" i="32" a="1"/>
  <c r="C10" i="32" a="1"/>
  <c r="B26" i="32" a="1"/>
  <c r="C28" i="31" a="1"/>
  <c r="C24" i="31" a="1"/>
  <c r="D17" i="31" a="1"/>
  <c r="D3" i="31" a="1"/>
  <c r="C13" i="31" a="1"/>
  <c r="D21" i="31" a="1"/>
  <c r="C9" i="31" a="1"/>
  <c r="C25" i="31" a="1"/>
  <c r="C7" i="31" a="1"/>
  <c r="D19" i="31" a="1"/>
  <c r="C18" i="36" a="1"/>
  <c r="B4" i="34" a="1"/>
  <c r="C26" i="34" a="1"/>
  <c r="C23" i="33" a="1"/>
  <c r="B22" i="33" a="1"/>
  <c r="C13" i="32" a="1"/>
  <c r="D23" i="31" a="1"/>
  <c r="B10" i="38" a="1"/>
  <c r="C19" i="38" a="1"/>
  <c r="C20" i="38" a="1"/>
  <c r="C15" i="38" a="1"/>
  <c r="D17" i="38" a="1"/>
  <c r="C22" i="38" a="1"/>
  <c r="C14" i="38" a="1"/>
  <c r="D6" i="36" a="1"/>
  <c r="D24" i="36" a="1"/>
  <c r="B15" i="36" a="1"/>
  <c r="B6" i="36" a="1"/>
  <c r="C11" i="36" a="1"/>
  <c r="C5" i="36" a="1"/>
  <c r="D10" i="36" a="1"/>
  <c r="D18" i="36" a="1"/>
  <c r="C3" i="35" a="1"/>
  <c r="B10" i="34" a="1"/>
  <c r="D8" i="34" a="1"/>
  <c r="B23" i="34" a="1"/>
  <c r="B16" i="34" a="1"/>
  <c r="B19" i="34" a="1"/>
  <c r="D9" i="34" a="1"/>
  <c r="D30" i="34" a="1"/>
  <c r="D28" i="34" a="1"/>
  <c r="B21" i="34" a="1"/>
  <c r="C6" i="33" a="1"/>
  <c r="B20" i="33" a="1"/>
  <c r="C15" i="33" a="1"/>
  <c r="D11" i="33" a="1"/>
  <c r="C14" i="33" a="1"/>
  <c r="B9" i="33" a="1"/>
  <c r="D15" i="33" a="1"/>
  <c r="B16" i="33" a="1"/>
  <c r="C25" i="32" a="1"/>
  <c r="C19" i="32" a="1"/>
  <c r="B22" i="32" a="1"/>
  <c r="B15" i="32" a="1"/>
  <c r="B16" i="32" a="1"/>
  <c r="C20" i="32" a="1"/>
  <c r="D12" i="32" a="1"/>
  <c r="D17" i="32" a="1"/>
  <c r="B13" i="32" a="1"/>
  <c r="B11" i="32" a="1"/>
  <c r="B28" i="31" a="1"/>
  <c r="D13" i="31" a="1"/>
  <c r="C21" i="31" a="1"/>
  <c r="B26" i="31" a="1"/>
  <c r="C17" i="31" a="1"/>
  <c r="B25" i="31" a="1"/>
  <c r="D15" i="36" a="1"/>
  <c r="C6" i="35" a="1"/>
  <c r="B27" i="34" a="1"/>
  <c r="C29" i="34" a="1"/>
  <c r="D27" i="33" a="1"/>
  <c r="B7" i="32" a="1"/>
  <c r="B5" i="32" a="1"/>
  <c r="D5" i="31" a="1"/>
  <c r="B7" i="38" a="1"/>
  <c r="B21" i="38" a="1"/>
  <c r="D5" i="38" a="1"/>
  <c r="D22" i="38" a="1"/>
  <c r="C12" i="38" a="1"/>
  <c r="B25" i="38" a="1"/>
  <c r="D7" i="38" a="1"/>
  <c r="B22" i="36" a="1"/>
  <c r="D12" i="36" a="1"/>
  <c r="B32" i="32" l="1"/>
  <c r="C35" i="32"/>
  <c r="C32" i="32"/>
  <c r="D35" i="32"/>
  <c r="D32" i="32"/>
  <c r="B36" i="32"/>
  <c r="D33" i="32"/>
  <c r="B33" i="32"/>
  <c r="C36" i="32"/>
  <c r="C33" i="32"/>
  <c r="D36" i="32"/>
  <c r="B34" i="32"/>
  <c r="B31" i="32"/>
  <c r="C34" i="32"/>
  <c r="D34" i="32"/>
  <c r="C31" i="32"/>
  <c r="D31" i="32"/>
  <c r="B35" i="32"/>
  <c r="F8" i="41"/>
  <c r="F9" i="41"/>
  <c r="G21" i="41"/>
  <c r="G13" i="41"/>
  <c r="G26" i="41"/>
  <c r="G16" i="41"/>
  <c r="F27" i="41"/>
  <c r="F7" i="41"/>
  <c r="G30" i="41"/>
  <c r="G15" i="41"/>
  <c r="G22" i="41"/>
  <c r="F12" i="41"/>
  <c r="G29" i="41"/>
  <c r="G19" i="41"/>
  <c r="G12" i="41"/>
  <c r="G10" i="41"/>
  <c r="G20" i="41"/>
  <c r="G7" i="41"/>
  <c r="G25" i="41"/>
  <c r="G23" i="41"/>
  <c r="G18" i="41"/>
  <c r="G17" i="41"/>
  <c r="D4" i="39"/>
  <c r="C5" i="39"/>
  <c r="B6" i="39"/>
  <c r="D9" i="39"/>
  <c r="C10" i="39"/>
  <c r="B11" i="39"/>
  <c r="D14" i="39"/>
  <c r="C15" i="39"/>
  <c r="B16" i="39"/>
  <c r="D19" i="39"/>
  <c r="C20" i="39"/>
  <c r="B21" i="39"/>
  <c r="D24" i="39"/>
  <c r="C25" i="39"/>
  <c r="B26" i="39"/>
  <c r="D29" i="39"/>
  <c r="C30" i="39"/>
  <c r="B31" i="39"/>
  <c r="C3" i="39"/>
  <c r="D5" i="39"/>
  <c r="C6" i="39"/>
  <c r="B7" i="39"/>
  <c r="D10" i="39"/>
  <c r="C11" i="39"/>
  <c r="B12" i="39"/>
  <c r="D15" i="39"/>
  <c r="C16" i="39"/>
  <c r="B17" i="39"/>
  <c r="D20" i="39"/>
  <c r="C21" i="39"/>
  <c r="B22" i="39"/>
  <c r="D25" i="39"/>
  <c r="C26" i="39"/>
  <c r="B27" i="39"/>
  <c r="D30" i="39"/>
  <c r="C31" i="39"/>
  <c r="B32" i="39"/>
  <c r="D3" i="39"/>
  <c r="D6" i="39"/>
  <c r="C7" i="39"/>
  <c r="B8" i="39"/>
  <c r="D11" i="39"/>
  <c r="C12" i="39"/>
  <c r="B13" i="39"/>
  <c r="D16" i="39"/>
  <c r="C17" i="39"/>
  <c r="B18" i="39"/>
  <c r="D21" i="39"/>
  <c r="C22" i="39"/>
  <c r="B23" i="39"/>
  <c r="D26" i="39"/>
  <c r="C27" i="39"/>
  <c r="B28" i="39"/>
  <c r="D31" i="39"/>
  <c r="C32" i="39"/>
  <c r="B4" i="39"/>
  <c r="D7" i="39"/>
  <c r="C8" i="39"/>
  <c r="B9" i="39"/>
  <c r="D12" i="39"/>
  <c r="C13" i="39"/>
  <c r="B14" i="39"/>
  <c r="D17" i="39"/>
  <c r="C18" i="39"/>
  <c r="B19" i="39"/>
  <c r="D22" i="39"/>
  <c r="C23" i="39"/>
  <c r="B24" i="39"/>
  <c r="D27" i="39"/>
  <c r="C28" i="39"/>
  <c r="B29" i="39"/>
  <c r="D32" i="39"/>
  <c r="C4" i="39"/>
  <c r="B5" i="39"/>
  <c r="D8" i="39"/>
  <c r="C9" i="39"/>
  <c r="B10" i="39"/>
  <c r="D13" i="39"/>
  <c r="C14" i="39"/>
  <c r="B15" i="39"/>
  <c r="D18" i="39"/>
  <c r="C19" i="39"/>
  <c r="B20" i="39"/>
  <c r="D23" i="39"/>
  <c r="C24" i="39"/>
  <c r="B25" i="39"/>
  <c r="D28" i="39"/>
  <c r="C29" i="39"/>
  <c r="B30" i="39"/>
  <c r="B3" i="39"/>
  <c r="C10" i="38"/>
  <c r="D14" i="38"/>
  <c r="C15" i="38"/>
  <c r="B16" i="38"/>
  <c r="D19" i="38"/>
  <c r="C20" i="38"/>
  <c r="B21" i="38"/>
  <c r="D24" i="38"/>
  <c r="C25" i="38"/>
  <c r="B26" i="38"/>
  <c r="D29" i="38"/>
  <c r="C30" i="38"/>
  <c r="B31" i="38"/>
  <c r="C3" i="38"/>
  <c r="D4" i="38"/>
  <c r="D10" i="38"/>
  <c r="B22" i="38"/>
  <c r="D9" i="38"/>
  <c r="D5" i="38"/>
  <c r="C16" i="38"/>
  <c r="D30" i="38"/>
  <c r="D3" i="38"/>
  <c r="B7" i="38"/>
  <c r="D20" i="38"/>
  <c r="C31" i="38"/>
  <c r="D6" i="38"/>
  <c r="C7" i="38"/>
  <c r="B8" i="38"/>
  <c r="D11" i="38"/>
  <c r="C12" i="38"/>
  <c r="B13" i="38"/>
  <c r="D16" i="38"/>
  <c r="C17" i="38"/>
  <c r="B18" i="38"/>
  <c r="D21" i="38"/>
  <c r="C22" i="38"/>
  <c r="B23" i="38"/>
  <c r="D26" i="38"/>
  <c r="C27" i="38"/>
  <c r="B28" i="38"/>
  <c r="D31" i="38"/>
  <c r="C32" i="38"/>
  <c r="B11" i="38"/>
  <c r="C21" i="38"/>
  <c r="C6" i="38"/>
  <c r="B17" i="38"/>
  <c r="B32" i="38"/>
  <c r="B4" i="38"/>
  <c r="D7" i="38"/>
  <c r="C8" i="38"/>
  <c r="B9" i="38"/>
  <c r="D12" i="38"/>
  <c r="C13" i="38"/>
  <c r="B14" i="38"/>
  <c r="D17" i="38"/>
  <c r="C18" i="38"/>
  <c r="B19" i="38"/>
  <c r="D22" i="38"/>
  <c r="C23" i="38"/>
  <c r="B24" i="38"/>
  <c r="D27" i="38"/>
  <c r="C28" i="38"/>
  <c r="B29" i="38"/>
  <c r="D32" i="38"/>
  <c r="C11" i="38"/>
  <c r="D25" i="38"/>
  <c r="C5" i="38"/>
  <c r="D15" i="38"/>
  <c r="B27" i="38"/>
  <c r="C4" i="38"/>
  <c r="B5" i="38"/>
  <c r="D8" i="38"/>
  <c r="C9" i="38"/>
  <c r="B10" i="38"/>
  <c r="D13" i="38"/>
  <c r="C14" i="38"/>
  <c r="B15" i="38"/>
  <c r="D18" i="38"/>
  <c r="C19" i="38"/>
  <c r="B20" i="38"/>
  <c r="D23" i="38"/>
  <c r="C24" i="38"/>
  <c r="B25" i="38"/>
  <c r="D28" i="38"/>
  <c r="C29" i="38"/>
  <c r="B30" i="38"/>
  <c r="B6" i="38"/>
  <c r="B12" i="38"/>
  <c r="C26" i="38"/>
  <c r="B3" i="38"/>
  <c r="C5" i="36"/>
  <c r="D9" i="36"/>
  <c r="B11" i="36"/>
  <c r="D14" i="36"/>
  <c r="C15" i="36"/>
  <c r="B16" i="36"/>
  <c r="D19" i="36"/>
  <c r="C20" i="36"/>
  <c r="B21" i="36"/>
  <c r="D24" i="36"/>
  <c r="C25" i="36"/>
  <c r="B26" i="36"/>
  <c r="D29" i="36"/>
  <c r="C30" i="36"/>
  <c r="B31" i="36"/>
  <c r="D4" i="36"/>
  <c r="B6" i="36"/>
  <c r="C10" i="36"/>
  <c r="C3" i="36"/>
  <c r="D5" i="36"/>
  <c r="C6" i="36"/>
  <c r="B7" i="36"/>
  <c r="D10" i="36"/>
  <c r="C11" i="36"/>
  <c r="B12" i="36"/>
  <c r="D15" i="36"/>
  <c r="C16" i="36"/>
  <c r="B17" i="36"/>
  <c r="D20" i="36"/>
  <c r="C21" i="36"/>
  <c r="B22" i="36"/>
  <c r="D25" i="36"/>
  <c r="C26" i="36"/>
  <c r="B27" i="36"/>
  <c r="D30" i="36"/>
  <c r="C31" i="36"/>
  <c r="B32" i="36"/>
  <c r="D3" i="36"/>
  <c r="D6" i="36"/>
  <c r="C7" i="36"/>
  <c r="B8" i="36"/>
  <c r="D11" i="36"/>
  <c r="C12" i="36"/>
  <c r="B13" i="36"/>
  <c r="D16" i="36"/>
  <c r="C17" i="36"/>
  <c r="B18" i="36"/>
  <c r="D21" i="36"/>
  <c r="C22" i="36"/>
  <c r="B23" i="36"/>
  <c r="D26" i="36"/>
  <c r="C27" i="36"/>
  <c r="B28" i="36"/>
  <c r="D31" i="36"/>
  <c r="C32" i="36"/>
  <c r="B4" i="36"/>
  <c r="D7" i="36"/>
  <c r="C8" i="36"/>
  <c r="B9" i="36"/>
  <c r="D12" i="36"/>
  <c r="C13" i="36"/>
  <c r="B14" i="36"/>
  <c r="D17" i="36"/>
  <c r="C18" i="36"/>
  <c r="B19" i="36"/>
  <c r="D22" i="36"/>
  <c r="C23" i="36"/>
  <c r="B24" i="36"/>
  <c r="D27" i="36"/>
  <c r="C28" i="36"/>
  <c r="B29" i="36"/>
  <c r="D32" i="36"/>
  <c r="C4" i="36"/>
  <c r="B5" i="36"/>
  <c r="D8" i="36"/>
  <c r="C9" i="36"/>
  <c r="B10" i="36"/>
  <c r="D13" i="36"/>
  <c r="C14" i="36"/>
  <c r="B15" i="36"/>
  <c r="D18" i="36"/>
  <c r="C19" i="36"/>
  <c r="B20" i="36"/>
  <c r="D23" i="36"/>
  <c r="C24" i="36"/>
  <c r="B25" i="36"/>
  <c r="D28" i="36"/>
  <c r="C29" i="36"/>
  <c r="B30" i="36"/>
  <c r="B3" i="36"/>
  <c r="D4" i="35"/>
  <c r="C5" i="35"/>
  <c r="B6" i="35"/>
  <c r="D9" i="35"/>
  <c r="C10" i="35"/>
  <c r="B11" i="35"/>
  <c r="D14" i="35"/>
  <c r="C15" i="35"/>
  <c r="B16" i="35"/>
  <c r="D19" i="35"/>
  <c r="C20" i="35"/>
  <c r="B21" i="35"/>
  <c r="D24" i="35"/>
  <c r="C25" i="35"/>
  <c r="B26" i="35"/>
  <c r="D29" i="35"/>
  <c r="C30" i="35"/>
  <c r="B31" i="35"/>
  <c r="C3" i="35"/>
  <c r="D5" i="35"/>
  <c r="C6" i="35"/>
  <c r="B7" i="35"/>
  <c r="D10" i="35"/>
  <c r="C11" i="35"/>
  <c r="B12" i="35"/>
  <c r="D15" i="35"/>
  <c r="C16" i="35"/>
  <c r="B17" i="35"/>
  <c r="D20" i="35"/>
  <c r="C21" i="35"/>
  <c r="B22" i="35"/>
  <c r="D25" i="35"/>
  <c r="C26" i="35"/>
  <c r="B27" i="35"/>
  <c r="D30" i="35"/>
  <c r="C31" i="35"/>
  <c r="B32" i="35"/>
  <c r="D3" i="35"/>
  <c r="D6" i="35"/>
  <c r="C7" i="35"/>
  <c r="B8" i="35"/>
  <c r="D11" i="35"/>
  <c r="C12" i="35"/>
  <c r="B13" i="35"/>
  <c r="D16" i="35"/>
  <c r="C17" i="35"/>
  <c r="B18" i="35"/>
  <c r="D21" i="35"/>
  <c r="C22" i="35"/>
  <c r="B23" i="35"/>
  <c r="D26" i="35"/>
  <c r="C27" i="35"/>
  <c r="B28" i="35"/>
  <c r="D31" i="35"/>
  <c r="C32" i="35"/>
  <c r="B4" i="35"/>
  <c r="D7" i="35"/>
  <c r="C8" i="35"/>
  <c r="B9" i="35"/>
  <c r="D12" i="35"/>
  <c r="C13" i="35"/>
  <c r="B14" i="35"/>
  <c r="D17" i="35"/>
  <c r="C18" i="35"/>
  <c r="B19" i="35"/>
  <c r="D22" i="35"/>
  <c r="C23" i="35"/>
  <c r="B24" i="35"/>
  <c r="D27" i="35"/>
  <c r="C28" i="35"/>
  <c r="B29" i="35"/>
  <c r="D32" i="35"/>
  <c r="C4" i="35"/>
  <c r="B5" i="35"/>
  <c r="D8" i="35"/>
  <c r="C9" i="35"/>
  <c r="B10" i="35"/>
  <c r="D13" i="35"/>
  <c r="C14" i="35"/>
  <c r="B15" i="35"/>
  <c r="D18" i="35"/>
  <c r="C19" i="35"/>
  <c r="B20" i="35"/>
  <c r="D23" i="35"/>
  <c r="C24" i="35"/>
  <c r="B25" i="35"/>
  <c r="D28" i="35"/>
  <c r="C29" i="35"/>
  <c r="B30" i="35"/>
  <c r="B3" i="35"/>
  <c r="F34" i="34"/>
  <c r="F38" i="34"/>
  <c r="B4" i="34"/>
  <c r="D7" i="34"/>
  <c r="C8" i="34"/>
  <c r="B9" i="34"/>
  <c r="D12" i="34"/>
  <c r="C13" i="34"/>
  <c r="B14" i="34"/>
  <c r="D17" i="34"/>
  <c r="C18" i="34"/>
  <c r="B19" i="34"/>
  <c r="D22" i="34"/>
  <c r="C23" i="34"/>
  <c r="B24" i="34"/>
  <c r="D27" i="34"/>
  <c r="C28" i="34"/>
  <c r="B29" i="34"/>
  <c r="C4" i="34"/>
  <c r="B5" i="34"/>
  <c r="D8" i="34"/>
  <c r="C9" i="34"/>
  <c r="B10" i="34"/>
  <c r="D13" i="34"/>
  <c r="C14" i="34"/>
  <c r="B15" i="34"/>
  <c r="D18" i="34"/>
  <c r="C19" i="34"/>
  <c r="B20" i="34"/>
  <c r="D23" i="34"/>
  <c r="C24" i="34"/>
  <c r="B25" i="34"/>
  <c r="D28" i="34"/>
  <c r="C29" i="34"/>
  <c r="B30" i="34"/>
  <c r="B3" i="34"/>
  <c r="D4" i="34"/>
  <c r="C5" i="34"/>
  <c r="B6" i="34"/>
  <c r="D9" i="34"/>
  <c r="C10" i="34"/>
  <c r="B11" i="34"/>
  <c r="D14" i="34"/>
  <c r="C15" i="34"/>
  <c r="B16" i="34"/>
  <c r="D19" i="34"/>
  <c r="C20" i="34"/>
  <c r="B21" i="34"/>
  <c r="D24" i="34"/>
  <c r="C25" i="34"/>
  <c r="B26" i="34"/>
  <c r="D29" i="34"/>
  <c r="C30" i="34"/>
  <c r="B31" i="34"/>
  <c r="C3" i="34"/>
  <c r="D5" i="34"/>
  <c r="C6" i="34"/>
  <c r="B7" i="34"/>
  <c r="D10" i="34"/>
  <c r="C11" i="34"/>
  <c r="B12" i="34"/>
  <c r="D15" i="34"/>
  <c r="C16" i="34"/>
  <c r="B17" i="34"/>
  <c r="D20" i="34"/>
  <c r="C21" i="34"/>
  <c r="B22" i="34"/>
  <c r="D25" i="34"/>
  <c r="C26" i="34"/>
  <c r="B27" i="34"/>
  <c r="D30" i="34"/>
  <c r="C31" i="34"/>
  <c r="D3" i="34"/>
  <c r="D6" i="34"/>
  <c r="C7" i="34"/>
  <c r="B8" i="34"/>
  <c r="D11" i="34"/>
  <c r="C12" i="34"/>
  <c r="B13" i="34"/>
  <c r="D16" i="34"/>
  <c r="C17" i="34"/>
  <c r="B18" i="34"/>
  <c r="D21" i="34"/>
  <c r="C22" i="34"/>
  <c r="B23" i="34"/>
  <c r="D26" i="34"/>
  <c r="C27" i="34"/>
  <c r="B28" i="34"/>
  <c r="D31" i="34"/>
  <c r="H34" i="34"/>
  <c r="E34" i="34"/>
  <c r="I34" i="34"/>
  <c r="I36" i="34"/>
  <c r="H36" i="34"/>
  <c r="E36" i="34"/>
  <c r="A32" i="34"/>
  <c r="F32" i="34"/>
  <c r="A37" i="34"/>
  <c r="F37" i="34"/>
  <c r="F35" i="34"/>
  <c r="A35" i="34"/>
  <c r="A33" i="34"/>
  <c r="F33" i="34"/>
  <c r="F36" i="34"/>
  <c r="E38" i="34"/>
  <c r="H38" i="34"/>
  <c r="C31" i="33"/>
  <c r="D31" i="33"/>
  <c r="B31" i="33"/>
  <c r="F35" i="33"/>
  <c r="A35" i="33"/>
  <c r="H35" i="33" s="1"/>
  <c r="A37" i="33"/>
  <c r="E37" i="33" s="1"/>
  <c r="F37" i="33"/>
  <c r="D27" i="33"/>
  <c r="D12" i="33"/>
  <c r="C28" i="33"/>
  <c r="C13" i="33"/>
  <c r="B29" i="33"/>
  <c r="B14" i="33"/>
  <c r="D7" i="33"/>
  <c r="D22" i="33"/>
  <c r="C23" i="33"/>
  <c r="B4" i="33"/>
  <c r="B24" i="33"/>
  <c r="B9" i="33"/>
  <c r="D17" i="33"/>
  <c r="C8" i="33"/>
  <c r="C18" i="33"/>
  <c r="B19" i="33"/>
  <c r="C4" i="33"/>
  <c r="B5" i="33"/>
  <c r="D8" i="33"/>
  <c r="C9" i="33"/>
  <c r="B10" i="33"/>
  <c r="D13" i="33"/>
  <c r="C14" i="33"/>
  <c r="B15" i="33"/>
  <c r="D18" i="33"/>
  <c r="C19" i="33"/>
  <c r="B20" i="33"/>
  <c r="D23" i="33"/>
  <c r="C24" i="33"/>
  <c r="B25" i="33"/>
  <c r="D28" i="33"/>
  <c r="C29" i="33"/>
  <c r="B30" i="33"/>
  <c r="B3" i="33"/>
  <c r="D14" i="33"/>
  <c r="C15" i="33"/>
  <c r="B16" i="33"/>
  <c r="D19" i="33"/>
  <c r="C20" i="33"/>
  <c r="B21" i="33"/>
  <c r="D24" i="33"/>
  <c r="C25" i="33"/>
  <c r="B26" i="33"/>
  <c r="D29" i="33"/>
  <c r="C30" i="33"/>
  <c r="D4" i="33"/>
  <c r="C5" i="33"/>
  <c r="B6" i="33"/>
  <c r="D9" i="33"/>
  <c r="C10" i="33"/>
  <c r="B11" i="33"/>
  <c r="C3" i="33"/>
  <c r="D5" i="33"/>
  <c r="B7" i="33"/>
  <c r="D10" i="33"/>
  <c r="B12" i="33"/>
  <c r="C16" i="33"/>
  <c r="B17" i="33"/>
  <c r="D20" i="33"/>
  <c r="C21" i="33"/>
  <c r="B22" i="33"/>
  <c r="D25" i="33"/>
  <c r="C26" i="33"/>
  <c r="B27" i="33"/>
  <c r="D30" i="33"/>
  <c r="C6" i="33"/>
  <c r="C11" i="33"/>
  <c r="D15" i="33"/>
  <c r="D3" i="33"/>
  <c r="D6" i="33"/>
  <c r="C7" i="33"/>
  <c r="B8" i="33"/>
  <c r="D11" i="33"/>
  <c r="C12" i="33"/>
  <c r="B13" i="33"/>
  <c r="D16" i="33"/>
  <c r="C17" i="33"/>
  <c r="B18" i="33"/>
  <c r="D21" i="33"/>
  <c r="C22" i="33"/>
  <c r="B23" i="33"/>
  <c r="D26" i="33"/>
  <c r="C27" i="33"/>
  <c r="B28" i="33"/>
  <c r="A33" i="33"/>
  <c r="F33" i="33"/>
  <c r="A38" i="33"/>
  <c r="F38" i="33"/>
  <c r="F36" i="33"/>
  <c r="A36" i="33"/>
  <c r="H34" i="33"/>
  <c r="E34" i="33"/>
  <c r="I34" i="33"/>
  <c r="A32" i="33"/>
  <c r="F32" i="33"/>
  <c r="F34" i="33"/>
  <c r="B30" i="32"/>
  <c r="D30" i="32"/>
  <c r="C30" i="32"/>
  <c r="F37" i="32"/>
  <c r="A37" i="32"/>
  <c r="I37" i="32" s="1"/>
  <c r="B4" i="32"/>
  <c r="C8" i="32"/>
  <c r="D12" i="32"/>
  <c r="B14" i="32"/>
  <c r="D17" i="32"/>
  <c r="B19" i="32"/>
  <c r="D22" i="32"/>
  <c r="C23" i="32"/>
  <c r="B24" i="32"/>
  <c r="D27" i="32"/>
  <c r="C28" i="32"/>
  <c r="B29" i="32"/>
  <c r="D7" i="32"/>
  <c r="B9" i="32"/>
  <c r="C13" i="32"/>
  <c r="C18" i="32"/>
  <c r="C3" i="32"/>
  <c r="B5" i="32"/>
  <c r="C9" i="32"/>
  <c r="D13" i="32"/>
  <c r="B15" i="32"/>
  <c r="C19" i="32"/>
  <c r="D23" i="32"/>
  <c r="B25" i="32"/>
  <c r="D28" i="32"/>
  <c r="C29" i="32"/>
  <c r="C4" i="32"/>
  <c r="D8" i="32"/>
  <c r="B10" i="32"/>
  <c r="C14" i="32"/>
  <c r="D18" i="32"/>
  <c r="B20" i="32"/>
  <c r="C24" i="32"/>
  <c r="B3" i="32"/>
  <c r="D4" i="32"/>
  <c r="C5" i="32"/>
  <c r="B6" i="32"/>
  <c r="D9" i="32"/>
  <c r="C10" i="32"/>
  <c r="B11" i="32"/>
  <c r="D14" i="32"/>
  <c r="C15" i="32"/>
  <c r="B16" i="32"/>
  <c r="D19" i="32"/>
  <c r="C20" i="32"/>
  <c r="B21" i="32"/>
  <c r="D24" i="32"/>
  <c r="C25" i="32"/>
  <c r="B26" i="32"/>
  <c r="D29" i="32"/>
  <c r="D5" i="32"/>
  <c r="C6" i="32"/>
  <c r="B7" i="32"/>
  <c r="D10" i="32"/>
  <c r="C11" i="32"/>
  <c r="B12" i="32"/>
  <c r="D15" i="32"/>
  <c r="C16" i="32"/>
  <c r="B17" i="32"/>
  <c r="D20" i="32"/>
  <c r="C21" i="32"/>
  <c r="B22" i="32"/>
  <c r="D25" i="32"/>
  <c r="C26" i="32"/>
  <c r="B27" i="32"/>
  <c r="D3" i="32"/>
  <c r="C7" i="32"/>
  <c r="D11" i="32"/>
  <c r="B13" i="32"/>
  <c r="C17" i="32"/>
  <c r="B18" i="32"/>
  <c r="C22" i="32"/>
  <c r="B23" i="32"/>
  <c r="D26" i="32"/>
  <c r="C27" i="32"/>
  <c r="B28" i="32"/>
  <c r="D6" i="32"/>
  <c r="B8" i="32"/>
  <c r="C12" i="32"/>
  <c r="D16" i="32"/>
  <c r="D21" i="32"/>
  <c r="A38" i="32"/>
  <c r="F38" i="32"/>
  <c r="A38" i="31"/>
  <c r="A37" i="31"/>
  <c r="A36" i="31"/>
  <c r="A35" i="31"/>
  <c r="A34" i="31"/>
  <c r="A33" i="31"/>
  <c r="D6" i="31"/>
  <c r="C13" i="31"/>
  <c r="D4" i="31"/>
  <c r="B6" i="31"/>
  <c r="C10" i="31"/>
  <c r="D14" i="31"/>
  <c r="B16" i="31"/>
  <c r="C20" i="31"/>
  <c r="D24" i="31"/>
  <c r="B26" i="31"/>
  <c r="C30" i="31"/>
  <c r="B31" i="31"/>
  <c r="A31" i="31" s="1"/>
  <c r="B9" i="31"/>
  <c r="C5" i="31"/>
  <c r="D9" i="31"/>
  <c r="B11" i="31"/>
  <c r="C15" i="31"/>
  <c r="D19" i="31"/>
  <c r="B21" i="31"/>
  <c r="C25" i="31"/>
  <c r="D29" i="31"/>
  <c r="C3" i="31"/>
  <c r="D5" i="31"/>
  <c r="C6" i="31"/>
  <c r="B7" i="31"/>
  <c r="D10" i="31"/>
  <c r="C11" i="31"/>
  <c r="B12" i="31"/>
  <c r="D15" i="31"/>
  <c r="C16" i="31"/>
  <c r="B17" i="31"/>
  <c r="D20" i="31"/>
  <c r="C21" i="31"/>
  <c r="B22" i="31"/>
  <c r="C26" i="31"/>
  <c r="D30" i="31"/>
  <c r="B32" i="31"/>
  <c r="A32" i="31" s="1"/>
  <c r="D25" i="31"/>
  <c r="B27" i="31"/>
  <c r="C31" i="31"/>
  <c r="D3" i="31"/>
  <c r="C7" i="31"/>
  <c r="B8" i="31"/>
  <c r="D11" i="31"/>
  <c r="C12" i="31"/>
  <c r="B13" i="31"/>
  <c r="D16" i="31"/>
  <c r="C17" i="31"/>
  <c r="B18" i="31"/>
  <c r="D21" i="31"/>
  <c r="C22" i="31"/>
  <c r="B23" i="31"/>
  <c r="D26" i="31"/>
  <c r="C27" i="31"/>
  <c r="B28" i="31"/>
  <c r="D31" i="31"/>
  <c r="C32" i="31"/>
  <c r="D7" i="31"/>
  <c r="B14" i="31"/>
  <c r="C18" i="31"/>
  <c r="D22" i="31"/>
  <c r="B24" i="31"/>
  <c r="C28" i="31"/>
  <c r="D32" i="31"/>
  <c r="D12" i="31"/>
  <c r="D17" i="31"/>
  <c r="B19" i="31"/>
  <c r="C23" i="31"/>
  <c r="D27" i="31"/>
  <c r="B29" i="31"/>
  <c r="C8" i="31"/>
  <c r="B5" i="31"/>
  <c r="C9" i="31"/>
  <c r="D13" i="31"/>
  <c r="B15" i="31"/>
  <c r="C19" i="31"/>
  <c r="C24" i="31"/>
  <c r="D28" i="31"/>
  <c r="C29" i="31"/>
  <c r="B30" i="31"/>
  <c r="B4" i="31"/>
  <c r="C4" i="31"/>
  <c r="D8" i="31"/>
  <c r="B10" i="31"/>
  <c r="C14" i="31"/>
  <c r="D18" i="31"/>
  <c r="B20" i="31"/>
  <c r="D23" i="31"/>
  <c r="B25" i="31"/>
  <c r="B3" i="31"/>
  <c r="A34" i="32" l="1"/>
  <c r="F34" i="32" s="1"/>
  <c r="A35" i="32"/>
  <c r="F35" i="32" s="1"/>
  <c r="A32" i="32"/>
  <c r="I32" i="32" s="1"/>
  <c r="A36" i="32"/>
  <c r="G36" i="32" s="1"/>
  <c r="A33" i="32"/>
  <c r="F33" i="32" s="1"/>
  <c r="A31" i="32"/>
  <c r="A30" i="31"/>
  <c r="G30" i="31" s="1"/>
  <c r="E35" i="33"/>
  <c r="A3" i="39"/>
  <c r="A30" i="39"/>
  <c r="A16" i="39"/>
  <c r="A24" i="39"/>
  <c r="A17" i="39"/>
  <c r="A31" i="39"/>
  <c r="F31" i="39" s="1"/>
  <c r="A10" i="39"/>
  <c r="A18" i="39"/>
  <c r="F32" i="39"/>
  <c r="A32" i="39"/>
  <c r="A25" i="39"/>
  <c r="A4" i="39"/>
  <c r="A11" i="39"/>
  <c r="A23" i="39"/>
  <c r="A19" i="39"/>
  <c r="G32" i="39"/>
  <c r="A12" i="39"/>
  <c r="A26" i="39"/>
  <c r="A5" i="39"/>
  <c r="A13" i="39"/>
  <c r="A27" i="39"/>
  <c r="A9" i="39"/>
  <c r="A20" i="39"/>
  <c r="A28" i="39"/>
  <c r="A6" i="39"/>
  <c r="A14" i="39"/>
  <c r="A7" i="39"/>
  <c r="A21" i="39"/>
  <c r="A15" i="39"/>
  <c r="A29" i="39"/>
  <c r="A8" i="39"/>
  <c r="A22" i="39"/>
  <c r="A6" i="38"/>
  <c r="A15" i="38"/>
  <c r="A19" i="38"/>
  <c r="A32" i="38"/>
  <c r="A23" i="38"/>
  <c r="A22" i="38"/>
  <c r="A21" i="38"/>
  <c r="A12" i="38"/>
  <c r="A30" i="38"/>
  <c r="A17" i="38"/>
  <c r="A28" i="38"/>
  <c r="A26" i="38"/>
  <c r="A10" i="38"/>
  <c r="A14" i="38"/>
  <c r="A18" i="38"/>
  <c r="A16" i="38"/>
  <c r="A27" i="38"/>
  <c r="A4" i="38"/>
  <c r="A25" i="38"/>
  <c r="A29" i="38"/>
  <c r="A11" i="38"/>
  <c r="A7" i="38"/>
  <c r="A31" i="38"/>
  <c r="A8" i="38"/>
  <c r="A3" i="38"/>
  <c r="E3" i="38" s="1"/>
  <c r="A20" i="38"/>
  <c r="A24" i="38"/>
  <c r="A5" i="38"/>
  <c r="A9" i="38"/>
  <c r="A13" i="38"/>
  <c r="A3" i="36"/>
  <c r="A15" i="36"/>
  <c r="A23" i="36"/>
  <c r="A30" i="36"/>
  <c r="A9" i="36"/>
  <c r="A21" i="36"/>
  <c r="A24" i="36"/>
  <c r="A17" i="36"/>
  <c r="A10" i="36"/>
  <c r="A18" i="36"/>
  <c r="A32" i="36"/>
  <c r="G32" i="36" s="1"/>
  <c r="A6" i="36"/>
  <c r="A25" i="36"/>
  <c r="A4" i="36"/>
  <c r="A16" i="36"/>
  <c r="A19" i="36"/>
  <c r="A12" i="36"/>
  <c r="A31" i="36"/>
  <c r="F31" i="36" s="1"/>
  <c r="A5" i="36"/>
  <c r="A13" i="36"/>
  <c r="A27" i="36"/>
  <c r="A20" i="36"/>
  <c r="A28" i="36"/>
  <c r="A11" i="36"/>
  <c r="A14" i="36"/>
  <c r="A7" i="36"/>
  <c r="A26" i="36"/>
  <c r="A29" i="36"/>
  <c r="A8" i="36"/>
  <c r="A22" i="36"/>
  <c r="A31" i="33"/>
  <c r="A3" i="35"/>
  <c r="A15" i="35"/>
  <c r="A23" i="35"/>
  <c r="A30" i="35"/>
  <c r="A9" i="35"/>
  <c r="A16" i="35"/>
  <c r="A24" i="35"/>
  <c r="A17" i="35"/>
  <c r="A31" i="35"/>
  <c r="A10" i="35"/>
  <c r="A18" i="35"/>
  <c r="A32" i="35"/>
  <c r="A25" i="35"/>
  <c r="A4" i="35"/>
  <c r="A11" i="35"/>
  <c r="A19" i="35"/>
  <c r="A12" i="35"/>
  <c r="A26" i="35"/>
  <c r="A5" i="35"/>
  <c r="A13" i="35"/>
  <c r="A27" i="35"/>
  <c r="A20" i="35"/>
  <c r="A28" i="35"/>
  <c r="A6" i="35"/>
  <c r="A14" i="35"/>
  <c r="A7" i="35"/>
  <c r="A21" i="35"/>
  <c r="A29" i="35"/>
  <c r="A8" i="35"/>
  <c r="A22" i="35"/>
  <c r="A27" i="34"/>
  <c r="A5" i="34"/>
  <c r="A18" i="34"/>
  <c r="A11" i="34"/>
  <c r="A12" i="34"/>
  <c r="A13" i="34"/>
  <c r="A6" i="34"/>
  <c r="A20" i="34"/>
  <c r="A14" i="34"/>
  <c r="I33" i="34"/>
  <c r="H33" i="34"/>
  <c r="E33" i="34"/>
  <c r="I37" i="34"/>
  <c r="H37" i="34"/>
  <c r="E37" i="34"/>
  <c r="A28" i="34"/>
  <c r="A7" i="34"/>
  <c r="A21" i="34"/>
  <c r="A29" i="34"/>
  <c r="A22" i="34"/>
  <c r="A19" i="34"/>
  <c r="I35" i="33"/>
  <c r="I32" i="34"/>
  <c r="H32" i="34"/>
  <c r="E32" i="34"/>
  <c r="A8" i="34"/>
  <c r="A3" i="34"/>
  <c r="A15" i="34"/>
  <c r="A9" i="34"/>
  <c r="A23" i="34"/>
  <c r="A16" i="34"/>
  <c r="A30" i="34"/>
  <c r="A24" i="34"/>
  <c r="A25" i="34"/>
  <c r="A17" i="34"/>
  <c r="A31" i="34"/>
  <c r="E35" i="34"/>
  <c r="I35" i="34"/>
  <c r="H35" i="34"/>
  <c r="A26" i="34"/>
  <c r="A10" i="34"/>
  <c r="A4" i="34"/>
  <c r="E37" i="32"/>
  <c r="H37" i="33"/>
  <c r="I37" i="33"/>
  <c r="H37" i="32"/>
  <c r="A21" i="33"/>
  <c r="A25" i="33"/>
  <c r="A4" i="33"/>
  <c r="I32" i="33"/>
  <c r="H32" i="33"/>
  <c r="E32" i="33"/>
  <c r="A16" i="33"/>
  <c r="A12" i="33"/>
  <c r="A19" i="33"/>
  <c r="A14" i="33"/>
  <c r="A18" i="33"/>
  <c r="A17" i="33"/>
  <c r="A20" i="33"/>
  <c r="I36" i="33"/>
  <c r="H36" i="33"/>
  <c r="E36" i="33"/>
  <c r="A13" i="33"/>
  <c r="A29" i="33"/>
  <c r="A28" i="33"/>
  <c r="A27" i="33"/>
  <c r="A7" i="33"/>
  <c r="A3" i="33"/>
  <c r="A15" i="33"/>
  <c r="I38" i="33"/>
  <c r="H38" i="33"/>
  <c r="E38" i="33"/>
  <c r="A8" i="33"/>
  <c r="A9" i="33"/>
  <c r="I33" i="33"/>
  <c r="H33" i="33"/>
  <c r="E33" i="33"/>
  <c r="A6" i="33"/>
  <c r="A5" i="33"/>
  <c r="A26" i="33"/>
  <c r="A30" i="33"/>
  <c r="A23" i="33"/>
  <c r="A22" i="33"/>
  <c r="A11" i="33"/>
  <c r="A10" i="33"/>
  <c r="A24" i="33"/>
  <c r="A30" i="32"/>
  <c r="A11" i="32"/>
  <c r="A13" i="32"/>
  <c r="A17" i="32"/>
  <c r="A26" i="32"/>
  <c r="A10" i="32"/>
  <c r="A24" i="32"/>
  <c r="A8" i="32"/>
  <c r="A5" i="32"/>
  <c r="A6" i="32"/>
  <c r="A28" i="32"/>
  <c r="A12" i="32"/>
  <c r="A21" i="32"/>
  <c r="A19" i="32"/>
  <c r="A27" i="32"/>
  <c r="A3" i="32"/>
  <c r="A25" i="32"/>
  <c r="A9" i="32"/>
  <c r="A14" i="32"/>
  <c r="E35" i="32"/>
  <c r="I35" i="32"/>
  <c r="H35" i="32"/>
  <c r="A23" i="32"/>
  <c r="A7" i="32"/>
  <c r="A16" i="32"/>
  <c r="A22" i="32"/>
  <c r="A20" i="32"/>
  <c r="A29" i="32"/>
  <c r="H34" i="32"/>
  <c r="E34" i="32"/>
  <c r="I34" i="32"/>
  <c r="I38" i="32"/>
  <c r="H38" i="32"/>
  <c r="E38" i="32"/>
  <c r="A18" i="32"/>
  <c r="A15" i="32"/>
  <c r="A4" i="32"/>
  <c r="E38" i="31"/>
  <c r="H38" i="31"/>
  <c r="I38" i="31"/>
  <c r="H33" i="31"/>
  <c r="E33" i="31"/>
  <c r="I33" i="31"/>
  <c r="I34" i="31"/>
  <c r="H34" i="31"/>
  <c r="E34" i="31"/>
  <c r="H35" i="31"/>
  <c r="E35" i="31"/>
  <c r="I35" i="31"/>
  <c r="I36" i="31"/>
  <c r="H36" i="31"/>
  <c r="E36" i="31"/>
  <c r="I37" i="31"/>
  <c r="E37" i="31"/>
  <c r="H37" i="31"/>
  <c r="A14" i="31"/>
  <c r="A18" i="31"/>
  <c r="A27" i="31"/>
  <c r="A21" i="31"/>
  <c r="A22" i="31"/>
  <c r="A6" i="31"/>
  <c r="A29" i="31"/>
  <c r="A20" i="31"/>
  <c r="G32" i="31"/>
  <c r="A16" i="31"/>
  <c r="A11" i="31"/>
  <c r="A15" i="31"/>
  <c r="A10" i="31"/>
  <c r="A8" i="31"/>
  <c r="A9" i="31"/>
  <c r="A12" i="31"/>
  <c r="A19" i="31"/>
  <c r="A13" i="31"/>
  <c r="A28" i="31"/>
  <c r="A7" i="31"/>
  <c r="A5" i="31"/>
  <c r="A24" i="31"/>
  <c r="A23" i="31"/>
  <c r="F31" i="31"/>
  <c r="A3" i="31"/>
  <c r="A26" i="31"/>
  <c r="A25" i="31"/>
  <c r="A4" i="31"/>
  <c r="A17" i="31"/>
  <c r="H32" i="32" l="1"/>
  <c r="G34" i="32"/>
  <c r="G32" i="32"/>
  <c r="E33" i="32"/>
  <c r="H33" i="32"/>
  <c r="I33" i="32"/>
  <c r="E32" i="32"/>
  <c r="G35" i="32"/>
  <c r="F32" i="32"/>
  <c r="I31" i="32"/>
  <c r="F31" i="32"/>
  <c r="H31" i="32"/>
  <c r="E31" i="32"/>
  <c r="F30" i="31"/>
  <c r="G33" i="32"/>
  <c r="F36" i="32"/>
  <c r="I36" i="32"/>
  <c r="H36" i="32"/>
  <c r="E36" i="32"/>
  <c r="G31" i="32"/>
  <c r="G31" i="39"/>
  <c r="G31" i="36"/>
  <c r="F32" i="36"/>
  <c r="F32" i="31"/>
  <c r="E32" i="31"/>
  <c r="I32" i="31"/>
  <c r="H32" i="31"/>
  <c r="H31" i="31"/>
  <c r="E31" i="31"/>
  <c r="I31" i="31"/>
  <c r="G31" i="31"/>
  <c r="I30" i="31"/>
  <c r="H30" i="31"/>
  <c r="E30" i="31"/>
  <c r="I10" i="21" l="1"/>
  <c r="C11" i="21"/>
  <c r="D11" i="21"/>
  <c r="F11" i="21"/>
  <c r="I4" i="21"/>
  <c r="AL225" i="1"/>
  <c r="AL82" i="1"/>
  <c r="AL26" i="1"/>
  <c r="AL27" i="1"/>
  <c r="AL99" i="1"/>
  <c r="AL159" i="1"/>
  <c r="AL45" i="1"/>
  <c r="AL113" i="1"/>
  <c r="AL212" i="1"/>
  <c r="AL48" i="1"/>
  <c r="AL49" i="1"/>
  <c r="AL222" i="1"/>
  <c r="AL223" i="1"/>
  <c r="AL224" i="1"/>
  <c r="AL89" i="1"/>
  <c r="AL90" i="1"/>
  <c r="AL230" i="1"/>
  <c r="AL231" i="1"/>
  <c r="AL232" i="1"/>
  <c r="AL118" i="1"/>
  <c r="AL119" i="1"/>
  <c r="AL44" i="1"/>
  <c r="AL14" i="1"/>
  <c r="AL54" i="1"/>
  <c r="AL59" i="1"/>
  <c r="AL147" i="1"/>
  <c r="AL178" i="1"/>
  <c r="AL198" i="1"/>
  <c r="AL199" i="1"/>
  <c r="AL10" i="1"/>
  <c r="AL229" i="1"/>
  <c r="AL80" i="1"/>
  <c r="AL73" i="1"/>
  <c r="AL66" i="1"/>
  <c r="AL181" i="1"/>
  <c r="AL105" i="1"/>
  <c r="AL106" i="1"/>
  <c r="AL41" i="1"/>
  <c r="AL184" i="1"/>
  <c r="AL185" i="1"/>
  <c r="AL233" i="1"/>
  <c r="AL100" i="1"/>
  <c r="AL15" i="1"/>
  <c r="AL16" i="1"/>
  <c r="AL17" i="1"/>
  <c r="AL18" i="1"/>
  <c r="AL240" i="1"/>
  <c r="AL131" i="1"/>
  <c r="AL107" i="1"/>
  <c r="AL171" i="1"/>
  <c r="AL191" i="1"/>
  <c r="AL83" i="1"/>
  <c r="AL104" i="1"/>
  <c r="AL76" i="1"/>
  <c r="AL146" i="1"/>
  <c r="AL69" i="1"/>
  <c r="AL70" i="1"/>
  <c r="AL71" i="1"/>
  <c r="AL55" i="1"/>
  <c r="AL56" i="1"/>
  <c r="AL137" i="1"/>
  <c r="AL188" i="1"/>
  <c r="AL64" i="1"/>
  <c r="AL65" i="1"/>
  <c r="AL144" i="1"/>
  <c r="AL245" i="1"/>
  <c r="AL8" i="1"/>
  <c r="AL7" i="1"/>
  <c r="AL111" i="1"/>
  <c r="AL23" i="1"/>
  <c r="AL24" i="1"/>
  <c r="AL157" i="1"/>
  <c r="AL158" i="1"/>
  <c r="AL91" i="1"/>
  <c r="AL92" i="1"/>
  <c r="AL93" i="1"/>
  <c r="AL122" i="1"/>
  <c r="AL123" i="1"/>
  <c r="AL155" i="1"/>
  <c r="AL250" i="1"/>
  <c r="AL251" i="1"/>
  <c r="AL252" i="1"/>
  <c r="AL195" i="1"/>
  <c r="AL114" i="1"/>
  <c r="AL253" i="1"/>
  <c r="AL28" i="1"/>
  <c r="AL29" i="1"/>
  <c r="AL254" i="1"/>
  <c r="AL255" i="1"/>
  <c r="AL211" i="1"/>
  <c r="AL38" i="1"/>
  <c r="AL205" i="1"/>
  <c r="AL206" i="1"/>
  <c r="AL94" i="1"/>
  <c r="AL213" i="1"/>
  <c r="AL234" i="1"/>
  <c r="AL241" i="1"/>
  <c r="AL243" i="1"/>
  <c r="AL132" i="1"/>
  <c r="AL156" i="1"/>
  <c r="AL160" i="1"/>
  <c r="AL140" i="1"/>
  <c r="AL235" i="1"/>
  <c r="AL101" i="1"/>
  <c r="AL102" i="1"/>
  <c r="AL258" i="1"/>
  <c r="AL116" i="1"/>
  <c r="AL117" i="1"/>
  <c r="AL61" i="1"/>
  <c r="AL62" i="1"/>
  <c r="AL168" i="1"/>
  <c r="AL34" i="1"/>
  <c r="AL63" i="1"/>
  <c r="AL97" i="1"/>
  <c r="AL98" i="1"/>
  <c r="AL108" i="1"/>
  <c r="AL109" i="1"/>
  <c r="AL110" i="1"/>
  <c r="AL95" i="1"/>
  <c r="AL96" i="1"/>
  <c r="AL9" i="1"/>
  <c r="AL12" i="1"/>
  <c r="AL3" i="1"/>
  <c r="AL4" i="1"/>
  <c r="AL74" i="1"/>
  <c r="AL75" i="1"/>
  <c r="AL145" i="1"/>
  <c r="AL72" i="1"/>
  <c r="AL77" i="1"/>
  <c r="AL127" i="1"/>
  <c r="AL42" i="1"/>
  <c r="AL43" i="1"/>
  <c r="AL215" i="1"/>
  <c r="AL148" i="1"/>
  <c r="AL149" i="1"/>
  <c r="AL150" i="1"/>
  <c r="AL153" i="1"/>
  <c r="AL154" i="1"/>
  <c r="AL210" i="1"/>
  <c r="AL88" i="1"/>
  <c r="AL57" i="1"/>
  <c r="AL58" i="1"/>
  <c r="AL169" i="1"/>
  <c r="AL170" i="1"/>
  <c r="AL172" i="1"/>
  <c r="AL173" i="1"/>
  <c r="AL51" i="1"/>
  <c r="AL165" i="1"/>
  <c r="AL214" i="1"/>
  <c r="AL67" i="1"/>
  <c r="AL52" i="1"/>
  <c r="AL53" i="1"/>
  <c r="AL161" i="1"/>
  <c r="AL162" i="1"/>
  <c r="AL133" i="1"/>
  <c r="AL220" i="1"/>
  <c r="AL221" i="1"/>
  <c r="AL50" i="1"/>
  <c r="AL13" i="1"/>
  <c r="AL130" i="1"/>
  <c r="AL207" i="1"/>
  <c r="AL208" i="1"/>
  <c r="AL103" i="1"/>
  <c r="AL134" i="1"/>
  <c r="AL135" i="1"/>
  <c r="AL136" i="1"/>
  <c r="AL35" i="1"/>
  <c r="AL22" i="1"/>
  <c r="AL128" i="1"/>
  <c r="AL129" i="1"/>
  <c r="AL143" i="1"/>
  <c r="AL257" i="1"/>
  <c r="AL189" i="1"/>
  <c r="AL219" i="1"/>
  <c r="AL202" i="1"/>
  <c r="AL30" i="1"/>
  <c r="AL31" i="1"/>
  <c r="AL32" i="1"/>
  <c r="AL33" i="1"/>
  <c r="AL218" i="1"/>
  <c r="AL244" i="1"/>
  <c r="AL179" i="1"/>
  <c r="AL180" i="1"/>
  <c r="AL36" i="1"/>
  <c r="AL37" i="1"/>
  <c r="AL25" i="1"/>
  <c r="AL68" i="1"/>
  <c r="AL187" i="1"/>
  <c r="AL209" i="1"/>
  <c r="AL237" i="1"/>
  <c r="AL238" i="1"/>
  <c r="AL239" i="1"/>
  <c r="AL141" i="1"/>
  <c r="AL142" i="1"/>
  <c r="AL216" i="1"/>
  <c r="AL217" i="1"/>
  <c r="AL228" i="1"/>
  <c r="AL167" i="1"/>
  <c r="AL196" i="1"/>
  <c r="AL166" i="1"/>
  <c r="AL21" i="1"/>
  <c r="AL226" i="1"/>
  <c r="AL227" i="1"/>
  <c r="AL87" i="1"/>
  <c r="AL247" i="1"/>
  <c r="AL248" i="1"/>
  <c r="AL197" i="1"/>
  <c r="AL182" i="1"/>
  <c r="AL183" i="1"/>
  <c r="AL81" i="1"/>
  <c r="AL190" i="1"/>
  <c r="AL60" i="1"/>
  <c r="AL164" i="1"/>
  <c r="AL200" i="1"/>
  <c r="AL126" i="1"/>
  <c r="AL46" i="1"/>
  <c r="AL47" i="1"/>
  <c r="AL246" i="1"/>
  <c r="AL120" i="1"/>
  <c r="AL121" i="1"/>
  <c r="AL86" i="1"/>
  <c r="AL112" i="1"/>
  <c r="AL249" i="1"/>
  <c r="AL138" i="1"/>
  <c r="AL139" i="1"/>
  <c r="AL201" i="1"/>
  <c r="AL11" i="1"/>
  <c r="AL2" i="1"/>
  <c r="AL124" i="1"/>
  <c r="AL125" i="1"/>
  <c r="AL5" i="1"/>
  <c r="AL6" i="1"/>
  <c r="AL78" i="1"/>
  <c r="AL79" i="1"/>
  <c r="AL163" i="1"/>
  <c r="AL176" i="1"/>
  <c r="AL177" i="1"/>
  <c r="AL19" i="1"/>
  <c r="AL20" i="1"/>
  <c r="AL186" i="1"/>
  <c r="AL115" i="1"/>
  <c r="AL39" i="1"/>
  <c r="AL236" i="1"/>
  <c r="AL174" i="1"/>
  <c r="AL175" i="1"/>
  <c r="AL203" i="1"/>
  <c r="AL204" i="1"/>
  <c r="AL256" i="1"/>
  <c r="AL192" i="1"/>
  <c r="AL193" i="1"/>
  <c r="AL194" i="1"/>
  <c r="AL84" i="1"/>
  <c r="AL85" i="1"/>
  <c r="AL40" i="1"/>
  <c r="AL151" i="1"/>
  <c r="AL152" i="1"/>
  <c r="AL242" i="1"/>
  <c r="AJ225" i="1"/>
  <c r="AJ82" i="1"/>
  <c r="AJ26" i="1"/>
  <c r="AJ27" i="1"/>
  <c r="AJ99" i="1"/>
  <c r="AJ159" i="1"/>
  <c r="AJ45" i="1"/>
  <c r="AJ113" i="1"/>
  <c r="AJ212" i="1"/>
  <c r="AJ48" i="1"/>
  <c r="AJ49" i="1"/>
  <c r="AJ222" i="1"/>
  <c r="AJ223" i="1"/>
  <c r="AJ224" i="1"/>
  <c r="AJ89" i="1"/>
  <c r="AJ90" i="1"/>
  <c r="AJ230" i="1"/>
  <c r="AJ231" i="1"/>
  <c r="AJ232" i="1"/>
  <c r="AJ118" i="1"/>
  <c r="AJ119" i="1"/>
  <c r="AJ44" i="1"/>
  <c r="AJ14" i="1"/>
  <c r="AJ54" i="1"/>
  <c r="AJ59" i="1"/>
  <c r="AJ147" i="1"/>
  <c r="AJ178" i="1"/>
  <c r="AJ198" i="1"/>
  <c r="AJ199" i="1"/>
  <c r="AJ10" i="1"/>
  <c r="AJ229" i="1"/>
  <c r="AJ80" i="1"/>
  <c r="AJ73" i="1"/>
  <c r="AJ66" i="1"/>
  <c r="AJ181" i="1"/>
  <c r="AJ105" i="1"/>
  <c r="AJ106" i="1"/>
  <c r="AJ41" i="1"/>
  <c r="AJ184" i="1"/>
  <c r="AJ185" i="1"/>
  <c r="AJ233" i="1"/>
  <c r="AJ100" i="1"/>
  <c r="AJ15" i="1"/>
  <c r="AJ16" i="1"/>
  <c r="AJ17" i="1"/>
  <c r="AJ18" i="1"/>
  <c r="AJ240" i="1"/>
  <c r="AJ131" i="1"/>
  <c r="AJ107" i="1"/>
  <c r="AJ171" i="1"/>
  <c r="AJ191" i="1"/>
  <c r="AJ83" i="1"/>
  <c r="AJ104" i="1"/>
  <c r="AJ76" i="1"/>
  <c r="AJ146" i="1"/>
  <c r="AJ69" i="1"/>
  <c r="AJ70" i="1"/>
  <c r="AJ71" i="1"/>
  <c r="AJ55" i="1"/>
  <c r="AJ56" i="1"/>
  <c r="AJ137" i="1"/>
  <c r="AJ188" i="1"/>
  <c r="AJ64" i="1"/>
  <c r="AJ65" i="1"/>
  <c r="AJ144" i="1"/>
  <c r="AJ245" i="1"/>
  <c r="AJ8" i="1"/>
  <c r="AJ7" i="1"/>
  <c r="AJ111" i="1"/>
  <c r="AJ23" i="1"/>
  <c r="AJ24" i="1"/>
  <c r="AJ157" i="1"/>
  <c r="AJ158" i="1"/>
  <c r="AJ91" i="1"/>
  <c r="AJ92" i="1"/>
  <c r="AJ93" i="1"/>
  <c r="AJ122" i="1"/>
  <c r="AJ123" i="1"/>
  <c r="AJ155" i="1"/>
  <c r="AJ250" i="1"/>
  <c r="AJ251" i="1"/>
  <c r="AJ252" i="1"/>
  <c r="AJ195" i="1"/>
  <c r="AJ114" i="1"/>
  <c r="AJ253" i="1"/>
  <c r="AJ28" i="1"/>
  <c r="AJ29" i="1"/>
  <c r="AJ254" i="1"/>
  <c r="AJ255" i="1"/>
  <c r="AJ211" i="1"/>
  <c r="AJ38" i="1"/>
  <c r="AJ205" i="1"/>
  <c r="AJ206" i="1"/>
  <c r="AJ94" i="1"/>
  <c r="AJ213" i="1"/>
  <c r="AJ234" i="1"/>
  <c r="AJ241" i="1"/>
  <c r="AJ243" i="1"/>
  <c r="AJ132" i="1"/>
  <c r="AJ156" i="1"/>
  <c r="AJ160" i="1"/>
  <c r="AJ140" i="1"/>
  <c r="AJ235" i="1"/>
  <c r="AJ101" i="1"/>
  <c r="AJ102" i="1"/>
  <c r="AJ258" i="1"/>
  <c r="AJ116" i="1"/>
  <c r="AJ117" i="1"/>
  <c r="AJ61" i="1"/>
  <c r="AJ62" i="1"/>
  <c r="AJ168" i="1"/>
  <c r="AJ34" i="1"/>
  <c r="AJ63" i="1"/>
  <c r="AJ97" i="1"/>
  <c r="AJ98" i="1"/>
  <c r="AJ108" i="1"/>
  <c r="AJ109" i="1"/>
  <c r="AJ110" i="1"/>
  <c r="AJ95" i="1"/>
  <c r="AJ96" i="1"/>
  <c r="AJ9" i="1"/>
  <c r="AJ12" i="1"/>
  <c r="AJ3" i="1"/>
  <c r="AJ4" i="1"/>
  <c r="AJ74" i="1"/>
  <c r="AJ75" i="1"/>
  <c r="AJ145" i="1"/>
  <c r="AJ72" i="1"/>
  <c r="AJ77" i="1"/>
  <c r="AJ127" i="1"/>
  <c r="AJ42" i="1"/>
  <c r="AJ43" i="1"/>
  <c r="AJ215" i="1"/>
  <c r="AJ148" i="1"/>
  <c r="AJ149" i="1"/>
  <c r="AJ150" i="1"/>
  <c r="AJ153" i="1"/>
  <c r="AJ154" i="1"/>
  <c r="AJ210" i="1"/>
  <c r="AJ88" i="1"/>
  <c r="AJ57" i="1"/>
  <c r="AJ58" i="1"/>
  <c r="AJ169" i="1"/>
  <c r="AJ170" i="1"/>
  <c r="AJ172" i="1"/>
  <c r="AJ173" i="1"/>
  <c r="AJ51" i="1"/>
  <c r="AJ165" i="1"/>
  <c r="AJ214" i="1"/>
  <c r="AJ67" i="1"/>
  <c r="AJ52" i="1"/>
  <c r="AJ53" i="1"/>
  <c r="AJ161" i="1"/>
  <c r="AJ162" i="1"/>
  <c r="AJ133" i="1"/>
  <c r="AJ220" i="1"/>
  <c r="AJ221" i="1"/>
  <c r="AJ50" i="1"/>
  <c r="AJ13" i="1"/>
  <c r="AJ130" i="1"/>
  <c r="AJ207" i="1"/>
  <c r="AJ208" i="1"/>
  <c r="AJ103" i="1"/>
  <c r="AJ134" i="1"/>
  <c r="AJ135" i="1"/>
  <c r="AJ136" i="1"/>
  <c r="AJ35" i="1"/>
  <c r="AJ22" i="1"/>
  <c r="AJ128" i="1"/>
  <c r="AJ129" i="1"/>
  <c r="AJ143" i="1"/>
  <c r="AJ257" i="1"/>
  <c r="AJ189" i="1"/>
  <c r="AJ219" i="1"/>
  <c r="AJ202" i="1"/>
  <c r="AJ30" i="1"/>
  <c r="AJ31" i="1"/>
  <c r="AJ32" i="1"/>
  <c r="AJ33" i="1"/>
  <c r="AJ218" i="1"/>
  <c r="AJ244" i="1"/>
  <c r="AJ179" i="1"/>
  <c r="AJ180" i="1"/>
  <c r="AJ36" i="1"/>
  <c r="AJ37" i="1"/>
  <c r="AJ25" i="1"/>
  <c r="AJ68" i="1"/>
  <c r="AJ187" i="1"/>
  <c r="AJ209" i="1"/>
  <c r="AJ237" i="1"/>
  <c r="AJ238" i="1"/>
  <c r="AJ239" i="1"/>
  <c r="AJ141" i="1"/>
  <c r="AJ142" i="1"/>
  <c r="AJ216" i="1"/>
  <c r="AJ217" i="1"/>
  <c r="AJ228" i="1"/>
  <c r="AJ167" i="1"/>
  <c r="AJ196" i="1"/>
  <c r="AJ166" i="1"/>
  <c r="AJ21" i="1"/>
  <c r="AJ226" i="1"/>
  <c r="AJ227" i="1"/>
  <c r="AJ87" i="1"/>
  <c r="AJ247" i="1"/>
  <c r="AJ248" i="1"/>
  <c r="AJ197" i="1"/>
  <c r="AJ182" i="1"/>
  <c r="AJ183" i="1"/>
  <c r="AJ81" i="1"/>
  <c r="AJ190" i="1"/>
  <c r="AJ60" i="1"/>
  <c r="AJ164" i="1"/>
  <c r="AJ200" i="1"/>
  <c r="AJ126" i="1"/>
  <c r="AJ46" i="1"/>
  <c r="AJ47" i="1"/>
  <c r="AJ246" i="1"/>
  <c r="AJ120" i="1"/>
  <c r="AJ121" i="1"/>
  <c r="AJ86" i="1"/>
  <c r="AJ112" i="1"/>
  <c r="AJ249" i="1"/>
  <c r="AJ138" i="1"/>
  <c r="AJ139" i="1"/>
  <c r="AJ201" i="1"/>
  <c r="AJ11" i="1"/>
  <c r="AJ2" i="1"/>
  <c r="AJ124" i="1"/>
  <c r="AJ125" i="1"/>
  <c r="AJ5" i="1"/>
  <c r="AJ6" i="1"/>
  <c r="AJ78" i="1"/>
  <c r="AJ79" i="1"/>
  <c r="AJ163" i="1"/>
  <c r="AJ176" i="1"/>
  <c r="AJ177" i="1"/>
  <c r="AJ19" i="1"/>
  <c r="AJ20" i="1"/>
  <c r="AJ186" i="1"/>
  <c r="AJ115" i="1"/>
  <c r="AJ39" i="1"/>
  <c r="AJ236" i="1"/>
  <c r="AJ174" i="1"/>
  <c r="AJ175" i="1"/>
  <c r="AJ203" i="1"/>
  <c r="AJ204" i="1"/>
  <c r="AJ256" i="1"/>
  <c r="AJ192" i="1"/>
  <c r="AJ193" i="1"/>
  <c r="AJ194" i="1"/>
  <c r="AJ84" i="1"/>
  <c r="AJ85" i="1"/>
  <c r="AJ40" i="1"/>
  <c r="AJ151" i="1"/>
  <c r="AJ152" i="1"/>
  <c r="AJ242" i="1"/>
  <c r="AH225" i="1"/>
  <c r="AH82" i="1"/>
  <c r="AH26" i="1"/>
  <c r="AH27" i="1"/>
  <c r="AH99" i="1"/>
  <c r="AH159" i="1"/>
  <c r="AH45" i="1"/>
  <c r="AH113" i="1"/>
  <c r="AH212" i="1"/>
  <c r="AH48" i="1"/>
  <c r="AH49" i="1"/>
  <c r="AH222" i="1"/>
  <c r="AH223" i="1"/>
  <c r="AH224" i="1"/>
  <c r="AH89" i="1"/>
  <c r="AH90" i="1"/>
  <c r="AH230" i="1"/>
  <c r="AH231" i="1"/>
  <c r="AH232" i="1"/>
  <c r="AH118" i="1"/>
  <c r="AH119" i="1"/>
  <c r="AH44" i="1"/>
  <c r="AH14" i="1"/>
  <c r="AH54" i="1"/>
  <c r="AH59" i="1"/>
  <c r="AH147" i="1"/>
  <c r="AH178" i="1"/>
  <c r="AH198" i="1"/>
  <c r="AH199" i="1"/>
  <c r="AH10" i="1"/>
  <c r="AH229" i="1"/>
  <c r="AH80" i="1"/>
  <c r="AH73" i="1"/>
  <c r="AH66" i="1"/>
  <c r="AH181" i="1"/>
  <c r="AH105" i="1"/>
  <c r="AH106" i="1"/>
  <c r="AH41" i="1"/>
  <c r="AH184" i="1"/>
  <c r="AH185" i="1"/>
  <c r="AH233" i="1"/>
  <c r="AH100" i="1"/>
  <c r="AH15" i="1"/>
  <c r="AH16" i="1"/>
  <c r="AH17" i="1"/>
  <c r="AH18" i="1"/>
  <c r="AH240" i="1"/>
  <c r="AH131" i="1"/>
  <c r="AH107" i="1"/>
  <c r="AH171" i="1"/>
  <c r="AH191" i="1"/>
  <c r="AH83" i="1"/>
  <c r="AH104" i="1"/>
  <c r="AH76" i="1"/>
  <c r="AH146" i="1"/>
  <c r="AH69" i="1"/>
  <c r="AH70" i="1"/>
  <c r="AH71" i="1"/>
  <c r="AH55" i="1"/>
  <c r="AH56" i="1"/>
  <c r="AH137" i="1"/>
  <c r="AH188" i="1"/>
  <c r="AH64" i="1"/>
  <c r="AH65" i="1"/>
  <c r="AH144" i="1"/>
  <c r="AH245" i="1"/>
  <c r="AH8" i="1"/>
  <c r="AH7" i="1"/>
  <c r="AH111" i="1"/>
  <c r="AH23" i="1"/>
  <c r="AH24" i="1"/>
  <c r="AH157" i="1"/>
  <c r="AH158" i="1"/>
  <c r="AH91" i="1"/>
  <c r="AH92" i="1"/>
  <c r="AH93" i="1"/>
  <c r="AH122" i="1"/>
  <c r="AH123" i="1"/>
  <c r="AH155" i="1"/>
  <c r="AH250" i="1"/>
  <c r="AH251" i="1"/>
  <c r="AH252" i="1"/>
  <c r="AH195" i="1"/>
  <c r="AH114" i="1"/>
  <c r="AH253" i="1"/>
  <c r="AH28" i="1"/>
  <c r="AH29" i="1"/>
  <c r="AH254" i="1"/>
  <c r="AH255" i="1"/>
  <c r="AH211" i="1"/>
  <c r="AH38" i="1"/>
  <c r="AH205" i="1"/>
  <c r="AH206" i="1"/>
  <c r="AH94" i="1"/>
  <c r="AH213" i="1"/>
  <c r="AH234" i="1"/>
  <c r="AH241" i="1"/>
  <c r="AH243" i="1"/>
  <c r="AH132" i="1"/>
  <c r="AH156" i="1"/>
  <c r="AH160" i="1"/>
  <c r="AH140" i="1"/>
  <c r="AH235" i="1"/>
  <c r="AH101" i="1"/>
  <c r="AH102" i="1"/>
  <c r="AH258" i="1"/>
  <c r="AH116" i="1"/>
  <c r="AH117" i="1"/>
  <c r="AH61" i="1"/>
  <c r="AH62" i="1"/>
  <c r="AH168" i="1"/>
  <c r="AH34" i="1"/>
  <c r="AH63" i="1"/>
  <c r="AH97" i="1"/>
  <c r="AH98" i="1"/>
  <c r="AH108" i="1"/>
  <c r="AH109" i="1"/>
  <c r="AH110" i="1"/>
  <c r="AH95" i="1"/>
  <c r="AH96" i="1"/>
  <c r="AH9" i="1"/>
  <c r="AH12" i="1"/>
  <c r="AH3" i="1"/>
  <c r="AH4" i="1"/>
  <c r="AH74" i="1"/>
  <c r="AH75" i="1"/>
  <c r="AH145" i="1"/>
  <c r="AH72" i="1"/>
  <c r="AH77" i="1"/>
  <c r="AH127" i="1"/>
  <c r="AH42" i="1"/>
  <c r="AH43" i="1"/>
  <c r="AH215" i="1"/>
  <c r="AH148" i="1"/>
  <c r="AH149" i="1"/>
  <c r="AH150" i="1"/>
  <c r="AH153" i="1"/>
  <c r="AH154" i="1"/>
  <c r="AH210" i="1"/>
  <c r="AH88" i="1"/>
  <c r="AH57" i="1"/>
  <c r="AH58" i="1"/>
  <c r="AH169" i="1"/>
  <c r="AH170" i="1"/>
  <c r="AH172" i="1"/>
  <c r="AH173" i="1"/>
  <c r="AH51" i="1"/>
  <c r="AH165" i="1"/>
  <c r="AH214" i="1"/>
  <c r="AH67" i="1"/>
  <c r="AH52" i="1"/>
  <c r="AH53" i="1"/>
  <c r="AH161" i="1"/>
  <c r="AH162" i="1"/>
  <c r="AH133" i="1"/>
  <c r="AH220" i="1"/>
  <c r="AH221" i="1"/>
  <c r="AH50" i="1"/>
  <c r="AH13" i="1"/>
  <c r="AH130" i="1"/>
  <c r="AH207" i="1"/>
  <c r="AH208" i="1"/>
  <c r="AH103" i="1"/>
  <c r="AH134" i="1"/>
  <c r="AH135" i="1"/>
  <c r="AH136" i="1"/>
  <c r="AH35" i="1"/>
  <c r="AH22" i="1"/>
  <c r="AH128" i="1"/>
  <c r="AH129" i="1"/>
  <c r="AH143" i="1"/>
  <c r="AH257" i="1"/>
  <c r="AH189" i="1"/>
  <c r="AH219" i="1"/>
  <c r="AH202" i="1"/>
  <c r="AH30" i="1"/>
  <c r="AH31" i="1"/>
  <c r="AH32" i="1"/>
  <c r="AH33" i="1"/>
  <c r="AH218" i="1"/>
  <c r="AH244" i="1"/>
  <c r="AH179" i="1"/>
  <c r="AH180" i="1"/>
  <c r="AH36" i="1"/>
  <c r="AH37" i="1"/>
  <c r="AH25" i="1"/>
  <c r="AH68" i="1"/>
  <c r="AH187" i="1"/>
  <c r="AH209" i="1"/>
  <c r="AH237" i="1"/>
  <c r="AH238" i="1"/>
  <c r="AH239" i="1"/>
  <c r="AH141" i="1"/>
  <c r="AH142" i="1"/>
  <c r="AH216" i="1"/>
  <c r="AH217" i="1"/>
  <c r="AH228" i="1"/>
  <c r="AH167" i="1"/>
  <c r="AH196" i="1"/>
  <c r="AH166" i="1"/>
  <c r="AH21" i="1"/>
  <c r="AH226" i="1"/>
  <c r="AH227" i="1"/>
  <c r="AH87" i="1"/>
  <c r="AH247" i="1"/>
  <c r="AH248" i="1"/>
  <c r="AH197" i="1"/>
  <c r="AH182" i="1"/>
  <c r="AH183" i="1"/>
  <c r="AH81" i="1"/>
  <c r="AH190" i="1"/>
  <c r="AH60" i="1"/>
  <c r="AH164" i="1"/>
  <c r="AH200" i="1"/>
  <c r="AH126" i="1"/>
  <c r="AH46" i="1"/>
  <c r="AH47" i="1"/>
  <c r="AH246" i="1"/>
  <c r="AH120" i="1"/>
  <c r="AH121" i="1"/>
  <c r="AH86" i="1"/>
  <c r="AH112" i="1"/>
  <c r="AH249" i="1"/>
  <c r="AH138" i="1"/>
  <c r="AH139" i="1"/>
  <c r="AH201" i="1"/>
  <c r="AH11" i="1"/>
  <c r="AH2" i="1"/>
  <c r="AH124" i="1"/>
  <c r="AH125" i="1"/>
  <c r="AH5" i="1"/>
  <c r="AH6" i="1"/>
  <c r="AH78" i="1"/>
  <c r="AH79" i="1"/>
  <c r="AH163" i="1"/>
  <c r="AH176" i="1"/>
  <c r="AH177" i="1"/>
  <c r="AH19" i="1"/>
  <c r="AH20" i="1"/>
  <c r="AH186" i="1"/>
  <c r="AH115" i="1"/>
  <c r="AH39" i="1"/>
  <c r="AH236" i="1"/>
  <c r="AH174" i="1"/>
  <c r="AH175" i="1"/>
  <c r="AH203" i="1"/>
  <c r="AH204" i="1"/>
  <c r="AH256" i="1"/>
  <c r="AH192" i="1"/>
  <c r="AH193" i="1"/>
  <c r="AH194" i="1"/>
  <c r="AH84" i="1"/>
  <c r="AH85" i="1"/>
  <c r="AH40" i="1"/>
  <c r="AH151" i="1"/>
  <c r="AH152" i="1"/>
  <c r="AH242" i="1"/>
  <c r="E32" i="42" l="1"/>
  <c r="E31" i="41"/>
  <c r="H32" i="42"/>
  <c r="E32" i="41"/>
  <c r="I31" i="41"/>
  <c r="I32" i="42"/>
  <c r="H31" i="42"/>
  <c r="I32" i="41"/>
  <c r="I31" i="42"/>
  <c r="H32" i="41"/>
  <c r="E31" i="42"/>
  <c r="H31" i="41"/>
  <c r="G17" i="42"/>
  <c r="G9" i="42"/>
  <c r="F29" i="42"/>
  <c r="G3" i="42"/>
  <c r="H10" i="42"/>
  <c r="E18" i="42"/>
  <c r="I22" i="42"/>
  <c r="F22" i="42"/>
  <c r="E21" i="42"/>
  <c r="E23" i="42"/>
  <c r="E13" i="42"/>
  <c r="H4" i="42"/>
  <c r="E11" i="42"/>
  <c r="L3" i="42"/>
  <c r="F17" i="42"/>
  <c r="E14" i="41"/>
  <c r="I29" i="41"/>
  <c r="I10" i="41"/>
  <c r="I15" i="41"/>
  <c r="H26" i="41"/>
  <c r="J3" i="41"/>
  <c r="H21" i="41"/>
  <c r="I16" i="41"/>
  <c r="I11" i="41"/>
  <c r="E17" i="41"/>
  <c r="H19" i="42"/>
  <c r="I6" i="41"/>
  <c r="E13" i="41"/>
  <c r="F3" i="42"/>
  <c r="F5" i="41"/>
  <c r="F20" i="42"/>
  <c r="F8" i="42"/>
  <c r="E10" i="42"/>
  <c r="H6" i="42"/>
  <c r="I30" i="42"/>
  <c r="H12" i="42"/>
  <c r="I21" i="42"/>
  <c r="I23" i="42"/>
  <c r="I13" i="42"/>
  <c r="E4" i="42"/>
  <c r="I11" i="42"/>
  <c r="G15" i="42"/>
  <c r="G28" i="42"/>
  <c r="I30" i="41"/>
  <c r="H29" i="41"/>
  <c r="E22" i="41"/>
  <c r="H15" i="41"/>
  <c r="E26" i="41"/>
  <c r="E21" i="41"/>
  <c r="G6" i="41"/>
  <c r="G4" i="41"/>
  <c r="I17" i="41"/>
  <c r="I14" i="42"/>
  <c r="F30" i="42"/>
  <c r="F6" i="42"/>
  <c r="F21" i="42"/>
  <c r="F11" i="42"/>
  <c r="I9" i="42"/>
  <c r="I6" i="42"/>
  <c r="H30" i="42"/>
  <c r="E12" i="42"/>
  <c r="G30" i="42"/>
  <c r="H23" i="42"/>
  <c r="H13" i="42"/>
  <c r="E8" i="42"/>
  <c r="G21" i="42"/>
  <c r="G27" i="42"/>
  <c r="G22" i="42"/>
  <c r="H30" i="41"/>
  <c r="E29" i="41"/>
  <c r="I22" i="41"/>
  <c r="E15" i="41"/>
  <c r="I26" i="41"/>
  <c r="I24" i="41"/>
  <c r="I21" i="41"/>
  <c r="I25" i="41"/>
  <c r="G3" i="41"/>
  <c r="H17" i="41"/>
  <c r="H29" i="42"/>
  <c r="F18" i="42"/>
  <c r="F4" i="42"/>
  <c r="G8" i="42"/>
  <c r="F25" i="42"/>
  <c r="H9" i="42"/>
  <c r="E6" i="42"/>
  <c r="E30" i="42"/>
  <c r="I12" i="42"/>
  <c r="G29" i="42"/>
  <c r="E27" i="42"/>
  <c r="I5" i="42"/>
  <c r="I8" i="42"/>
  <c r="I3" i="42"/>
  <c r="G13" i="42"/>
  <c r="F14" i="42"/>
  <c r="E30" i="41"/>
  <c r="H22" i="41"/>
  <c r="I3" i="41"/>
  <c r="H24" i="41"/>
  <c r="F3" i="41"/>
  <c r="H25" i="41"/>
  <c r="I19" i="41"/>
  <c r="F28" i="42"/>
  <c r="H28" i="42"/>
  <c r="G7" i="42"/>
  <c r="J3" i="42"/>
  <c r="F9" i="42"/>
  <c r="E18" i="41"/>
  <c r="M3" i="41"/>
  <c r="H4" i="41"/>
  <c r="F12" i="42"/>
  <c r="F16" i="42"/>
  <c r="F4" i="41"/>
  <c r="G24" i="42"/>
  <c r="E9" i="42"/>
  <c r="G6" i="42"/>
  <c r="H16" i="42"/>
  <c r="G20" i="42"/>
  <c r="E28" i="42"/>
  <c r="I27" i="42"/>
  <c r="H5" i="42"/>
  <c r="H8" i="42"/>
  <c r="H3" i="42"/>
  <c r="H26" i="42"/>
  <c r="G4" i="42"/>
  <c r="I18" i="41"/>
  <c r="I23" i="41"/>
  <c r="H6" i="41"/>
  <c r="I20" i="41"/>
  <c r="N3" i="41"/>
  <c r="E24" i="41"/>
  <c r="H5" i="41"/>
  <c r="E25" i="41"/>
  <c r="H19" i="41"/>
  <c r="I13" i="41"/>
  <c r="G10" i="42"/>
  <c r="F6" i="41"/>
  <c r="F15" i="42"/>
  <c r="G25" i="42"/>
  <c r="G19" i="42"/>
  <c r="I19" i="42"/>
  <c r="I29" i="42"/>
  <c r="E16" i="42"/>
  <c r="G16" i="42"/>
  <c r="I28" i="42"/>
  <c r="H27" i="42"/>
  <c r="E5" i="42"/>
  <c r="G18" i="42"/>
  <c r="K3" i="42"/>
  <c r="I26" i="42"/>
  <c r="F10" i="42"/>
  <c r="E27" i="41"/>
  <c r="H18" i="41"/>
  <c r="H23" i="41"/>
  <c r="E6" i="41"/>
  <c r="H20" i="41"/>
  <c r="E3" i="41"/>
  <c r="E5" i="41"/>
  <c r="I4" i="41"/>
  <c r="E19" i="41"/>
  <c r="H13" i="41"/>
  <c r="F5" i="42"/>
  <c r="F13" i="42"/>
  <c r="F24" i="42"/>
  <c r="G26" i="42"/>
  <c r="H14" i="42"/>
  <c r="E19" i="42"/>
  <c r="E29" i="42"/>
  <c r="I20" i="42"/>
  <c r="H15" i="42"/>
  <c r="E7" i="42"/>
  <c r="I25" i="42"/>
  <c r="F27" i="42"/>
  <c r="H17" i="42"/>
  <c r="E3" i="42"/>
  <c r="I24" i="42"/>
  <c r="G5" i="42"/>
  <c r="H27" i="41"/>
  <c r="E7" i="41"/>
  <c r="I9" i="41"/>
  <c r="I12" i="41"/>
  <c r="L3" i="41"/>
  <c r="I8" i="41"/>
  <c r="E4" i="41"/>
  <c r="H28" i="41"/>
  <c r="G11" i="42"/>
  <c r="F26" i="42"/>
  <c r="G12" i="42"/>
  <c r="E14" i="42"/>
  <c r="I18" i="42"/>
  <c r="H22" i="42"/>
  <c r="H20" i="42"/>
  <c r="E15" i="42"/>
  <c r="H7" i="42"/>
  <c r="H25" i="42"/>
  <c r="G14" i="42"/>
  <c r="I17" i="42"/>
  <c r="N3" i="42"/>
  <c r="H24" i="42"/>
  <c r="G5" i="41"/>
  <c r="I14" i="41"/>
  <c r="I7" i="41"/>
  <c r="H10" i="41"/>
  <c r="H9" i="41"/>
  <c r="H12" i="41"/>
  <c r="H3" i="41"/>
  <c r="E8" i="41"/>
  <c r="H16" i="41"/>
  <c r="H11" i="41"/>
  <c r="E28" i="41"/>
  <c r="G23" i="42"/>
  <c r="F19" i="42"/>
  <c r="F23" i="42"/>
  <c r="I10" i="42"/>
  <c r="H18" i="42"/>
  <c r="E22" i="42"/>
  <c r="E20" i="42"/>
  <c r="H21" i="42"/>
  <c r="I7" i="42"/>
  <c r="E25" i="42"/>
  <c r="I4" i="42"/>
  <c r="H11" i="42"/>
  <c r="M3" i="42"/>
  <c r="E24" i="42"/>
  <c r="H14" i="41"/>
  <c r="H7" i="41"/>
  <c r="E10" i="41"/>
  <c r="E9" i="41"/>
  <c r="E12" i="41"/>
  <c r="K3" i="41"/>
  <c r="H8" i="41"/>
  <c r="E16" i="41"/>
  <c r="E11" i="41"/>
  <c r="I16" i="42"/>
  <c r="I15" i="42"/>
  <c r="F7" i="42"/>
  <c r="E17" i="42"/>
  <c r="E26" i="42"/>
  <c r="I27" i="41"/>
  <c r="E23" i="41"/>
  <c r="E20" i="41"/>
  <c r="I5" i="41"/>
  <c r="I28" i="41"/>
  <c r="F30" i="39"/>
  <c r="G29" i="39"/>
  <c r="F29" i="39"/>
  <c r="G30" i="39"/>
  <c r="G11" i="39"/>
  <c r="G3" i="39"/>
  <c r="G24" i="39"/>
  <c r="F5" i="31"/>
  <c r="F25" i="33"/>
  <c r="F28" i="38"/>
  <c r="G15" i="34"/>
  <c r="F29" i="38"/>
  <c r="G29" i="35"/>
  <c r="G9" i="39"/>
  <c r="G5" i="32"/>
  <c r="G24" i="35"/>
  <c r="F9" i="33"/>
  <c r="G24" i="36"/>
  <c r="F24" i="32"/>
  <c r="F7" i="36"/>
  <c r="G4" i="32"/>
  <c r="G30" i="35"/>
  <c r="F16" i="39"/>
  <c r="F25" i="35"/>
  <c r="F18" i="31"/>
  <c r="F32" i="35"/>
  <c r="F3" i="39"/>
  <c r="F23" i="34"/>
  <c r="F15" i="38"/>
  <c r="G30" i="38"/>
  <c r="G22" i="38"/>
  <c r="F24" i="38"/>
  <c r="I23" i="39"/>
  <c r="H21" i="39"/>
  <c r="H16" i="39"/>
  <c r="I7" i="39"/>
  <c r="I32" i="39"/>
  <c r="E30" i="39"/>
  <c r="H29" i="39"/>
  <c r="I20" i="39"/>
  <c r="G23" i="39"/>
  <c r="G25" i="38"/>
  <c r="I29" i="38"/>
  <c r="E26" i="38"/>
  <c r="E10" i="38"/>
  <c r="H31" i="38"/>
  <c r="H9" i="38"/>
  <c r="I22" i="38"/>
  <c r="I5" i="38"/>
  <c r="E27" i="38"/>
  <c r="H11" i="38"/>
  <c r="H23" i="38"/>
  <c r="G13" i="38"/>
  <c r="G12" i="38"/>
  <c r="G32" i="35"/>
  <c r="G23" i="35"/>
  <c r="I24" i="36"/>
  <c r="E7" i="36"/>
  <c r="H22" i="36"/>
  <c r="I10" i="36"/>
  <c r="H5" i="36"/>
  <c r="E8" i="36"/>
  <c r="G16" i="36"/>
  <c r="I15" i="36"/>
  <c r="G17" i="36"/>
  <c r="E27" i="36"/>
  <c r="I3" i="36"/>
  <c r="G11" i="35"/>
  <c r="F12" i="35"/>
  <c r="E30" i="35"/>
  <c r="H7" i="35"/>
  <c r="H28" i="35"/>
  <c r="I16" i="35"/>
  <c r="G16" i="35"/>
  <c r="I20" i="35"/>
  <c r="E17" i="35"/>
  <c r="H29" i="35"/>
  <c r="E27" i="35"/>
  <c r="F24" i="35"/>
  <c r="G16" i="34"/>
  <c r="E19" i="34"/>
  <c r="G28" i="34"/>
  <c r="I23" i="34"/>
  <c r="G26" i="31"/>
  <c r="F9" i="34"/>
  <c r="F6" i="38"/>
  <c r="F29" i="34"/>
  <c r="G22" i="39"/>
  <c r="F26" i="35"/>
  <c r="F23" i="39"/>
  <c r="G10" i="33"/>
  <c r="F29" i="36"/>
  <c r="F29" i="33"/>
  <c r="G24" i="38"/>
  <c r="F22" i="33"/>
  <c r="F19" i="36"/>
  <c r="G19" i="31"/>
  <c r="F14" i="36"/>
  <c r="F20" i="32"/>
  <c r="F23" i="35"/>
  <c r="F18" i="32"/>
  <c r="F15" i="35"/>
  <c r="F24" i="31"/>
  <c r="F27" i="34"/>
  <c r="F6" i="39"/>
  <c r="F22" i="39"/>
  <c r="G19" i="39"/>
  <c r="E22" i="39"/>
  <c r="H23" i="39"/>
  <c r="E21" i="39"/>
  <c r="E16" i="39"/>
  <c r="H7" i="39"/>
  <c r="H32" i="39"/>
  <c r="I13" i="39"/>
  <c r="E29" i="39"/>
  <c r="H20" i="39"/>
  <c r="G8" i="39"/>
  <c r="F8" i="38"/>
  <c r="H29" i="38"/>
  <c r="I26" i="38"/>
  <c r="G30" i="34"/>
  <c r="E31" i="38"/>
  <c r="E9" i="38"/>
  <c r="H22" i="38"/>
  <c r="H5" i="38"/>
  <c r="I27" i="38"/>
  <c r="E11" i="38"/>
  <c r="E23" i="38"/>
  <c r="G19" i="38"/>
  <c r="F6" i="36"/>
  <c r="G26" i="35"/>
  <c r="H24" i="36"/>
  <c r="I7" i="36"/>
  <c r="I28" i="36"/>
  <c r="H10" i="36"/>
  <c r="E5" i="36"/>
  <c r="I14" i="36"/>
  <c r="E17" i="36"/>
  <c r="H15" i="36"/>
  <c r="I27" i="36"/>
  <c r="H3" i="36"/>
  <c r="G29" i="33"/>
  <c r="G13" i="34"/>
  <c r="H21" i="35"/>
  <c r="I13" i="35"/>
  <c r="E28" i="35"/>
  <c r="I23" i="35"/>
  <c r="H31" i="35"/>
  <c r="H20" i="35"/>
  <c r="I17" i="35"/>
  <c r="E29" i="35"/>
  <c r="I27" i="35"/>
  <c r="F30" i="35"/>
  <c r="F25" i="34"/>
  <c r="F23" i="31"/>
  <c r="F22" i="34"/>
  <c r="F28" i="39"/>
  <c r="F14" i="34"/>
  <c r="F20" i="39"/>
  <c r="F17" i="35"/>
  <c r="G25" i="32"/>
  <c r="F28" i="33"/>
  <c r="F17" i="36"/>
  <c r="F12" i="33"/>
  <c r="F27" i="38"/>
  <c r="F8" i="33"/>
  <c r="F21" i="36"/>
  <c r="F23" i="32"/>
  <c r="F16" i="36"/>
  <c r="G4" i="31"/>
  <c r="G11" i="36"/>
  <c r="F12" i="31"/>
  <c r="F28" i="36"/>
  <c r="G25" i="31"/>
  <c r="F27" i="35"/>
  <c r="G12" i="39"/>
  <c r="F10" i="39"/>
  <c r="G25" i="36"/>
  <c r="I22" i="39"/>
  <c r="E23" i="39"/>
  <c r="I21" i="39"/>
  <c r="I16" i="39"/>
  <c r="F27" i="39"/>
  <c r="I28" i="39"/>
  <c r="H13" i="39"/>
  <c r="I18" i="39"/>
  <c r="E20" i="39"/>
  <c r="I3" i="39"/>
  <c r="F4" i="38"/>
  <c r="E13" i="38"/>
  <c r="E17" i="38"/>
  <c r="I3" i="38"/>
  <c r="I31" i="38"/>
  <c r="E7" i="38"/>
  <c r="I18" i="38"/>
  <c r="E5" i="38"/>
  <c r="H27" i="38"/>
  <c r="I11" i="38"/>
  <c r="G26" i="38"/>
  <c r="F10" i="38"/>
  <c r="E31" i="33"/>
  <c r="F20" i="36"/>
  <c r="G28" i="33"/>
  <c r="E24" i="36"/>
  <c r="H7" i="36"/>
  <c r="H28" i="36"/>
  <c r="E10" i="36"/>
  <c r="H6" i="36"/>
  <c r="H14" i="36"/>
  <c r="I17" i="36"/>
  <c r="E15" i="36"/>
  <c r="G8" i="36"/>
  <c r="H27" i="36"/>
  <c r="E3" i="36"/>
  <c r="G12" i="33"/>
  <c r="I4" i="35"/>
  <c r="E21" i="35"/>
  <c r="F10" i="31"/>
  <c r="F22" i="35"/>
  <c r="F19" i="39"/>
  <c r="F8" i="35"/>
  <c r="G10" i="39"/>
  <c r="F8" i="36"/>
  <c r="F24" i="33"/>
  <c r="G19" i="33"/>
  <c r="G5" i="38"/>
  <c r="G17" i="34"/>
  <c r="F21" i="38"/>
  <c r="F13" i="33"/>
  <c r="G20" i="38"/>
  <c r="F21" i="32"/>
  <c r="F9" i="36"/>
  <c r="F12" i="32"/>
  <c r="G4" i="36"/>
  <c r="F28" i="32"/>
  <c r="F25" i="36"/>
  <c r="F6" i="31"/>
  <c r="F18" i="35"/>
  <c r="G26" i="39"/>
  <c r="F25" i="39"/>
  <c r="G28" i="38"/>
  <c r="H22" i="39"/>
  <c r="G28" i="39"/>
  <c r="E27" i="39"/>
  <c r="I5" i="39"/>
  <c r="E12" i="39"/>
  <c r="H28" i="39"/>
  <c r="E13" i="39"/>
  <c r="H18" i="39"/>
  <c r="F5" i="39"/>
  <c r="H3" i="39"/>
  <c r="G16" i="38"/>
  <c r="I13" i="38"/>
  <c r="I17" i="38"/>
  <c r="H3" i="38"/>
  <c r="G3" i="38"/>
  <c r="I7" i="38"/>
  <c r="H18" i="38"/>
  <c r="G17" i="38"/>
  <c r="G27" i="38"/>
  <c r="E14" i="38"/>
  <c r="G23" i="36"/>
  <c r="I28" i="38"/>
  <c r="H31" i="33"/>
  <c r="G25" i="35"/>
  <c r="F26" i="36"/>
  <c r="I30" i="36"/>
  <c r="I13" i="36"/>
  <c r="E28" i="36"/>
  <c r="H21" i="36"/>
  <c r="E6" i="36"/>
  <c r="E14" i="36"/>
  <c r="H17" i="36"/>
  <c r="F21" i="31"/>
  <c r="F13" i="35"/>
  <c r="F18" i="39"/>
  <c r="F5" i="35"/>
  <c r="G11" i="31"/>
  <c r="G5" i="36"/>
  <c r="F14" i="33"/>
  <c r="G31" i="34"/>
  <c r="G4" i="38"/>
  <c r="F13" i="34"/>
  <c r="G27" i="39"/>
  <c r="F16" i="33"/>
  <c r="F16" i="38"/>
  <c r="G10" i="32"/>
  <c r="F3" i="38"/>
  <c r="F26" i="32"/>
  <c r="G30" i="36"/>
  <c r="F17" i="32"/>
  <c r="F23" i="36"/>
  <c r="G9" i="31"/>
  <c r="F3" i="35"/>
  <c r="G15" i="38"/>
  <c r="F20" i="38"/>
  <c r="I9" i="39"/>
  <c r="H6" i="39"/>
  <c r="I15" i="39"/>
  <c r="I27" i="39"/>
  <c r="H5" i="39"/>
  <c r="I12" i="39"/>
  <c r="E28" i="39"/>
  <c r="E17" i="39"/>
  <c r="E18" i="39"/>
  <c r="I19" i="39"/>
  <c r="E3" i="39"/>
  <c r="G3" i="36"/>
  <c r="H13" i="38"/>
  <c r="H17" i="38"/>
  <c r="L3" i="38"/>
  <c r="G31" i="38"/>
  <c r="H7" i="38"/>
  <c r="E18" i="38"/>
  <c r="E4" i="38"/>
  <c r="I30" i="38"/>
  <c r="I14" i="38"/>
  <c r="I24" i="38"/>
  <c r="H28" i="38"/>
  <c r="F5" i="36"/>
  <c r="G27" i="36"/>
  <c r="I4" i="36"/>
  <c r="H30" i="36"/>
  <c r="H13" i="36"/>
  <c r="I19" i="36"/>
  <c r="E21" i="36"/>
  <c r="I6" i="36"/>
  <c r="I20" i="36"/>
  <c r="E32" i="36"/>
  <c r="G20" i="35"/>
  <c r="I29" i="36"/>
  <c r="I12" i="36"/>
  <c r="M3" i="36"/>
  <c r="G19" i="35"/>
  <c r="E4" i="35"/>
  <c r="G21" i="35"/>
  <c r="I10" i="35"/>
  <c r="E19" i="35"/>
  <c r="I8" i="35"/>
  <c r="G22" i="35"/>
  <c r="H11" i="35"/>
  <c r="H9" i="35"/>
  <c r="I26" i="35"/>
  <c r="I12" i="35"/>
  <c r="E3" i="35"/>
  <c r="F31" i="34"/>
  <c r="E28" i="34"/>
  <c r="F14" i="32"/>
  <c r="F10" i="35"/>
  <c r="F15" i="31"/>
  <c r="F31" i="35"/>
  <c r="F6" i="32"/>
  <c r="F10" i="36"/>
  <c r="F7" i="31"/>
  <c r="F8" i="34"/>
  <c r="F11" i="39"/>
  <c r="F7" i="35"/>
  <c r="G17" i="39"/>
  <c r="G25" i="34"/>
  <c r="F22" i="38"/>
  <c r="F23" i="33"/>
  <c r="G18" i="38"/>
  <c r="G30" i="33"/>
  <c r="G8" i="38"/>
  <c r="G26" i="33"/>
  <c r="F31" i="38"/>
  <c r="F8" i="31"/>
  <c r="G20" i="36"/>
  <c r="G18" i="39"/>
  <c r="G6" i="39"/>
  <c r="H9" i="39"/>
  <c r="E6" i="39"/>
  <c r="H15" i="39"/>
  <c r="H27" i="39"/>
  <c r="E5" i="39"/>
  <c r="H12" i="39"/>
  <c r="H31" i="39"/>
  <c r="I17" i="39"/>
  <c r="F17" i="39"/>
  <c r="H19" i="39"/>
  <c r="N3" i="39"/>
  <c r="F5" i="38"/>
  <c r="G9" i="38"/>
  <c r="I19" i="38"/>
  <c r="J3" i="38"/>
  <c r="F17" i="38"/>
  <c r="I25" i="38"/>
  <c r="G11" i="38"/>
  <c r="I4" i="38"/>
  <c r="H30" i="38"/>
  <c r="H14" i="38"/>
  <c r="H24" i="38"/>
  <c r="E28" i="38"/>
  <c r="G31" i="35"/>
  <c r="G3" i="35"/>
  <c r="H4" i="36"/>
  <c r="E30" i="36"/>
  <c r="E13" i="36"/>
  <c r="H19" i="36"/>
  <c r="I21" i="36"/>
  <c r="G10" i="36"/>
  <c r="H20" i="36"/>
  <c r="I32" i="36"/>
  <c r="G15" i="35"/>
  <c r="H29" i="36"/>
  <c r="H12" i="36"/>
  <c r="L3" i="36"/>
  <c r="G17" i="35"/>
  <c r="F11" i="32"/>
  <c r="F31" i="33"/>
  <c r="G27" i="31"/>
  <c r="F22" i="36"/>
  <c r="G27" i="33"/>
  <c r="F9" i="38"/>
  <c r="G14" i="31"/>
  <c r="F7" i="34"/>
  <c r="F16" i="32"/>
  <c r="F19" i="35"/>
  <c r="F13" i="31"/>
  <c r="F12" i="34"/>
  <c r="F15" i="39"/>
  <c r="F24" i="34"/>
  <c r="F23" i="38"/>
  <c r="G4" i="34"/>
  <c r="F14" i="38"/>
  <c r="F10" i="34"/>
  <c r="G10" i="38"/>
  <c r="F13" i="32"/>
  <c r="G6" i="36"/>
  <c r="G6" i="38"/>
  <c r="F13" i="39"/>
  <c r="E9" i="39"/>
  <c r="I6" i="39"/>
  <c r="E15" i="39"/>
  <c r="H26" i="39"/>
  <c r="I8" i="39"/>
  <c r="H11" i="39"/>
  <c r="E31" i="39"/>
  <c r="H17" i="39"/>
  <c r="G7" i="39"/>
  <c r="E19" i="39"/>
  <c r="M3" i="39"/>
  <c r="I20" i="38"/>
  <c r="H16" i="38"/>
  <c r="E19" i="38"/>
  <c r="H21" i="38"/>
  <c r="H25" i="38"/>
  <c r="G14" i="38"/>
  <c r="H4" i="38"/>
  <c r="E30" i="38"/>
  <c r="I12" i="38"/>
  <c r="E24" i="38"/>
  <c r="F12" i="38"/>
  <c r="G9" i="36"/>
  <c r="G29" i="36"/>
  <c r="E4" i="36"/>
  <c r="H26" i="36"/>
  <c r="G7" i="36"/>
  <c r="E19" i="36"/>
  <c r="I23" i="36"/>
  <c r="G22" i="36"/>
  <c r="E20" i="36"/>
  <c r="H32" i="36"/>
  <c r="F11" i="36"/>
  <c r="E29" i="36"/>
  <c r="F4" i="36"/>
  <c r="K3" i="36"/>
  <c r="G9" i="35"/>
  <c r="H24" i="35"/>
  <c r="I22" i="35"/>
  <c r="E10" i="35"/>
  <c r="H25" i="35"/>
  <c r="E8" i="35"/>
  <c r="G13" i="35"/>
  <c r="I11" i="35"/>
  <c r="I15" i="35"/>
  <c r="G5" i="35"/>
  <c r="F4" i="35"/>
  <c r="M3" i="35"/>
  <c r="F17" i="34"/>
  <c r="I10" i="34"/>
  <c r="H20" i="34"/>
  <c r="G19" i="34"/>
  <c r="E6" i="34"/>
  <c r="H30" i="34"/>
  <c r="F5" i="34"/>
  <c r="H7" i="34"/>
  <c r="H26" i="34"/>
  <c r="F4" i="33"/>
  <c r="J3" i="34"/>
  <c r="E12" i="34"/>
  <c r="G9" i="33"/>
  <c r="F6" i="33"/>
  <c r="F27" i="36"/>
  <c r="F9" i="32"/>
  <c r="G13" i="36"/>
  <c r="F3" i="34"/>
  <c r="F25" i="38"/>
  <c r="F15" i="32"/>
  <c r="F6" i="34"/>
  <c r="G27" i="32"/>
  <c r="F16" i="35"/>
  <c r="F20" i="31"/>
  <c r="G14" i="35"/>
  <c r="G13" i="39"/>
  <c r="F11" i="34"/>
  <c r="F21" i="39"/>
  <c r="F30" i="34"/>
  <c r="F32" i="38"/>
  <c r="F16" i="34"/>
  <c r="F19" i="38"/>
  <c r="G20" i="33"/>
  <c r="F15" i="36"/>
  <c r="G20" i="39"/>
  <c r="G4" i="39"/>
  <c r="I24" i="39"/>
  <c r="I25" i="39"/>
  <c r="I10" i="39"/>
  <c r="E26" i="39"/>
  <c r="H8" i="39"/>
  <c r="E11" i="39"/>
  <c r="I31" i="39"/>
  <c r="G21" i="39"/>
  <c r="I14" i="39"/>
  <c r="I4" i="39"/>
  <c r="L3" i="39"/>
  <c r="H20" i="38"/>
  <c r="E16" i="38"/>
  <c r="H19" i="38"/>
  <c r="N3" i="38"/>
  <c r="E21" i="38"/>
  <c r="F3" i="33"/>
  <c r="F3" i="36"/>
  <c r="F30" i="32"/>
  <c r="G18" i="36"/>
  <c r="F21" i="34"/>
  <c r="F30" i="38"/>
  <c r="G22" i="32"/>
  <c r="F21" i="35"/>
  <c r="F8" i="32"/>
  <c r="G26" i="36"/>
  <c r="F7" i="32"/>
  <c r="F11" i="35"/>
  <c r="F4" i="39"/>
  <c r="F6" i="35"/>
  <c r="G5" i="39"/>
  <c r="F18" i="34"/>
  <c r="F7" i="39"/>
  <c r="G5" i="34"/>
  <c r="F14" i="39"/>
  <c r="G4" i="33"/>
  <c r="F7" i="38"/>
  <c r="F9" i="39"/>
  <c r="G14" i="39"/>
  <c r="H24" i="39"/>
  <c r="H25" i="39"/>
  <c r="H10" i="39"/>
  <c r="I26" i="39"/>
  <c r="E8" i="39"/>
  <c r="I11" i="39"/>
  <c r="I30" i="39"/>
  <c r="G32" i="38"/>
  <c r="H14" i="39"/>
  <c r="H4" i="39"/>
  <c r="K3" i="39"/>
  <c r="E20" i="38"/>
  <c r="I16" i="38"/>
  <c r="I10" i="38"/>
  <c r="M3" i="38"/>
  <c r="I21" i="38"/>
  <c r="F18" i="38"/>
  <c r="H15" i="38"/>
  <c r="G29" i="38"/>
  <c r="I6" i="38"/>
  <c r="H12" i="38"/>
  <c r="I8" i="38"/>
  <c r="I32" i="38"/>
  <c r="I31" i="33"/>
  <c r="G19" i="36"/>
  <c r="H18" i="36"/>
  <c r="I26" i="36"/>
  <c r="E22" i="36"/>
  <c r="H25" i="36"/>
  <c r="E23" i="36"/>
  <c r="I8" i="36"/>
  <c r="E16" i="36"/>
  <c r="H9" i="36"/>
  <c r="E31" i="36"/>
  <c r="E11" i="36"/>
  <c r="F24" i="36"/>
  <c r="F27" i="33"/>
  <c r="F17" i="33"/>
  <c r="F11" i="38"/>
  <c r="G21" i="33"/>
  <c r="F13" i="38"/>
  <c r="G20" i="34"/>
  <c r="F8" i="39"/>
  <c r="F3" i="32"/>
  <c r="G12" i="35"/>
  <c r="F11" i="33"/>
  <c r="G12" i="36"/>
  <c r="G19" i="32"/>
  <c r="F9" i="35"/>
  <c r="F24" i="39"/>
  <c r="G4" i="35"/>
  <c r="G25" i="39"/>
  <c r="F28" i="35"/>
  <c r="F26" i="39"/>
  <c r="F20" i="35"/>
  <c r="F12" i="39"/>
  <c r="G26" i="34"/>
  <c r="F26" i="38"/>
  <c r="G23" i="38"/>
  <c r="G16" i="39"/>
  <c r="E24" i="39"/>
  <c r="E25" i="39"/>
  <c r="E10" i="39"/>
  <c r="G15" i="39"/>
  <c r="E7" i="39"/>
  <c r="E32" i="39"/>
  <c r="H30" i="39"/>
  <c r="I29" i="39"/>
  <c r="E14" i="39"/>
  <c r="E4" i="39"/>
  <c r="J3" i="39"/>
  <c r="E29" i="38"/>
  <c r="H26" i="38"/>
  <c r="H10" i="38"/>
  <c r="K3" i="38"/>
  <c r="I9" i="38"/>
  <c r="E22" i="38"/>
  <c r="E15" i="38"/>
  <c r="G7" i="38"/>
  <c r="E6" i="38"/>
  <c r="I23" i="38"/>
  <c r="H8" i="38"/>
  <c r="H32" i="38"/>
  <c r="G31" i="33"/>
  <c r="F13" i="36"/>
  <c r="E18" i="36"/>
  <c r="G21" i="36"/>
  <c r="I22" i="36"/>
  <c r="E25" i="36"/>
  <c r="I5" i="36"/>
  <c r="H8" i="36"/>
  <c r="I16" i="36"/>
  <c r="E9" i="36"/>
  <c r="I31" i="36"/>
  <c r="I11" i="36"/>
  <c r="F30" i="36"/>
  <c r="G27" i="35"/>
  <c r="F29" i="35"/>
  <c r="H30" i="35"/>
  <c r="I7" i="35"/>
  <c r="I28" i="35"/>
  <c r="E16" i="35"/>
  <c r="E5" i="35"/>
  <c r="E14" i="35"/>
  <c r="H32" i="35"/>
  <c r="I29" i="35"/>
  <c r="I6" i="35"/>
  <c r="E18" i="35"/>
  <c r="J3" i="35"/>
  <c r="H19" i="34"/>
  <c r="E25" i="38"/>
  <c r="I18" i="36"/>
  <c r="H4" i="35"/>
  <c r="H10" i="35"/>
  <c r="H8" i="35"/>
  <c r="E11" i="35"/>
  <c r="G8" i="35"/>
  <c r="N3" i="35"/>
  <c r="H28" i="34"/>
  <c r="I11" i="34"/>
  <c r="I24" i="34"/>
  <c r="F26" i="34"/>
  <c r="H22" i="34"/>
  <c r="E17" i="34"/>
  <c r="E4" i="34"/>
  <c r="G9" i="34"/>
  <c r="K3" i="34"/>
  <c r="I27" i="34"/>
  <c r="H11" i="33"/>
  <c r="I19" i="33"/>
  <c r="G8" i="32"/>
  <c r="I20" i="33"/>
  <c r="H25" i="33"/>
  <c r="F20" i="33"/>
  <c r="H10" i="33"/>
  <c r="H21" i="33"/>
  <c r="F5" i="33"/>
  <c r="E3" i="33"/>
  <c r="H17" i="33"/>
  <c r="E6" i="33"/>
  <c r="F22" i="32"/>
  <c r="E20" i="32"/>
  <c r="G16" i="32"/>
  <c r="H7" i="32"/>
  <c r="I17" i="32"/>
  <c r="H23" i="32"/>
  <c r="H13" i="32"/>
  <c r="E12" i="32"/>
  <c r="E4" i="32"/>
  <c r="G21" i="32"/>
  <c r="H5" i="32"/>
  <c r="F19" i="31"/>
  <c r="I3" i="31"/>
  <c r="E10" i="31"/>
  <c r="H5" i="31"/>
  <c r="I27" i="31"/>
  <c r="H28" i="31"/>
  <c r="E24" i="31"/>
  <c r="I15" i="31"/>
  <c r="I8" i="31"/>
  <c r="I11" i="31"/>
  <c r="I7" i="31"/>
  <c r="G6" i="31"/>
  <c r="E8" i="31"/>
  <c r="I22" i="31"/>
  <c r="G21" i="31"/>
  <c r="G17" i="31"/>
  <c r="G18" i="31"/>
  <c r="I14" i="31"/>
  <c r="I15" i="38"/>
  <c r="E26" i="36"/>
  <c r="G14" i="36"/>
  <c r="I24" i="35"/>
  <c r="G7" i="35"/>
  <c r="I5" i="35"/>
  <c r="E32" i="35"/>
  <c r="H6" i="35"/>
  <c r="L3" i="35"/>
  <c r="E10" i="34"/>
  <c r="H11" i="34"/>
  <c r="G24" i="34"/>
  <c r="I31" i="34"/>
  <c r="E22" i="34"/>
  <c r="F15" i="34"/>
  <c r="I4" i="34"/>
  <c r="G12" i="34"/>
  <c r="I3" i="34"/>
  <c r="H27" i="34"/>
  <c r="E11" i="33"/>
  <c r="F21" i="33"/>
  <c r="G11" i="32"/>
  <c r="I18" i="33"/>
  <c r="E25" i="33"/>
  <c r="G15" i="33"/>
  <c r="I10" i="33"/>
  <c r="E21" i="33"/>
  <c r="H29" i="33"/>
  <c r="N3" i="33"/>
  <c r="E17" i="33"/>
  <c r="F7" i="33"/>
  <c r="G30" i="32"/>
  <c r="I20" i="32"/>
  <c r="I26" i="32"/>
  <c r="H9" i="32"/>
  <c r="E17" i="32"/>
  <c r="E23" i="32"/>
  <c r="E13" i="32"/>
  <c r="H12" i="32"/>
  <c r="I4" i="32"/>
  <c r="F29" i="32"/>
  <c r="F10" i="32"/>
  <c r="F25" i="31"/>
  <c r="M3" i="31"/>
  <c r="E5" i="31"/>
  <c r="H27" i="31"/>
  <c r="E28" i="31"/>
  <c r="H24" i="31"/>
  <c r="H15" i="31"/>
  <c r="H8" i="31"/>
  <c r="E11" i="31"/>
  <c r="H7" i="31"/>
  <c r="F16" i="31"/>
  <c r="G16" i="31"/>
  <c r="I29" i="31"/>
  <c r="E16" i="31"/>
  <c r="G23" i="31"/>
  <c r="E22" i="32"/>
  <c r="H17" i="31"/>
  <c r="F14" i="31"/>
  <c r="G21" i="38"/>
  <c r="G18" i="35"/>
  <c r="H11" i="36"/>
  <c r="E24" i="35"/>
  <c r="G29" i="34"/>
  <c r="H5" i="35"/>
  <c r="I32" i="35"/>
  <c r="E6" i="35"/>
  <c r="K3" i="35"/>
  <c r="H10" i="34"/>
  <c r="E11" i="34"/>
  <c r="I18" i="34"/>
  <c r="H31" i="34"/>
  <c r="I21" i="34"/>
  <c r="G18" i="34"/>
  <c r="I26" i="34"/>
  <c r="F4" i="34"/>
  <c r="H3" i="34"/>
  <c r="E27" i="34"/>
  <c r="G3" i="33"/>
  <c r="F5" i="32"/>
  <c r="E15" i="33"/>
  <c r="H18" i="33"/>
  <c r="I25" i="33"/>
  <c r="F26" i="33"/>
  <c r="I27" i="33"/>
  <c r="G17" i="33"/>
  <c r="E29" i="33"/>
  <c r="M3" i="33"/>
  <c r="I12" i="33"/>
  <c r="F18" i="33"/>
  <c r="G3" i="32"/>
  <c r="H20" i="32"/>
  <c r="H26" i="32"/>
  <c r="E9" i="32"/>
  <c r="H17" i="32"/>
  <c r="F25" i="32"/>
  <c r="G18" i="32"/>
  <c r="G7" i="32"/>
  <c r="E3" i="32"/>
  <c r="G14" i="32"/>
  <c r="I11" i="32"/>
  <c r="G13" i="31"/>
  <c r="L3" i="31"/>
  <c r="E22" i="31"/>
  <c r="I13" i="31"/>
  <c r="H16" i="31"/>
  <c r="I20" i="31"/>
  <c r="E15" i="31"/>
  <c r="F29" i="31"/>
  <c r="I19" i="31"/>
  <c r="H6" i="38"/>
  <c r="I25" i="36"/>
  <c r="E12" i="36"/>
  <c r="I30" i="35"/>
  <c r="I19" i="35"/>
  <c r="E31" i="35"/>
  <c r="H17" i="35"/>
  <c r="H27" i="35"/>
  <c r="G14" i="34"/>
  <c r="G23" i="34"/>
  <c r="H23" i="34"/>
  <c r="H18" i="34"/>
  <c r="E31" i="34"/>
  <c r="H21" i="34"/>
  <c r="I7" i="34"/>
  <c r="E26" i="34"/>
  <c r="E25" i="34"/>
  <c r="F19" i="34"/>
  <c r="E30" i="32"/>
  <c r="G11" i="33"/>
  <c r="I23" i="33"/>
  <c r="H15" i="33"/>
  <c r="E18" i="33"/>
  <c r="G28" i="32"/>
  <c r="I7" i="33"/>
  <c r="H27" i="33"/>
  <c r="H30" i="32"/>
  <c r="I29" i="33"/>
  <c r="L3" i="33"/>
  <c r="H12" i="33"/>
  <c r="G6" i="33"/>
  <c r="F27" i="32"/>
  <c r="I16" i="32"/>
  <c r="E26" i="32"/>
  <c r="I9" i="32"/>
  <c r="E25" i="32"/>
  <c r="I6" i="32"/>
  <c r="E15" i="32"/>
  <c r="G9" i="32"/>
  <c r="N3" i="32"/>
  <c r="G26" i="32"/>
  <c r="H11" i="32"/>
  <c r="G8" i="31"/>
  <c r="K3" i="31"/>
  <c r="E12" i="31"/>
  <c r="E12" i="38"/>
  <c r="H23" i="36"/>
  <c r="F18" i="36"/>
  <c r="I21" i="35"/>
  <c r="H19" i="35"/>
  <c r="I31" i="35"/>
  <c r="I9" i="35"/>
  <c r="E12" i="35"/>
  <c r="G21" i="34"/>
  <c r="G8" i="34"/>
  <c r="E23" i="34"/>
  <c r="E18" i="34"/>
  <c r="E30" i="34"/>
  <c r="E21" i="34"/>
  <c r="E7" i="34"/>
  <c r="G17" i="32"/>
  <c r="I25" i="34"/>
  <c r="F28" i="34"/>
  <c r="F30" i="33"/>
  <c r="H9" i="33"/>
  <c r="H23" i="33"/>
  <c r="I15" i="33"/>
  <c r="I16" i="33"/>
  <c r="G14" i="33"/>
  <c r="H7" i="33"/>
  <c r="E27" i="33"/>
  <c r="I22" i="33"/>
  <c r="G22" i="33"/>
  <c r="K3" i="33"/>
  <c r="E12" i="33"/>
  <c r="H4" i="33"/>
  <c r="H29" i="32"/>
  <c r="H16" i="32"/>
  <c r="I18" i="32"/>
  <c r="I27" i="32"/>
  <c r="I25" i="32"/>
  <c r="H6" i="32"/>
  <c r="I15" i="32"/>
  <c r="G12" i="32"/>
  <c r="M3" i="32"/>
  <c r="F19" i="32"/>
  <c r="E11" i="32"/>
  <c r="G7" i="31"/>
  <c r="J3" i="31"/>
  <c r="H22" i="31"/>
  <c r="E13" i="31"/>
  <c r="I16" i="31"/>
  <c r="E20" i="31"/>
  <c r="F4" i="31"/>
  <c r="I18" i="31"/>
  <c r="I25" i="31"/>
  <c r="H29" i="31"/>
  <c r="H23" i="31"/>
  <c r="G29" i="31"/>
  <c r="E9" i="31"/>
  <c r="G3" i="31"/>
  <c r="H25" i="31"/>
  <c r="F4" i="32"/>
  <c r="E28" i="32"/>
  <c r="H9" i="31"/>
  <c r="G24" i="31"/>
  <c r="E8" i="38"/>
  <c r="G28" i="36"/>
  <c r="N3" i="36"/>
  <c r="E22" i="35"/>
  <c r="I25" i="35"/>
  <c r="G28" i="35"/>
  <c r="E9" i="35"/>
  <c r="H12" i="35"/>
  <c r="F20" i="34"/>
  <c r="H29" i="34"/>
  <c r="I8" i="34"/>
  <c r="I6" i="34"/>
  <c r="I30" i="34"/>
  <c r="E15" i="34"/>
  <c r="I13" i="34"/>
  <c r="G22" i="34"/>
  <c r="H25" i="34"/>
  <c r="H14" i="34"/>
  <c r="G6" i="32"/>
  <c r="E9" i="33"/>
  <c r="E23" i="33"/>
  <c r="I28" i="33"/>
  <c r="H16" i="33"/>
  <c r="E5" i="33"/>
  <c r="E7" i="33"/>
  <c r="F10" i="33"/>
  <c r="H22" i="33"/>
  <c r="I30" i="32"/>
  <c r="J3" i="33"/>
  <c r="I26" i="33"/>
  <c r="E4" i="33"/>
  <c r="E29" i="32"/>
  <c r="E16" i="32"/>
  <c r="H18" i="32"/>
  <c r="H27" i="32"/>
  <c r="H25" i="32"/>
  <c r="E6" i="32"/>
  <c r="H15" i="32"/>
  <c r="G23" i="32"/>
  <c r="L3" i="32"/>
  <c r="I28" i="32"/>
  <c r="F3" i="31"/>
  <c r="F9" i="31"/>
  <c r="H3" i="31"/>
  <c r="H21" i="31"/>
  <c r="E17" i="31"/>
  <c r="G10" i="31"/>
  <c r="H18" i="31"/>
  <c r="E23" i="31"/>
  <c r="E24" i="32"/>
  <c r="I21" i="31"/>
  <c r="E32" i="38"/>
  <c r="H16" i="36"/>
  <c r="J3" i="36"/>
  <c r="H22" i="35"/>
  <c r="E25" i="35"/>
  <c r="I14" i="35"/>
  <c r="H15" i="35"/>
  <c r="I18" i="35"/>
  <c r="G7" i="34"/>
  <c r="E29" i="34"/>
  <c r="H8" i="34"/>
  <c r="H6" i="34"/>
  <c r="H9" i="34"/>
  <c r="I15" i="34"/>
  <c r="H13" i="34"/>
  <c r="I16" i="34"/>
  <c r="E3" i="34"/>
  <c r="E14" i="34"/>
  <c r="G24" i="32"/>
  <c r="I9" i="33"/>
  <c r="H14" i="33"/>
  <c r="H28" i="33"/>
  <c r="E16" i="33"/>
  <c r="I5" i="33"/>
  <c r="H24" i="33"/>
  <c r="G16" i="33"/>
  <c r="E22" i="33"/>
  <c r="G7" i="33"/>
  <c r="I3" i="33"/>
  <c r="H26" i="33"/>
  <c r="I4" i="33"/>
  <c r="I29" i="32"/>
  <c r="H14" i="32"/>
  <c r="E18" i="32"/>
  <c r="E27" i="32"/>
  <c r="I21" i="32"/>
  <c r="H24" i="32"/>
  <c r="I22" i="32"/>
  <c r="E10" i="32"/>
  <c r="K3" i="32"/>
  <c r="H28" i="32"/>
  <c r="G12" i="31"/>
  <c r="G15" i="31"/>
  <c r="E3" i="31"/>
  <c r="E21" i="31"/>
  <c r="I9" i="31"/>
  <c r="I17" i="31"/>
  <c r="I4" i="31"/>
  <c r="H26" i="31"/>
  <c r="G5" i="31"/>
  <c r="E18" i="31"/>
  <c r="E25" i="31"/>
  <c r="F28" i="31"/>
  <c r="G13" i="33"/>
  <c r="I8" i="33"/>
  <c r="E26" i="33"/>
  <c r="G5" i="33"/>
  <c r="E14" i="32"/>
  <c r="I8" i="32"/>
  <c r="I10" i="32"/>
  <c r="H6" i="31"/>
  <c r="E26" i="31"/>
  <c r="G15" i="36"/>
  <c r="I9" i="36"/>
  <c r="F14" i="35"/>
  <c r="E7" i="35"/>
  <c r="H16" i="35"/>
  <c r="H14" i="35"/>
  <c r="E15" i="35"/>
  <c r="H18" i="35"/>
  <c r="G6" i="34"/>
  <c r="I29" i="34"/>
  <c r="E8" i="34"/>
  <c r="E5" i="34"/>
  <c r="E9" i="34"/>
  <c r="H15" i="34"/>
  <c r="E13" i="34"/>
  <c r="H16" i="34"/>
  <c r="N3" i="34"/>
  <c r="I14" i="34"/>
  <c r="G13" i="32"/>
  <c r="G8" i="33"/>
  <c r="E14" i="33"/>
  <c r="E28" i="33"/>
  <c r="I13" i="33"/>
  <c r="H5" i="33"/>
  <c r="E24" i="33"/>
  <c r="E30" i="33"/>
  <c r="H3" i="33"/>
  <c r="H19" i="32"/>
  <c r="H21" i="32"/>
  <c r="N3" i="31"/>
  <c r="F12" i="36"/>
  <c r="G27" i="34"/>
  <c r="G6" i="35"/>
  <c r="H13" i="35"/>
  <c r="H23" i="35"/>
  <c r="E20" i="35"/>
  <c r="H26" i="35"/>
  <c r="I3" i="35"/>
  <c r="I19" i="34"/>
  <c r="E20" i="34"/>
  <c r="H24" i="34"/>
  <c r="I5" i="34"/>
  <c r="I9" i="34"/>
  <c r="I17" i="34"/>
  <c r="G11" i="34"/>
  <c r="E16" i="34"/>
  <c r="M3" i="34"/>
  <c r="I12" i="34"/>
  <c r="F19" i="33"/>
  <c r="H19" i="33"/>
  <c r="I14" i="33"/>
  <c r="H20" i="33"/>
  <c r="H13" i="33"/>
  <c r="G25" i="33"/>
  <c r="I24" i="33"/>
  <c r="G24" i="33"/>
  <c r="H30" i="33"/>
  <c r="H8" i="33"/>
  <c r="G18" i="33"/>
  <c r="I6" i="33"/>
  <c r="G15" i="32"/>
  <c r="E19" i="32"/>
  <c r="I14" i="32"/>
  <c r="I7" i="32"/>
  <c r="H8" i="32"/>
  <c r="E21" i="32"/>
  <c r="I24" i="32"/>
  <c r="H22" i="32"/>
  <c r="H10" i="32"/>
  <c r="I3" i="32"/>
  <c r="E5" i="32"/>
  <c r="G20" i="31"/>
  <c r="E6" i="31"/>
  <c r="I10" i="31"/>
  <c r="G22" i="31"/>
  <c r="F22" i="31"/>
  <c r="F27" i="31"/>
  <c r="H4" i="31"/>
  <c r="I26" i="31"/>
  <c r="E19" i="31"/>
  <c r="E14" i="31"/>
  <c r="G28" i="31"/>
  <c r="H31" i="36"/>
  <c r="G3" i="34"/>
  <c r="E13" i="35"/>
  <c r="E23" i="35"/>
  <c r="G10" i="35"/>
  <c r="E26" i="35"/>
  <c r="H3" i="35"/>
  <c r="I28" i="34"/>
  <c r="I20" i="34"/>
  <c r="E24" i="34"/>
  <c r="H5" i="34"/>
  <c r="I22" i="34"/>
  <c r="H17" i="34"/>
  <c r="H4" i="34"/>
  <c r="G10" i="34"/>
  <c r="L3" i="34"/>
  <c r="H12" i="34"/>
  <c r="I11" i="33"/>
  <c r="E19" i="33"/>
  <c r="G23" i="33"/>
  <c r="E20" i="33"/>
  <c r="E13" i="33"/>
  <c r="F15" i="33"/>
  <c r="E10" i="33"/>
  <c r="I21" i="33"/>
  <c r="I30" i="33"/>
  <c r="E8" i="33"/>
  <c r="I17" i="33"/>
  <c r="H6" i="33"/>
  <c r="G20" i="32"/>
  <c r="I19" i="32"/>
  <c r="G29" i="32"/>
  <c r="E7" i="32"/>
  <c r="E8" i="32"/>
  <c r="I23" i="32"/>
  <c r="I13" i="32"/>
  <c r="I12" i="32"/>
  <c r="H4" i="32"/>
  <c r="H3" i="32"/>
  <c r="I5" i="32"/>
  <c r="F11" i="31"/>
  <c r="I6" i="31"/>
  <c r="H10" i="31"/>
  <c r="I5" i="31"/>
  <c r="E27" i="31"/>
  <c r="I28" i="31"/>
  <c r="I24" i="31"/>
  <c r="H19" i="31"/>
  <c r="H14" i="31"/>
  <c r="H11" i="31"/>
  <c r="E7" i="31"/>
  <c r="H12" i="31"/>
  <c r="F17" i="31"/>
  <c r="F26" i="31"/>
  <c r="H13" i="31"/>
  <c r="H20" i="31"/>
  <c r="E29" i="31"/>
  <c r="I23" i="31"/>
  <c r="J3" i="32"/>
  <c r="E4" i="31"/>
  <c r="I12" i="31"/>
  <c r="G11" i="21"/>
  <c r="H11" i="21" l="1"/>
  <c r="K11" i="21"/>
  <c r="E40" i="29" l="1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B99" i="29" l="1" a="1"/>
  <c r="B99" i="29" s="1"/>
  <c r="B98" i="29" a="1"/>
  <c r="B98" i="29" s="1"/>
  <c r="B97" i="29" a="1"/>
  <c r="B97" i="29" s="1"/>
  <c r="B96" i="29" a="1"/>
  <c r="B96" i="29" s="1"/>
  <c r="B95" i="29" a="1"/>
  <c r="B95" i="29" s="1"/>
  <c r="B94" i="29" a="1"/>
  <c r="B94" i="29" s="1"/>
  <c r="B93" i="29" a="1"/>
  <c r="B93" i="29" s="1"/>
  <c r="B92" i="29" a="1"/>
  <c r="B92" i="29" s="1"/>
  <c r="D91" i="29" a="1"/>
  <c r="D91" i="29" s="1"/>
  <c r="C91" i="29" a="1"/>
  <c r="C91" i="29" s="1"/>
  <c r="B91" i="29" a="1"/>
  <c r="B91" i="29" s="1"/>
  <c r="D90" i="29" a="1"/>
  <c r="D90" i="29" s="1"/>
  <c r="C90" i="29" a="1"/>
  <c r="C90" i="29" s="1"/>
  <c r="B90" i="29" a="1"/>
  <c r="B90" i="29" s="1"/>
  <c r="D89" i="29" a="1"/>
  <c r="D89" i="29" s="1"/>
  <c r="C89" i="29" a="1"/>
  <c r="C89" i="29" s="1"/>
  <c r="B89" i="29" a="1"/>
  <c r="B89" i="29" s="1"/>
  <c r="D88" i="29" a="1"/>
  <c r="D88" i="29" s="1"/>
  <c r="C88" i="29" a="1"/>
  <c r="C88" i="29" s="1"/>
  <c r="B88" i="29" a="1"/>
  <c r="B88" i="29" s="1"/>
  <c r="D87" i="29" a="1"/>
  <c r="D87" i="29" s="1"/>
  <c r="C87" i="29" a="1"/>
  <c r="C87" i="29" s="1"/>
  <c r="B87" i="29" a="1"/>
  <c r="B87" i="29" s="1"/>
  <c r="D86" i="29" a="1"/>
  <c r="D86" i="29" s="1"/>
  <c r="C86" i="29" a="1"/>
  <c r="C86" i="29" s="1"/>
  <c r="B86" i="29" a="1"/>
  <c r="B86" i="29" s="1"/>
  <c r="D85" i="29" a="1"/>
  <c r="D85" i="29" s="1"/>
  <c r="C85" i="29" a="1"/>
  <c r="C85" i="29" s="1"/>
  <c r="B85" i="29" a="1"/>
  <c r="B85" i="29" s="1"/>
  <c r="D84" i="29" a="1"/>
  <c r="D84" i="29" s="1"/>
  <c r="C84" i="29" a="1"/>
  <c r="C84" i="29" s="1"/>
  <c r="B84" i="29" a="1"/>
  <c r="B84" i="29" s="1"/>
  <c r="D83" i="29" a="1"/>
  <c r="D83" i="29" s="1"/>
  <c r="C83" i="29" a="1"/>
  <c r="C83" i="29" s="1"/>
  <c r="B83" i="29" a="1"/>
  <c r="B83" i="29" s="1"/>
  <c r="D82" i="29" a="1"/>
  <c r="D82" i="29" s="1"/>
  <c r="C82" i="29" a="1"/>
  <c r="C82" i="29" s="1"/>
  <c r="B82" i="29" a="1"/>
  <c r="B82" i="29" s="1"/>
  <c r="D81" i="29" a="1"/>
  <c r="D81" i="29" s="1"/>
  <c r="C81" i="29" a="1"/>
  <c r="C81" i="29" s="1"/>
  <c r="B81" i="29" a="1"/>
  <c r="B81" i="29" s="1"/>
  <c r="D80" i="29" a="1"/>
  <c r="D80" i="29" s="1"/>
  <c r="C80" i="29" a="1"/>
  <c r="C80" i="29" s="1"/>
  <c r="B80" i="29" a="1"/>
  <c r="B80" i="29" s="1"/>
  <c r="D79" i="29" a="1"/>
  <c r="D79" i="29" s="1"/>
  <c r="C79" i="29" a="1"/>
  <c r="C79" i="29" s="1"/>
  <c r="B79" i="29" a="1"/>
  <c r="B79" i="29" s="1"/>
  <c r="D78" i="29" a="1"/>
  <c r="D78" i="29" s="1"/>
  <c r="C78" i="29" a="1"/>
  <c r="C78" i="29" s="1"/>
  <c r="B78" i="29" a="1"/>
  <c r="B78" i="29" s="1"/>
  <c r="D77" i="29" a="1"/>
  <c r="D77" i="29" s="1"/>
  <c r="C77" i="29" a="1"/>
  <c r="C77" i="29" s="1"/>
  <c r="B77" i="29" a="1"/>
  <c r="B77" i="29" s="1"/>
  <c r="D76" i="29" a="1"/>
  <c r="D76" i="29" s="1"/>
  <c r="C76" i="29" a="1"/>
  <c r="C76" i="29" s="1"/>
  <c r="B76" i="29" a="1"/>
  <c r="B76" i="29" s="1"/>
  <c r="D75" i="29" a="1"/>
  <c r="D75" i="29" s="1"/>
  <c r="C75" i="29" a="1"/>
  <c r="C75" i="29" s="1"/>
  <c r="B75" i="29" a="1"/>
  <c r="B75" i="29" s="1"/>
  <c r="D74" i="29" a="1"/>
  <c r="D74" i="29" s="1"/>
  <c r="C74" i="29" a="1"/>
  <c r="C74" i="29" s="1"/>
  <c r="B74" i="29" a="1"/>
  <c r="B74" i="29" s="1"/>
  <c r="D73" i="29" a="1"/>
  <c r="D73" i="29" s="1"/>
  <c r="C73" i="29" a="1"/>
  <c r="C73" i="29" s="1"/>
  <c r="B73" i="29" a="1"/>
  <c r="B73" i="29" s="1"/>
  <c r="D72" i="29" a="1"/>
  <c r="D72" i="29" s="1"/>
  <c r="C72" i="29" a="1"/>
  <c r="C72" i="29" s="1"/>
  <c r="D71" i="29" a="1"/>
  <c r="D71" i="29" s="1"/>
  <c r="C71" i="29" a="1"/>
  <c r="C71" i="29" s="1"/>
  <c r="D70" i="29" a="1"/>
  <c r="D70" i="29" s="1"/>
  <c r="C70" i="29" a="1"/>
  <c r="C70" i="29" s="1"/>
  <c r="D69" i="29" a="1"/>
  <c r="D69" i="29" s="1"/>
  <c r="C69" i="29" a="1"/>
  <c r="C69" i="29" s="1"/>
  <c r="D68" i="29" a="1"/>
  <c r="D68" i="29" s="1"/>
  <c r="C68" i="29" a="1"/>
  <c r="C68" i="29" s="1"/>
  <c r="D67" i="29" a="1"/>
  <c r="D67" i="29" s="1"/>
  <c r="C67" i="29" a="1"/>
  <c r="C67" i="29" s="1"/>
  <c r="D66" i="29" a="1"/>
  <c r="D66" i="29" s="1"/>
  <c r="C66" i="29" a="1"/>
  <c r="C66" i="29" s="1"/>
  <c r="D65" i="29" a="1"/>
  <c r="D65" i="29" s="1"/>
  <c r="C65" i="29" a="1"/>
  <c r="C65" i="29" s="1"/>
  <c r="D64" i="29" a="1"/>
  <c r="D64" i="29" s="1"/>
  <c r="C64" i="29" a="1"/>
  <c r="C64" i="29" s="1"/>
  <c r="D63" i="29" a="1"/>
  <c r="D63" i="29" s="1"/>
  <c r="C63" i="29" a="1"/>
  <c r="C63" i="29" s="1"/>
  <c r="D62" i="29" a="1"/>
  <c r="D62" i="29" s="1"/>
  <c r="C62" i="29" a="1"/>
  <c r="C62" i="29" s="1"/>
  <c r="D61" i="29" a="1"/>
  <c r="D61" i="29" s="1"/>
  <c r="C61" i="29" a="1"/>
  <c r="C61" i="29" s="1"/>
  <c r="D60" i="29" a="1"/>
  <c r="D60" i="29" s="1"/>
  <c r="C60" i="29" a="1"/>
  <c r="C60" i="29" s="1"/>
  <c r="D59" i="29" a="1"/>
  <c r="D59" i="29" s="1"/>
  <c r="C59" i="29" a="1"/>
  <c r="C59" i="29" s="1"/>
  <c r="D58" i="29" a="1"/>
  <c r="D58" i="29" s="1"/>
  <c r="C58" i="29" a="1"/>
  <c r="C58" i="29" s="1"/>
  <c r="D57" i="29" a="1"/>
  <c r="D57" i="29" s="1"/>
  <c r="C57" i="29" a="1"/>
  <c r="C57" i="29" s="1"/>
  <c r="D56" i="29" a="1"/>
  <c r="D56" i="29" s="1"/>
  <c r="C56" i="29" a="1"/>
  <c r="C56" i="29" s="1"/>
  <c r="D55" i="29" a="1"/>
  <c r="D55" i="29" s="1"/>
  <c r="C55" i="29" a="1"/>
  <c r="C55" i="29" s="1"/>
  <c r="D54" i="29" a="1"/>
  <c r="D54" i="29" s="1"/>
  <c r="C54" i="29" a="1"/>
  <c r="C54" i="29" s="1"/>
  <c r="D53" i="29" a="1"/>
  <c r="D53" i="29" s="1"/>
  <c r="C53" i="29" a="1"/>
  <c r="C53" i="29" s="1"/>
  <c r="D52" i="29" a="1"/>
  <c r="D52" i="29" s="1"/>
  <c r="C52" i="29" a="1"/>
  <c r="C52" i="29" s="1"/>
  <c r="D51" i="29" a="1"/>
  <c r="D51" i="29" s="1"/>
  <c r="C51" i="29" a="1"/>
  <c r="C51" i="29" s="1"/>
  <c r="D50" i="29" a="1"/>
  <c r="D50" i="29" s="1"/>
  <c r="C50" i="29" a="1"/>
  <c r="C50" i="29" s="1"/>
  <c r="D49" i="29" a="1"/>
  <c r="D49" i="29" s="1"/>
  <c r="C49" i="29" a="1"/>
  <c r="C49" i="29" s="1"/>
  <c r="D48" i="29" a="1"/>
  <c r="D48" i="29" s="1"/>
  <c r="C48" i="29" a="1"/>
  <c r="C48" i="29" s="1"/>
  <c r="D47" i="29" a="1"/>
  <c r="D47" i="29" s="1"/>
  <c r="C47" i="29" a="1"/>
  <c r="C47" i="29" s="1"/>
  <c r="D46" i="29" a="1"/>
  <c r="D46" i="29" s="1"/>
  <c r="C46" i="29" a="1"/>
  <c r="C46" i="29" s="1"/>
  <c r="D45" i="29" a="1"/>
  <c r="D45" i="29" s="1"/>
  <c r="D44" i="29" a="1"/>
  <c r="D44" i="29" s="1"/>
  <c r="C44" i="29" a="1"/>
  <c r="C44" i="29" s="1"/>
  <c r="D43" i="29" a="1"/>
  <c r="D43" i="29" s="1"/>
  <c r="C43" i="29" a="1"/>
  <c r="C43" i="29" s="1"/>
  <c r="D42" i="29" a="1"/>
  <c r="D42" i="29" s="1"/>
  <c r="C42" i="29" a="1"/>
  <c r="C42" i="29" s="1"/>
  <c r="D41" i="29" a="1"/>
  <c r="D41" i="29" s="1"/>
  <c r="C41" i="29" a="1"/>
  <c r="C41" i="29" s="1"/>
  <c r="D40" i="29" a="1"/>
  <c r="D40" i="29" s="1"/>
  <c r="C40" i="29" a="1"/>
  <c r="C40" i="29" s="1"/>
  <c r="C39" i="29" a="1"/>
  <c r="C39" i="29" s="1"/>
  <c r="F39" i="29" s="1"/>
  <c r="C38" i="29" a="1"/>
  <c r="C38" i="29" s="1"/>
  <c r="F38" i="29" s="1"/>
  <c r="C37" i="29" a="1"/>
  <c r="C37" i="29" s="1"/>
  <c r="F37" i="29" s="1"/>
  <c r="C36" i="29" a="1"/>
  <c r="C36" i="29" s="1"/>
  <c r="F36" i="29" s="1"/>
  <c r="C35" i="29" a="1"/>
  <c r="C35" i="29" s="1"/>
  <c r="F35" i="29" s="1"/>
  <c r="C34" i="29" a="1"/>
  <c r="C34" i="29" s="1"/>
  <c r="F34" i="29" s="1"/>
  <c r="C33" i="29" a="1"/>
  <c r="C33" i="29" s="1"/>
  <c r="A8" i="29" l="1"/>
  <c r="A21" i="29"/>
  <c r="A6" i="29"/>
  <c r="A23" i="29"/>
  <c r="A27" i="29"/>
  <c r="A11" i="29"/>
  <c r="A17" i="29"/>
  <c r="A9" i="29"/>
  <c r="A12" i="29"/>
  <c r="A14" i="29"/>
  <c r="A25" i="29"/>
  <c r="A10" i="29"/>
  <c r="A24" i="29"/>
  <c r="A29" i="29"/>
  <c r="A19" i="29"/>
  <c r="A7" i="29"/>
  <c r="A13" i="29"/>
  <c r="A5" i="29"/>
  <c r="A26" i="29"/>
  <c r="A18" i="29"/>
  <c r="A4" i="29"/>
  <c r="A16" i="29"/>
  <c r="A32" i="29"/>
  <c r="A20" i="29"/>
  <c r="A28" i="29"/>
  <c r="A15" i="29"/>
  <c r="A30" i="29"/>
  <c r="A22" i="29"/>
  <c r="A31" i="29"/>
  <c r="A3" i="29"/>
  <c r="I3" i="29" l="1"/>
  <c r="J3" i="29"/>
  <c r="K3" i="29"/>
  <c r="L3" i="29"/>
  <c r="M3" i="29"/>
  <c r="A4" i="24"/>
  <c r="D2" i="21"/>
  <c r="C3" i="21"/>
  <c r="C4" i="21"/>
  <c r="C5" i="21"/>
  <c r="C6" i="21"/>
  <c r="C7" i="21"/>
  <c r="C8" i="21"/>
  <c r="C9" i="21"/>
  <c r="C10" i="21"/>
  <c r="D3" i="21"/>
  <c r="D4" i="21"/>
  <c r="D5" i="21"/>
  <c r="D6" i="21"/>
  <c r="D7" i="21"/>
  <c r="D8" i="21"/>
  <c r="D9" i="21"/>
  <c r="D10" i="21"/>
  <c r="F3" i="21"/>
  <c r="F4" i="21"/>
  <c r="F5" i="21"/>
  <c r="F6" i="21"/>
  <c r="F7" i="21"/>
  <c r="F8" i="21"/>
  <c r="F9" i="21"/>
  <c r="F10" i="21"/>
  <c r="F2" i="21"/>
  <c r="C2" i="21"/>
  <c r="A280" i="27"/>
  <c r="A4" i="27"/>
  <c r="A5" i="27"/>
  <c r="A3" i="24"/>
  <c r="A5" i="24"/>
  <c r="A6" i="27"/>
  <c r="A3" i="27"/>
  <c r="A8" i="27"/>
  <c r="A9" i="27"/>
  <c r="A7" i="27"/>
  <c r="C13" i="21" l="1"/>
  <c r="D13" i="21"/>
  <c r="K14" i="21"/>
  <c r="G8" i="21" l="1"/>
  <c r="G3" i="21"/>
  <c r="G7" i="21"/>
  <c r="G9" i="21"/>
  <c r="G4" i="21"/>
  <c r="G6" i="21"/>
  <c r="G10" i="21"/>
  <c r="G5" i="21"/>
  <c r="F13" i="21"/>
  <c r="G2" i="21"/>
  <c r="C1" i="42" s="1"/>
  <c r="E13" i="21"/>
  <c r="C1" i="29" l="1"/>
  <c r="C1" i="44"/>
  <c r="H10" i="21"/>
  <c r="C1" i="33"/>
  <c r="K9" i="21"/>
  <c r="C1" i="39"/>
  <c r="K2" i="21"/>
  <c r="H5" i="21"/>
  <c r="C1" i="34"/>
  <c r="K6" i="21"/>
  <c r="C1" i="35"/>
  <c r="K4" i="21"/>
  <c r="C1" i="32"/>
  <c r="K7" i="21"/>
  <c r="C1" i="36"/>
  <c r="K3" i="21"/>
  <c r="C1" i="31"/>
  <c r="K8" i="21"/>
  <c r="C1" i="38"/>
  <c r="H3" i="21"/>
  <c r="H8" i="21"/>
  <c r="H2" i="21"/>
  <c r="H9" i="21"/>
  <c r="H7" i="21"/>
  <c r="G13" i="21"/>
  <c r="H4" i="21"/>
  <c r="H6" i="21"/>
  <c r="K10" i="21"/>
  <c r="K5" i="21"/>
  <c r="K13" i="21" l="1"/>
  <c r="H13" i="21"/>
  <c r="A9" i="24"/>
  <c r="A8" i="24"/>
  <c r="A7" i="24"/>
  <c r="A6" i="24"/>
  <c r="A280" i="24" l="1"/>
  <c r="A4" i="20" a="1"/>
  <c r="A4" i="20" l="1"/>
  <c r="A99" i="20" a="1"/>
  <c r="A99" i="20" s="1"/>
  <c r="A98" i="20" a="1"/>
  <c r="A98" i="20" s="1"/>
  <c r="A97" i="20" a="1"/>
  <c r="A97" i="20" s="1"/>
  <c r="A96" i="20" a="1"/>
  <c r="A96" i="20" s="1"/>
  <c r="A95" i="20" a="1"/>
  <c r="A95" i="20" s="1"/>
  <c r="A94" i="20" a="1"/>
  <c r="A94" i="20" s="1"/>
  <c r="A93" i="20" a="1"/>
  <c r="A93" i="20" s="1"/>
  <c r="A92" i="20" a="1"/>
  <c r="A92" i="20" s="1"/>
  <c r="C91" i="20" a="1"/>
  <c r="C91" i="20" s="1"/>
  <c r="B91" i="20" a="1"/>
  <c r="B91" i="20" s="1"/>
  <c r="A91" i="20" a="1"/>
  <c r="A91" i="20" s="1"/>
  <c r="C90" i="20" a="1"/>
  <c r="C90" i="20" s="1"/>
  <c r="B90" i="20" a="1"/>
  <c r="B90" i="20" s="1"/>
  <c r="A90" i="20" a="1"/>
  <c r="A90" i="20" s="1"/>
  <c r="C89" i="20" a="1"/>
  <c r="C89" i="20" s="1"/>
  <c r="B89" i="20" a="1"/>
  <c r="B89" i="20" s="1"/>
  <c r="A89" i="20" a="1"/>
  <c r="A89" i="20" s="1"/>
  <c r="C88" i="20" a="1"/>
  <c r="C88" i="20" s="1"/>
  <c r="B88" i="20" a="1"/>
  <c r="B88" i="20" s="1"/>
  <c r="A88" i="20" a="1"/>
  <c r="A88" i="20" s="1"/>
  <c r="C87" i="20" a="1"/>
  <c r="C87" i="20" s="1"/>
  <c r="B87" i="20" a="1"/>
  <c r="B87" i="20" s="1"/>
  <c r="A87" i="20" a="1"/>
  <c r="A87" i="20" s="1"/>
  <c r="C86" i="20" a="1"/>
  <c r="C86" i="20" s="1"/>
  <c r="B86" i="20" a="1"/>
  <c r="B86" i="20" s="1"/>
  <c r="A86" i="20" a="1"/>
  <c r="A86" i="20" s="1"/>
  <c r="C85" i="20" a="1"/>
  <c r="C85" i="20" s="1"/>
  <c r="B85" i="20" a="1"/>
  <c r="B85" i="20" s="1"/>
  <c r="A85" i="20" a="1"/>
  <c r="A85" i="20" s="1"/>
  <c r="C84" i="20" a="1"/>
  <c r="C84" i="20" s="1"/>
  <c r="B84" i="20" a="1"/>
  <c r="B84" i="20" s="1"/>
  <c r="A84" i="20" a="1"/>
  <c r="A84" i="20" s="1"/>
  <c r="C83" i="20" a="1"/>
  <c r="C83" i="20" s="1"/>
  <c r="B83" i="20" a="1"/>
  <c r="B83" i="20" s="1"/>
  <c r="A83" i="20" a="1"/>
  <c r="A83" i="20" s="1"/>
  <c r="C82" i="20" a="1"/>
  <c r="C82" i="20" s="1"/>
  <c r="B82" i="20" a="1"/>
  <c r="B82" i="20" s="1"/>
  <c r="A82" i="20" a="1"/>
  <c r="A82" i="20" s="1"/>
  <c r="C81" i="20" a="1"/>
  <c r="C81" i="20" s="1"/>
  <c r="B81" i="20" a="1"/>
  <c r="B81" i="20" s="1"/>
  <c r="A81" i="20" a="1"/>
  <c r="A81" i="20" s="1"/>
  <c r="C80" i="20" a="1"/>
  <c r="C80" i="20" s="1"/>
  <c r="B80" i="20" a="1"/>
  <c r="B80" i="20" s="1"/>
  <c r="A80" i="20" a="1"/>
  <c r="A80" i="20" s="1"/>
  <c r="C79" i="20" a="1"/>
  <c r="C79" i="20" s="1"/>
  <c r="B79" i="20" a="1"/>
  <c r="B79" i="20" s="1"/>
  <c r="A79" i="20" a="1"/>
  <c r="A79" i="20" s="1"/>
  <c r="C78" i="20" a="1"/>
  <c r="C78" i="20" s="1"/>
  <c r="B78" i="20" a="1"/>
  <c r="B78" i="20" s="1"/>
  <c r="A78" i="20" a="1"/>
  <c r="A78" i="20" s="1"/>
  <c r="C77" i="20" a="1"/>
  <c r="C77" i="20" s="1"/>
  <c r="B77" i="20" a="1"/>
  <c r="B77" i="20" s="1"/>
  <c r="A77" i="20" a="1"/>
  <c r="A77" i="20" s="1"/>
  <c r="C76" i="20" a="1"/>
  <c r="C76" i="20" s="1"/>
  <c r="B76" i="20" a="1"/>
  <c r="B76" i="20" s="1"/>
  <c r="A76" i="20" a="1"/>
  <c r="A76" i="20" s="1"/>
  <c r="C75" i="20" a="1"/>
  <c r="C75" i="20" s="1"/>
  <c r="B75" i="20" a="1"/>
  <c r="B75" i="20" s="1"/>
  <c r="A75" i="20" a="1"/>
  <c r="A75" i="20" s="1"/>
  <c r="C74" i="20" a="1"/>
  <c r="C74" i="20" s="1"/>
  <c r="B74" i="20" a="1"/>
  <c r="B74" i="20" s="1"/>
  <c r="A74" i="20" a="1"/>
  <c r="A74" i="20" s="1"/>
  <c r="C73" i="20" a="1"/>
  <c r="C73" i="20" s="1"/>
  <c r="B73" i="20" a="1"/>
  <c r="B73" i="20" s="1"/>
  <c r="A73" i="20" a="1"/>
  <c r="A73" i="20" s="1"/>
  <c r="C72" i="20" a="1"/>
  <c r="C72" i="20" s="1"/>
  <c r="B72" i="20" a="1"/>
  <c r="B72" i="20" s="1"/>
  <c r="A72" i="20" a="1"/>
  <c r="A72" i="20" s="1"/>
  <c r="C71" i="20" a="1"/>
  <c r="C71" i="20" s="1"/>
  <c r="B71" i="20" a="1"/>
  <c r="B71" i="20" s="1"/>
  <c r="A71" i="20" a="1"/>
  <c r="A71" i="20" s="1"/>
  <c r="C70" i="20" a="1"/>
  <c r="C70" i="20" s="1"/>
  <c r="B70" i="20" a="1"/>
  <c r="B70" i="20" s="1"/>
  <c r="A70" i="20" a="1"/>
  <c r="A70" i="20" s="1"/>
  <c r="C69" i="20" a="1"/>
  <c r="C69" i="20" s="1"/>
  <c r="B69" i="20" a="1"/>
  <c r="B69" i="20" s="1"/>
  <c r="A69" i="20" a="1"/>
  <c r="A69" i="20" s="1"/>
  <c r="C68" i="20" a="1"/>
  <c r="C68" i="20" s="1"/>
  <c r="B68" i="20" a="1"/>
  <c r="B68" i="20" s="1"/>
  <c r="A68" i="20" a="1"/>
  <c r="A68" i="20" s="1"/>
  <c r="C67" i="20" a="1"/>
  <c r="C67" i="20" s="1"/>
  <c r="B67" i="20" a="1"/>
  <c r="B67" i="20" s="1"/>
  <c r="A67" i="20" a="1"/>
  <c r="A67" i="20" s="1"/>
  <c r="C66" i="20" a="1"/>
  <c r="C66" i="20" s="1"/>
  <c r="B66" i="20" a="1"/>
  <c r="B66" i="20" s="1"/>
  <c r="A66" i="20" a="1"/>
  <c r="A66" i="20" s="1"/>
  <c r="C65" i="20" a="1"/>
  <c r="C65" i="20" s="1"/>
  <c r="B65" i="20" a="1"/>
  <c r="B65" i="20" s="1"/>
  <c r="A65" i="20" a="1"/>
  <c r="A65" i="20" s="1"/>
  <c r="C64" i="20" a="1"/>
  <c r="C64" i="20" s="1"/>
  <c r="B64" i="20" a="1"/>
  <c r="B64" i="20" s="1"/>
  <c r="A64" i="20" a="1"/>
  <c r="A64" i="20" s="1"/>
  <c r="C63" i="20" a="1"/>
  <c r="C63" i="20" s="1"/>
  <c r="B63" i="20" a="1"/>
  <c r="B63" i="20" s="1"/>
  <c r="A63" i="20" a="1"/>
  <c r="A63" i="20" s="1"/>
  <c r="C62" i="20" a="1"/>
  <c r="C62" i="20" s="1"/>
  <c r="B62" i="20" a="1"/>
  <c r="B62" i="20" s="1"/>
  <c r="A62" i="20" a="1"/>
  <c r="A62" i="20" s="1"/>
  <c r="C61" i="20" a="1"/>
  <c r="C61" i="20" s="1"/>
  <c r="B61" i="20" a="1"/>
  <c r="B61" i="20" s="1"/>
  <c r="A61" i="20" a="1"/>
  <c r="A61" i="20" s="1"/>
  <c r="C60" i="20" a="1"/>
  <c r="C60" i="20" s="1"/>
  <c r="B60" i="20" a="1"/>
  <c r="B60" i="20" s="1"/>
  <c r="A60" i="20" a="1"/>
  <c r="A60" i="20" s="1"/>
  <c r="C59" i="20" a="1"/>
  <c r="C59" i="20" s="1"/>
  <c r="B59" i="20" a="1"/>
  <c r="B59" i="20" s="1"/>
  <c r="A59" i="20" a="1"/>
  <c r="A59" i="20" s="1"/>
  <c r="C58" i="20" a="1"/>
  <c r="C58" i="20" s="1"/>
  <c r="B58" i="20" a="1"/>
  <c r="B58" i="20" s="1"/>
  <c r="A58" i="20" a="1"/>
  <c r="A58" i="20" s="1"/>
  <c r="C57" i="20" a="1"/>
  <c r="C57" i="20" s="1"/>
  <c r="B57" i="20" a="1"/>
  <c r="B57" i="20" s="1"/>
  <c r="A57" i="20" a="1"/>
  <c r="A57" i="20" s="1"/>
  <c r="C56" i="20" a="1"/>
  <c r="C56" i="20" s="1"/>
  <c r="B56" i="20" a="1"/>
  <c r="B56" i="20" s="1"/>
  <c r="A56" i="20" a="1"/>
  <c r="A56" i="20" s="1"/>
  <c r="C55" i="20" a="1"/>
  <c r="C55" i="20" s="1"/>
  <c r="B55" i="20" a="1"/>
  <c r="B55" i="20" s="1"/>
  <c r="A55" i="20" a="1"/>
  <c r="A55" i="20" s="1"/>
  <c r="C54" i="20" a="1"/>
  <c r="C54" i="20" s="1"/>
  <c r="B54" i="20" a="1"/>
  <c r="B54" i="20" s="1"/>
  <c r="A54" i="20" a="1"/>
  <c r="A54" i="20" s="1"/>
  <c r="C53" i="20" a="1"/>
  <c r="C53" i="20" s="1"/>
  <c r="B53" i="20" a="1"/>
  <c r="B53" i="20" s="1"/>
  <c r="A53" i="20" a="1"/>
  <c r="A53" i="20" s="1"/>
  <c r="C52" i="20" a="1"/>
  <c r="C52" i="20" s="1"/>
  <c r="B52" i="20" a="1"/>
  <c r="B52" i="20" s="1"/>
  <c r="A52" i="20" a="1"/>
  <c r="A52" i="20" s="1"/>
  <c r="C51" i="20" a="1"/>
  <c r="C51" i="20" s="1"/>
  <c r="B51" i="20" a="1"/>
  <c r="B51" i="20" s="1"/>
  <c r="A51" i="20" a="1"/>
  <c r="A51" i="20" s="1"/>
  <c r="C50" i="20" a="1"/>
  <c r="C50" i="20" s="1"/>
  <c r="B50" i="20" a="1"/>
  <c r="B50" i="20" s="1"/>
  <c r="A50" i="20" a="1"/>
  <c r="A50" i="20" s="1"/>
  <c r="C49" i="20" a="1"/>
  <c r="C49" i="20" s="1"/>
  <c r="B49" i="20" a="1"/>
  <c r="B49" i="20" s="1"/>
  <c r="A49" i="20" a="1"/>
  <c r="A49" i="20" s="1"/>
  <c r="C48" i="20" a="1"/>
  <c r="C48" i="20" s="1"/>
  <c r="B48" i="20" a="1"/>
  <c r="B48" i="20" s="1"/>
  <c r="A48" i="20" a="1"/>
  <c r="A48" i="20" s="1"/>
  <c r="C47" i="20" a="1"/>
  <c r="C47" i="20" s="1"/>
  <c r="B47" i="20" a="1"/>
  <c r="B47" i="20" s="1"/>
  <c r="A47" i="20" a="1"/>
  <c r="A47" i="20" s="1"/>
  <c r="C46" i="20" a="1"/>
  <c r="C46" i="20" s="1"/>
  <c r="B46" i="20" a="1"/>
  <c r="B46" i="20" s="1"/>
  <c r="A46" i="20" a="1"/>
  <c r="A46" i="20" s="1"/>
  <c r="C45" i="20" a="1"/>
  <c r="C45" i="20" s="1"/>
  <c r="B45" i="20" a="1"/>
  <c r="B45" i="20" s="1"/>
  <c r="A45" i="20" a="1"/>
  <c r="A45" i="20" s="1"/>
  <c r="C44" i="20" a="1"/>
  <c r="C44" i="20" s="1"/>
  <c r="B44" i="20" a="1"/>
  <c r="B44" i="20" s="1"/>
  <c r="A44" i="20" a="1"/>
  <c r="A44" i="20" s="1"/>
  <c r="C43" i="20" a="1"/>
  <c r="C43" i="20" s="1"/>
  <c r="B43" i="20" a="1"/>
  <c r="B43" i="20" s="1"/>
  <c r="A43" i="20" a="1"/>
  <c r="A43" i="20" s="1"/>
  <c r="C42" i="20" a="1"/>
  <c r="C42" i="20" s="1"/>
  <c r="B42" i="20" a="1"/>
  <c r="B42" i="20" s="1"/>
  <c r="A42" i="20" a="1"/>
  <c r="A42" i="20" s="1"/>
  <c r="C41" i="20" a="1"/>
  <c r="C41" i="20" s="1"/>
  <c r="B41" i="20" a="1"/>
  <c r="B41" i="20" s="1"/>
  <c r="A41" i="20" a="1"/>
  <c r="A41" i="20" s="1"/>
  <c r="C40" i="20" a="1"/>
  <c r="C40" i="20" s="1"/>
  <c r="B40" i="20" a="1"/>
  <c r="B40" i="20" s="1"/>
  <c r="A40" i="20" a="1"/>
  <c r="A40" i="20" s="1"/>
  <c r="C39" i="20" a="1"/>
  <c r="C39" i="20" s="1"/>
  <c r="B39" i="20" a="1"/>
  <c r="B39" i="20" s="1"/>
  <c r="A39" i="20" a="1"/>
  <c r="A39" i="20" s="1"/>
  <c r="C38" i="20" a="1"/>
  <c r="C38" i="20" s="1"/>
  <c r="B38" i="20" a="1"/>
  <c r="B38" i="20" s="1"/>
  <c r="A38" i="20" a="1"/>
  <c r="A38" i="20" s="1"/>
  <c r="C37" i="20" a="1"/>
  <c r="C37" i="20" s="1"/>
  <c r="B37" i="20" a="1"/>
  <c r="B37" i="20" s="1"/>
  <c r="A37" i="20" a="1"/>
  <c r="A37" i="20" s="1"/>
  <c r="C36" i="20" a="1"/>
  <c r="C36" i="20" s="1"/>
  <c r="B36" i="20" a="1"/>
  <c r="B36" i="20" s="1"/>
  <c r="A36" i="20" a="1"/>
  <c r="A36" i="20" s="1"/>
  <c r="A33" i="20" a="1"/>
  <c r="B35" i="20" a="1"/>
  <c r="C32" i="20" a="1"/>
  <c r="B34" i="20" a="1"/>
  <c r="B33" i="20" a="1"/>
  <c r="A31" i="20" a="1"/>
  <c r="B32" i="20" a="1"/>
  <c r="C35" i="20" a="1"/>
  <c r="B31" i="20" a="1"/>
  <c r="A35" i="20" a="1"/>
  <c r="C33" i="20" a="1"/>
  <c r="A32" i="20" a="1"/>
  <c r="C31" i="20" a="1"/>
  <c r="C34" i="20" a="1"/>
  <c r="A34" i="20" a="1"/>
  <c r="C30" i="20" a="1"/>
  <c r="B30" i="20" a="1"/>
  <c r="A30" i="20" a="1"/>
  <c r="C32" i="20" l="1"/>
  <c r="A33" i="20"/>
  <c r="A30" i="20"/>
  <c r="B33" i="20"/>
  <c r="B30" i="20"/>
  <c r="C33" i="20"/>
  <c r="C30" i="20"/>
  <c r="A34" i="20"/>
  <c r="A31" i="20"/>
  <c r="B34" i="20"/>
  <c r="B31" i="20"/>
  <c r="C34" i="20"/>
  <c r="C31" i="20"/>
  <c r="A35" i="20"/>
  <c r="A32" i="20"/>
  <c r="B35" i="20"/>
  <c r="B32" i="20"/>
  <c r="C35" i="20"/>
  <c r="A29" i="20" l="1" a="1"/>
  <c r="C29" i="20" a="1"/>
  <c r="C11" i="20" a="1"/>
  <c r="C6" i="20" a="1"/>
  <c r="A15" i="20" a="1"/>
  <c r="C25" i="20" a="1"/>
  <c r="B21" i="20" a="1"/>
  <c r="B9" i="20" a="1"/>
  <c r="A24" i="20" a="1"/>
  <c r="B6" i="20" a="1"/>
  <c r="C17" i="20" a="1"/>
  <c r="A18" i="20" a="1"/>
  <c r="B24" i="20" a="1"/>
  <c r="C15" i="20" a="1"/>
  <c r="B27" i="20" a="1"/>
  <c r="A20" i="20" a="1"/>
  <c r="C7" i="20" a="1"/>
  <c r="C13" i="20" a="1"/>
  <c r="C4" i="20" a="1"/>
  <c r="B8" i="20" a="1"/>
  <c r="C19" i="20" a="1"/>
  <c r="C14" i="20" a="1"/>
  <c r="C8" i="20" a="1"/>
  <c r="B12" i="20" a="1"/>
  <c r="B15" i="20" a="1"/>
  <c r="A27" i="20" a="1"/>
  <c r="B4" i="20" a="1"/>
  <c r="B28" i="20" a="1"/>
  <c r="C26" i="20" a="1"/>
  <c r="C5" i="20" a="1"/>
  <c r="B26" i="20" a="1"/>
  <c r="B18" i="20" a="1"/>
  <c r="C22" i="20" a="1"/>
  <c r="A28" i="20" a="1"/>
  <c r="B17" i="20" a="1"/>
  <c r="C9" i="20" a="1"/>
  <c r="A25" i="20" a="1"/>
  <c r="B29" i="20" a="1"/>
  <c r="A23" i="20" a="1"/>
  <c r="B22" i="20" a="1"/>
  <c r="A14" i="20" a="1"/>
  <c r="C20" i="20" a="1"/>
  <c r="C21" i="20" a="1"/>
  <c r="B25" i="20" a="1"/>
  <c r="A13" i="20" a="1"/>
  <c r="A16" i="20" a="1"/>
  <c r="A12" i="20" a="1"/>
  <c r="B23" i="20" a="1"/>
  <c r="B16" i="20" a="1"/>
  <c r="A19" i="20" a="1"/>
  <c r="B19" i="20" a="1"/>
  <c r="A6" i="20" a="1"/>
  <c r="A11" i="20" a="1"/>
  <c r="B11" i="20" a="1"/>
  <c r="C12" i="20" a="1"/>
  <c r="C28" i="20" a="1"/>
  <c r="A26" i="20" a="1"/>
  <c r="B20" i="20" a="1"/>
  <c r="B10" i="20" a="1"/>
  <c r="A17" i="20" a="1"/>
  <c r="A21" i="20" a="1"/>
  <c r="C23" i="20" a="1"/>
  <c r="B5" i="20" a="1"/>
  <c r="B14" i="20" a="1"/>
  <c r="A10" i="20" a="1"/>
  <c r="B13" i="20" a="1"/>
  <c r="C18" i="20" a="1"/>
  <c r="A5" i="20" a="1"/>
  <c r="A9" i="20" a="1"/>
  <c r="C16" i="20" a="1"/>
  <c r="A8" i="20" a="1"/>
  <c r="C24" i="20" a="1"/>
  <c r="C10" i="20" a="1"/>
  <c r="A22" i="20" a="1"/>
  <c r="C27" i="20" a="1"/>
  <c r="A7" i="20" a="1"/>
  <c r="B7" i="20" a="1"/>
  <c r="B3" i="20" a="1"/>
  <c r="C3" i="20" a="1"/>
  <c r="A21" i="20" l="1"/>
  <c r="B27" i="20"/>
  <c r="B15" i="20"/>
  <c r="A29" i="20"/>
  <c r="A26" i="20"/>
  <c r="B25" i="20"/>
  <c r="B21" i="20"/>
  <c r="C29" i="20"/>
  <c r="C7" i="20"/>
  <c r="C11" i="20"/>
  <c r="C27" i="20"/>
  <c r="A27" i="20"/>
  <c r="C6" i="20"/>
  <c r="C23" i="20"/>
  <c r="A24" i="20"/>
  <c r="A10" i="20"/>
  <c r="A20" i="20"/>
  <c r="B11" i="20"/>
  <c r="B22" i="20"/>
  <c r="A15" i="20"/>
  <c r="B9" i="20"/>
  <c r="A8" i="20"/>
  <c r="A16" i="20"/>
  <c r="C9" i="20"/>
  <c r="B3" i="20"/>
  <c r="B4" i="20"/>
  <c r="C4" i="20"/>
  <c r="C21" i="20"/>
  <c r="C12" i="20"/>
  <c r="C10" i="20"/>
  <c r="A25" i="20"/>
  <c r="A12" i="20"/>
  <c r="A22" i="20"/>
  <c r="B17" i="20"/>
  <c r="B19" i="20"/>
  <c r="B24" i="20"/>
  <c r="A9" i="20"/>
  <c r="B29" i="20"/>
  <c r="A13" i="20"/>
  <c r="A7" i="20"/>
  <c r="B26" i="20"/>
  <c r="C18" i="20"/>
  <c r="C22" i="20"/>
  <c r="C26" i="20"/>
  <c r="A14" i="20"/>
  <c r="C17" i="20"/>
  <c r="C13" i="20"/>
  <c r="C14" i="20"/>
  <c r="B18" i="20"/>
  <c r="C28" i="20"/>
  <c r="A5" i="20"/>
  <c r="A3" i="20" s="1"/>
  <c r="C16" i="20"/>
  <c r="A23" i="20"/>
  <c r="B23" i="20"/>
  <c r="B10" i="20"/>
  <c r="C15" i="20"/>
  <c r="A18" i="20"/>
  <c r="C25" i="20"/>
  <c r="B8" i="20"/>
  <c r="B5" i="20"/>
  <c r="C5" i="20"/>
  <c r="A28" i="20"/>
  <c r="B14" i="20"/>
  <c r="B13" i="20"/>
  <c r="C8" i="20"/>
  <c r="C3" i="20"/>
  <c r="B12" i="20"/>
  <c r="A11" i="20"/>
  <c r="B6" i="20"/>
  <c r="B7" i="20"/>
  <c r="A6" i="20"/>
  <c r="B28" i="20"/>
  <c r="B16" i="20"/>
  <c r="B20" i="20"/>
  <c r="A17" i="20"/>
  <c r="A19" i="20"/>
  <c r="C20" i="20"/>
  <c r="C19" i="20"/>
  <c r="C24" i="20"/>
</calcChain>
</file>

<file path=xl/comments1.xml><?xml version="1.0" encoding="utf-8"?>
<comments xmlns="http://schemas.openxmlformats.org/spreadsheetml/2006/main">
  <authors>
    <author>Direction SSPE C Hamelin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90%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SSJ ILS -1
SSJ VC -2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LEP -3</t>
        </r>
      </text>
    </comment>
    <comment ref="I9" authorId="0" shapeId="0">
      <text>
        <r>
          <rPr>
            <sz val="9"/>
            <color indexed="81"/>
            <rFont val="Tahoma"/>
            <family val="2"/>
          </rPr>
          <t>CSE - 4</t>
        </r>
      </text>
    </comment>
    <comment ref="I11" authorId="0" shapeId="0">
      <text>
        <r>
          <rPr>
            <b/>
            <sz val="9"/>
            <color indexed="81"/>
            <rFont val="Tahoma"/>
            <charset val="1"/>
          </rPr>
          <t>SSJ ILS : -1</t>
        </r>
      </text>
    </comment>
  </commentList>
</comments>
</file>

<file path=xl/sharedStrings.xml><?xml version="1.0" encoding="utf-8"?>
<sst xmlns="http://schemas.openxmlformats.org/spreadsheetml/2006/main" count="3355" uniqueCount="640">
  <si>
    <t>NOM</t>
  </si>
  <si>
    <t>PRENOM</t>
  </si>
  <si>
    <t>DATE DE NAISSANCE</t>
  </si>
  <si>
    <t>TS</t>
  </si>
  <si>
    <t>CO REF</t>
  </si>
  <si>
    <t>PSY</t>
  </si>
  <si>
    <t>SUPP</t>
  </si>
  <si>
    <t>Commune</t>
  </si>
  <si>
    <t>Date notif jugt</t>
  </si>
  <si>
    <t>Date attrib</t>
  </si>
  <si>
    <t>Date échéance</t>
  </si>
  <si>
    <t>Prev 1ère éval</t>
  </si>
  <si>
    <t>1ère éval</t>
  </si>
  <si>
    <t>Prév synthèse</t>
  </si>
  <si>
    <t>Date synthèse</t>
  </si>
  <si>
    <t>Prév date rapport ou bilan</t>
  </si>
  <si>
    <t>Date envoi rapport ou bilan</t>
  </si>
  <si>
    <t>Date audience</t>
  </si>
  <si>
    <t>Proposition service</t>
  </si>
  <si>
    <t>Ref dossier ASE</t>
  </si>
  <si>
    <t>Décision</t>
  </si>
  <si>
    <t>Sortie</t>
  </si>
  <si>
    <t>Date Jugement</t>
  </si>
  <si>
    <t>F seule</t>
  </si>
  <si>
    <t>F co</t>
  </si>
  <si>
    <t>M seul</t>
  </si>
  <si>
    <t>M co</t>
  </si>
  <si>
    <t>Date jugement / contrat</t>
  </si>
  <si>
    <t>Eval PPI</t>
  </si>
  <si>
    <t xml:space="preserve">Date 1er RDV </t>
  </si>
  <si>
    <t>Prév PPI</t>
  </si>
  <si>
    <t>Date synthèse PPI</t>
  </si>
  <si>
    <t>Date passage sur équipe</t>
  </si>
  <si>
    <t>Attribution PPI</t>
  </si>
  <si>
    <t>ERWAN</t>
  </si>
  <si>
    <t>AMO</t>
  </si>
  <si>
    <t>MARIO</t>
  </si>
  <si>
    <t>AUBERT</t>
  </si>
  <si>
    <t>LILLY</t>
  </si>
  <si>
    <t>BACO</t>
  </si>
  <si>
    <t>NOE</t>
  </si>
  <si>
    <t>BAGHDAD</t>
  </si>
  <si>
    <t>SHAYMA</t>
  </si>
  <si>
    <t>SOFIANE</t>
  </si>
  <si>
    <t>BENALI-REGUIEG</t>
  </si>
  <si>
    <t>AMIN</t>
  </si>
  <si>
    <t>SHEYMA</t>
  </si>
  <si>
    <t>BERAL</t>
  </si>
  <si>
    <t>CHLOE</t>
  </si>
  <si>
    <t>MORGANE</t>
  </si>
  <si>
    <t>BIDEAU</t>
  </si>
  <si>
    <t>GALAHAD</t>
  </si>
  <si>
    <t>BIORET</t>
  </si>
  <si>
    <t>LILAH</t>
  </si>
  <si>
    <t>THEO</t>
  </si>
  <si>
    <t>BOTTINEAU</t>
  </si>
  <si>
    <t>BRENDA</t>
  </si>
  <si>
    <t>DAYVON</t>
  </si>
  <si>
    <t>DYLAN</t>
  </si>
  <si>
    <t>KAREN</t>
  </si>
  <si>
    <t>BOULENOUAR</t>
  </si>
  <si>
    <t>NARIMAN</t>
  </si>
  <si>
    <t>BOURA</t>
  </si>
  <si>
    <t>NADIA</t>
  </si>
  <si>
    <t>BOUSSIF</t>
  </si>
  <si>
    <t>CHAIMA</t>
  </si>
  <si>
    <t>KENZA</t>
  </si>
  <si>
    <t>MOHAMMED-AMINE</t>
  </si>
  <si>
    <t>BOUYRAT</t>
  </si>
  <si>
    <t>ENORA</t>
  </si>
  <si>
    <t>MAELY</t>
  </si>
  <si>
    <t>BRANCHU</t>
  </si>
  <si>
    <t>GWEN</t>
  </si>
  <si>
    <t>NOLWENN</t>
  </si>
  <si>
    <t>BRULLON</t>
  </si>
  <si>
    <t>WILLEMS ELLIZ</t>
  </si>
  <si>
    <t>BRYON</t>
  </si>
  <si>
    <t>MATHEO</t>
  </si>
  <si>
    <t>CADIOT-LEGAST</t>
  </si>
  <si>
    <t>ALEXIA</t>
  </si>
  <si>
    <t>BENJAMIN</t>
  </si>
  <si>
    <t>CAFE</t>
  </si>
  <si>
    <t>RUBEN</t>
  </si>
  <si>
    <t>CARIOU</t>
  </si>
  <si>
    <t>CYPRIEN</t>
  </si>
  <si>
    <t>CARPENTIER PAPIN</t>
  </si>
  <si>
    <t>NOAH</t>
  </si>
  <si>
    <t>CARRE</t>
  </si>
  <si>
    <t>CASSY</t>
  </si>
  <si>
    <t>CARRE COUSSEAU</t>
  </si>
  <si>
    <t>ETHAN</t>
  </si>
  <si>
    <t>CATELIN</t>
  </si>
  <si>
    <t>MAEL</t>
  </si>
  <si>
    <t>CHAGNIALLE</t>
  </si>
  <si>
    <t>KOYO</t>
  </si>
  <si>
    <t>CHARDRON</t>
  </si>
  <si>
    <t>KAYSANE</t>
  </si>
  <si>
    <t>NAWFAL</t>
  </si>
  <si>
    <t>SHU'AIB</t>
  </si>
  <si>
    <t>CHÂTEAU LALU</t>
  </si>
  <si>
    <t>EDEN</t>
  </si>
  <si>
    <t>CHAUVAT</t>
  </si>
  <si>
    <t>ENZO</t>
  </si>
  <si>
    <t>CHEREAU</t>
  </si>
  <si>
    <t>DIEGO</t>
  </si>
  <si>
    <t>CLEMENCON</t>
  </si>
  <si>
    <t>ALIYAH</t>
  </si>
  <si>
    <t>CLENET</t>
  </si>
  <si>
    <t>LUCAS</t>
  </si>
  <si>
    <t>COIFFARD</t>
  </si>
  <si>
    <t>CATHY</t>
  </si>
  <si>
    <t>ENRIQUE</t>
  </si>
  <si>
    <t>RAPHAEL</t>
  </si>
  <si>
    <t>DAHMANI</t>
  </si>
  <si>
    <t>AYMANE</t>
  </si>
  <si>
    <t>DAMOUR</t>
  </si>
  <si>
    <t>KAMI</t>
  </si>
  <si>
    <t>DANIEL GREFF</t>
  </si>
  <si>
    <t>JAOUHEN</t>
  </si>
  <si>
    <t>LOUHANNE</t>
  </si>
  <si>
    <t>DANSOKO</t>
  </si>
  <si>
    <t>ALI-KALI</t>
  </si>
  <si>
    <t>GOUNDOBA</t>
  </si>
  <si>
    <t>MALAMINE</t>
  </si>
  <si>
    <t>MOHAMED</t>
  </si>
  <si>
    <t>NABINTOU</t>
  </si>
  <si>
    <t>SANKOUMBA</t>
  </si>
  <si>
    <t>DE FRANCO KOSINSKI</t>
  </si>
  <si>
    <t>ANDREA</t>
  </si>
  <si>
    <t>DELAUNAY</t>
  </si>
  <si>
    <t>CHARLIE</t>
  </si>
  <si>
    <t>DELAVAUD</t>
  </si>
  <si>
    <t>MAEVA</t>
  </si>
  <si>
    <t>DELGADO GARCIA</t>
  </si>
  <si>
    <t>DEMOINERET</t>
  </si>
  <si>
    <t>ILAINA</t>
  </si>
  <si>
    <t xml:space="preserve">DEROUET </t>
  </si>
  <si>
    <t>SAMUEL</t>
  </si>
  <si>
    <t>DESTRUMELLE</t>
  </si>
  <si>
    <t>KENJI</t>
  </si>
  <si>
    <t>DINU</t>
  </si>
  <si>
    <t>AUGUSTIN</t>
  </si>
  <si>
    <t>CLAUS</t>
  </si>
  <si>
    <t>SONIA</t>
  </si>
  <si>
    <t>DOCEUL</t>
  </si>
  <si>
    <t>NOLANN</t>
  </si>
  <si>
    <t>DOLBOIS LE BARON</t>
  </si>
  <si>
    <t>DORSO</t>
  </si>
  <si>
    <t>CLEMENCE</t>
  </si>
  <si>
    <t>EVAN</t>
  </si>
  <si>
    <t>MAIWEN</t>
  </si>
  <si>
    <t>DUGAST</t>
  </si>
  <si>
    <t>LEANE</t>
  </si>
  <si>
    <t>DUGUE</t>
  </si>
  <si>
    <t>LESLY</t>
  </si>
  <si>
    <t>DURAND</t>
  </si>
  <si>
    <t>LORENZO</t>
  </si>
  <si>
    <t>DURAND HERVOUET</t>
  </si>
  <si>
    <t>ALIZEE</t>
  </si>
  <si>
    <t>CASSIDY</t>
  </si>
  <si>
    <t>MILAN</t>
  </si>
  <si>
    <t>EL KARROUMI</t>
  </si>
  <si>
    <t>INES</t>
  </si>
  <si>
    <t>ELINE</t>
  </si>
  <si>
    <t>ALEXIS</t>
  </si>
  <si>
    <t>BAPTISTE</t>
  </si>
  <si>
    <t>JUSTINE</t>
  </si>
  <si>
    <t>ELZEA</t>
  </si>
  <si>
    <t>BERHANE</t>
  </si>
  <si>
    <t>EUPHEMIE</t>
  </si>
  <si>
    <t>CURTIS</t>
  </si>
  <si>
    <t>FAURE</t>
  </si>
  <si>
    <t>CAMILLE</t>
  </si>
  <si>
    <t>ROMANE</t>
  </si>
  <si>
    <t>FERAULT</t>
  </si>
  <si>
    <t>EWEN</t>
  </si>
  <si>
    <t>FERRATON</t>
  </si>
  <si>
    <t>NOELIA</t>
  </si>
  <si>
    <t>FIRU CARTIER</t>
  </si>
  <si>
    <t>IONUT</t>
  </si>
  <si>
    <t>FIRU</t>
  </si>
  <si>
    <t>MALVINA</t>
  </si>
  <si>
    <t>MARIA-BIANCA</t>
  </si>
  <si>
    <t>FLORUSSE</t>
  </si>
  <si>
    <t>CELIA</t>
  </si>
  <si>
    <t>FOUET</t>
  </si>
  <si>
    <t>ANNAELLE</t>
  </si>
  <si>
    <t>ELOUEN</t>
  </si>
  <si>
    <t>KYLIANN</t>
  </si>
  <si>
    <t>FOUILLER</t>
  </si>
  <si>
    <t>LUNA</t>
  </si>
  <si>
    <t>FRADET</t>
  </si>
  <si>
    <t>LIAM</t>
  </si>
  <si>
    <t>FRENOY LEBRETON</t>
  </si>
  <si>
    <t>MATHIEU</t>
  </si>
  <si>
    <t>FROCRAIN</t>
  </si>
  <si>
    <t>GABORIAUD</t>
  </si>
  <si>
    <t>MELINDA</t>
  </si>
  <si>
    <t>GALLAY</t>
  </si>
  <si>
    <t>ALEXY</t>
  </si>
  <si>
    <t>LEO</t>
  </si>
  <si>
    <t>GANDON</t>
  </si>
  <si>
    <t>SOFIA</t>
  </si>
  <si>
    <t>GAUJARD</t>
  </si>
  <si>
    <t>ALICE</t>
  </si>
  <si>
    <t>GAUTIER</t>
  </si>
  <si>
    <t>BRANDON</t>
  </si>
  <si>
    <t>GHELMEGEANU</t>
  </si>
  <si>
    <t>CONSTANTIN</t>
  </si>
  <si>
    <t>GIANNINI MOHAMMED</t>
  </si>
  <si>
    <t>DAN</t>
  </si>
  <si>
    <t>SELENE</t>
  </si>
  <si>
    <t>GIORDANI</t>
  </si>
  <si>
    <t>MYLANN</t>
  </si>
  <si>
    <t>NAHYL</t>
  </si>
  <si>
    <t>GOBET</t>
  </si>
  <si>
    <t>GABRIELLE</t>
  </si>
  <si>
    <t>GODARD</t>
  </si>
  <si>
    <t>FLORA</t>
  </si>
  <si>
    <t>GOGUET</t>
  </si>
  <si>
    <t>GRIMAUD NEDELLEC</t>
  </si>
  <si>
    <t>JULIA</t>
  </si>
  <si>
    <t>GROISARD PENVEN</t>
  </si>
  <si>
    <t>LYLOU</t>
  </si>
  <si>
    <t>GUEHO</t>
  </si>
  <si>
    <t>ERWANN</t>
  </si>
  <si>
    <t>HADROT</t>
  </si>
  <si>
    <t>VICTOR</t>
  </si>
  <si>
    <t>ZOE</t>
  </si>
  <si>
    <t>HALAY</t>
  </si>
  <si>
    <t>CHARLINE</t>
  </si>
  <si>
    <t>JULES</t>
  </si>
  <si>
    <t>HONGROIS</t>
  </si>
  <si>
    <t>AMINA</t>
  </si>
  <si>
    <t>HORN</t>
  </si>
  <si>
    <t>ALEX</t>
  </si>
  <si>
    <t>KEN</t>
  </si>
  <si>
    <t>HUBERT</t>
  </si>
  <si>
    <t>DJESON</t>
  </si>
  <si>
    <t>JAMIN</t>
  </si>
  <si>
    <t>JEAN</t>
  </si>
  <si>
    <t>HEMMA</t>
  </si>
  <si>
    <t>MATHIS</t>
  </si>
  <si>
    <t>THOMAS</t>
  </si>
  <si>
    <t>JIRASEK CASTILLO</t>
  </si>
  <si>
    <t>JOAQUIM CARLOS</t>
  </si>
  <si>
    <t>REBECA</t>
  </si>
  <si>
    <t>JOUBERT CHAUVIRE</t>
  </si>
  <si>
    <t>DANY</t>
  </si>
  <si>
    <t>VIRGINIE</t>
  </si>
  <si>
    <t>KABA</t>
  </si>
  <si>
    <t>AICHA</t>
  </si>
  <si>
    <t>KANDOLO</t>
  </si>
  <si>
    <t>JESSIKA</t>
  </si>
  <si>
    <t>KOUANG</t>
  </si>
  <si>
    <t>ELY</t>
  </si>
  <si>
    <t>ESTHY</t>
  </si>
  <si>
    <t>LAINARD</t>
  </si>
  <si>
    <t>ESTELLE</t>
  </si>
  <si>
    <t>LARUE</t>
  </si>
  <si>
    <t>LOUIS</t>
  </si>
  <si>
    <t>LE BOLLOCH</t>
  </si>
  <si>
    <t>MAINA</t>
  </si>
  <si>
    <t>LE DIRAISON</t>
  </si>
  <si>
    <t>CAPUCINE</t>
  </si>
  <si>
    <t>LE DUC</t>
  </si>
  <si>
    <t>CLARA</t>
  </si>
  <si>
    <t>LE GALL</t>
  </si>
  <si>
    <t>MICKAEL</t>
  </si>
  <si>
    <t>LE ROUX</t>
  </si>
  <si>
    <t>LECENDRIER</t>
  </si>
  <si>
    <t>LILI</t>
  </si>
  <si>
    <t>REMI-JAMES</t>
  </si>
  <si>
    <t>LEGAY</t>
  </si>
  <si>
    <t>LUCIE</t>
  </si>
  <si>
    <t>LEMASCON</t>
  </si>
  <si>
    <t>TEO</t>
  </si>
  <si>
    <t>LEROUX</t>
  </si>
  <si>
    <t>SAVANNAH</t>
  </si>
  <si>
    <t>LESAGE</t>
  </si>
  <si>
    <t>FADI</t>
  </si>
  <si>
    <t>KARAM</t>
  </si>
  <si>
    <t>LEVY</t>
  </si>
  <si>
    <t>SACHA</t>
  </si>
  <si>
    <t>MAHROUG</t>
  </si>
  <si>
    <t>HAYDEN</t>
  </si>
  <si>
    <t>LAYANE</t>
  </si>
  <si>
    <t>NAELYA</t>
  </si>
  <si>
    <t>MAINGUY</t>
  </si>
  <si>
    <t>LILOUAN</t>
  </si>
  <si>
    <t>MATHY</t>
  </si>
  <si>
    <t>OLINA</t>
  </si>
  <si>
    <t>MAISON-BLANCHE</t>
  </si>
  <si>
    <t>JOSEPHINE</t>
  </si>
  <si>
    <t>LOUISE</t>
  </si>
  <si>
    <t>VICTORIA</t>
  </si>
  <si>
    <t>MARCHE</t>
  </si>
  <si>
    <t>BENOIT</t>
  </si>
  <si>
    <t>MARPAUD</t>
  </si>
  <si>
    <t>LINDSAY</t>
  </si>
  <si>
    <t>MARTIN</t>
  </si>
  <si>
    <t>ILLIANA</t>
  </si>
  <si>
    <t>MARY</t>
  </si>
  <si>
    <t>LILIE</t>
  </si>
  <si>
    <t>MAUBIAN</t>
  </si>
  <si>
    <t>MAUREEN</t>
  </si>
  <si>
    <t>MAXENS</t>
  </si>
  <si>
    <t>MAVOUNGO KOKOLO</t>
  </si>
  <si>
    <t>JULIE</t>
  </si>
  <si>
    <t>YANIS</t>
  </si>
  <si>
    <t>MEDIE</t>
  </si>
  <si>
    <t>DANIELA</t>
  </si>
  <si>
    <t>EMMANUELA</t>
  </si>
  <si>
    <t>MARIAN</t>
  </si>
  <si>
    <t>SAUL</t>
  </si>
  <si>
    <t>MEILLERAIS</t>
  </si>
  <si>
    <t>ANAIS</t>
  </si>
  <si>
    <t>ELOISE</t>
  </si>
  <si>
    <t>QUENTIN</t>
  </si>
  <si>
    <t>SARAH</t>
  </si>
  <si>
    <t>MESNARD</t>
  </si>
  <si>
    <t>SIMON</t>
  </si>
  <si>
    <t>SOLENE</t>
  </si>
  <si>
    <t>MESSE</t>
  </si>
  <si>
    <t>MARIUS</t>
  </si>
  <si>
    <t>PAUL</t>
  </si>
  <si>
    <t>MEUNIER BOURHIS</t>
  </si>
  <si>
    <t>AXEL</t>
  </si>
  <si>
    <t>MICHE</t>
  </si>
  <si>
    <t>SOAN</t>
  </si>
  <si>
    <t>MINGANT</t>
  </si>
  <si>
    <t>LENA</t>
  </si>
  <si>
    <t>MOBONET</t>
  </si>
  <si>
    <t>ISAAC</t>
  </si>
  <si>
    <t>MONNIER</t>
  </si>
  <si>
    <t>MONTHEARD</t>
  </si>
  <si>
    <t>MATHYS</t>
  </si>
  <si>
    <t>MORANTIN</t>
  </si>
  <si>
    <t>LOIC</t>
  </si>
  <si>
    <t>MOREN</t>
  </si>
  <si>
    <t>NOLHAN</t>
  </si>
  <si>
    <t>MOREY</t>
  </si>
  <si>
    <t>PAULINE</t>
  </si>
  <si>
    <t>MORICE</t>
  </si>
  <si>
    <t>KORY</t>
  </si>
  <si>
    <t>MORINIERE(CARPENTIER)</t>
  </si>
  <si>
    <t>NOLAN</t>
  </si>
  <si>
    <t>MOUKEYTOU</t>
  </si>
  <si>
    <t>JASON</t>
  </si>
  <si>
    <t>JERRY</t>
  </si>
  <si>
    <t>JESSY</t>
  </si>
  <si>
    <t>MOUYEKET</t>
  </si>
  <si>
    <t>BENEDICTE</t>
  </si>
  <si>
    <t>FRANCK</t>
  </si>
  <si>
    <t>JEREMIE</t>
  </si>
  <si>
    <t>MICHELLE</t>
  </si>
  <si>
    <t>MUNOZ</t>
  </si>
  <si>
    <t>TIHONI</t>
  </si>
  <si>
    <t>OLIVIER</t>
  </si>
  <si>
    <t>ESTEVAN</t>
  </si>
  <si>
    <t>YOHANN</t>
  </si>
  <si>
    <t>OZDOGAN</t>
  </si>
  <si>
    <t>SIBEL</t>
  </si>
  <si>
    <t>PADIOLLEAU</t>
  </si>
  <si>
    <t>PAGEAU</t>
  </si>
  <si>
    <t>CLEMENT</t>
  </si>
  <si>
    <t>MATTEO</t>
  </si>
  <si>
    <t>PARRE-BRELET</t>
  </si>
  <si>
    <t>MARGAUX</t>
  </si>
  <si>
    <t>PATRAC</t>
  </si>
  <si>
    <t>LUIDGI</t>
  </si>
  <si>
    <t>PAVAGEAU</t>
  </si>
  <si>
    <t>ROSE</t>
  </si>
  <si>
    <t>PELTIER</t>
  </si>
  <si>
    <t>MAELYS</t>
  </si>
  <si>
    <t>PENEAU</t>
  </si>
  <si>
    <t>SULLIVAN</t>
  </si>
  <si>
    <t>PETIT</t>
  </si>
  <si>
    <t>PICARD</t>
  </si>
  <si>
    <t>JULIAN</t>
  </si>
  <si>
    <t>PINEAU</t>
  </si>
  <si>
    <t>CLEA</t>
  </si>
  <si>
    <t>PIROTAIS</t>
  </si>
  <si>
    <t>PLICHART</t>
  </si>
  <si>
    <t>LOUANNE</t>
  </si>
  <si>
    <t>OCEANE</t>
  </si>
  <si>
    <t>PLOTEAU-DUBOS</t>
  </si>
  <si>
    <t>ELENA</t>
  </si>
  <si>
    <t>POIRIER</t>
  </si>
  <si>
    <t>FABIEN</t>
  </si>
  <si>
    <t>PONTAC</t>
  </si>
  <si>
    <t>THIAGO</t>
  </si>
  <si>
    <t>PORTUGAL</t>
  </si>
  <si>
    <t>RAMOS</t>
  </si>
  <si>
    <t>POTIRON</t>
  </si>
  <si>
    <t>MELODY-JANE</t>
  </si>
  <si>
    <t>POULIQUEN</t>
  </si>
  <si>
    <t>KEVIN</t>
  </si>
  <si>
    <t>POUVREAU</t>
  </si>
  <si>
    <t>DORIAN</t>
  </si>
  <si>
    <t>KETY</t>
  </si>
  <si>
    <t>QUERE</t>
  </si>
  <si>
    <t>SWANY</t>
  </si>
  <si>
    <t>RADU</t>
  </si>
  <si>
    <t>ELISEI</t>
  </si>
  <si>
    <t>RENARD</t>
  </si>
  <si>
    <t>RETIF</t>
  </si>
  <si>
    <t>DONOVAN</t>
  </si>
  <si>
    <t>RINCE</t>
  </si>
  <si>
    <t>MAXIME</t>
  </si>
  <si>
    <t>RITZLER</t>
  </si>
  <si>
    <t>EMILE</t>
  </si>
  <si>
    <t>HENRI</t>
  </si>
  <si>
    <t>RIVET FARES</t>
  </si>
  <si>
    <t>LINA</t>
  </si>
  <si>
    <t>ROBERT</t>
  </si>
  <si>
    <t>NOELIE</t>
  </si>
  <si>
    <t>SALCEDO</t>
  </si>
  <si>
    <t>OCEANN</t>
  </si>
  <si>
    <t>SAUVAGET</t>
  </si>
  <si>
    <t>SCOTTO BICHET</t>
  </si>
  <si>
    <t>ALYA</t>
  </si>
  <si>
    <t>SEBBAGH</t>
  </si>
  <si>
    <t>SIDNEY</t>
  </si>
  <si>
    <t>SELLIER</t>
  </si>
  <si>
    <t>KARL LOUCA</t>
  </si>
  <si>
    <t>SID</t>
  </si>
  <si>
    <t>ALI YOUNES</t>
  </si>
  <si>
    <t>SIDIBE</t>
  </si>
  <si>
    <t>KAREEM</t>
  </si>
  <si>
    <t>SOULEMAN</t>
  </si>
  <si>
    <t>MANON</t>
  </si>
  <si>
    <t>STOINSKI</t>
  </si>
  <si>
    <t>TARIKET</t>
  </si>
  <si>
    <t>SHERAZADE</t>
  </si>
  <si>
    <t>TARISTAS</t>
  </si>
  <si>
    <t>LEA</t>
  </si>
  <si>
    <t>TIENNOT</t>
  </si>
  <si>
    <t>GABRIEL</t>
  </si>
  <si>
    <t>TONCEA</t>
  </si>
  <si>
    <t>ELISA</t>
  </si>
  <si>
    <t>NICOLAE JACOB</t>
  </si>
  <si>
    <t>RAHELA</t>
  </si>
  <si>
    <t>VERBOIS</t>
  </si>
  <si>
    <t>VISONNEAU</t>
  </si>
  <si>
    <t>LILI ROSE</t>
  </si>
  <si>
    <t>WOLDEGHIORGHIS</t>
  </si>
  <si>
    <t>NOA</t>
  </si>
  <si>
    <t>YAHI</t>
  </si>
  <si>
    <t>RAYAN</t>
  </si>
  <si>
    <t>J.L</t>
  </si>
  <si>
    <t>P.B</t>
  </si>
  <si>
    <t>M.F</t>
  </si>
  <si>
    <t>D.LG</t>
  </si>
  <si>
    <t>A.C</t>
  </si>
  <si>
    <t>E.C</t>
  </si>
  <si>
    <t>S.G</t>
  </si>
  <si>
    <t>A.P</t>
  </si>
  <si>
    <t>K.K</t>
  </si>
  <si>
    <t>ATT</t>
  </si>
  <si>
    <t>S.S</t>
  </si>
  <si>
    <t>N.LQ</t>
  </si>
  <si>
    <t>référent</t>
  </si>
  <si>
    <t>familles seules</t>
  </si>
  <si>
    <t>mineurs seuls</t>
  </si>
  <si>
    <t>Ratio solde mineurs/familles</t>
  </si>
  <si>
    <t>normes TS</t>
  </si>
  <si>
    <t>perspectives</t>
  </si>
  <si>
    <t>disponibilité</t>
  </si>
  <si>
    <t xml:space="preserve">Total </t>
  </si>
  <si>
    <t>ML</t>
  </si>
  <si>
    <t>CJM</t>
  </si>
  <si>
    <t>AEMO en att de plact</t>
  </si>
  <si>
    <t>AEMO en att AEIMF</t>
  </si>
  <si>
    <t>oui</t>
  </si>
  <si>
    <t>non</t>
  </si>
  <si>
    <t>p.b</t>
  </si>
  <si>
    <t>total mineurs</t>
  </si>
  <si>
    <t>MELISSA</t>
  </si>
  <si>
    <t xml:space="preserve">Cabinet </t>
  </si>
  <si>
    <t xml:space="preserve">G - </t>
  </si>
  <si>
    <t xml:space="preserve">D - </t>
  </si>
  <si>
    <t>AEIMF</t>
  </si>
  <si>
    <t>Co inter</t>
  </si>
  <si>
    <t>Terr/unité ASE</t>
  </si>
  <si>
    <t>non attribué</t>
  </si>
  <si>
    <t xml:space="preserve">Ref affaire
</t>
  </si>
  <si>
    <t>Famille co</t>
  </si>
  <si>
    <t>Mineur seul</t>
  </si>
  <si>
    <t>Mineur co</t>
  </si>
  <si>
    <t>Famille seule</t>
  </si>
  <si>
    <t>Date de décision différé</t>
  </si>
  <si>
    <t/>
  </si>
  <si>
    <t>Date initiale de jugement ou de contrat</t>
  </si>
  <si>
    <t xml:space="preserve"> Date clôture de mesure </t>
  </si>
  <si>
    <t>AED</t>
  </si>
  <si>
    <t xml:space="preserve">Sortie en attente de jugement </t>
  </si>
  <si>
    <t>AEMO</t>
  </si>
  <si>
    <t>SED</t>
  </si>
  <si>
    <t>AEMO DC</t>
  </si>
  <si>
    <t>V.C</t>
  </si>
  <si>
    <t>D.A</t>
  </si>
  <si>
    <t>M.P</t>
  </si>
  <si>
    <t xml:space="preserve">mineurs à 2
</t>
  </si>
  <si>
    <t xml:space="preserve">familles à 2
</t>
  </si>
  <si>
    <t>Date renouvt jugement ou contrat</t>
  </si>
  <si>
    <t>Date synthèse interm</t>
  </si>
  <si>
    <t>Date Prév éval PPI</t>
  </si>
  <si>
    <t>Date prév synthèse interm</t>
  </si>
  <si>
    <t>date Prev 1ère éval</t>
  </si>
  <si>
    <t>TB</t>
  </si>
  <si>
    <t>YASSINE</t>
  </si>
  <si>
    <t>DAVID</t>
  </si>
  <si>
    <t>CLOE</t>
  </si>
  <si>
    <t>date Prév synthèse annuelle</t>
  </si>
  <si>
    <t>Date synthèse annuelle</t>
  </si>
  <si>
    <t xml:space="preserve">T1 Nantes Est </t>
  </si>
  <si>
    <t>T2 Nantes Nord</t>
  </si>
  <si>
    <t>T3 Nantes Ouest</t>
  </si>
  <si>
    <t>T4 Nantes Sud</t>
  </si>
  <si>
    <t xml:space="preserve">T5 Ancenis </t>
  </si>
  <si>
    <t xml:space="preserve">T6 ChBriant </t>
  </si>
  <si>
    <t>T7 Pays de RZ</t>
  </si>
  <si>
    <t xml:space="preserve">T8 Vignoble </t>
  </si>
  <si>
    <t>T9 ST NZ</t>
  </si>
  <si>
    <t>Date du 1er RDV</t>
  </si>
  <si>
    <t>Consult_ palais</t>
  </si>
  <si>
    <t>MESURES</t>
  </si>
  <si>
    <t>Colonne1</t>
  </si>
  <si>
    <t>TS PPI</t>
  </si>
  <si>
    <t>Date synthèse fin pec</t>
  </si>
  <si>
    <t>X</t>
  </si>
  <si>
    <t>Audrey</t>
  </si>
  <si>
    <t>Date première évaluation</t>
  </si>
  <si>
    <t>date Prév synthèse échéance</t>
  </si>
  <si>
    <t>TEST</t>
  </si>
  <si>
    <t>JINA</t>
  </si>
  <si>
    <t>JEROME</t>
  </si>
  <si>
    <t>VIOLETTE</t>
  </si>
  <si>
    <t>FATIMA</t>
  </si>
  <si>
    <t>AXELLE</t>
  </si>
  <si>
    <t>PAULINA</t>
  </si>
  <si>
    <t>KELLY</t>
  </si>
  <si>
    <t>GWENOLA</t>
  </si>
  <si>
    <t>ANNABELLE</t>
  </si>
  <si>
    <t>AARON</t>
  </si>
  <si>
    <t>COLLINE</t>
  </si>
  <si>
    <t>STELLA</t>
  </si>
  <si>
    <t>KYLAN</t>
  </si>
  <si>
    <t>KASSIM</t>
  </si>
  <si>
    <t>ONES</t>
  </si>
  <si>
    <t>AHMED</t>
  </si>
  <si>
    <t xml:space="preserve">B - </t>
  </si>
  <si>
    <t xml:space="preserve">C - </t>
  </si>
  <si>
    <t xml:space="preserve">E - </t>
  </si>
  <si>
    <t>MAND</t>
  </si>
  <si>
    <t>LEFOR</t>
  </si>
  <si>
    <t>BOSQU</t>
  </si>
  <si>
    <t>CHENA</t>
  </si>
  <si>
    <t>VIAUD</t>
  </si>
  <si>
    <t>PERRO</t>
  </si>
  <si>
    <t>BIGOT</t>
  </si>
  <si>
    <t>BRIAND</t>
  </si>
  <si>
    <t>LEBOH</t>
  </si>
  <si>
    <t>DILE</t>
  </si>
  <si>
    <t>CB</t>
  </si>
  <si>
    <t>Chantal BIGOT</t>
  </si>
  <si>
    <t>LV</t>
  </si>
  <si>
    <t>Laëtitia VIAUD</t>
  </si>
  <si>
    <t>SD</t>
  </si>
  <si>
    <t>Sonia DAVID</t>
  </si>
  <si>
    <t>CC</t>
  </si>
  <si>
    <t>Claire CHENAIN</t>
  </si>
  <si>
    <t>CLF</t>
  </si>
  <si>
    <t>Carole LE FORESTIER</t>
  </si>
  <si>
    <t>MLB</t>
  </si>
  <si>
    <t>Marielle LE BOHEC</t>
  </si>
  <si>
    <t>AP</t>
  </si>
  <si>
    <t>MB</t>
  </si>
  <si>
    <t>Maëwa BOSQUET</t>
  </si>
  <si>
    <t>Audrey PERRON</t>
  </si>
  <si>
    <t>CM</t>
  </si>
  <si>
    <t>Chloé MANDIN</t>
  </si>
  <si>
    <t>VB</t>
  </si>
  <si>
    <t>ND</t>
  </si>
  <si>
    <t>En attente</t>
  </si>
  <si>
    <t>ALG</t>
  </si>
  <si>
    <t>NANTES</t>
  </si>
  <si>
    <t>BOUGUENAIS</t>
  </si>
  <si>
    <t>MAUVES SUR LOIRE</t>
  </si>
  <si>
    <t>CARQUEFOU</t>
  </si>
  <si>
    <t>OUDON</t>
  </si>
  <si>
    <t>ANCENIS</t>
  </si>
  <si>
    <t>SAINT-NAZAIRE</t>
  </si>
  <si>
    <t>SAINTE-LUCE-SUR-LOIRE</t>
  </si>
  <si>
    <t>SAINTE LUCE SUR LOIRE</t>
  </si>
  <si>
    <t>LA CHAPELLE-SUR-ERDRE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</si>
  <si>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</si>
  <si>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</si>
  <si>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</si>
  <si>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</si>
  <si>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</si>
  <si>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</si>
  <si>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</si>
  <si>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</si>
  <si>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</si>
  <si>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Chantal</t>
  </si>
  <si>
    <t>Laëtitia</t>
  </si>
  <si>
    <t>Sonia</t>
  </si>
  <si>
    <t>Claire</t>
  </si>
  <si>
    <t>Carole</t>
  </si>
  <si>
    <t>Marielle</t>
  </si>
  <si>
    <t>Maëwa</t>
  </si>
  <si>
    <t>Chloé</t>
  </si>
  <si>
    <t>sd</t>
  </si>
  <si>
    <t>SI(LIGNES($1:1)&lt;=NB.SI(TS_data;$B$1);INDEX(MesData;PETITE.VALEUR(SI(TS_data=$B$1;LIGNE(INDIRECT("1:"&amp;LIGNES(TS_data))));LIGNES($1:1));1);"")</t>
  </si>
  <si>
    <t>PETITE.VALEUR(SI(ou((TS_data=$B$1;LIGNE(INDIRECT("1:"&amp;LIGNES(TS_data))));((TS_data=$B$1;LIGNE(INDIRECT("1:"&amp;LIGNES(TS_data))))));LIGNES($1:1));1);""</t>
  </si>
  <si>
    <t>SI(OU(LIGNES($1:1)&lt;=NB.SI(TS_data;$B$1);LIGNES($1:1)&lt;=NB.SI(cointer_DATA;$B$1));INDEX(MesData;</t>
  </si>
  <si>
    <t>cc</t>
  </si>
  <si>
    <t>sf</t>
  </si>
  <si>
    <t>sqdfq</t>
  </si>
  <si>
    <t>qsdf</t>
  </si>
  <si>
    <t>sdf</t>
  </si>
  <si>
    <t>rezr</t>
  </si>
  <si>
    <t>ztr</t>
  </si>
  <si>
    <t>fdsq</t>
  </si>
  <si>
    <t>hety</t>
  </si>
  <si>
    <t>dsfq</t>
  </si>
  <si>
    <t>ww</t>
  </si>
  <si>
    <t>zearg</t>
  </si>
  <si>
    <t>hfgdh</t>
  </si>
  <si>
    <t>jhkg</t>
  </si>
  <si>
    <t>glh</t>
  </si>
  <si>
    <t>srty</t>
  </si>
  <si>
    <t xml:space="preserve"> vbx</t>
  </si>
  <si>
    <t>fdgh</t>
  </si>
  <si>
    <t>kjhgk</t>
  </si>
  <si>
    <t>zstyze</t>
  </si>
  <si>
    <t>ioiuo</t>
  </si>
  <si>
    <t>fsgf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</si>
</sst>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Rockwell Condensed"/>
      <family val="1"/>
    </font>
    <font>
      <b/>
      <sz val="9"/>
      <color theme="0"/>
      <name val="Rockwell Condensed"/>
      <family val="1"/>
    </font>
    <font>
      <b/>
      <sz val="8"/>
      <color theme="0"/>
      <name val="Rockwell Condensed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4" tint="-0.249977111117893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0099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4506668294322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0" fillId="0" borderId="0" xfId="0" applyAlignment="1">
      <alignment horizontal="left" vertical="center" wrapText="1"/>
    </xf>
    <xf numFmtId="16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0" fillId="0" borderId="0" xfId="0" applyNumberForma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/>
    <xf numFmtId="0" fontId="0" fillId="0" borderId="6" xfId="0" applyBorder="1" applyAlignment="1">
      <alignment horizontal="right" indent="1"/>
    </xf>
    <xf numFmtId="0" fontId="4" fillId="0" borderId="6" xfId="0" applyFont="1" applyBorder="1" applyAlignment="1">
      <alignment horizontal="right" indent="1"/>
    </xf>
    <xf numFmtId="2" fontId="0" fillId="7" borderId="6" xfId="0" applyNumberFormat="1" applyFill="1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4" fillId="0" borderId="6" xfId="0" applyFont="1" applyBorder="1"/>
    <xf numFmtId="0" fontId="0" fillId="0" borderId="7" xfId="0" applyBorder="1" applyAlignment="1">
      <alignment horizontal="right" indent="1"/>
    </xf>
    <xf numFmtId="0" fontId="0" fillId="0" borderId="6" xfId="0" applyBorder="1"/>
    <xf numFmtId="0" fontId="0" fillId="0" borderId="7" xfId="0" applyFill="1" applyBorder="1" applyAlignment="1">
      <alignment horizontal="right" indent="1"/>
    </xf>
    <xf numFmtId="0" fontId="4" fillId="0" borderId="9" xfId="0" applyFont="1" applyBorder="1"/>
    <xf numFmtId="0" fontId="4" fillId="0" borderId="11" xfId="0" applyFont="1" applyBorder="1"/>
    <xf numFmtId="2" fontId="0" fillId="7" borderId="13" xfId="0" applyNumberFormat="1" applyFill="1" applyBorder="1" applyAlignment="1">
      <alignment horizontal="right" indent="1"/>
    </xf>
    <xf numFmtId="0" fontId="0" fillId="0" borderId="13" xfId="0" applyBorder="1" applyAlignment="1">
      <alignment horizontal="right" indent="1"/>
    </xf>
    <xf numFmtId="0" fontId="4" fillId="0" borderId="13" xfId="0" applyFont="1" applyBorder="1"/>
    <xf numFmtId="0" fontId="0" fillId="0" borderId="14" xfId="0" applyBorder="1" applyAlignment="1">
      <alignment horizontal="right" indent="1"/>
    </xf>
    <xf numFmtId="0" fontId="6" fillId="0" borderId="15" xfId="0" applyFont="1" applyBorder="1"/>
    <xf numFmtId="0" fontId="6" fillId="0" borderId="17" xfId="0" applyFont="1" applyBorder="1" applyAlignment="1">
      <alignment horizontal="right" indent="1"/>
    </xf>
    <xf numFmtId="2" fontId="6" fillId="7" borderId="17" xfId="0" applyNumberFormat="1" applyFont="1" applyFill="1" applyBorder="1" applyAlignment="1">
      <alignment horizontal="right" indent="1"/>
    </xf>
    <xf numFmtId="0" fontId="6" fillId="0" borderId="17" xfId="0" applyFont="1" applyBorder="1"/>
    <xf numFmtId="0" fontId="6" fillId="0" borderId="18" xfId="0" applyFont="1" applyBorder="1" applyAlignment="1">
      <alignment horizontal="right" indent="1"/>
    </xf>
    <xf numFmtId="164" fontId="7" fillId="8" borderId="0" xfId="0" applyNumberFormat="1" applyFont="1" applyFill="1"/>
    <xf numFmtId="164" fontId="7" fillId="8" borderId="0" xfId="0" applyNumberFormat="1" applyFont="1" applyFill="1" applyAlignment="1">
      <alignment horizontal="center" vertical="center"/>
    </xf>
    <xf numFmtId="0" fontId="7" fillId="8" borderId="0" xfId="0" applyFont="1" applyFill="1"/>
    <xf numFmtId="164" fontId="7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/>
    <xf numFmtId="164" fontId="7" fillId="8" borderId="19" xfId="0" applyNumberFormat="1" applyFont="1" applyFill="1" applyBorder="1"/>
    <xf numFmtId="164" fontId="7" fillId="8" borderId="19" xfId="0" applyNumberFormat="1" applyFont="1" applyFill="1" applyBorder="1" applyAlignment="1">
      <alignment horizontal="center" vertical="center"/>
    </xf>
    <xf numFmtId="0" fontId="7" fillId="8" borderId="19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2" fontId="0" fillId="0" borderId="0" xfId="0" applyNumberFormat="1" applyFill="1" applyBorder="1" applyAlignment="1">
      <alignment horizontal="right" indent="1"/>
    </xf>
    <xf numFmtId="0" fontId="0" fillId="0" borderId="0" xfId="0" applyFill="1" applyBorder="1" applyAlignment="1">
      <alignment horizontal="right" indent="1"/>
    </xf>
    <xf numFmtId="0" fontId="4" fillId="0" borderId="0" xfId="0" applyFont="1" applyFill="1" applyBorder="1"/>
    <xf numFmtId="0" fontId="4" fillId="0" borderId="6" xfId="0" applyFont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14" fontId="0" fillId="9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1" applyNumberFormat="1" applyFont="1" applyFill="1" applyBorder="1" applyAlignment="1" applyProtection="1">
      <alignment horizontal="center" vertical="center"/>
      <protection locked="0"/>
    </xf>
    <xf numFmtId="14" fontId="0" fillId="0" borderId="0" xfId="1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1" applyNumberFormat="1" applyFont="1" applyFill="1" applyBorder="1" applyAlignment="1" applyProtection="1">
      <alignment horizontal="left" vertical="center"/>
      <protection locked="0"/>
    </xf>
    <xf numFmtId="14" fontId="0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vertical="center" wrapText="1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4" fillId="6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1" applyNumberFormat="1" applyFont="1" applyFill="1" applyBorder="1" applyAlignment="1" applyProtection="1">
      <alignment horizontal="left" vertical="top"/>
    </xf>
    <xf numFmtId="14" fontId="0" fillId="0" borderId="0" xfId="1" applyNumberFormat="1" applyFont="1" applyFill="1" applyBorder="1" applyAlignment="1" applyProtection="1">
      <alignment horizontal="left" vertical="top"/>
    </xf>
    <xf numFmtId="14" fontId="0" fillId="0" borderId="0" xfId="1" applyNumberFormat="1" applyFont="1" applyFill="1" applyBorder="1" applyAlignment="1" applyProtection="1">
      <alignment horizontal="center" vertical="top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1" applyNumberFormat="1" applyFont="1" applyFill="1" applyBorder="1" applyAlignment="1" applyProtection="1">
      <alignment horizontal="center" vertical="top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NiveauLigne_4" xfId="1" builtinId="1" iLevel="3"/>
    <cellStyle name="Normal" xfId="0" builtinId="0"/>
  </cellStyles>
  <dxfs count="58">
    <dxf>
      <alignment horizontal="center" textRotation="0" indent="0" justifyLastLine="0" shrinkToFit="0" readingOrder="0"/>
      <protection locked="0" hidden="0"/>
    </dxf>
    <dxf>
      <alignment horizontal="center" textRotation="0" indent="0" justifyLastLine="0" shrinkToFit="0" readingOrder="0"/>
      <protection locked="0" hidden="0"/>
    </dxf>
    <dxf>
      <alignment horizontal="center" textRotation="0" indent="0" justifyLastLine="0" shrinkToFit="0" readingOrder="0"/>
      <protection locked="0" hidden="0"/>
    </dxf>
    <dxf>
      <alignment horizontal="center" textRotation="0" indent="0" justifyLastLine="0" shrinkToFit="0" readingOrder="0"/>
      <protection locked="0" hidden="0"/>
    </dxf>
    <dxf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font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numFmt numFmtId="19" formatCode="dd/mm/yyyy"/>
      <alignment horizontal="center" textRotation="0" indent="0" justifyLastLine="0" shrinkToFit="0" readingOrder="0"/>
      <protection locked="0" hidden="0"/>
    </dxf>
    <dxf>
      <font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numFmt numFmtId="0" formatCode="General"/>
      <alignment horizontal="center" textRotation="0" indent="0" justifyLastLine="0" shrinkToFit="0" readingOrder="0"/>
      <protection locked="0" hidden="0"/>
    </dxf>
    <dxf>
      <alignment horizontal="center" textRotation="0" indent="0" justifyLastLine="0" shrinkToFit="0" readingOrder="0"/>
      <protection locked="0" hidden="0"/>
    </dxf>
    <dxf>
      <alignment horizontal="center" textRotation="0" indent="0" justifyLastLine="0" shrinkToFit="0" readingOrder="0"/>
      <protection locked="0" hidden="0"/>
    </dxf>
    <dxf>
      <alignment horizontal="center" textRotation="0" indent="0" justifyLastLine="0" shrinkToFit="0" readingOrder="0"/>
      <protection locked="0" hidden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indent="0" justifyLastLine="0" shrinkToFit="0" readingOrder="0"/>
      <protection locked="0" hidden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alignment horizontal="center" textRotation="0" indent="0" justifyLastLine="0" shrinkToFit="0" readingOrder="0"/>
      <protection locked="0" hidden="0"/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FFCCCC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FC000"/>
        </patternFill>
      </fill>
    </dxf>
  </dxfs>
  <tableStyles count="1" defaultTableStyle="TableStyleMedium2" defaultPivotStyle="PivotStyleLight16">
    <tableStyle name="Style de tableau 1" pivot="0" count="0"/>
  </tableStyles>
  <colors>
    <mruColors>
      <color rgb="FFFF9900"/>
      <color rgb="FFCC99FF"/>
      <color rgb="FFFFCCCC"/>
      <color rgb="FF00CCFF"/>
      <color rgb="FF00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AS268" totalsRowShown="0" headerRowDxfId="46" dataDxfId="45">
  <autoFilter ref="A1:AS268"/>
  <sortState ref="A2:AS258">
    <sortCondition ref="C1:C258"/>
  </sortState>
  <tableColumns count="45">
    <tableColumn id="1" name="MESURES" dataDxfId="44" dataCellStyle="NiveauLigne_4"/>
    <tableColumn id="2" name="Colonne1" dataDxfId="43">
      <calculatedColumnFormula>CONCATENATE(Tableau1[[#This Row],[NOM]],Tableau1[[#This Row],[PRENOM]])</calculatedColumnFormula>
    </tableColumn>
    <tableColumn id="3" name="NOM" dataDxfId="42" dataCellStyle="NiveauLigne_4"/>
    <tableColumn id="4" name="PRENOM" dataDxfId="41" dataCellStyle="NiveauLigne_4"/>
    <tableColumn id="5" name="DATE DE NAISSANCE" dataDxfId="40" dataCellStyle="NiveauLigne_4"/>
    <tableColumn id="6" name="TS" dataDxfId="39" dataCellStyle="NiveauLigne_4"/>
    <tableColumn id="7" name="SUPP" dataDxfId="38"/>
    <tableColumn id="8" name="Co inter" dataDxfId="37"/>
    <tableColumn id="9" name="PSY" dataDxfId="36"/>
    <tableColumn id="10" name="Famille seule" dataDxfId="35"/>
    <tableColumn id="11" name="Famille co" dataDxfId="34"/>
    <tableColumn id="12" name="Mineur seul" dataDxfId="33"/>
    <tableColumn id="13" name="Mineur co" dataDxfId="32"/>
    <tableColumn id="14" name="Commune" dataDxfId="31"/>
    <tableColumn id="15" name="Cabinet " dataDxfId="30" dataCellStyle="NiveauLigne_4"/>
    <tableColumn id="16" name="Terr/unité ASE" dataDxfId="29"/>
    <tableColumn id="17" name="Date initiale de jugement ou de contrat" dataDxfId="28" dataCellStyle="NiveauLigne_4"/>
    <tableColumn id="18" name="Date de décision différé" dataDxfId="27"/>
    <tableColumn id="19" name="Date renouvt jugement ou contrat" dataDxfId="26"/>
    <tableColumn id="20" name="Date échéance" dataDxfId="25" dataCellStyle="NiveauLigne_4"/>
    <tableColumn id="21" name="Consult_ palais" dataDxfId="24"/>
    <tableColumn id="22" name="Date attrib" dataDxfId="23"/>
    <tableColumn id="23" name="Attribution PPI" dataDxfId="22"/>
    <tableColumn id="43" name="TS PPI" dataDxfId="21"/>
    <tableColumn id="24" name="Date prév synthèse interm" dataDxfId="20"/>
    <tableColumn id="25" name="Date synthèse interm" dataDxfId="19"/>
    <tableColumn id="26" name="Date Prév éval PPI" dataDxfId="18"/>
    <tableColumn id="27" name="Eval PPI" dataDxfId="17"/>
    <tableColumn id="28" name="Date synthèse PPI" dataDxfId="16"/>
    <tableColumn id="29" name="Date passage sur équipe" dataDxfId="15"/>
    <tableColumn id="30" name="Date du 1er RDV" dataDxfId="14"/>
    <tableColumn id="31" name="date Prev 1ère éval" dataDxfId="13">
      <calculatedColumnFormula>IF(Tableau1[[#This Row],[Date attrib]]="","",Tableau1[[#This Row],[Date attrib]]+90)</calculatedColumnFormula>
    </tableColumn>
    <tableColumn id="32" name="Date première évaluation" dataDxfId="12"/>
    <tableColumn id="33" name="date Prév synthèse annuelle" dataDxfId="11">
      <calculatedColumnFormula>IF(Tableau1[[#This Row],[Date renouvt jugement ou contrat]]="",IF(Tableau1[[#This Row],[Date échéance]]-Tableau1[[#This Row],[Date initiale de jugement ou de contrat]]&gt;365,Tableau1[[#This Row],[Date initiale de jugement ou de contrat]]+365,""),"")</calculatedColumnFormula>
    </tableColumn>
    <tableColumn id="34" name="Date synthèse annuelle" dataDxfId="10"/>
    <tableColumn id="44" name="date Prév synthèse échéance" dataDxfId="9">
      <calculatedColumnFormula>Tableau1[[#This Row],[Date échéance]]-75</calculatedColumnFormula>
    </tableColumn>
    <tableColumn id="45" name="Date synthèse fin pec" dataDxfId="8"/>
    <tableColumn id="35" name="Prév date rapport ou bilan" dataDxfId="7">
      <calculatedColumnFormula>Tableau1[[#This Row],[Date échéance]]-30</calculatedColumnFormula>
    </tableColumn>
    <tableColumn id="36" name="Date envoi rapport ou bilan" dataDxfId="6"/>
    <tableColumn id="37" name="Date audience" dataDxfId="5"/>
    <tableColumn id="38" name="Proposition service" dataDxfId="4"/>
    <tableColumn id="39" name="Décision" dataDxfId="3"/>
    <tableColumn id="40" name=" Date clôture de mesure " dataDxfId="2"/>
    <tableColumn id="41" name="Sortie en attente de jugement " dataDxfId="1"/>
    <tableColumn id="42" name="Ref affaire_x000a_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82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J31" sqref="AJ31"/>
    </sheetView>
  </sheetViews>
  <sheetFormatPr baseColWidth="10" defaultColWidth="10.7109375" defaultRowHeight="15" x14ac:dyDescent="0.25"/>
  <cols>
    <col min="1" max="1" width="10" style="62" customWidth="1"/>
    <col min="2" max="2" width="43.5703125" style="62" hidden="1" customWidth="1"/>
    <col min="3" max="3" width="19.42578125" style="75" customWidth="1"/>
    <col min="4" max="4" width="16.140625" style="75" customWidth="1"/>
    <col min="5" max="5" width="15.85546875" style="68" customWidth="1"/>
    <col min="6" max="6" width="7.7109375" style="62" customWidth="1"/>
    <col min="7" max="7" width="10.5703125" style="62" customWidth="1"/>
    <col min="8" max="8" width="11.140625" style="76" customWidth="1"/>
    <col min="9" max="9" width="9.140625" style="62" customWidth="1"/>
    <col min="10" max="13" width="10.7109375" style="62" customWidth="1"/>
    <col min="14" max="14" width="25.85546875" style="62" bestFit="1" customWidth="1"/>
    <col min="15" max="15" width="8.85546875" style="62" customWidth="1"/>
    <col min="16" max="16" width="17.85546875" style="77" customWidth="1"/>
    <col min="17" max="17" width="17" style="68" customWidth="1"/>
    <col min="18" max="18" width="13.5703125" style="68" customWidth="1"/>
    <col min="19" max="19" width="18.28515625" style="68" customWidth="1"/>
    <col min="20" max="20" width="18.140625" style="68" customWidth="1"/>
    <col min="21" max="21" width="15.85546875" style="68" hidden="1" customWidth="1"/>
    <col min="22" max="22" width="13.5703125" style="68" customWidth="1"/>
    <col min="23" max="24" width="18.140625" style="68" hidden="1" customWidth="1"/>
    <col min="25" max="25" width="19.85546875" style="68" hidden="1" customWidth="1"/>
    <col min="26" max="28" width="15.7109375" style="68" hidden="1" customWidth="1"/>
    <col min="29" max="29" width="15.7109375" style="72" hidden="1" customWidth="1"/>
    <col min="30" max="30" width="15.7109375" style="68" hidden="1" customWidth="1"/>
    <col min="31" max="31" width="15.7109375" style="68" customWidth="1"/>
    <col min="32" max="32" width="15.7109375" style="56" customWidth="1"/>
    <col min="33" max="33" width="15.7109375" style="68" customWidth="1"/>
    <col min="34" max="34" width="15.7109375" style="56" customWidth="1"/>
    <col min="35" max="35" width="15.7109375" style="68" customWidth="1"/>
    <col min="36" max="36" width="15.7109375" style="56" customWidth="1"/>
    <col min="37" max="37" width="15.7109375" style="68" customWidth="1"/>
    <col min="38" max="38" width="15.7109375" style="57" customWidth="1"/>
    <col min="39" max="39" width="15.7109375" style="80" customWidth="1"/>
    <col min="40" max="40" width="15.7109375" style="81" customWidth="1"/>
    <col min="41" max="41" width="38.140625" style="62" customWidth="1"/>
    <col min="42" max="42" width="33.5703125" style="76" customWidth="1"/>
    <col min="43" max="44" width="15.7109375" style="76" customWidth="1"/>
    <col min="45" max="45" width="11.85546875" style="76" customWidth="1"/>
    <col min="46" max="16384" width="10.7109375" style="48"/>
  </cols>
  <sheetData>
    <row r="1" spans="1:46" s="49" customFormat="1" ht="56.25" customHeight="1" x14ac:dyDescent="0.25">
      <c r="A1" s="62" t="s">
        <v>527</v>
      </c>
      <c r="B1" s="62" t="s">
        <v>528</v>
      </c>
      <c r="C1" s="62" t="s">
        <v>0</v>
      </c>
      <c r="D1" s="62" t="s">
        <v>1</v>
      </c>
      <c r="E1" s="63" t="s">
        <v>2</v>
      </c>
      <c r="F1" s="64" t="s">
        <v>3</v>
      </c>
      <c r="G1" s="64" t="s">
        <v>6</v>
      </c>
      <c r="H1" s="64" t="s">
        <v>483</v>
      </c>
      <c r="I1" s="64" t="s">
        <v>5</v>
      </c>
      <c r="J1" s="64" t="s">
        <v>490</v>
      </c>
      <c r="K1" s="64" t="s">
        <v>487</v>
      </c>
      <c r="L1" s="64" t="s">
        <v>488</v>
      </c>
      <c r="M1" s="64" t="s">
        <v>489</v>
      </c>
      <c r="N1" s="64" t="s">
        <v>7</v>
      </c>
      <c r="O1" s="64" t="s">
        <v>479</v>
      </c>
      <c r="P1" s="64" t="s">
        <v>484</v>
      </c>
      <c r="Q1" s="65" t="s">
        <v>493</v>
      </c>
      <c r="R1" s="65" t="s">
        <v>491</v>
      </c>
      <c r="S1" s="65" t="s">
        <v>505</v>
      </c>
      <c r="T1" s="65" t="s">
        <v>10</v>
      </c>
      <c r="U1" s="65" t="s">
        <v>526</v>
      </c>
      <c r="V1" s="65" t="s">
        <v>9</v>
      </c>
      <c r="W1" s="66" t="s">
        <v>33</v>
      </c>
      <c r="X1" s="66" t="s">
        <v>529</v>
      </c>
      <c r="Y1" s="66" t="s">
        <v>508</v>
      </c>
      <c r="Z1" s="66" t="s">
        <v>506</v>
      </c>
      <c r="AA1" s="66" t="s">
        <v>507</v>
      </c>
      <c r="AB1" s="66" t="s">
        <v>28</v>
      </c>
      <c r="AC1" s="66" t="s">
        <v>31</v>
      </c>
      <c r="AD1" s="66" t="s">
        <v>32</v>
      </c>
      <c r="AE1" s="65" t="s">
        <v>525</v>
      </c>
      <c r="AF1" s="57" t="s">
        <v>509</v>
      </c>
      <c r="AG1" s="65" t="s">
        <v>533</v>
      </c>
      <c r="AH1" s="57" t="s">
        <v>514</v>
      </c>
      <c r="AI1" s="65" t="s">
        <v>515</v>
      </c>
      <c r="AJ1" s="57" t="s">
        <v>534</v>
      </c>
      <c r="AK1" s="65" t="s">
        <v>530</v>
      </c>
      <c r="AL1" s="57" t="s">
        <v>15</v>
      </c>
      <c r="AM1" s="65" t="s">
        <v>16</v>
      </c>
      <c r="AN1" s="65" t="s">
        <v>17</v>
      </c>
      <c r="AO1" s="64" t="s">
        <v>18</v>
      </c>
      <c r="AP1" s="64" t="s">
        <v>20</v>
      </c>
      <c r="AQ1" s="64" t="s">
        <v>494</v>
      </c>
      <c r="AR1" s="64" t="s">
        <v>496</v>
      </c>
      <c r="AS1" s="64" t="s">
        <v>486</v>
      </c>
    </row>
    <row r="2" spans="1:46" ht="15" customHeight="1" x14ac:dyDescent="0.25">
      <c r="A2" s="90" t="s">
        <v>495</v>
      </c>
      <c r="B2" s="67" t="str">
        <f>CONCATENATE(Tableau1[[#This Row],[NOM]],Tableau1[[#This Row],[PRENOM]])</f>
        <v>ccJULES</v>
      </c>
      <c r="C2" s="90" t="s">
        <v>618</v>
      </c>
      <c r="D2" s="90" t="s">
        <v>231</v>
      </c>
      <c r="E2" s="91">
        <v>41733</v>
      </c>
      <c r="F2" s="94" t="s">
        <v>581</v>
      </c>
      <c r="H2" s="62" t="s">
        <v>573</v>
      </c>
      <c r="I2" s="67" t="s">
        <v>492</v>
      </c>
      <c r="J2" s="67"/>
      <c r="K2" s="67"/>
      <c r="L2" s="67"/>
      <c r="M2" s="67">
        <v>1</v>
      </c>
      <c r="N2" s="67" t="s">
        <v>587</v>
      </c>
      <c r="O2" s="94"/>
      <c r="P2" s="67" t="s">
        <v>516</v>
      </c>
      <c r="Q2" s="92">
        <v>42508</v>
      </c>
      <c r="R2" s="69"/>
      <c r="S2" s="68">
        <v>44378</v>
      </c>
      <c r="T2" s="92">
        <v>44621</v>
      </c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58" t="str">
        <f>IF(Tableau1[[#This Row],[Date attrib]]="","",Tableau1[[#This Row],[Date attrib]]+90)</f>
        <v/>
      </c>
      <c r="AG2" s="69"/>
      <c r="AH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" s="69"/>
      <c r="AJ2" s="58">
        <f>Tableau1[[#This Row],[Date échéance]]-75</f>
        <v>44546</v>
      </c>
      <c r="AK2" s="69"/>
      <c r="AL2" s="58">
        <f>Tableau1[[#This Row],[Date échéance]]-30</f>
        <v>44591</v>
      </c>
      <c r="AM2" s="69"/>
      <c r="AN2" s="69"/>
      <c r="AO2" s="67"/>
      <c r="AP2" s="67"/>
      <c r="AQ2" s="67"/>
      <c r="AR2" s="67"/>
      <c r="AS2" s="67"/>
      <c r="AT2"/>
    </row>
    <row r="3" spans="1:46" ht="15" customHeight="1" x14ac:dyDescent="0.25">
      <c r="A3" s="90" t="s">
        <v>495</v>
      </c>
      <c r="B3" s="67" t="str">
        <f>CONCATENATE(Tableau1[[#This Row],[NOM]],Tableau1[[#This Row],[PRENOM]])</f>
        <v>ccJINA</v>
      </c>
      <c r="C3" s="90" t="s">
        <v>618</v>
      </c>
      <c r="D3" s="90" t="s">
        <v>536</v>
      </c>
      <c r="E3" s="91">
        <v>41171</v>
      </c>
      <c r="F3" s="94" t="s">
        <v>581</v>
      </c>
      <c r="H3" s="62" t="s">
        <v>573</v>
      </c>
      <c r="I3" s="67" t="s">
        <v>492</v>
      </c>
      <c r="J3" s="67"/>
      <c r="K3" s="67"/>
      <c r="L3" s="67"/>
      <c r="M3" s="67">
        <v>1</v>
      </c>
      <c r="N3" s="67" t="s">
        <v>587</v>
      </c>
      <c r="O3" s="94"/>
      <c r="P3" s="93" t="s">
        <v>516</v>
      </c>
      <c r="Q3" s="92">
        <v>42508</v>
      </c>
      <c r="R3" s="69"/>
      <c r="S3" s="68">
        <v>44378</v>
      </c>
      <c r="T3" s="92">
        <v>44621</v>
      </c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58" t="str">
        <f>IF(Tableau1[[#This Row],[Date attrib]]="","",Tableau1[[#This Row],[Date attrib]]+90)</f>
        <v/>
      </c>
      <c r="AG3" s="69"/>
      <c r="AH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3" s="69"/>
      <c r="AJ3" s="58">
        <f>Tableau1[[#This Row],[Date échéance]]-75</f>
        <v>44546</v>
      </c>
      <c r="AK3" s="69"/>
      <c r="AL3" s="58">
        <f>Tableau1[[#This Row],[Date échéance]]-30</f>
        <v>44591</v>
      </c>
      <c r="AM3" s="69"/>
      <c r="AN3" s="69"/>
      <c r="AO3" s="67"/>
      <c r="AP3" s="67"/>
      <c r="AQ3" s="67"/>
      <c r="AR3" s="67"/>
      <c r="AS3" s="67"/>
      <c r="AT3"/>
    </row>
    <row r="4" spans="1:46" ht="15" customHeight="1" x14ac:dyDescent="0.25">
      <c r="A4" s="90" t="s">
        <v>495</v>
      </c>
      <c r="B4" s="67" t="str">
        <f>CONCATENATE(Tableau1[[#This Row],[NOM]],Tableau1[[#This Row],[PRENOM]])</f>
        <v>ccJEROME</v>
      </c>
      <c r="C4" s="90" t="s">
        <v>618</v>
      </c>
      <c r="D4" s="90" t="s">
        <v>537</v>
      </c>
      <c r="E4" s="91">
        <v>38797</v>
      </c>
      <c r="F4" s="94" t="s">
        <v>581</v>
      </c>
      <c r="H4" s="62" t="s">
        <v>573</v>
      </c>
      <c r="I4" s="67" t="s">
        <v>492</v>
      </c>
      <c r="J4" s="67"/>
      <c r="K4" s="67"/>
      <c r="L4" s="67"/>
      <c r="M4" s="67">
        <v>1</v>
      </c>
      <c r="N4" s="67" t="s">
        <v>587</v>
      </c>
      <c r="O4" s="94"/>
      <c r="P4" s="93" t="s">
        <v>516</v>
      </c>
      <c r="Q4" s="92">
        <v>42508</v>
      </c>
      <c r="R4" s="69"/>
      <c r="S4" s="68">
        <v>44378</v>
      </c>
      <c r="T4" s="92">
        <v>44621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8" t="str">
        <f>IF(Tableau1[[#This Row],[Date attrib]]="","",Tableau1[[#This Row],[Date attrib]]+90)</f>
        <v/>
      </c>
      <c r="AG4" s="69"/>
      <c r="AH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4" s="69"/>
      <c r="AJ4" s="58">
        <f>Tableau1[[#This Row],[Date échéance]]-75</f>
        <v>44546</v>
      </c>
      <c r="AK4" s="69"/>
      <c r="AL4" s="58">
        <f>Tableau1[[#This Row],[Date échéance]]-30</f>
        <v>44591</v>
      </c>
      <c r="AM4" s="69"/>
      <c r="AN4" s="69"/>
      <c r="AO4" s="67"/>
      <c r="AP4" s="67"/>
      <c r="AQ4" s="67"/>
      <c r="AR4" s="67"/>
      <c r="AS4" s="67"/>
      <c r="AT4"/>
    </row>
    <row r="5" spans="1:46" ht="15" customHeight="1" x14ac:dyDescent="0.25">
      <c r="A5" s="90" t="s">
        <v>495</v>
      </c>
      <c r="B5" s="67" t="str">
        <f>CONCATENATE(Tableau1[[#This Row],[NOM]],Tableau1[[#This Row],[PRENOM]])</f>
        <v>ccJULIA</v>
      </c>
      <c r="C5" s="90" t="s">
        <v>618</v>
      </c>
      <c r="D5" s="90" t="s">
        <v>221</v>
      </c>
      <c r="E5" s="91">
        <v>42373</v>
      </c>
      <c r="F5" s="94" t="s">
        <v>573</v>
      </c>
      <c r="H5" s="62" t="s">
        <v>581</v>
      </c>
      <c r="I5" s="67" t="s">
        <v>492</v>
      </c>
      <c r="J5" s="67">
        <v>1</v>
      </c>
      <c r="K5" s="67"/>
      <c r="L5" s="67"/>
      <c r="M5" s="67">
        <v>1</v>
      </c>
      <c r="N5" s="67" t="s">
        <v>587</v>
      </c>
      <c r="O5" s="94"/>
      <c r="P5" s="93" t="s">
        <v>516</v>
      </c>
      <c r="Q5" s="92">
        <v>42508</v>
      </c>
      <c r="R5" s="69"/>
      <c r="S5" s="68">
        <v>44378</v>
      </c>
      <c r="T5" s="92">
        <v>44621</v>
      </c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8" t="str">
        <f>IF(Tableau1[[#This Row],[Date attrib]]="","",Tableau1[[#This Row],[Date attrib]]+90)</f>
        <v/>
      </c>
      <c r="AG5" s="69"/>
      <c r="AH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5" s="69"/>
      <c r="AJ5" s="58">
        <f>Tableau1[[#This Row],[Date échéance]]-75</f>
        <v>44546</v>
      </c>
      <c r="AK5" s="69"/>
      <c r="AL5" s="58">
        <f>Tableau1[[#This Row],[Date échéance]]-30</f>
        <v>44591</v>
      </c>
      <c r="AM5" s="69"/>
      <c r="AN5" s="69"/>
      <c r="AO5" s="67"/>
      <c r="AP5" s="67"/>
      <c r="AQ5" s="67"/>
      <c r="AR5" s="67"/>
      <c r="AS5" s="67"/>
      <c r="AT5"/>
    </row>
    <row r="6" spans="1:46" ht="15" customHeight="1" x14ac:dyDescent="0.25">
      <c r="A6" s="90" t="s">
        <v>497</v>
      </c>
      <c r="B6" s="67" t="str">
        <f>CONCATENATE(Tableau1[[#This Row],[NOM]],Tableau1[[#This Row],[PRENOM]])</f>
        <v>sfVIOLETTE</v>
      </c>
      <c r="C6" s="90" t="s">
        <v>619</v>
      </c>
      <c r="D6" s="90" t="s">
        <v>538</v>
      </c>
      <c r="E6" s="91">
        <v>40952</v>
      </c>
      <c r="F6" s="94" t="s">
        <v>578</v>
      </c>
      <c r="H6" s="62" t="s">
        <v>492</v>
      </c>
      <c r="I6" s="67" t="s">
        <v>492</v>
      </c>
      <c r="J6" s="67">
        <v>1</v>
      </c>
      <c r="K6" s="67"/>
      <c r="L6" s="67">
        <v>1</v>
      </c>
      <c r="M6" s="67"/>
      <c r="N6" s="67" t="s">
        <v>588</v>
      </c>
      <c r="O6" s="94" t="s">
        <v>552</v>
      </c>
      <c r="P6" s="93" t="s">
        <v>516</v>
      </c>
      <c r="Q6" s="92">
        <v>42605</v>
      </c>
      <c r="R6" s="69"/>
      <c r="S6" s="68">
        <v>44476</v>
      </c>
      <c r="T6" s="92">
        <v>45046</v>
      </c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8" t="str">
        <f>IF(Tableau1[[#This Row],[Date attrib]]="","",Tableau1[[#This Row],[Date attrib]]+90)</f>
        <v/>
      </c>
      <c r="AG6" s="69"/>
      <c r="AH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6" s="69"/>
      <c r="AJ6" s="58">
        <f>Tableau1[[#This Row],[Date échéance]]-75</f>
        <v>44971</v>
      </c>
      <c r="AK6" s="69"/>
      <c r="AL6" s="58">
        <f>Tableau1[[#This Row],[Date échéance]]-30</f>
        <v>45016</v>
      </c>
      <c r="AM6" s="69"/>
      <c r="AN6" s="69"/>
      <c r="AO6" s="67"/>
      <c r="AP6" s="67"/>
      <c r="AQ6" s="67"/>
      <c r="AR6" s="67"/>
      <c r="AS6" s="67"/>
      <c r="AT6"/>
    </row>
    <row r="7" spans="1:46" ht="15" customHeight="1" x14ac:dyDescent="0.25">
      <c r="A7" s="90" t="s">
        <v>497</v>
      </c>
      <c r="B7" s="67" t="str">
        <f>CONCATENATE(Tableau1[[#This Row],[NOM]],Tableau1[[#This Row],[PRENOM]])</f>
        <v>sqdfqFATIMA</v>
      </c>
      <c r="C7" s="90" t="s">
        <v>620</v>
      </c>
      <c r="D7" s="90" t="s">
        <v>539</v>
      </c>
      <c r="E7" s="91">
        <v>40289</v>
      </c>
      <c r="F7" s="94" t="s">
        <v>571</v>
      </c>
      <c r="H7" s="62" t="s">
        <v>492</v>
      </c>
      <c r="I7" s="67" t="s">
        <v>492</v>
      </c>
      <c r="J7" s="67">
        <v>1</v>
      </c>
      <c r="K7" s="67"/>
      <c r="L7" s="67">
        <v>1</v>
      </c>
      <c r="M7" s="67"/>
      <c r="N7" s="67" t="s">
        <v>587</v>
      </c>
      <c r="O7" s="94" t="s">
        <v>481</v>
      </c>
      <c r="P7" s="93" t="s">
        <v>517</v>
      </c>
      <c r="Q7" s="92">
        <v>42649</v>
      </c>
      <c r="R7" s="69"/>
      <c r="S7" s="68">
        <v>44467</v>
      </c>
      <c r="T7" s="92">
        <v>44651</v>
      </c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8" t="str">
        <f>IF(Tableau1[[#This Row],[Date attrib]]="","",Tableau1[[#This Row],[Date attrib]]+90)</f>
        <v/>
      </c>
      <c r="AG7" s="69"/>
      <c r="AH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7" s="69"/>
      <c r="AJ7" s="58">
        <f>Tableau1[[#This Row],[Date échéance]]-75</f>
        <v>44576</v>
      </c>
      <c r="AK7" s="69"/>
      <c r="AL7" s="58">
        <f>Tableau1[[#This Row],[Date échéance]]-30</f>
        <v>44621</v>
      </c>
      <c r="AM7" s="69"/>
      <c r="AN7" s="69"/>
      <c r="AO7" s="67"/>
      <c r="AP7" s="67"/>
      <c r="AQ7" s="67"/>
      <c r="AR7" s="67"/>
      <c r="AS7" s="67"/>
      <c r="AT7"/>
    </row>
    <row r="8" spans="1:46" ht="15" customHeight="1" x14ac:dyDescent="0.25">
      <c r="A8" s="90" t="s">
        <v>497</v>
      </c>
      <c r="B8" s="67" t="str">
        <f>CONCATENATE(Tableau1[[#This Row],[NOM]],Tableau1[[#This Row],[PRENOM]])</f>
        <v>qsdfAXELLE</v>
      </c>
      <c r="C8" s="90" t="s">
        <v>621</v>
      </c>
      <c r="D8" s="90" t="s">
        <v>540</v>
      </c>
      <c r="E8" s="91">
        <v>38385</v>
      </c>
      <c r="F8" s="94" t="s">
        <v>569</v>
      </c>
      <c r="H8" s="62" t="s">
        <v>492</v>
      </c>
      <c r="I8" s="67" t="s">
        <v>586</v>
      </c>
      <c r="J8" s="67">
        <v>1</v>
      </c>
      <c r="K8" s="67"/>
      <c r="L8" s="67">
        <v>1</v>
      </c>
      <c r="M8" s="67"/>
      <c r="N8" s="67" t="s">
        <v>587</v>
      </c>
      <c r="O8" s="94" t="s">
        <v>481</v>
      </c>
      <c r="P8" s="93" t="s">
        <v>516</v>
      </c>
      <c r="Q8" s="92">
        <v>42682</v>
      </c>
      <c r="R8" s="69"/>
      <c r="S8" s="68">
        <v>44524</v>
      </c>
      <c r="T8" s="92">
        <v>44959</v>
      </c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8" t="str">
        <f>IF(Tableau1[[#This Row],[Date attrib]]="","",Tableau1[[#This Row],[Date attrib]]+90)</f>
        <v/>
      </c>
      <c r="AG8" s="69"/>
      <c r="AH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8" s="69"/>
      <c r="AJ8" s="58">
        <f>Tableau1[[#This Row],[Date échéance]]-75</f>
        <v>44884</v>
      </c>
      <c r="AK8" s="69"/>
      <c r="AL8" s="58">
        <f>Tableau1[[#This Row],[Date échéance]]-30</f>
        <v>44929</v>
      </c>
      <c r="AM8" s="69"/>
      <c r="AN8" s="69"/>
      <c r="AO8" s="67"/>
      <c r="AP8" s="67"/>
      <c r="AQ8" s="67"/>
      <c r="AR8" s="67"/>
      <c r="AS8" s="67"/>
      <c r="AT8"/>
    </row>
    <row r="9" spans="1:46" ht="15" customHeight="1" x14ac:dyDescent="0.25">
      <c r="A9" s="90" t="s">
        <v>497</v>
      </c>
      <c r="B9" s="67" t="str">
        <f>CONCATENATE(Tableau1[[#This Row],[NOM]],Tableau1[[#This Row],[PRENOM]])</f>
        <v>sdfPAULINA</v>
      </c>
      <c r="C9" s="90" t="s">
        <v>622</v>
      </c>
      <c r="D9" s="90" t="s">
        <v>541</v>
      </c>
      <c r="E9" s="91">
        <v>39598</v>
      </c>
      <c r="F9" s="94" t="s">
        <v>567</v>
      </c>
      <c r="H9" s="62" t="s">
        <v>492</v>
      </c>
      <c r="I9" s="67" t="s">
        <v>492</v>
      </c>
      <c r="J9" s="67">
        <v>1</v>
      </c>
      <c r="K9" s="67"/>
      <c r="L9" s="67">
        <v>1</v>
      </c>
      <c r="M9" s="67"/>
      <c r="N9" s="67" t="s">
        <v>587</v>
      </c>
      <c r="O9" s="94" t="s">
        <v>481</v>
      </c>
      <c r="P9" s="93" t="s">
        <v>516</v>
      </c>
      <c r="Q9" s="92">
        <v>42690</v>
      </c>
      <c r="R9" s="69"/>
      <c r="S9" s="68">
        <v>44508</v>
      </c>
      <c r="T9" s="92">
        <v>44895</v>
      </c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8" t="str">
        <f>IF(Tableau1[[#This Row],[Date attrib]]="","",Tableau1[[#This Row],[Date attrib]]+90)</f>
        <v/>
      </c>
      <c r="AG9" s="69"/>
      <c r="AH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9" s="69"/>
      <c r="AJ9" s="58">
        <f>Tableau1[[#This Row],[Date échéance]]-75</f>
        <v>44820</v>
      </c>
      <c r="AK9" s="69"/>
      <c r="AL9" s="58">
        <f>Tableau1[[#This Row],[Date échéance]]-30</f>
        <v>44865</v>
      </c>
      <c r="AM9" s="69"/>
      <c r="AN9" s="69"/>
      <c r="AO9" s="67"/>
      <c r="AP9" s="67"/>
      <c r="AQ9" s="67"/>
      <c r="AR9" s="67"/>
      <c r="AS9" s="67"/>
      <c r="AT9"/>
    </row>
    <row r="10" spans="1:46" ht="15" customHeight="1" x14ac:dyDescent="0.25">
      <c r="A10" s="90" t="s">
        <v>497</v>
      </c>
      <c r="B10" s="67" t="str">
        <f>CONCATENATE(Tableau1[[#This Row],[NOM]],Tableau1[[#This Row],[PRENOM]])</f>
        <v>ztrDIEGO</v>
      </c>
      <c r="C10" s="90" t="s">
        <v>624</v>
      </c>
      <c r="D10" s="90" t="s">
        <v>104</v>
      </c>
      <c r="E10" s="91">
        <v>40686</v>
      </c>
      <c r="F10" s="94" t="s">
        <v>567</v>
      </c>
      <c r="H10" s="62" t="s">
        <v>492</v>
      </c>
      <c r="I10" s="67" t="s">
        <v>492</v>
      </c>
      <c r="J10" s="67">
        <v>1</v>
      </c>
      <c r="K10" s="67"/>
      <c r="L10" s="67">
        <v>1</v>
      </c>
      <c r="M10" s="67"/>
      <c r="N10" s="67" t="s">
        <v>587</v>
      </c>
      <c r="O10" s="94" t="s">
        <v>481</v>
      </c>
      <c r="P10" s="93" t="s">
        <v>516</v>
      </c>
      <c r="Q10" s="92">
        <v>42717</v>
      </c>
      <c r="R10" s="69"/>
      <c r="S10" s="68">
        <v>44544</v>
      </c>
      <c r="T10" s="92">
        <v>44926</v>
      </c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8" t="str">
        <f>IF(Tableau1[[#This Row],[Date attrib]]="","",Tableau1[[#This Row],[Date attrib]]+90)</f>
        <v/>
      </c>
      <c r="AG10" s="69"/>
      <c r="AH1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0" s="69"/>
      <c r="AJ10" s="58">
        <f>Tableau1[[#This Row],[Date échéance]]-75</f>
        <v>44851</v>
      </c>
      <c r="AK10" s="69"/>
      <c r="AL10" s="58">
        <f>Tableau1[[#This Row],[Date échéance]]-30</f>
        <v>44896</v>
      </c>
      <c r="AM10" s="69"/>
      <c r="AN10" s="69"/>
      <c r="AO10" s="67"/>
      <c r="AP10" s="67"/>
      <c r="AQ10" s="67"/>
      <c r="AR10" s="67"/>
      <c r="AS10" s="67"/>
      <c r="AT10"/>
    </row>
    <row r="11" spans="1:46" ht="15" customHeight="1" x14ac:dyDescent="0.25">
      <c r="A11" s="90" t="s">
        <v>497</v>
      </c>
      <c r="B11" s="67" t="str">
        <f>CONCATENATE(Tableau1[[#This Row],[NOM]],Tableau1[[#This Row],[PRENOM]])</f>
        <v>rezrERWANN</v>
      </c>
      <c r="C11" s="90" t="s">
        <v>623</v>
      </c>
      <c r="D11" s="90" t="s">
        <v>225</v>
      </c>
      <c r="E11" s="91">
        <v>39141</v>
      </c>
      <c r="F11" s="94" t="s">
        <v>577</v>
      </c>
      <c r="H11" s="62" t="s">
        <v>492</v>
      </c>
      <c r="I11" s="67" t="s">
        <v>492</v>
      </c>
      <c r="J11" s="67">
        <v>1</v>
      </c>
      <c r="K11" s="67"/>
      <c r="L11" s="67">
        <v>1</v>
      </c>
      <c r="M11" s="67"/>
      <c r="N11" s="67" t="s">
        <v>589</v>
      </c>
      <c r="O11" s="94" t="s">
        <v>553</v>
      </c>
      <c r="P11" s="93" t="s">
        <v>516</v>
      </c>
      <c r="Q11" s="92">
        <v>42797</v>
      </c>
      <c r="R11" s="69"/>
      <c r="S11" s="68">
        <v>44312</v>
      </c>
      <c r="T11" s="92">
        <v>44681</v>
      </c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8" t="str">
        <f>IF(Tableau1[[#This Row],[Date attrib]]="","",Tableau1[[#This Row],[Date attrib]]+90)</f>
        <v/>
      </c>
      <c r="AG11" s="69"/>
      <c r="AH1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1" s="69"/>
      <c r="AJ11" s="58">
        <f>Tableau1[[#This Row],[Date échéance]]-75</f>
        <v>44606</v>
      </c>
      <c r="AK11" s="69"/>
      <c r="AL11" s="58">
        <f>Tableau1[[#This Row],[Date échéance]]-30</f>
        <v>44651</v>
      </c>
      <c r="AM11" s="69"/>
      <c r="AN11" s="69"/>
      <c r="AO11" s="67"/>
      <c r="AP11" s="67"/>
      <c r="AQ11" s="67"/>
      <c r="AR11" s="67"/>
      <c r="AS11" s="67"/>
      <c r="AT11"/>
    </row>
    <row r="12" spans="1:46" ht="15" customHeight="1" x14ac:dyDescent="0.25">
      <c r="A12" s="90" t="s">
        <v>497</v>
      </c>
      <c r="B12" s="67" t="str">
        <f>CONCATENATE(Tableau1[[#This Row],[NOM]],Tableau1[[#This Row],[PRENOM]])</f>
        <v>fdsqPAUL</v>
      </c>
      <c r="C12" s="90" t="s">
        <v>625</v>
      </c>
      <c r="D12" s="90" t="s">
        <v>325</v>
      </c>
      <c r="E12" s="91">
        <v>39520</v>
      </c>
      <c r="F12" s="94" t="s">
        <v>577</v>
      </c>
      <c r="H12" s="62" t="s">
        <v>492</v>
      </c>
      <c r="I12" s="67" t="s">
        <v>492</v>
      </c>
      <c r="J12" s="67">
        <v>1</v>
      </c>
      <c r="K12" s="67"/>
      <c r="L12" s="67">
        <v>1</v>
      </c>
      <c r="M12" s="67"/>
      <c r="N12" s="67" t="s">
        <v>590</v>
      </c>
      <c r="O12" s="94" t="s">
        <v>481</v>
      </c>
      <c r="P12" s="93" t="s">
        <v>516</v>
      </c>
      <c r="Q12" s="92">
        <v>42744</v>
      </c>
      <c r="R12" s="69"/>
      <c r="S12" s="68">
        <v>44468</v>
      </c>
      <c r="T12" s="92">
        <v>44926</v>
      </c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8" t="str">
        <f>IF(Tableau1[[#This Row],[Date attrib]]="","",Tableau1[[#This Row],[Date attrib]]+90)</f>
        <v/>
      </c>
      <c r="AG12" s="69"/>
      <c r="AH1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2" s="69"/>
      <c r="AJ12" s="58">
        <f>Tableau1[[#This Row],[Date échéance]]-75</f>
        <v>44851</v>
      </c>
      <c r="AK12" s="69"/>
      <c r="AL12" s="58">
        <f>Tableau1[[#This Row],[Date échéance]]-30</f>
        <v>44896</v>
      </c>
      <c r="AM12" s="69"/>
      <c r="AN12" s="69"/>
      <c r="AO12" s="67"/>
      <c r="AP12" s="67"/>
      <c r="AQ12" s="67"/>
      <c r="AR12" s="67"/>
      <c r="AS12" s="67"/>
      <c r="AT12"/>
    </row>
    <row r="13" spans="1:46" ht="15" customHeight="1" x14ac:dyDescent="0.25">
      <c r="A13" s="90" t="s">
        <v>497</v>
      </c>
      <c r="B13" s="67" t="str">
        <f>CONCATENATE(Tableau1[[#This Row],[NOM]],Tableau1[[#This Row],[PRENOM]])</f>
        <v>hetyMANON</v>
      </c>
      <c r="C13" s="90" t="s">
        <v>626</v>
      </c>
      <c r="D13" s="90" t="s">
        <v>431</v>
      </c>
      <c r="E13" s="91">
        <v>38104</v>
      </c>
      <c r="F13" s="94" t="s">
        <v>569</v>
      </c>
      <c r="H13" s="62" t="s">
        <v>492</v>
      </c>
      <c r="I13" s="67" t="s">
        <v>492</v>
      </c>
      <c r="J13" s="67">
        <v>1</v>
      </c>
      <c r="K13" s="67"/>
      <c r="L13" s="67">
        <v>1</v>
      </c>
      <c r="M13" s="67"/>
      <c r="N13" s="67" t="s">
        <v>591</v>
      </c>
      <c r="O13" s="94" t="s">
        <v>481</v>
      </c>
      <c r="P13" s="93" t="s">
        <v>516</v>
      </c>
      <c r="Q13" s="92">
        <v>42838</v>
      </c>
      <c r="R13" s="69"/>
      <c r="S13" s="68">
        <v>44295</v>
      </c>
      <c r="T13" s="92">
        <v>44678</v>
      </c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8" t="str">
        <f>IF(Tableau1[[#This Row],[Date attrib]]="","",Tableau1[[#This Row],[Date attrib]]+90)</f>
        <v/>
      </c>
      <c r="AG13" s="69"/>
      <c r="AH1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3" s="69"/>
      <c r="AJ13" s="58">
        <f>Tableau1[[#This Row],[Date échéance]]-75</f>
        <v>44603</v>
      </c>
      <c r="AK13" s="69"/>
      <c r="AL13" s="58">
        <f>Tableau1[[#This Row],[Date échéance]]-30</f>
        <v>44648</v>
      </c>
      <c r="AM13" s="69"/>
      <c r="AN13" s="69"/>
      <c r="AO13" s="67"/>
      <c r="AP13" s="67"/>
      <c r="AQ13" s="67"/>
      <c r="AR13" s="67"/>
      <c r="AS13" s="67"/>
      <c r="AT13"/>
    </row>
    <row r="14" spans="1:46" ht="15" customHeight="1" x14ac:dyDescent="0.25">
      <c r="A14" s="90" t="s">
        <v>497</v>
      </c>
      <c r="B14" s="67" t="str">
        <f>CONCATENATE(Tableau1[[#This Row],[NOM]],Tableau1[[#This Row],[PRENOM]])</f>
        <v>dsfqCLOE</v>
      </c>
      <c r="C14" s="90" t="s">
        <v>627</v>
      </c>
      <c r="D14" s="90" t="s">
        <v>513</v>
      </c>
      <c r="E14" s="91">
        <v>40022</v>
      </c>
      <c r="F14" s="94" t="s">
        <v>569</v>
      </c>
      <c r="H14" s="62" t="s">
        <v>492</v>
      </c>
      <c r="I14" s="67" t="s">
        <v>492</v>
      </c>
      <c r="J14" s="67">
        <v>1</v>
      </c>
      <c r="K14" s="67"/>
      <c r="L14" s="67">
        <v>1</v>
      </c>
      <c r="M14" s="67"/>
      <c r="N14" s="67" t="s">
        <v>592</v>
      </c>
      <c r="O14" s="94" t="s">
        <v>481</v>
      </c>
      <c r="P14" s="93" t="s">
        <v>520</v>
      </c>
      <c r="Q14" s="92">
        <v>42800</v>
      </c>
      <c r="R14" s="69"/>
      <c r="S14" s="68">
        <v>44258</v>
      </c>
      <c r="T14" s="92">
        <v>44651</v>
      </c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8" t="str">
        <f>IF(Tableau1[[#This Row],[Date attrib]]="","",Tableau1[[#This Row],[Date attrib]]+90)</f>
        <v/>
      </c>
      <c r="AG14" s="69"/>
      <c r="AH1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4" s="69"/>
      <c r="AJ14" s="58">
        <f>Tableau1[[#This Row],[Date échéance]]-75</f>
        <v>44576</v>
      </c>
      <c r="AK14" s="69"/>
      <c r="AL14" s="58">
        <f>Tableau1[[#This Row],[Date échéance]]-30</f>
        <v>44621</v>
      </c>
      <c r="AM14" s="69"/>
      <c r="AN14" s="69"/>
      <c r="AO14" s="67"/>
      <c r="AP14" s="67"/>
      <c r="AQ14" s="67"/>
      <c r="AR14" s="67"/>
      <c r="AS14" s="67"/>
      <c r="AT14"/>
    </row>
    <row r="15" spans="1:46" ht="15" customHeight="1" x14ac:dyDescent="0.25">
      <c r="A15" s="90" t="s">
        <v>497</v>
      </c>
      <c r="B15" s="67" t="str">
        <f>CONCATENATE(Tableau1[[#This Row],[NOM]],Tableau1[[#This Row],[PRENOM]])</f>
        <v>wwKELLY</v>
      </c>
      <c r="C15" s="90" t="s">
        <v>628</v>
      </c>
      <c r="D15" s="90" t="s">
        <v>542</v>
      </c>
      <c r="E15" s="91">
        <v>42022</v>
      </c>
      <c r="F15" s="94" t="s">
        <v>569</v>
      </c>
      <c r="H15" s="62" t="s">
        <v>492</v>
      </c>
      <c r="I15" s="67" t="s">
        <v>492</v>
      </c>
      <c r="J15" s="67"/>
      <c r="K15" s="67"/>
      <c r="L15" s="67">
        <v>1</v>
      </c>
      <c r="M15" s="67"/>
      <c r="N15" s="67" t="s">
        <v>592</v>
      </c>
      <c r="O15" s="94" t="s">
        <v>481</v>
      </c>
      <c r="P15" s="93" t="s">
        <v>520</v>
      </c>
      <c r="Q15" s="92">
        <v>42800</v>
      </c>
      <c r="R15" s="69"/>
      <c r="S15" s="68">
        <v>44258</v>
      </c>
      <c r="T15" s="92">
        <v>44651</v>
      </c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8"/>
      <c r="AG15" s="69"/>
      <c r="AH1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5" s="69"/>
      <c r="AJ15" s="58">
        <f>Tableau1[[#This Row],[Date échéance]]-75</f>
        <v>44576</v>
      </c>
      <c r="AK15" s="69"/>
      <c r="AL15" s="58">
        <f>Tableau1[[#This Row],[Date échéance]]-30</f>
        <v>44621</v>
      </c>
      <c r="AM15" s="69"/>
      <c r="AN15" s="69"/>
      <c r="AO15" s="67"/>
      <c r="AP15" s="67"/>
      <c r="AQ15" s="67"/>
      <c r="AR15" s="67"/>
      <c r="AS15" s="67"/>
      <c r="AT15"/>
    </row>
    <row r="16" spans="1:46" ht="15" customHeight="1" x14ac:dyDescent="0.25">
      <c r="A16" s="90" t="s">
        <v>497</v>
      </c>
      <c r="B16" s="67" t="str">
        <f>CONCATENATE(Tableau1[[#This Row],[NOM]],Tableau1[[#This Row],[PRENOM]])</f>
        <v>zeargGWENOLA</v>
      </c>
      <c r="C16" s="90" t="s">
        <v>629</v>
      </c>
      <c r="D16" s="90" t="s">
        <v>543</v>
      </c>
      <c r="E16" s="91">
        <v>39951</v>
      </c>
      <c r="F16" s="94" t="s">
        <v>581</v>
      </c>
      <c r="H16" s="62" t="s">
        <v>492</v>
      </c>
      <c r="I16" s="67" t="s">
        <v>492</v>
      </c>
      <c r="J16" s="67">
        <v>1</v>
      </c>
      <c r="K16" s="67"/>
      <c r="L16" s="67">
        <v>1</v>
      </c>
      <c r="M16" s="67"/>
      <c r="N16" s="67" t="s">
        <v>593</v>
      </c>
      <c r="O16" s="94" t="s">
        <v>553</v>
      </c>
      <c r="P16" s="93" t="s">
        <v>516</v>
      </c>
      <c r="Q16" s="92">
        <v>42788</v>
      </c>
      <c r="R16" s="69"/>
      <c r="S16" s="68">
        <v>44609</v>
      </c>
      <c r="T16" s="92">
        <v>44985</v>
      </c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8"/>
      <c r="AG16" s="69"/>
      <c r="AH1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6" s="69"/>
      <c r="AJ16" s="58">
        <f>Tableau1[[#This Row],[Date échéance]]-75</f>
        <v>44910</v>
      </c>
      <c r="AK16" s="69"/>
      <c r="AL16" s="58">
        <f>Tableau1[[#This Row],[Date échéance]]-30</f>
        <v>44955</v>
      </c>
      <c r="AM16" s="69"/>
      <c r="AN16" s="69"/>
      <c r="AO16" s="67"/>
      <c r="AP16" s="67"/>
      <c r="AQ16" s="67"/>
      <c r="AR16" s="67"/>
      <c r="AS16" s="67"/>
      <c r="AT16"/>
    </row>
    <row r="17" spans="1:46" ht="15" customHeight="1" x14ac:dyDescent="0.25">
      <c r="A17" s="90" t="s">
        <v>497</v>
      </c>
      <c r="B17" s="67" t="str">
        <f>CONCATENATE(Tableau1[[#This Row],[NOM]],Tableau1[[#This Row],[PRENOM]])</f>
        <v>hfgdhANNABELLE</v>
      </c>
      <c r="C17" s="90" t="s">
        <v>630</v>
      </c>
      <c r="D17" s="90" t="s">
        <v>544</v>
      </c>
      <c r="E17" s="91">
        <v>41632</v>
      </c>
      <c r="F17" s="94" t="s">
        <v>577</v>
      </c>
      <c r="H17" s="62" t="s">
        <v>492</v>
      </c>
      <c r="I17" s="67" t="s">
        <v>492</v>
      </c>
      <c r="J17" s="67">
        <v>1</v>
      </c>
      <c r="K17" s="67"/>
      <c r="L17" s="67">
        <v>1</v>
      </c>
      <c r="M17" s="67"/>
      <c r="N17" s="67" t="s">
        <v>594</v>
      </c>
      <c r="O17" s="94" t="s">
        <v>481</v>
      </c>
      <c r="P17" s="93" t="s">
        <v>516</v>
      </c>
      <c r="Q17" s="92">
        <v>42955</v>
      </c>
      <c r="R17" s="69"/>
      <c r="S17" s="68">
        <v>44348</v>
      </c>
      <c r="T17" s="92">
        <v>45107</v>
      </c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58" t="str">
        <f>IF(Tableau1[[#This Row],[Date attrib]]="","",Tableau1[[#This Row],[Date attrib]]+90)</f>
        <v/>
      </c>
      <c r="AG17" s="69"/>
      <c r="AH1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7" s="69"/>
      <c r="AJ17" s="58">
        <f>Tableau1[[#This Row],[Date échéance]]-75</f>
        <v>45032</v>
      </c>
      <c r="AK17" s="69"/>
      <c r="AL17" s="58">
        <f>Tableau1[[#This Row],[Date échéance]]-30</f>
        <v>45077</v>
      </c>
      <c r="AM17" s="69"/>
      <c r="AN17" s="69"/>
      <c r="AO17" s="67"/>
      <c r="AP17" s="67"/>
      <c r="AQ17" s="67"/>
      <c r="AR17" s="67"/>
      <c r="AS17" s="67"/>
      <c r="AT17"/>
    </row>
    <row r="18" spans="1:46" ht="15" customHeight="1" x14ac:dyDescent="0.25">
      <c r="A18" s="90" t="s">
        <v>497</v>
      </c>
      <c r="B18" s="67" t="str">
        <f>CONCATENATE(Tableau1[[#This Row],[NOM]],Tableau1[[#This Row],[PRENOM]])</f>
        <v>jhkgAARON</v>
      </c>
      <c r="C18" s="90" t="s">
        <v>631</v>
      </c>
      <c r="D18" s="90" t="s">
        <v>545</v>
      </c>
      <c r="E18" s="91">
        <v>40085</v>
      </c>
      <c r="F18" s="94" t="s">
        <v>581</v>
      </c>
      <c r="H18" s="62" t="s">
        <v>573</v>
      </c>
      <c r="I18" s="67" t="s">
        <v>492</v>
      </c>
      <c r="J18" s="67"/>
      <c r="K18" s="67">
        <v>1</v>
      </c>
      <c r="L18" s="67"/>
      <c r="M18" s="67">
        <v>1</v>
      </c>
      <c r="N18" s="67" t="s">
        <v>595</v>
      </c>
      <c r="O18" s="94" t="s">
        <v>481</v>
      </c>
      <c r="P18" s="93" t="s">
        <v>516</v>
      </c>
      <c r="Q18" s="92">
        <v>42919</v>
      </c>
      <c r="R18" s="69"/>
      <c r="S18" s="68">
        <v>44482</v>
      </c>
      <c r="T18" s="92">
        <v>44864</v>
      </c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58" t="str">
        <f>IF(Tableau1[[#This Row],[Date attrib]]="","",Tableau1[[#This Row],[Date attrib]]+90)</f>
        <v/>
      </c>
      <c r="AG18" s="69"/>
      <c r="AH1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8" s="69"/>
      <c r="AJ18" s="58">
        <f>Tableau1[[#This Row],[Date échéance]]-75</f>
        <v>44789</v>
      </c>
      <c r="AK18" s="69"/>
      <c r="AL18" s="58">
        <f>Tableau1[[#This Row],[Date échéance]]-30</f>
        <v>44834</v>
      </c>
      <c r="AM18" s="69"/>
      <c r="AN18" s="69"/>
      <c r="AO18" s="67"/>
      <c r="AP18" s="67"/>
      <c r="AQ18" s="67"/>
      <c r="AR18" s="67"/>
      <c r="AS18" s="67"/>
      <c r="AT18"/>
    </row>
    <row r="19" spans="1:46" ht="15" customHeight="1" x14ac:dyDescent="0.25">
      <c r="A19" s="90" t="s">
        <v>497</v>
      </c>
      <c r="B19" s="67" t="str">
        <f>CONCATENATE(Tableau1[[#This Row],[NOM]],Tableau1[[#This Row],[PRENOM]])</f>
        <v>glhMELISSA</v>
      </c>
      <c r="C19" s="90" t="s">
        <v>632</v>
      </c>
      <c r="D19" s="90" t="s">
        <v>478</v>
      </c>
      <c r="E19" s="91">
        <v>38678</v>
      </c>
      <c r="F19" s="94" t="s">
        <v>573</v>
      </c>
      <c r="H19" s="62" t="s">
        <v>581</v>
      </c>
      <c r="I19" s="67" t="s">
        <v>492</v>
      </c>
      <c r="J19" s="67"/>
      <c r="K19" s="67"/>
      <c r="L19" s="67"/>
      <c r="M19" s="67">
        <v>1</v>
      </c>
      <c r="N19" s="67" t="s">
        <v>595</v>
      </c>
      <c r="O19" s="94" t="s">
        <v>481</v>
      </c>
      <c r="P19" s="93" t="s">
        <v>516</v>
      </c>
      <c r="Q19" s="92">
        <v>42919</v>
      </c>
      <c r="R19" s="69"/>
      <c r="S19" s="68">
        <v>44482</v>
      </c>
      <c r="T19" s="92">
        <v>44864</v>
      </c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58" t="str">
        <f>IF(Tableau1[[#This Row],[Date attrib]]="","",Tableau1[[#This Row],[Date attrib]]+90)</f>
        <v/>
      </c>
      <c r="AG19" s="69"/>
      <c r="AH1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9" s="69"/>
      <c r="AJ19" s="58">
        <f>Tableau1[[#This Row],[Date échéance]]-75</f>
        <v>44789</v>
      </c>
      <c r="AK19" s="69"/>
      <c r="AL19" s="58">
        <f>Tableau1[[#This Row],[Date échéance]]-30</f>
        <v>44834</v>
      </c>
      <c r="AM19" s="69"/>
      <c r="AN19" s="69"/>
      <c r="AO19" s="67"/>
      <c r="AP19" s="67"/>
      <c r="AQ19" s="67"/>
      <c r="AR19" s="67"/>
      <c r="AS19" s="67"/>
      <c r="AT19"/>
    </row>
    <row r="20" spans="1:46" ht="15" customHeight="1" x14ac:dyDescent="0.25">
      <c r="A20" s="90" t="s">
        <v>497</v>
      </c>
      <c r="B20" s="67" t="str">
        <f>CONCATENATE(Tableau1[[#This Row],[NOM]],Tableau1[[#This Row],[PRENOM]])</f>
        <v>srtyCOLLINE</v>
      </c>
      <c r="C20" s="90" t="s">
        <v>633</v>
      </c>
      <c r="D20" s="90" t="s">
        <v>546</v>
      </c>
      <c r="E20" s="91">
        <v>40466</v>
      </c>
      <c r="F20" s="94" t="s">
        <v>567</v>
      </c>
      <c r="H20" s="62" t="s">
        <v>492</v>
      </c>
      <c r="I20" s="67" t="s">
        <v>586</v>
      </c>
      <c r="J20" s="67">
        <v>1</v>
      </c>
      <c r="K20" s="67"/>
      <c r="L20" s="67">
        <v>1</v>
      </c>
      <c r="M20" s="67"/>
      <c r="N20" s="67" t="s">
        <v>492</v>
      </c>
      <c r="O20" s="94" t="s">
        <v>481</v>
      </c>
      <c r="P20" s="93" t="s">
        <v>520</v>
      </c>
      <c r="Q20" s="92">
        <v>43003</v>
      </c>
      <c r="R20" s="69"/>
      <c r="S20" s="68">
        <v>44592</v>
      </c>
      <c r="T20" s="92">
        <v>45107</v>
      </c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58" t="str">
        <f>IF(Tableau1[[#This Row],[Date attrib]]="","",Tableau1[[#This Row],[Date attrib]]+90)</f>
        <v/>
      </c>
      <c r="AG20" s="69"/>
      <c r="AH2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0" s="69"/>
      <c r="AJ20" s="58">
        <f>Tableau1[[#This Row],[Date échéance]]-75</f>
        <v>45032</v>
      </c>
      <c r="AK20" s="69"/>
      <c r="AL20" s="58">
        <f>Tableau1[[#This Row],[Date échéance]]-30</f>
        <v>45077</v>
      </c>
      <c r="AM20" s="69"/>
      <c r="AN20" s="69"/>
      <c r="AO20" s="67"/>
      <c r="AP20" s="67"/>
      <c r="AQ20" s="67"/>
      <c r="AR20" s="67"/>
      <c r="AS20" s="67"/>
      <c r="AT20"/>
    </row>
    <row r="21" spans="1:46" ht="15" customHeight="1" x14ac:dyDescent="0.25">
      <c r="A21" s="90" t="s">
        <v>497</v>
      </c>
      <c r="B21" s="67" t="str">
        <f>CONCATENATE(Tableau1[[#This Row],[NOM]],Tableau1[[#This Row],[PRENOM]])</f>
        <v xml:space="preserve"> vbxSTELLA</v>
      </c>
      <c r="C21" s="90" t="s">
        <v>634</v>
      </c>
      <c r="D21" s="90" t="s">
        <v>547</v>
      </c>
      <c r="E21" s="91">
        <v>41898</v>
      </c>
      <c r="F21" s="94" t="s">
        <v>567</v>
      </c>
      <c r="H21" s="62" t="s">
        <v>492</v>
      </c>
      <c r="I21" s="67" t="s">
        <v>586</v>
      </c>
      <c r="J21" s="67"/>
      <c r="K21" s="67"/>
      <c r="L21" s="67">
        <v>1</v>
      </c>
      <c r="M21" s="67"/>
      <c r="N21" s="67" t="s">
        <v>492</v>
      </c>
      <c r="O21" s="94" t="s">
        <v>481</v>
      </c>
      <c r="P21" s="93" t="s">
        <v>520</v>
      </c>
      <c r="Q21" s="92">
        <v>43003</v>
      </c>
      <c r="R21" s="69"/>
      <c r="S21" s="68">
        <v>44592</v>
      </c>
      <c r="T21" s="92">
        <v>45107</v>
      </c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58" t="str">
        <f>IF(Tableau1[[#This Row],[Date attrib]]="","",Tableau1[[#This Row],[Date attrib]]+90)</f>
        <v/>
      </c>
      <c r="AG21" s="69"/>
      <c r="AH2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1" s="69"/>
      <c r="AJ21" s="58">
        <f>Tableau1[[#This Row],[Date échéance]]-75</f>
        <v>45032</v>
      </c>
      <c r="AK21" s="69"/>
      <c r="AL21" s="58">
        <f>Tableau1[[#This Row],[Date échéance]]-30</f>
        <v>45077</v>
      </c>
      <c r="AM21" s="69"/>
      <c r="AN21" s="69"/>
      <c r="AO21" s="67"/>
      <c r="AP21" s="67"/>
      <c r="AQ21" s="67"/>
      <c r="AR21" s="67"/>
      <c r="AS21" s="67"/>
      <c r="AT21"/>
    </row>
    <row r="22" spans="1:46" ht="15" customHeight="1" x14ac:dyDescent="0.25">
      <c r="A22" s="90" t="s">
        <v>497</v>
      </c>
      <c r="B22" s="67" t="str">
        <f>CONCATENATE(Tableau1[[#This Row],[NOM]],Tableau1[[#This Row],[PRENOM]])</f>
        <v>fdghKYLAN</v>
      </c>
      <c r="C22" s="90" t="s">
        <v>635</v>
      </c>
      <c r="D22" s="90" t="s">
        <v>548</v>
      </c>
      <c r="E22" s="91">
        <v>40557</v>
      </c>
      <c r="F22" s="94" t="s">
        <v>577</v>
      </c>
      <c r="H22" s="62" t="s">
        <v>492</v>
      </c>
      <c r="I22" s="67" t="s">
        <v>492</v>
      </c>
      <c r="J22" s="67">
        <v>1</v>
      </c>
      <c r="K22" s="67"/>
      <c r="L22" s="67">
        <v>1</v>
      </c>
      <c r="M22" s="67"/>
      <c r="N22" s="67" t="s">
        <v>596</v>
      </c>
      <c r="O22" s="94" t="s">
        <v>554</v>
      </c>
      <c r="P22" s="93" t="s">
        <v>517</v>
      </c>
      <c r="Q22" s="92">
        <v>43070</v>
      </c>
      <c r="R22" s="69"/>
      <c r="S22" s="68">
        <v>44316</v>
      </c>
      <c r="T22" s="92">
        <v>44712</v>
      </c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58" t="str">
        <f>IF(Tableau1[[#This Row],[Date attrib]]="","",Tableau1[[#This Row],[Date attrib]]+90)</f>
        <v/>
      </c>
      <c r="AG22" s="69"/>
      <c r="AH2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2" s="69"/>
      <c r="AJ22" s="58">
        <f>Tableau1[[#This Row],[Date échéance]]-75</f>
        <v>44637</v>
      </c>
      <c r="AK22" s="69"/>
      <c r="AL22" s="58">
        <f>Tableau1[[#This Row],[Date échéance]]-30</f>
        <v>44682</v>
      </c>
      <c r="AM22" s="69"/>
      <c r="AN22" s="69"/>
      <c r="AO22" s="67"/>
      <c r="AP22" s="67"/>
      <c r="AQ22" s="67"/>
      <c r="AR22" s="67"/>
      <c r="AS22" s="67"/>
      <c r="AT22"/>
    </row>
    <row r="23" spans="1:46" ht="15" customHeight="1" x14ac:dyDescent="0.25">
      <c r="A23" s="90" t="s">
        <v>497</v>
      </c>
      <c r="B23" s="67" t="str">
        <f>CONCATENATE(Tableau1[[#This Row],[NOM]],Tableau1[[#This Row],[PRENOM]])</f>
        <v>kjhgkKASSIM</v>
      </c>
      <c r="C23" s="90" t="s">
        <v>636</v>
      </c>
      <c r="D23" s="90" t="s">
        <v>549</v>
      </c>
      <c r="E23" s="91">
        <v>41530</v>
      </c>
      <c r="F23" s="94" t="s">
        <v>571</v>
      </c>
      <c r="H23" s="62" t="s">
        <v>492</v>
      </c>
      <c r="I23" s="67" t="s">
        <v>492</v>
      </c>
      <c r="J23" s="67">
        <v>1</v>
      </c>
      <c r="K23" s="67"/>
      <c r="L23" s="67">
        <v>1</v>
      </c>
      <c r="M23" s="67"/>
      <c r="N23" s="67" t="s">
        <v>587</v>
      </c>
      <c r="O23" s="94" t="s">
        <v>480</v>
      </c>
      <c r="P23" s="93" t="s">
        <v>516</v>
      </c>
      <c r="Q23" s="92">
        <v>43158</v>
      </c>
      <c r="R23" s="69"/>
      <c r="S23" s="68">
        <v>44547</v>
      </c>
      <c r="T23" s="92">
        <v>44926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58" t="str">
        <f>IF(Tableau1[[#This Row],[Date attrib]]="","",Tableau1[[#This Row],[Date attrib]]+90)</f>
        <v/>
      </c>
      <c r="AG23" s="69"/>
      <c r="AH2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3" s="69"/>
      <c r="AJ23" s="58">
        <f>Tableau1[[#This Row],[Date échéance]]-75</f>
        <v>44851</v>
      </c>
      <c r="AK23" s="69"/>
      <c r="AL23" s="58">
        <f>Tableau1[[#This Row],[Date échéance]]-30</f>
        <v>44896</v>
      </c>
      <c r="AM23" s="69"/>
      <c r="AN23" s="69"/>
      <c r="AO23" s="67"/>
      <c r="AP23" s="67"/>
      <c r="AQ23" s="67"/>
      <c r="AR23" s="67"/>
      <c r="AS23" s="67"/>
      <c r="AT23"/>
    </row>
    <row r="24" spans="1:46" ht="15" customHeight="1" x14ac:dyDescent="0.25">
      <c r="A24" s="90" t="s">
        <v>497</v>
      </c>
      <c r="B24" s="67" t="str">
        <f>CONCATENATE(Tableau1[[#This Row],[NOM]],Tableau1[[#This Row],[PRENOM]])</f>
        <v>zstyzeONES</v>
      </c>
      <c r="C24" s="90" t="s">
        <v>637</v>
      </c>
      <c r="D24" s="90" t="s">
        <v>550</v>
      </c>
      <c r="E24" s="91">
        <v>41150</v>
      </c>
      <c r="F24" s="94" t="s">
        <v>571</v>
      </c>
      <c r="H24" s="62" t="s">
        <v>565</v>
      </c>
      <c r="I24" s="67" t="s">
        <v>492</v>
      </c>
      <c r="J24" s="67"/>
      <c r="K24" s="67">
        <v>1</v>
      </c>
      <c r="L24" s="67"/>
      <c r="M24" s="67">
        <v>1</v>
      </c>
      <c r="N24" s="67" t="s">
        <v>587</v>
      </c>
      <c r="O24" s="94" t="s">
        <v>553</v>
      </c>
      <c r="P24" s="93" t="s">
        <v>516</v>
      </c>
      <c r="Q24" s="92">
        <v>43182</v>
      </c>
      <c r="R24" s="69"/>
      <c r="S24" s="68">
        <v>44596</v>
      </c>
      <c r="T24" s="92">
        <v>44712</v>
      </c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58" t="str">
        <f>IF(Tableau1[[#This Row],[Date attrib]]="","",Tableau1[[#This Row],[Date attrib]]+90)</f>
        <v/>
      </c>
      <c r="AG24" s="69"/>
      <c r="AH2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4" s="69"/>
      <c r="AJ24" s="58">
        <f>Tableau1[[#This Row],[Date échéance]]-75</f>
        <v>44637</v>
      </c>
      <c r="AK24" s="69"/>
      <c r="AL24" s="58">
        <f>Tableau1[[#This Row],[Date échéance]]-30</f>
        <v>44682</v>
      </c>
      <c r="AM24" s="69"/>
      <c r="AN24" s="69"/>
      <c r="AO24" s="67"/>
      <c r="AP24" s="67"/>
      <c r="AQ24" s="67"/>
      <c r="AR24" s="67"/>
      <c r="AS24" s="67"/>
      <c r="AT24"/>
    </row>
    <row r="25" spans="1:46" ht="15" customHeight="1" x14ac:dyDescent="0.25">
      <c r="A25" s="90" t="s">
        <v>497</v>
      </c>
      <c r="B25" s="67" t="str">
        <f>CONCATENATE(Tableau1[[#This Row],[NOM]],Tableau1[[#This Row],[PRENOM]])</f>
        <v>ioiuoAHMED</v>
      </c>
      <c r="C25" s="90" t="s">
        <v>638</v>
      </c>
      <c r="D25" s="90" t="s">
        <v>551</v>
      </c>
      <c r="E25" s="91">
        <v>41907</v>
      </c>
      <c r="F25" s="94" t="s">
        <v>565</v>
      </c>
      <c r="H25" s="62" t="s">
        <v>571</v>
      </c>
      <c r="I25" s="67" t="s">
        <v>492</v>
      </c>
      <c r="J25" s="67"/>
      <c r="K25" s="67"/>
      <c r="L25" s="67"/>
      <c r="M25" s="67">
        <v>1</v>
      </c>
      <c r="N25" s="67" t="s">
        <v>587</v>
      </c>
      <c r="O25" s="94" t="s">
        <v>553</v>
      </c>
      <c r="P25" s="93" t="s">
        <v>516</v>
      </c>
      <c r="Q25" s="92">
        <v>43182</v>
      </c>
      <c r="R25" s="69"/>
      <c r="S25" s="68">
        <v>44596</v>
      </c>
      <c r="T25" s="92">
        <v>44712</v>
      </c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58" t="str">
        <f>IF(Tableau1[[#This Row],[Date attrib]]="","",Tableau1[[#This Row],[Date attrib]]+90)</f>
        <v/>
      </c>
      <c r="AG25" s="69"/>
      <c r="AH2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5" s="69"/>
      <c r="AJ25" s="58">
        <f>Tableau1[[#This Row],[Date échéance]]-75</f>
        <v>44637</v>
      </c>
      <c r="AK25" s="69"/>
      <c r="AL25" s="58">
        <f>Tableau1[[#This Row],[Date échéance]]-30</f>
        <v>44682</v>
      </c>
      <c r="AM25" s="69"/>
      <c r="AN25" s="69"/>
      <c r="AO25" s="67"/>
      <c r="AP25" s="67"/>
      <c r="AQ25" s="67"/>
      <c r="AR25" s="67"/>
      <c r="AS25" s="67"/>
      <c r="AT25"/>
    </row>
    <row r="26" spans="1:46" ht="15" customHeight="1" x14ac:dyDescent="0.25">
      <c r="A26" s="90" t="s">
        <v>497</v>
      </c>
      <c r="B26" s="67" t="str">
        <f>CONCATENATE(Tableau1[[#This Row],[NOM]],Tableau1[[#This Row],[PRENOM]])</f>
        <v>fsgfYASSINE</v>
      </c>
      <c r="C26" s="90" t="s">
        <v>639</v>
      </c>
      <c r="D26" s="90" t="s">
        <v>511</v>
      </c>
      <c r="E26" s="91">
        <v>40071</v>
      </c>
      <c r="F26" s="94" t="s">
        <v>567</v>
      </c>
      <c r="H26" s="62" t="s">
        <v>492</v>
      </c>
      <c r="I26" s="67" t="s">
        <v>492</v>
      </c>
      <c r="J26" s="67">
        <v>1</v>
      </c>
      <c r="K26" s="67"/>
      <c r="L26" s="67">
        <v>1</v>
      </c>
      <c r="M26" s="67"/>
      <c r="N26" s="67" t="s">
        <v>587</v>
      </c>
      <c r="O26" s="94" t="s">
        <v>481</v>
      </c>
      <c r="P26" s="93" t="s">
        <v>516</v>
      </c>
      <c r="Q26" s="92">
        <v>43199</v>
      </c>
      <c r="R26" s="69"/>
      <c r="S26" s="68">
        <v>44547</v>
      </c>
      <c r="T26" s="92">
        <v>44926</v>
      </c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58" t="str">
        <f>IF(Tableau1[[#This Row],[Date attrib]]="","",Tableau1[[#This Row],[Date attrib]]+90)</f>
        <v/>
      </c>
      <c r="AG26" s="69"/>
      <c r="AH2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6" s="69"/>
      <c r="AJ26" s="58">
        <f>Tableau1[[#This Row],[Date échéance]]-75</f>
        <v>44851</v>
      </c>
      <c r="AK26" s="69"/>
      <c r="AL26" s="58">
        <f>Tableau1[[#This Row],[Date échéance]]-30</f>
        <v>44896</v>
      </c>
      <c r="AM26" s="69"/>
      <c r="AN26" s="69"/>
      <c r="AO26" s="67"/>
      <c r="AP26" s="67"/>
      <c r="AQ26" s="67"/>
      <c r="AR26" s="67"/>
      <c r="AS26" s="67"/>
      <c r="AT26"/>
    </row>
    <row r="27" spans="1:46" ht="15" customHeight="1" x14ac:dyDescent="0.25">
      <c r="A27" s="90"/>
      <c r="B27" s="67"/>
      <c r="C27" s="90"/>
      <c r="D27" s="90"/>
      <c r="E27" s="91"/>
      <c r="F27" s="94"/>
      <c r="H27" s="62"/>
      <c r="I27" s="67"/>
      <c r="J27" s="67"/>
      <c r="K27" s="67"/>
      <c r="L27" s="67"/>
      <c r="M27" s="67"/>
      <c r="N27" s="67"/>
      <c r="O27" s="94"/>
      <c r="P27" s="93"/>
      <c r="Q27" s="92"/>
      <c r="R27" s="69"/>
      <c r="T27" s="92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58" t="str">
        <f>IF(Tableau1[[#This Row],[Date attrib]]="","",Tableau1[[#This Row],[Date attrib]]+90)</f>
        <v/>
      </c>
      <c r="AG27" s="69"/>
      <c r="AH2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7" s="69"/>
      <c r="AJ27" s="58">
        <f>Tableau1[[#This Row],[Date échéance]]-75</f>
        <v>-75</v>
      </c>
      <c r="AK27" s="69"/>
      <c r="AL27" s="58">
        <f>Tableau1[[#This Row],[Date échéance]]-30</f>
        <v>-30</v>
      </c>
      <c r="AM27" s="69"/>
      <c r="AN27" s="69"/>
      <c r="AO27" s="67"/>
      <c r="AP27" s="67"/>
      <c r="AQ27" s="67"/>
      <c r="AR27" s="67"/>
      <c r="AS27" s="67"/>
      <c r="AT27"/>
    </row>
    <row r="28" spans="1:46" ht="15" customHeight="1" x14ac:dyDescent="0.25">
      <c r="A28" s="90"/>
      <c r="B28" s="67"/>
      <c r="C28" s="90"/>
      <c r="D28" s="90"/>
      <c r="E28" s="91"/>
      <c r="F28" s="94"/>
      <c r="H28" s="62"/>
      <c r="I28" s="67"/>
      <c r="J28" s="67"/>
      <c r="K28" s="67"/>
      <c r="L28" s="67"/>
      <c r="M28" s="67"/>
      <c r="N28" s="67"/>
      <c r="O28" s="94"/>
      <c r="P28" s="93"/>
      <c r="Q28" s="92"/>
      <c r="R28" s="69"/>
      <c r="T28" s="92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58" t="str">
        <f>IF(Tableau1[[#This Row],[Date attrib]]="","",Tableau1[[#This Row],[Date attrib]]+90)</f>
        <v/>
      </c>
      <c r="AG28" s="69"/>
      <c r="AH2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8" s="69"/>
      <c r="AJ28" s="58">
        <f>Tableau1[[#This Row],[Date échéance]]-75</f>
        <v>-75</v>
      </c>
      <c r="AK28" s="69"/>
      <c r="AL28" s="58">
        <f>Tableau1[[#This Row],[Date échéance]]-30</f>
        <v>-30</v>
      </c>
      <c r="AM28" s="69"/>
      <c r="AN28" s="69"/>
      <c r="AO28" s="67"/>
      <c r="AP28" s="67"/>
      <c r="AQ28" s="67"/>
      <c r="AR28" s="67"/>
      <c r="AS28" s="67"/>
      <c r="AT28"/>
    </row>
    <row r="29" spans="1:46" ht="15" customHeight="1" x14ac:dyDescent="0.25">
      <c r="A29" s="90"/>
      <c r="B29" s="67"/>
      <c r="C29" s="90"/>
      <c r="D29" s="90"/>
      <c r="E29" s="91"/>
      <c r="F29" s="94"/>
      <c r="H29" s="62"/>
      <c r="I29" s="67"/>
      <c r="J29" s="67"/>
      <c r="K29" s="67"/>
      <c r="L29" s="67"/>
      <c r="M29" s="67"/>
      <c r="N29" s="67"/>
      <c r="O29" s="94"/>
      <c r="P29" s="93"/>
      <c r="Q29" s="92"/>
      <c r="R29" s="69"/>
      <c r="T29" s="92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58" t="str">
        <f>IF(Tableau1[[#This Row],[Date attrib]]="","",Tableau1[[#This Row],[Date attrib]]+90)</f>
        <v/>
      </c>
      <c r="AG29" s="69"/>
      <c r="AH2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9" s="69"/>
      <c r="AJ29" s="58">
        <f>Tableau1[[#This Row],[Date échéance]]-75</f>
        <v>-75</v>
      </c>
      <c r="AK29" s="69"/>
      <c r="AL29" s="58">
        <f>Tableau1[[#This Row],[Date échéance]]-30</f>
        <v>-30</v>
      </c>
      <c r="AM29" s="69"/>
      <c r="AN29" s="69"/>
      <c r="AO29" s="67"/>
      <c r="AP29" s="67"/>
      <c r="AQ29" s="67"/>
      <c r="AR29" s="67"/>
      <c r="AS29" s="67"/>
      <c r="AT29"/>
    </row>
    <row r="30" spans="1:46" ht="15" customHeight="1" x14ac:dyDescent="0.25">
      <c r="A30" s="90"/>
      <c r="B30" s="67"/>
      <c r="C30" s="90"/>
      <c r="D30" s="90"/>
      <c r="E30" s="91"/>
      <c r="F30" s="94"/>
      <c r="H30" s="62"/>
      <c r="I30" s="67"/>
      <c r="J30" s="67"/>
      <c r="K30" s="67"/>
      <c r="L30" s="67"/>
      <c r="M30" s="67"/>
      <c r="N30" s="67"/>
      <c r="O30" s="94"/>
      <c r="P30" s="93"/>
      <c r="Q30" s="92"/>
      <c r="R30" s="69"/>
      <c r="T30" s="92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58" t="str">
        <f>IF(Tableau1[[#This Row],[Date attrib]]="","",Tableau1[[#This Row],[Date attrib]]+90)</f>
        <v/>
      </c>
      <c r="AG30" s="69"/>
      <c r="AH3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30" s="69"/>
      <c r="AJ30" s="58">
        <f>Tableau1[[#This Row],[Date échéance]]-75</f>
        <v>-75</v>
      </c>
      <c r="AK30" s="69"/>
      <c r="AL30" s="58">
        <f>Tableau1[[#This Row],[Date échéance]]-30</f>
        <v>-30</v>
      </c>
      <c r="AM30" s="69"/>
      <c r="AN30" s="69"/>
      <c r="AO30" s="67"/>
      <c r="AP30" s="67"/>
      <c r="AQ30" s="67"/>
      <c r="AR30" s="67"/>
      <c r="AS30" s="67"/>
      <c r="AT30"/>
    </row>
    <row r="31" spans="1:46" ht="15" customHeight="1" x14ac:dyDescent="0.25">
      <c r="A31" s="90"/>
      <c r="B31" s="67"/>
      <c r="C31" s="90"/>
      <c r="D31" s="90"/>
      <c r="E31" s="91"/>
      <c r="F31" s="94"/>
      <c r="H31" s="62"/>
      <c r="I31" s="67"/>
      <c r="J31" s="67"/>
      <c r="K31" s="67"/>
      <c r="L31" s="67"/>
      <c r="M31" s="67"/>
      <c r="N31" s="67"/>
      <c r="O31" s="94"/>
      <c r="P31" s="93"/>
      <c r="Q31" s="92"/>
      <c r="R31" s="69"/>
      <c r="T31" s="92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58" t="str">
        <f>IF(Tableau1[[#This Row],[Date attrib]]="","",Tableau1[[#This Row],[Date attrib]]+90)</f>
        <v/>
      </c>
      <c r="AG31" s="69"/>
      <c r="AH3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31" s="69"/>
      <c r="AJ31" s="58">
        <f>Tableau1[[#This Row],[Date échéance]]-75</f>
        <v>-75</v>
      </c>
      <c r="AK31" s="69"/>
      <c r="AL31" s="58">
        <f>Tableau1[[#This Row],[Date échéance]]-30</f>
        <v>-30</v>
      </c>
      <c r="AM31" s="69"/>
      <c r="AN31" s="69"/>
      <c r="AO31" s="67"/>
      <c r="AP31" s="67"/>
      <c r="AQ31" s="67"/>
      <c r="AR31" s="67"/>
      <c r="AS31" s="67"/>
      <c r="AT31"/>
    </row>
    <row r="32" spans="1:46" ht="15" customHeight="1" x14ac:dyDescent="0.25">
      <c r="A32" s="90"/>
      <c r="B32" s="67"/>
      <c r="C32" s="90"/>
      <c r="D32" s="90"/>
      <c r="E32" s="91"/>
      <c r="F32" s="94"/>
      <c r="H32" s="62"/>
      <c r="I32" s="67"/>
      <c r="J32" s="67"/>
      <c r="K32" s="67"/>
      <c r="L32" s="67"/>
      <c r="M32" s="67"/>
      <c r="N32" s="67"/>
      <c r="O32" s="94"/>
      <c r="P32" s="93"/>
      <c r="Q32" s="92"/>
      <c r="R32" s="69"/>
      <c r="T32" s="92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58" t="str">
        <f>IF(Tableau1[[#This Row],[Date attrib]]="","",Tableau1[[#This Row],[Date attrib]]+90)</f>
        <v/>
      </c>
      <c r="AG32" s="69"/>
      <c r="AH3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32" s="69"/>
      <c r="AJ32" s="58">
        <f>Tableau1[[#This Row],[Date échéance]]-75</f>
        <v>-75</v>
      </c>
      <c r="AK32" s="69"/>
      <c r="AL32" s="58">
        <f>Tableau1[[#This Row],[Date échéance]]-30</f>
        <v>-30</v>
      </c>
      <c r="AM32" s="69"/>
      <c r="AN32" s="69"/>
      <c r="AO32" s="67"/>
      <c r="AP32" s="67"/>
      <c r="AQ32" s="67"/>
      <c r="AR32" s="67"/>
      <c r="AS32" s="67"/>
      <c r="AT32"/>
    </row>
    <row r="33" spans="1:46" ht="15" customHeight="1" x14ac:dyDescent="0.25">
      <c r="A33" s="90"/>
      <c r="B33" s="67"/>
      <c r="C33" s="90"/>
      <c r="D33" s="90"/>
      <c r="E33" s="91"/>
      <c r="F33" s="94"/>
      <c r="H33" s="62"/>
      <c r="I33" s="67"/>
      <c r="J33" s="67"/>
      <c r="K33" s="67"/>
      <c r="L33" s="67"/>
      <c r="M33" s="67"/>
      <c r="N33" s="67"/>
      <c r="O33" s="94"/>
      <c r="P33" s="93"/>
      <c r="Q33" s="92"/>
      <c r="R33" s="69"/>
      <c r="T33" s="92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58" t="str">
        <f>IF(Tableau1[[#This Row],[Date attrib]]="","",Tableau1[[#This Row],[Date attrib]]+90)</f>
        <v/>
      </c>
      <c r="AG33" s="69"/>
      <c r="AH3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33" s="69"/>
      <c r="AJ33" s="58">
        <f>Tableau1[[#This Row],[Date échéance]]-75</f>
        <v>-75</v>
      </c>
      <c r="AK33" s="69"/>
      <c r="AL33" s="58">
        <f>Tableau1[[#This Row],[Date échéance]]-30</f>
        <v>-30</v>
      </c>
      <c r="AM33" s="69"/>
      <c r="AN33" s="69"/>
      <c r="AO33" s="67"/>
      <c r="AP33" s="67"/>
      <c r="AQ33" s="67"/>
      <c r="AR33" s="67"/>
      <c r="AS33" s="67"/>
      <c r="AT33"/>
    </row>
    <row r="34" spans="1:46" ht="15" customHeight="1" x14ac:dyDescent="0.25">
      <c r="A34" s="90"/>
      <c r="B34" s="67"/>
      <c r="C34" s="90"/>
      <c r="D34" s="90"/>
      <c r="E34" s="91"/>
      <c r="F34" s="94"/>
      <c r="H34" s="62"/>
      <c r="I34" s="67"/>
      <c r="J34" s="67"/>
      <c r="K34" s="67"/>
      <c r="L34" s="67"/>
      <c r="M34" s="67"/>
      <c r="N34" s="67"/>
      <c r="O34" s="94"/>
      <c r="P34" s="93"/>
      <c r="Q34" s="92"/>
      <c r="R34" s="69"/>
      <c r="T34" s="92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58" t="str">
        <f>IF(Tableau1[[#This Row],[Date attrib]]="","",Tableau1[[#This Row],[Date attrib]]+90)</f>
        <v/>
      </c>
      <c r="AG34" s="69"/>
      <c r="AH3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34" s="69"/>
      <c r="AJ34" s="58">
        <f>Tableau1[[#This Row],[Date échéance]]-75</f>
        <v>-75</v>
      </c>
      <c r="AK34" s="69"/>
      <c r="AL34" s="58">
        <f>Tableau1[[#This Row],[Date échéance]]-30</f>
        <v>-30</v>
      </c>
      <c r="AM34" s="69"/>
      <c r="AN34" s="69"/>
      <c r="AO34" s="67"/>
      <c r="AP34" s="67"/>
      <c r="AQ34" s="67"/>
      <c r="AR34" s="67"/>
      <c r="AS34" s="67"/>
      <c r="AT34"/>
    </row>
    <row r="35" spans="1:46" ht="15" customHeight="1" x14ac:dyDescent="0.25">
      <c r="A35" s="90"/>
      <c r="B35" s="67"/>
      <c r="C35" s="90"/>
      <c r="D35" s="90"/>
      <c r="E35" s="91"/>
      <c r="F35" s="94"/>
      <c r="H35" s="62"/>
      <c r="I35" s="67"/>
      <c r="J35" s="67"/>
      <c r="K35" s="67"/>
      <c r="L35" s="67"/>
      <c r="M35" s="67"/>
      <c r="N35" s="67"/>
      <c r="O35" s="94"/>
      <c r="P35" s="93"/>
      <c r="Q35" s="92"/>
      <c r="R35" s="69"/>
      <c r="T35" s="92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58" t="str">
        <f>IF(Tableau1[[#This Row],[Date attrib]]="","",Tableau1[[#This Row],[Date attrib]]+90)</f>
        <v/>
      </c>
      <c r="AG35" s="69"/>
      <c r="AH3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35" s="69"/>
      <c r="AJ35" s="58">
        <f>Tableau1[[#This Row],[Date échéance]]-75</f>
        <v>-75</v>
      </c>
      <c r="AK35" s="69"/>
      <c r="AL35" s="58">
        <f>Tableau1[[#This Row],[Date échéance]]-30</f>
        <v>-30</v>
      </c>
      <c r="AM35" s="69"/>
      <c r="AN35" s="69"/>
      <c r="AO35" s="67"/>
      <c r="AP35" s="67"/>
      <c r="AQ35" s="67"/>
      <c r="AR35" s="67"/>
      <c r="AS35" s="67"/>
      <c r="AT35"/>
    </row>
    <row r="36" spans="1:46" ht="15" customHeight="1" x14ac:dyDescent="0.25">
      <c r="A36" s="90"/>
      <c r="B36" s="67"/>
      <c r="C36" s="90"/>
      <c r="D36" s="90"/>
      <c r="E36" s="91"/>
      <c r="F36" s="94"/>
      <c r="H36" s="62"/>
      <c r="I36" s="67"/>
      <c r="J36" s="67"/>
      <c r="K36" s="67"/>
      <c r="L36" s="67"/>
      <c r="M36" s="67"/>
      <c r="N36" s="67"/>
      <c r="O36" s="94"/>
      <c r="P36" s="93"/>
      <c r="Q36" s="92"/>
      <c r="R36" s="69"/>
      <c r="T36" s="92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58" t="str">
        <f>IF(Tableau1[[#This Row],[Date attrib]]="","",Tableau1[[#This Row],[Date attrib]]+90)</f>
        <v/>
      </c>
      <c r="AG36" s="69"/>
      <c r="AH3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36" s="69"/>
      <c r="AJ36" s="58">
        <f>Tableau1[[#This Row],[Date échéance]]-75</f>
        <v>-75</v>
      </c>
      <c r="AK36" s="69"/>
      <c r="AL36" s="58">
        <f>Tableau1[[#This Row],[Date échéance]]-30</f>
        <v>-30</v>
      </c>
      <c r="AM36" s="69"/>
      <c r="AN36" s="69"/>
      <c r="AO36" s="67"/>
      <c r="AP36" s="67"/>
      <c r="AQ36" s="67"/>
      <c r="AR36" s="67"/>
      <c r="AS36" s="67"/>
      <c r="AT36"/>
    </row>
    <row r="37" spans="1:46" ht="15" customHeight="1" x14ac:dyDescent="0.25">
      <c r="A37" s="90"/>
      <c r="B37" s="67"/>
      <c r="C37" s="90"/>
      <c r="D37" s="90"/>
      <c r="E37" s="91"/>
      <c r="F37" s="94"/>
      <c r="H37" s="62"/>
      <c r="I37" s="67"/>
      <c r="J37" s="67"/>
      <c r="K37" s="67"/>
      <c r="L37" s="67"/>
      <c r="M37" s="67"/>
      <c r="N37" s="67"/>
      <c r="O37" s="94"/>
      <c r="P37" s="93"/>
      <c r="Q37" s="92"/>
      <c r="R37" s="69"/>
      <c r="T37" s="92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58" t="str">
        <f>IF(Tableau1[[#This Row],[Date attrib]]="","",Tableau1[[#This Row],[Date attrib]]+90)</f>
        <v/>
      </c>
      <c r="AG37" s="69"/>
      <c r="AH3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37" s="69"/>
      <c r="AJ37" s="58">
        <f>Tableau1[[#This Row],[Date échéance]]-75</f>
        <v>-75</v>
      </c>
      <c r="AK37" s="69"/>
      <c r="AL37" s="58">
        <f>Tableau1[[#This Row],[Date échéance]]-30</f>
        <v>-30</v>
      </c>
      <c r="AM37" s="69"/>
      <c r="AN37" s="69"/>
      <c r="AO37" s="67"/>
      <c r="AP37" s="67"/>
      <c r="AQ37" s="67"/>
      <c r="AR37" s="67"/>
      <c r="AS37" s="67"/>
      <c r="AT37"/>
    </row>
    <row r="38" spans="1:46" ht="15" customHeight="1" x14ac:dyDescent="0.25">
      <c r="A38" s="90"/>
      <c r="B38" s="67"/>
      <c r="C38" s="90"/>
      <c r="D38" s="90"/>
      <c r="E38" s="91"/>
      <c r="F38" s="94"/>
      <c r="H38" s="62"/>
      <c r="I38" s="67"/>
      <c r="J38" s="67"/>
      <c r="K38" s="67"/>
      <c r="L38" s="67"/>
      <c r="M38" s="67"/>
      <c r="N38" s="67"/>
      <c r="O38" s="94"/>
      <c r="P38" s="93"/>
      <c r="Q38" s="92"/>
      <c r="R38" s="69"/>
      <c r="T38" s="92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58" t="str">
        <f>IF(Tableau1[[#This Row],[Date attrib]]="","",Tableau1[[#This Row],[Date attrib]]+90)</f>
        <v/>
      </c>
      <c r="AG38" s="69"/>
      <c r="AH3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38" s="69"/>
      <c r="AJ38" s="58">
        <f>Tableau1[[#This Row],[Date échéance]]-75</f>
        <v>-75</v>
      </c>
      <c r="AK38" s="69"/>
      <c r="AL38" s="58">
        <f>Tableau1[[#This Row],[Date échéance]]-30</f>
        <v>-30</v>
      </c>
      <c r="AM38" s="69"/>
      <c r="AN38" s="69"/>
      <c r="AO38" s="67"/>
      <c r="AP38" s="67"/>
      <c r="AQ38" s="67"/>
      <c r="AR38" s="67"/>
      <c r="AS38" s="67"/>
      <c r="AT38"/>
    </row>
    <row r="39" spans="1:46" ht="15" customHeight="1" x14ac:dyDescent="0.25">
      <c r="A39" s="90"/>
      <c r="B39" s="67"/>
      <c r="C39" s="90"/>
      <c r="D39" s="90"/>
      <c r="E39" s="91"/>
      <c r="F39" s="94"/>
      <c r="H39" s="62"/>
      <c r="I39" s="67"/>
      <c r="J39" s="67"/>
      <c r="K39" s="67"/>
      <c r="L39" s="67"/>
      <c r="M39" s="67"/>
      <c r="N39" s="67"/>
      <c r="O39" s="94"/>
      <c r="P39" s="93"/>
      <c r="Q39" s="92"/>
      <c r="R39" s="69"/>
      <c r="T39" s="92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58" t="str">
        <f>IF(Tableau1[[#This Row],[Date attrib]]="","",Tableau1[[#This Row],[Date attrib]]+90)</f>
        <v/>
      </c>
      <c r="AG39" s="69"/>
      <c r="AH3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39" s="69"/>
      <c r="AJ39" s="58">
        <f>Tableau1[[#This Row],[Date échéance]]-75</f>
        <v>-75</v>
      </c>
      <c r="AK39" s="69"/>
      <c r="AL39" s="58">
        <f>Tableau1[[#This Row],[Date échéance]]-30</f>
        <v>-30</v>
      </c>
      <c r="AM39" s="69"/>
      <c r="AN39" s="69"/>
      <c r="AO39" s="67"/>
      <c r="AP39" s="67"/>
      <c r="AQ39" s="67"/>
      <c r="AR39" s="67"/>
      <c r="AS39" s="67"/>
      <c r="AT39"/>
    </row>
    <row r="40" spans="1:46" ht="15" customHeight="1" x14ac:dyDescent="0.25">
      <c r="A40" s="90"/>
      <c r="B40" s="67"/>
      <c r="C40" s="90"/>
      <c r="D40" s="90"/>
      <c r="E40" s="91"/>
      <c r="F40" s="94"/>
      <c r="H40" s="62"/>
      <c r="I40" s="67"/>
      <c r="J40" s="67"/>
      <c r="K40" s="67"/>
      <c r="L40" s="67"/>
      <c r="M40" s="67"/>
      <c r="N40" s="67"/>
      <c r="O40" s="94"/>
      <c r="P40" s="93"/>
      <c r="Q40" s="92"/>
      <c r="R40" s="69"/>
      <c r="T40" s="92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58" t="str">
        <f>IF(Tableau1[[#This Row],[Date attrib]]="","",Tableau1[[#This Row],[Date attrib]]+90)</f>
        <v/>
      </c>
      <c r="AG40" s="69"/>
      <c r="AH4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40" s="69"/>
      <c r="AJ40" s="58">
        <f>Tableau1[[#This Row],[Date échéance]]-75</f>
        <v>-75</v>
      </c>
      <c r="AK40" s="69"/>
      <c r="AL40" s="58">
        <f>Tableau1[[#This Row],[Date échéance]]-30</f>
        <v>-30</v>
      </c>
      <c r="AM40" s="69"/>
      <c r="AN40" s="69"/>
      <c r="AO40" s="67"/>
      <c r="AP40" s="67"/>
      <c r="AQ40" s="67"/>
      <c r="AR40" s="67"/>
      <c r="AS40" s="67"/>
      <c r="AT40"/>
    </row>
    <row r="41" spans="1:46" ht="15" customHeight="1" x14ac:dyDescent="0.25">
      <c r="A41" s="90"/>
      <c r="B41" s="67"/>
      <c r="C41" s="90"/>
      <c r="D41" s="90"/>
      <c r="E41" s="91"/>
      <c r="F41" s="94"/>
      <c r="H41" s="62"/>
      <c r="I41" s="67"/>
      <c r="J41" s="67"/>
      <c r="K41" s="67"/>
      <c r="L41" s="67"/>
      <c r="M41" s="67"/>
      <c r="N41" s="67"/>
      <c r="O41" s="94"/>
      <c r="P41" s="93"/>
      <c r="Q41" s="92"/>
      <c r="R41" s="69"/>
      <c r="T41" s="92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58" t="str">
        <f>IF(Tableau1[[#This Row],[Date attrib]]="","",Tableau1[[#This Row],[Date attrib]]+90)</f>
        <v/>
      </c>
      <c r="AG41" s="69"/>
      <c r="AH4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41" s="69"/>
      <c r="AJ41" s="58">
        <f>Tableau1[[#This Row],[Date échéance]]-75</f>
        <v>-75</v>
      </c>
      <c r="AK41" s="69"/>
      <c r="AL41" s="58">
        <f>Tableau1[[#This Row],[Date échéance]]-30</f>
        <v>-30</v>
      </c>
      <c r="AM41" s="69"/>
      <c r="AN41" s="69"/>
      <c r="AO41" s="67"/>
      <c r="AP41" s="67"/>
      <c r="AQ41" s="67"/>
      <c r="AR41" s="67"/>
      <c r="AS41" s="67"/>
      <c r="AT41"/>
    </row>
    <row r="42" spans="1:46" ht="15" customHeight="1" x14ac:dyDescent="0.25">
      <c r="A42" s="90"/>
      <c r="B42" s="67"/>
      <c r="C42" s="90"/>
      <c r="D42" s="90"/>
      <c r="E42" s="91"/>
      <c r="F42" s="94"/>
      <c r="H42" s="62"/>
      <c r="I42" s="67"/>
      <c r="J42" s="67"/>
      <c r="K42" s="67"/>
      <c r="L42" s="67"/>
      <c r="M42" s="67"/>
      <c r="N42" s="67"/>
      <c r="O42" s="94"/>
      <c r="P42" s="93"/>
      <c r="Q42" s="92"/>
      <c r="R42" s="69"/>
      <c r="T42" s="92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58" t="str">
        <f>IF(Tableau1[[#This Row],[Date attrib]]="","",Tableau1[[#This Row],[Date attrib]]+90)</f>
        <v/>
      </c>
      <c r="AG42" s="69"/>
      <c r="AH4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42" s="69"/>
      <c r="AJ42" s="58">
        <f>Tableau1[[#This Row],[Date échéance]]-75</f>
        <v>-75</v>
      </c>
      <c r="AK42" s="69"/>
      <c r="AL42" s="58">
        <f>Tableau1[[#This Row],[Date échéance]]-30</f>
        <v>-30</v>
      </c>
      <c r="AM42" s="69"/>
      <c r="AN42" s="69"/>
      <c r="AO42" s="67"/>
      <c r="AP42" s="67"/>
      <c r="AQ42" s="67"/>
      <c r="AR42" s="67"/>
      <c r="AS42" s="67"/>
      <c r="AT42"/>
    </row>
    <row r="43" spans="1:46" ht="15" customHeight="1" x14ac:dyDescent="0.25">
      <c r="A43" s="90"/>
      <c r="B43" s="67"/>
      <c r="C43" s="90"/>
      <c r="D43" s="90"/>
      <c r="E43" s="91"/>
      <c r="F43" s="94"/>
      <c r="H43" s="62"/>
      <c r="I43" s="67"/>
      <c r="J43" s="67"/>
      <c r="K43" s="67"/>
      <c r="L43" s="67"/>
      <c r="M43" s="67"/>
      <c r="N43" s="67"/>
      <c r="O43" s="94"/>
      <c r="P43" s="93"/>
      <c r="Q43" s="92"/>
      <c r="R43" s="69"/>
      <c r="T43" s="92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58" t="str">
        <f>IF(Tableau1[[#This Row],[Date attrib]]="","",Tableau1[[#This Row],[Date attrib]]+90)</f>
        <v/>
      </c>
      <c r="AG43" s="69"/>
      <c r="AH4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43" s="69"/>
      <c r="AJ43" s="58">
        <f>Tableau1[[#This Row],[Date échéance]]-75</f>
        <v>-75</v>
      </c>
      <c r="AK43" s="69"/>
      <c r="AL43" s="58">
        <f>Tableau1[[#This Row],[Date échéance]]-30</f>
        <v>-30</v>
      </c>
      <c r="AM43" s="69"/>
      <c r="AN43" s="69"/>
      <c r="AO43" s="67"/>
      <c r="AP43" s="67"/>
      <c r="AQ43" s="67"/>
      <c r="AR43" s="67"/>
      <c r="AS43" s="67"/>
      <c r="AT43"/>
    </row>
    <row r="44" spans="1:46" ht="15" customHeight="1" x14ac:dyDescent="0.25">
      <c r="A44" s="90"/>
      <c r="B44" s="67"/>
      <c r="C44" s="90"/>
      <c r="D44" s="90"/>
      <c r="E44" s="91"/>
      <c r="F44" s="94"/>
      <c r="H44" s="62"/>
      <c r="I44" s="67"/>
      <c r="J44" s="67"/>
      <c r="K44" s="67"/>
      <c r="L44" s="67"/>
      <c r="M44" s="67"/>
      <c r="N44" s="67"/>
      <c r="O44" s="94"/>
      <c r="P44" s="93"/>
      <c r="Q44" s="92"/>
      <c r="R44" s="69"/>
      <c r="T44" s="92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58" t="str">
        <f>IF(Tableau1[[#This Row],[Date attrib]]="","",Tableau1[[#This Row],[Date attrib]]+90)</f>
        <v/>
      </c>
      <c r="AG44" s="69"/>
      <c r="AH4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44" s="69"/>
      <c r="AJ44" s="58">
        <f>Tableau1[[#This Row],[Date échéance]]-75</f>
        <v>-75</v>
      </c>
      <c r="AK44" s="69"/>
      <c r="AL44" s="58">
        <f>Tableau1[[#This Row],[Date échéance]]-30</f>
        <v>-30</v>
      </c>
      <c r="AM44" s="69"/>
      <c r="AN44" s="69"/>
      <c r="AO44" s="67"/>
      <c r="AP44" s="67"/>
      <c r="AQ44" s="67"/>
      <c r="AR44" s="67"/>
      <c r="AS44" s="67"/>
      <c r="AT44"/>
    </row>
    <row r="45" spans="1:46" ht="15" customHeight="1" x14ac:dyDescent="0.25">
      <c r="A45" s="90"/>
      <c r="B45" s="67"/>
      <c r="C45" s="90"/>
      <c r="D45" s="90"/>
      <c r="E45" s="91"/>
      <c r="F45" s="94"/>
      <c r="H45" s="62"/>
      <c r="I45" s="67"/>
      <c r="J45" s="67"/>
      <c r="K45" s="67"/>
      <c r="L45" s="67"/>
      <c r="M45" s="67"/>
      <c r="N45" s="67"/>
      <c r="O45" s="94"/>
      <c r="P45" s="93"/>
      <c r="Q45" s="92"/>
      <c r="R45" s="69"/>
      <c r="T45" s="92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58" t="str">
        <f>IF(Tableau1[[#This Row],[Date attrib]]="","",Tableau1[[#This Row],[Date attrib]]+90)</f>
        <v/>
      </c>
      <c r="AG45" s="69"/>
      <c r="AH4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45" s="69"/>
      <c r="AJ45" s="58">
        <f>Tableau1[[#This Row],[Date échéance]]-75</f>
        <v>-75</v>
      </c>
      <c r="AK45" s="69"/>
      <c r="AL45" s="58">
        <f>Tableau1[[#This Row],[Date échéance]]-30</f>
        <v>-30</v>
      </c>
      <c r="AM45" s="69"/>
      <c r="AN45" s="69"/>
      <c r="AO45" s="67"/>
      <c r="AP45" s="67"/>
      <c r="AQ45" s="67"/>
      <c r="AR45" s="67"/>
      <c r="AS45" s="67"/>
      <c r="AT45"/>
    </row>
    <row r="46" spans="1:46" ht="15" customHeight="1" x14ac:dyDescent="0.25">
      <c r="A46" s="90"/>
      <c r="B46" s="67"/>
      <c r="C46" s="90"/>
      <c r="D46" s="90"/>
      <c r="E46" s="91"/>
      <c r="F46" s="94"/>
      <c r="H46" s="62"/>
      <c r="I46" s="67"/>
      <c r="J46" s="67"/>
      <c r="K46" s="67"/>
      <c r="L46" s="67"/>
      <c r="M46" s="67"/>
      <c r="N46" s="67"/>
      <c r="O46" s="94"/>
      <c r="P46" s="93"/>
      <c r="Q46" s="92"/>
      <c r="R46" s="69"/>
      <c r="T46" s="92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58" t="str">
        <f>IF(Tableau1[[#This Row],[Date attrib]]="","",Tableau1[[#This Row],[Date attrib]]+90)</f>
        <v/>
      </c>
      <c r="AG46" s="69"/>
      <c r="AH4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46" s="69"/>
      <c r="AJ46" s="58">
        <f>Tableau1[[#This Row],[Date échéance]]-75</f>
        <v>-75</v>
      </c>
      <c r="AK46" s="69"/>
      <c r="AL46" s="58">
        <f>Tableau1[[#This Row],[Date échéance]]-30</f>
        <v>-30</v>
      </c>
      <c r="AM46" s="69"/>
      <c r="AN46" s="69"/>
      <c r="AO46" s="67"/>
      <c r="AP46" s="67"/>
      <c r="AQ46" s="67"/>
      <c r="AR46" s="67"/>
      <c r="AS46" s="67"/>
      <c r="AT46"/>
    </row>
    <row r="47" spans="1:46" ht="15" customHeight="1" x14ac:dyDescent="0.25">
      <c r="A47" s="90"/>
      <c r="B47" s="67"/>
      <c r="C47" s="90"/>
      <c r="D47" s="90"/>
      <c r="E47" s="91"/>
      <c r="F47" s="94"/>
      <c r="H47" s="62"/>
      <c r="I47" s="67"/>
      <c r="J47" s="67"/>
      <c r="K47" s="67"/>
      <c r="L47" s="67"/>
      <c r="M47" s="67"/>
      <c r="N47" s="67"/>
      <c r="O47" s="94"/>
      <c r="P47" s="93"/>
      <c r="Q47" s="92"/>
      <c r="R47" s="69"/>
      <c r="T47" s="92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58" t="str">
        <f>IF(Tableau1[[#This Row],[Date attrib]]="","",Tableau1[[#This Row],[Date attrib]]+90)</f>
        <v/>
      </c>
      <c r="AG47" s="69"/>
      <c r="AH4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47" s="69"/>
      <c r="AJ47" s="58">
        <f>Tableau1[[#This Row],[Date échéance]]-75</f>
        <v>-75</v>
      </c>
      <c r="AK47" s="69"/>
      <c r="AL47" s="58">
        <f>Tableau1[[#This Row],[Date échéance]]-30</f>
        <v>-30</v>
      </c>
      <c r="AM47" s="69"/>
      <c r="AN47" s="69"/>
      <c r="AO47" s="67"/>
      <c r="AP47" s="67"/>
      <c r="AQ47" s="67"/>
      <c r="AR47" s="67"/>
      <c r="AS47" s="67"/>
      <c r="AT47"/>
    </row>
    <row r="48" spans="1:46" ht="15" customHeight="1" x14ac:dyDescent="0.25">
      <c r="A48" s="90"/>
      <c r="B48" s="67"/>
      <c r="C48" s="90"/>
      <c r="D48" s="90"/>
      <c r="E48" s="91"/>
      <c r="F48" s="94"/>
      <c r="H48" s="62"/>
      <c r="I48" s="67"/>
      <c r="J48" s="67"/>
      <c r="K48" s="67"/>
      <c r="L48" s="67"/>
      <c r="M48" s="67"/>
      <c r="N48" s="67"/>
      <c r="O48" s="94"/>
      <c r="P48" s="93"/>
      <c r="Q48" s="92"/>
      <c r="R48" s="69"/>
      <c r="T48" s="92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58" t="str">
        <f>IF(Tableau1[[#This Row],[Date attrib]]="","",Tableau1[[#This Row],[Date attrib]]+90)</f>
        <v/>
      </c>
      <c r="AG48" s="69"/>
      <c r="AH4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48" s="69"/>
      <c r="AJ48" s="58">
        <f>Tableau1[[#This Row],[Date échéance]]-75</f>
        <v>-75</v>
      </c>
      <c r="AK48" s="69"/>
      <c r="AL48" s="58">
        <f>Tableau1[[#This Row],[Date échéance]]-30</f>
        <v>-30</v>
      </c>
      <c r="AM48" s="69"/>
      <c r="AN48" s="69"/>
      <c r="AO48" s="67"/>
      <c r="AP48" s="67"/>
      <c r="AQ48" s="67"/>
      <c r="AR48" s="67"/>
      <c r="AS48" s="67"/>
      <c r="AT48"/>
    </row>
    <row r="49" spans="1:46" ht="15" customHeight="1" x14ac:dyDescent="0.25">
      <c r="A49" s="90"/>
      <c r="B49" s="67"/>
      <c r="C49" s="90"/>
      <c r="D49" s="90"/>
      <c r="E49" s="91"/>
      <c r="F49" s="94"/>
      <c r="H49" s="62"/>
      <c r="I49" s="67"/>
      <c r="J49" s="67"/>
      <c r="K49" s="67"/>
      <c r="L49" s="67"/>
      <c r="M49" s="67"/>
      <c r="N49" s="67"/>
      <c r="O49" s="94"/>
      <c r="P49" s="93"/>
      <c r="Q49" s="92"/>
      <c r="R49" s="69"/>
      <c r="T49" s="92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58" t="str">
        <f>IF(Tableau1[[#This Row],[Date attrib]]="","",Tableau1[[#This Row],[Date attrib]]+90)</f>
        <v/>
      </c>
      <c r="AG49" s="69"/>
      <c r="AH4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49" s="69"/>
      <c r="AJ49" s="58">
        <f>Tableau1[[#This Row],[Date échéance]]-75</f>
        <v>-75</v>
      </c>
      <c r="AK49" s="69"/>
      <c r="AL49" s="58">
        <f>Tableau1[[#This Row],[Date échéance]]-30</f>
        <v>-30</v>
      </c>
      <c r="AM49" s="69"/>
      <c r="AN49" s="69"/>
      <c r="AO49" s="67"/>
      <c r="AP49" s="67"/>
      <c r="AQ49" s="67"/>
      <c r="AR49" s="67"/>
      <c r="AS49" s="67"/>
      <c r="AT49"/>
    </row>
    <row r="50" spans="1:46" ht="15" customHeight="1" x14ac:dyDescent="0.25">
      <c r="A50" s="90"/>
      <c r="B50" s="67"/>
      <c r="C50" s="90"/>
      <c r="D50" s="90"/>
      <c r="E50" s="91"/>
      <c r="F50" s="94"/>
      <c r="H50" s="62"/>
      <c r="I50" s="67"/>
      <c r="J50" s="67"/>
      <c r="K50" s="67"/>
      <c r="L50" s="67"/>
      <c r="M50" s="67"/>
      <c r="N50" s="67"/>
      <c r="O50" s="94"/>
      <c r="P50" s="93"/>
      <c r="Q50" s="92"/>
      <c r="R50" s="69"/>
      <c r="T50" s="92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58" t="str">
        <f>IF(Tableau1[[#This Row],[Date attrib]]="","",Tableau1[[#This Row],[Date attrib]]+90)</f>
        <v/>
      </c>
      <c r="AG50" s="69"/>
      <c r="AH5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50" s="69"/>
      <c r="AJ50" s="58">
        <f>Tableau1[[#This Row],[Date échéance]]-75</f>
        <v>-75</v>
      </c>
      <c r="AK50" s="69"/>
      <c r="AL50" s="58">
        <f>Tableau1[[#This Row],[Date échéance]]-30</f>
        <v>-30</v>
      </c>
      <c r="AM50" s="69"/>
      <c r="AN50" s="69"/>
      <c r="AO50" s="67"/>
      <c r="AP50" s="67"/>
      <c r="AQ50" s="67"/>
      <c r="AR50" s="67"/>
      <c r="AS50" s="67"/>
      <c r="AT50"/>
    </row>
    <row r="51" spans="1:46" ht="15" customHeight="1" x14ac:dyDescent="0.25">
      <c r="A51" s="90"/>
      <c r="B51" s="67"/>
      <c r="C51" s="90"/>
      <c r="D51" s="90"/>
      <c r="E51" s="91"/>
      <c r="F51" s="94"/>
      <c r="H51" s="62"/>
      <c r="I51" s="67"/>
      <c r="J51" s="67"/>
      <c r="K51" s="67"/>
      <c r="L51" s="67"/>
      <c r="M51" s="67"/>
      <c r="N51" s="67"/>
      <c r="O51" s="94"/>
      <c r="P51" s="93"/>
      <c r="Q51" s="92"/>
      <c r="R51" s="69"/>
      <c r="T51" s="92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58" t="str">
        <f>IF(Tableau1[[#This Row],[Date attrib]]="","",Tableau1[[#This Row],[Date attrib]]+90)</f>
        <v/>
      </c>
      <c r="AG51" s="69"/>
      <c r="AH5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51" s="69"/>
      <c r="AJ51" s="58">
        <f>Tableau1[[#This Row],[Date échéance]]-75</f>
        <v>-75</v>
      </c>
      <c r="AK51" s="69"/>
      <c r="AL51" s="58">
        <f>Tableau1[[#This Row],[Date échéance]]-30</f>
        <v>-30</v>
      </c>
      <c r="AM51" s="69"/>
      <c r="AN51" s="69"/>
      <c r="AO51" s="67"/>
      <c r="AP51" s="67"/>
      <c r="AQ51" s="67"/>
      <c r="AR51" s="67"/>
      <c r="AS51" s="67"/>
      <c r="AT51"/>
    </row>
    <row r="52" spans="1:46" ht="15" customHeight="1" x14ac:dyDescent="0.25">
      <c r="A52" s="90"/>
      <c r="B52" s="67"/>
      <c r="C52" s="90"/>
      <c r="D52" s="90"/>
      <c r="E52" s="91"/>
      <c r="F52" s="94"/>
      <c r="H52" s="62"/>
      <c r="I52" s="67"/>
      <c r="J52" s="67"/>
      <c r="K52" s="67"/>
      <c r="L52" s="67"/>
      <c r="M52" s="67"/>
      <c r="N52" s="67"/>
      <c r="O52" s="94"/>
      <c r="P52" s="93"/>
      <c r="Q52" s="92"/>
      <c r="R52" s="69"/>
      <c r="T52" s="92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58" t="str">
        <f>IF(Tableau1[[#This Row],[Date attrib]]="","",Tableau1[[#This Row],[Date attrib]]+90)</f>
        <v/>
      </c>
      <c r="AG52" s="69"/>
      <c r="AH5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52" s="69"/>
      <c r="AJ52" s="58">
        <f>Tableau1[[#This Row],[Date échéance]]-75</f>
        <v>-75</v>
      </c>
      <c r="AK52" s="69"/>
      <c r="AL52" s="58">
        <f>Tableau1[[#This Row],[Date échéance]]-30</f>
        <v>-30</v>
      </c>
      <c r="AM52" s="69"/>
      <c r="AN52" s="69"/>
      <c r="AO52" s="67"/>
      <c r="AP52" s="67"/>
      <c r="AQ52" s="67"/>
      <c r="AR52" s="67"/>
      <c r="AS52" s="67"/>
      <c r="AT52"/>
    </row>
    <row r="53" spans="1:46" ht="15" customHeight="1" x14ac:dyDescent="0.25">
      <c r="A53" s="90"/>
      <c r="B53" s="67"/>
      <c r="C53" s="90"/>
      <c r="D53" s="90"/>
      <c r="E53" s="91"/>
      <c r="F53" s="94"/>
      <c r="H53" s="62"/>
      <c r="I53" s="67"/>
      <c r="J53" s="67"/>
      <c r="K53" s="67"/>
      <c r="L53" s="67"/>
      <c r="M53" s="67"/>
      <c r="N53" s="67"/>
      <c r="O53" s="94"/>
      <c r="P53" s="93"/>
      <c r="Q53" s="92"/>
      <c r="R53" s="69"/>
      <c r="T53" s="92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58" t="str">
        <f>IF(Tableau1[[#This Row],[Date attrib]]="","",Tableau1[[#This Row],[Date attrib]]+90)</f>
        <v/>
      </c>
      <c r="AG53" s="69"/>
      <c r="AH5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53" s="69"/>
      <c r="AJ53" s="58">
        <f>Tableau1[[#This Row],[Date échéance]]-75</f>
        <v>-75</v>
      </c>
      <c r="AK53" s="69"/>
      <c r="AL53" s="58">
        <f>Tableau1[[#This Row],[Date échéance]]-30</f>
        <v>-30</v>
      </c>
      <c r="AM53" s="69"/>
      <c r="AN53" s="69"/>
      <c r="AO53" s="67"/>
      <c r="AP53" s="67"/>
      <c r="AQ53" s="67"/>
      <c r="AR53" s="67"/>
      <c r="AS53" s="67"/>
      <c r="AT53"/>
    </row>
    <row r="54" spans="1:46" ht="15" customHeight="1" x14ac:dyDescent="0.25">
      <c r="A54" s="90"/>
      <c r="B54" s="67"/>
      <c r="C54" s="90"/>
      <c r="D54" s="90"/>
      <c r="E54" s="91"/>
      <c r="F54" s="94"/>
      <c r="H54" s="62"/>
      <c r="I54" s="67"/>
      <c r="J54" s="67"/>
      <c r="K54" s="67"/>
      <c r="L54" s="67"/>
      <c r="M54" s="67"/>
      <c r="N54" s="67"/>
      <c r="O54" s="94"/>
      <c r="P54" s="93"/>
      <c r="Q54" s="92"/>
      <c r="R54" s="69"/>
      <c r="T54" s="92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58" t="str">
        <f>IF(Tableau1[[#This Row],[Date attrib]]="","",Tableau1[[#This Row],[Date attrib]]+90)</f>
        <v/>
      </c>
      <c r="AG54" s="69"/>
      <c r="AH5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54" s="69"/>
      <c r="AJ54" s="58">
        <f>Tableau1[[#This Row],[Date échéance]]-75</f>
        <v>-75</v>
      </c>
      <c r="AK54" s="69"/>
      <c r="AL54" s="58">
        <f>Tableau1[[#This Row],[Date échéance]]-30</f>
        <v>-30</v>
      </c>
      <c r="AM54" s="69"/>
      <c r="AN54" s="69"/>
      <c r="AO54" s="67"/>
      <c r="AP54" s="67"/>
      <c r="AQ54" s="67"/>
      <c r="AR54" s="67"/>
      <c r="AS54" s="67"/>
      <c r="AT54"/>
    </row>
    <row r="55" spans="1:46" ht="15" customHeight="1" x14ac:dyDescent="0.25">
      <c r="A55" s="90"/>
      <c r="B55" s="67"/>
      <c r="C55" s="90"/>
      <c r="D55" s="90"/>
      <c r="E55" s="91"/>
      <c r="F55" s="94"/>
      <c r="H55" s="62"/>
      <c r="I55" s="67"/>
      <c r="J55" s="67"/>
      <c r="K55" s="67"/>
      <c r="L55" s="67"/>
      <c r="M55" s="67"/>
      <c r="N55" s="67"/>
      <c r="O55" s="94"/>
      <c r="P55" s="93"/>
      <c r="Q55" s="92"/>
      <c r="R55" s="69"/>
      <c r="T55" s="92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58" t="str">
        <f>IF(Tableau1[[#This Row],[Date attrib]]="","",Tableau1[[#This Row],[Date attrib]]+90)</f>
        <v/>
      </c>
      <c r="AG55" s="69"/>
      <c r="AH5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55" s="69"/>
      <c r="AJ55" s="58">
        <f>Tableau1[[#This Row],[Date échéance]]-75</f>
        <v>-75</v>
      </c>
      <c r="AK55" s="69"/>
      <c r="AL55" s="58">
        <f>Tableau1[[#This Row],[Date échéance]]-30</f>
        <v>-30</v>
      </c>
      <c r="AM55" s="69"/>
      <c r="AN55" s="69"/>
      <c r="AO55" s="67"/>
      <c r="AP55" s="67"/>
      <c r="AQ55" s="67"/>
      <c r="AR55" s="67"/>
      <c r="AS55" s="67"/>
      <c r="AT55"/>
    </row>
    <row r="56" spans="1:46" ht="15" customHeight="1" x14ac:dyDescent="0.25">
      <c r="A56" s="90"/>
      <c r="B56" s="67"/>
      <c r="C56" s="90"/>
      <c r="D56" s="90"/>
      <c r="E56" s="91"/>
      <c r="F56" s="94"/>
      <c r="H56" s="62"/>
      <c r="I56" s="67"/>
      <c r="J56" s="67"/>
      <c r="K56" s="67"/>
      <c r="L56" s="67"/>
      <c r="M56" s="67"/>
      <c r="N56" s="67"/>
      <c r="O56" s="94"/>
      <c r="P56" s="93"/>
      <c r="Q56" s="92"/>
      <c r="R56" s="69"/>
      <c r="T56" s="92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58" t="str">
        <f>IF(Tableau1[[#This Row],[Date attrib]]="","",Tableau1[[#This Row],[Date attrib]]+90)</f>
        <v/>
      </c>
      <c r="AG56" s="69"/>
      <c r="AH5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56" s="69"/>
      <c r="AJ56" s="58">
        <f>Tableau1[[#This Row],[Date échéance]]-75</f>
        <v>-75</v>
      </c>
      <c r="AK56" s="69"/>
      <c r="AL56" s="58">
        <f>Tableau1[[#This Row],[Date échéance]]-30</f>
        <v>-30</v>
      </c>
      <c r="AM56" s="69"/>
      <c r="AN56" s="69"/>
      <c r="AO56" s="67"/>
      <c r="AP56" s="67"/>
      <c r="AQ56" s="67"/>
      <c r="AR56" s="67"/>
      <c r="AS56" s="67"/>
      <c r="AT56"/>
    </row>
    <row r="57" spans="1:46" ht="15" customHeight="1" x14ac:dyDescent="0.25">
      <c r="A57" s="90"/>
      <c r="B57" s="67"/>
      <c r="C57" s="90"/>
      <c r="D57" s="90"/>
      <c r="E57" s="91"/>
      <c r="F57" s="94"/>
      <c r="H57" s="62"/>
      <c r="I57" s="67"/>
      <c r="J57" s="67"/>
      <c r="K57" s="67"/>
      <c r="L57" s="67"/>
      <c r="M57" s="67"/>
      <c r="N57" s="67"/>
      <c r="O57" s="94"/>
      <c r="P57" s="93"/>
      <c r="Q57" s="92"/>
      <c r="R57" s="69"/>
      <c r="T57" s="92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58" t="str">
        <f>IF(Tableau1[[#This Row],[Date attrib]]="","",Tableau1[[#This Row],[Date attrib]]+90)</f>
        <v/>
      </c>
      <c r="AG57" s="69"/>
      <c r="AH5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57" s="69"/>
      <c r="AJ57" s="58">
        <f>Tableau1[[#This Row],[Date échéance]]-75</f>
        <v>-75</v>
      </c>
      <c r="AK57" s="69"/>
      <c r="AL57" s="58">
        <f>Tableau1[[#This Row],[Date échéance]]-30</f>
        <v>-30</v>
      </c>
      <c r="AM57" s="69"/>
      <c r="AN57" s="69"/>
      <c r="AO57" s="67"/>
      <c r="AP57" s="67"/>
      <c r="AQ57" s="67"/>
      <c r="AR57" s="67"/>
      <c r="AS57" s="67"/>
      <c r="AT57"/>
    </row>
    <row r="58" spans="1:46" ht="15" customHeight="1" x14ac:dyDescent="0.25">
      <c r="A58" s="90"/>
      <c r="B58" s="67"/>
      <c r="C58" s="90"/>
      <c r="D58" s="90"/>
      <c r="E58" s="91"/>
      <c r="F58" s="94"/>
      <c r="H58" s="62"/>
      <c r="I58" s="67"/>
      <c r="J58" s="67"/>
      <c r="K58" s="67"/>
      <c r="L58" s="67"/>
      <c r="M58" s="67"/>
      <c r="N58" s="67"/>
      <c r="O58" s="94"/>
      <c r="P58" s="93"/>
      <c r="Q58" s="92"/>
      <c r="R58" s="69"/>
      <c r="T58" s="92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58" t="str">
        <f>IF(Tableau1[[#This Row],[Date attrib]]="","",Tableau1[[#This Row],[Date attrib]]+90)</f>
        <v/>
      </c>
      <c r="AG58" s="69"/>
      <c r="AH5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58" s="69"/>
      <c r="AJ58" s="58">
        <f>Tableau1[[#This Row],[Date échéance]]-75</f>
        <v>-75</v>
      </c>
      <c r="AK58" s="69"/>
      <c r="AL58" s="58">
        <f>Tableau1[[#This Row],[Date échéance]]-30</f>
        <v>-30</v>
      </c>
      <c r="AM58" s="69"/>
      <c r="AN58" s="69"/>
      <c r="AO58" s="67"/>
      <c r="AP58" s="67"/>
      <c r="AQ58" s="67"/>
      <c r="AR58" s="67"/>
      <c r="AS58" s="67"/>
      <c r="AT58"/>
    </row>
    <row r="59" spans="1:46" ht="15" customHeight="1" x14ac:dyDescent="0.25">
      <c r="A59" s="90"/>
      <c r="B59" s="67"/>
      <c r="C59" s="90"/>
      <c r="D59" s="90"/>
      <c r="E59" s="91"/>
      <c r="F59" s="94"/>
      <c r="H59" s="62"/>
      <c r="I59" s="67"/>
      <c r="J59" s="67"/>
      <c r="K59" s="67"/>
      <c r="L59" s="67"/>
      <c r="M59" s="67"/>
      <c r="N59" s="67"/>
      <c r="O59" s="94"/>
      <c r="P59" s="93"/>
      <c r="Q59" s="92"/>
      <c r="R59" s="69"/>
      <c r="T59" s="92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58" t="str">
        <f>IF(Tableau1[[#This Row],[Date attrib]]="","",Tableau1[[#This Row],[Date attrib]]+90)</f>
        <v/>
      </c>
      <c r="AG59" s="69"/>
      <c r="AH5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59" s="69"/>
      <c r="AJ59" s="58">
        <f>Tableau1[[#This Row],[Date échéance]]-75</f>
        <v>-75</v>
      </c>
      <c r="AK59" s="69"/>
      <c r="AL59" s="58">
        <f>Tableau1[[#This Row],[Date échéance]]-30</f>
        <v>-30</v>
      </c>
      <c r="AM59" s="69"/>
      <c r="AN59" s="69"/>
      <c r="AO59" s="67"/>
      <c r="AP59" s="67"/>
      <c r="AQ59" s="67"/>
      <c r="AR59" s="67"/>
      <c r="AS59" s="67"/>
      <c r="AT59"/>
    </row>
    <row r="60" spans="1:46" ht="15" customHeight="1" x14ac:dyDescent="0.25">
      <c r="A60" s="90"/>
      <c r="B60" s="67"/>
      <c r="C60" s="90"/>
      <c r="D60" s="90"/>
      <c r="E60" s="91"/>
      <c r="F60" s="94"/>
      <c r="H60" s="62"/>
      <c r="I60" s="67"/>
      <c r="J60" s="67"/>
      <c r="K60" s="67"/>
      <c r="L60" s="67"/>
      <c r="M60" s="67"/>
      <c r="N60" s="67"/>
      <c r="O60" s="94"/>
      <c r="P60" s="93"/>
      <c r="Q60" s="92"/>
      <c r="R60" s="69"/>
      <c r="T60" s="92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58" t="str">
        <f>IF(Tableau1[[#This Row],[Date attrib]]="","",Tableau1[[#This Row],[Date attrib]]+90)</f>
        <v/>
      </c>
      <c r="AG60" s="69"/>
      <c r="AH6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60" s="69"/>
      <c r="AJ60" s="58">
        <f>Tableau1[[#This Row],[Date échéance]]-75</f>
        <v>-75</v>
      </c>
      <c r="AK60" s="69"/>
      <c r="AL60" s="58">
        <f>Tableau1[[#This Row],[Date échéance]]-30</f>
        <v>-30</v>
      </c>
      <c r="AM60" s="69"/>
      <c r="AN60" s="69"/>
      <c r="AO60" s="67"/>
      <c r="AP60" s="67"/>
      <c r="AQ60" s="67"/>
      <c r="AR60" s="67"/>
      <c r="AS60" s="67"/>
      <c r="AT60"/>
    </row>
    <row r="61" spans="1:46" ht="15" customHeight="1" x14ac:dyDescent="0.25">
      <c r="A61" s="90"/>
      <c r="B61" s="67"/>
      <c r="C61" s="90"/>
      <c r="D61" s="90"/>
      <c r="E61" s="91"/>
      <c r="F61" s="94"/>
      <c r="H61" s="62"/>
      <c r="I61" s="67"/>
      <c r="J61" s="67"/>
      <c r="K61" s="67"/>
      <c r="L61" s="67"/>
      <c r="M61" s="67"/>
      <c r="N61" s="67"/>
      <c r="O61" s="94"/>
      <c r="P61" s="93"/>
      <c r="Q61" s="92"/>
      <c r="R61" s="69"/>
      <c r="T61" s="92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58" t="str">
        <f>IF(Tableau1[[#This Row],[Date attrib]]="","",Tableau1[[#This Row],[Date attrib]]+90)</f>
        <v/>
      </c>
      <c r="AG61" s="69"/>
      <c r="AH6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61" s="69"/>
      <c r="AJ61" s="58">
        <f>Tableau1[[#This Row],[Date échéance]]-75</f>
        <v>-75</v>
      </c>
      <c r="AK61" s="69"/>
      <c r="AL61" s="58">
        <f>Tableau1[[#This Row],[Date échéance]]-30</f>
        <v>-30</v>
      </c>
      <c r="AM61" s="69"/>
      <c r="AN61" s="69"/>
      <c r="AO61" s="67"/>
      <c r="AP61" s="67"/>
      <c r="AQ61" s="67"/>
      <c r="AR61" s="67"/>
      <c r="AS61" s="67"/>
      <c r="AT61"/>
    </row>
    <row r="62" spans="1:46" ht="15" customHeight="1" x14ac:dyDescent="0.25">
      <c r="A62" s="90"/>
      <c r="B62" s="67"/>
      <c r="C62" s="90"/>
      <c r="D62" s="90"/>
      <c r="E62" s="91"/>
      <c r="F62" s="94"/>
      <c r="H62" s="62"/>
      <c r="I62" s="67"/>
      <c r="J62" s="67"/>
      <c r="K62" s="67"/>
      <c r="L62" s="67"/>
      <c r="M62" s="67"/>
      <c r="N62" s="67"/>
      <c r="O62" s="94"/>
      <c r="P62" s="93"/>
      <c r="Q62" s="92"/>
      <c r="R62" s="69"/>
      <c r="T62" s="92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58" t="str">
        <f>IF(Tableau1[[#This Row],[Date attrib]]="","",Tableau1[[#This Row],[Date attrib]]+90)</f>
        <v/>
      </c>
      <c r="AG62" s="69"/>
      <c r="AH6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62" s="69"/>
      <c r="AJ62" s="58">
        <f>Tableau1[[#This Row],[Date échéance]]-75</f>
        <v>-75</v>
      </c>
      <c r="AK62" s="69"/>
      <c r="AL62" s="58">
        <f>Tableau1[[#This Row],[Date échéance]]-30</f>
        <v>-30</v>
      </c>
      <c r="AM62" s="69"/>
      <c r="AN62" s="69"/>
      <c r="AO62" s="67"/>
      <c r="AP62" s="67"/>
      <c r="AQ62" s="67"/>
      <c r="AR62" s="67"/>
      <c r="AS62" s="67"/>
      <c r="AT62"/>
    </row>
    <row r="63" spans="1:46" ht="15" customHeight="1" x14ac:dyDescent="0.25">
      <c r="A63" s="90"/>
      <c r="B63" s="67"/>
      <c r="C63" s="90"/>
      <c r="D63" s="90"/>
      <c r="E63" s="91"/>
      <c r="F63" s="94"/>
      <c r="H63" s="62"/>
      <c r="I63" s="67"/>
      <c r="J63" s="67"/>
      <c r="K63" s="67"/>
      <c r="L63" s="67"/>
      <c r="M63" s="67"/>
      <c r="N63" s="67"/>
      <c r="O63" s="94"/>
      <c r="P63" s="93"/>
      <c r="Q63" s="92"/>
      <c r="R63" s="69"/>
      <c r="T63" s="92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58" t="str">
        <f>IF(Tableau1[[#This Row],[Date attrib]]="","",Tableau1[[#This Row],[Date attrib]]+90)</f>
        <v/>
      </c>
      <c r="AG63" s="69"/>
      <c r="AH6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63" s="69"/>
      <c r="AJ63" s="58">
        <f>Tableau1[[#This Row],[Date échéance]]-75</f>
        <v>-75</v>
      </c>
      <c r="AK63" s="69"/>
      <c r="AL63" s="58">
        <f>Tableau1[[#This Row],[Date échéance]]-30</f>
        <v>-30</v>
      </c>
      <c r="AM63" s="69"/>
      <c r="AN63" s="69"/>
      <c r="AO63" s="67"/>
      <c r="AP63" s="67"/>
      <c r="AQ63" s="67"/>
      <c r="AR63" s="67"/>
      <c r="AS63" s="67"/>
      <c r="AT63"/>
    </row>
    <row r="64" spans="1:46" ht="15" customHeight="1" x14ac:dyDescent="0.25">
      <c r="A64" s="90"/>
      <c r="B64" s="67"/>
      <c r="C64" s="90"/>
      <c r="D64" s="90"/>
      <c r="E64" s="91"/>
      <c r="F64" s="94"/>
      <c r="H64" s="62"/>
      <c r="I64" s="67"/>
      <c r="J64" s="67"/>
      <c r="K64" s="67"/>
      <c r="L64" s="67"/>
      <c r="M64" s="67"/>
      <c r="N64" s="67"/>
      <c r="O64" s="94"/>
      <c r="P64" s="93"/>
      <c r="Q64" s="92"/>
      <c r="R64" s="69"/>
      <c r="T64" s="92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58" t="str">
        <f>IF(Tableau1[[#This Row],[Date attrib]]="","",Tableau1[[#This Row],[Date attrib]]+90)</f>
        <v/>
      </c>
      <c r="AG64" s="69"/>
      <c r="AH6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64" s="69"/>
      <c r="AJ64" s="58">
        <f>Tableau1[[#This Row],[Date échéance]]-75</f>
        <v>-75</v>
      </c>
      <c r="AK64" s="69"/>
      <c r="AL64" s="58">
        <f>Tableau1[[#This Row],[Date échéance]]-30</f>
        <v>-30</v>
      </c>
      <c r="AM64" s="69"/>
      <c r="AN64" s="69"/>
      <c r="AO64" s="67"/>
      <c r="AP64" s="67"/>
      <c r="AQ64" s="67"/>
      <c r="AR64" s="67"/>
      <c r="AS64" s="67"/>
      <c r="AT64"/>
    </row>
    <row r="65" spans="1:46" ht="15" customHeight="1" x14ac:dyDescent="0.25">
      <c r="A65" s="90"/>
      <c r="B65" s="67"/>
      <c r="C65" s="90"/>
      <c r="D65" s="90"/>
      <c r="E65" s="91"/>
      <c r="F65" s="94"/>
      <c r="H65" s="62"/>
      <c r="I65" s="67"/>
      <c r="J65" s="67"/>
      <c r="K65" s="67"/>
      <c r="L65" s="67"/>
      <c r="M65" s="67"/>
      <c r="N65" s="67"/>
      <c r="O65" s="94"/>
      <c r="P65" s="93"/>
      <c r="Q65" s="92"/>
      <c r="R65" s="69"/>
      <c r="T65" s="92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58" t="str">
        <f>IF(Tableau1[[#This Row],[Date attrib]]="","",Tableau1[[#This Row],[Date attrib]]+90)</f>
        <v/>
      </c>
      <c r="AG65" s="69"/>
      <c r="AH6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65" s="69"/>
      <c r="AJ65" s="58">
        <f>Tableau1[[#This Row],[Date échéance]]-75</f>
        <v>-75</v>
      </c>
      <c r="AK65" s="69"/>
      <c r="AL65" s="58">
        <f>Tableau1[[#This Row],[Date échéance]]-30</f>
        <v>-30</v>
      </c>
      <c r="AM65" s="69"/>
      <c r="AN65" s="69"/>
      <c r="AO65" s="67"/>
      <c r="AP65" s="67"/>
      <c r="AQ65" s="67"/>
      <c r="AR65" s="67"/>
      <c r="AS65" s="67"/>
      <c r="AT65"/>
    </row>
    <row r="66" spans="1:46" ht="15" customHeight="1" x14ac:dyDescent="0.25">
      <c r="A66" s="90"/>
      <c r="B66" s="67"/>
      <c r="C66" s="90"/>
      <c r="D66" s="90"/>
      <c r="E66" s="91"/>
      <c r="F66" s="94"/>
      <c r="H66" s="62"/>
      <c r="I66" s="67"/>
      <c r="J66" s="67"/>
      <c r="K66" s="67"/>
      <c r="L66" s="67"/>
      <c r="M66" s="67"/>
      <c r="N66" s="67"/>
      <c r="O66" s="94"/>
      <c r="P66" s="93"/>
      <c r="Q66" s="92"/>
      <c r="R66" s="69"/>
      <c r="T66" s="92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58" t="str">
        <f>IF(Tableau1[[#This Row],[Date attrib]]="","",Tableau1[[#This Row],[Date attrib]]+90)</f>
        <v/>
      </c>
      <c r="AG66" s="69"/>
      <c r="AH6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66" s="69"/>
      <c r="AJ66" s="58">
        <f>Tableau1[[#This Row],[Date échéance]]-75</f>
        <v>-75</v>
      </c>
      <c r="AK66" s="69"/>
      <c r="AL66" s="58">
        <f>Tableau1[[#This Row],[Date échéance]]-30</f>
        <v>-30</v>
      </c>
      <c r="AM66" s="69"/>
      <c r="AN66" s="69"/>
      <c r="AO66" s="67"/>
      <c r="AP66" s="67"/>
      <c r="AQ66" s="67"/>
      <c r="AR66" s="67"/>
      <c r="AS66" s="67"/>
      <c r="AT66"/>
    </row>
    <row r="67" spans="1:46" ht="15" customHeight="1" x14ac:dyDescent="0.25">
      <c r="A67" s="90"/>
      <c r="B67" s="67"/>
      <c r="C67" s="90"/>
      <c r="D67" s="90"/>
      <c r="E67" s="91"/>
      <c r="F67" s="94"/>
      <c r="H67" s="62"/>
      <c r="I67" s="67"/>
      <c r="J67" s="67"/>
      <c r="K67" s="67"/>
      <c r="L67" s="67"/>
      <c r="M67" s="67"/>
      <c r="N67" s="67"/>
      <c r="O67" s="94"/>
      <c r="P67" s="93"/>
      <c r="Q67" s="92"/>
      <c r="R67" s="69"/>
      <c r="T67" s="92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58" t="str">
        <f>IF(Tableau1[[#This Row],[Date attrib]]="","",Tableau1[[#This Row],[Date attrib]]+90)</f>
        <v/>
      </c>
      <c r="AG67" s="69"/>
      <c r="AH6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67" s="69"/>
      <c r="AJ67" s="58">
        <f>Tableau1[[#This Row],[Date échéance]]-75</f>
        <v>-75</v>
      </c>
      <c r="AK67" s="69"/>
      <c r="AL67" s="58">
        <f>Tableau1[[#This Row],[Date échéance]]-30</f>
        <v>-30</v>
      </c>
      <c r="AM67" s="69"/>
      <c r="AN67" s="69"/>
      <c r="AO67" s="67"/>
      <c r="AP67" s="67"/>
      <c r="AQ67" s="67"/>
      <c r="AR67" s="67"/>
      <c r="AS67" s="67"/>
      <c r="AT67"/>
    </row>
    <row r="68" spans="1:46" ht="15" customHeight="1" x14ac:dyDescent="0.25">
      <c r="A68" s="90"/>
      <c r="B68" s="67"/>
      <c r="C68" s="90"/>
      <c r="D68" s="90"/>
      <c r="E68" s="91"/>
      <c r="F68" s="94"/>
      <c r="H68" s="62"/>
      <c r="I68" s="67"/>
      <c r="J68" s="67"/>
      <c r="K68" s="67"/>
      <c r="L68" s="67"/>
      <c r="M68" s="67"/>
      <c r="N68" s="67"/>
      <c r="O68" s="94"/>
      <c r="P68" s="93"/>
      <c r="Q68" s="92"/>
      <c r="R68" s="69"/>
      <c r="T68" s="92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58" t="str">
        <f>IF(Tableau1[[#This Row],[Date attrib]]="","",Tableau1[[#This Row],[Date attrib]]+90)</f>
        <v/>
      </c>
      <c r="AG68" s="69"/>
      <c r="AH6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68" s="69"/>
      <c r="AJ68" s="58">
        <f>Tableau1[[#This Row],[Date échéance]]-75</f>
        <v>-75</v>
      </c>
      <c r="AK68" s="69"/>
      <c r="AL68" s="58">
        <f>Tableau1[[#This Row],[Date échéance]]-30</f>
        <v>-30</v>
      </c>
      <c r="AM68" s="69"/>
      <c r="AN68" s="69"/>
      <c r="AO68" s="67"/>
      <c r="AP68" s="67"/>
      <c r="AQ68" s="67"/>
      <c r="AR68" s="67"/>
      <c r="AS68" s="67"/>
      <c r="AT68"/>
    </row>
    <row r="69" spans="1:46" ht="15" customHeight="1" x14ac:dyDescent="0.25">
      <c r="A69" s="90"/>
      <c r="B69" s="67"/>
      <c r="C69" s="90"/>
      <c r="D69" s="90"/>
      <c r="E69" s="91"/>
      <c r="F69" s="94"/>
      <c r="H69" s="62"/>
      <c r="I69" s="67"/>
      <c r="J69" s="67"/>
      <c r="K69" s="67"/>
      <c r="L69" s="67"/>
      <c r="M69" s="67"/>
      <c r="N69" s="67"/>
      <c r="O69" s="94"/>
      <c r="P69" s="93"/>
      <c r="Q69" s="92"/>
      <c r="R69" s="69"/>
      <c r="T69" s="92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58" t="str">
        <f>IF(Tableau1[[#This Row],[Date attrib]]="","",Tableau1[[#This Row],[Date attrib]]+90)</f>
        <v/>
      </c>
      <c r="AG69" s="69"/>
      <c r="AH6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69" s="69"/>
      <c r="AJ69" s="58">
        <f>Tableau1[[#This Row],[Date échéance]]-75</f>
        <v>-75</v>
      </c>
      <c r="AK69" s="69"/>
      <c r="AL69" s="58">
        <f>Tableau1[[#This Row],[Date échéance]]-30</f>
        <v>-30</v>
      </c>
      <c r="AM69" s="69"/>
      <c r="AN69" s="69"/>
      <c r="AO69" s="67"/>
      <c r="AP69" s="67"/>
      <c r="AQ69" s="67"/>
      <c r="AR69" s="67"/>
      <c r="AS69" s="67"/>
      <c r="AT69"/>
    </row>
    <row r="70" spans="1:46" ht="15" customHeight="1" x14ac:dyDescent="0.25">
      <c r="A70" s="90"/>
      <c r="B70" s="67"/>
      <c r="C70" s="90"/>
      <c r="D70" s="90"/>
      <c r="E70" s="91"/>
      <c r="F70" s="94"/>
      <c r="H70" s="62"/>
      <c r="I70" s="67"/>
      <c r="J70" s="67"/>
      <c r="K70" s="67"/>
      <c r="L70" s="67"/>
      <c r="M70" s="67"/>
      <c r="N70" s="67"/>
      <c r="O70" s="94"/>
      <c r="P70" s="93"/>
      <c r="Q70" s="92"/>
      <c r="R70" s="69"/>
      <c r="T70" s="92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58" t="str">
        <f>IF(Tableau1[[#This Row],[Date attrib]]="","",Tableau1[[#This Row],[Date attrib]]+90)</f>
        <v/>
      </c>
      <c r="AG70" s="69"/>
      <c r="AH7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70" s="69"/>
      <c r="AJ70" s="58">
        <f>Tableau1[[#This Row],[Date échéance]]-75</f>
        <v>-75</v>
      </c>
      <c r="AK70" s="69"/>
      <c r="AL70" s="58">
        <f>Tableau1[[#This Row],[Date échéance]]-30</f>
        <v>-30</v>
      </c>
      <c r="AM70" s="69"/>
      <c r="AN70" s="69"/>
      <c r="AO70" s="67"/>
      <c r="AP70" s="67"/>
      <c r="AQ70" s="67"/>
      <c r="AR70" s="67"/>
      <c r="AS70" s="67"/>
      <c r="AT70"/>
    </row>
    <row r="71" spans="1:46" ht="15" customHeight="1" x14ac:dyDescent="0.25">
      <c r="A71" s="90"/>
      <c r="B71" s="67"/>
      <c r="C71" s="90"/>
      <c r="D71" s="90"/>
      <c r="E71" s="91"/>
      <c r="F71" s="94"/>
      <c r="H71" s="62"/>
      <c r="I71" s="67"/>
      <c r="J71" s="67"/>
      <c r="K71" s="67"/>
      <c r="L71" s="67"/>
      <c r="M71" s="67"/>
      <c r="N71" s="67"/>
      <c r="O71" s="94"/>
      <c r="P71" s="93"/>
      <c r="Q71" s="92"/>
      <c r="R71" s="69"/>
      <c r="T71" s="92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58" t="str">
        <f>IF(Tableau1[[#This Row],[Date attrib]]="","",Tableau1[[#This Row],[Date attrib]]+90)</f>
        <v/>
      </c>
      <c r="AG71" s="69"/>
      <c r="AH7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71" s="69"/>
      <c r="AJ71" s="58">
        <f>Tableau1[[#This Row],[Date échéance]]-75</f>
        <v>-75</v>
      </c>
      <c r="AK71" s="69"/>
      <c r="AL71" s="58">
        <f>Tableau1[[#This Row],[Date échéance]]-30</f>
        <v>-30</v>
      </c>
      <c r="AM71" s="69"/>
      <c r="AN71" s="69"/>
      <c r="AO71" s="67"/>
      <c r="AP71" s="67"/>
      <c r="AQ71" s="67"/>
      <c r="AR71" s="67"/>
      <c r="AS71" s="67"/>
      <c r="AT71"/>
    </row>
    <row r="72" spans="1:46" ht="15" customHeight="1" x14ac:dyDescent="0.25">
      <c r="A72" s="90"/>
      <c r="B72" s="67"/>
      <c r="C72" s="90"/>
      <c r="D72" s="90"/>
      <c r="E72" s="91"/>
      <c r="F72" s="94"/>
      <c r="H72" s="62"/>
      <c r="I72" s="67"/>
      <c r="J72" s="67"/>
      <c r="K72" s="67"/>
      <c r="L72" s="67"/>
      <c r="M72" s="67"/>
      <c r="N72" s="67"/>
      <c r="O72" s="94"/>
      <c r="P72" s="93"/>
      <c r="Q72" s="92"/>
      <c r="R72" s="69"/>
      <c r="T72" s="92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58" t="str">
        <f>IF(Tableau1[[#This Row],[Date attrib]]="","",Tableau1[[#This Row],[Date attrib]]+90)</f>
        <v/>
      </c>
      <c r="AG72" s="69"/>
      <c r="AH7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72" s="69"/>
      <c r="AJ72" s="58">
        <f>Tableau1[[#This Row],[Date échéance]]-75</f>
        <v>-75</v>
      </c>
      <c r="AK72" s="69"/>
      <c r="AL72" s="58">
        <f>Tableau1[[#This Row],[Date échéance]]-30</f>
        <v>-30</v>
      </c>
      <c r="AM72" s="69"/>
      <c r="AN72" s="69"/>
      <c r="AO72" s="67"/>
      <c r="AP72" s="67"/>
      <c r="AQ72" s="67"/>
      <c r="AR72" s="67"/>
      <c r="AS72" s="67"/>
      <c r="AT72"/>
    </row>
    <row r="73" spans="1:46" ht="15" customHeight="1" x14ac:dyDescent="0.25">
      <c r="A73" s="90"/>
      <c r="B73" s="67"/>
      <c r="C73" s="90"/>
      <c r="D73" s="90"/>
      <c r="E73" s="91"/>
      <c r="F73" s="94"/>
      <c r="H73" s="62"/>
      <c r="I73" s="67"/>
      <c r="J73" s="67"/>
      <c r="K73" s="67"/>
      <c r="L73" s="67"/>
      <c r="M73" s="67"/>
      <c r="N73" s="67"/>
      <c r="O73" s="94"/>
      <c r="P73" s="93"/>
      <c r="Q73" s="92"/>
      <c r="R73" s="69"/>
      <c r="T73" s="92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58" t="str">
        <f>IF(Tableau1[[#This Row],[Date attrib]]="","",Tableau1[[#This Row],[Date attrib]]+90)</f>
        <v/>
      </c>
      <c r="AG73" s="69"/>
      <c r="AH7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73" s="69"/>
      <c r="AJ73" s="58">
        <f>Tableau1[[#This Row],[Date échéance]]-75</f>
        <v>-75</v>
      </c>
      <c r="AK73" s="69"/>
      <c r="AL73" s="58">
        <f>Tableau1[[#This Row],[Date échéance]]-30</f>
        <v>-30</v>
      </c>
      <c r="AM73" s="69"/>
      <c r="AN73" s="69"/>
      <c r="AO73" s="67"/>
      <c r="AP73" s="67"/>
      <c r="AQ73" s="67"/>
      <c r="AR73" s="67"/>
      <c r="AS73" s="67"/>
      <c r="AT73"/>
    </row>
    <row r="74" spans="1:46" ht="15" customHeight="1" x14ac:dyDescent="0.25">
      <c r="A74" s="90"/>
      <c r="B74" s="67"/>
      <c r="C74" s="90"/>
      <c r="D74" s="90"/>
      <c r="E74" s="91"/>
      <c r="F74" s="94"/>
      <c r="H74" s="62"/>
      <c r="I74" s="67"/>
      <c r="J74" s="67"/>
      <c r="K74" s="67"/>
      <c r="L74" s="67"/>
      <c r="M74" s="67"/>
      <c r="N74" s="67"/>
      <c r="O74" s="94"/>
      <c r="P74" s="93"/>
      <c r="Q74" s="92"/>
      <c r="R74" s="69"/>
      <c r="T74" s="92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58" t="str">
        <f>IF(Tableau1[[#This Row],[Date attrib]]="","",Tableau1[[#This Row],[Date attrib]]+90)</f>
        <v/>
      </c>
      <c r="AG74" s="69"/>
      <c r="AH7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74" s="69"/>
      <c r="AJ74" s="58">
        <f>Tableau1[[#This Row],[Date échéance]]-75</f>
        <v>-75</v>
      </c>
      <c r="AK74" s="69"/>
      <c r="AL74" s="58">
        <f>Tableau1[[#This Row],[Date échéance]]-30</f>
        <v>-30</v>
      </c>
      <c r="AM74" s="69"/>
      <c r="AN74" s="69"/>
      <c r="AO74" s="67"/>
      <c r="AP74" s="67"/>
      <c r="AQ74" s="67"/>
      <c r="AR74" s="67"/>
      <c r="AS74" s="67"/>
      <c r="AT74"/>
    </row>
    <row r="75" spans="1:46" ht="15" customHeight="1" x14ac:dyDescent="0.25">
      <c r="A75" s="90"/>
      <c r="B75" s="67"/>
      <c r="C75" s="90"/>
      <c r="D75" s="90"/>
      <c r="E75" s="91"/>
      <c r="F75" s="94"/>
      <c r="H75" s="62"/>
      <c r="I75" s="67"/>
      <c r="J75" s="67"/>
      <c r="K75" s="67"/>
      <c r="L75" s="67"/>
      <c r="M75" s="67"/>
      <c r="N75" s="67"/>
      <c r="O75" s="94"/>
      <c r="P75" s="93"/>
      <c r="Q75" s="92"/>
      <c r="R75" s="69"/>
      <c r="T75" s="92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58" t="str">
        <f>IF(Tableau1[[#This Row],[Date attrib]]="","",Tableau1[[#This Row],[Date attrib]]+90)</f>
        <v/>
      </c>
      <c r="AG75" s="69"/>
      <c r="AH7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75" s="69"/>
      <c r="AJ75" s="58">
        <f>Tableau1[[#This Row],[Date échéance]]-75</f>
        <v>-75</v>
      </c>
      <c r="AK75" s="69"/>
      <c r="AL75" s="58">
        <f>Tableau1[[#This Row],[Date échéance]]-30</f>
        <v>-30</v>
      </c>
      <c r="AM75" s="69"/>
      <c r="AN75" s="69"/>
      <c r="AO75" s="67"/>
      <c r="AP75" s="67"/>
      <c r="AQ75" s="67"/>
      <c r="AR75" s="67"/>
      <c r="AS75" s="67"/>
      <c r="AT75"/>
    </row>
    <row r="76" spans="1:46" ht="15" customHeight="1" x14ac:dyDescent="0.25">
      <c r="A76" s="90"/>
      <c r="B76" s="67"/>
      <c r="C76" s="90"/>
      <c r="D76" s="90"/>
      <c r="E76" s="91"/>
      <c r="F76" s="94"/>
      <c r="H76" s="62"/>
      <c r="I76" s="67"/>
      <c r="J76" s="67"/>
      <c r="K76" s="67"/>
      <c r="L76" s="67"/>
      <c r="M76" s="67"/>
      <c r="N76" s="67"/>
      <c r="O76" s="94"/>
      <c r="P76" s="93"/>
      <c r="Q76" s="92"/>
      <c r="R76" s="69"/>
      <c r="T76" s="92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58" t="str">
        <f>IF(Tableau1[[#This Row],[Date attrib]]="","",Tableau1[[#This Row],[Date attrib]]+90)</f>
        <v/>
      </c>
      <c r="AG76" s="69"/>
      <c r="AH7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76" s="69"/>
      <c r="AJ76" s="58">
        <f>Tableau1[[#This Row],[Date échéance]]-75</f>
        <v>-75</v>
      </c>
      <c r="AK76" s="69"/>
      <c r="AL76" s="58">
        <f>Tableau1[[#This Row],[Date échéance]]-30</f>
        <v>-30</v>
      </c>
      <c r="AM76" s="69"/>
      <c r="AN76" s="69"/>
      <c r="AO76" s="67"/>
      <c r="AP76" s="67"/>
      <c r="AQ76" s="67"/>
      <c r="AR76" s="67"/>
      <c r="AS76" s="67"/>
      <c r="AT76"/>
    </row>
    <row r="77" spans="1:46" ht="15" customHeight="1" x14ac:dyDescent="0.25">
      <c r="A77" s="90"/>
      <c r="B77" s="67"/>
      <c r="C77" s="90"/>
      <c r="D77" s="90"/>
      <c r="E77" s="91"/>
      <c r="F77" s="94"/>
      <c r="H77" s="62"/>
      <c r="I77" s="67"/>
      <c r="J77" s="67"/>
      <c r="K77" s="67"/>
      <c r="L77" s="67"/>
      <c r="M77" s="67"/>
      <c r="N77" s="67"/>
      <c r="O77" s="94"/>
      <c r="P77" s="93"/>
      <c r="Q77" s="92"/>
      <c r="R77" s="69"/>
      <c r="T77" s="92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58" t="str">
        <f>IF(Tableau1[[#This Row],[Date attrib]]="","",Tableau1[[#This Row],[Date attrib]]+90)</f>
        <v/>
      </c>
      <c r="AG77" s="69"/>
      <c r="AH7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77" s="69"/>
      <c r="AJ77" s="58">
        <f>Tableau1[[#This Row],[Date échéance]]-75</f>
        <v>-75</v>
      </c>
      <c r="AK77" s="69"/>
      <c r="AL77" s="58">
        <f>Tableau1[[#This Row],[Date échéance]]-30</f>
        <v>-30</v>
      </c>
      <c r="AM77" s="69"/>
      <c r="AN77" s="69"/>
      <c r="AO77" s="67"/>
      <c r="AP77" s="67"/>
      <c r="AQ77" s="67"/>
      <c r="AR77" s="67"/>
      <c r="AS77" s="67"/>
      <c r="AT77"/>
    </row>
    <row r="78" spans="1:46" ht="15" customHeight="1" x14ac:dyDescent="0.25">
      <c r="A78" s="90"/>
      <c r="B78" s="67"/>
      <c r="C78" s="90"/>
      <c r="D78" s="90"/>
      <c r="E78" s="91"/>
      <c r="F78" s="94"/>
      <c r="H78" s="62"/>
      <c r="I78" s="67"/>
      <c r="J78" s="67"/>
      <c r="K78" s="67"/>
      <c r="L78" s="67"/>
      <c r="M78" s="67"/>
      <c r="N78" s="67"/>
      <c r="O78" s="94"/>
      <c r="P78" s="93"/>
      <c r="Q78" s="92"/>
      <c r="R78" s="69"/>
      <c r="T78" s="92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58" t="str">
        <f>IF(Tableau1[[#This Row],[Date attrib]]="","",Tableau1[[#This Row],[Date attrib]]+90)</f>
        <v/>
      </c>
      <c r="AG78" s="69"/>
      <c r="AH7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78" s="69"/>
      <c r="AJ78" s="58">
        <f>Tableau1[[#This Row],[Date échéance]]-75</f>
        <v>-75</v>
      </c>
      <c r="AK78" s="69"/>
      <c r="AL78" s="58">
        <f>Tableau1[[#This Row],[Date échéance]]-30</f>
        <v>-30</v>
      </c>
      <c r="AM78" s="69"/>
      <c r="AN78" s="69"/>
      <c r="AO78" s="67"/>
      <c r="AP78" s="67"/>
      <c r="AQ78" s="67"/>
      <c r="AR78" s="67"/>
      <c r="AS78" s="67"/>
      <c r="AT78"/>
    </row>
    <row r="79" spans="1:46" ht="15" customHeight="1" x14ac:dyDescent="0.25">
      <c r="A79" s="90"/>
      <c r="B79" s="67"/>
      <c r="C79" s="90"/>
      <c r="D79" s="90"/>
      <c r="E79" s="91"/>
      <c r="F79" s="94"/>
      <c r="H79" s="62"/>
      <c r="I79" s="67"/>
      <c r="J79" s="67"/>
      <c r="K79" s="67"/>
      <c r="L79" s="67"/>
      <c r="M79" s="67"/>
      <c r="N79" s="67"/>
      <c r="O79" s="94"/>
      <c r="P79" s="93"/>
      <c r="Q79" s="92"/>
      <c r="R79" s="69"/>
      <c r="T79" s="92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58" t="str">
        <f>IF(Tableau1[[#This Row],[Date attrib]]="","",Tableau1[[#This Row],[Date attrib]]+90)</f>
        <v/>
      </c>
      <c r="AG79" s="69"/>
      <c r="AH7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79" s="69"/>
      <c r="AJ79" s="58">
        <f>Tableau1[[#This Row],[Date échéance]]-75</f>
        <v>-75</v>
      </c>
      <c r="AK79" s="69"/>
      <c r="AL79" s="58">
        <f>Tableau1[[#This Row],[Date échéance]]-30</f>
        <v>-30</v>
      </c>
      <c r="AM79" s="69"/>
      <c r="AN79" s="69"/>
      <c r="AO79" s="67"/>
      <c r="AP79" s="67"/>
      <c r="AQ79" s="67"/>
      <c r="AR79" s="67"/>
      <c r="AS79" s="67"/>
      <c r="AT79"/>
    </row>
    <row r="80" spans="1:46" ht="15" customHeight="1" x14ac:dyDescent="0.25">
      <c r="A80" s="90"/>
      <c r="B80" s="67"/>
      <c r="C80" s="90"/>
      <c r="D80" s="90"/>
      <c r="E80" s="91"/>
      <c r="F80" s="94"/>
      <c r="H80" s="62"/>
      <c r="I80" s="67"/>
      <c r="J80" s="67"/>
      <c r="K80" s="67"/>
      <c r="L80" s="67"/>
      <c r="M80" s="67"/>
      <c r="N80" s="67"/>
      <c r="O80" s="94"/>
      <c r="P80" s="93"/>
      <c r="Q80" s="92"/>
      <c r="R80" s="69"/>
      <c r="T80" s="92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58" t="str">
        <f>IF(Tableau1[[#This Row],[Date attrib]]="","",Tableau1[[#This Row],[Date attrib]]+90)</f>
        <v/>
      </c>
      <c r="AG80" s="69"/>
      <c r="AH8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80" s="69"/>
      <c r="AJ80" s="58">
        <f>Tableau1[[#This Row],[Date échéance]]-75</f>
        <v>-75</v>
      </c>
      <c r="AK80" s="69"/>
      <c r="AL80" s="58">
        <f>Tableau1[[#This Row],[Date échéance]]-30</f>
        <v>-30</v>
      </c>
      <c r="AM80" s="69"/>
      <c r="AN80" s="69"/>
      <c r="AO80" s="67"/>
      <c r="AP80" s="67"/>
      <c r="AQ80" s="67"/>
      <c r="AR80" s="67"/>
      <c r="AS80" s="67"/>
      <c r="AT80"/>
    </row>
    <row r="81" spans="1:46" ht="15" customHeight="1" x14ac:dyDescent="0.25">
      <c r="A81" s="90"/>
      <c r="B81" s="67"/>
      <c r="C81" s="90"/>
      <c r="D81" s="90"/>
      <c r="E81" s="91"/>
      <c r="F81" s="94"/>
      <c r="H81" s="62"/>
      <c r="I81" s="67"/>
      <c r="J81" s="67"/>
      <c r="K81" s="67"/>
      <c r="L81" s="67"/>
      <c r="M81" s="67"/>
      <c r="N81" s="67"/>
      <c r="O81" s="94"/>
      <c r="P81" s="93"/>
      <c r="Q81" s="92"/>
      <c r="R81" s="69"/>
      <c r="T81" s="92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58" t="str">
        <f>IF(Tableau1[[#This Row],[Date attrib]]="","",Tableau1[[#This Row],[Date attrib]]+90)</f>
        <v/>
      </c>
      <c r="AG81" s="69"/>
      <c r="AH8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81" s="69"/>
      <c r="AJ81" s="58">
        <f>Tableau1[[#This Row],[Date échéance]]-75</f>
        <v>-75</v>
      </c>
      <c r="AK81" s="69"/>
      <c r="AL81" s="58">
        <f>Tableau1[[#This Row],[Date échéance]]-30</f>
        <v>-30</v>
      </c>
      <c r="AM81" s="69"/>
      <c r="AN81" s="69"/>
      <c r="AO81" s="67"/>
      <c r="AP81" s="67"/>
      <c r="AQ81" s="67"/>
      <c r="AR81" s="67"/>
      <c r="AS81" s="67"/>
      <c r="AT81"/>
    </row>
    <row r="82" spans="1:46" ht="15" customHeight="1" x14ac:dyDescent="0.25">
      <c r="A82" s="90"/>
      <c r="B82" s="67"/>
      <c r="C82" s="90"/>
      <c r="D82" s="90"/>
      <c r="E82" s="91"/>
      <c r="F82" s="94"/>
      <c r="H82" s="62"/>
      <c r="I82" s="67"/>
      <c r="J82" s="67"/>
      <c r="K82" s="67"/>
      <c r="L82" s="67"/>
      <c r="M82" s="67"/>
      <c r="N82" s="67"/>
      <c r="O82" s="94"/>
      <c r="P82" s="93"/>
      <c r="Q82" s="92"/>
      <c r="R82" s="69"/>
      <c r="T82" s="92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58" t="str">
        <f>IF(Tableau1[[#This Row],[Date attrib]]="","",Tableau1[[#This Row],[Date attrib]]+90)</f>
        <v/>
      </c>
      <c r="AG82" s="69"/>
      <c r="AH8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82" s="69"/>
      <c r="AJ82" s="58">
        <f>Tableau1[[#This Row],[Date échéance]]-75</f>
        <v>-75</v>
      </c>
      <c r="AK82" s="69"/>
      <c r="AL82" s="58">
        <f>Tableau1[[#This Row],[Date échéance]]-30</f>
        <v>-30</v>
      </c>
      <c r="AM82" s="69"/>
      <c r="AN82" s="69"/>
      <c r="AO82" s="67"/>
      <c r="AP82" s="67"/>
      <c r="AQ82" s="67"/>
      <c r="AR82" s="67"/>
      <c r="AS82" s="67"/>
      <c r="AT82"/>
    </row>
    <row r="83" spans="1:46" ht="15" customHeight="1" x14ac:dyDescent="0.25">
      <c r="A83" s="90"/>
      <c r="B83" s="67"/>
      <c r="C83" s="90"/>
      <c r="D83" s="90"/>
      <c r="E83" s="91"/>
      <c r="F83" s="94"/>
      <c r="H83" s="62"/>
      <c r="I83" s="67"/>
      <c r="J83" s="67"/>
      <c r="K83" s="67"/>
      <c r="L83" s="67"/>
      <c r="M83" s="67"/>
      <c r="N83" s="67"/>
      <c r="O83" s="94"/>
      <c r="P83" s="93"/>
      <c r="Q83" s="92"/>
      <c r="R83" s="69"/>
      <c r="T83" s="92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58" t="str">
        <f>IF(Tableau1[[#This Row],[Date attrib]]="","",Tableau1[[#This Row],[Date attrib]]+90)</f>
        <v/>
      </c>
      <c r="AG83" s="69"/>
      <c r="AH8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83" s="69"/>
      <c r="AJ83" s="58">
        <f>Tableau1[[#This Row],[Date échéance]]-75</f>
        <v>-75</v>
      </c>
      <c r="AK83" s="69"/>
      <c r="AL83" s="58">
        <f>Tableau1[[#This Row],[Date échéance]]-30</f>
        <v>-30</v>
      </c>
      <c r="AM83" s="69"/>
      <c r="AN83" s="69"/>
      <c r="AO83" s="67"/>
      <c r="AP83" s="67"/>
      <c r="AQ83" s="67"/>
      <c r="AR83" s="67"/>
      <c r="AS83" s="67"/>
      <c r="AT83"/>
    </row>
    <row r="84" spans="1:46" ht="15" customHeight="1" x14ac:dyDescent="0.25">
      <c r="A84" s="90"/>
      <c r="B84" s="67"/>
      <c r="C84" s="90"/>
      <c r="D84" s="90"/>
      <c r="E84" s="91"/>
      <c r="F84" s="94"/>
      <c r="H84" s="62"/>
      <c r="I84" s="67"/>
      <c r="J84" s="67"/>
      <c r="K84" s="67"/>
      <c r="L84" s="67"/>
      <c r="M84" s="67"/>
      <c r="N84" s="67"/>
      <c r="O84" s="94"/>
      <c r="P84" s="93"/>
      <c r="Q84" s="92"/>
      <c r="R84" s="69"/>
      <c r="T84" s="92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58" t="str">
        <f>IF(Tableau1[[#This Row],[Date attrib]]="","",Tableau1[[#This Row],[Date attrib]]+90)</f>
        <v/>
      </c>
      <c r="AG84" s="69"/>
      <c r="AH8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84" s="69"/>
      <c r="AJ84" s="58">
        <f>Tableau1[[#This Row],[Date échéance]]-75</f>
        <v>-75</v>
      </c>
      <c r="AK84" s="69"/>
      <c r="AL84" s="58">
        <f>Tableau1[[#This Row],[Date échéance]]-30</f>
        <v>-30</v>
      </c>
      <c r="AM84" s="69"/>
      <c r="AN84" s="69"/>
      <c r="AO84" s="67"/>
      <c r="AP84" s="67"/>
      <c r="AQ84" s="67"/>
      <c r="AR84" s="67"/>
      <c r="AS84" s="67"/>
      <c r="AT84"/>
    </row>
    <row r="85" spans="1:46" ht="15" customHeight="1" x14ac:dyDescent="0.25">
      <c r="A85" s="90"/>
      <c r="B85" s="67"/>
      <c r="C85" s="90"/>
      <c r="D85" s="90"/>
      <c r="E85" s="91"/>
      <c r="F85" s="94"/>
      <c r="H85" s="62"/>
      <c r="I85" s="67"/>
      <c r="J85" s="67"/>
      <c r="K85" s="67"/>
      <c r="L85" s="67"/>
      <c r="M85" s="67"/>
      <c r="N85" s="67"/>
      <c r="O85" s="94"/>
      <c r="P85" s="93"/>
      <c r="Q85" s="92"/>
      <c r="R85" s="69"/>
      <c r="T85" s="92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58" t="str">
        <f>IF(Tableau1[[#This Row],[Date attrib]]="","",Tableau1[[#This Row],[Date attrib]]+90)</f>
        <v/>
      </c>
      <c r="AG85" s="69"/>
      <c r="AH8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85" s="69"/>
      <c r="AJ85" s="58">
        <f>Tableau1[[#This Row],[Date échéance]]-75</f>
        <v>-75</v>
      </c>
      <c r="AK85" s="69"/>
      <c r="AL85" s="58">
        <f>Tableau1[[#This Row],[Date échéance]]-30</f>
        <v>-30</v>
      </c>
      <c r="AM85" s="69"/>
      <c r="AN85" s="69"/>
      <c r="AO85" s="67"/>
      <c r="AP85" s="67"/>
      <c r="AQ85" s="67"/>
      <c r="AR85" s="67"/>
      <c r="AS85" s="67"/>
      <c r="AT85"/>
    </row>
    <row r="86" spans="1:46" ht="15" customHeight="1" x14ac:dyDescent="0.25">
      <c r="A86" s="90"/>
      <c r="B86" s="67"/>
      <c r="C86" s="90"/>
      <c r="D86" s="90"/>
      <c r="E86" s="91"/>
      <c r="F86" s="94"/>
      <c r="H86" s="62"/>
      <c r="I86" s="67"/>
      <c r="J86" s="67"/>
      <c r="K86" s="67"/>
      <c r="L86" s="67"/>
      <c r="M86" s="67"/>
      <c r="N86" s="67"/>
      <c r="O86" s="94"/>
      <c r="P86" s="93"/>
      <c r="Q86" s="92"/>
      <c r="R86" s="69"/>
      <c r="T86" s="92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58" t="str">
        <f>IF(Tableau1[[#This Row],[Date attrib]]="","",Tableau1[[#This Row],[Date attrib]]+90)</f>
        <v/>
      </c>
      <c r="AG86" s="69"/>
      <c r="AH8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86" s="69"/>
      <c r="AJ86" s="58">
        <f>Tableau1[[#This Row],[Date échéance]]-75</f>
        <v>-75</v>
      </c>
      <c r="AK86" s="69"/>
      <c r="AL86" s="58">
        <f>Tableau1[[#This Row],[Date échéance]]-30</f>
        <v>-30</v>
      </c>
      <c r="AM86" s="69"/>
      <c r="AN86" s="69"/>
      <c r="AO86" s="67"/>
      <c r="AP86" s="67"/>
      <c r="AQ86" s="67"/>
      <c r="AR86" s="67"/>
      <c r="AS86" s="67"/>
      <c r="AT86"/>
    </row>
    <row r="87" spans="1:46" ht="15" customHeight="1" x14ac:dyDescent="0.25">
      <c r="A87" s="90"/>
      <c r="B87" s="67"/>
      <c r="C87" s="90"/>
      <c r="D87" s="90"/>
      <c r="E87" s="91"/>
      <c r="F87" s="94"/>
      <c r="H87" s="62"/>
      <c r="I87" s="67"/>
      <c r="J87" s="67"/>
      <c r="K87" s="67"/>
      <c r="L87" s="67"/>
      <c r="M87" s="67"/>
      <c r="N87" s="67"/>
      <c r="O87" s="94"/>
      <c r="P87" s="93"/>
      <c r="Q87" s="92"/>
      <c r="R87" s="69"/>
      <c r="T87" s="92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58" t="str">
        <f>IF(Tableau1[[#This Row],[Date attrib]]="","",Tableau1[[#This Row],[Date attrib]]+90)</f>
        <v/>
      </c>
      <c r="AG87" s="69"/>
      <c r="AH8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87" s="69"/>
      <c r="AJ87" s="58">
        <f>Tableau1[[#This Row],[Date échéance]]-75</f>
        <v>-75</v>
      </c>
      <c r="AK87" s="69"/>
      <c r="AL87" s="58">
        <f>Tableau1[[#This Row],[Date échéance]]-30</f>
        <v>-30</v>
      </c>
      <c r="AM87" s="69"/>
      <c r="AN87" s="69"/>
      <c r="AO87" s="67"/>
      <c r="AP87" s="67"/>
      <c r="AQ87" s="67"/>
      <c r="AR87" s="67"/>
      <c r="AS87" s="67"/>
      <c r="AT87"/>
    </row>
    <row r="88" spans="1:46" ht="15" customHeight="1" x14ac:dyDescent="0.25">
      <c r="A88" s="90"/>
      <c r="B88" s="67"/>
      <c r="C88" s="90"/>
      <c r="D88" s="90"/>
      <c r="E88" s="91"/>
      <c r="F88" s="94"/>
      <c r="H88" s="62"/>
      <c r="I88" s="67"/>
      <c r="J88" s="67"/>
      <c r="K88" s="67"/>
      <c r="L88" s="67"/>
      <c r="M88" s="67"/>
      <c r="N88" s="67"/>
      <c r="O88" s="94"/>
      <c r="P88" s="93"/>
      <c r="Q88" s="92"/>
      <c r="R88" s="69"/>
      <c r="T88" s="92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58" t="str">
        <f>IF(Tableau1[[#This Row],[Date attrib]]="","",Tableau1[[#This Row],[Date attrib]]+90)</f>
        <v/>
      </c>
      <c r="AG88" s="69"/>
      <c r="AH8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88" s="69"/>
      <c r="AJ88" s="58">
        <f>Tableau1[[#This Row],[Date échéance]]-75</f>
        <v>-75</v>
      </c>
      <c r="AK88" s="69"/>
      <c r="AL88" s="58">
        <f>Tableau1[[#This Row],[Date échéance]]-30</f>
        <v>-30</v>
      </c>
      <c r="AM88" s="69"/>
      <c r="AN88" s="69"/>
      <c r="AO88" s="67"/>
      <c r="AP88" s="67"/>
      <c r="AQ88" s="67"/>
      <c r="AR88" s="67"/>
      <c r="AS88" s="67"/>
      <c r="AT88"/>
    </row>
    <row r="89" spans="1:46" ht="15" customHeight="1" x14ac:dyDescent="0.25">
      <c r="A89" s="90"/>
      <c r="B89" s="67"/>
      <c r="C89" s="90"/>
      <c r="D89" s="90"/>
      <c r="E89" s="91"/>
      <c r="F89" s="94"/>
      <c r="H89" s="62"/>
      <c r="I89" s="67"/>
      <c r="J89" s="67"/>
      <c r="K89" s="67"/>
      <c r="L89" s="67"/>
      <c r="M89" s="67"/>
      <c r="N89" s="67"/>
      <c r="O89" s="94"/>
      <c r="P89" s="93"/>
      <c r="Q89" s="92"/>
      <c r="R89" s="69"/>
      <c r="T89" s="92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58" t="str">
        <f>IF(Tableau1[[#This Row],[Date attrib]]="","",Tableau1[[#This Row],[Date attrib]]+90)</f>
        <v/>
      </c>
      <c r="AG89" s="69"/>
      <c r="AH8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89" s="69"/>
      <c r="AJ89" s="58">
        <f>Tableau1[[#This Row],[Date échéance]]-75</f>
        <v>-75</v>
      </c>
      <c r="AK89" s="69"/>
      <c r="AL89" s="58">
        <f>Tableau1[[#This Row],[Date échéance]]-30</f>
        <v>-30</v>
      </c>
      <c r="AM89" s="69"/>
      <c r="AN89" s="69"/>
      <c r="AO89" s="67"/>
      <c r="AP89" s="67"/>
      <c r="AQ89" s="67"/>
      <c r="AR89" s="67"/>
      <c r="AS89" s="67"/>
      <c r="AT89"/>
    </row>
    <row r="90" spans="1:46" ht="15" customHeight="1" x14ac:dyDescent="0.25">
      <c r="A90" s="90"/>
      <c r="B90" s="67"/>
      <c r="C90" s="90"/>
      <c r="D90" s="90"/>
      <c r="E90" s="91"/>
      <c r="F90" s="94"/>
      <c r="H90" s="62"/>
      <c r="I90" s="67"/>
      <c r="J90" s="67"/>
      <c r="K90" s="67"/>
      <c r="L90" s="67"/>
      <c r="M90" s="67"/>
      <c r="N90" s="67"/>
      <c r="O90" s="94"/>
      <c r="P90" s="93"/>
      <c r="Q90" s="92"/>
      <c r="R90" s="69"/>
      <c r="T90" s="92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58" t="str">
        <f>IF(Tableau1[[#This Row],[Date attrib]]="","",Tableau1[[#This Row],[Date attrib]]+90)</f>
        <v/>
      </c>
      <c r="AG90" s="69"/>
      <c r="AH9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90" s="69"/>
      <c r="AJ90" s="58">
        <f>Tableau1[[#This Row],[Date échéance]]-75</f>
        <v>-75</v>
      </c>
      <c r="AK90" s="69"/>
      <c r="AL90" s="58">
        <f>Tableau1[[#This Row],[Date échéance]]-30</f>
        <v>-30</v>
      </c>
      <c r="AM90" s="69"/>
      <c r="AN90" s="69"/>
      <c r="AO90" s="67"/>
      <c r="AP90" s="67"/>
      <c r="AQ90" s="67"/>
      <c r="AR90" s="67"/>
      <c r="AS90" s="67"/>
      <c r="AT90"/>
    </row>
    <row r="91" spans="1:46" ht="15" customHeight="1" x14ac:dyDescent="0.25">
      <c r="A91" s="90"/>
      <c r="B91" s="67"/>
      <c r="C91" s="90"/>
      <c r="D91" s="90"/>
      <c r="E91" s="91"/>
      <c r="F91" s="94"/>
      <c r="H91" s="62"/>
      <c r="I91" s="67"/>
      <c r="J91" s="67"/>
      <c r="K91" s="67"/>
      <c r="L91" s="67"/>
      <c r="M91" s="67"/>
      <c r="N91" s="67"/>
      <c r="O91" s="94"/>
      <c r="P91" s="93"/>
      <c r="Q91" s="92"/>
      <c r="R91" s="69"/>
      <c r="T91" s="92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58" t="str">
        <f>IF(Tableau1[[#This Row],[Date attrib]]="","",Tableau1[[#This Row],[Date attrib]]+90)</f>
        <v/>
      </c>
      <c r="AG91" s="69"/>
      <c r="AH9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91" s="69"/>
      <c r="AJ91" s="58">
        <f>Tableau1[[#This Row],[Date échéance]]-75</f>
        <v>-75</v>
      </c>
      <c r="AK91" s="69"/>
      <c r="AL91" s="58">
        <f>Tableau1[[#This Row],[Date échéance]]-30</f>
        <v>-30</v>
      </c>
      <c r="AM91" s="69"/>
      <c r="AN91" s="69"/>
      <c r="AO91" s="67"/>
      <c r="AP91" s="67"/>
      <c r="AQ91" s="67"/>
      <c r="AR91" s="67"/>
      <c r="AS91" s="67"/>
      <c r="AT91"/>
    </row>
    <row r="92" spans="1:46" ht="15" customHeight="1" x14ac:dyDescent="0.25">
      <c r="A92" s="90"/>
      <c r="B92" s="67"/>
      <c r="C92" s="90"/>
      <c r="D92" s="90"/>
      <c r="E92" s="91"/>
      <c r="F92" s="94"/>
      <c r="H92" s="62"/>
      <c r="I92" s="67"/>
      <c r="J92" s="67"/>
      <c r="K92" s="67"/>
      <c r="L92" s="67"/>
      <c r="M92" s="67"/>
      <c r="N92" s="67"/>
      <c r="O92" s="94"/>
      <c r="P92" s="93"/>
      <c r="Q92" s="92"/>
      <c r="R92" s="69"/>
      <c r="T92" s="92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58" t="str">
        <f>IF(Tableau1[[#This Row],[Date attrib]]="","",Tableau1[[#This Row],[Date attrib]]+90)</f>
        <v/>
      </c>
      <c r="AG92" s="69"/>
      <c r="AH9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92" s="69"/>
      <c r="AJ92" s="58">
        <f>Tableau1[[#This Row],[Date échéance]]-75</f>
        <v>-75</v>
      </c>
      <c r="AK92" s="69"/>
      <c r="AL92" s="58">
        <f>Tableau1[[#This Row],[Date échéance]]-30</f>
        <v>-30</v>
      </c>
      <c r="AM92" s="69"/>
      <c r="AN92" s="69"/>
      <c r="AO92" s="67"/>
      <c r="AP92" s="67"/>
      <c r="AQ92" s="67"/>
      <c r="AR92" s="67"/>
      <c r="AS92" s="67"/>
      <c r="AT92"/>
    </row>
    <row r="93" spans="1:46" ht="15" customHeight="1" x14ac:dyDescent="0.25">
      <c r="A93" s="90"/>
      <c r="B93" s="67"/>
      <c r="C93" s="90"/>
      <c r="D93" s="90"/>
      <c r="E93" s="91"/>
      <c r="F93" s="94"/>
      <c r="H93" s="62"/>
      <c r="I93" s="67"/>
      <c r="J93" s="67"/>
      <c r="K93" s="67"/>
      <c r="L93" s="67"/>
      <c r="M93" s="67"/>
      <c r="N93" s="67"/>
      <c r="O93" s="94"/>
      <c r="P93" s="93"/>
      <c r="Q93" s="92"/>
      <c r="R93" s="69"/>
      <c r="T93" s="92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58" t="str">
        <f>IF(Tableau1[[#This Row],[Date attrib]]="","",Tableau1[[#This Row],[Date attrib]]+90)</f>
        <v/>
      </c>
      <c r="AG93" s="69"/>
      <c r="AH9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93" s="69"/>
      <c r="AJ93" s="58">
        <f>Tableau1[[#This Row],[Date échéance]]-75</f>
        <v>-75</v>
      </c>
      <c r="AK93" s="69"/>
      <c r="AL93" s="58">
        <f>Tableau1[[#This Row],[Date échéance]]-30</f>
        <v>-30</v>
      </c>
      <c r="AM93" s="69"/>
      <c r="AN93" s="69"/>
      <c r="AO93" s="67"/>
      <c r="AP93" s="67"/>
      <c r="AQ93" s="67"/>
      <c r="AR93" s="67"/>
      <c r="AS93" s="67"/>
      <c r="AT93"/>
    </row>
    <row r="94" spans="1:46" ht="15" customHeight="1" x14ac:dyDescent="0.25">
      <c r="A94" s="90"/>
      <c r="B94" s="67"/>
      <c r="C94" s="90"/>
      <c r="D94" s="90"/>
      <c r="E94" s="91"/>
      <c r="F94" s="94"/>
      <c r="H94" s="62"/>
      <c r="I94" s="67"/>
      <c r="J94" s="67"/>
      <c r="K94" s="67"/>
      <c r="L94" s="67"/>
      <c r="M94" s="67"/>
      <c r="N94" s="67"/>
      <c r="O94" s="94"/>
      <c r="P94" s="93"/>
      <c r="Q94" s="92"/>
      <c r="R94" s="69"/>
      <c r="T94" s="92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58" t="str">
        <f>IF(Tableau1[[#This Row],[Date attrib]]="","",Tableau1[[#This Row],[Date attrib]]+90)</f>
        <v/>
      </c>
      <c r="AG94" s="69"/>
      <c r="AH9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94" s="69"/>
      <c r="AJ94" s="58">
        <f>Tableau1[[#This Row],[Date échéance]]-75</f>
        <v>-75</v>
      </c>
      <c r="AK94" s="69"/>
      <c r="AL94" s="58">
        <f>Tableau1[[#This Row],[Date échéance]]-30</f>
        <v>-30</v>
      </c>
      <c r="AM94" s="69"/>
      <c r="AN94" s="69"/>
      <c r="AO94" s="67"/>
      <c r="AP94" s="67"/>
      <c r="AQ94" s="67"/>
      <c r="AR94" s="67"/>
      <c r="AS94" s="67"/>
      <c r="AT94"/>
    </row>
    <row r="95" spans="1:46" ht="15" customHeight="1" x14ac:dyDescent="0.25">
      <c r="A95" s="90"/>
      <c r="B95" s="67"/>
      <c r="C95" s="90"/>
      <c r="D95" s="90"/>
      <c r="E95" s="91"/>
      <c r="F95" s="94"/>
      <c r="H95" s="62"/>
      <c r="I95" s="67"/>
      <c r="J95" s="67"/>
      <c r="K95" s="67"/>
      <c r="L95" s="67"/>
      <c r="M95" s="67"/>
      <c r="N95" s="67"/>
      <c r="O95" s="94"/>
      <c r="P95" s="93"/>
      <c r="Q95" s="92"/>
      <c r="R95" s="69"/>
      <c r="T95" s="92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58" t="str">
        <f>IF(Tableau1[[#This Row],[Date attrib]]="","",Tableau1[[#This Row],[Date attrib]]+90)</f>
        <v/>
      </c>
      <c r="AG95" s="69"/>
      <c r="AH9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95" s="69"/>
      <c r="AJ95" s="58">
        <f>Tableau1[[#This Row],[Date échéance]]-75</f>
        <v>-75</v>
      </c>
      <c r="AK95" s="69"/>
      <c r="AL95" s="58">
        <f>Tableau1[[#This Row],[Date échéance]]-30</f>
        <v>-30</v>
      </c>
      <c r="AM95" s="69"/>
      <c r="AN95" s="69"/>
      <c r="AO95" s="67"/>
      <c r="AP95" s="67"/>
      <c r="AQ95" s="67"/>
      <c r="AR95" s="67"/>
      <c r="AS95" s="67"/>
      <c r="AT95"/>
    </row>
    <row r="96" spans="1:46" ht="15" customHeight="1" x14ac:dyDescent="0.25">
      <c r="A96" s="90"/>
      <c r="B96" s="67"/>
      <c r="C96" s="90"/>
      <c r="D96" s="90"/>
      <c r="E96" s="91"/>
      <c r="F96" s="94"/>
      <c r="H96" s="62"/>
      <c r="I96" s="67"/>
      <c r="J96" s="67"/>
      <c r="K96" s="67"/>
      <c r="L96" s="67"/>
      <c r="M96" s="67"/>
      <c r="N96" s="67"/>
      <c r="O96" s="94"/>
      <c r="P96" s="93"/>
      <c r="Q96" s="92"/>
      <c r="R96" s="69"/>
      <c r="T96" s="92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58" t="str">
        <f>IF(Tableau1[[#This Row],[Date attrib]]="","",Tableau1[[#This Row],[Date attrib]]+90)</f>
        <v/>
      </c>
      <c r="AG96" s="69"/>
      <c r="AH9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96" s="69"/>
      <c r="AJ96" s="58">
        <f>Tableau1[[#This Row],[Date échéance]]-75</f>
        <v>-75</v>
      </c>
      <c r="AK96" s="69"/>
      <c r="AL96" s="58">
        <f>Tableau1[[#This Row],[Date échéance]]-30</f>
        <v>-30</v>
      </c>
      <c r="AM96" s="69"/>
      <c r="AN96" s="69"/>
      <c r="AO96" s="67"/>
      <c r="AP96" s="67"/>
      <c r="AQ96" s="67"/>
      <c r="AR96" s="67"/>
      <c r="AS96" s="67"/>
      <c r="AT96"/>
    </row>
    <row r="97" spans="1:46" ht="15" customHeight="1" x14ac:dyDescent="0.25">
      <c r="A97" s="90"/>
      <c r="B97" s="67"/>
      <c r="C97" s="90"/>
      <c r="D97" s="90"/>
      <c r="E97" s="91"/>
      <c r="F97" s="94"/>
      <c r="H97" s="62"/>
      <c r="I97" s="67"/>
      <c r="J97" s="67"/>
      <c r="K97" s="67"/>
      <c r="L97" s="67"/>
      <c r="M97" s="67"/>
      <c r="N97" s="67"/>
      <c r="O97" s="94"/>
      <c r="P97" s="93"/>
      <c r="Q97" s="92"/>
      <c r="R97" s="69"/>
      <c r="T97" s="92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58" t="str">
        <f>IF(Tableau1[[#This Row],[Date attrib]]="","",Tableau1[[#This Row],[Date attrib]]+90)</f>
        <v/>
      </c>
      <c r="AG97" s="69"/>
      <c r="AH9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97" s="69"/>
      <c r="AJ97" s="58">
        <f>Tableau1[[#This Row],[Date échéance]]-75</f>
        <v>-75</v>
      </c>
      <c r="AK97" s="69"/>
      <c r="AL97" s="58">
        <f>Tableau1[[#This Row],[Date échéance]]-30</f>
        <v>-30</v>
      </c>
      <c r="AM97" s="69"/>
      <c r="AN97" s="69"/>
      <c r="AO97" s="67"/>
      <c r="AP97" s="67"/>
      <c r="AQ97" s="67"/>
      <c r="AR97" s="67"/>
      <c r="AS97" s="67"/>
      <c r="AT97"/>
    </row>
    <row r="98" spans="1:46" ht="15" customHeight="1" x14ac:dyDescent="0.25">
      <c r="A98" s="90"/>
      <c r="B98" s="67"/>
      <c r="C98" s="90"/>
      <c r="D98" s="90"/>
      <c r="E98" s="91"/>
      <c r="F98" s="94"/>
      <c r="H98" s="62"/>
      <c r="I98" s="67"/>
      <c r="J98" s="67"/>
      <c r="K98" s="67"/>
      <c r="L98" s="67"/>
      <c r="M98" s="67"/>
      <c r="N98" s="67"/>
      <c r="O98" s="94"/>
      <c r="P98" s="93"/>
      <c r="Q98" s="92"/>
      <c r="R98" s="69"/>
      <c r="T98" s="92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58" t="str">
        <f>IF(Tableau1[[#This Row],[Date attrib]]="","",Tableau1[[#This Row],[Date attrib]]+90)</f>
        <v/>
      </c>
      <c r="AG98" s="69"/>
      <c r="AH9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98" s="69"/>
      <c r="AJ98" s="58">
        <f>Tableau1[[#This Row],[Date échéance]]-75</f>
        <v>-75</v>
      </c>
      <c r="AK98" s="69"/>
      <c r="AL98" s="58">
        <f>Tableau1[[#This Row],[Date échéance]]-30</f>
        <v>-30</v>
      </c>
      <c r="AM98" s="69"/>
      <c r="AN98" s="69"/>
      <c r="AO98" s="67"/>
      <c r="AP98" s="67"/>
      <c r="AQ98" s="67"/>
      <c r="AR98" s="67"/>
      <c r="AS98" s="67"/>
      <c r="AT98"/>
    </row>
    <row r="99" spans="1:46" ht="15" customHeight="1" x14ac:dyDescent="0.25">
      <c r="A99" s="90"/>
      <c r="B99" s="67"/>
      <c r="C99" s="90"/>
      <c r="D99" s="90"/>
      <c r="E99" s="91"/>
      <c r="F99" s="94"/>
      <c r="H99" s="62"/>
      <c r="I99" s="67"/>
      <c r="J99" s="67"/>
      <c r="K99" s="67"/>
      <c r="L99" s="67"/>
      <c r="M99" s="67"/>
      <c r="N99" s="67"/>
      <c r="O99" s="94"/>
      <c r="P99" s="93"/>
      <c r="Q99" s="92"/>
      <c r="R99" s="69"/>
      <c r="T99" s="92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58" t="str">
        <f>IF(Tableau1[[#This Row],[Date attrib]]="","",Tableau1[[#This Row],[Date attrib]]+90)</f>
        <v/>
      </c>
      <c r="AG99" s="69"/>
      <c r="AH9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99" s="69"/>
      <c r="AJ99" s="58">
        <f>Tableau1[[#This Row],[Date échéance]]-75</f>
        <v>-75</v>
      </c>
      <c r="AK99" s="69"/>
      <c r="AL99" s="58">
        <f>Tableau1[[#This Row],[Date échéance]]-30</f>
        <v>-30</v>
      </c>
      <c r="AM99" s="69"/>
      <c r="AN99" s="69"/>
      <c r="AO99" s="67"/>
      <c r="AP99" s="67"/>
      <c r="AQ99" s="67"/>
      <c r="AR99" s="67"/>
      <c r="AS99" s="67"/>
      <c r="AT99"/>
    </row>
    <row r="100" spans="1:46" ht="15" customHeight="1" x14ac:dyDescent="0.25">
      <c r="A100" s="90"/>
      <c r="B100" s="67"/>
      <c r="C100" s="90"/>
      <c r="D100" s="90"/>
      <c r="E100" s="91"/>
      <c r="F100" s="94"/>
      <c r="H100" s="62"/>
      <c r="I100" s="67"/>
      <c r="J100" s="67"/>
      <c r="K100" s="67"/>
      <c r="L100" s="67"/>
      <c r="M100" s="67"/>
      <c r="N100" s="67"/>
      <c r="O100" s="94"/>
      <c r="P100" s="93"/>
      <c r="Q100" s="92"/>
      <c r="R100" s="69"/>
      <c r="T100" s="92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58" t="str">
        <f>IF(Tableau1[[#This Row],[Date attrib]]="","",Tableau1[[#This Row],[Date attrib]]+90)</f>
        <v/>
      </c>
      <c r="AG100" s="69"/>
      <c r="AH10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00" s="69"/>
      <c r="AJ100" s="58">
        <f>Tableau1[[#This Row],[Date échéance]]-75</f>
        <v>-75</v>
      </c>
      <c r="AK100" s="69"/>
      <c r="AL100" s="58">
        <f>Tableau1[[#This Row],[Date échéance]]-30</f>
        <v>-30</v>
      </c>
      <c r="AM100" s="69"/>
      <c r="AN100" s="69"/>
      <c r="AO100" s="67"/>
      <c r="AP100" s="67"/>
      <c r="AQ100" s="67"/>
      <c r="AR100" s="67"/>
      <c r="AS100" s="67"/>
      <c r="AT100"/>
    </row>
    <row r="101" spans="1:46" ht="15" customHeight="1" x14ac:dyDescent="0.25">
      <c r="A101" s="90"/>
      <c r="B101" s="67"/>
      <c r="C101" s="90"/>
      <c r="D101" s="90"/>
      <c r="E101" s="91"/>
      <c r="F101" s="94"/>
      <c r="H101" s="62"/>
      <c r="I101" s="67"/>
      <c r="J101" s="67"/>
      <c r="K101" s="67"/>
      <c r="L101" s="67"/>
      <c r="M101" s="67"/>
      <c r="N101" s="67"/>
      <c r="O101" s="94"/>
      <c r="P101" s="93"/>
      <c r="Q101" s="92"/>
      <c r="R101" s="69"/>
      <c r="T101" s="92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58" t="str">
        <f>IF(Tableau1[[#This Row],[Date attrib]]="","",Tableau1[[#This Row],[Date attrib]]+90)</f>
        <v/>
      </c>
      <c r="AG101" s="69"/>
      <c r="AH10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01" s="69"/>
      <c r="AJ101" s="58">
        <f>Tableau1[[#This Row],[Date échéance]]-75</f>
        <v>-75</v>
      </c>
      <c r="AK101" s="69"/>
      <c r="AL101" s="58">
        <f>Tableau1[[#This Row],[Date échéance]]-30</f>
        <v>-30</v>
      </c>
      <c r="AM101" s="69"/>
      <c r="AN101" s="69"/>
      <c r="AO101" s="67"/>
      <c r="AP101" s="67"/>
      <c r="AQ101" s="67"/>
      <c r="AR101" s="67"/>
      <c r="AS101" s="67"/>
      <c r="AT101"/>
    </row>
    <row r="102" spans="1:46" ht="15" customHeight="1" x14ac:dyDescent="0.25">
      <c r="A102" s="90"/>
      <c r="B102" s="67"/>
      <c r="C102" s="90"/>
      <c r="D102" s="90"/>
      <c r="E102" s="91"/>
      <c r="F102" s="94"/>
      <c r="H102" s="62"/>
      <c r="I102" s="67"/>
      <c r="J102" s="67"/>
      <c r="K102" s="67"/>
      <c r="L102" s="67"/>
      <c r="M102" s="67"/>
      <c r="N102" s="67"/>
      <c r="O102" s="94"/>
      <c r="P102" s="93"/>
      <c r="Q102" s="92"/>
      <c r="R102" s="69"/>
      <c r="T102" s="92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58" t="str">
        <f>IF(Tableau1[[#This Row],[Date attrib]]="","",Tableau1[[#This Row],[Date attrib]]+90)</f>
        <v/>
      </c>
      <c r="AG102" s="69"/>
      <c r="AH10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02" s="69"/>
      <c r="AJ102" s="58">
        <f>Tableau1[[#This Row],[Date échéance]]-75</f>
        <v>-75</v>
      </c>
      <c r="AK102" s="69"/>
      <c r="AL102" s="58">
        <f>Tableau1[[#This Row],[Date échéance]]-30</f>
        <v>-30</v>
      </c>
      <c r="AM102" s="69"/>
      <c r="AN102" s="69"/>
      <c r="AO102" s="67"/>
      <c r="AP102" s="67"/>
      <c r="AQ102" s="67"/>
      <c r="AR102" s="67"/>
      <c r="AS102" s="67"/>
      <c r="AT102"/>
    </row>
    <row r="103" spans="1:46" ht="15" customHeight="1" x14ac:dyDescent="0.25">
      <c r="A103" s="90"/>
      <c r="B103" s="67"/>
      <c r="C103" s="90"/>
      <c r="D103" s="90"/>
      <c r="E103" s="91"/>
      <c r="F103" s="94"/>
      <c r="H103" s="62"/>
      <c r="I103" s="67"/>
      <c r="J103" s="67"/>
      <c r="K103" s="67"/>
      <c r="L103" s="67"/>
      <c r="M103" s="67"/>
      <c r="N103" s="67"/>
      <c r="O103" s="94"/>
      <c r="P103" s="93"/>
      <c r="Q103" s="92"/>
      <c r="R103" s="69"/>
      <c r="T103" s="92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58" t="str">
        <f>IF(Tableau1[[#This Row],[Date attrib]]="","",Tableau1[[#This Row],[Date attrib]]+90)</f>
        <v/>
      </c>
      <c r="AG103" s="69"/>
      <c r="AH10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03" s="69"/>
      <c r="AJ103" s="58">
        <f>Tableau1[[#This Row],[Date échéance]]-75</f>
        <v>-75</v>
      </c>
      <c r="AK103" s="69"/>
      <c r="AL103" s="58">
        <f>Tableau1[[#This Row],[Date échéance]]-30</f>
        <v>-30</v>
      </c>
      <c r="AM103" s="69"/>
      <c r="AN103" s="69"/>
      <c r="AO103" s="67"/>
      <c r="AP103" s="67"/>
      <c r="AQ103" s="67"/>
      <c r="AR103" s="67"/>
      <c r="AS103" s="67"/>
      <c r="AT103"/>
    </row>
    <row r="104" spans="1:46" ht="15" customHeight="1" x14ac:dyDescent="0.25">
      <c r="A104" s="90"/>
      <c r="B104" s="67"/>
      <c r="C104" s="90"/>
      <c r="D104" s="90"/>
      <c r="E104" s="91"/>
      <c r="F104" s="94"/>
      <c r="H104" s="62"/>
      <c r="I104" s="67"/>
      <c r="J104" s="67"/>
      <c r="K104" s="67"/>
      <c r="L104" s="67"/>
      <c r="M104" s="67"/>
      <c r="N104" s="67"/>
      <c r="O104" s="94"/>
      <c r="P104" s="93"/>
      <c r="Q104" s="92"/>
      <c r="R104" s="69"/>
      <c r="T104" s="92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58" t="str">
        <f>IF(Tableau1[[#This Row],[Date attrib]]="","",Tableau1[[#This Row],[Date attrib]]+90)</f>
        <v/>
      </c>
      <c r="AG104" s="69"/>
      <c r="AH10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04" s="69"/>
      <c r="AJ104" s="58">
        <f>Tableau1[[#This Row],[Date échéance]]-75</f>
        <v>-75</v>
      </c>
      <c r="AK104" s="69"/>
      <c r="AL104" s="58">
        <f>Tableau1[[#This Row],[Date échéance]]-30</f>
        <v>-30</v>
      </c>
      <c r="AM104" s="69"/>
      <c r="AN104" s="69"/>
      <c r="AO104" s="67"/>
      <c r="AP104" s="67"/>
      <c r="AQ104" s="67"/>
      <c r="AR104" s="67"/>
      <c r="AS104" s="67"/>
      <c r="AT104"/>
    </row>
    <row r="105" spans="1:46" ht="15" customHeight="1" x14ac:dyDescent="0.25">
      <c r="A105" s="90"/>
      <c r="B105" s="67"/>
      <c r="C105" s="90"/>
      <c r="D105" s="90"/>
      <c r="E105" s="91"/>
      <c r="F105" s="94"/>
      <c r="H105" s="62"/>
      <c r="I105" s="67"/>
      <c r="J105" s="67"/>
      <c r="K105" s="67"/>
      <c r="L105" s="67"/>
      <c r="M105" s="67"/>
      <c r="N105" s="67"/>
      <c r="O105" s="94"/>
      <c r="P105" s="93"/>
      <c r="Q105" s="92"/>
      <c r="R105" s="69"/>
      <c r="T105" s="92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58" t="str">
        <f>IF(Tableau1[[#This Row],[Date attrib]]="","",Tableau1[[#This Row],[Date attrib]]+90)</f>
        <v/>
      </c>
      <c r="AG105" s="69"/>
      <c r="AH10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05" s="69"/>
      <c r="AJ105" s="58">
        <f>Tableau1[[#This Row],[Date échéance]]-75</f>
        <v>-75</v>
      </c>
      <c r="AK105" s="69"/>
      <c r="AL105" s="58">
        <f>Tableau1[[#This Row],[Date échéance]]-30</f>
        <v>-30</v>
      </c>
      <c r="AM105" s="69"/>
      <c r="AN105" s="69"/>
      <c r="AO105" s="67"/>
      <c r="AP105" s="67"/>
      <c r="AQ105" s="67"/>
      <c r="AR105" s="67"/>
      <c r="AS105" s="67"/>
      <c r="AT105"/>
    </row>
    <row r="106" spans="1:46" ht="15" customHeight="1" x14ac:dyDescent="0.25">
      <c r="A106" s="90"/>
      <c r="B106" s="67"/>
      <c r="C106" s="90"/>
      <c r="D106" s="90"/>
      <c r="E106" s="91"/>
      <c r="F106" s="94"/>
      <c r="H106" s="62"/>
      <c r="I106" s="67"/>
      <c r="J106" s="67"/>
      <c r="K106" s="67"/>
      <c r="L106" s="67"/>
      <c r="M106" s="67"/>
      <c r="N106" s="67"/>
      <c r="O106" s="94"/>
      <c r="P106" s="93"/>
      <c r="Q106" s="92"/>
      <c r="R106" s="69"/>
      <c r="T106" s="92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58" t="str">
        <f>IF(Tableau1[[#This Row],[Date attrib]]="","",Tableau1[[#This Row],[Date attrib]]+90)</f>
        <v/>
      </c>
      <c r="AG106" s="69"/>
      <c r="AH10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06" s="69"/>
      <c r="AJ106" s="58">
        <f>Tableau1[[#This Row],[Date échéance]]-75</f>
        <v>-75</v>
      </c>
      <c r="AK106" s="69"/>
      <c r="AL106" s="58">
        <f>Tableau1[[#This Row],[Date échéance]]-30</f>
        <v>-30</v>
      </c>
      <c r="AM106" s="69"/>
      <c r="AN106" s="69"/>
      <c r="AO106" s="67"/>
      <c r="AP106" s="67"/>
      <c r="AQ106" s="67"/>
      <c r="AR106" s="67"/>
      <c r="AS106" s="67"/>
      <c r="AT106"/>
    </row>
    <row r="107" spans="1:46" ht="15" customHeight="1" x14ac:dyDescent="0.25">
      <c r="A107" s="90"/>
      <c r="B107" s="67"/>
      <c r="C107" s="90"/>
      <c r="D107" s="90"/>
      <c r="E107" s="91"/>
      <c r="F107" s="94"/>
      <c r="H107" s="62"/>
      <c r="I107" s="67"/>
      <c r="J107" s="67"/>
      <c r="K107" s="67"/>
      <c r="L107" s="67"/>
      <c r="M107" s="67"/>
      <c r="N107" s="67"/>
      <c r="O107" s="94"/>
      <c r="P107" s="93"/>
      <c r="Q107" s="92"/>
      <c r="R107" s="69"/>
      <c r="T107" s="92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58" t="str">
        <f>IF(Tableau1[[#This Row],[Date attrib]]="","",Tableau1[[#This Row],[Date attrib]]+90)</f>
        <v/>
      </c>
      <c r="AG107" s="69"/>
      <c r="AH10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07" s="69"/>
      <c r="AJ107" s="58">
        <f>Tableau1[[#This Row],[Date échéance]]-75</f>
        <v>-75</v>
      </c>
      <c r="AK107" s="69"/>
      <c r="AL107" s="58">
        <f>Tableau1[[#This Row],[Date échéance]]-30</f>
        <v>-30</v>
      </c>
      <c r="AM107" s="69"/>
      <c r="AN107" s="69"/>
      <c r="AO107" s="67"/>
      <c r="AP107" s="67"/>
      <c r="AQ107" s="67"/>
      <c r="AR107" s="67"/>
      <c r="AS107" s="67"/>
      <c r="AT107"/>
    </row>
    <row r="108" spans="1:46" ht="15" customHeight="1" x14ac:dyDescent="0.25">
      <c r="A108" s="90"/>
      <c r="B108" s="67"/>
      <c r="C108" s="90"/>
      <c r="D108" s="90"/>
      <c r="E108" s="91"/>
      <c r="F108" s="94"/>
      <c r="H108" s="62"/>
      <c r="I108" s="67"/>
      <c r="J108" s="67"/>
      <c r="K108" s="67"/>
      <c r="L108" s="67"/>
      <c r="M108" s="67"/>
      <c r="N108" s="67"/>
      <c r="O108" s="94"/>
      <c r="P108" s="93"/>
      <c r="Q108" s="92"/>
      <c r="R108" s="69"/>
      <c r="T108" s="92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58" t="str">
        <f>IF(Tableau1[[#This Row],[Date attrib]]="","",Tableau1[[#This Row],[Date attrib]]+90)</f>
        <v/>
      </c>
      <c r="AG108" s="69"/>
      <c r="AH10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08" s="69"/>
      <c r="AJ108" s="58">
        <f>Tableau1[[#This Row],[Date échéance]]-75</f>
        <v>-75</v>
      </c>
      <c r="AK108" s="69"/>
      <c r="AL108" s="58">
        <f>Tableau1[[#This Row],[Date échéance]]-30</f>
        <v>-30</v>
      </c>
      <c r="AM108" s="69"/>
      <c r="AN108" s="69"/>
      <c r="AO108" s="67"/>
      <c r="AP108" s="67"/>
      <c r="AQ108" s="67"/>
      <c r="AR108" s="67"/>
      <c r="AS108" s="67"/>
      <c r="AT108"/>
    </row>
    <row r="109" spans="1:46" ht="15" customHeight="1" x14ac:dyDescent="0.25">
      <c r="A109" s="90"/>
      <c r="B109" s="67"/>
      <c r="C109" s="90"/>
      <c r="D109" s="90"/>
      <c r="E109" s="91"/>
      <c r="F109" s="94"/>
      <c r="H109" s="62"/>
      <c r="I109" s="67"/>
      <c r="J109" s="67"/>
      <c r="K109" s="67"/>
      <c r="L109" s="67"/>
      <c r="M109" s="67"/>
      <c r="N109" s="67"/>
      <c r="O109" s="94"/>
      <c r="P109" s="93"/>
      <c r="Q109" s="92"/>
      <c r="R109" s="69"/>
      <c r="T109" s="92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58" t="str">
        <f>IF(Tableau1[[#This Row],[Date attrib]]="","",Tableau1[[#This Row],[Date attrib]]+90)</f>
        <v/>
      </c>
      <c r="AG109" s="69"/>
      <c r="AH10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09" s="69"/>
      <c r="AJ109" s="58">
        <f>Tableau1[[#This Row],[Date échéance]]-75</f>
        <v>-75</v>
      </c>
      <c r="AK109" s="69"/>
      <c r="AL109" s="58">
        <f>Tableau1[[#This Row],[Date échéance]]-30</f>
        <v>-30</v>
      </c>
      <c r="AM109" s="69"/>
      <c r="AN109" s="69"/>
      <c r="AO109" s="67"/>
      <c r="AP109" s="67"/>
      <c r="AQ109" s="67"/>
      <c r="AR109" s="67"/>
      <c r="AS109" s="67"/>
      <c r="AT109"/>
    </row>
    <row r="110" spans="1:46" ht="15" customHeight="1" x14ac:dyDescent="0.25">
      <c r="A110" s="90"/>
      <c r="B110" s="67"/>
      <c r="C110" s="90"/>
      <c r="D110" s="90"/>
      <c r="E110" s="91"/>
      <c r="F110" s="94"/>
      <c r="H110" s="62"/>
      <c r="I110" s="67"/>
      <c r="J110" s="67"/>
      <c r="K110" s="67"/>
      <c r="L110" s="67"/>
      <c r="M110" s="67"/>
      <c r="N110" s="67"/>
      <c r="O110" s="94"/>
      <c r="P110" s="93"/>
      <c r="Q110" s="92"/>
      <c r="R110" s="69"/>
      <c r="T110" s="92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58" t="str">
        <f>IF(Tableau1[[#This Row],[Date attrib]]="","",Tableau1[[#This Row],[Date attrib]]+90)</f>
        <v/>
      </c>
      <c r="AG110" s="69"/>
      <c r="AH11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10" s="69"/>
      <c r="AJ110" s="58">
        <f>Tableau1[[#This Row],[Date échéance]]-75</f>
        <v>-75</v>
      </c>
      <c r="AK110" s="69"/>
      <c r="AL110" s="58">
        <f>Tableau1[[#This Row],[Date échéance]]-30</f>
        <v>-30</v>
      </c>
      <c r="AM110" s="69"/>
      <c r="AN110" s="69"/>
      <c r="AO110" s="67"/>
      <c r="AP110" s="67"/>
      <c r="AQ110" s="67"/>
      <c r="AR110" s="67"/>
      <c r="AS110" s="67"/>
      <c r="AT110"/>
    </row>
    <row r="111" spans="1:46" ht="15" customHeight="1" x14ac:dyDescent="0.25">
      <c r="A111" s="90"/>
      <c r="B111" s="67"/>
      <c r="C111" s="90"/>
      <c r="D111" s="90"/>
      <c r="E111" s="91"/>
      <c r="F111" s="94"/>
      <c r="H111" s="62"/>
      <c r="I111" s="67"/>
      <c r="J111" s="67"/>
      <c r="K111" s="67"/>
      <c r="L111" s="67"/>
      <c r="M111" s="67"/>
      <c r="N111" s="67"/>
      <c r="O111" s="94"/>
      <c r="P111" s="93"/>
      <c r="Q111" s="92"/>
      <c r="R111" s="69"/>
      <c r="T111" s="92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58" t="str">
        <f>IF(Tableau1[[#This Row],[Date attrib]]="","",Tableau1[[#This Row],[Date attrib]]+90)</f>
        <v/>
      </c>
      <c r="AG111" s="69"/>
      <c r="AH11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11" s="69"/>
      <c r="AJ111" s="58">
        <f>Tableau1[[#This Row],[Date échéance]]-75</f>
        <v>-75</v>
      </c>
      <c r="AK111" s="69"/>
      <c r="AL111" s="58">
        <f>Tableau1[[#This Row],[Date échéance]]-30</f>
        <v>-30</v>
      </c>
      <c r="AM111" s="69"/>
      <c r="AN111" s="69"/>
      <c r="AO111" s="67"/>
      <c r="AP111" s="67"/>
      <c r="AQ111" s="67"/>
      <c r="AR111" s="67"/>
      <c r="AS111" s="67"/>
      <c r="AT111"/>
    </row>
    <row r="112" spans="1:46" ht="15" customHeight="1" x14ac:dyDescent="0.25">
      <c r="A112" s="90"/>
      <c r="B112" s="67"/>
      <c r="C112" s="90"/>
      <c r="D112" s="90"/>
      <c r="E112" s="91"/>
      <c r="F112" s="94"/>
      <c r="H112" s="62"/>
      <c r="I112" s="67"/>
      <c r="J112" s="67"/>
      <c r="K112" s="67"/>
      <c r="L112" s="67"/>
      <c r="M112" s="67"/>
      <c r="N112" s="67"/>
      <c r="O112" s="94"/>
      <c r="P112" s="93"/>
      <c r="Q112" s="92"/>
      <c r="R112" s="69"/>
      <c r="T112" s="92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58" t="str">
        <f>IF(Tableau1[[#This Row],[Date attrib]]="","",Tableau1[[#This Row],[Date attrib]]+90)</f>
        <v/>
      </c>
      <c r="AG112" s="69"/>
      <c r="AH11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12" s="69"/>
      <c r="AJ112" s="58">
        <f>Tableau1[[#This Row],[Date échéance]]-75</f>
        <v>-75</v>
      </c>
      <c r="AK112" s="69"/>
      <c r="AL112" s="58">
        <f>Tableau1[[#This Row],[Date échéance]]-30</f>
        <v>-30</v>
      </c>
      <c r="AM112" s="69"/>
      <c r="AN112" s="69"/>
      <c r="AO112" s="67"/>
      <c r="AP112" s="67"/>
      <c r="AQ112" s="67"/>
      <c r="AR112" s="67"/>
      <c r="AS112" s="67"/>
      <c r="AT112"/>
    </row>
    <row r="113" spans="1:46" ht="15" customHeight="1" x14ac:dyDescent="0.25">
      <c r="A113" s="90"/>
      <c r="B113" s="67"/>
      <c r="C113" s="90"/>
      <c r="D113" s="90"/>
      <c r="E113" s="91"/>
      <c r="F113" s="94"/>
      <c r="H113" s="62"/>
      <c r="I113" s="67"/>
      <c r="J113" s="67"/>
      <c r="K113" s="67"/>
      <c r="L113" s="67"/>
      <c r="M113" s="67"/>
      <c r="N113" s="67"/>
      <c r="O113" s="94"/>
      <c r="P113" s="93"/>
      <c r="Q113" s="92"/>
      <c r="R113" s="69"/>
      <c r="T113" s="92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58" t="str">
        <f>IF(Tableau1[[#This Row],[Date attrib]]="","",Tableau1[[#This Row],[Date attrib]]+90)</f>
        <v/>
      </c>
      <c r="AG113" s="69"/>
      <c r="AH11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13" s="69"/>
      <c r="AJ113" s="58">
        <f>Tableau1[[#This Row],[Date échéance]]-75</f>
        <v>-75</v>
      </c>
      <c r="AK113" s="69"/>
      <c r="AL113" s="58">
        <f>Tableau1[[#This Row],[Date échéance]]-30</f>
        <v>-30</v>
      </c>
      <c r="AM113" s="69"/>
      <c r="AN113" s="69"/>
      <c r="AO113" s="67"/>
      <c r="AP113" s="67"/>
      <c r="AQ113" s="67"/>
      <c r="AR113" s="67"/>
      <c r="AS113" s="67"/>
      <c r="AT113"/>
    </row>
    <row r="114" spans="1:46" ht="15" customHeight="1" x14ac:dyDescent="0.25">
      <c r="A114" s="90"/>
      <c r="B114" s="67"/>
      <c r="C114" s="90"/>
      <c r="D114" s="90"/>
      <c r="E114" s="91"/>
      <c r="F114" s="94"/>
      <c r="H114" s="62"/>
      <c r="I114" s="67"/>
      <c r="J114" s="67"/>
      <c r="K114" s="67"/>
      <c r="L114" s="67"/>
      <c r="M114" s="67"/>
      <c r="N114" s="67"/>
      <c r="O114" s="94"/>
      <c r="P114" s="93"/>
      <c r="Q114" s="92"/>
      <c r="R114" s="69"/>
      <c r="T114" s="92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58" t="str">
        <f>IF(Tableau1[[#This Row],[Date attrib]]="","",Tableau1[[#This Row],[Date attrib]]+90)</f>
        <v/>
      </c>
      <c r="AG114" s="69"/>
      <c r="AH11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14" s="69"/>
      <c r="AJ114" s="58">
        <f>Tableau1[[#This Row],[Date échéance]]-75</f>
        <v>-75</v>
      </c>
      <c r="AK114" s="69"/>
      <c r="AL114" s="58">
        <f>Tableau1[[#This Row],[Date échéance]]-30</f>
        <v>-30</v>
      </c>
      <c r="AM114" s="69"/>
      <c r="AN114" s="69"/>
      <c r="AO114" s="67"/>
      <c r="AP114" s="67"/>
      <c r="AQ114" s="67"/>
      <c r="AR114" s="67"/>
      <c r="AS114" s="67"/>
      <c r="AT114"/>
    </row>
    <row r="115" spans="1:46" ht="15" customHeight="1" x14ac:dyDescent="0.25">
      <c r="A115" s="90"/>
      <c r="B115" s="67"/>
      <c r="C115" s="90"/>
      <c r="D115" s="90"/>
      <c r="E115" s="91"/>
      <c r="F115" s="94"/>
      <c r="H115" s="62"/>
      <c r="I115" s="67"/>
      <c r="J115" s="67"/>
      <c r="K115" s="67"/>
      <c r="L115" s="67"/>
      <c r="M115" s="67"/>
      <c r="N115" s="67"/>
      <c r="O115" s="94"/>
      <c r="P115" s="93"/>
      <c r="Q115" s="92"/>
      <c r="R115" s="69"/>
      <c r="T115" s="92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58" t="str">
        <f>IF(Tableau1[[#This Row],[Date attrib]]="","",Tableau1[[#This Row],[Date attrib]]+90)</f>
        <v/>
      </c>
      <c r="AG115" s="69"/>
      <c r="AH11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15" s="69"/>
      <c r="AJ115" s="58">
        <f>Tableau1[[#This Row],[Date échéance]]-75</f>
        <v>-75</v>
      </c>
      <c r="AK115" s="69"/>
      <c r="AL115" s="58">
        <f>Tableau1[[#This Row],[Date échéance]]-30</f>
        <v>-30</v>
      </c>
      <c r="AM115" s="69"/>
      <c r="AN115" s="69"/>
      <c r="AO115" s="67"/>
      <c r="AP115" s="67"/>
      <c r="AQ115" s="67"/>
      <c r="AR115" s="67"/>
      <c r="AS115" s="67"/>
      <c r="AT115"/>
    </row>
    <row r="116" spans="1:46" ht="15" customHeight="1" x14ac:dyDescent="0.25">
      <c r="A116" s="90"/>
      <c r="B116" s="67"/>
      <c r="C116" s="90"/>
      <c r="D116" s="90"/>
      <c r="E116" s="91"/>
      <c r="F116" s="94"/>
      <c r="H116" s="62"/>
      <c r="I116" s="67"/>
      <c r="J116" s="67"/>
      <c r="K116" s="67"/>
      <c r="L116" s="67"/>
      <c r="M116" s="67"/>
      <c r="N116" s="67"/>
      <c r="O116" s="94"/>
      <c r="P116" s="93"/>
      <c r="Q116" s="92"/>
      <c r="R116" s="69"/>
      <c r="T116" s="92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58" t="str">
        <f>IF(Tableau1[[#This Row],[Date attrib]]="","",Tableau1[[#This Row],[Date attrib]]+90)</f>
        <v/>
      </c>
      <c r="AG116" s="69"/>
      <c r="AH11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16" s="69"/>
      <c r="AJ116" s="58">
        <f>Tableau1[[#This Row],[Date échéance]]-75</f>
        <v>-75</v>
      </c>
      <c r="AK116" s="69"/>
      <c r="AL116" s="58">
        <f>Tableau1[[#This Row],[Date échéance]]-30</f>
        <v>-30</v>
      </c>
      <c r="AM116" s="69"/>
      <c r="AN116" s="69"/>
      <c r="AO116" s="67"/>
      <c r="AP116" s="67"/>
      <c r="AQ116" s="67"/>
      <c r="AR116" s="67"/>
      <c r="AS116" s="67"/>
      <c r="AT116"/>
    </row>
    <row r="117" spans="1:46" ht="15" customHeight="1" x14ac:dyDescent="0.25">
      <c r="A117" s="90"/>
      <c r="B117" s="67"/>
      <c r="C117" s="90"/>
      <c r="D117" s="90"/>
      <c r="E117" s="91"/>
      <c r="F117" s="94"/>
      <c r="H117" s="62"/>
      <c r="I117" s="67"/>
      <c r="J117" s="67"/>
      <c r="K117" s="67"/>
      <c r="L117" s="67"/>
      <c r="M117" s="67"/>
      <c r="N117" s="67"/>
      <c r="O117" s="94"/>
      <c r="P117" s="93"/>
      <c r="Q117" s="92"/>
      <c r="R117" s="69"/>
      <c r="T117" s="92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58" t="str">
        <f>IF(Tableau1[[#This Row],[Date attrib]]="","",Tableau1[[#This Row],[Date attrib]]+90)</f>
        <v/>
      </c>
      <c r="AG117" s="69"/>
      <c r="AH11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17" s="69"/>
      <c r="AJ117" s="58">
        <f>Tableau1[[#This Row],[Date échéance]]-75</f>
        <v>-75</v>
      </c>
      <c r="AK117" s="69"/>
      <c r="AL117" s="58">
        <f>Tableau1[[#This Row],[Date échéance]]-30</f>
        <v>-30</v>
      </c>
      <c r="AM117" s="69"/>
      <c r="AN117" s="69"/>
      <c r="AO117" s="67"/>
      <c r="AP117" s="67"/>
      <c r="AQ117" s="67"/>
      <c r="AR117" s="67"/>
      <c r="AS117" s="67"/>
      <c r="AT117"/>
    </row>
    <row r="118" spans="1:46" ht="15" customHeight="1" x14ac:dyDescent="0.25">
      <c r="A118" s="90"/>
      <c r="B118" s="67"/>
      <c r="C118" s="90"/>
      <c r="D118" s="90"/>
      <c r="E118" s="91"/>
      <c r="F118" s="94"/>
      <c r="H118" s="62"/>
      <c r="I118" s="67"/>
      <c r="J118" s="67"/>
      <c r="K118" s="67"/>
      <c r="L118" s="67"/>
      <c r="M118" s="67"/>
      <c r="N118" s="67"/>
      <c r="O118" s="94"/>
      <c r="P118" s="93"/>
      <c r="Q118" s="92"/>
      <c r="R118" s="69"/>
      <c r="T118" s="92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58" t="str">
        <f>IF(Tableau1[[#This Row],[Date attrib]]="","",Tableau1[[#This Row],[Date attrib]]+90)</f>
        <v/>
      </c>
      <c r="AG118" s="69"/>
      <c r="AH11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18" s="69"/>
      <c r="AJ118" s="58">
        <f>Tableau1[[#This Row],[Date échéance]]-75</f>
        <v>-75</v>
      </c>
      <c r="AK118" s="69"/>
      <c r="AL118" s="58">
        <f>Tableau1[[#This Row],[Date échéance]]-30</f>
        <v>-30</v>
      </c>
      <c r="AM118" s="69"/>
      <c r="AN118" s="69"/>
      <c r="AO118" s="67"/>
      <c r="AP118" s="67"/>
      <c r="AQ118" s="67"/>
      <c r="AR118" s="67"/>
      <c r="AS118" s="67"/>
      <c r="AT118"/>
    </row>
    <row r="119" spans="1:46" ht="15" customHeight="1" x14ac:dyDescent="0.25">
      <c r="A119" s="90"/>
      <c r="B119" s="67"/>
      <c r="C119" s="90"/>
      <c r="D119" s="90"/>
      <c r="E119" s="91"/>
      <c r="F119" s="94"/>
      <c r="H119" s="62"/>
      <c r="I119" s="67"/>
      <c r="J119" s="67"/>
      <c r="K119" s="67"/>
      <c r="L119" s="67"/>
      <c r="M119" s="67"/>
      <c r="N119" s="67"/>
      <c r="O119" s="94"/>
      <c r="P119" s="93"/>
      <c r="Q119" s="92"/>
      <c r="R119" s="69"/>
      <c r="T119" s="92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58" t="str">
        <f>IF(Tableau1[[#This Row],[Date attrib]]="","",Tableau1[[#This Row],[Date attrib]]+90)</f>
        <v/>
      </c>
      <c r="AG119" s="69"/>
      <c r="AH11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19" s="69"/>
      <c r="AJ119" s="58">
        <f>Tableau1[[#This Row],[Date échéance]]-75</f>
        <v>-75</v>
      </c>
      <c r="AK119" s="69"/>
      <c r="AL119" s="58">
        <f>Tableau1[[#This Row],[Date échéance]]-30</f>
        <v>-30</v>
      </c>
      <c r="AM119" s="69"/>
      <c r="AN119" s="69"/>
      <c r="AO119" s="67"/>
      <c r="AP119" s="67"/>
      <c r="AQ119" s="67"/>
      <c r="AR119" s="67"/>
      <c r="AS119" s="67"/>
      <c r="AT119"/>
    </row>
    <row r="120" spans="1:46" ht="15" customHeight="1" x14ac:dyDescent="0.25">
      <c r="A120" s="90"/>
      <c r="B120" s="67"/>
      <c r="C120" s="90"/>
      <c r="D120" s="90"/>
      <c r="E120" s="91"/>
      <c r="F120" s="94"/>
      <c r="H120" s="62"/>
      <c r="I120" s="67"/>
      <c r="J120" s="67"/>
      <c r="K120" s="67"/>
      <c r="L120" s="67"/>
      <c r="M120" s="67"/>
      <c r="N120" s="67"/>
      <c r="O120" s="94"/>
      <c r="P120" s="93"/>
      <c r="Q120" s="92"/>
      <c r="R120" s="69"/>
      <c r="T120" s="92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58" t="str">
        <f>IF(Tableau1[[#This Row],[Date attrib]]="","",Tableau1[[#This Row],[Date attrib]]+90)</f>
        <v/>
      </c>
      <c r="AG120" s="69"/>
      <c r="AH12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20" s="69"/>
      <c r="AJ120" s="58">
        <f>Tableau1[[#This Row],[Date échéance]]-75</f>
        <v>-75</v>
      </c>
      <c r="AK120" s="69"/>
      <c r="AL120" s="58">
        <f>Tableau1[[#This Row],[Date échéance]]-30</f>
        <v>-30</v>
      </c>
      <c r="AM120" s="69"/>
      <c r="AN120" s="69"/>
      <c r="AO120" s="67"/>
      <c r="AP120" s="67"/>
      <c r="AQ120" s="67"/>
      <c r="AR120" s="67"/>
      <c r="AS120" s="67"/>
      <c r="AT120"/>
    </row>
    <row r="121" spans="1:46" ht="15" customHeight="1" x14ac:dyDescent="0.25">
      <c r="A121" s="90"/>
      <c r="B121" s="67"/>
      <c r="C121" s="90"/>
      <c r="D121" s="90"/>
      <c r="E121" s="91"/>
      <c r="F121" s="94"/>
      <c r="H121" s="62"/>
      <c r="I121" s="67"/>
      <c r="J121" s="67"/>
      <c r="K121" s="67"/>
      <c r="L121" s="67"/>
      <c r="M121" s="67"/>
      <c r="N121" s="67"/>
      <c r="O121" s="94"/>
      <c r="P121" s="93"/>
      <c r="Q121" s="92"/>
      <c r="R121" s="69"/>
      <c r="T121" s="92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58" t="str">
        <f>IF(Tableau1[[#This Row],[Date attrib]]="","",Tableau1[[#This Row],[Date attrib]]+90)</f>
        <v/>
      </c>
      <c r="AG121" s="69"/>
      <c r="AH12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21" s="69"/>
      <c r="AJ121" s="58">
        <f>Tableau1[[#This Row],[Date échéance]]-75</f>
        <v>-75</v>
      </c>
      <c r="AK121" s="69"/>
      <c r="AL121" s="58">
        <f>Tableau1[[#This Row],[Date échéance]]-30</f>
        <v>-30</v>
      </c>
      <c r="AM121" s="69"/>
      <c r="AN121" s="69"/>
      <c r="AO121" s="67"/>
      <c r="AP121" s="67"/>
      <c r="AQ121" s="67"/>
      <c r="AR121" s="67"/>
      <c r="AS121" s="67"/>
      <c r="AT121"/>
    </row>
    <row r="122" spans="1:46" ht="15" customHeight="1" x14ac:dyDescent="0.25">
      <c r="A122" s="90"/>
      <c r="B122" s="67"/>
      <c r="C122" s="90"/>
      <c r="D122" s="90"/>
      <c r="E122" s="91"/>
      <c r="F122" s="94"/>
      <c r="H122" s="62"/>
      <c r="I122" s="67"/>
      <c r="J122" s="67"/>
      <c r="K122" s="67"/>
      <c r="L122" s="67"/>
      <c r="M122" s="67"/>
      <c r="N122" s="67"/>
      <c r="O122" s="94"/>
      <c r="P122" s="93"/>
      <c r="Q122" s="92"/>
      <c r="R122" s="69"/>
      <c r="T122" s="92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58" t="str">
        <f>IF(Tableau1[[#This Row],[Date attrib]]="","",Tableau1[[#This Row],[Date attrib]]+90)</f>
        <v/>
      </c>
      <c r="AG122" s="69"/>
      <c r="AH12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22" s="69"/>
      <c r="AJ122" s="58">
        <f>Tableau1[[#This Row],[Date échéance]]-75</f>
        <v>-75</v>
      </c>
      <c r="AK122" s="69"/>
      <c r="AL122" s="58">
        <f>Tableau1[[#This Row],[Date échéance]]-30</f>
        <v>-30</v>
      </c>
      <c r="AM122" s="69"/>
      <c r="AN122" s="69"/>
      <c r="AO122" s="67"/>
      <c r="AP122" s="67"/>
      <c r="AQ122" s="67"/>
      <c r="AR122" s="67"/>
      <c r="AS122" s="67"/>
      <c r="AT122"/>
    </row>
    <row r="123" spans="1:46" ht="15" customHeight="1" x14ac:dyDescent="0.25">
      <c r="A123" s="90"/>
      <c r="B123" s="67"/>
      <c r="C123" s="90"/>
      <c r="D123" s="90"/>
      <c r="E123" s="91"/>
      <c r="F123" s="94"/>
      <c r="H123" s="62"/>
      <c r="I123" s="67"/>
      <c r="J123" s="67"/>
      <c r="K123" s="67"/>
      <c r="L123" s="67"/>
      <c r="M123" s="67"/>
      <c r="N123" s="67"/>
      <c r="O123" s="94"/>
      <c r="P123" s="93"/>
      <c r="Q123" s="92"/>
      <c r="R123" s="69"/>
      <c r="T123" s="92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58" t="str">
        <f>IF(Tableau1[[#This Row],[Date attrib]]="","",Tableau1[[#This Row],[Date attrib]]+90)</f>
        <v/>
      </c>
      <c r="AG123" s="69"/>
      <c r="AH12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23" s="69"/>
      <c r="AJ123" s="58">
        <f>Tableau1[[#This Row],[Date échéance]]-75</f>
        <v>-75</v>
      </c>
      <c r="AK123" s="69"/>
      <c r="AL123" s="58">
        <f>Tableau1[[#This Row],[Date échéance]]-30</f>
        <v>-30</v>
      </c>
      <c r="AM123" s="69"/>
      <c r="AN123" s="69"/>
      <c r="AO123" s="67"/>
      <c r="AP123" s="67"/>
      <c r="AQ123" s="67"/>
      <c r="AR123" s="67"/>
      <c r="AS123" s="67"/>
      <c r="AT123"/>
    </row>
    <row r="124" spans="1:46" ht="15" customHeight="1" x14ac:dyDescent="0.25">
      <c r="A124" s="90"/>
      <c r="B124" s="67"/>
      <c r="C124" s="90"/>
      <c r="D124" s="90"/>
      <c r="E124" s="91"/>
      <c r="F124" s="94"/>
      <c r="H124" s="62"/>
      <c r="I124" s="67"/>
      <c r="J124" s="67"/>
      <c r="K124" s="67"/>
      <c r="L124" s="67"/>
      <c r="M124" s="67"/>
      <c r="N124" s="67"/>
      <c r="O124" s="94"/>
      <c r="P124" s="93"/>
      <c r="Q124" s="92"/>
      <c r="R124" s="69"/>
      <c r="T124" s="92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58" t="str">
        <f>IF(Tableau1[[#This Row],[Date attrib]]="","",Tableau1[[#This Row],[Date attrib]]+90)</f>
        <v/>
      </c>
      <c r="AG124" s="69"/>
      <c r="AH12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24" s="69"/>
      <c r="AJ124" s="58">
        <f>Tableau1[[#This Row],[Date échéance]]-75</f>
        <v>-75</v>
      </c>
      <c r="AK124" s="69"/>
      <c r="AL124" s="58">
        <f>Tableau1[[#This Row],[Date échéance]]-30</f>
        <v>-30</v>
      </c>
      <c r="AM124" s="69"/>
      <c r="AN124" s="69"/>
      <c r="AO124" s="67"/>
      <c r="AP124" s="67"/>
      <c r="AQ124" s="67"/>
      <c r="AR124" s="67"/>
      <c r="AS124" s="67"/>
      <c r="AT124"/>
    </row>
    <row r="125" spans="1:46" ht="15" customHeight="1" x14ac:dyDescent="0.25">
      <c r="A125" s="90"/>
      <c r="B125" s="67"/>
      <c r="C125" s="90"/>
      <c r="D125" s="90"/>
      <c r="E125" s="91"/>
      <c r="F125" s="94"/>
      <c r="H125" s="62"/>
      <c r="I125" s="67"/>
      <c r="J125" s="67"/>
      <c r="K125" s="67"/>
      <c r="L125" s="67"/>
      <c r="M125" s="67"/>
      <c r="N125" s="67"/>
      <c r="O125" s="94"/>
      <c r="P125" s="93"/>
      <c r="Q125" s="92"/>
      <c r="R125" s="69"/>
      <c r="T125" s="92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58" t="str">
        <f>IF(Tableau1[[#This Row],[Date attrib]]="","",Tableau1[[#This Row],[Date attrib]]+90)</f>
        <v/>
      </c>
      <c r="AG125" s="69"/>
      <c r="AH12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25" s="69"/>
      <c r="AJ125" s="58">
        <f>Tableau1[[#This Row],[Date échéance]]-75</f>
        <v>-75</v>
      </c>
      <c r="AK125" s="69"/>
      <c r="AL125" s="58">
        <f>Tableau1[[#This Row],[Date échéance]]-30</f>
        <v>-30</v>
      </c>
      <c r="AM125" s="69"/>
      <c r="AN125" s="69"/>
      <c r="AO125" s="67"/>
      <c r="AP125" s="67"/>
      <c r="AQ125" s="67"/>
      <c r="AR125" s="67"/>
      <c r="AS125" s="67"/>
      <c r="AT125"/>
    </row>
    <row r="126" spans="1:46" ht="15" customHeight="1" x14ac:dyDescent="0.25">
      <c r="A126" s="90"/>
      <c r="B126" s="67"/>
      <c r="C126" s="90"/>
      <c r="D126" s="90"/>
      <c r="E126" s="91"/>
      <c r="F126" s="94"/>
      <c r="H126" s="62"/>
      <c r="I126" s="67"/>
      <c r="J126" s="67"/>
      <c r="K126" s="67"/>
      <c r="L126" s="67"/>
      <c r="M126" s="67"/>
      <c r="N126" s="67"/>
      <c r="O126" s="94"/>
      <c r="P126" s="93"/>
      <c r="Q126" s="92"/>
      <c r="R126" s="69"/>
      <c r="T126" s="92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58" t="str">
        <f>IF(Tableau1[[#This Row],[Date attrib]]="","",Tableau1[[#This Row],[Date attrib]]+90)</f>
        <v/>
      </c>
      <c r="AG126" s="69"/>
      <c r="AH12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26" s="69"/>
      <c r="AJ126" s="58">
        <f>Tableau1[[#This Row],[Date échéance]]-75</f>
        <v>-75</v>
      </c>
      <c r="AK126" s="69"/>
      <c r="AL126" s="58">
        <f>Tableau1[[#This Row],[Date échéance]]-30</f>
        <v>-30</v>
      </c>
      <c r="AM126" s="69"/>
      <c r="AN126" s="69"/>
      <c r="AO126" s="67"/>
      <c r="AP126" s="67"/>
      <c r="AQ126" s="67"/>
      <c r="AR126" s="67"/>
      <c r="AS126" s="67"/>
      <c r="AT126"/>
    </row>
    <row r="127" spans="1:46" ht="15" customHeight="1" x14ac:dyDescent="0.25">
      <c r="A127" s="90"/>
      <c r="B127" s="67"/>
      <c r="C127" s="90"/>
      <c r="D127" s="90"/>
      <c r="E127" s="91"/>
      <c r="F127" s="94"/>
      <c r="H127" s="62"/>
      <c r="I127" s="67"/>
      <c r="J127" s="67"/>
      <c r="K127" s="67"/>
      <c r="L127" s="67"/>
      <c r="M127" s="67"/>
      <c r="N127" s="67"/>
      <c r="O127" s="94"/>
      <c r="P127" s="93"/>
      <c r="Q127" s="92"/>
      <c r="R127" s="69"/>
      <c r="T127" s="92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58" t="str">
        <f>IF(Tableau1[[#This Row],[Date attrib]]="","",Tableau1[[#This Row],[Date attrib]]+90)</f>
        <v/>
      </c>
      <c r="AG127" s="69"/>
      <c r="AH12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27" s="69"/>
      <c r="AJ127" s="58">
        <f>Tableau1[[#This Row],[Date échéance]]-75</f>
        <v>-75</v>
      </c>
      <c r="AK127" s="69"/>
      <c r="AL127" s="58">
        <f>Tableau1[[#This Row],[Date échéance]]-30</f>
        <v>-30</v>
      </c>
      <c r="AM127" s="69"/>
      <c r="AN127" s="69"/>
      <c r="AO127" s="67"/>
      <c r="AP127" s="67"/>
      <c r="AQ127" s="67"/>
      <c r="AR127" s="67"/>
      <c r="AS127" s="67"/>
      <c r="AT127"/>
    </row>
    <row r="128" spans="1:46" ht="15" customHeight="1" x14ac:dyDescent="0.25">
      <c r="A128" s="90"/>
      <c r="B128" s="67"/>
      <c r="C128" s="90"/>
      <c r="D128" s="90"/>
      <c r="E128" s="91"/>
      <c r="F128" s="94"/>
      <c r="H128" s="62"/>
      <c r="I128" s="67"/>
      <c r="J128" s="67"/>
      <c r="K128" s="67"/>
      <c r="L128" s="67"/>
      <c r="M128" s="67"/>
      <c r="N128" s="67"/>
      <c r="O128" s="94"/>
      <c r="P128" s="93"/>
      <c r="Q128" s="92"/>
      <c r="R128" s="69"/>
      <c r="T128" s="92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58" t="str">
        <f>IF(Tableau1[[#This Row],[Date attrib]]="","",Tableau1[[#This Row],[Date attrib]]+90)</f>
        <v/>
      </c>
      <c r="AG128" s="69"/>
      <c r="AH12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28" s="69"/>
      <c r="AJ128" s="58">
        <f>Tableau1[[#This Row],[Date échéance]]-75</f>
        <v>-75</v>
      </c>
      <c r="AK128" s="69"/>
      <c r="AL128" s="58">
        <f>Tableau1[[#This Row],[Date échéance]]-30</f>
        <v>-30</v>
      </c>
      <c r="AM128" s="69"/>
      <c r="AN128" s="69"/>
      <c r="AO128" s="67"/>
      <c r="AP128" s="67"/>
      <c r="AQ128" s="67"/>
      <c r="AR128" s="67"/>
      <c r="AS128" s="67"/>
      <c r="AT128"/>
    </row>
    <row r="129" spans="1:46" ht="15" customHeight="1" x14ac:dyDescent="0.25">
      <c r="A129" s="90"/>
      <c r="B129" s="67"/>
      <c r="C129" s="90"/>
      <c r="D129" s="90"/>
      <c r="E129" s="91"/>
      <c r="F129" s="94"/>
      <c r="H129" s="62"/>
      <c r="I129" s="67"/>
      <c r="J129" s="67"/>
      <c r="K129" s="67"/>
      <c r="L129" s="67"/>
      <c r="M129" s="67"/>
      <c r="N129" s="67"/>
      <c r="O129" s="94"/>
      <c r="P129" s="93"/>
      <c r="Q129" s="92"/>
      <c r="R129" s="69"/>
      <c r="T129" s="92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58" t="str">
        <f>IF(Tableau1[[#This Row],[Date attrib]]="","",Tableau1[[#This Row],[Date attrib]]+90)</f>
        <v/>
      </c>
      <c r="AG129" s="69"/>
      <c r="AH12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29" s="69"/>
      <c r="AJ129" s="58">
        <f>Tableau1[[#This Row],[Date échéance]]-75</f>
        <v>-75</v>
      </c>
      <c r="AK129" s="69"/>
      <c r="AL129" s="58">
        <f>Tableau1[[#This Row],[Date échéance]]-30</f>
        <v>-30</v>
      </c>
      <c r="AM129" s="69"/>
      <c r="AN129" s="69"/>
      <c r="AO129" s="67"/>
      <c r="AP129" s="67"/>
      <c r="AQ129" s="67"/>
      <c r="AR129" s="67"/>
      <c r="AS129" s="67"/>
      <c r="AT129"/>
    </row>
    <row r="130" spans="1:46" ht="15" customHeight="1" x14ac:dyDescent="0.25">
      <c r="A130" s="90"/>
      <c r="B130" s="67"/>
      <c r="C130" s="90"/>
      <c r="D130" s="90"/>
      <c r="E130" s="91"/>
      <c r="F130" s="94"/>
      <c r="H130" s="62"/>
      <c r="I130" s="67"/>
      <c r="J130" s="67"/>
      <c r="K130" s="67"/>
      <c r="L130" s="67"/>
      <c r="M130" s="67"/>
      <c r="N130" s="67"/>
      <c r="O130" s="94"/>
      <c r="P130" s="93"/>
      <c r="Q130" s="92"/>
      <c r="R130" s="69"/>
      <c r="T130" s="92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58" t="str">
        <f>IF(Tableau1[[#This Row],[Date attrib]]="","",Tableau1[[#This Row],[Date attrib]]+90)</f>
        <v/>
      </c>
      <c r="AG130" s="69"/>
      <c r="AH13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30" s="69"/>
      <c r="AJ130" s="58">
        <f>Tableau1[[#This Row],[Date échéance]]-75</f>
        <v>-75</v>
      </c>
      <c r="AK130" s="69"/>
      <c r="AL130" s="58">
        <f>Tableau1[[#This Row],[Date échéance]]-30</f>
        <v>-30</v>
      </c>
      <c r="AM130" s="69"/>
      <c r="AN130" s="69"/>
      <c r="AO130" s="67"/>
      <c r="AP130" s="67"/>
      <c r="AQ130" s="67"/>
      <c r="AR130" s="67"/>
      <c r="AS130" s="67"/>
      <c r="AT130"/>
    </row>
    <row r="131" spans="1:46" ht="15" customHeight="1" x14ac:dyDescent="0.25">
      <c r="A131" s="90"/>
      <c r="B131" s="67"/>
      <c r="C131" s="90"/>
      <c r="D131" s="90"/>
      <c r="E131" s="91"/>
      <c r="F131" s="94"/>
      <c r="H131" s="62"/>
      <c r="I131" s="67"/>
      <c r="J131" s="67"/>
      <c r="K131" s="67"/>
      <c r="L131" s="67"/>
      <c r="M131" s="67"/>
      <c r="N131" s="67"/>
      <c r="O131" s="94"/>
      <c r="P131" s="93"/>
      <c r="Q131" s="92"/>
      <c r="R131" s="69"/>
      <c r="T131" s="92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58" t="str">
        <f>IF(Tableau1[[#This Row],[Date attrib]]="","",Tableau1[[#This Row],[Date attrib]]+90)</f>
        <v/>
      </c>
      <c r="AG131" s="69"/>
      <c r="AH13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31" s="69"/>
      <c r="AJ131" s="58">
        <f>Tableau1[[#This Row],[Date échéance]]-75</f>
        <v>-75</v>
      </c>
      <c r="AK131" s="69"/>
      <c r="AL131" s="58">
        <f>Tableau1[[#This Row],[Date échéance]]-30</f>
        <v>-30</v>
      </c>
      <c r="AM131" s="69"/>
      <c r="AN131" s="69"/>
      <c r="AO131" s="67"/>
      <c r="AP131" s="67"/>
      <c r="AQ131" s="67"/>
      <c r="AR131" s="67"/>
      <c r="AS131" s="67"/>
      <c r="AT131"/>
    </row>
    <row r="132" spans="1:46" ht="15" customHeight="1" x14ac:dyDescent="0.25">
      <c r="A132" s="90"/>
      <c r="B132" s="67"/>
      <c r="C132" s="90"/>
      <c r="D132" s="90"/>
      <c r="E132" s="91"/>
      <c r="F132" s="94"/>
      <c r="H132" s="62"/>
      <c r="I132" s="67"/>
      <c r="J132" s="67"/>
      <c r="K132" s="67"/>
      <c r="L132" s="67"/>
      <c r="M132" s="67"/>
      <c r="N132" s="67"/>
      <c r="O132" s="94"/>
      <c r="P132" s="93"/>
      <c r="Q132" s="92"/>
      <c r="R132" s="69"/>
      <c r="T132" s="92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58" t="str">
        <f>IF(Tableau1[[#This Row],[Date attrib]]="","",Tableau1[[#This Row],[Date attrib]]+90)</f>
        <v/>
      </c>
      <c r="AG132" s="69"/>
      <c r="AH13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32" s="69"/>
      <c r="AJ132" s="58">
        <f>Tableau1[[#This Row],[Date échéance]]-75</f>
        <v>-75</v>
      </c>
      <c r="AK132" s="69"/>
      <c r="AL132" s="58">
        <f>Tableau1[[#This Row],[Date échéance]]-30</f>
        <v>-30</v>
      </c>
      <c r="AM132" s="69"/>
      <c r="AN132" s="69"/>
      <c r="AO132" s="67"/>
      <c r="AP132" s="67"/>
      <c r="AQ132" s="67"/>
      <c r="AR132" s="67"/>
      <c r="AS132" s="67"/>
      <c r="AT132"/>
    </row>
    <row r="133" spans="1:46" ht="15" customHeight="1" x14ac:dyDescent="0.25">
      <c r="A133" s="90"/>
      <c r="B133" s="67"/>
      <c r="C133" s="90"/>
      <c r="D133" s="90"/>
      <c r="E133" s="91"/>
      <c r="F133" s="94"/>
      <c r="H133" s="62"/>
      <c r="I133" s="67"/>
      <c r="J133" s="67"/>
      <c r="K133" s="67"/>
      <c r="L133" s="67"/>
      <c r="M133" s="67"/>
      <c r="N133" s="67"/>
      <c r="O133" s="94"/>
      <c r="P133" s="93"/>
      <c r="Q133" s="92"/>
      <c r="R133" s="69"/>
      <c r="T133" s="92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58" t="str">
        <f>IF(Tableau1[[#This Row],[Date attrib]]="","",Tableau1[[#This Row],[Date attrib]]+90)</f>
        <v/>
      </c>
      <c r="AG133" s="69"/>
      <c r="AH13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33" s="69"/>
      <c r="AJ133" s="58">
        <f>Tableau1[[#This Row],[Date échéance]]-75</f>
        <v>-75</v>
      </c>
      <c r="AK133" s="69"/>
      <c r="AL133" s="58">
        <f>Tableau1[[#This Row],[Date échéance]]-30</f>
        <v>-30</v>
      </c>
      <c r="AM133" s="69"/>
      <c r="AN133" s="69"/>
      <c r="AO133" s="67"/>
      <c r="AP133" s="67"/>
      <c r="AQ133" s="67"/>
      <c r="AR133" s="67"/>
      <c r="AS133" s="67"/>
      <c r="AT133"/>
    </row>
    <row r="134" spans="1:46" ht="15" customHeight="1" x14ac:dyDescent="0.25">
      <c r="A134" s="90"/>
      <c r="B134" s="67"/>
      <c r="C134" s="90"/>
      <c r="D134" s="90"/>
      <c r="E134" s="91"/>
      <c r="F134" s="94"/>
      <c r="H134" s="62"/>
      <c r="I134" s="67"/>
      <c r="J134" s="67"/>
      <c r="K134" s="67"/>
      <c r="L134" s="67"/>
      <c r="M134" s="67"/>
      <c r="N134" s="67"/>
      <c r="O134" s="94"/>
      <c r="P134" s="93"/>
      <c r="Q134" s="92"/>
      <c r="R134" s="69"/>
      <c r="T134" s="92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58" t="str">
        <f>IF(Tableau1[[#This Row],[Date attrib]]="","",Tableau1[[#This Row],[Date attrib]]+90)</f>
        <v/>
      </c>
      <c r="AG134" s="69"/>
      <c r="AH13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34" s="69"/>
      <c r="AJ134" s="58">
        <f>Tableau1[[#This Row],[Date échéance]]-75</f>
        <v>-75</v>
      </c>
      <c r="AK134" s="69"/>
      <c r="AL134" s="58">
        <f>Tableau1[[#This Row],[Date échéance]]-30</f>
        <v>-30</v>
      </c>
      <c r="AM134" s="69"/>
      <c r="AN134" s="69"/>
      <c r="AO134" s="67"/>
      <c r="AP134" s="67"/>
      <c r="AQ134" s="67"/>
      <c r="AR134" s="67"/>
      <c r="AS134" s="67"/>
      <c r="AT134"/>
    </row>
    <row r="135" spans="1:46" ht="15" customHeight="1" x14ac:dyDescent="0.25">
      <c r="A135" s="90"/>
      <c r="B135" s="67"/>
      <c r="C135" s="90"/>
      <c r="D135" s="90"/>
      <c r="E135" s="91"/>
      <c r="F135" s="94"/>
      <c r="H135" s="62"/>
      <c r="I135" s="67"/>
      <c r="J135" s="67"/>
      <c r="K135" s="67"/>
      <c r="L135" s="67"/>
      <c r="M135" s="67"/>
      <c r="N135" s="67"/>
      <c r="O135" s="94"/>
      <c r="P135" s="93"/>
      <c r="Q135" s="92"/>
      <c r="R135" s="69"/>
      <c r="T135" s="92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58" t="str">
        <f>IF(Tableau1[[#This Row],[Date attrib]]="","",Tableau1[[#This Row],[Date attrib]]+90)</f>
        <v/>
      </c>
      <c r="AG135" s="69"/>
      <c r="AH13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35" s="69"/>
      <c r="AJ135" s="58">
        <f>Tableau1[[#This Row],[Date échéance]]-75</f>
        <v>-75</v>
      </c>
      <c r="AK135" s="69"/>
      <c r="AL135" s="58">
        <f>Tableau1[[#This Row],[Date échéance]]-30</f>
        <v>-30</v>
      </c>
      <c r="AM135" s="69"/>
      <c r="AN135" s="69"/>
      <c r="AO135" s="67"/>
      <c r="AP135" s="67"/>
      <c r="AQ135" s="67"/>
      <c r="AR135" s="67"/>
      <c r="AS135" s="67"/>
      <c r="AT135"/>
    </row>
    <row r="136" spans="1:46" ht="15" customHeight="1" x14ac:dyDescent="0.25">
      <c r="A136" s="90"/>
      <c r="B136" s="67"/>
      <c r="C136" s="90"/>
      <c r="D136" s="90"/>
      <c r="E136" s="91"/>
      <c r="F136" s="94"/>
      <c r="H136" s="62"/>
      <c r="I136" s="67"/>
      <c r="J136" s="67"/>
      <c r="K136" s="67"/>
      <c r="L136" s="67"/>
      <c r="M136" s="67"/>
      <c r="N136" s="67"/>
      <c r="O136" s="94"/>
      <c r="P136" s="93"/>
      <c r="Q136" s="92"/>
      <c r="R136" s="69"/>
      <c r="T136" s="92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58" t="str">
        <f>IF(Tableau1[[#This Row],[Date attrib]]="","",Tableau1[[#This Row],[Date attrib]]+90)</f>
        <v/>
      </c>
      <c r="AG136" s="69"/>
      <c r="AH13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36" s="69"/>
      <c r="AJ136" s="58">
        <f>Tableau1[[#This Row],[Date échéance]]-75</f>
        <v>-75</v>
      </c>
      <c r="AK136" s="69"/>
      <c r="AL136" s="58">
        <f>Tableau1[[#This Row],[Date échéance]]-30</f>
        <v>-30</v>
      </c>
      <c r="AM136" s="69"/>
      <c r="AN136" s="69"/>
      <c r="AO136" s="67"/>
      <c r="AP136" s="67"/>
      <c r="AQ136" s="67"/>
      <c r="AR136" s="67"/>
      <c r="AS136" s="67"/>
      <c r="AT136"/>
    </row>
    <row r="137" spans="1:46" ht="15" customHeight="1" x14ac:dyDescent="0.25">
      <c r="A137" s="90"/>
      <c r="B137" s="67"/>
      <c r="C137" s="90"/>
      <c r="D137" s="90"/>
      <c r="E137" s="91"/>
      <c r="F137" s="94"/>
      <c r="H137" s="62"/>
      <c r="I137" s="67"/>
      <c r="J137" s="67"/>
      <c r="K137" s="67"/>
      <c r="L137" s="67"/>
      <c r="M137" s="67"/>
      <c r="N137" s="67"/>
      <c r="O137" s="94"/>
      <c r="P137" s="93"/>
      <c r="Q137" s="92"/>
      <c r="R137" s="69"/>
      <c r="T137" s="92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58" t="str">
        <f>IF(Tableau1[[#This Row],[Date attrib]]="","",Tableau1[[#This Row],[Date attrib]]+90)</f>
        <v/>
      </c>
      <c r="AG137" s="69"/>
      <c r="AH13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37" s="69"/>
      <c r="AJ137" s="58">
        <f>Tableau1[[#This Row],[Date échéance]]-75</f>
        <v>-75</v>
      </c>
      <c r="AK137" s="69"/>
      <c r="AL137" s="58">
        <f>Tableau1[[#This Row],[Date échéance]]-30</f>
        <v>-30</v>
      </c>
      <c r="AM137" s="69"/>
      <c r="AN137" s="69"/>
      <c r="AO137" s="67"/>
      <c r="AP137" s="67"/>
      <c r="AQ137" s="67"/>
      <c r="AR137" s="67"/>
      <c r="AS137" s="67"/>
      <c r="AT137"/>
    </row>
    <row r="138" spans="1:46" ht="15" customHeight="1" x14ac:dyDescent="0.25">
      <c r="A138" s="90"/>
      <c r="B138" s="67"/>
      <c r="C138" s="90"/>
      <c r="D138" s="90"/>
      <c r="E138" s="91"/>
      <c r="F138" s="94"/>
      <c r="H138" s="62"/>
      <c r="I138" s="67"/>
      <c r="J138" s="67"/>
      <c r="K138" s="67"/>
      <c r="L138" s="67"/>
      <c r="M138" s="67"/>
      <c r="N138" s="67"/>
      <c r="O138" s="94"/>
      <c r="P138" s="93"/>
      <c r="Q138" s="92"/>
      <c r="R138" s="69"/>
      <c r="T138" s="92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58" t="str">
        <f>IF(Tableau1[[#This Row],[Date attrib]]="","",Tableau1[[#This Row],[Date attrib]]+90)</f>
        <v/>
      </c>
      <c r="AG138" s="69"/>
      <c r="AH13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38" s="69"/>
      <c r="AJ138" s="58">
        <f>Tableau1[[#This Row],[Date échéance]]-75</f>
        <v>-75</v>
      </c>
      <c r="AK138" s="69"/>
      <c r="AL138" s="58">
        <f>Tableau1[[#This Row],[Date échéance]]-30</f>
        <v>-30</v>
      </c>
      <c r="AM138" s="69"/>
      <c r="AN138" s="69"/>
      <c r="AO138" s="67"/>
      <c r="AP138" s="67"/>
      <c r="AQ138" s="67"/>
      <c r="AR138" s="67"/>
      <c r="AS138" s="67"/>
      <c r="AT138"/>
    </row>
    <row r="139" spans="1:46" ht="15" customHeight="1" x14ac:dyDescent="0.25">
      <c r="A139" s="90"/>
      <c r="B139" s="67"/>
      <c r="C139" s="90"/>
      <c r="D139" s="90"/>
      <c r="E139" s="91"/>
      <c r="F139" s="94"/>
      <c r="H139" s="62"/>
      <c r="I139" s="67"/>
      <c r="J139" s="67"/>
      <c r="K139" s="67"/>
      <c r="L139" s="67"/>
      <c r="M139" s="67"/>
      <c r="N139" s="67"/>
      <c r="O139" s="94"/>
      <c r="P139" s="93"/>
      <c r="Q139" s="92"/>
      <c r="R139" s="69"/>
      <c r="T139" s="92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58" t="str">
        <f>IF(Tableau1[[#This Row],[Date attrib]]="","",Tableau1[[#This Row],[Date attrib]]+90)</f>
        <v/>
      </c>
      <c r="AG139" s="69"/>
      <c r="AH13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39" s="69"/>
      <c r="AJ139" s="58">
        <f>Tableau1[[#This Row],[Date échéance]]-75</f>
        <v>-75</v>
      </c>
      <c r="AK139" s="69"/>
      <c r="AL139" s="58">
        <f>Tableau1[[#This Row],[Date échéance]]-30</f>
        <v>-30</v>
      </c>
      <c r="AM139" s="69"/>
      <c r="AN139" s="69"/>
      <c r="AO139" s="67"/>
      <c r="AP139" s="67"/>
      <c r="AQ139" s="67"/>
      <c r="AR139" s="67"/>
      <c r="AS139" s="67"/>
      <c r="AT139"/>
    </row>
    <row r="140" spans="1:46" ht="15" customHeight="1" x14ac:dyDescent="0.25">
      <c r="A140" s="90"/>
      <c r="B140" s="67"/>
      <c r="C140" s="90"/>
      <c r="D140" s="90"/>
      <c r="E140" s="91"/>
      <c r="F140" s="94"/>
      <c r="H140" s="62"/>
      <c r="I140" s="67"/>
      <c r="J140" s="67"/>
      <c r="K140" s="67"/>
      <c r="L140" s="67"/>
      <c r="M140" s="67"/>
      <c r="N140" s="67"/>
      <c r="O140" s="94"/>
      <c r="P140" s="93"/>
      <c r="Q140" s="92"/>
      <c r="R140" s="69"/>
      <c r="T140" s="92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58" t="str">
        <f>IF(Tableau1[[#This Row],[Date attrib]]="","",Tableau1[[#This Row],[Date attrib]]+90)</f>
        <v/>
      </c>
      <c r="AG140" s="69"/>
      <c r="AH14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40" s="69"/>
      <c r="AJ140" s="58">
        <f>Tableau1[[#This Row],[Date échéance]]-75</f>
        <v>-75</v>
      </c>
      <c r="AK140" s="69"/>
      <c r="AL140" s="58">
        <f>Tableau1[[#This Row],[Date échéance]]-30</f>
        <v>-30</v>
      </c>
      <c r="AM140" s="69"/>
      <c r="AN140" s="69"/>
      <c r="AO140" s="67"/>
      <c r="AP140" s="67"/>
      <c r="AQ140" s="67"/>
      <c r="AR140" s="67"/>
      <c r="AS140" s="67"/>
      <c r="AT140"/>
    </row>
    <row r="141" spans="1:46" ht="15" customHeight="1" x14ac:dyDescent="0.25">
      <c r="A141" s="90"/>
      <c r="B141" s="67"/>
      <c r="C141" s="90"/>
      <c r="D141" s="90"/>
      <c r="E141" s="91"/>
      <c r="F141" s="94"/>
      <c r="H141" s="62"/>
      <c r="I141" s="67"/>
      <c r="J141" s="67"/>
      <c r="K141" s="67"/>
      <c r="L141" s="67"/>
      <c r="M141" s="67"/>
      <c r="N141" s="67"/>
      <c r="O141" s="94"/>
      <c r="P141" s="93"/>
      <c r="Q141" s="92"/>
      <c r="R141" s="69"/>
      <c r="T141" s="92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58" t="str">
        <f>IF(Tableau1[[#This Row],[Date attrib]]="","",Tableau1[[#This Row],[Date attrib]]+90)</f>
        <v/>
      </c>
      <c r="AG141" s="69"/>
      <c r="AH14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41" s="69"/>
      <c r="AJ141" s="58">
        <f>Tableau1[[#This Row],[Date échéance]]-75</f>
        <v>-75</v>
      </c>
      <c r="AK141" s="69"/>
      <c r="AL141" s="58">
        <f>Tableau1[[#This Row],[Date échéance]]-30</f>
        <v>-30</v>
      </c>
      <c r="AM141" s="69"/>
      <c r="AN141" s="69"/>
      <c r="AO141" s="67"/>
      <c r="AP141" s="67"/>
      <c r="AQ141" s="67"/>
      <c r="AR141" s="67"/>
      <c r="AS141" s="67"/>
      <c r="AT141"/>
    </row>
    <row r="142" spans="1:46" ht="15" customHeight="1" x14ac:dyDescent="0.25">
      <c r="A142" s="90"/>
      <c r="B142" s="67"/>
      <c r="C142" s="90"/>
      <c r="D142" s="90"/>
      <c r="E142" s="91"/>
      <c r="F142" s="94"/>
      <c r="H142" s="62"/>
      <c r="I142" s="67"/>
      <c r="J142" s="67"/>
      <c r="K142" s="67"/>
      <c r="L142" s="67"/>
      <c r="M142" s="67"/>
      <c r="N142" s="67"/>
      <c r="O142" s="94"/>
      <c r="P142" s="93"/>
      <c r="Q142" s="92"/>
      <c r="R142" s="69"/>
      <c r="T142" s="92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58" t="str">
        <f>IF(Tableau1[[#This Row],[Date attrib]]="","",Tableau1[[#This Row],[Date attrib]]+90)</f>
        <v/>
      </c>
      <c r="AG142" s="69"/>
      <c r="AH14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42" s="69"/>
      <c r="AJ142" s="58">
        <f>Tableau1[[#This Row],[Date échéance]]-75</f>
        <v>-75</v>
      </c>
      <c r="AK142" s="69"/>
      <c r="AL142" s="58">
        <f>Tableau1[[#This Row],[Date échéance]]-30</f>
        <v>-30</v>
      </c>
      <c r="AM142" s="69"/>
      <c r="AN142" s="69"/>
      <c r="AO142" s="67"/>
      <c r="AP142" s="67"/>
      <c r="AQ142" s="67"/>
      <c r="AR142" s="67"/>
      <c r="AS142" s="67"/>
      <c r="AT142"/>
    </row>
    <row r="143" spans="1:46" ht="15" customHeight="1" x14ac:dyDescent="0.25">
      <c r="A143" s="90"/>
      <c r="B143" s="67"/>
      <c r="C143" s="90"/>
      <c r="D143" s="90"/>
      <c r="E143" s="91"/>
      <c r="F143" s="94"/>
      <c r="H143" s="62"/>
      <c r="I143" s="67"/>
      <c r="J143" s="67"/>
      <c r="K143" s="67"/>
      <c r="L143" s="67"/>
      <c r="M143" s="67"/>
      <c r="N143" s="67"/>
      <c r="O143" s="94"/>
      <c r="P143" s="93"/>
      <c r="Q143" s="92"/>
      <c r="R143" s="69"/>
      <c r="T143" s="92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58" t="str">
        <f>IF(Tableau1[[#This Row],[Date attrib]]="","",Tableau1[[#This Row],[Date attrib]]+90)</f>
        <v/>
      </c>
      <c r="AG143" s="69"/>
      <c r="AH14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43" s="69"/>
      <c r="AJ143" s="58">
        <f>Tableau1[[#This Row],[Date échéance]]-75</f>
        <v>-75</v>
      </c>
      <c r="AK143" s="69"/>
      <c r="AL143" s="58">
        <f>Tableau1[[#This Row],[Date échéance]]-30</f>
        <v>-30</v>
      </c>
      <c r="AM143" s="69"/>
      <c r="AN143" s="69"/>
      <c r="AO143" s="67"/>
      <c r="AP143" s="67"/>
      <c r="AQ143" s="67"/>
      <c r="AR143" s="67"/>
      <c r="AS143" s="67"/>
      <c r="AT143"/>
    </row>
    <row r="144" spans="1:46" ht="15" customHeight="1" x14ac:dyDescent="0.25">
      <c r="A144" s="90"/>
      <c r="B144" s="67"/>
      <c r="C144" s="90"/>
      <c r="D144" s="90"/>
      <c r="E144" s="91"/>
      <c r="F144" s="94"/>
      <c r="H144" s="62"/>
      <c r="I144" s="67"/>
      <c r="J144" s="67"/>
      <c r="K144" s="67"/>
      <c r="L144" s="67"/>
      <c r="M144" s="67"/>
      <c r="N144" s="67"/>
      <c r="O144" s="94"/>
      <c r="P144" s="93"/>
      <c r="Q144" s="92"/>
      <c r="R144" s="69"/>
      <c r="T144" s="92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58" t="str">
        <f>IF(Tableau1[[#This Row],[Date attrib]]="","",Tableau1[[#This Row],[Date attrib]]+90)</f>
        <v/>
      </c>
      <c r="AG144" s="69"/>
      <c r="AH14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44" s="69"/>
      <c r="AJ144" s="58">
        <f>Tableau1[[#This Row],[Date échéance]]-75</f>
        <v>-75</v>
      </c>
      <c r="AK144" s="69"/>
      <c r="AL144" s="58">
        <f>Tableau1[[#This Row],[Date échéance]]-30</f>
        <v>-30</v>
      </c>
      <c r="AM144" s="69"/>
      <c r="AN144" s="69"/>
      <c r="AO144" s="67"/>
      <c r="AP144" s="67"/>
      <c r="AQ144" s="67"/>
      <c r="AR144" s="67"/>
      <c r="AS144" s="67"/>
      <c r="AT144"/>
    </row>
    <row r="145" spans="1:46" ht="15" customHeight="1" x14ac:dyDescent="0.25">
      <c r="A145" s="90"/>
      <c r="B145" s="67"/>
      <c r="C145" s="90"/>
      <c r="D145" s="90"/>
      <c r="E145" s="91"/>
      <c r="F145" s="94"/>
      <c r="H145" s="62"/>
      <c r="I145" s="67"/>
      <c r="J145" s="67"/>
      <c r="K145" s="67"/>
      <c r="L145" s="67"/>
      <c r="M145" s="67"/>
      <c r="N145" s="67"/>
      <c r="O145" s="94"/>
      <c r="P145" s="93"/>
      <c r="Q145" s="92"/>
      <c r="R145" s="69"/>
      <c r="T145" s="92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58" t="str">
        <f>IF(Tableau1[[#This Row],[Date attrib]]="","",Tableau1[[#This Row],[Date attrib]]+90)</f>
        <v/>
      </c>
      <c r="AG145" s="69"/>
      <c r="AH14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45" s="69"/>
      <c r="AJ145" s="58">
        <f>Tableau1[[#This Row],[Date échéance]]-75</f>
        <v>-75</v>
      </c>
      <c r="AK145" s="69"/>
      <c r="AL145" s="58">
        <f>Tableau1[[#This Row],[Date échéance]]-30</f>
        <v>-30</v>
      </c>
      <c r="AM145" s="69"/>
      <c r="AN145" s="69"/>
      <c r="AO145" s="67"/>
      <c r="AP145" s="67"/>
      <c r="AQ145" s="67"/>
      <c r="AR145" s="67"/>
      <c r="AS145" s="67"/>
      <c r="AT145"/>
    </row>
    <row r="146" spans="1:46" ht="15" customHeight="1" x14ac:dyDescent="0.25">
      <c r="A146" s="90"/>
      <c r="B146" s="67"/>
      <c r="C146" s="90"/>
      <c r="D146" s="90"/>
      <c r="E146" s="91"/>
      <c r="F146" s="94"/>
      <c r="H146" s="62"/>
      <c r="I146" s="67"/>
      <c r="J146" s="67"/>
      <c r="K146" s="67"/>
      <c r="L146" s="67"/>
      <c r="M146" s="67"/>
      <c r="N146" s="67"/>
      <c r="O146" s="94"/>
      <c r="P146" s="93"/>
      <c r="Q146" s="92"/>
      <c r="R146" s="69"/>
      <c r="T146" s="92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58" t="str">
        <f>IF(Tableau1[[#This Row],[Date attrib]]="","",Tableau1[[#This Row],[Date attrib]]+90)</f>
        <v/>
      </c>
      <c r="AG146" s="69"/>
      <c r="AH14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46" s="69"/>
      <c r="AJ146" s="58">
        <f>Tableau1[[#This Row],[Date échéance]]-75</f>
        <v>-75</v>
      </c>
      <c r="AK146" s="69"/>
      <c r="AL146" s="58">
        <f>Tableau1[[#This Row],[Date échéance]]-30</f>
        <v>-30</v>
      </c>
      <c r="AM146" s="69"/>
      <c r="AN146" s="69"/>
      <c r="AO146" s="67"/>
      <c r="AP146" s="67"/>
      <c r="AQ146" s="67"/>
      <c r="AR146" s="67"/>
      <c r="AS146" s="67"/>
      <c r="AT146"/>
    </row>
    <row r="147" spans="1:46" ht="15" customHeight="1" x14ac:dyDescent="0.25">
      <c r="A147" s="90"/>
      <c r="B147" s="67"/>
      <c r="C147" s="90"/>
      <c r="D147" s="90"/>
      <c r="E147" s="91"/>
      <c r="F147" s="94"/>
      <c r="H147" s="62"/>
      <c r="I147" s="67"/>
      <c r="J147" s="67"/>
      <c r="K147" s="67"/>
      <c r="L147" s="67"/>
      <c r="M147" s="67"/>
      <c r="N147" s="67"/>
      <c r="O147" s="94"/>
      <c r="P147" s="93"/>
      <c r="Q147" s="92"/>
      <c r="R147" s="69"/>
      <c r="T147" s="92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58" t="str">
        <f>IF(Tableau1[[#This Row],[Date attrib]]="","",Tableau1[[#This Row],[Date attrib]]+90)</f>
        <v/>
      </c>
      <c r="AG147" s="69"/>
      <c r="AH14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47" s="69"/>
      <c r="AJ147" s="58">
        <f>Tableau1[[#This Row],[Date échéance]]-75</f>
        <v>-75</v>
      </c>
      <c r="AK147" s="69"/>
      <c r="AL147" s="58">
        <f>Tableau1[[#This Row],[Date échéance]]-30</f>
        <v>-30</v>
      </c>
      <c r="AM147" s="69"/>
      <c r="AN147" s="69"/>
      <c r="AO147" s="67"/>
      <c r="AP147" s="67"/>
      <c r="AQ147" s="67"/>
      <c r="AR147" s="67"/>
      <c r="AS147" s="67"/>
      <c r="AT147"/>
    </row>
    <row r="148" spans="1:46" ht="15" customHeight="1" x14ac:dyDescent="0.25">
      <c r="A148" s="90"/>
      <c r="B148" s="67"/>
      <c r="C148" s="90"/>
      <c r="D148" s="90"/>
      <c r="E148" s="91"/>
      <c r="F148" s="94"/>
      <c r="H148" s="62"/>
      <c r="I148" s="67"/>
      <c r="J148" s="67"/>
      <c r="K148" s="67"/>
      <c r="L148" s="67"/>
      <c r="M148" s="67"/>
      <c r="N148" s="67"/>
      <c r="O148" s="94"/>
      <c r="P148" s="93"/>
      <c r="Q148" s="92"/>
      <c r="R148" s="69"/>
      <c r="T148" s="92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58" t="str">
        <f>IF(Tableau1[[#This Row],[Date attrib]]="","",Tableau1[[#This Row],[Date attrib]]+90)</f>
        <v/>
      </c>
      <c r="AG148" s="69"/>
      <c r="AH14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48" s="69"/>
      <c r="AJ148" s="58">
        <f>Tableau1[[#This Row],[Date échéance]]-75</f>
        <v>-75</v>
      </c>
      <c r="AK148" s="69"/>
      <c r="AL148" s="58">
        <f>Tableau1[[#This Row],[Date échéance]]-30</f>
        <v>-30</v>
      </c>
      <c r="AM148" s="69"/>
      <c r="AN148" s="69"/>
      <c r="AO148" s="67"/>
      <c r="AP148" s="67"/>
      <c r="AQ148" s="67"/>
      <c r="AR148" s="67"/>
      <c r="AS148" s="67"/>
      <c r="AT148"/>
    </row>
    <row r="149" spans="1:46" ht="15" customHeight="1" x14ac:dyDescent="0.25">
      <c r="A149" s="90"/>
      <c r="B149" s="67"/>
      <c r="C149" s="90"/>
      <c r="D149" s="90"/>
      <c r="E149" s="91"/>
      <c r="F149" s="94"/>
      <c r="H149" s="62"/>
      <c r="I149" s="67"/>
      <c r="J149" s="67"/>
      <c r="K149" s="67"/>
      <c r="L149" s="67"/>
      <c r="M149" s="67"/>
      <c r="N149" s="67"/>
      <c r="O149" s="94"/>
      <c r="P149" s="93"/>
      <c r="Q149" s="92"/>
      <c r="R149" s="69"/>
      <c r="T149" s="92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58" t="str">
        <f>IF(Tableau1[[#This Row],[Date attrib]]="","",Tableau1[[#This Row],[Date attrib]]+90)</f>
        <v/>
      </c>
      <c r="AG149" s="69"/>
      <c r="AH14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49" s="69"/>
      <c r="AJ149" s="58">
        <f>Tableau1[[#This Row],[Date échéance]]-75</f>
        <v>-75</v>
      </c>
      <c r="AK149" s="69"/>
      <c r="AL149" s="58">
        <f>Tableau1[[#This Row],[Date échéance]]-30</f>
        <v>-30</v>
      </c>
      <c r="AM149" s="69"/>
      <c r="AN149" s="69"/>
      <c r="AO149" s="67"/>
      <c r="AP149" s="67"/>
      <c r="AQ149" s="67"/>
      <c r="AR149" s="67"/>
      <c r="AS149" s="67"/>
      <c r="AT149"/>
    </row>
    <row r="150" spans="1:46" ht="15" customHeight="1" x14ac:dyDescent="0.25">
      <c r="A150" s="90"/>
      <c r="B150" s="67"/>
      <c r="C150" s="90"/>
      <c r="D150" s="90"/>
      <c r="E150" s="91"/>
      <c r="F150" s="94"/>
      <c r="H150" s="62"/>
      <c r="I150" s="67"/>
      <c r="J150" s="67"/>
      <c r="K150" s="67"/>
      <c r="L150" s="67"/>
      <c r="M150" s="67"/>
      <c r="N150" s="67"/>
      <c r="O150" s="94"/>
      <c r="P150" s="93"/>
      <c r="Q150" s="92"/>
      <c r="R150" s="69"/>
      <c r="T150" s="92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58" t="str">
        <f>IF(Tableau1[[#This Row],[Date attrib]]="","",Tableau1[[#This Row],[Date attrib]]+90)</f>
        <v/>
      </c>
      <c r="AG150" s="69"/>
      <c r="AH15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50" s="69"/>
      <c r="AJ150" s="58">
        <f>Tableau1[[#This Row],[Date échéance]]-75</f>
        <v>-75</v>
      </c>
      <c r="AK150" s="69"/>
      <c r="AL150" s="58">
        <f>Tableau1[[#This Row],[Date échéance]]-30</f>
        <v>-30</v>
      </c>
      <c r="AM150" s="69"/>
      <c r="AN150" s="69"/>
      <c r="AO150" s="67"/>
      <c r="AP150" s="67"/>
      <c r="AQ150" s="67"/>
      <c r="AR150" s="67"/>
      <c r="AS150" s="67"/>
      <c r="AT150"/>
    </row>
    <row r="151" spans="1:46" ht="15" customHeight="1" x14ac:dyDescent="0.25">
      <c r="A151" s="90"/>
      <c r="B151" s="67"/>
      <c r="C151" s="90"/>
      <c r="D151" s="90"/>
      <c r="E151" s="91"/>
      <c r="F151" s="94"/>
      <c r="H151" s="62"/>
      <c r="I151" s="67"/>
      <c r="J151" s="67"/>
      <c r="K151" s="67"/>
      <c r="L151" s="67"/>
      <c r="M151" s="67"/>
      <c r="N151" s="67"/>
      <c r="O151" s="94"/>
      <c r="P151" s="93"/>
      <c r="Q151" s="92"/>
      <c r="R151" s="69"/>
      <c r="T151" s="92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58" t="str">
        <f>IF(Tableau1[[#This Row],[Date attrib]]="","",Tableau1[[#This Row],[Date attrib]]+90)</f>
        <v/>
      </c>
      <c r="AG151" s="69"/>
      <c r="AH15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51" s="69"/>
      <c r="AJ151" s="58">
        <f>Tableau1[[#This Row],[Date échéance]]-75</f>
        <v>-75</v>
      </c>
      <c r="AK151" s="69"/>
      <c r="AL151" s="58">
        <f>Tableau1[[#This Row],[Date échéance]]-30</f>
        <v>-30</v>
      </c>
      <c r="AM151" s="69"/>
      <c r="AN151" s="69"/>
      <c r="AO151" s="67"/>
      <c r="AP151" s="67"/>
      <c r="AQ151" s="67"/>
      <c r="AR151" s="67"/>
      <c r="AS151" s="67"/>
      <c r="AT151"/>
    </row>
    <row r="152" spans="1:46" ht="15" customHeight="1" x14ac:dyDescent="0.25">
      <c r="A152" s="90"/>
      <c r="B152" s="67"/>
      <c r="C152" s="90"/>
      <c r="D152" s="90"/>
      <c r="E152" s="91"/>
      <c r="F152" s="94"/>
      <c r="H152" s="62"/>
      <c r="I152" s="67"/>
      <c r="J152" s="67"/>
      <c r="K152" s="67"/>
      <c r="L152" s="67"/>
      <c r="M152" s="67"/>
      <c r="N152" s="67"/>
      <c r="O152" s="94"/>
      <c r="P152" s="93"/>
      <c r="Q152" s="92"/>
      <c r="R152" s="69"/>
      <c r="T152" s="92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58" t="str">
        <f>IF(Tableau1[[#This Row],[Date attrib]]="","",Tableau1[[#This Row],[Date attrib]]+90)</f>
        <v/>
      </c>
      <c r="AG152" s="69"/>
      <c r="AH15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52" s="69"/>
      <c r="AJ152" s="58">
        <f>Tableau1[[#This Row],[Date échéance]]-75</f>
        <v>-75</v>
      </c>
      <c r="AK152" s="69"/>
      <c r="AL152" s="58">
        <f>Tableau1[[#This Row],[Date échéance]]-30</f>
        <v>-30</v>
      </c>
      <c r="AM152" s="69"/>
      <c r="AN152" s="69"/>
      <c r="AO152" s="67"/>
      <c r="AP152" s="67"/>
      <c r="AQ152" s="67"/>
      <c r="AR152" s="67"/>
      <c r="AS152" s="67"/>
      <c r="AT152"/>
    </row>
    <row r="153" spans="1:46" ht="15" customHeight="1" x14ac:dyDescent="0.25">
      <c r="A153" s="90"/>
      <c r="B153" s="67"/>
      <c r="C153" s="90"/>
      <c r="D153" s="90"/>
      <c r="E153" s="91"/>
      <c r="F153" s="94"/>
      <c r="H153" s="62"/>
      <c r="I153" s="67"/>
      <c r="J153" s="67"/>
      <c r="K153" s="67"/>
      <c r="L153" s="67"/>
      <c r="M153" s="67"/>
      <c r="N153" s="67"/>
      <c r="O153" s="94"/>
      <c r="P153" s="93"/>
      <c r="Q153" s="92"/>
      <c r="R153" s="69"/>
      <c r="T153" s="92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58" t="str">
        <f>IF(Tableau1[[#This Row],[Date attrib]]="","",Tableau1[[#This Row],[Date attrib]]+90)</f>
        <v/>
      </c>
      <c r="AG153" s="69"/>
      <c r="AH15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53" s="69"/>
      <c r="AJ153" s="58">
        <f>Tableau1[[#This Row],[Date échéance]]-75</f>
        <v>-75</v>
      </c>
      <c r="AK153" s="69"/>
      <c r="AL153" s="58">
        <f>Tableau1[[#This Row],[Date échéance]]-30</f>
        <v>-30</v>
      </c>
      <c r="AM153" s="69"/>
      <c r="AN153" s="69"/>
      <c r="AO153" s="67"/>
      <c r="AP153" s="67"/>
      <c r="AQ153" s="67"/>
      <c r="AR153" s="67"/>
      <c r="AS153" s="67"/>
      <c r="AT153"/>
    </row>
    <row r="154" spans="1:46" ht="15" customHeight="1" x14ac:dyDescent="0.25">
      <c r="A154" s="90"/>
      <c r="B154" s="67"/>
      <c r="C154" s="90"/>
      <c r="D154" s="90"/>
      <c r="E154" s="91"/>
      <c r="F154" s="94"/>
      <c r="H154" s="62"/>
      <c r="I154" s="67"/>
      <c r="J154" s="67"/>
      <c r="K154" s="67"/>
      <c r="L154" s="67"/>
      <c r="M154" s="67"/>
      <c r="N154" s="67"/>
      <c r="O154" s="94"/>
      <c r="P154" s="93"/>
      <c r="Q154" s="92"/>
      <c r="R154" s="69"/>
      <c r="T154" s="92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58" t="str">
        <f>IF(Tableau1[[#This Row],[Date attrib]]="","",Tableau1[[#This Row],[Date attrib]]+90)</f>
        <v/>
      </c>
      <c r="AG154" s="69"/>
      <c r="AH15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54" s="69"/>
      <c r="AJ154" s="58">
        <f>Tableau1[[#This Row],[Date échéance]]-75</f>
        <v>-75</v>
      </c>
      <c r="AK154" s="69"/>
      <c r="AL154" s="58">
        <f>Tableau1[[#This Row],[Date échéance]]-30</f>
        <v>-30</v>
      </c>
      <c r="AM154" s="69"/>
      <c r="AN154" s="69"/>
      <c r="AO154" s="67"/>
      <c r="AP154" s="67"/>
      <c r="AQ154" s="67"/>
      <c r="AR154" s="67"/>
      <c r="AS154" s="67"/>
      <c r="AT154"/>
    </row>
    <row r="155" spans="1:46" ht="15" customHeight="1" x14ac:dyDescent="0.25">
      <c r="A155" s="90"/>
      <c r="B155" s="67"/>
      <c r="C155" s="90"/>
      <c r="D155" s="90"/>
      <c r="E155" s="91"/>
      <c r="F155" s="94"/>
      <c r="H155" s="62"/>
      <c r="I155" s="67"/>
      <c r="J155" s="67"/>
      <c r="K155" s="67"/>
      <c r="L155" s="67"/>
      <c r="M155" s="67"/>
      <c r="N155" s="67"/>
      <c r="O155" s="94"/>
      <c r="P155" s="93"/>
      <c r="Q155" s="92"/>
      <c r="R155" s="69"/>
      <c r="T155" s="92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58" t="str">
        <f>IF(Tableau1[[#This Row],[Date attrib]]="","",Tableau1[[#This Row],[Date attrib]]+90)</f>
        <v/>
      </c>
      <c r="AG155" s="69"/>
      <c r="AH15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55" s="69"/>
      <c r="AJ155" s="58">
        <f>Tableau1[[#This Row],[Date échéance]]-75</f>
        <v>-75</v>
      </c>
      <c r="AK155" s="69"/>
      <c r="AL155" s="58">
        <f>Tableau1[[#This Row],[Date échéance]]-30</f>
        <v>-30</v>
      </c>
      <c r="AM155" s="69"/>
      <c r="AN155" s="69"/>
      <c r="AO155" s="67"/>
      <c r="AP155" s="67"/>
      <c r="AQ155" s="67"/>
      <c r="AR155" s="67"/>
      <c r="AS155" s="67"/>
      <c r="AT155"/>
    </row>
    <row r="156" spans="1:46" ht="15" customHeight="1" x14ac:dyDescent="0.25">
      <c r="A156" s="90"/>
      <c r="B156" s="67"/>
      <c r="C156" s="90"/>
      <c r="D156" s="90"/>
      <c r="E156" s="91"/>
      <c r="F156" s="94"/>
      <c r="H156" s="62"/>
      <c r="I156" s="67"/>
      <c r="J156" s="67"/>
      <c r="K156" s="67"/>
      <c r="L156" s="67"/>
      <c r="M156" s="67"/>
      <c r="N156" s="67"/>
      <c r="O156" s="94"/>
      <c r="P156" s="93"/>
      <c r="Q156" s="92"/>
      <c r="R156" s="69"/>
      <c r="T156" s="92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58" t="str">
        <f>IF(Tableau1[[#This Row],[Date attrib]]="","",Tableau1[[#This Row],[Date attrib]]+90)</f>
        <v/>
      </c>
      <c r="AG156" s="69"/>
      <c r="AH15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56" s="69"/>
      <c r="AJ156" s="58">
        <f>Tableau1[[#This Row],[Date échéance]]-75</f>
        <v>-75</v>
      </c>
      <c r="AK156" s="69"/>
      <c r="AL156" s="58">
        <f>Tableau1[[#This Row],[Date échéance]]-30</f>
        <v>-30</v>
      </c>
      <c r="AM156" s="69"/>
      <c r="AN156" s="69"/>
      <c r="AO156" s="67"/>
      <c r="AP156" s="67"/>
      <c r="AQ156" s="67"/>
      <c r="AR156" s="67"/>
      <c r="AS156" s="67"/>
      <c r="AT156"/>
    </row>
    <row r="157" spans="1:46" ht="15" customHeight="1" x14ac:dyDescent="0.25">
      <c r="A157" s="90"/>
      <c r="B157" s="67"/>
      <c r="C157" s="90"/>
      <c r="D157" s="90"/>
      <c r="E157" s="91"/>
      <c r="F157" s="94"/>
      <c r="H157" s="62"/>
      <c r="I157" s="67"/>
      <c r="J157" s="67"/>
      <c r="K157" s="67"/>
      <c r="L157" s="67"/>
      <c r="M157" s="67"/>
      <c r="N157" s="67"/>
      <c r="O157" s="94"/>
      <c r="P157" s="93"/>
      <c r="Q157" s="92"/>
      <c r="R157" s="69"/>
      <c r="T157" s="92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58" t="str">
        <f>IF(Tableau1[[#This Row],[Date attrib]]="","",Tableau1[[#This Row],[Date attrib]]+90)</f>
        <v/>
      </c>
      <c r="AG157" s="69"/>
      <c r="AH15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57" s="69"/>
      <c r="AJ157" s="58">
        <f>Tableau1[[#This Row],[Date échéance]]-75</f>
        <v>-75</v>
      </c>
      <c r="AK157" s="69"/>
      <c r="AL157" s="58">
        <f>Tableau1[[#This Row],[Date échéance]]-30</f>
        <v>-30</v>
      </c>
      <c r="AM157" s="69"/>
      <c r="AN157" s="69"/>
      <c r="AO157" s="67"/>
      <c r="AP157" s="67"/>
      <c r="AQ157" s="67"/>
      <c r="AR157" s="67"/>
      <c r="AS157" s="67"/>
      <c r="AT157"/>
    </row>
    <row r="158" spans="1:46" ht="15" customHeight="1" x14ac:dyDescent="0.25">
      <c r="A158" s="90"/>
      <c r="B158" s="67"/>
      <c r="C158" s="90"/>
      <c r="D158" s="90"/>
      <c r="E158" s="91"/>
      <c r="F158" s="94"/>
      <c r="H158" s="62"/>
      <c r="I158" s="67"/>
      <c r="J158" s="67"/>
      <c r="K158" s="67"/>
      <c r="L158" s="67"/>
      <c r="M158" s="67"/>
      <c r="N158" s="67"/>
      <c r="O158" s="94"/>
      <c r="P158" s="93"/>
      <c r="Q158" s="92"/>
      <c r="R158" s="69"/>
      <c r="T158" s="92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58" t="str">
        <f>IF(Tableau1[[#This Row],[Date attrib]]="","",Tableau1[[#This Row],[Date attrib]]+90)</f>
        <v/>
      </c>
      <c r="AG158" s="69"/>
      <c r="AH15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58" s="69"/>
      <c r="AJ158" s="58">
        <f>Tableau1[[#This Row],[Date échéance]]-75</f>
        <v>-75</v>
      </c>
      <c r="AK158" s="69"/>
      <c r="AL158" s="58">
        <f>Tableau1[[#This Row],[Date échéance]]-30</f>
        <v>-30</v>
      </c>
      <c r="AM158" s="69"/>
      <c r="AN158" s="69"/>
      <c r="AO158" s="67"/>
      <c r="AP158" s="67"/>
      <c r="AQ158" s="67"/>
      <c r="AR158" s="67"/>
      <c r="AS158" s="67"/>
      <c r="AT158"/>
    </row>
    <row r="159" spans="1:46" ht="15" customHeight="1" x14ac:dyDescent="0.25">
      <c r="A159" s="90"/>
      <c r="B159" s="67"/>
      <c r="C159" s="90"/>
      <c r="D159" s="90"/>
      <c r="E159" s="91"/>
      <c r="F159" s="94"/>
      <c r="H159" s="62"/>
      <c r="I159" s="67"/>
      <c r="J159" s="67"/>
      <c r="K159" s="67"/>
      <c r="L159" s="67"/>
      <c r="M159" s="67"/>
      <c r="N159" s="67"/>
      <c r="O159" s="94"/>
      <c r="P159" s="93"/>
      <c r="Q159" s="92"/>
      <c r="R159" s="69"/>
      <c r="T159" s="92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58" t="str">
        <f>IF(Tableau1[[#This Row],[Date attrib]]="","",Tableau1[[#This Row],[Date attrib]]+90)</f>
        <v/>
      </c>
      <c r="AG159" s="69"/>
      <c r="AH15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59" s="69"/>
      <c r="AJ159" s="58">
        <f>Tableau1[[#This Row],[Date échéance]]-75</f>
        <v>-75</v>
      </c>
      <c r="AK159" s="69"/>
      <c r="AL159" s="58">
        <f>Tableau1[[#This Row],[Date échéance]]-30</f>
        <v>-30</v>
      </c>
      <c r="AM159" s="69"/>
      <c r="AN159" s="69"/>
      <c r="AO159" s="67"/>
      <c r="AP159" s="67"/>
      <c r="AQ159" s="67"/>
      <c r="AR159" s="67"/>
      <c r="AS159" s="67"/>
      <c r="AT159"/>
    </row>
    <row r="160" spans="1:46" ht="15" customHeight="1" x14ac:dyDescent="0.25">
      <c r="A160" s="90"/>
      <c r="B160" s="67"/>
      <c r="C160" s="90"/>
      <c r="D160" s="90"/>
      <c r="E160" s="91"/>
      <c r="F160" s="94"/>
      <c r="H160" s="62"/>
      <c r="I160" s="67"/>
      <c r="J160" s="67"/>
      <c r="K160" s="67"/>
      <c r="L160" s="67"/>
      <c r="M160" s="67"/>
      <c r="N160" s="67"/>
      <c r="O160" s="94"/>
      <c r="P160" s="93"/>
      <c r="Q160" s="92"/>
      <c r="R160" s="69"/>
      <c r="T160" s="92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58" t="str">
        <f>IF(Tableau1[[#This Row],[Date attrib]]="","",Tableau1[[#This Row],[Date attrib]]+90)</f>
        <v/>
      </c>
      <c r="AG160" s="69"/>
      <c r="AH16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60" s="69"/>
      <c r="AJ160" s="58">
        <f>Tableau1[[#This Row],[Date échéance]]-75</f>
        <v>-75</v>
      </c>
      <c r="AK160" s="69"/>
      <c r="AL160" s="58">
        <f>Tableau1[[#This Row],[Date échéance]]-30</f>
        <v>-30</v>
      </c>
      <c r="AM160" s="69"/>
      <c r="AN160" s="69"/>
      <c r="AO160" s="67"/>
      <c r="AP160" s="67"/>
      <c r="AQ160" s="67"/>
      <c r="AR160" s="67"/>
      <c r="AS160" s="67"/>
      <c r="AT160"/>
    </row>
    <row r="161" spans="1:46" ht="15" customHeight="1" x14ac:dyDescent="0.25">
      <c r="A161" s="90"/>
      <c r="B161" s="67"/>
      <c r="C161" s="90"/>
      <c r="D161" s="90"/>
      <c r="E161" s="91"/>
      <c r="F161" s="94"/>
      <c r="H161" s="62"/>
      <c r="I161" s="67"/>
      <c r="J161" s="67"/>
      <c r="K161" s="67"/>
      <c r="L161" s="67"/>
      <c r="M161" s="67"/>
      <c r="N161" s="67"/>
      <c r="O161" s="94"/>
      <c r="P161" s="93"/>
      <c r="Q161" s="92"/>
      <c r="R161" s="69"/>
      <c r="T161" s="92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58" t="str">
        <f>IF(Tableau1[[#This Row],[Date attrib]]="","",Tableau1[[#This Row],[Date attrib]]+90)</f>
        <v/>
      </c>
      <c r="AG161" s="69"/>
      <c r="AH16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61" s="69"/>
      <c r="AJ161" s="58">
        <f>Tableau1[[#This Row],[Date échéance]]-75</f>
        <v>-75</v>
      </c>
      <c r="AK161" s="69"/>
      <c r="AL161" s="58">
        <f>Tableau1[[#This Row],[Date échéance]]-30</f>
        <v>-30</v>
      </c>
      <c r="AM161" s="69"/>
      <c r="AN161" s="69"/>
      <c r="AO161" s="67"/>
      <c r="AP161" s="67"/>
      <c r="AQ161" s="67"/>
      <c r="AR161" s="67"/>
      <c r="AS161" s="67"/>
      <c r="AT161"/>
    </row>
    <row r="162" spans="1:46" ht="15" customHeight="1" x14ac:dyDescent="0.25">
      <c r="A162" s="90"/>
      <c r="B162" s="67"/>
      <c r="C162" s="90"/>
      <c r="D162" s="90"/>
      <c r="E162" s="91"/>
      <c r="F162" s="94"/>
      <c r="H162" s="62"/>
      <c r="I162" s="67"/>
      <c r="J162" s="67"/>
      <c r="K162" s="67"/>
      <c r="L162" s="67"/>
      <c r="M162" s="67"/>
      <c r="N162" s="67"/>
      <c r="O162" s="94"/>
      <c r="P162" s="93"/>
      <c r="Q162" s="92"/>
      <c r="R162" s="69"/>
      <c r="T162" s="92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58" t="str">
        <f>IF(Tableau1[[#This Row],[Date attrib]]="","",Tableau1[[#This Row],[Date attrib]]+90)</f>
        <v/>
      </c>
      <c r="AG162" s="69"/>
      <c r="AH16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62" s="69"/>
      <c r="AJ162" s="58">
        <f>Tableau1[[#This Row],[Date échéance]]-75</f>
        <v>-75</v>
      </c>
      <c r="AK162" s="69"/>
      <c r="AL162" s="58">
        <f>Tableau1[[#This Row],[Date échéance]]-30</f>
        <v>-30</v>
      </c>
      <c r="AM162" s="69"/>
      <c r="AN162" s="69"/>
      <c r="AO162" s="67"/>
      <c r="AP162" s="67"/>
      <c r="AQ162" s="67"/>
      <c r="AR162" s="67"/>
      <c r="AS162" s="67"/>
      <c r="AT162"/>
    </row>
    <row r="163" spans="1:46" ht="15" customHeight="1" x14ac:dyDescent="0.25">
      <c r="A163" s="90"/>
      <c r="B163" s="67"/>
      <c r="C163" s="90"/>
      <c r="D163" s="90"/>
      <c r="E163" s="91"/>
      <c r="F163" s="94"/>
      <c r="H163" s="62"/>
      <c r="I163" s="67"/>
      <c r="J163" s="67"/>
      <c r="K163" s="67"/>
      <c r="L163" s="67"/>
      <c r="M163" s="67"/>
      <c r="N163" s="67"/>
      <c r="O163" s="94"/>
      <c r="P163" s="93"/>
      <c r="Q163" s="92"/>
      <c r="R163" s="69"/>
      <c r="T163" s="92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58" t="str">
        <f>IF(Tableau1[[#This Row],[Date attrib]]="","",Tableau1[[#This Row],[Date attrib]]+90)</f>
        <v/>
      </c>
      <c r="AG163" s="69"/>
      <c r="AH16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63" s="69"/>
      <c r="AJ163" s="58">
        <f>Tableau1[[#This Row],[Date échéance]]-75</f>
        <v>-75</v>
      </c>
      <c r="AK163" s="69"/>
      <c r="AL163" s="58">
        <f>Tableau1[[#This Row],[Date échéance]]-30</f>
        <v>-30</v>
      </c>
      <c r="AM163" s="69"/>
      <c r="AN163" s="69"/>
      <c r="AO163" s="67"/>
      <c r="AP163" s="67"/>
      <c r="AQ163" s="67"/>
      <c r="AR163" s="67"/>
      <c r="AS163" s="67"/>
      <c r="AT163"/>
    </row>
    <row r="164" spans="1:46" ht="15" customHeight="1" x14ac:dyDescent="0.25">
      <c r="A164" s="90"/>
      <c r="B164" s="67"/>
      <c r="C164" s="90"/>
      <c r="D164" s="90"/>
      <c r="E164" s="91"/>
      <c r="F164" s="94"/>
      <c r="H164" s="62"/>
      <c r="I164" s="67"/>
      <c r="J164" s="67"/>
      <c r="K164" s="67"/>
      <c r="L164" s="67"/>
      <c r="M164" s="67"/>
      <c r="N164" s="67"/>
      <c r="O164" s="94"/>
      <c r="P164" s="93"/>
      <c r="Q164" s="92"/>
      <c r="R164" s="69"/>
      <c r="T164" s="92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58" t="str">
        <f>IF(Tableau1[[#This Row],[Date attrib]]="","",Tableau1[[#This Row],[Date attrib]]+90)</f>
        <v/>
      </c>
      <c r="AG164" s="69"/>
      <c r="AH16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64" s="69"/>
      <c r="AJ164" s="58">
        <f>Tableau1[[#This Row],[Date échéance]]-75</f>
        <v>-75</v>
      </c>
      <c r="AK164" s="69"/>
      <c r="AL164" s="58">
        <f>Tableau1[[#This Row],[Date échéance]]-30</f>
        <v>-30</v>
      </c>
      <c r="AM164" s="69"/>
      <c r="AN164" s="69"/>
      <c r="AO164" s="67"/>
      <c r="AP164" s="67"/>
      <c r="AQ164" s="67"/>
      <c r="AR164" s="67"/>
      <c r="AS164" s="67"/>
      <c r="AT164"/>
    </row>
    <row r="165" spans="1:46" ht="15" customHeight="1" x14ac:dyDescent="0.25">
      <c r="A165" s="90"/>
      <c r="B165" s="67"/>
      <c r="C165" s="90"/>
      <c r="D165" s="90"/>
      <c r="E165" s="91"/>
      <c r="F165" s="94"/>
      <c r="H165" s="62"/>
      <c r="I165" s="67"/>
      <c r="J165" s="67"/>
      <c r="K165" s="67"/>
      <c r="L165" s="67"/>
      <c r="M165" s="67"/>
      <c r="N165" s="67"/>
      <c r="O165" s="94"/>
      <c r="P165" s="93"/>
      <c r="Q165" s="92"/>
      <c r="R165" s="69"/>
      <c r="T165" s="92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58" t="str">
        <f>IF(Tableau1[[#This Row],[Date attrib]]="","",Tableau1[[#This Row],[Date attrib]]+90)</f>
        <v/>
      </c>
      <c r="AG165" s="69"/>
      <c r="AH16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65" s="69"/>
      <c r="AJ165" s="58">
        <f>Tableau1[[#This Row],[Date échéance]]-75</f>
        <v>-75</v>
      </c>
      <c r="AK165" s="69"/>
      <c r="AL165" s="58">
        <f>Tableau1[[#This Row],[Date échéance]]-30</f>
        <v>-30</v>
      </c>
      <c r="AM165" s="69"/>
      <c r="AN165" s="69"/>
      <c r="AO165" s="67"/>
      <c r="AP165" s="67"/>
      <c r="AQ165" s="67"/>
      <c r="AR165" s="67"/>
      <c r="AS165" s="67"/>
      <c r="AT165"/>
    </row>
    <row r="166" spans="1:46" ht="15" customHeight="1" x14ac:dyDescent="0.25">
      <c r="A166" s="90"/>
      <c r="B166" s="67"/>
      <c r="C166" s="90"/>
      <c r="D166" s="90"/>
      <c r="E166" s="91"/>
      <c r="F166" s="94"/>
      <c r="H166" s="62"/>
      <c r="I166" s="67"/>
      <c r="J166" s="67"/>
      <c r="K166" s="67"/>
      <c r="L166" s="67"/>
      <c r="M166" s="67"/>
      <c r="N166" s="67"/>
      <c r="O166" s="94"/>
      <c r="P166" s="93"/>
      <c r="Q166" s="92"/>
      <c r="R166" s="69"/>
      <c r="T166" s="92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58" t="str">
        <f>IF(Tableau1[[#This Row],[Date attrib]]="","",Tableau1[[#This Row],[Date attrib]]+90)</f>
        <v/>
      </c>
      <c r="AG166" s="69"/>
      <c r="AH16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66" s="69"/>
      <c r="AJ166" s="58">
        <f>Tableau1[[#This Row],[Date échéance]]-75</f>
        <v>-75</v>
      </c>
      <c r="AK166" s="69"/>
      <c r="AL166" s="58">
        <f>Tableau1[[#This Row],[Date échéance]]-30</f>
        <v>-30</v>
      </c>
      <c r="AM166" s="69"/>
      <c r="AN166" s="69"/>
      <c r="AO166" s="67"/>
      <c r="AP166" s="67"/>
      <c r="AQ166" s="67"/>
      <c r="AR166" s="67"/>
      <c r="AS166" s="67"/>
      <c r="AT166"/>
    </row>
    <row r="167" spans="1:46" ht="15" customHeight="1" x14ac:dyDescent="0.25">
      <c r="A167" s="90"/>
      <c r="B167" s="67"/>
      <c r="C167" s="90"/>
      <c r="D167" s="90"/>
      <c r="E167" s="91"/>
      <c r="F167" s="94"/>
      <c r="H167" s="62"/>
      <c r="I167" s="67"/>
      <c r="J167" s="67"/>
      <c r="K167" s="67"/>
      <c r="L167" s="67"/>
      <c r="M167" s="67"/>
      <c r="N167" s="67"/>
      <c r="O167" s="94"/>
      <c r="P167" s="93"/>
      <c r="Q167" s="92"/>
      <c r="R167" s="69"/>
      <c r="T167" s="92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58" t="str">
        <f>IF(Tableau1[[#This Row],[Date attrib]]="","",Tableau1[[#This Row],[Date attrib]]+90)</f>
        <v/>
      </c>
      <c r="AG167" s="69"/>
      <c r="AH16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67" s="69"/>
      <c r="AJ167" s="58">
        <f>Tableau1[[#This Row],[Date échéance]]-75</f>
        <v>-75</v>
      </c>
      <c r="AK167" s="69"/>
      <c r="AL167" s="58">
        <f>Tableau1[[#This Row],[Date échéance]]-30</f>
        <v>-30</v>
      </c>
      <c r="AM167" s="69"/>
      <c r="AN167" s="69"/>
      <c r="AO167" s="67"/>
      <c r="AP167" s="67"/>
      <c r="AQ167" s="67"/>
      <c r="AR167" s="67"/>
      <c r="AS167" s="67"/>
      <c r="AT167"/>
    </row>
    <row r="168" spans="1:46" ht="15" customHeight="1" x14ac:dyDescent="0.25">
      <c r="A168" s="90"/>
      <c r="B168" s="67"/>
      <c r="C168" s="90"/>
      <c r="D168" s="90"/>
      <c r="E168" s="91"/>
      <c r="F168" s="94"/>
      <c r="H168" s="62"/>
      <c r="I168" s="67"/>
      <c r="J168" s="67"/>
      <c r="K168" s="67"/>
      <c r="L168" s="67"/>
      <c r="M168" s="67"/>
      <c r="N168" s="67"/>
      <c r="O168" s="94"/>
      <c r="P168" s="93"/>
      <c r="Q168" s="92"/>
      <c r="R168" s="69"/>
      <c r="T168" s="92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58" t="str">
        <f>IF(Tableau1[[#This Row],[Date attrib]]="","",Tableau1[[#This Row],[Date attrib]]+90)</f>
        <v/>
      </c>
      <c r="AG168" s="69"/>
      <c r="AH16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68" s="69"/>
      <c r="AJ168" s="58">
        <f>Tableau1[[#This Row],[Date échéance]]-75</f>
        <v>-75</v>
      </c>
      <c r="AK168" s="69"/>
      <c r="AL168" s="58">
        <f>Tableau1[[#This Row],[Date échéance]]-30</f>
        <v>-30</v>
      </c>
      <c r="AM168" s="69"/>
      <c r="AN168" s="69"/>
      <c r="AO168" s="67"/>
      <c r="AP168" s="67"/>
      <c r="AQ168" s="67"/>
      <c r="AR168" s="67"/>
      <c r="AS168" s="67"/>
      <c r="AT168"/>
    </row>
    <row r="169" spans="1:46" ht="15" customHeight="1" x14ac:dyDescent="0.25">
      <c r="A169" s="90"/>
      <c r="B169" s="67"/>
      <c r="C169" s="90"/>
      <c r="D169" s="90"/>
      <c r="E169" s="91"/>
      <c r="F169" s="94"/>
      <c r="H169" s="62"/>
      <c r="I169" s="67"/>
      <c r="J169" s="67"/>
      <c r="K169" s="67"/>
      <c r="L169" s="67"/>
      <c r="M169" s="67"/>
      <c r="N169" s="67"/>
      <c r="O169" s="94"/>
      <c r="P169" s="93"/>
      <c r="Q169" s="92"/>
      <c r="R169" s="69"/>
      <c r="T169" s="92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58" t="str">
        <f>IF(Tableau1[[#This Row],[Date attrib]]="","",Tableau1[[#This Row],[Date attrib]]+90)</f>
        <v/>
      </c>
      <c r="AG169" s="69"/>
      <c r="AH16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69" s="69"/>
      <c r="AJ169" s="58">
        <f>Tableau1[[#This Row],[Date échéance]]-75</f>
        <v>-75</v>
      </c>
      <c r="AK169" s="69"/>
      <c r="AL169" s="58">
        <f>Tableau1[[#This Row],[Date échéance]]-30</f>
        <v>-30</v>
      </c>
      <c r="AM169" s="69"/>
      <c r="AN169" s="69"/>
      <c r="AO169" s="67"/>
      <c r="AP169" s="67"/>
      <c r="AQ169" s="67"/>
      <c r="AR169" s="67"/>
      <c r="AS169" s="67"/>
      <c r="AT169"/>
    </row>
    <row r="170" spans="1:46" ht="15" customHeight="1" x14ac:dyDescent="0.25">
      <c r="A170" s="90"/>
      <c r="B170" s="67"/>
      <c r="C170" s="90"/>
      <c r="D170" s="90"/>
      <c r="E170" s="91"/>
      <c r="F170" s="94"/>
      <c r="H170" s="62"/>
      <c r="I170" s="67"/>
      <c r="J170" s="67"/>
      <c r="K170" s="67"/>
      <c r="L170" s="67"/>
      <c r="M170" s="67"/>
      <c r="N170" s="67"/>
      <c r="O170" s="94"/>
      <c r="P170" s="93"/>
      <c r="Q170" s="92"/>
      <c r="R170" s="69"/>
      <c r="T170" s="92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58" t="str">
        <f>IF(Tableau1[[#This Row],[Date attrib]]="","",Tableau1[[#This Row],[Date attrib]]+90)</f>
        <v/>
      </c>
      <c r="AG170" s="69"/>
      <c r="AH17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70" s="69"/>
      <c r="AJ170" s="58">
        <f>Tableau1[[#This Row],[Date échéance]]-75</f>
        <v>-75</v>
      </c>
      <c r="AK170" s="69"/>
      <c r="AL170" s="58">
        <f>Tableau1[[#This Row],[Date échéance]]-30</f>
        <v>-30</v>
      </c>
      <c r="AM170" s="69"/>
      <c r="AN170" s="69"/>
      <c r="AO170" s="67"/>
      <c r="AP170" s="67"/>
      <c r="AQ170" s="67"/>
      <c r="AR170" s="67"/>
      <c r="AS170" s="67"/>
      <c r="AT170"/>
    </row>
    <row r="171" spans="1:46" ht="15" customHeight="1" x14ac:dyDescent="0.25">
      <c r="A171" s="90"/>
      <c r="B171" s="67"/>
      <c r="C171" s="90"/>
      <c r="D171" s="90"/>
      <c r="E171" s="91"/>
      <c r="F171" s="94"/>
      <c r="H171" s="62"/>
      <c r="I171" s="67"/>
      <c r="J171" s="67"/>
      <c r="K171" s="67"/>
      <c r="L171" s="67"/>
      <c r="M171" s="67"/>
      <c r="N171" s="67"/>
      <c r="O171" s="94"/>
      <c r="P171" s="93"/>
      <c r="Q171" s="92"/>
      <c r="R171" s="69"/>
      <c r="T171" s="92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58" t="str">
        <f>IF(Tableau1[[#This Row],[Date attrib]]="","",Tableau1[[#This Row],[Date attrib]]+90)</f>
        <v/>
      </c>
      <c r="AG171" s="69"/>
      <c r="AH17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71" s="69"/>
      <c r="AJ171" s="58">
        <f>Tableau1[[#This Row],[Date échéance]]-75</f>
        <v>-75</v>
      </c>
      <c r="AK171" s="69"/>
      <c r="AL171" s="58">
        <f>Tableau1[[#This Row],[Date échéance]]-30</f>
        <v>-30</v>
      </c>
      <c r="AM171" s="69"/>
      <c r="AN171" s="69"/>
      <c r="AO171" s="67"/>
      <c r="AP171" s="67"/>
      <c r="AQ171" s="67"/>
      <c r="AR171" s="67"/>
      <c r="AS171" s="67"/>
      <c r="AT171"/>
    </row>
    <row r="172" spans="1:46" ht="15" customHeight="1" x14ac:dyDescent="0.25">
      <c r="A172" s="90"/>
      <c r="B172" s="67"/>
      <c r="C172" s="90"/>
      <c r="D172" s="90"/>
      <c r="E172" s="91"/>
      <c r="F172" s="94"/>
      <c r="H172" s="62"/>
      <c r="I172" s="67"/>
      <c r="J172" s="67"/>
      <c r="K172" s="67"/>
      <c r="L172" s="67"/>
      <c r="M172" s="67"/>
      <c r="N172" s="67"/>
      <c r="O172" s="94"/>
      <c r="P172" s="93"/>
      <c r="Q172" s="92"/>
      <c r="R172" s="69"/>
      <c r="T172" s="92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58" t="str">
        <f>IF(Tableau1[[#This Row],[Date attrib]]="","",Tableau1[[#This Row],[Date attrib]]+90)</f>
        <v/>
      </c>
      <c r="AG172" s="69"/>
      <c r="AH17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72" s="69"/>
      <c r="AJ172" s="58">
        <f>Tableau1[[#This Row],[Date échéance]]-75</f>
        <v>-75</v>
      </c>
      <c r="AK172" s="69"/>
      <c r="AL172" s="58">
        <f>Tableau1[[#This Row],[Date échéance]]-30</f>
        <v>-30</v>
      </c>
      <c r="AM172" s="69"/>
      <c r="AN172" s="69"/>
      <c r="AO172" s="67"/>
      <c r="AP172" s="67"/>
      <c r="AQ172" s="67"/>
      <c r="AR172" s="67"/>
      <c r="AS172" s="67"/>
      <c r="AT172"/>
    </row>
    <row r="173" spans="1:46" ht="15" customHeight="1" x14ac:dyDescent="0.25">
      <c r="A173" s="90"/>
      <c r="B173" s="67"/>
      <c r="C173" s="90"/>
      <c r="D173" s="90"/>
      <c r="E173" s="91"/>
      <c r="F173" s="94"/>
      <c r="H173" s="62"/>
      <c r="I173" s="67"/>
      <c r="J173" s="67"/>
      <c r="K173" s="67"/>
      <c r="L173" s="67"/>
      <c r="M173" s="67"/>
      <c r="N173" s="67"/>
      <c r="O173" s="94"/>
      <c r="P173" s="93"/>
      <c r="Q173" s="92"/>
      <c r="R173" s="69"/>
      <c r="T173" s="92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58" t="str">
        <f>IF(Tableau1[[#This Row],[Date attrib]]="","",Tableau1[[#This Row],[Date attrib]]+90)</f>
        <v/>
      </c>
      <c r="AG173" s="69"/>
      <c r="AH17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73" s="69"/>
      <c r="AJ173" s="58">
        <f>Tableau1[[#This Row],[Date échéance]]-75</f>
        <v>-75</v>
      </c>
      <c r="AK173" s="69"/>
      <c r="AL173" s="58">
        <f>Tableau1[[#This Row],[Date échéance]]-30</f>
        <v>-30</v>
      </c>
      <c r="AM173" s="69"/>
      <c r="AN173" s="69"/>
      <c r="AO173" s="67"/>
      <c r="AP173" s="67"/>
      <c r="AQ173" s="67"/>
      <c r="AR173" s="67"/>
      <c r="AS173" s="67"/>
      <c r="AT173"/>
    </row>
    <row r="174" spans="1:46" ht="15" customHeight="1" x14ac:dyDescent="0.25">
      <c r="A174" s="90"/>
      <c r="B174" s="67"/>
      <c r="C174" s="90"/>
      <c r="D174" s="90"/>
      <c r="E174" s="91"/>
      <c r="F174" s="94"/>
      <c r="H174" s="62"/>
      <c r="I174" s="67"/>
      <c r="J174" s="67"/>
      <c r="K174" s="67"/>
      <c r="L174" s="67"/>
      <c r="M174" s="67"/>
      <c r="N174" s="67"/>
      <c r="O174" s="94"/>
      <c r="P174" s="93"/>
      <c r="Q174" s="92"/>
      <c r="R174" s="69"/>
      <c r="T174" s="92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58" t="str">
        <f>IF(Tableau1[[#This Row],[Date attrib]]="","",Tableau1[[#This Row],[Date attrib]]+90)</f>
        <v/>
      </c>
      <c r="AG174" s="69"/>
      <c r="AH17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74" s="69"/>
      <c r="AJ174" s="58">
        <f>Tableau1[[#This Row],[Date échéance]]-75</f>
        <v>-75</v>
      </c>
      <c r="AK174" s="69"/>
      <c r="AL174" s="58">
        <f>Tableau1[[#This Row],[Date échéance]]-30</f>
        <v>-30</v>
      </c>
      <c r="AM174" s="69"/>
      <c r="AN174" s="69"/>
      <c r="AO174" s="67"/>
      <c r="AP174" s="67"/>
      <c r="AQ174" s="67"/>
      <c r="AR174" s="67"/>
      <c r="AS174" s="67"/>
      <c r="AT174"/>
    </row>
    <row r="175" spans="1:46" ht="15" customHeight="1" x14ac:dyDescent="0.25">
      <c r="A175" s="90"/>
      <c r="B175" s="67"/>
      <c r="C175" s="90"/>
      <c r="D175" s="90"/>
      <c r="E175" s="91"/>
      <c r="F175" s="94"/>
      <c r="H175" s="62"/>
      <c r="I175" s="67"/>
      <c r="J175" s="67"/>
      <c r="K175" s="67"/>
      <c r="L175" s="67"/>
      <c r="M175" s="67"/>
      <c r="N175" s="67"/>
      <c r="O175" s="94"/>
      <c r="P175" s="93"/>
      <c r="Q175" s="92"/>
      <c r="R175" s="69"/>
      <c r="T175" s="92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58" t="str">
        <f>IF(Tableau1[[#This Row],[Date attrib]]="","",Tableau1[[#This Row],[Date attrib]]+90)</f>
        <v/>
      </c>
      <c r="AG175" s="69"/>
      <c r="AH17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75" s="69"/>
      <c r="AJ175" s="58">
        <f>Tableau1[[#This Row],[Date échéance]]-75</f>
        <v>-75</v>
      </c>
      <c r="AK175" s="69"/>
      <c r="AL175" s="58">
        <f>Tableau1[[#This Row],[Date échéance]]-30</f>
        <v>-30</v>
      </c>
      <c r="AM175" s="69"/>
      <c r="AN175" s="69"/>
      <c r="AO175" s="67"/>
      <c r="AP175" s="67"/>
      <c r="AQ175" s="67"/>
      <c r="AR175" s="67"/>
      <c r="AS175" s="67"/>
      <c r="AT175"/>
    </row>
    <row r="176" spans="1:46" ht="15" customHeight="1" x14ac:dyDescent="0.25">
      <c r="A176" s="90"/>
      <c r="B176" s="67"/>
      <c r="C176" s="90"/>
      <c r="D176" s="90"/>
      <c r="E176" s="91"/>
      <c r="F176" s="94"/>
      <c r="H176" s="62"/>
      <c r="I176" s="67"/>
      <c r="J176" s="67"/>
      <c r="K176" s="67"/>
      <c r="L176" s="67"/>
      <c r="M176" s="67"/>
      <c r="N176" s="67"/>
      <c r="O176" s="94"/>
      <c r="P176" s="93"/>
      <c r="Q176" s="92"/>
      <c r="R176" s="69"/>
      <c r="T176" s="92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58" t="str">
        <f>IF(Tableau1[[#This Row],[Date attrib]]="","",Tableau1[[#This Row],[Date attrib]]+90)</f>
        <v/>
      </c>
      <c r="AG176" s="69"/>
      <c r="AH17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76" s="69"/>
      <c r="AJ176" s="58">
        <f>Tableau1[[#This Row],[Date échéance]]-75</f>
        <v>-75</v>
      </c>
      <c r="AK176" s="69"/>
      <c r="AL176" s="58">
        <f>Tableau1[[#This Row],[Date échéance]]-30</f>
        <v>-30</v>
      </c>
      <c r="AM176" s="69"/>
      <c r="AN176" s="69"/>
      <c r="AO176" s="67"/>
      <c r="AP176" s="67"/>
      <c r="AQ176" s="67"/>
      <c r="AR176" s="67"/>
      <c r="AS176" s="67"/>
      <c r="AT176"/>
    </row>
    <row r="177" spans="1:46" ht="15" customHeight="1" x14ac:dyDescent="0.25">
      <c r="A177" s="90"/>
      <c r="B177" s="67"/>
      <c r="C177" s="90"/>
      <c r="D177" s="90"/>
      <c r="E177" s="91"/>
      <c r="F177" s="94"/>
      <c r="H177" s="62"/>
      <c r="I177" s="67"/>
      <c r="J177" s="67"/>
      <c r="K177" s="67"/>
      <c r="L177" s="67"/>
      <c r="M177" s="67"/>
      <c r="N177" s="67"/>
      <c r="O177" s="94"/>
      <c r="P177" s="93"/>
      <c r="Q177" s="92"/>
      <c r="R177" s="69"/>
      <c r="T177" s="92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58" t="str">
        <f>IF(Tableau1[[#This Row],[Date attrib]]="","",Tableau1[[#This Row],[Date attrib]]+90)</f>
        <v/>
      </c>
      <c r="AG177" s="69"/>
      <c r="AH17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77" s="69"/>
      <c r="AJ177" s="58">
        <f>Tableau1[[#This Row],[Date échéance]]-75</f>
        <v>-75</v>
      </c>
      <c r="AK177" s="69"/>
      <c r="AL177" s="58">
        <f>Tableau1[[#This Row],[Date échéance]]-30</f>
        <v>-30</v>
      </c>
      <c r="AM177" s="69"/>
      <c r="AN177" s="69"/>
      <c r="AO177" s="67"/>
      <c r="AP177" s="67"/>
      <c r="AQ177" s="67"/>
      <c r="AR177" s="67"/>
      <c r="AS177" s="67"/>
      <c r="AT177"/>
    </row>
    <row r="178" spans="1:46" ht="15" customHeight="1" x14ac:dyDescent="0.25">
      <c r="A178" s="90"/>
      <c r="B178" s="67"/>
      <c r="C178" s="90"/>
      <c r="D178" s="90"/>
      <c r="E178" s="91"/>
      <c r="F178" s="94"/>
      <c r="H178" s="62"/>
      <c r="I178" s="67"/>
      <c r="J178" s="67"/>
      <c r="K178" s="67"/>
      <c r="L178" s="67"/>
      <c r="M178" s="67"/>
      <c r="N178" s="67"/>
      <c r="O178" s="94"/>
      <c r="P178" s="93"/>
      <c r="Q178" s="92"/>
      <c r="R178" s="69"/>
      <c r="T178" s="92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58" t="str">
        <f>IF(Tableau1[[#This Row],[Date attrib]]="","",Tableau1[[#This Row],[Date attrib]]+90)</f>
        <v/>
      </c>
      <c r="AG178" s="69"/>
      <c r="AH17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78" s="69"/>
      <c r="AJ178" s="58">
        <f>Tableau1[[#This Row],[Date échéance]]-75</f>
        <v>-75</v>
      </c>
      <c r="AK178" s="69"/>
      <c r="AL178" s="58">
        <f>Tableau1[[#This Row],[Date échéance]]-30</f>
        <v>-30</v>
      </c>
      <c r="AM178" s="69"/>
      <c r="AN178" s="69"/>
      <c r="AO178" s="67"/>
      <c r="AP178" s="67"/>
      <c r="AQ178" s="67"/>
      <c r="AR178" s="67"/>
      <c r="AS178" s="67"/>
      <c r="AT178"/>
    </row>
    <row r="179" spans="1:46" ht="15" customHeight="1" x14ac:dyDescent="0.25">
      <c r="A179" s="90"/>
      <c r="B179" s="67"/>
      <c r="C179" s="90"/>
      <c r="D179" s="90"/>
      <c r="E179" s="91"/>
      <c r="F179" s="94"/>
      <c r="H179" s="62"/>
      <c r="I179" s="67"/>
      <c r="J179" s="67"/>
      <c r="K179" s="67"/>
      <c r="L179" s="67"/>
      <c r="M179" s="67"/>
      <c r="N179" s="67"/>
      <c r="O179" s="94"/>
      <c r="P179" s="93"/>
      <c r="Q179" s="92"/>
      <c r="R179" s="69"/>
      <c r="T179" s="92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58" t="str">
        <f>IF(Tableau1[[#This Row],[Date attrib]]="","",Tableau1[[#This Row],[Date attrib]]+90)</f>
        <v/>
      </c>
      <c r="AG179" s="69"/>
      <c r="AH17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79" s="69"/>
      <c r="AJ179" s="58">
        <f>Tableau1[[#This Row],[Date échéance]]-75</f>
        <v>-75</v>
      </c>
      <c r="AK179" s="69"/>
      <c r="AL179" s="58">
        <f>Tableau1[[#This Row],[Date échéance]]-30</f>
        <v>-30</v>
      </c>
      <c r="AM179" s="69"/>
      <c r="AN179" s="69"/>
      <c r="AO179" s="67"/>
      <c r="AP179" s="67"/>
      <c r="AQ179" s="67"/>
      <c r="AR179" s="67"/>
      <c r="AS179" s="67"/>
      <c r="AT179"/>
    </row>
    <row r="180" spans="1:46" ht="15" customHeight="1" x14ac:dyDescent="0.25">
      <c r="A180" s="90"/>
      <c r="B180" s="67"/>
      <c r="C180" s="90"/>
      <c r="D180" s="90"/>
      <c r="E180" s="91"/>
      <c r="F180" s="94"/>
      <c r="H180" s="62"/>
      <c r="I180" s="67"/>
      <c r="J180" s="67"/>
      <c r="K180" s="67"/>
      <c r="L180" s="67"/>
      <c r="M180" s="67"/>
      <c r="N180" s="67"/>
      <c r="O180" s="94"/>
      <c r="P180" s="93"/>
      <c r="Q180" s="92"/>
      <c r="R180" s="69"/>
      <c r="T180" s="92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58" t="str">
        <f>IF(Tableau1[[#This Row],[Date attrib]]="","",Tableau1[[#This Row],[Date attrib]]+90)</f>
        <v/>
      </c>
      <c r="AG180" s="69"/>
      <c r="AH18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80" s="69"/>
      <c r="AJ180" s="58">
        <f>Tableau1[[#This Row],[Date échéance]]-75</f>
        <v>-75</v>
      </c>
      <c r="AK180" s="69"/>
      <c r="AL180" s="58">
        <f>Tableau1[[#This Row],[Date échéance]]-30</f>
        <v>-30</v>
      </c>
      <c r="AM180" s="69"/>
      <c r="AN180" s="69"/>
      <c r="AO180" s="67"/>
      <c r="AP180" s="67"/>
      <c r="AQ180" s="67"/>
      <c r="AR180" s="67"/>
      <c r="AS180" s="67"/>
      <c r="AT180"/>
    </row>
    <row r="181" spans="1:46" ht="15" customHeight="1" x14ac:dyDescent="0.25">
      <c r="A181" s="90"/>
      <c r="B181" s="67"/>
      <c r="C181" s="90"/>
      <c r="D181" s="90"/>
      <c r="E181" s="91"/>
      <c r="F181" s="94"/>
      <c r="H181" s="62"/>
      <c r="I181" s="67"/>
      <c r="J181" s="67"/>
      <c r="K181" s="67"/>
      <c r="L181" s="67"/>
      <c r="M181" s="67"/>
      <c r="N181" s="67"/>
      <c r="O181" s="94"/>
      <c r="P181" s="93"/>
      <c r="Q181" s="92"/>
      <c r="R181" s="69"/>
      <c r="T181" s="92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58" t="str">
        <f>IF(Tableau1[[#This Row],[Date attrib]]="","",Tableau1[[#This Row],[Date attrib]]+90)</f>
        <v/>
      </c>
      <c r="AG181" s="69"/>
      <c r="AH18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81" s="69"/>
      <c r="AJ181" s="58">
        <f>Tableau1[[#This Row],[Date échéance]]-75</f>
        <v>-75</v>
      </c>
      <c r="AK181" s="69"/>
      <c r="AL181" s="58">
        <f>Tableau1[[#This Row],[Date échéance]]-30</f>
        <v>-30</v>
      </c>
      <c r="AM181" s="69"/>
      <c r="AN181" s="69"/>
      <c r="AO181" s="67"/>
      <c r="AP181" s="67"/>
      <c r="AQ181" s="67"/>
      <c r="AR181" s="67"/>
      <c r="AS181" s="67"/>
      <c r="AT181"/>
    </row>
    <row r="182" spans="1:46" ht="15" customHeight="1" x14ac:dyDescent="0.25">
      <c r="A182" s="90"/>
      <c r="B182" s="67"/>
      <c r="C182" s="90"/>
      <c r="D182" s="90"/>
      <c r="E182" s="91"/>
      <c r="F182" s="94"/>
      <c r="H182" s="62"/>
      <c r="I182" s="67"/>
      <c r="J182" s="67"/>
      <c r="K182" s="67"/>
      <c r="L182" s="67"/>
      <c r="M182" s="67"/>
      <c r="N182" s="67"/>
      <c r="O182" s="94"/>
      <c r="P182" s="93"/>
      <c r="Q182" s="92"/>
      <c r="R182" s="69"/>
      <c r="T182" s="92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58" t="str">
        <f>IF(Tableau1[[#This Row],[Date attrib]]="","",Tableau1[[#This Row],[Date attrib]]+90)</f>
        <v/>
      </c>
      <c r="AG182" s="69"/>
      <c r="AH18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82" s="69"/>
      <c r="AJ182" s="58">
        <f>Tableau1[[#This Row],[Date échéance]]-75</f>
        <v>-75</v>
      </c>
      <c r="AK182" s="69"/>
      <c r="AL182" s="58">
        <f>Tableau1[[#This Row],[Date échéance]]-30</f>
        <v>-30</v>
      </c>
      <c r="AM182" s="69"/>
      <c r="AN182" s="69"/>
      <c r="AO182" s="67"/>
      <c r="AP182" s="67"/>
      <c r="AQ182" s="67"/>
      <c r="AR182" s="67"/>
      <c r="AS182" s="67"/>
      <c r="AT182"/>
    </row>
    <row r="183" spans="1:46" ht="15" customHeight="1" x14ac:dyDescent="0.25">
      <c r="A183" s="90"/>
      <c r="B183" s="67"/>
      <c r="C183" s="90"/>
      <c r="D183" s="90"/>
      <c r="E183" s="91"/>
      <c r="F183" s="94"/>
      <c r="H183" s="62"/>
      <c r="I183" s="67"/>
      <c r="J183" s="67"/>
      <c r="K183" s="67"/>
      <c r="L183" s="67"/>
      <c r="M183" s="67"/>
      <c r="N183" s="67"/>
      <c r="O183" s="94"/>
      <c r="P183" s="93"/>
      <c r="Q183" s="92"/>
      <c r="R183" s="69"/>
      <c r="T183" s="92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58" t="str">
        <f>IF(Tableau1[[#This Row],[Date attrib]]="","",Tableau1[[#This Row],[Date attrib]]+90)</f>
        <v/>
      </c>
      <c r="AG183" s="69"/>
      <c r="AH18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83" s="69"/>
      <c r="AJ183" s="58">
        <f>Tableau1[[#This Row],[Date échéance]]-75</f>
        <v>-75</v>
      </c>
      <c r="AK183" s="69"/>
      <c r="AL183" s="58">
        <f>Tableau1[[#This Row],[Date échéance]]-30</f>
        <v>-30</v>
      </c>
      <c r="AM183" s="69"/>
      <c r="AN183" s="69"/>
      <c r="AO183" s="67"/>
      <c r="AP183" s="67"/>
      <c r="AQ183" s="67"/>
      <c r="AR183" s="67"/>
      <c r="AS183" s="67"/>
      <c r="AT183"/>
    </row>
    <row r="184" spans="1:46" ht="15" customHeight="1" x14ac:dyDescent="0.25">
      <c r="A184" s="90"/>
      <c r="B184" s="67"/>
      <c r="C184" s="90"/>
      <c r="D184" s="90"/>
      <c r="E184" s="91"/>
      <c r="F184" s="94"/>
      <c r="H184" s="62"/>
      <c r="I184" s="67"/>
      <c r="J184" s="67"/>
      <c r="K184" s="67"/>
      <c r="L184" s="67"/>
      <c r="M184" s="67"/>
      <c r="N184" s="67"/>
      <c r="O184" s="94"/>
      <c r="P184" s="93"/>
      <c r="Q184" s="92"/>
      <c r="R184" s="69"/>
      <c r="T184" s="92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58" t="str">
        <f>IF(Tableau1[[#This Row],[Date attrib]]="","",Tableau1[[#This Row],[Date attrib]]+90)</f>
        <v/>
      </c>
      <c r="AG184" s="69"/>
      <c r="AH18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84" s="69"/>
      <c r="AJ184" s="58">
        <f>Tableau1[[#This Row],[Date échéance]]-75</f>
        <v>-75</v>
      </c>
      <c r="AK184" s="69"/>
      <c r="AL184" s="58">
        <f>Tableau1[[#This Row],[Date échéance]]-30</f>
        <v>-30</v>
      </c>
      <c r="AM184" s="69"/>
      <c r="AN184" s="69"/>
      <c r="AO184" s="67"/>
      <c r="AP184" s="67"/>
      <c r="AQ184" s="67"/>
      <c r="AR184" s="67"/>
      <c r="AS184" s="67"/>
      <c r="AT184"/>
    </row>
    <row r="185" spans="1:46" ht="15" customHeight="1" x14ac:dyDescent="0.25">
      <c r="A185" s="90"/>
      <c r="B185" s="67"/>
      <c r="C185" s="90"/>
      <c r="D185" s="90"/>
      <c r="E185" s="91"/>
      <c r="F185" s="94"/>
      <c r="H185" s="62"/>
      <c r="I185" s="67"/>
      <c r="J185" s="67"/>
      <c r="K185" s="67"/>
      <c r="L185" s="67"/>
      <c r="M185" s="67"/>
      <c r="N185" s="67"/>
      <c r="O185" s="94"/>
      <c r="P185" s="93"/>
      <c r="Q185" s="92"/>
      <c r="R185" s="69"/>
      <c r="T185" s="92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58" t="str">
        <f>IF(Tableau1[[#This Row],[Date attrib]]="","",Tableau1[[#This Row],[Date attrib]]+90)</f>
        <v/>
      </c>
      <c r="AG185" s="69"/>
      <c r="AH18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85" s="69"/>
      <c r="AJ185" s="58">
        <f>Tableau1[[#This Row],[Date échéance]]-75</f>
        <v>-75</v>
      </c>
      <c r="AK185" s="69"/>
      <c r="AL185" s="58">
        <f>Tableau1[[#This Row],[Date échéance]]-30</f>
        <v>-30</v>
      </c>
      <c r="AM185" s="69"/>
      <c r="AN185" s="69"/>
      <c r="AO185" s="67"/>
      <c r="AP185" s="67"/>
      <c r="AQ185" s="67"/>
      <c r="AR185" s="67"/>
      <c r="AS185" s="67"/>
      <c r="AT185"/>
    </row>
    <row r="186" spans="1:46" ht="15" customHeight="1" x14ac:dyDescent="0.25">
      <c r="A186" s="90"/>
      <c r="B186" s="67"/>
      <c r="C186" s="90"/>
      <c r="D186" s="90"/>
      <c r="E186" s="91"/>
      <c r="F186" s="94"/>
      <c r="H186" s="62"/>
      <c r="I186" s="67"/>
      <c r="J186" s="67"/>
      <c r="K186" s="67"/>
      <c r="L186" s="67"/>
      <c r="M186" s="67"/>
      <c r="N186" s="67"/>
      <c r="O186" s="94"/>
      <c r="P186" s="93"/>
      <c r="Q186" s="92"/>
      <c r="R186" s="69"/>
      <c r="T186" s="92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58" t="str">
        <f>IF(Tableau1[[#This Row],[Date attrib]]="","",Tableau1[[#This Row],[Date attrib]]+90)</f>
        <v/>
      </c>
      <c r="AG186" s="69"/>
      <c r="AH18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86" s="69"/>
      <c r="AJ186" s="58">
        <f>Tableau1[[#This Row],[Date échéance]]-75</f>
        <v>-75</v>
      </c>
      <c r="AK186" s="69"/>
      <c r="AL186" s="58">
        <f>Tableau1[[#This Row],[Date échéance]]-30</f>
        <v>-30</v>
      </c>
      <c r="AM186" s="69"/>
      <c r="AN186" s="69"/>
      <c r="AO186" s="67"/>
      <c r="AP186" s="67"/>
      <c r="AQ186" s="67"/>
      <c r="AR186" s="67"/>
      <c r="AS186" s="67"/>
      <c r="AT186"/>
    </row>
    <row r="187" spans="1:46" ht="15" customHeight="1" x14ac:dyDescent="0.25">
      <c r="A187" s="90"/>
      <c r="B187" s="67"/>
      <c r="C187" s="90"/>
      <c r="D187" s="90"/>
      <c r="E187" s="91"/>
      <c r="F187" s="94"/>
      <c r="H187" s="62"/>
      <c r="I187" s="67"/>
      <c r="J187" s="67"/>
      <c r="K187" s="67"/>
      <c r="L187" s="67"/>
      <c r="M187" s="67"/>
      <c r="N187" s="67"/>
      <c r="O187" s="94"/>
      <c r="P187" s="93"/>
      <c r="Q187" s="92"/>
      <c r="R187" s="69"/>
      <c r="T187" s="92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58" t="str">
        <f>IF(Tableau1[[#This Row],[Date attrib]]="","",Tableau1[[#This Row],[Date attrib]]+90)</f>
        <v/>
      </c>
      <c r="AG187" s="69"/>
      <c r="AH18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87" s="69"/>
      <c r="AJ187" s="58">
        <f>Tableau1[[#This Row],[Date échéance]]-75</f>
        <v>-75</v>
      </c>
      <c r="AK187" s="69"/>
      <c r="AL187" s="58">
        <f>Tableau1[[#This Row],[Date échéance]]-30</f>
        <v>-30</v>
      </c>
      <c r="AM187" s="69"/>
      <c r="AN187" s="69"/>
      <c r="AO187" s="67"/>
      <c r="AP187" s="67"/>
      <c r="AQ187" s="67"/>
      <c r="AR187" s="67"/>
      <c r="AS187" s="67"/>
      <c r="AT187"/>
    </row>
    <row r="188" spans="1:46" ht="15" customHeight="1" x14ac:dyDescent="0.25">
      <c r="A188" s="90"/>
      <c r="B188" s="67"/>
      <c r="C188" s="90"/>
      <c r="D188" s="90"/>
      <c r="E188" s="91"/>
      <c r="F188" s="94"/>
      <c r="H188" s="62"/>
      <c r="I188" s="67"/>
      <c r="J188" s="67"/>
      <c r="K188" s="67"/>
      <c r="L188" s="67"/>
      <c r="M188" s="67"/>
      <c r="N188" s="67"/>
      <c r="O188" s="94"/>
      <c r="P188" s="93"/>
      <c r="Q188" s="92"/>
      <c r="R188" s="69"/>
      <c r="T188" s="92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58" t="str">
        <f>IF(Tableau1[[#This Row],[Date attrib]]="","",Tableau1[[#This Row],[Date attrib]]+90)</f>
        <v/>
      </c>
      <c r="AG188" s="69"/>
      <c r="AH18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88" s="69"/>
      <c r="AJ188" s="58">
        <f>Tableau1[[#This Row],[Date échéance]]-75</f>
        <v>-75</v>
      </c>
      <c r="AK188" s="69"/>
      <c r="AL188" s="58">
        <f>Tableau1[[#This Row],[Date échéance]]-30</f>
        <v>-30</v>
      </c>
      <c r="AM188" s="69"/>
      <c r="AN188" s="69"/>
      <c r="AO188" s="67"/>
      <c r="AP188" s="67"/>
      <c r="AQ188" s="67"/>
      <c r="AR188" s="67"/>
      <c r="AS188" s="67"/>
      <c r="AT188"/>
    </row>
    <row r="189" spans="1:46" ht="15" customHeight="1" x14ac:dyDescent="0.25">
      <c r="A189" s="90"/>
      <c r="B189" s="67"/>
      <c r="C189" s="90"/>
      <c r="D189" s="90"/>
      <c r="E189" s="91"/>
      <c r="F189" s="94"/>
      <c r="H189" s="62"/>
      <c r="I189" s="67"/>
      <c r="J189" s="67"/>
      <c r="K189" s="67"/>
      <c r="L189" s="67"/>
      <c r="M189" s="67"/>
      <c r="N189" s="67"/>
      <c r="O189" s="94"/>
      <c r="P189" s="93"/>
      <c r="Q189" s="92"/>
      <c r="R189" s="69"/>
      <c r="T189" s="92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58" t="str">
        <f>IF(Tableau1[[#This Row],[Date attrib]]="","",Tableau1[[#This Row],[Date attrib]]+90)</f>
        <v/>
      </c>
      <c r="AG189" s="69"/>
      <c r="AH18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89" s="69"/>
      <c r="AJ189" s="58">
        <f>Tableau1[[#This Row],[Date échéance]]-75</f>
        <v>-75</v>
      </c>
      <c r="AK189" s="69"/>
      <c r="AL189" s="58">
        <f>Tableau1[[#This Row],[Date échéance]]-30</f>
        <v>-30</v>
      </c>
      <c r="AM189" s="69"/>
      <c r="AN189" s="69"/>
      <c r="AO189" s="67"/>
      <c r="AP189" s="67"/>
      <c r="AQ189" s="67"/>
      <c r="AR189" s="67"/>
      <c r="AS189" s="67"/>
      <c r="AT189"/>
    </row>
    <row r="190" spans="1:46" ht="15" customHeight="1" x14ac:dyDescent="0.25">
      <c r="A190" s="90"/>
      <c r="B190" s="67"/>
      <c r="C190" s="90"/>
      <c r="D190" s="90"/>
      <c r="E190" s="91"/>
      <c r="F190" s="94"/>
      <c r="H190" s="62"/>
      <c r="I190" s="67"/>
      <c r="J190" s="67"/>
      <c r="K190" s="67"/>
      <c r="L190" s="67"/>
      <c r="M190" s="67"/>
      <c r="N190" s="67"/>
      <c r="O190" s="94"/>
      <c r="P190" s="93"/>
      <c r="Q190" s="92"/>
      <c r="R190" s="69"/>
      <c r="T190" s="92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58" t="str">
        <f>IF(Tableau1[[#This Row],[Date attrib]]="","",Tableau1[[#This Row],[Date attrib]]+90)</f>
        <v/>
      </c>
      <c r="AG190" s="69"/>
      <c r="AH19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90" s="69"/>
      <c r="AJ190" s="58">
        <f>Tableau1[[#This Row],[Date échéance]]-75</f>
        <v>-75</v>
      </c>
      <c r="AK190" s="69"/>
      <c r="AL190" s="58">
        <f>Tableau1[[#This Row],[Date échéance]]-30</f>
        <v>-30</v>
      </c>
      <c r="AM190" s="69"/>
      <c r="AN190" s="69"/>
      <c r="AO190" s="67"/>
      <c r="AP190" s="67"/>
      <c r="AQ190" s="67"/>
      <c r="AR190" s="67"/>
      <c r="AS190" s="67"/>
      <c r="AT190"/>
    </row>
    <row r="191" spans="1:46" ht="15" customHeight="1" x14ac:dyDescent="0.25">
      <c r="A191" s="90"/>
      <c r="B191" s="67"/>
      <c r="C191" s="90"/>
      <c r="D191" s="90"/>
      <c r="E191" s="91"/>
      <c r="F191" s="94"/>
      <c r="H191" s="62"/>
      <c r="I191" s="67"/>
      <c r="J191" s="67"/>
      <c r="K191" s="67"/>
      <c r="L191" s="67"/>
      <c r="M191" s="67"/>
      <c r="N191" s="67"/>
      <c r="O191" s="94"/>
      <c r="P191" s="93"/>
      <c r="Q191" s="92"/>
      <c r="R191" s="69"/>
      <c r="T191" s="92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58" t="str">
        <f>IF(Tableau1[[#This Row],[Date attrib]]="","",Tableau1[[#This Row],[Date attrib]]+90)</f>
        <v/>
      </c>
      <c r="AG191" s="69"/>
      <c r="AH19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91" s="69"/>
      <c r="AJ191" s="58">
        <f>Tableau1[[#This Row],[Date échéance]]-75</f>
        <v>-75</v>
      </c>
      <c r="AK191" s="69"/>
      <c r="AL191" s="58">
        <f>Tableau1[[#This Row],[Date échéance]]-30</f>
        <v>-30</v>
      </c>
      <c r="AM191" s="69"/>
      <c r="AN191" s="69"/>
      <c r="AO191" s="67"/>
      <c r="AP191" s="67"/>
      <c r="AQ191" s="67"/>
      <c r="AR191" s="67"/>
      <c r="AS191" s="67"/>
      <c r="AT191"/>
    </row>
    <row r="192" spans="1:46" ht="15" customHeight="1" x14ac:dyDescent="0.25">
      <c r="A192" s="90"/>
      <c r="B192" s="67"/>
      <c r="C192" s="90"/>
      <c r="D192" s="90"/>
      <c r="E192" s="91"/>
      <c r="F192" s="94"/>
      <c r="H192" s="62"/>
      <c r="I192" s="67"/>
      <c r="J192" s="67"/>
      <c r="K192" s="67"/>
      <c r="L192" s="67"/>
      <c r="M192" s="67"/>
      <c r="N192" s="67"/>
      <c r="O192" s="94"/>
      <c r="P192" s="93"/>
      <c r="Q192" s="92"/>
      <c r="R192" s="69"/>
      <c r="T192" s="92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58" t="str">
        <f>IF(Tableau1[[#This Row],[Date attrib]]="","",Tableau1[[#This Row],[Date attrib]]+90)</f>
        <v/>
      </c>
      <c r="AG192" s="69"/>
      <c r="AH19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92" s="69"/>
      <c r="AJ192" s="58">
        <f>Tableau1[[#This Row],[Date échéance]]-75</f>
        <v>-75</v>
      </c>
      <c r="AK192" s="69"/>
      <c r="AL192" s="58">
        <f>Tableau1[[#This Row],[Date échéance]]-30</f>
        <v>-30</v>
      </c>
      <c r="AM192" s="69"/>
      <c r="AN192" s="69"/>
      <c r="AO192" s="67"/>
      <c r="AP192" s="67"/>
      <c r="AQ192" s="67"/>
      <c r="AR192" s="67"/>
      <c r="AS192" s="67"/>
      <c r="AT192"/>
    </row>
    <row r="193" spans="1:46" ht="15" customHeight="1" x14ac:dyDescent="0.25">
      <c r="A193" s="90"/>
      <c r="B193" s="67"/>
      <c r="C193" s="90"/>
      <c r="D193" s="90"/>
      <c r="E193" s="91"/>
      <c r="F193" s="94"/>
      <c r="H193" s="62"/>
      <c r="I193" s="67"/>
      <c r="J193" s="67"/>
      <c r="K193" s="67"/>
      <c r="L193" s="67"/>
      <c r="M193" s="67"/>
      <c r="N193" s="67"/>
      <c r="O193" s="94"/>
      <c r="P193" s="93"/>
      <c r="Q193" s="92"/>
      <c r="R193" s="69"/>
      <c r="T193" s="92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58" t="str">
        <f>IF(Tableau1[[#This Row],[Date attrib]]="","",Tableau1[[#This Row],[Date attrib]]+90)</f>
        <v/>
      </c>
      <c r="AG193" s="69"/>
      <c r="AH19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93" s="69"/>
      <c r="AJ193" s="58">
        <f>Tableau1[[#This Row],[Date échéance]]-75</f>
        <v>-75</v>
      </c>
      <c r="AK193" s="69"/>
      <c r="AL193" s="58">
        <f>Tableau1[[#This Row],[Date échéance]]-30</f>
        <v>-30</v>
      </c>
      <c r="AM193" s="69"/>
      <c r="AN193" s="69"/>
      <c r="AO193" s="67"/>
      <c r="AP193" s="67"/>
      <c r="AQ193" s="67"/>
      <c r="AR193" s="67"/>
      <c r="AS193" s="67"/>
      <c r="AT193"/>
    </row>
    <row r="194" spans="1:46" ht="15" customHeight="1" x14ac:dyDescent="0.25">
      <c r="A194" s="90"/>
      <c r="B194" s="67"/>
      <c r="C194" s="90"/>
      <c r="D194" s="90"/>
      <c r="E194" s="91"/>
      <c r="F194" s="94"/>
      <c r="H194" s="62"/>
      <c r="I194" s="67"/>
      <c r="J194" s="67"/>
      <c r="K194" s="67"/>
      <c r="L194" s="67"/>
      <c r="M194" s="67"/>
      <c r="N194" s="67"/>
      <c r="O194" s="94"/>
      <c r="P194" s="93"/>
      <c r="Q194" s="92"/>
      <c r="R194" s="69"/>
      <c r="T194" s="92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58" t="str">
        <f>IF(Tableau1[[#This Row],[Date attrib]]="","",Tableau1[[#This Row],[Date attrib]]+90)</f>
        <v/>
      </c>
      <c r="AG194" s="69"/>
      <c r="AH19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94" s="69"/>
      <c r="AJ194" s="58">
        <f>Tableau1[[#This Row],[Date échéance]]-75</f>
        <v>-75</v>
      </c>
      <c r="AK194" s="69"/>
      <c r="AL194" s="58">
        <f>Tableau1[[#This Row],[Date échéance]]-30</f>
        <v>-30</v>
      </c>
      <c r="AM194" s="69"/>
      <c r="AN194" s="69"/>
      <c r="AO194" s="67"/>
      <c r="AP194" s="67"/>
      <c r="AQ194" s="67"/>
      <c r="AR194" s="67"/>
      <c r="AS194" s="67"/>
      <c r="AT194"/>
    </row>
    <row r="195" spans="1:46" ht="15" customHeight="1" x14ac:dyDescent="0.25">
      <c r="A195" s="90"/>
      <c r="B195" s="67"/>
      <c r="C195" s="90"/>
      <c r="D195" s="90"/>
      <c r="E195" s="91"/>
      <c r="F195" s="94"/>
      <c r="H195" s="62"/>
      <c r="I195" s="67"/>
      <c r="J195" s="67"/>
      <c r="K195" s="67"/>
      <c r="L195" s="67"/>
      <c r="M195" s="67"/>
      <c r="N195" s="67"/>
      <c r="O195" s="94"/>
      <c r="P195" s="93"/>
      <c r="Q195" s="92"/>
      <c r="R195" s="69"/>
      <c r="T195" s="92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58" t="str">
        <f>IF(Tableau1[[#This Row],[Date attrib]]="","",Tableau1[[#This Row],[Date attrib]]+90)</f>
        <v/>
      </c>
      <c r="AG195" s="69"/>
      <c r="AH19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95" s="69"/>
      <c r="AJ195" s="58">
        <f>Tableau1[[#This Row],[Date échéance]]-75</f>
        <v>-75</v>
      </c>
      <c r="AK195" s="69"/>
      <c r="AL195" s="58">
        <f>Tableau1[[#This Row],[Date échéance]]-30</f>
        <v>-30</v>
      </c>
      <c r="AM195" s="69"/>
      <c r="AN195" s="69"/>
      <c r="AO195" s="67"/>
      <c r="AP195" s="67"/>
      <c r="AQ195" s="67"/>
      <c r="AR195" s="67"/>
      <c r="AS195" s="67"/>
      <c r="AT195"/>
    </row>
    <row r="196" spans="1:46" ht="15" customHeight="1" x14ac:dyDescent="0.25">
      <c r="A196" s="90"/>
      <c r="B196" s="67"/>
      <c r="C196" s="90"/>
      <c r="D196" s="90"/>
      <c r="E196" s="91"/>
      <c r="F196" s="94"/>
      <c r="H196" s="62"/>
      <c r="I196" s="67"/>
      <c r="J196" s="67"/>
      <c r="K196" s="67"/>
      <c r="L196" s="67"/>
      <c r="M196" s="67"/>
      <c r="N196" s="67"/>
      <c r="O196" s="94"/>
      <c r="P196" s="93"/>
      <c r="Q196" s="92"/>
      <c r="R196" s="69"/>
      <c r="T196" s="92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58" t="str">
        <f>IF(Tableau1[[#This Row],[Date attrib]]="","",Tableau1[[#This Row],[Date attrib]]+90)</f>
        <v/>
      </c>
      <c r="AG196" s="69"/>
      <c r="AH19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96" s="69"/>
      <c r="AJ196" s="58">
        <f>Tableau1[[#This Row],[Date échéance]]-75</f>
        <v>-75</v>
      </c>
      <c r="AK196" s="69"/>
      <c r="AL196" s="58">
        <f>Tableau1[[#This Row],[Date échéance]]-30</f>
        <v>-30</v>
      </c>
      <c r="AM196" s="69"/>
      <c r="AN196" s="69"/>
      <c r="AO196" s="67"/>
      <c r="AP196" s="67"/>
      <c r="AQ196" s="67"/>
      <c r="AR196" s="67"/>
      <c r="AS196" s="67"/>
      <c r="AT196"/>
    </row>
    <row r="197" spans="1:46" ht="15" customHeight="1" x14ac:dyDescent="0.25">
      <c r="A197" s="90"/>
      <c r="B197" s="67"/>
      <c r="C197" s="90"/>
      <c r="D197" s="90"/>
      <c r="E197" s="91"/>
      <c r="F197" s="94"/>
      <c r="H197" s="62"/>
      <c r="I197" s="67"/>
      <c r="J197" s="67"/>
      <c r="K197" s="67"/>
      <c r="L197" s="67"/>
      <c r="M197" s="67"/>
      <c r="N197" s="67"/>
      <c r="O197" s="94"/>
      <c r="P197" s="93"/>
      <c r="Q197" s="92"/>
      <c r="R197" s="69"/>
      <c r="T197" s="92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58" t="str">
        <f>IF(Tableau1[[#This Row],[Date attrib]]="","",Tableau1[[#This Row],[Date attrib]]+90)</f>
        <v/>
      </c>
      <c r="AG197" s="69"/>
      <c r="AH19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97" s="69"/>
      <c r="AJ197" s="58">
        <f>Tableau1[[#This Row],[Date échéance]]-75</f>
        <v>-75</v>
      </c>
      <c r="AK197" s="69"/>
      <c r="AL197" s="58">
        <f>Tableau1[[#This Row],[Date échéance]]-30</f>
        <v>-30</v>
      </c>
      <c r="AM197" s="69"/>
      <c r="AN197" s="69"/>
      <c r="AO197" s="67"/>
      <c r="AP197" s="67"/>
      <c r="AQ197" s="67"/>
      <c r="AR197" s="67"/>
      <c r="AS197" s="67"/>
      <c r="AT197"/>
    </row>
    <row r="198" spans="1:46" ht="15" customHeight="1" x14ac:dyDescent="0.25">
      <c r="A198" s="90"/>
      <c r="B198" s="67"/>
      <c r="C198" s="90"/>
      <c r="D198" s="90"/>
      <c r="E198" s="91"/>
      <c r="F198" s="94"/>
      <c r="H198" s="62"/>
      <c r="I198" s="67"/>
      <c r="J198" s="67"/>
      <c r="K198" s="67"/>
      <c r="L198" s="67"/>
      <c r="M198" s="67"/>
      <c r="N198" s="67"/>
      <c r="O198" s="94"/>
      <c r="P198" s="93"/>
      <c r="Q198" s="92"/>
      <c r="R198" s="69"/>
      <c r="T198" s="92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58" t="str">
        <f>IF(Tableau1[[#This Row],[Date attrib]]="","",Tableau1[[#This Row],[Date attrib]]+90)</f>
        <v/>
      </c>
      <c r="AG198" s="69"/>
      <c r="AH19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98" s="69"/>
      <c r="AJ198" s="58">
        <f>Tableau1[[#This Row],[Date échéance]]-75</f>
        <v>-75</v>
      </c>
      <c r="AK198" s="69"/>
      <c r="AL198" s="58">
        <f>Tableau1[[#This Row],[Date échéance]]-30</f>
        <v>-30</v>
      </c>
      <c r="AM198" s="69"/>
      <c r="AN198" s="69"/>
      <c r="AO198" s="67"/>
      <c r="AP198" s="67"/>
      <c r="AQ198" s="67"/>
      <c r="AR198" s="67"/>
      <c r="AS198" s="67"/>
      <c r="AT198"/>
    </row>
    <row r="199" spans="1:46" ht="15" customHeight="1" x14ac:dyDescent="0.25">
      <c r="A199" s="90"/>
      <c r="B199" s="67"/>
      <c r="C199" s="90"/>
      <c r="D199" s="90"/>
      <c r="E199" s="91"/>
      <c r="F199" s="94"/>
      <c r="H199" s="62"/>
      <c r="I199" s="67"/>
      <c r="J199" s="67"/>
      <c r="K199" s="67"/>
      <c r="L199" s="67"/>
      <c r="M199" s="67"/>
      <c r="N199" s="67"/>
      <c r="O199" s="94"/>
      <c r="P199" s="93"/>
      <c r="Q199" s="92"/>
      <c r="R199" s="69"/>
      <c r="T199" s="92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58" t="str">
        <f>IF(Tableau1[[#This Row],[Date attrib]]="","",Tableau1[[#This Row],[Date attrib]]+90)</f>
        <v/>
      </c>
      <c r="AG199" s="69"/>
      <c r="AH19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199" s="69"/>
      <c r="AJ199" s="58">
        <f>Tableau1[[#This Row],[Date échéance]]-75</f>
        <v>-75</v>
      </c>
      <c r="AK199" s="69"/>
      <c r="AL199" s="58">
        <f>Tableau1[[#This Row],[Date échéance]]-30</f>
        <v>-30</v>
      </c>
      <c r="AM199" s="69"/>
      <c r="AN199" s="69"/>
      <c r="AO199" s="67"/>
      <c r="AP199" s="67"/>
      <c r="AQ199" s="67"/>
      <c r="AR199" s="67"/>
      <c r="AS199" s="67"/>
      <c r="AT199"/>
    </row>
    <row r="200" spans="1:46" ht="15" customHeight="1" x14ac:dyDescent="0.25">
      <c r="A200" s="90"/>
      <c r="B200" s="67"/>
      <c r="C200" s="90"/>
      <c r="D200" s="90"/>
      <c r="E200" s="91"/>
      <c r="F200" s="94"/>
      <c r="H200" s="62"/>
      <c r="I200" s="67"/>
      <c r="J200" s="67"/>
      <c r="K200" s="67"/>
      <c r="L200" s="67"/>
      <c r="M200" s="67"/>
      <c r="N200" s="67"/>
      <c r="O200" s="94"/>
      <c r="P200" s="93"/>
      <c r="Q200" s="92"/>
      <c r="R200" s="69"/>
      <c r="T200" s="92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58" t="str">
        <f>IF(Tableau1[[#This Row],[Date attrib]]="","",Tableau1[[#This Row],[Date attrib]]+90)</f>
        <v/>
      </c>
      <c r="AG200" s="69"/>
      <c r="AH20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00" s="69"/>
      <c r="AJ200" s="58">
        <f>Tableau1[[#This Row],[Date échéance]]-75</f>
        <v>-75</v>
      </c>
      <c r="AK200" s="69"/>
      <c r="AL200" s="58">
        <f>Tableau1[[#This Row],[Date échéance]]-30</f>
        <v>-30</v>
      </c>
      <c r="AM200" s="69"/>
      <c r="AN200" s="69"/>
      <c r="AO200" s="67"/>
      <c r="AP200" s="67"/>
      <c r="AQ200" s="67"/>
      <c r="AR200" s="67"/>
      <c r="AS200" s="67"/>
      <c r="AT200"/>
    </row>
    <row r="201" spans="1:46" ht="15" customHeight="1" x14ac:dyDescent="0.25">
      <c r="A201" s="90"/>
      <c r="B201" s="67"/>
      <c r="C201" s="90"/>
      <c r="D201" s="90"/>
      <c r="E201" s="91"/>
      <c r="F201" s="94"/>
      <c r="H201" s="62"/>
      <c r="I201" s="67"/>
      <c r="J201" s="67"/>
      <c r="K201" s="67"/>
      <c r="L201" s="67"/>
      <c r="M201" s="67"/>
      <c r="N201" s="67"/>
      <c r="O201" s="94"/>
      <c r="P201" s="93"/>
      <c r="Q201" s="92"/>
      <c r="R201" s="69"/>
      <c r="T201" s="92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58" t="str">
        <f>IF(Tableau1[[#This Row],[Date attrib]]="","",Tableau1[[#This Row],[Date attrib]]+90)</f>
        <v/>
      </c>
      <c r="AG201" s="69"/>
      <c r="AH20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01" s="69"/>
      <c r="AJ201" s="58">
        <f>Tableau1[[#This Row],[Date échéance]]-75</f>
        <v>-75</v>
      </c>
      <c r="AK201" s="69"/>
      <c r="AL201" s="58">
        <f>Tableau1[[#This Row],[Date échéance]]-30</f>
        <v>-30</v>
      </c>
      <c r="AM201" s="69"/>
      <c r="AN201" s="69"/>
      <c r="AO201" s="67"/>
      <c r="AP201" s="67"/>
      <c r="AQ201" s="67"/>
      <c r="AR201" s="67"/>
      <c r="AS201" s="67"/>
      <c r="AT201"/>
    </row>
    <row r="202" spans="1:46" ht="15" customHeight="1" x14ac:dyDescent="0.25">
      <c r="A202" s="90"/>
      <c r="B202" s="67"/>
      <c r="C202" s="90"/>
      <c r="D202" s="90"/>
      <c r="E202" s="91"/>
      <c r="F202" s="94"/>
      <c r="H202" s="62"/>
      <c r="I202" s="67"/>
      <c r="J202" s="67"/>
      <c r="K202" s="67"/>
      <c r="L202" s="67"/>
      <c r="M202" s="67"/>
      <c r="N202" s="67"/>
      <c r="O202" s="94"/>
      <c r="P202" s="93"/>
      <c r="Q202" s="92"/>
      <c r="R202" s="69"/>
      <c r="T202" s="92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58" t="str">
        <f>IF(Tableau1[[#This Row],[Date attrib]]="","",Tableau1[[#This Row],[Date attrib]]+90)</f>
        <v/>
      </c>
      <c r="AG202" s="69"/>
      <c r="AH20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02" s="69"/>
      <c r="AJ202" s="58">
        <f>Tableau1[[#This Row],[Date échéance]]-75</f>
        <v>-75</v>
      </c>
      <c r="AK202" s="69"/>
      <c r="AL202" s="58">
        <f>Tableau1[[#This Row],[Date échéance]]-30</f>
        <v>-30</v>
      </c>
      <c r="AM202" s="69"/>
      <c r="AN202" s="69"/>
      <c r="AO202" s="67"/>
      <c r="AP202" s="67"/>
      <c r="AQ202" s="67"/>
      <c r="AR202" s="67"/>
      <c r="AS202" s="67"/>
      <c r="AT202"/>
    </row>
    <row r="203" spans="1:46" ht="15" customHeight="1" x14ac:dyDescent="0.25">
      <c r="A203" s="90"/>
      <c r="B203" s="67"/>
      <c r="C203" s="90"/>
      <c r="D203" s="90"/>
      <c r="E203" s="91"/>
      <c r="F203" s="94"/>
      <c r="H203" s="62"/>
      <c r="I203" s="67"/>
      <c r="J203" s="67"/>
      <c r="K203" s="67"/>
      <c r="L203" s="67"/>
      <c r="M203" s="67"/>
      <c r="N203" s="67"/>
      <c r="O203" s="94"/>
      <c r="P203" s="93"/>
      <c r="Q203" s="92"/>
      <c r="R203" s="69"/>
      <c r="T203" s="92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58" t="str">
        <f>IF(Tableau1[[#This Row],[Date attrib]]="","",Tableau1[[#This Row],[Date attrib]]+90)</f>
        <v/>
      </c>
      <c r="AG203" s="69"/>
      <c r="AH20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03" s="69"/>
      <c r="AJ203" s="58">
        <f>Tableau1[[#This Row],[Date échéance]]-75</f>
        <v>-75</v>
      </c>
      <c r="AK203" s="69"/>
      <c r="AL203" s="58">
        <f>Tableau1[[#This Row],[Date échéance]]-30</f>
        <v>-30</v>
      </c>
      <c r="AM203" s="69"/>
      <c r="AN203" s="69"/>
      <c r="AO203" s="67"/>
      <c r="AP203" s="67"/>
      <c r="AQ203" s="67"/>
      <c r="AR203" s="67"/>
      <c r="AS203" s="67"/>
      <c r="AT203"/>
    </row>
    <row r="204" spans="1:46" ht="15" customHeight="1" x14ac:dyDescent="0.25">
      <c r="A204" s="90"/>
      <c r="B204" s="67"/>
      <c r="C204" s="90"/>
      <c r="D204" s="90"/>
      <c r="E204" s="91"/>
      <c r="F204" s="94"/>
      <c r="H204" s="62"/>
      <c r="I204" s="67"/>
      <c r="J204" s="67"/>
      <c r="K204" s="67"/>
      <c r="L204" s="67"/>
      <c r="M204" s="67"/>
      <c r="N204" s="67"/>
      <c r="O204" s="94"/>
      <c r="P204" s="93"/>
      <c r="Q204" s="92"/>
      <c r="R204" s="69"/>
      <c r="T204" s="92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58" t="str">
        <f>IF(Tableau1[[#This Row],[Date attrib]]="","",Tableau1[[#This Row],[Date attrib]]+90)</f>
        <v/>
      </c>
      <c r="AG204" s="69"/>
      <c r="AH20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04" s="69"/>
      <c r="AJ204" s="58">
        <f>Tableau1[[#This Row],[Date échéance]]-75</f>
        <v>-75</v>
      </c>
      <c r="AK204" s="69"/>
      <c r="AL204" s="58">
        <f>Tableau1[[#This Row],[Date échéance]]-30</f>
        <v>-30</v>
      </c>
      <c r="AM204" s="69"/>
      <c r="AN204" s="69"/>
      <c r="AO204" s="67"/>
      <c r="AP204" s="67"/>
      <c r="AQ204" s="67"/>
      <c r="AR204" s="67"/>
      <c r="AS204" s="67"/>
      <c r="AT204"/>
    </row>
    <row r="205" spans="1:46" ht="15" customHeight="1" x14ac:dyDescent="0.25">
      <c r="A205" s="90"/>
      <c r="B205" s="67"/>
      <c r="C205" s="90"/>
      <c r="D205" s="90"/>
      <c r="E205" s="91"/>
      <c r="F205" s="94"/>
      <c r="H205" s="62"/>
      <c r="I205" s="67"/>
      <c r="J205" s="67"/>
      <c r="K205" s="67"/>
      <c r="L205" s="67"/>
      <c r="M205" s="67"/>
      <c r="N205" s="67"/>
      <c r="O205" s="94"/>
      <c r="P205" s="93"/>
      <c r="Q205" s="92"/>
      <c r="R205" s="69"/>
      <c r="T205" s="92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58" t="str">
        <f>IF(Tableau1[[#This Row],[Date attrib]]="","",Tableau1[[#This Row],[Date attrib]]+90)</f>
        <v/>
      </c>
      <c r="AG205" s="69"/>
      <c r="AH20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05" s="69"/>
      <c r="AJ205" s="58">
        <f>Tableau1[[#This Row],[Date échéance]]-75</f>
        <v>-75</v>
      </c>
      <c r="AK205" s="69"/>
      <c r="AL205" s="58">
        <f>Tableau1[[#This Row],[Date échéance]]-30</f>
        <v>-30</v>
      </c>
      <c r="AM205" s="69"/>
      <c r="AN205" s="69"/>
      <c r="AO205" s="67"/>
      <c r="AP205" s="67"/>
      <c r="AQ205" s="67"/>
      <c r="AR205" s="67"/>
      <c r="AS205" s="67"/>
      <c r="AT205"/>
    </row>
    <row r="206" spans="1:46" ht="15" customHeight="1" x14ac:dyDescent="0.25">
      <c r="A206" s="90"/>
      <c r="B206" s="67"/>
      <c r="C206" s="90"/>
      <c r="D206" s="90"/>
      <c r="E206" s="91"/>
      <c r="F206" s="94"/>
      <c r="H206" s="62"/>
      <c r="I206" s="67"/>
      <c r="J206" s="67"/>
      <c r="K206" s="67"/>
      <c r="L206" s="67"/>
      <c r="M206" s="67"/>
      <c r="N206" s="67"/>
      <c r="O206" s="94"/>
      <c r="P206" s="93"/>
      <c r="Q206" s="92"/>
      <c r="R206" s="69"/>
      <c r="T206" s="92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58" t="str">
        <f>IF(Tableau1[[#This Row],[Date attrib]]="","",Tableau1[[#This Row],[Date attrib]]+90)</f>
        <v/>
      </c>
      <c r="AG206" s="69"/>
      <c r="AH20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06" s="69"/>
      <c r="AJ206" s="58">
        <f>Tableau1[[#This Row],[Date échéance]]-75</f>
        <v>-75</v>
      </c>
      <c r="AK206" s="69"/>
      <c r="AL206" s="58">
        <f>Tableau1[[#This Row],[Date échéance]]-30</f>
        <v>-30</v>
      </c>
      <c r="AM206" s="69"/>
      <c r="AN206" s="69"/>
      <c r="AO206" s="67"/>
      <c r="AP206" s="67"/>
      <c r="AQ206" s="67"/>
      <c r="AR206" s="67"/>
      <c r="AS206" s="67"/>
      <c r="AT206"/>
    </row>
    <row r="207" spans="1:46" ht="15" customHeight="1" x14ac:dyDescent="0.25">
      <c r="A207" s="90"/>
      <c r="B207" s="67"/>
      <c r="C207" s="90"/>
      <c r="D207" s="90"/>
      <c r="E207" s="91"/>
      <c r="F207" s="94"/>
      <c r="H207" s="62"/>
      <c r="I207" s="67"/>
      <c r="J207" s="67"/>
      <c r="K207" s="67"/>
      <c r="L207" s="67"/>
      <c r="M207" s="67"/>
      <c r="N207" s="67"/>
      <c r="O207" s="94"/>
      <c r="P207" s="93"/>
      <c r="Q207" s="92"/>
      <c r="R207" s="69"/>
      <c r="T207" s="92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58" t="str">
        <f>IF(Tableau1[[#This Row],[Date attrib]]="","",Tableau1[[#This Row],[Date attrib]]+90)</f>
        <v/>
      </c>
      <c r="AG207" s="69"/>
      <c r="AH20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07" s="69"/>
      <c r="AJ207" s="58">
        <f>Tableau1[[#This Row],[Date échéance]]-75</f>
        <v>-75</v>
      </c>
      <c r="AK207" s="69"/>
      <c r="AL207" s="58">
        <f>Tableau1[[#This Row],[Date échéance]]-30</f>
        <v>-30</v>
      </c>
      <c r="AM207" s="69"/>
      <c r="AN207" s="69"/>
      <c r="AO207" s="67"/>
      <c r="AP207" s="67"/>
      <c r="AQ207" s="67"/>
      <c r="AR207" s="67"/>
      <c r="AS207" s="67"/>
      <c r="AT207"/>
    </row>
    <row r="208" spans="1:46" ht="15" customHeight="1" x14ac:dyDescent="0.25">
      <c r="A208" s="90"/>
      <c r="B208" s="67"/>
      <c r="C208" s="90"/>
      <c r="D208" s="90"/>
      <c r="E208" s="91"/>
      <c r="F208" s="94"/>
      <c r="H208" s="62"/>
      <c r="I208" s="67"/>
      <c r="J208" s="67"/>
      <c r="K208" s="67"/>
      <c r="L208" s="67"/>
      <c r="M208" s="67"/>
      <c r="N208" s="67"/>
      <c r="O208" s="94"/>
      <c r="P208" s="93"/>
      <c r="Q208" s="92"/>
      <c r="R208" s="69"/>
      <c r="T208" s="92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58" t="str">
        <f>IF(Tableau1[[#This Row],[Date attrib]]="","",Tableau1[[#This Row],[Date attrib]]+90)</f>
        <v/>
      </c>
      <c r="AG208" s="69"/>
      <c r="AH20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08" s="69"/>
      <c r="AJ208" s="58">
        <f>Tableau1[[#This Row],[Date échéance]]-75</f>
        <v>-75</v>
      </c>
      <c r="AK208" s="69"/>
      <c r="AL208" s="58">
        <f>Tableau1[[#This Row],[Date échéance]]-30</f>
        <v>-30</v>
      </c>
      <c r="AM208" s="69"/>
      <c r="AN208" s="69"/>
      <c r="AO208" s="67"/>
      <c r="AP208" s="67"/>
      <c r="AQ208" s="67"/>
      <c r="AR208" s="67"/>
      <c r="AS208" s="67"/>
      <c r="AT208"/>
    </row>
    <row r="209" spans="1:46" ht="15" customHeight="1" x14ac:dyDescent="0.25">
      <c r="A209" s="90"/>
      <c r="B209" s="67"/>
      <c r="C209" s="90"/>
      <c r="D209" s="90"/>
      <c r="E209" s="91"/>
      <c r="F209" s="94"/>
      <c r="H209" s="62"/>
      <c r="I209" s="67"/>
      <c r="J209" s="67"/>
      <c r="K209" s="67"/>
      <c r="L209" s="67"/>
      <c r="M209" s="67"/>
      <c r="N209" s="67"/>
      <c r="O209" s="94"/>
      <c r="P209" s="93"/>
      <c r="Q209" s="92"/>
      <c r="R209" s="69"/>
      <c r="T209" s="92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58" t="str">
        <f>IF(Tableau1[[#This Row],[Date attrib]]="","",Tableau1[[#This Row],[Date attrib]]+90)</f>
        <v/>
      </c>
      <c r="AG209" s="69"/>
      <c r="AH20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09" s="69"/>
      <c r="AJ209" s="58">
        <f>Tableau1[[#This Row],[Date échéance]]-75</f>
        <v>-75</v>
      </c>
      <c r="AK209" s="69"/>
      <c r="AL209" s="58">
        <f>Tableau1[[#This Row],[Date échéance]]-30</f>
        <v>-30</v>
      </c>
      <c r="AM209" s="69"/>
      <c r="AN209" s="69"/>
      <c r="AO209" s="67"/>
      <c r="AP209" s="67"/>
      <c r="AQ209" s="67"/>
      <c r="AR209" s="67"/>
      <c r="AS209" s="67"/>
      <c r="AT209"/>
    </row>
    <row r="210" spans="1:46" ht="15" customHeight="1" x14ac:dyDescent="0.25">
      <c r="A210" s="90"/>
      <c r="B210" s="67"/>
      <c r="C210" s="90"/>
      <c r="D210" s="90"/>
      <c r="E210" s="91"/>
      <c r="F210" s="94"/>
      <c r="H210" s="62"/>
      <c r="I210" s="67"/>
      <c r="J210" s="67"/>
      <c r="K210" s="67"/>
      <c r="L210" s="67"/>
      <c r="M210" s="67"/>
      <c r="N210" s="67"/>
      <c r="O210" s="94"/>
      <c r="P210" s="93"/>
      <c r="Q210" s="92"/>
      <c r="R210" s="69"/>
      <c r="T210" s="92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58" t="str">
        <f>IF(Tableau1[[#This Row],[Date attrib]]="","",Tableau1[[#This Row],[Date attrib]]+90)</f>
        <v/>
      </c>
      <c r="AG210" s="69"/>
      <c r="AH21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10" s="69"/>
      <c r="AJ210" s="58">
        <f>Tableau1[[#This Row],[Date échéance]]-75</f>
        <v>-75</v>
      </c>
      <c r="AK210" s="69"/>
      <c r="AL210" s="58">
        <f>Tableau1[[#This Row],[Date échéance]]-30</f>
        <v>-30</v>
      </c>
      <c r="AM210" s="69"/>
      <c r="AN210" s="69"/>
      <c r="AO210" s="67"/>
      <c r="AP210" s="67"/>
      <c r="AQ210" s="67"/>
      <c r="AR210" s="67"/>
      <c r="AS210" s="67"/>
      <c r="AT210"/>
    </row>
    <row r="211" spans="1:46" ht="15" customHeight="1" x14ac:dyDescent="0.25">
      <c r="A211" s="90"/>
      <c r="B211" s="67"/>
      <c r="C211" s="90"/>
      <c r="D211" s="90"/>
      <c r="E211" s="91"/>
      <c r="F211" s="94"/>
      <c r="H211" s="62"/>
      <c r="I211" s="67"/>
      <c r="J211" s="67"/>
      <c r="K211" s="67"/>
      <c r="L211" s="67"/>
      <c r="M211" s="67"/>
      <c r="N211" s="67"/>
      <c r="O211" s="94"/>
      <c r="P211" s="93"/>
      <c r="Q211" s="92"/>
      <c r="R211" s="69"/>
      <c r="T211" s="92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58" t="str">
        <f>IF(Tableau1[[#This Row],[Date attrib]]="","",Tableau1[[#This Row],[Date attrib]]+90)</f>
        <v/>
      </c>
      <c r="AG211" s="69"/>
      <c r="AH21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11" s="69"/>
      <c r="AJ211" s="58">
        <f>Tableau1[[#This Row],[Date échéance]]-75</f>
        <v>-75</v>
      </c>
      <c r="AK211" s="69"/>
      <c r="AL211" s="58">
        <f>Tableau1[[#This Row],[Date échéance]]-30</f>
        <v>-30</v>
      </c>
      <c r="AM211" s="69"/>
      <c r="AN211" s="69"/>
      <c r="AO211" s="67"/>
      <c r="AP211" s="67"/>
      <c r="AQ211" s="67"/>
      <c r="AR211" s="67"/>
      <c r="AS211" s="67"/>
      <c r="AT211"/>
    </row>
    <row r="212" spans="1:46" ht="15" customHeight="1" x14ac:dyDescent="0.25">
      <c r="A212" s="90"/>
      <c r="B212" s="67"/>
      <c r="C212" s="90"/>
      <c r="D212" s="90"/>
      <c r="E212" s="91"/>
      <c r="F212" s="94"/>
      <c r="H212" s="62"/>
      <c r="I212" s="67"/>
      <c r="J212" s="67"/>
      <c r="K212" s="67"/>
      <c r="L212" s="67"/>
      <c r="M212" s="67"/>
      <c r="N212" s="67"/>
      <c r="O212" s="94"/>
      <c r="P212" s="93"/>
      <c r="Q212" s="92"/>
      <c r="R212" s="69"/>
      <c r="T212" s="92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58" t="str">
        <f>IF(Tableau1[[#This Row],[Date attrib]]="","",Tableau1[[#This Row],[Date attrib]]+90)</f>
        <v/>
      </c>
      <c r="AG212" s="69"/>
      <c r="AH21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12" s="69"/>
      <c r="AJ212" s="58">
        <f>Tableau1[[#This Row],[Date échéance]]-75</f>
        <v>-75</v>
      </c>
      <c r="AK212" s="69"/>
      <c r="AL212" s="58">
        <f>Tableau1[[#This Row],[Date échéance]]-30</f>
        <v>-30</v>
      </c>
      <c r="AM212" s="69"/>
      <c r="AN212" s="69"/>
      <c r="AO212" s="67"/>
      <c r="AP212" s="67"/>
      <c r="AQ212" s="67"/>
      <c r="AR212" s="67"/>
      <c r="AS212" s="67"/>
      <c r="AT212"/>
    </row>
    <row r="213" spans="1:46" ht="15" customHeight="1" x14ac:dyDescent="0.25">
      <c r="A213" s="90"/>
      <c r="B213" s="67"/>
      <c r="C213" s="90"/>
      <c r="D213" s="90"/>
      <c r="E213" s="91"/>
      <c r="F213" s="94"/>
      <c r="H213" s="62"/>
      <c r="I213" s="67"/>
      <c r="J213" s="67"/>
      <c r="K213" s="67"/>
      <c r="L213" s="67"/>
      <c r="M213" s="67"/>
      <c r="N213" s="67"/>
      <c r="O213" s="94"/>
      <c r="P213" s="93"/>
      <c r="Q213" s="92"/>
      <c r="R213" s="69"/>
      <c r="T213" s="92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58" t="str">
        <f>IF(Tableau1[[#This Row],[Date attrib]]="","",Tableau1[[#This Row],[Date attrib]]+90)</f>
        <v/>
      </c>
      <c r="AG213" s="69"/>
      <c r="AH21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13" s="69"/>
      <c r="AJ213" s="58">
        <f>Tableau1[[#This Row],[Date échéance]]-75</f>
        <v>-75</v>
      </c>
      <c r="AK213" s="69"/>
      <c r="AL213" s="58">
        <f>Tableau1[[#This Row],[Date échéance]]-30</f>
        <v>-30</v>
      </c>
      <c r="AM213" s="69"/>
      <c r="AN213" s="69"/>
      <c r="AO213" s="67"/>
      <c r="AP213" s="67"/>
      <c r="AQ213" s="67"/>
      <c r="AR213" s="67"/>
      <c r="AS213" s="67"/>
      <c r="AT213"/>
    </row>
    <row r="214" spans="1:46" ht="15" customHeight="1" x14ac:dyDescent="0.25">
      <c r="A214" s="90"/>
      <c r="B214" s="67"/>
      <c r="C214" s="90"/>
      <c r="D214" s="90"/>
      <c r="E214" s="91"/>
      <c r="F214" s="94"/>
      <c r="H214" s="62"/>
      <c r="I214" s="67"/>
      <c r="J214" s="67"/>
      <c r="K214" s="67"/>
      <c r="L214" s="67"/>
      <c r="M214" s="67"/>
      <c r="N214" s="67"/>
      <c r="O214" s="94"/>
      <c r="P214" s="93"/>
      <c r="Q214" s="92"/>
      <c r="R214" s="69"/>
      <c r="T214" s="92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58" t="str">
        <f>IF(Tableau1[[#This Row],[Date attrib]]="","",Tableau1[[#This Row],[Date attrib]]+90)</f>
        <v/>
      </c>
      <c r="AG214" s="69"/>
      <c r="AH21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14" s="69"/>
      <c r="AJ214" s="58">
        <f>Tableau1[[#This Row],[Date échéance]]-75</f>
        <v>-75</v>
      </c>
      <c r="AK214" s="69"/>
      <c r="AL214" s="58">
        <f>Tableau1[[#This Row],[Date échéance]]-30</f>
        <v>-30</v>
      </c>
      <c r="AM214" s="69"/>
      <c r="AN214" s="69"/>
      <c r="AO214" s="67"/>
      <c r="AP214" s="67"/>
      <c r="AQ214" s="67"/>
      <c r="AR214" s="67"/>
      <c r="AS214" s="67"/>
      <c r="AT214"/>
    </row>
    <row r="215" spans="1:46" ht="15" customHeight="1" x14ac:dyDescent="0.25">
      <c r="A215" s="90"/>
      <c r="B215" s="67"/>
      <c r="C215" s="90"/>
      <c r="D215" s="90"/>
      <c r="E215" s="91"/>
      <c r="F215" s="94"/>
      <c r="H215" s="62"/>
      <c r="I215" s="67"/>
      <c r="J215" s="67"/>
      <c r="K215" s="67"/>
      <c r="L215" s="67"/>
      <c r="M215" s="67"/>
      <c r="N215" s="67"/>
      <c r="O215" s="94"/>
      <c r="P215" s="93"/>
      <c r="Q215" s="92"/>
      <c r="R215" s="69"/>
      <c r="T215" s="92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58" t="str">
        <f>IF(Tableau1[[#This Row],[Date attrib]]="","",Tableau1[[#This Row],[Date attrib]]+90)</f>
        <v/>
      </c>
      <c r="AG215" s="69"/>
      <c r="AH21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15" s="69"/>
      <c r="AJ215" s="58">
        <f>Tableau1[[#This Row],[Date échéance]]-75</f>
        <v>-75</v>
      </c>
      <c r="AK215" s="69"/>
      <c r="AL215" s="58">
        <f>Tableau1[[#This Row],[Date échéance]]-30</f>
        <v>-30</v>
      </c>
      <c r="AM215" s="69"/>
      <c r="AN215" s="69"/>
      <c r="AO215" s="67"/>
      <c r="AP215" s="67"/>
      <c r="AQ215" s="67"/>
      <c r="AR215" s="67"/>
      <c r="AS215" s="67"/>
      <c r="AT215"/>
    </row>
    <row r="216" spans="1:46" ht="15" customHeight="1" x14ac:dyDescent="0.25">
      <c r="A216" s="90"/>
      <c r="B216" s="67"/>
      <c r="C216" s="90"/>
      <c r="D216" s="90"/>
      <c r="E216" s="91"/>
      <c r="F216" s="94"/>
      <c r="H216" s="62"/>
      <c r="I216" s="67"/>
      <c r="J216" s="67"/>
      <c r="K216" s="67"/>
      <c r="L216" s="67"/>
      <c r="M216" s="67"/>
      <c r="N216" s="67"/>
      <c r="O216" s="94"/>
      <c r="P216" s="93"/>
      <c r="Q216" s="92"/>
      <c r="R216" s="69"/>
      <c r="T216" s="92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58" t="str">
        <f>IF(Tableau1[[#This Row],[Date attrib]]="","",Tableau1[[#This Row],[Date attrib]]+90)</f>
        <v/>
      </c>
      <c r="AG216" s="69"/>
      <c r="AH21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16" s="69"/>
      <c r="AJ216" s="58">
        <f>Tableau1[[#This Row],[Date échéance]]-75</f>
        <v>-75</v>
      </c>
      <c r="AK216" s="69"/>
      <c r="AL216" s="58">
        <f>Tableau1[[#This Row],[Date échéance]]-30</f>
        <v>-30</v>
      </c>
      <c r="AM216" s="69"/>
      <c r="AN216" s="69"/>
      <c r="AO216" s="67"/>
      <c r="AP216" s="67"/>
      <c r="AQ216" s="67"/>
      <c r="AR216" s="67"/>
      <c r="AS216" s="67"/>
      <c r="AT216"/>
    </row>
    <row r="217" spans="1:46" ht="15" customHeight="1" x14ac:dyDescent="0.25">
      <c r="A217" s="90"/>
      <c r="B217" s="67"/>
      <c r="C217" s="90"/>
      <c r="D217" s="90"/>
      <c r="E217" s="91"/>
      <c r="F217" s="94"/>
      <c r="H217" s="62"/>
      <c r="I217" s="67"/>
      <c r="J217" s="67"/>
      <c r="K217" s="67"/>
      <c r="L217" s="67"/>
      <c r="M217" s="67"/>
      <c r="N217" s="67"/>
      <c r="O217" s="94"/>
      <c r="P217" s="93"/>
      <c r="Q217" s="92"/>
      <c r="R217" s="69"/>
      <c r="T217" s="92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58" t="str">
        <f>IF(Tableau1[[#This Row],[Date attrib]]="","",Tableau1[[#This Row],[Date attrib]]+90)</f>
        <v/>
      </c>
      <c r="AG217" s="69"/>
      <c r="AH21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17" s="69"/>
      <c r="AJ217" s="58">
        <f>Tableau1[[#This Row],[Date échéance]]-75</f>
        <v>-75</v>
      </c>
      <c r="AK217" s="69"/>
      <c r="AL217" s="58">
        <f>Tableau1[[#This Row],[Date échéance]]-30</f>
        <v>-30</v>
      </c>
      <c r="AM217" s="69"/>
      <c r="AN217" s="69"/>
      <c r="AO217" s="67"/>
      <c r="AP217" s="67"/>
      <c r="AQ217" s="67"/>
      <c r="AR217" s="67"/>
      <c r="AS217" s="67"/>
      <c r="AT217"/>
    </row>
    <row r="218" spans="1:46" ht="15" customHeight="1" x14ac:dyDescent="0.25">
      <c r="A218" s="90"/>
      <c r="B218" s="67"/>
      <c r="C218" s="90"/>
      <c r="D218" s="90"/>
      <c r="E218" s="91"/>
      <c r="F218" s="94"/>
      <c r="H218" s="62"/>
      <c r="I218" s="67"/>
      <c r="J218" s="67"/>
      <c r="K218" s="67"/>
      <c r="L218" s="67"/>
      <c r="M218" s="67"/>
      <c r="N218" s="67"/>
      <c r="O218" s="94"/>
      <c r="P218" s="93"/>
      <c r="Q218" s="92"/>
      <c r="R218" s="69"/>
      <c r="T218" s="92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58" t="str">
        <f>IF(Tableau1[[#This Row],[Date attrib]]="","",Tableau1[[#This Row],[Date attrib]]+90)</f>
        <v/>
      </c>
      <c r="AG218" s="69"/>
      <c r="AH21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18" s="69"/>
      <c r="AJ218" s="58">
        <f>Tableau1[[#This Row],[Date échéance]]-75</f>
        <v>-75</v>
      </c>
      <c r="AK218" s="69"/>
      <c r="AL218" s="58">
        <f>Tableau1[[#This Row],[Date échéance]]-30</f>
        <v>-30</v>
      </c>
      <c r="AM218" s="69"/>
      <c r="AN218" s="69"/>
      <c r="AO218" s="67"/>
      <c r="AP218" s="67"/>
      <c r="AQ218" s="67"/>
      <c r="AR218" s="67"/>
      <c r="AS218" s="67"/>
      <c r="AT218"/>
    </row>
    <row r="219" spans="1:46" ht="15" customHeight="1" x14ac:dyDescent="0.25">
      <c r="A219" s="90"/>
      <c r="B219" s="67"/>
      <c r="C219" s="90"/>
      <c r="D219" s="90"/>
      <c r="E219" s="91"/>
      <c r="F219" s="94"/>
      <c r="H219" s="62"/>
      <c r="I219" s="67"/>
      <c r="J219" s="67"/>
      <c r="K219" s="67"/>
      <c r="L219" s="67"/>
      <c r="M219" s="67"/>
      <c r="N219" s="67"/>
      <c r="O219" s="94"/>
      <c r="P219" s="93"/>
      <c r="Q219" s="92"/>
      <c r="R219" s="69"/>
      <c r="T219" s="92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58" t="str">
        <f>IF(Tableau1[[#This Row],[Date attrib]]="","",Tableau1[[#This Row],[Date attrib]]+90)</f>
        <v/>
      </c>
      <c r="AG219" s="69"/>
      <c r="AH21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19" s="69"/>
      <c r="AJ219" s="58">
        <f>Tableau1[[#This Row],[Date échéance]]-75</f>
        <v>-75</v>
      </c>
      <c r="AK219" s="69"/>
      <c r="AL219" s="58">
        <f>Tableau1[[#This Row],[Date échéance]]-30</f>
        <v>-30</v>
      </c>
      <c r="AM219" s="69"/>
      <c r="AN219" s="69"/>
      <c r="AO219" s="67"/>
      <c r="AP219" s="67"/>
      <c r="AQ219" s="67"/>
      <c r="AR219" s="67"/>
      <c r="AS219" s="67"/>
      <c r="AT219"/>
    </row>
    <row r="220" spans="1:46" ht="15" customHeight="1" x14ac:dyDescent="0.25">
      <c r="A220" s="90"/>
      <c r="B220" s="67"/>
      <c r="C220" s="90"/>
      <c r="D220" s="90"/>
      <c r="E220" s="91"/>
      <c r="F220" s="94"/>
      <c r="H220" s="62"/>
      <c r="I220" s="67"/>
      <c r="J220" s="67"/>
      <c r="K220" s="67"/>
      <c r="L220" s="67"/>
      <c r="M220" s="67"/>
      <c r="N220" s="67"/>
      <c r="O220" s="94"/>
      <c r="P220" s="93"/>
      <c r="Q220" s="92"/>
      <c r="R220" s="69"/>
      <c r="T220" s="92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58" t="str">
        <f>IF(Tableau1[[#This Row],[Date attrib]]="","",Tableau1[[#This Row],[Date attrib]]+90)</f>
        <v/>
      </c>
      <c r="AG220" s="69"/>
      <c r="AH22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20" s="69"/>
      <c r="AJ220" s="58">
        <f>Tableau1[[#This Row],[Date échéance]]-75</f>
        <v>-75</v>
      </c>
      <c r="AK220" s="69"/>
      <c r="AL220" s="58">
        <f>Tableau1[[#This Row],[Date échéance]]-30</f>
        <v>-30</v>
      </c>
      <c r="AM220" s="69"/>
      <c r="AN220" s="69"/>
      <c r="AO220" s="67"/>
      <c r="AP220" s="67"/>
      <c r="AQ220" s="67"/>
      <c r="AR220" s="67"/>
      <c r="AS220" s="67"/>
      <c r="AT220"/>
    </row>
    <row r="221" spans="1:46" ht="15" customHeight="1" x14ac:dyDescent="0.25">
      <c r="A221" s="90"/>
      <c r="B221" s="67"/>
      <c r="C221" s="90"/>
      <c r="D221" s="90"/>
      <c r="E221" s="91"/>
      <c r="F221" s="94"/>
      <c r="H221" s="62"/>
      <c r="I221" s="67"/>
      <c r="J221" s="67"/>
      <c r="K221" s="67"/>
      <c r="L221" s="67"/>
      <c r="M221" s="67"/>
      <c r="N221" s="67"/>
      <c r="O221" s="94"/>
      <c r="P221" s="93"/>
      <c r="Q221" s="92"/>
      <c r="R221" s="69"/>
      <c r="T221" s="92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58" t="str">
        <f>IF(Tableau1[[#This Row],[Date attrib]]="","",Tableau1[[#This Row],[Date attrib]]+90)</f>
        <v/>
      </c>
      <c r="AG221" s="69"/>
      <c r="AH22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21" s="69"/>
      <c r="AJ221" s="58">
        <f>Tableau1[[#This Row],[Date échéance]]-75</f>
        <v>-75</v>
      </c>
      <c r="AK221" s="69"/>
      <c r="AL221" s="58">
        <f>Tableau1[[#This Row],[Date échéance]]-30</f>
        <v>-30</v>
      </c>
      <c r="AM221" s="69"/>
      <c r="AN221" s="69"/>
      <c r="AO221" s="67"/>
      <c r="AP221" s="67"/>
      <c r="AQ221" s="67"/>
      <c r="AR221" s="67"/>
      <c r="AS221" s="67"/>
      <c r="AT221"/>
    </row>
    <row r="222" spans="1:46" ht="15" customHeight="1" x14ac:dyDescent="0.25">
      <c r="A222" s="90"/>
      <c r="B222" s="67"/>
      <c r="C222" s="90"/>
      <c r="D222" s="90"/>
      <c r="E222" s="91"/>
      <c r="F222" s="94"/>
      <c r="H222" s="62"/>
      <c r="I222" s="67"/>
      <c r="J222" s="67"/>
      <c r="K222" s="67"/>
      <c r="L222" s="67"/>
      <c r="M222" s="67"/>
      <c r="N222" s="67"/>
      <c r="O222" s="94"/>
      <c r="P222" s="93"/>
      <c r="Q222" s="92"/>
      <c r="R222" s="69"/>
      <c r="T222" s="92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58" t="str">
        <f>IF(Tableau1[[#This Row],[Date attrib]]="","",Tableau1[[#This Row],[Date attrib]]+90)</f>
        <v/>
      </c>
      <c r="AG222" s="69"/>
      <c r="AH22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22" s="69"/>
      <c r="AJ222" s="58">
        <f>Tableau1[[#This Row],[Date échéance]]-75</f>
        <v>-75</v>
      </c>
      <c r="AK222" s="69"/>
      <c r="AL222" s="58">
        <f>Tableau1[[#This Row],[Date échéance]]-30</f>
        <v>-30</v>
      </c>
      <c r="AM222" s="69"/>
      <c r="AN222" s="69"/>
      <c r="AO222" s="67"/>
      <c r="AP222" s="67"/>
      <c r="AQ222" s="67"/>
      <c r="AR222" s="67"/>
      <c r="AS222" s="67"/>
      <c r="AT222"/>
    </row>
    <row r="223" spans="1:46" ht="15" customHeight="1" x14ac:dyDescent="0.25">
      <c r="A223" s="90"/>
      <c r="B223" s="67"/>
      <c r="C223" s="90"/>
      <c r="D223" s="90"/>
      <c r="E223" s="91"/>
      <c r="F223" s="94"/>
      <c r="H223" s="62"/>
      <c r="I223" s="67"/>
      <c r="J223" s="67"/>
      <c r="K223" s="67"/>
      <c r="L223" s="67"/>
      <c r="M223" s="67"/>
      <c r="N223" s="67"/>
      <c r="O223" s="94"/>
      <c r="P223" s="93"/>
      <c r="Q223" s="92"/>
      <c r="R223" s="69"/>
      <c r="T223" s="92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58" t="str">
        <f>IF(Tableau1[[#This Row],[Date attrib]]="","",Tableau1[[#This Row],[Date attrib]]+90)</f>
        <v/>
      </c>
      <c r="AG223" s="69"/>
      <c r="AH22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23" s="69"/>
      <c r="AJ223" s="58">
        <f>Tableau1[[#This Row],[Date échéance]]-75</f>
        <v>-75</v>
      </c>
      <c r="AK223" s="69"/>
      <c r="AL223" s="58">
        <f>Tableau1[[#This Row],[Date échéance]]-30</f>
        <v>-30</v>
      </c>
      <c r="AM223" s="69"/>
      <c r="AN223" s="69"/>
      <c r="AO223" s="67"/>
      <c r="AP223" s="67"/>
      <c r="AQ223" s="67"/>
      <c r="AR223" s="67"/>
      <c r="AS223" s="67"/>
      <c r="AT223"/>
    </row>
    <row r="224" spans="1:46" ht="15" customHeight="1" x14ac:dyDescent="0.25">
      <c r="A224" s="90"/>
      <c r="B224" s="67"/>
      <c r="C224" s="90"/>
      <c r="D224" s="90"/>
      <c r="E224" s="91"/>
      <c r="F224" s="94"/>
      <c r="H224" s="62"/>
      <c r="I224" s="67"/>
      <c r="J224" s="67"/>
      <c r="K224" s="67"/>
      <c r="L224" s="67"/>
      <c r="M224" s="67"/>
      <c r="N224" s="67"/>
      <c r="O224" s="94"/>
      <c r="P224" s="93"/>
      <c r="Q224" s="92"/>
      <c r="R224" s="69"/>
      <c r="T224" s="92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58" t="str">
        <f>IF(Tableau1[[#This Row],[Date attrib]]="","",Tableau1[[#This Row],[Date attrib]]+90)</f>
        <v/>
      </c>
      <c r="AG224" s="69"/>
      <c r="AH22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24" s="69"/>
      <c r="AJ224" s="58">
        <f>Tableau1[[#This Row],[Date échéance]]-75</f>
        <v>-75</v>
      </c>
      <c r="AK224" s="69"/>
      <c r="AL224" s="58">
        <f>Tableau1[[#This Row],[Date échéance]]-30</f>
        <v>-30</v>
      </c>
      <c r="AM224" s="69"/>
      <c r="AN224" s="69"/>
      <c r="AO224" s="67"/>
      <c r="AP224" s="67"/>
      <c r="AQ224" s="67"/>
      <c r="AR224" s="67"/>
      <c r="AS224" s="67"/>
      <c r="AT224"/>
    </row>
    <row r="225" spans="1:46" ht="15" customHeight="1" x14ac:dyDescent="0.25">
      <c r="A225" s="90"/>
      <c r="B225" s="67"/>
      <c r="C225" s="90"/>
      <c r="D225" s="90"/>
      <c r="E225" s="91"/>
      <c r="F225" s="94"/>
      <c r="H225" s="62"/>
      <c r="I225" s="67"/>
      <c r="J225" s="67"/>
      <c r="K225" s="67"/>
      <c r="L225" s="67"/>
      <c r="M225" s="67"/>
      <c r="N225" s="67"/>
      <c r="O225" s="94"/>
      <c r="P225" s="93"/>
      <c r="Q225" s="92"/>
      <c r="R225" s="69"/>
      <c r="T225" s="92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58" t="str">
        <f>IF(Tableau1[[#This Row],[Date attrib]]="","",Tableau1[[#This Row],[Date attrib]]+90)</f>
        <v/>
      </c>
      <c r="AG225" s="69"/>
      <c r="AH22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25" s="69"/>
      <c r="AJ225" s="58">
        <f>Tableau1[[#This Row],[Date échéance]]-75</f>
        <v>-75</v>
      </c>
      <c r="AK225" s="69"/>
      <c r="AL225" s="58">
        <f>Tableau1[[#This Row],[Date échéance]]-30</f>
        <v>-30</v>
      </c>
      <c r="AM225" s="69"/>
      <c r="AN225" s="69"/>
      <c r="AO225" s="67"/>
      <c r="AP225" s="67"/>
      <c r="AQ225" s="67"/>
      <c r="AR225" s="67"/>
      <c r="AS225" s="67"/>
      <c r="AT225"/>
    </row>
    <row r="226" spans="1:46" ht="15" customHeight="1" x14ac:dyDescent="0.25">
      <c r="A226" s="90"/>
      <c r="B226" s="67"/>
      <c r="C226" s="90"/>
      <c r="D226" s="90"/>
      <c r="E226" s="91"/>
      <c r="F226" s="94"/>
      <c r="H226" s="62"/>
      <c r="I226" s="67"/>
      <c r="J226" s="67"/>
      <c r="K226" s="67"/>
      <c r="L226" s="67"/>
      <c r="M226" s="67"/>
      <c r="N226" s="67"/>
      <c r="O226" s="94"/>
      <c r="P226" s="93"/>
      <c r="Q226" s="92"/>
      <c r="R226" s="69"/>
      <c r="T226" s="92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58" t="str">
        <f>IF(Tableau1[[#This Row],[Date attrib]]="","",Tableau1[[#This Row],[Date attrib]]+90)</f>
        <v/>
      </c>
      <c r="AG226" s="69"/>
      <c r="AH22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26" s="69"/>
      <c r="AJ226" s="58">
        <f>Tableau1[[#This Row],[Date échéance]]-75</f>
        <v>-75</v>
      </c>
      <c r="AK226" s="69"/>
      <c r="AL226" s="58">
        <f>Tableau1[[#This Row],[Date échéance]]-30</f>
        <v>-30</v>
      </c>
      <c r="AM226" s="69"/>
      <c r="AN226" s="69"/>
      <c r="AO226" s="67"/>
      <c r="AP226" s="67"/>
      <c r="AQ226" s="67"/>
      <c r="AR226" s="67"/>
      <c r="AS226" s="67"/>
      <c r="AT226"/>
    </row>
    <row r="227" spans="1:46" ht="15" customHeight="1" x14ac:dyDescent="0.25">
      <c r="A227" s="90"/>
      <c r="B227" s="67"/>
      <c r="C227" s="90"/>
      <c r="D227" s="90"/>
      <c r="E227" s="91"/>
      <c r="F227" s="94"/>
      <c r="H227" s="62"/>
      <c r="I227" s="67"/>
      <c r="J227" s="67"/>
      <c r="K227" s="67"/>
      <c r="L227" s="67"/>
      <c r="M227" s="67"/>
      <c r="N227" s="67"/>
      <c r="O227" s="94"/>
      <c r="P227" s="93"/>
      <c r="Q227" s="92"/>
      <c r="R227" s="69"/>
      <c r="T227" s="92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58" t="str">
        <f>IF(Tableau1[[#This Row],[Date attrib]]="","",Tableau1[[#This Row],[Date attrib]]+90)</f>
        <v/>
      </c>
      <c r="AG227" s="69"/>
      <c r="AH22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27" s="69"/>
      <c r="AJ227" s="58">
        <f>Tableau1[[#This Row],[Date échéance]]-75</f>
        <v>-75</v>
      </c>
      <c r="AK227" s="69"/>
      <c r="AL227" s="58">
        <f>Tableau1[[#This Row],[Date échéance]]-30</f>
        <v>-30</v>
      </c>
      <c r="AM227" s="69"/>
      <c r="AN227" s="69"/>
      <c r="AO227" s="67"/>
      <c r="AP227" s="67"/>
      <c r="AQ227" s="67"/>
      <c r="AR227" s="67"/>
      <c r="AS227" s="67"/>
      <c r="AT227"/>
    </row>
    <row r="228" spans="1:46" ht="15" customHeight="1" x14ac:dyDescent="0.25">
      <c r="A228" s="90"/>
      <c r="B228" s="67"/>
      <c r="C228" s="90"/>
      <c r="D228" s="90"/>
      <c r="E228" s="91"/>
      <c r="F228" s="94"/>
      <c r="H228" s="62"/>
      <c r="I228" s="67"/>
      <c r="J228" s="67"/>
      <c r="K228" s="67"/>
      <c r="L228" s="67"/>
      <c r="M228" s="67"/>
      <c r="N228" s="67"/>
      <c r="O228" s="94"/>
      <c r="P228" s="93"/>
      <c r="Q228" s="92"/>
      <c r="R228" s="69"/>
      <c r="T228" s="92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58" t="str">
        <f>IF(Tableau1[[#This Row],[Date attrib]]="","",Tableau1[[#This Row],[Date attrib]]+90)</f>
        <v/>
      </c>
      <c r="AG228" s="69"/>
      <c r="AH22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28" s="69"/>
      <c r="AJ228" s="58">
        <f>Tableau1[[#This Row],[Date échéance]]-75</f>
        <v>-75</v>
      </c>
      <c r="AK228" s="69"/>
      <c r="AL228" s="58">
        <f>Tableau1[[#This Row],[Date échéance]]-30</f>
        <v>-30</v>
      </c>
      <c r="AM228" s="69"/>
      <c r="AN228" s="69"/>
      <c r="AO228" s="67"/>
      <c r="AP228" s="67"/>
      <c r="AQ228" s="67"/>
      <c r="AR228" s="67"/>
      <c r="AS228" s="67"/>
      <c r="AT228"/>
    </row>
    <row r="229" spans="1:46" ht="15" customHeight="1" x14ac:dyDescent="0.25">
      <c r="A229" s="90"/>
      <c r="B229" s="67"/>
      <c r="C229" s="90"/>
      <c r="D229" s="90"/>
      <c r="E229" s="91"/>
      <c r="F229" s="94"/>
      <c r="H229" s="62"/>
      <c r="I229" s="67"/>
      <c r="J229" s="67"/>
      <c r="K229" s="67"/>
      <c r="L229" s="67"/>
      <c r="M229" s="67"/>
      <c r="N229" s="67"/>
      <c r="O229" s="94"/>
      <c r="P229" s="93"/>
      <c r="Q229" s="92"/>
      <c r="R229" s="69"/>
      <c r="T229" s="92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58" t="str">
        <f>IF(Tableau1[[#This Row],[Date attrib]]="","",Tableau1[[#This Row],[Date attrib]]+90)</f>
        <v/>
      </c>
      <c r="AG229" s="69"/>
      <c r="AH22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29" s="69"/>
      <c r="AJ229" s="58">
        <f>Tableau1[[#This Row],[Date échéance]]-75</f>
        <v>-75</v>
      </c>
      <c r="AK229" s="69"/>
      <c r="AL229" s="58">
        <f>Tableau1[[#This Row],[Date échéance]]-30</f>
        <v>-30</v>
      </c>
      <c r="AM229" s="69"/>
      <c r="AN229" s="69"/>
      <c r="AO229" s="67"/>
      <c r="AP229" s="67"/>
      <c r="AQ229" s="67"/>
      <c r="AR229" s="67"/>
      <c r="AS229" s="67"/>
      <c r="AT229"/>
    </row>
    <row r="230" spans="1:46" ht="15" customHeight="1" x14ac:dyDescent="0.25">
      <c r="A230" s="90"/>
      <c r="B230" s="67"/>
      <c r="C230" s="90"/>
      <c r="D230" s="90"/>
      <c r="E230" s="91"/>
      <c r="F230" s="94"/>
      <c r="H230" s="62"/>
      <c r="I230" s="67"/>
      <c r="J230" s="67"/>
      <c r="K230" s="67"/>
      <c r="L230" s="67"/>
      <c r="M230" s="67"/>
      <c r="N230" s="67"/>
      <c r="O230" s="94"/>
      <c r="P230" s="93"/>
      <c r="Q230" s="92"/>
      <c r="R230" s="69"/>
      <c r="T230" s="92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58" t="str">
        <f>IF(Tableau1[[#This Row],[Date attrib]]="","",Tableau1[[#This Row],[Date attrib]]+90)</f>
        <v/>
      </c>
      <c r="AG230" s="69"/>
      <c r="AH23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30" s="69"/>
      <c r="AJ230" s="58">
        <f>Tableau1[[#This Row],[Date échéance]]-75</f>
        <v>-75</v>
      </c>
      <c r="AK230" s="69"/>
      <c r="AL230" s="58">
        <f>Tableau1[[#This Row],[Date échéance]]-30</f>
        <v>-30</v>
      </c>
      <c r="AM230" s="69"/>
      <c r="AN230" s="69"/>
      <c r="AO230" s="67"/>
      <c r="AP230" s="67"/>
      <c r="AQ230" s="67"/>
      <c r="AR230" s="67"/>
      <c r="AS230" s="67"/>
      <c r="AT230"/>
    </row>
    <row r="231" spans="1:46" ht="15" customHeight="1" x14ac:dyDescent="0.25">
      <c r="A231" s="90"/>
      <c r="B231" s="67"/>
      <c r="C231" s="90"/>
      <c r="D231" s="90"/>
      <c r="E231" s="91"/>
      <c r="F231" s="94"/>
      <c r="H231" s="62"/>
      <c r="I231" s="67"/>
      <c r="J231" s="67"/>
      <c r="K231" s="67"/>
      <c r="L231" s="67"/>
      <c r="M231" s="67"/>
      <c r="N231" s="67"/>
      <c r="O231" s="94"/>
      <c r="P231" s="93"/>
      <c r="Q231" s="92"/>
      <c r="R231" s="69"/>
      <c r="T231" s="92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58" t="str">
        <f>IF(Tableau1[[#This Row],[Date attrib]]="","",Tableau1[[#This Row],[Date attrib]]+90)</f>
        <v/>
      </c>
      <c r="AG231" s="69"/>
      <c r="AH23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31" s="69"/>
      <c r="AJ231" s="58">
        <f>Tableau1[[#This Row],[Date échéance]]-75</f>
        <v>-75</v>
      </c>
      <c r="AK231" s="69"/>
      <c r="AL231" s="58">
        <f>Tableau1[[#This Row],[Date échéance]]-30</f>
        <v>-30</v>
      </c>
      <c r="AM231" s="69"/>
      <c r="AN231" s="69"/>
      <c r="AO231" s="67"/>
      <c r="AP231" s="67"/>
      <c r="AQ231" s="67"/>
      <c r="AR231" s="67"/>
      <c r="AS231" s="67"/>
      <c r="AT231"/>
    </row>
    <row r="232" spans="1:46" ht="15" customHeight="1" x14ac:dyDescent="0.25">
      <c r="A232" s="90"/>
      <c r="B232" s="67"/>
      <c r="C232" s="90"/>
      <c r="D232" s="90"/>
      <c r="E232" s="91"/>
      <c r="F232" s="94"/>
      <c r="H232" s="62"/>
      <c r="I232" s="67"/>
      <c r="J232" s="67"/>
      <c r="K232" s="67"/>
      <c r="L232" s="67"/>
      <c r="M232" s="67"/>
      <c r="N232" s="67"/>
      <c r="O232" s="94"/>
      <c r="P232" s="93"/>
      <c r="Q232" s="92"/>
      <c r="R232" s="69"/>
      <c r="T232" s="92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58" t="str">
        <f>IF(Tableau1[[#This Row],[Date attrib]]="","",Tableau1[[#This Row],[Date attrib]]+90)</f>
        <v/>
      </c>
      <c r="AG232" s="69"/>
      <c r="AH23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32" s="69"/>
      <c r="AJ232" s="58">
        <f>Tableau1[[#This Row],[Date échéance]]-75</f>
        <v>-75</v>
      </c>
      <c r="AK232" s="69"/>
      <c r="AL232" s="58">
        <f>Tableau1[[#This Row],[Date échéance]]-30</f>
        <v>-30</v>
      </c>
      <c r="AM232" s="69"/>
      <c r="AN232" s="69"/>
      <c r="AO232" s="67"/>
      <c r="AP232" s="67"/>
      <c r="AQ232" s="67"/>
      <c r="AR232" s="67"/>
      <c r="AS232" s="67"/>
      <c r="AT232"/>
    </row>
    <row r="233" spans="1:46" ht="15" customHeight="1" x14ac:dyDescent="0.25">
      <c r="A233" s="90"/>
      <c r="B233" s="67"/>
      <c r="C233" s="90"/>
      <c r="D233" s="90"/>
      <c r="E233" s="91"/>
      <c r="F233" s="94"/>
      <c r="H233" s="62"/>
      <c r="I233" s="67"/>
      <c r="J233" s="67"/>
      <c r="K233" s="67"/>
      <c r="L233" s="67"/>
      <c r="M233" s="67"/>
      <c r="N233" s="67"/>
      <c r="O233" s="94"/>
      <c r="P233" s="93"/>
      <c r="Q233" s="92"/>
      <c r="R233" s="69"/>
      <c r="T233" s="92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58" t="str">
        <f>IF(Tableau1[[#This Row],[Date attrib]]="","",Tableau1[[#This Row],[Date attrib]]+90)</f>
        <v/>
      </c>
      <c r="AG233" s="69"/>
      <c r="AH23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33" s="69"/>
      <c r="AJ233" s="58">
        <f>Tableau1[[#This Row],[Date échéance]]-75</f>
        <v>-75</v>
      </c>
      <c r="AK233" s="69"/>
      <c r="AL233" s="58">
        <f>Tableau1[[#This Row],[Date échéance]]-30</f>
        <v>-30</v>
      </c>
      <c r="AM233" s="69"/>
      <c r="AN233" s="69"/>
      <c r="AO233" s="67"/>
      <c r="AP233" s="67"/>
      <c r="AQ233" s="67"/>
      <c r="AR233" s="67"/>
      <c r="AS233" s="67"/>
      <c r="AT233"/>
    </row>
    <row r="234" spans="1:46" ht="15" customHeight="1" x14ac:dyDescent="0.25">
      <c r="A234" s="90"/>
      <c r="B234" s="67"/>
      <c r="C234" s="90"/>
      <c r="D234" s="90"/>
      <c r="E234" s="91"/>
      <c r="F234" s="94"/>
      <c r="H234" s="62"/>
      <c r="I234" s="67"/>
      <c r="J234" s="67"/>
      <c r="K234" s="67"/>
      <c r="L234" s="67"/>
      <c r="M234" s="67"/>
      <c r="N234" s="67"/>
      <c r="O234" s="94"/>
      <c r="P234" s="93"/>
      <c r="Q234" s="92"/>
      <c r="R234" s="69"/>
      <c r="T234" s="92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58" t="str">
        <f>IF(Tableau1[[#This Row],[Date attrib]]="","",Tableau1[[#This Row],[Date attrib]]+90)</f>
        <v/>
      </c>
      <c r="AG234" s="69"/>
      <c r="AH23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34" s="69"/>
      <c r="AJ234" s="58">
        <f>Tableau1[[#This Row],[Date échéance]]-75</f>
        <v>-75</v>
      </c>
      <c r="AK234" s="69"/>
      <c r="AL234" s="58">
        <f>Tableau1[[#This Row],[Date échéance]]-30</f>
        <v>-30</v>
      </c>
      <c r="AM234" s="69"/>
      <c r="AN234" s="69"/>
      <c r="AO234" s="67"/>
      <c r="AP234" s="67"/>
      <c r="AQ234" s="67"/>
      <c r="AR234" s="67"/>
      <c r="AS234" s="67"/>
      <c r="AT234"/>
    </row>
    <row r="235" spans="1:46" ht="15" customHeight="1" x14ac:dyDescent="0.25">
      <c r="A235" s="90"/>
      <c r="B235" s="67"/>
      <c r="C235" s="90"/>
      <c r="D235" s="90"/>
      <c r="E235" s="91"/>
      <c r="F235" s="94"/>
      <c r="H235" s="62"/>
      <c r="I235" s="67"/>
      <c r="J235" s="67"/>
      <c r="K235" s="67"/>
      <c r="L235" s="67"/>
      <c r="M235" s="67"/>
      <c r="N235" s="67"/>
      <c r="O235" s="94"/>
      <c r="P235" s="93"/>
      <c r="Q235" s="92"/>
      <c r="R235" s="69"/>
      <c r="T235" s="92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58" t="str">
        <f>IF(Tableau1[[#This Row],[Date attrib]]="","",Tableau1[[#This Row],[Date attrib]]+90)</f>
        <v/>
      </c>
      <c r="AG235" s="69"/>
      <c r="AH23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35" s="69"/>
      <c r="AJ235" s="58">
        <f>Tableau1[[#This Row],[Date échéance]]-75</f>
        <v>-75</v>
      </c>
      <c r="AK235" s="69"/>
      <c r="AL235" s="58">
        <f>Tableau1[[#This Row],[Date échéance]]-30</f>
        <v>-30</v>
      </c>
      <c r="AM235" s="69"/>
      <c r="AN235" s="69"/>
      <c r="AO235" s="67"/>
      <c r="AP235" s="67"/>
      <c r="AQ235" s="67"/>
      <c r="AR235" s="67"/>
      <c r="AS235" s="67"/>
      <c r="AT235"/>
    </row>
    <row r="236" spans="1:46" ht="15" customHeight="1" x14ac:dyDescent="0.25">
      <c r="A236" s="90"/>
      <c r="B236" s="67"/>
      <c r="C236" s="90"/>
      <c r="D236" s="90"/>
      <c r="E236" s="91"/>
      <c r="F236" s="94"/>
      <c r="H236" s="62"/>
      <c r="I236" s="67"/>
      <c r="J236" s="67"/>
      <c r="K236" s="67"/>
      <c r="L236" s="67"/>
      <c r="M236" s="67"/>
      <c r="N236" s="67"/>
      <c r="O236" s="94"/>
      <c r="P236" s="93"/>
      <c r="Q236" s="92"/>
      <c r="R236" s="69"/>
      <c r="T236" s="92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58" t="str">
        <f>IF(Tableau1[[#This Row],[Date attrib]]="","",Tableau1[[#This Row],[Date attrib]]+90)</f>
        <v/>
      </c>
      <c r="AG236" s="69"/>
      <c r="AH23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36" s="69"/>
      <c r="AJ236" s="58">
        <f>Tableau1[[#This Row],[Date échéance]]-75</f>
        <v>-75</v>
      </c>
      <c r="AK236" s="69"/>
      <c r="AL236" s="58">
        <f>Tableau1[[#This Row],[Date échéance]]-30</f>
        <v>-30</v>
      </c>
      <c r="AM236" s="69"/>
      <c r="AN236" s="69"/>
      <c r="AO236" s="67"/>
      <c r="AP236" s="67"/>
      <c r="AQ236" s="67"/>
      <c r="AR236" s="67"/>
      <c r="AS236" s="67"/>
      <c r="AT236"/>
    </row>
    <row r="237" spans="1:46" ht="15" customHeight="1" x14ac:dyDescent="0.25">
      <c r="A237" s="90"/>
      <c r="B237" s="67"/>
      <c r="C237" s="90"/>
      <c r="D237" s="90"/>
      <c r="E237" s="91"/>
      <c r="F237" s="94"/>
      <c r="H237" s="62"/>
      <c r="I237" s="67"/>
      <c r="J237" s="67"/>
      <c r="K237" s="67"/>
      <c r="L237" s="67"/>
      <c r="M237" s="67"/>
      <c r="N237" s="67"/>
      <c r="O237" s="94"/>
      <c r="P237" s="93"/>
      <c r="Q237" s="92"/>
      <c r="R237" s="69"/>
      <c r="T237" s="92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58" t="str">
        <f>IF(Tableau1[[#This Row],[Date attrib]]="","",Tableau1[[#This Row],[Date attrib]]+90)</f>
        <v/>
      </c>
      <c r="AG237" s="69"/>
      <c r="AH23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37" s="69"/>
      <c r="AJ237" s="58">
        <f>Tableau1[[#This Row],[Date échéance]]-75</f>
        <v>-75</v>
      </c>
      <c r="AK237" s="69"/>
      <c r="AL237" s="58">
        <f>Tableau1[[#This Row],[Date échéance]]-30</f>
        <v>-30</v>
      </c>
      <c r="AM237" s="69"/>
      <c r="AN237" s="69"/>
      <c r="AO237" s="67"/>
      <c r="AP237" s="67"/>
      <c r="AQ237" s="67"/>
      <c r="AR237" s="67"/>
      <c r="AS237" s="67"/>
      <c r="AT237"/>
    </row>
    <row r="238" spans="1:46" ht="15" customHeight="1" x14ac:dyDescent="0.25">
      <c r="A238" s="90"/>
      <c r="B238" s="67"/>
      <c r="C238" s="90"/>
      <c r="D238" s="90"/>
      <c r="E238" s="91"/>
      <c r="F238" s="94"/>
      <c r="H238" s="62"/>
      <c r="I238" s="67"/>
      <c r="J238" s="67"/>
      <c r="K238" s="67"/>
      <c r="L238" s="67"/>
      <c r="M238" s="67"/>
      <c r="N238" s="67"/>
      <c r="O238" s="94"/>
      <c r="P238" s="93"/>
      <c r="Q238" s="92"/>
      <c r="R238" s="69"/>
      <c r="T238" s="92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58" t="str">
        <f>IF(Tableau1[[#This Row],[Date attrib]]="","",Tableau1[[#This Row],[Date attrib]]+90)</f>
        <v/>
      </c>
      <c r="AG238" s="69"/>
      <c r="AH23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38" s="69"/>
      <c r="AJ238" s="58">
        <f>Tableau1[[#This Row],[Date échéance]]-75</f>
        <v>-75</v>
      </c>
      <c r="AK238" s="69"/>
      <c r="AL238" s="58">
        <f>Tableau1[[#This Row],[Date échéance]]-30</f>
        <v>-30</v>
      </c>
      <c r="AM238" s="69"/>
      <c r="AN238" s="69"/>
      <c r="AO238" s="67"/>
      <c r="AP238" s="67"/>
      <c r="AQ238" s="67"/>
      <c r="AR238" s="67"/>
      <c r="AS238" s="67"/>
      <c r="AT238"/>
    </row>
    <row r="239" spans="1:46" ht="15" customHeight="1" x14ac:dyDescent="0.25">
      <c r="A239" s="90"/>
      <c r="B239" s="67"/>
      <c r="C239" s="90"/>
      <c r="D239" s="90"/>
      <c r="E239" s="91"/>
      <c r="F239" s="94"/>
      <c r="H239" s="62"/>
      <c r="I239" s="67"/>
      <c r="J239" s="67"/>
      <c r="K239" s="67"/>
      <c r="L239" s="67"/>
      <c r="M239" s="67"/>
      <c r="N239" s="67"/>
      <c r="O239" s="94"/>
      <c r="P239" s="93"/>
      <c r="Q239" s="92"/>
      <c r="R239" s="69"/>
      <c r="T239" s="92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58" t="str">
        <f>IF(Tableau1[[#This Row],[Date attrib]]="","",Tableau1[[#This Row],[Date attrib]]+90)</f>
        <v/>
      </c>
      <c r="AG239" s="69"/>
      <c r="AH23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39" s="69"/>
      <c r="AJ239" s="58">
        <f>Tableau1[[#This Row],[Date échéance]]-75</f>
        <v>-75</v>
      </c>
      <c r="AK239" s="69"/>
      <c r="AL239" s="58">
        <f>Tableau1[[#This Row],[Date échéance]]-30</f>
        <v>-30</v>
      </c>
      <c r="AM239" s="69"/>
      <c r="AN239" s="69"/>
      <c r="AO239" s="67"/>
      <c r="AP239" s="67"/>
      <c r="AQ239" s="69"/>
      <c r="AR239" s="67" t="s">
        <v>531</v>
      </c>
      <c r="AS239" s="67"/>
      <c r="AT239"/>
    </row>
    <row r="240" spans="1:46" ht="15" customHeight="1" x14ac:dyDescent="0.25">
      <c r="A240" s="90"/>
      <c r="B240" s="67"/>
      <c r="C240" s="90"/>
      <c r="D240" s="90"/>
      <c r="E240" s="91"/>
      <c r="F240" s="94"/>
      <c r="H240" s="62"/>
      <c r="I240" s="67"/>
      <c r="J240" s="67"/>
      <c r="K240" s="67"/>
      <c r="L240" s="67"/>
      <c r="M240" s="67"/>
      <c r="N240" s="67"/>
      <c r="O240" s="94"/>
      <c r="P240" s="93"/>
      <c r="Q240" s="92"/>
      <c r="R240" s="69"/>
      <c r="T240" s="92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58" t="str">
        <f>IF(Tableau1[[#This Row],[Date attrib]]="","",Tableau1[[#This Row],[Date attrib]]+90)</f>
        <v/>
      </c>
      <c r="AG240" s="69"/>
      <c r="AH24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40" s="69"/>
      <c r="AJ240" s="58">
        <f>Tableau1[[#This Row],[Date échéance]]-75</f>
        <v>-75</v>
      </c>
      <c r="AK240" s="69"/>
      <c r="AL240" s="58">
        <f>Tableau1[[#This Row],[Date échéance]]-30</f>
        <v>-30</v>
      </c>
      <c r="AM240" s="69"/>
      <c r="AN240" s="69"/>
      <c r="AO240" s="67"/>
      <c r="AP240" s="67"/>
      <c r="AQ240" s="67"/>
      <c r="AR240" s="67"/>
      <c r="AS240" s="67"/>
      <c r="AT240"/>
    </row>
    <row r="241" spans="1:46" ht="15" customHeight="1" x14ac:dyDescent="0.25">
      <c r="A241" s="90"/>
      <c r="B241" s="67"/>
      <c r="C241" s="90"/>
      <c r="D241" s="90"/>
      <c r="E241" s="91"/>
      <c r="F241" s="94"/>
      <c r="H241" s="62"/>
      <c r="I241" s="67"/>
      <c r="J241" s="67"/>
      <c r="K241" s="67"/>
      <c r="L241" s="67"/>
      <c r="M241" s="67"/>
      <c r="N241" s="67"/>
      <c r="O241" s="94"/>
      <c r="P241" s="93"/>
      <c r="Q241" s="92"/>
      <c r="R241" s="69"/>
      <c r="T241" s="92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58" t="str">
        <f>IF(Tableau1[[#This Row],[Date attrib]]="","",Tableau1[[#This Row],[Date attrib]]+90)</f>
        <v/>
      </c>
      <c r="AG241" s="69"/>
      <c r="AH24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41" s="69"/>
      <c r="AJ241" s="58">
        <f>Tableau1[[#This Row],[Date échéance]]-75</f>
        <v>-75</v>
      </c>
      <c r="AK241" s="69"/>
      <c r="AL241" s="58">
        <f>Tableau1[[#This Row],[Date échéance]]-30</f>
        <v>-30</v>
      </c>
      <c r="AM241" s="69"/>
      <c r="AN241" s="69"/>
      <c r="AO241" s="67"/>
      <c r="AP241" s="67"/>
      <c r="AQ241" s="67"/>
      <c r="AR241" s="67"/>
      <c r="AS241" s="67"/>
      <c r="AT241"/>
    </row>
    <row r="242" spans="1:46" ht="15" customHeight="1" x14ac:dyDescent="0.25">
      <c r="A242" s="90"/>
      <c r="B242" s="67"/>
      <c r="C242" s="90"/>
      <c r="D242" s="90"/>
      <c r="E242" s="91"/>
      <c r="F242" s="94"/>
      <c r="H242" s="62"/>
      <c r="J242" s="67"/>
      <c r="K242" s="67"/>
      <c r="L242" s="67"/>
      <c r="N242" s="70"/>
      <c r="O242" s="94"/>
      <c r="P242" s="70"/>
      <c r="Q242" s="92"/>
      <c r="R242" s="71"/>
      <c r="T242" s="92"/>
      <c r="AF242" s="56" t="str">
        <f>IF(Tableau1[[#This Row],[Date attrib]]="","",Tableau1[[#This Row],[Date attrib]]+90)</f>
        <v/>
      </c>
      <c r="AH242" s="56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J242" s="56">
        <f>Tableau1[[#This Row],[Date échéance]]-75</f>
        <v>-75</v>
      </c>
      <c r="AL242" s="57">
        <f>Tableau1[[#This Row],[Date échéance]]-30</f>
        <v>-30</v>
      </c>
      <c r="AM242" s="65"/>
      <c r="AN242" s="68"/>
      <c r="AP242" s="62"/>
      <c r="AQ242" s="79"/>
      <c r="AR242" s="62"/>
      <c r="AS242" s="62"/>
      <c r="AT242"/>
    </row>
    <row r="243" spans="1:46" ht="15" customHeight="1" x14ac:dyDescent="0.25">
      <c r="A243" s="90"/>
      <c r="B243" s="67"/>
      <c r="C243" s="90"/>
      <c r="D243" s="90"/>
      <c r="E243" s="91"/>
      <c r="F243" s="94"/>
      <c r="H243" s="62"/>
      <c r="I243" s="67"/>
      <c r="J243" s="67"/>
      <c r="K243" s="67"/>
      <c r="L243" s="67"/>
      <c r="M243" s="67"/>
      <c r="N243" s="67"/>
      <c r="O243" s="94"/>
      <c r="P243" s="93"/>
      <c r="Q243" s="92"/>
      <c r="R243" s="69"/>
      <c r="T243" s="92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58" t="str">
        <f>IF(Tableau1[[#This Row],[Date attrib]]="","",Tableau1[[#This Row],[Date attrib]]+90)</f>
        <v/>
      </c>
      <c r="AG243" s="69"/>
      <c r="AH24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43" s="69"/>
      <c r="AJ243" s="58">
        <f>Tableau1[[#This Row],[Date échéance]]-75</f>
        <v>-75</v>
      </c>
      <c r="AK243" s="69"/>
      <c r="AL243" s="58">
        <f>Tableau1[[#This Row],[Date échéance]]-30</f>
        <v>-30</v>
      </c>
      <c r="AM243" s="69"/>
      <c r="AN243" s="69"/>
      <c r="AO243" s="67"/>
      <c r="AP243" s="67"/>
      <c r="AQ243" s="67"/>
      <c r="AR243" s="67"/>
      <c r="AS243" s="67"/>
      <c r="AT243"/>
    </row>
    <row r="244" spans="1:46" ht="15" customHeight="1" x14ac:dyDescent="0.25">
      <c r="A244" s="90"/>
      <c r="B244" s="67"/>
      <c r="C244" s="90"/>
      <c r="D244" s="90"/>
      <c r="E244" s="91"/>
      <c r="F244" s="94"/>
      <c r="H244" s="62"/>
      <c r="I244" s="67"/>
      <c r="J244" s="67"/>
      <c r="K244" s="67"/>
      <c r="L244" s="67"/>
      <c r="M244" s="67"/>
      <c r="N244" s="67"/>
      <c r="O244" s="94"/>
      <c r="P244" s="93"/>
      <c r="Q244" s="92"/>
      <c r="R244" s="69"/>
      <c r="T244" s="92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58" t="str">
        <f>IF(Tableau1[[#This Row],[Date attrib]]="","",Tableau1[[#This Row],[Date attrib]]+90)</f>
        <v/>
      </c>
      <c r="AG244" s="69"/>
      <c r="AH24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44" s="69"/>
      <c r="AJ244" s="58">
        <f>Tableau1[[#This Row],[Date échéance]]-75</f>
        <v>-75</v>
      </c>
      <c r="AK244" s="69"/>
      <c r="AL244" s="58">
        <f>Tableau1[[#This Row],[Date échéance]]-30</f>
        <v>-30</v>
      </c>
      <c r="AM244" s="69"/>
      <c r="AN244" s="69"/>
      <c r="AO244" s="67"/>
      <c r="AP244" s="67"/>
      <c r="AQ244" s="67"/>
      <c r="AR244" s="67"/>
      <c r="AS244" s="67"/>
      <c r="AT244"/>
    </row>
    <row r="245" spans="1:46" ht="15" customHeight="1" x14ac:dyDescent="0.25">
      <c r="A245" s="90"/>
      <c r="B245" s="67"/>
      <c r="C245" s="90"/>
      <c r="D245" s="90"/>
      <c r="E245" s="91"/>
      <c r="F245" s="94"/>
      <c r="H245" s="62"/>
      <c r="I245" s="67"/>
      <c r="J245" s="67"/>
      <c r="K245" s="67"/>
      <c r="L245" s="67"/>
      <c r="M245" s="67"/>
      <c r="N245" s="67"/>
      <c r="O245" s="94"/>
      <c r="P245" s="93"/>
      <c r="Q245" s="92"/>
      <c r="R245" s="69"/>
      <c r="T245" s="92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58" t="str">
        <f>IF(Tableau1[[#This Row],[Date attrib]]="","",Tableau1[[#This Row],[Date attrib]]+90)</f>
        <v/>
      </c>
      <c r="AG245" s="69"/>
      <c r="AH24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45" s="69"/>
      <c r="AJ245" s="58">
        <f>Tableau1[[#This Row],[Date échéance]]-75</f>
        <v>-75</v>
      </c>
      <c r="AK245" s="69"/>
      <c r="AL245" s="58">
        <f>Tableau1[[#This Row],[Date échéance]]-30</f>
        <v>-30</v>
      </c>
      <c r="AM245" s="69"/>
      <c r="AN245" s="69"/>
      <c r="AO245" s="67"/>
      <c r="AP245" s="67"/>
      <c r="AQ245" s="67"/>
      <c r="AR245" s="67"/>
      <c r="AS245" s="67"/>
      <c r="AT245"/>
    </row>
    <row r="246" spans="1:46" ht="15" customHeight="1" x14ac:dyDescent="0.25">
      <c r="A246" s="90"/>
      <c r="B246" s="67"/>
      <c r="C246" s="90"/>
      <c r="D246" s="90"/>
      <c r="E246" s="91"/>
      <c r="F246" s="94"/>
      <c r="H246" s="62"/>
      <c r="I246" s="67"/>
      <c r="J246" s="67"/>
      <c r="K246" s="67"/>
      <c r="L246" s="67"/>
      <c r="M246" s="67"/>
      <c r="N246" s="67"/>
      <c r="O246" s="94"/>
      <c r="P246" s="93"/>
      <c r="Q246" s="92"/>
      <c r="R246" s="69"/>
      <c r="T246" s="92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58" t="str">
        <f>IF(Tableau1[[#This Row],[Date attrib]]="","",Tableau1[[#This Row],[Date attrib]]+90)</f>
        <v/>
      </c>
      <c r="AG246" s="69"/>
      <c r="AH24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46" s="69"/>
      <c r="AJ246" s="58">
        <f>Tableau1[[#This Row],[Date échéance]]-75</f>
        <v>-75</v>
      </c>
      <c r="AK246" s="69"/>
      <c r="AL246" s="58">
        <f>Tableau1[[#This Row],[Date échéance]]-30</f>
        <v>-30</v>
      </c>
      <c r="AM246" s="69"/>
      <c r="AN246" s="69"/>
      <c r="AO246" s="67"/>
      <c r="AP246" s="67"/>
      <c r="AQ246" s="67"/>
      <c r="AR246" s="67"/>
      <c r="AS246" s="67"/>
      <c r="AT246"/>
    </row>
    <row r="247" spans="1:46" ht="15" customHeight="1" x14ac:dyDescent="0.25">
      <c r="A247" s="90"/>
      <c r="B247" s="67"/>
      <c r="C247" s="90"/>
      <c r="D247" s="90"/>
      <c r="E247" s="91"/>
      <c r="F247" s="94"/>
      <c r="H247" s="62"/>
      <c r="I247" s="67"/>
      <c r="J247" s="67"/>
      <c r="K247" s="67"/>
      <c r="L247" s="67"/>
      <c r="M247" s="67"/>
      <c r="N247" s="67"/>
      <c r="O247" s="94"/>
      <c r="P247" s="93"/>
      <c r="Q247" s="92"/>
      <c r="R247" s="69"/>
      <c r="T247" s="92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58" t="str">
        <f>IF(Tableau1[[#This Row],[Date attrib]]="","",Tableau1[[#This Row],[Date attrib]]+90)</f>
        <v/>
      </c>
      <c r="AG247" s="69"/>
      <c r="AH24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47" s="69"/>
      <c r="AJ247" s="58">
        <f>Tableau1[[#This Row],[Date échéance]]-75</f>
        <v>-75</v>
      </c>
      <c r="AK247" s="69"/>
      <c r="AL247" s="58">
        <f>Tableau1[[#This Row],[Date échéance]]-30</f>
        <v>-30</v>
      </c>
      <c r="AM247" s="69"/>
      <c r="AN247" s="69"/>
      <c r="AO247" s="67"/>
      <c r="AP247" s="67"/>
      <c r="AQ247" s="67"/>
      <c r="AR247" s="67"/>
      <c r="AS247" s="67"/>
      <c r="AT247"/>
    </row>
    <row r="248" spans="1:46" ht="15" customHeight="1" x14ac:dyDescent="0.25">
      <c r="A248" s="90"/>
      <c r="B248" s="67"/>
      <c r="C248" s="90"/>
      <c r="D248" s="90"/>
      <c r="E248" s="91"/>
      <c r="F248" s="94"/>
      <c r="H248" s="62"/>
      <c r="I248" s="67"/>
      <c r="J248" s="67"/>
      <c r="K248" s="67"/>
      <c r="L248" s="67"/>
      <c r="M248" s="67"/>
      <c r="N248" s="67"/>
      <c r="O248" s="94"/>
      <c r="P248" s="93"/>
      <c r="Q248" s="92"/>
      <c r="R248" s="69"/>
      <c r="T248" s="92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58" t="str">
        <f>IF(Tableau1[[#This Row],[Date attrib]]="","",Tableau1[[#This Row],[Date attrib]]+90)</f>
        <v/>
      </c>
      <c r="AG248" s="69"/>
      <c r="AH24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48" s="69"/>
      <c r="AJ248" s="58">
        <f>Tableau1[[#This Row],[Date échéance]]-75</f>
        <v>-75</v>
      </c>
      <c r="AK248" s="69"/>
      <c r="AL248" s="58">
        <f>Tableau1[[#This Row],[Date échéance]]-30</f>
        <v>-30</v>
      </c>
      <c r="AM248" s="69"/>
      <c r="AN248" s="69"/>
      <c r="AO248" s="67"/>
      <c r="AP248" s="67"/>
      <c r="AQ248" s="67"/>
      <c r="AR248" s="67"/>
      <c r="AS248" s="67"/>
      <c r="AT248"/>
    </row>
    <row r="249" spans="1:46" ht="15" customHeight="1" x14ac:dyDescent="0.25">
      <c r="A249" s="90"/>
      <c r="B249" s="67"/>
      <c r="C249" s="90"/>
      <c r="D249" s="90"/>
      <c r="E249" s="91"/>
      <c r="F249" s="94"/>
      <c r="H249" s="62"/>
      <c r="I249" s="67"/>
      <c r="J249" s="67"/>
      <c r="K249" s="67"/>
      <c r="L249" s="67"/>
      <c r="M249" s="67"/>
      <c r="N249" s="67"/>
      <c r="O249" s="94"/>
      <c r="P249" s="93"/>
      <c r="Q249" s="92"/>
      <c r="R249" s="69"/>
      <c r="T249" s="92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58" t="str">
        <f>IF(Tableau1[[#This Row],[Date attrib]]="","",Tableau1[[#This Row],[Date attrib]]+90)</f>
        <v/>
      </c>
      <c r="AG249" s="69"/>
      <c r="AH24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49" s="69"/>
      <c r="AJ249" s="58">
        <f>Tableau1[[#This Row],[Date échéance]]-75</f>
        <v>-75</v>
      </c>
      <c r="AK249" s="69"/>
      <c r="AL249" s="58">
        <f>Tableau1[[#This Row],[Date échéance]]-30</f>
        <v>-30</v>
      </c>
      <c r="AM249" s="69"/>
      <c r="AN249" s="69"/>
      <c r="AO249" s="67"/>
      <c r="AP249" s="67"/>
      <c r="AQ249" s="67"/>
      <c r="AR249" s="67"/>
      <c r="AS249" s="67"/>
      <c r="AT249"/>
    </row>
    <row r="250" spans="1:46" ht="15" customHeight="1" x14ac:dyDescent="0.25">
      <c r="A250" s="90"/>
      <c r="B250" s="67"/>
      <c r="C250" s="90"/>
      <c r="D250" s="90"/>
      <c r="E250" s="91"/>
      <c r="F250" s="94"/>
      <c r="H250" s="62"/>
      <c r="I250" s="67"/>
      <c r="J250" s="67"/>
      <c r="K250" s="67"/>
      <c r="L250" s="67"/>
      <c r="M250" s="67"/>
      <c r="N250" s="67"/>
      <c r="O250" s="94"/>
      <c r="P250" s="93"/>
      <c r="Q250" s="92"/>
      <c r="R250" s="69"/>
      <c r="T250" s="92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58" t="str">
        <f>IF(Tableau1[[#This Row],[Date attrib]]="","",Tableau1[[#This Row],[Date attrib]]+90)</f>
        <v/>
      </c>
      <c r="AG250" s="69"/>
      <c r="AH25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50" s="69"/>
      <c r="AJ250" s="58">
        <f>Tableau1[[#This Row],[Date échéance]]-75</f>
        <v>-75</v>
      </c>
      <c r="AK250" s="69"/>
      <c r="AL250" s="58">
        <f>Tableau1[[#This Row],[Date échéance]]-30</f>
        <v>-30</v>
      </c>
      <c r="AM250" s="69"/>
      <c r="AN250" s="69"/>
      <c r="AO250" s="67"/>
      <c r="AP250" s="67"/>
      <c r="AQ250" s="67"/>
      <c r="AR250" s="67"/>
      <c r="AS250" s="67"/>
      <c r="AT250"/>
    </row>
    <row r="251" spans="1:46" ht="15" customHeight="1" x14ac:dyDescent="0.25">
      <c r="A251" s="90"/>
      <c r="B251" s="67"/>
      <c r="C251" s="90"/>
      <c r="D251" s="90"/>
      <c r="E251" s="91"/>
      <c r="F251" s="94"/>
      <c r="H251" s="62"/>
      <c r="I251" s="67"/>
      <c r="J251" s="67"/>
      <c r="K251" s="67"/>
      <c r="L251" s="67"/>
      <c r="M251" s="67"/>
      <c r="N251" s="67"/>
      <c r="O251" s="94"/>
      <c r="P251" s="93"/>
      <c r="Q251" s="92"/>
      <c r="R251" s="69"/>
      <c r="T251" s="92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58" t="str">
        <f>IF(Tableau1[[#This Row],[Date attrib]]="","",Tableau1[[#This Row],[Date attrib]]+90)</f>
        <v/>
      </c>
      <c r="AG251" s="69"/>
      <c r="AH25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51" s="69"/>
      <c r="AJ251" s="58">
        <f>Tableau1[[#This Row],[Date échéance]]-75</f>
        <v>-75</v>
      </c>
      <c r="AK251" s="69"/>
      <c r="AL251" s="58">
        <f>Tableau1[[#This Row],[Date échéance]]-30</f>
        <v>-30</v>
      </c>
      <c r="AM251" s="69"/>
      <c r="AN251" s="69"/>
      <c r="AO251" s="67"/>
      <c r="AP251" s="67"/>
      <c r="AQ251" s="67"/>
      <c r="AR251" s="67"/>
      <c r="AS251" s="67"/>
      <c r="AT251"/>
    </row>
    <row r="252" spans="1:46" ht="15" customHeight="1" x14ac:dyDescent="0.25">
      <c r="A252" s="90"/>
      <c r="B252" s="67"/>
      <c r="C252" s="90"/>
      <c r="D252" s="90"/>
      <c r="E252" s="91"/>
      <c r="F252" s="94"/>
      <c r="H252" s="62"/>
      <c r="I252" s="67"/>
      <c r="J252" s="67"/>
      <c r="K252" s="67"/>
      <c r="L252" s="67"/>
      <c r="M252" s="67"/>
      <c r="N252" s="67"/>
      <c r="O252" s="94"/>
      <c r="P252" s="93"/>
      <c r="Q252" s="92"/>
      <c r="R252" s="69"/>
      <c r="T252" s="92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58" t="str">
        <f>IF(Tableau1[[#This Row],[Date attrib]]="","",Tableau1[[#This Row],[Date attrib]]+90)</f>
        <v/>
      </c>
      <c r="AG252" s="69"/>
      <c r="AH25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52" s="69"/>
      <c r="AJ252" s="58">
        <f>Tableau1[[#This Row],[Date échéance]]-75</f>
        <v>-75</v>
      </c>
      <c r="AK252" s="69"/>
      <c r="AL252" s="58">
        <f>Tableau1[[#This Row],[Date échéance]]-30</f>
        <v>-30</v>
      </c>
      <c r="AM252" s="69"/>
      <c r="AN252" s="69"/>
      <c r="AO252" s="67"/>
      <c r="AP252" s="67"/>
      <c r="AQ252" s="67"/>
      <c r="AR252" s="67"/>
      <c r="AS252" s="67"/>
      <c r="AT252"/>
    </row>
    <row r="253" spans="1:46" ht="15" customHeight="1" x14ac:dyDescent="0.25">
      <c r="A253" s="90"/>
      <c r="B253" s="67"/>
      <c r="C253" s="90"/>
      <c r="D253" s="90"/>
      <c r="E253" s="91"/>
      <c r="F253" s="94"/>
      <c r="H253" s="62"/>
      <c r="I253" s="67"/>
      <c r="J253" s="67"/>
      <c r="K253" s="67"/>
      <c r="L253" s="67"/>
      <c r="M253" s="67"/>
      <c r="N253" s="67"/>
      <c r="O253" s="94"/>
      <c r="P253" s="93"/>
      <c r="Q253" s="92"/>
      <c r="R253" s="69"/>
      <c r="T253" s="92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58" t="str">
        <f>IF(Tableau1[[#This Row],[Date attrib]]="","",Tableau1[[#This Row],[Date attrib]]+90)</f>
        <v/>
      </c>
      <c r="AG253" s="69"/>
      <c r="AH25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53" s="69"/>
      <c r="AJ253" s="58">
        <f>Tableau1[[#This Row],[Date échéance]]-75</f>
        <v>-75</v>
      </c>
      <c r="AK253" s="69"/>
      <c r="AL253" s="58">
        <f>Tableau1[[#This Row],[Date échéance]]-30</f>
        <v>-30</v>
      </c>
      <c r="AM253" s="69"/>
      <c r="AN253" s="69"/>
      <c r="AO253" s="67"/>
      <c r="AP253" s="67"/>
      <c r="AQ253" s="67"/>
      <c r="AR253" s="67"/>
      <c r="AS253" s="67"/>
      <c r="AT253"/>
    </row>
    <row r="254" spans="1:46" ht="15" customHeight="1" x14ac:dyDescent="0.25">
      <c r="A254" s="90"/>
      <c r="B254" s="67"/>
      <c r="C254" s="90"/>
      <c r="D254" s="90"/>
      <c r="E254" s="91"/>
      <c r="F254" s="94"/>
      <c r="H254" s="62"/>
      <c r="I254" s="67"/>
      <c r="J254" s="67"/>
      <c r="K254" s="67"/>
      <c r="L254" s="67"/>
      <c r="M254" s="67"/>
      <c r="N254" s="67"/>
      <c r="O254" s="94"/>
      <c r="P254" s="93"/>
      <c r="Q254" s="92"/>
      <c r="R254" s="69"/>
      <c r="T254" s="92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58" t="str">
        <f>IF(Tableau1[[#This Row],[Date attrib]]="","",Tableau1[[#This Row],[Date attrib]]+90)</f>
        <v/>
      </c>
      <c r="AG254" s="69"/>
      <c r="AH25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54" s="69"/>
      <c r="AJ254" s="58">
        <f>Tableau1[[#This Row],[Date échéance]]-75</f>
        <v>-75</v>
      </c>
      <c r="AK254" s="69"/>
      <c r="AL254" s="58">
        <f>Tableau1[[#This Row],[Date échéance]]-30</f>
        <v>-30</v>
      </c>
      <c r="AM254" s="69"/>
      <c r="AN254" s="69"/>
      <c r="AO254" s="67"/>
      <c r="AP254" s="67"/>
      <c r="AQ254" s="67"/>
      <c r="AR254" s="67"/>
      <c r="AS254" s="67"/>
      <c r="AT254"/>
    </row>
    <row r="255" spans="1:46" ht="15" customHeight="1" x14ac:dyDescent="0.25">
      <c r="A255" s="90"/>
      <c r="B255" s="67"/>
      <c r="C255" s="90"/>
      <c r="D255" s="90"/>
      <c r="E255" s="91"/>
      <c r="F255" s="94"/>
      <c r="H255" s="62"/>
      <c r="I255" s="67"/>
      <c r="J255" s="67"/>
      <c r="K255" s="67"/>
      <c r="L255" s="67"/>
      <c r="M255" s="67"/>
      <c r="N255" s="67"/>
      <c r="O255" s="94"/>
      <c r="P255" s="93"/>
      <c r="Q255" s="92"/>
      <c r="R255" s="69"/>
      <c r="T255" s="92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58" t="str">
        <f>IF(Tableau1[[#This Row],[Date attrib]]="","",Tableau1[[#This Row],[Date attrib]]+90)</f>
        <v/>
      </c>
      <c r="AG255" s="69"/>
      <c r="AH25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55" s="69"/>
      <c r="AJ255" s="58">
        <f>Tableau1[[#This Row],[Date échéance]]-75</f>
        <v>-75</v>
      </c>
      <c r="AK255" s="69"/>
      <c r="AL255" s="58">
        <f>Tableau1[[#This Row],[Date échéance]]-30</f>
        <v>-30</v>
      </c>
      <c r="AM255" s="69"/>
      <c r="AN255" s="69"/>
      <c r="AO255" s="67"/>
      <c r="AP255" s="67"/>
      <c r="AQ255" s="67"/>
      <c r="AR255" s="67"/>
      <c r="AS255" s="67"/>
      <c r="AT255"/>
    </row>
    <row r="256" spans="1:46" ht="15" customHeight="1" x14ac:dyDescent="0.25">
      <c r="A256" s="90"/>
      <c r="B256" s="67"/>
      <c r="C256" s="90"/>
      <c r="D256" s="90"/>
      <c r="E256" s="91"/>
      <c r="F256" s="94"/>
      <c r="H256" s="62"/>
      <c r="I256" s="67"/>
      <c r="J256" s="67"/>
      <c r="K256" s="67"/>
      <c r="L256" s="67"/>
      <c r="M256" s="67"/>
      <c r="N256" s="67"/>
      <c r="O256" s="94"/>
      <c r="P256" s="93"/>
      <c r="Q256" s="92"/>
      <c r="R256" s="69"/>
      <c r="T256" s="92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58" t="str">
        <f>IF(Tableau1[[#This Row],[Date attrib]]="","",Tableau1[[#This Row],[Date attrib]]+90)</f>
        <v/>
      </c>
      <c r="AG256" s="69"/>
      <c r="AH25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56" s="69"/>
      <c r="AJ256" s="58">
        <f>Tableau1[[#This Row],[Date échéance]]-75</f>
        <v>-75</v>
      </c>
      <c r="AK256" s="69"/>
      <c r="AL256" s="58">
        <f>Tableau1[[#This Row],[Date échéance]]-30</f>
        <v>-30</v>
      </c>
      <c r="AM256" s="69"/>
      <c r="AN256" s="69"/>
      <c r="AO256" s="67"/>
      <c r="AP256" s="67"/>
      <c r="AQ256" s="67"/>
      <c r="AR256" s="67"/>
      <c r="AS256" s="67"/>
      <c r="AT256"/>
    </row>
    <row r="257" spans="1:46" ht="15" customHeight="1" x14ac:dyDescent="0.25">
      <c r="A257" s="90"/>
      <c r="B257" s="67"/>
      <c r="C257" s="90"/>
      <c r="D257" s="90"/>
      <c r="E257" s="91"/>
      <c r="F257" s="94"/>
      <c r="H257" s="62"/>
      <c r="I257" s="67"/>
      <c r="J257" s="67"/>
      <c r="K257" s="67"/>
      <c r="L257" s="67"/>
      <c r="M257" s="67"/>
      <c r="N257" s="67"/>
      <c r="O257" s="94"/>
      <c r="P257" s="93"/>
      <c r="Q257" s="92"/>
      <c r="R257" s="69"/>
      <c r="T257" s="92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58" t="str">
        <f>IF(Tableau1[[#This Row],[Date attrib]]="","",Tableau1[[#This Row],[Date attrib]]+90)</f>
        <v/>
      </c>
      <c r="AG257" s="69"/>
      <c r="AH25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57" s="69"/>
      <c r="AJ257" s="58">
        <f>Tableau1[[#This Row],[Date échéance]]-75</f>
        <v>-75</v>
      </c>
      <c r="AK257" s="69"/>
      <c r="AL257" s="58">
        <f>Tableau1[[#This Row],[Date échéance]]-30</f>
        <v>-30</v>
      </c>
      <c r="AM257" s="69"/>
      <c r="AN257" s="69"/>
      <c r="AO257" s="67"/>
      <c r="AP257" s="67"/>
      <c r="AQ257" s="67"/>
      <c r="AR257" s="67"/>
      <c r="AS257" s="67"/>
      <c r="AT257"/>
    </row>
    <row r="258" spans="1:46" ht="15" customHeight="1" x14ac:dyDescent="0.25">
      <c r="A258" s="90"/>
      <c r="B258" s="67"/>
      <c r="C258" s="90"/>
      <c r="D258" s="90"/>
      <c r="E258" s="91"/>
      <c r="F258" s="94"/>
      <c r="H258" s="62"/>
      <c r="I258" s="67"/>
      <c r="J258" s="67"/>
      <c r="K258" s="67"/>
      <c r="L258" s="67"/>
      <c r="M258" s="67"/>
      <c r="N258" s="67"/>
      <c r="O258" s="94"/>
      <c r="P258" s="93"/>
      <c r="Q258" s="92"/>
      <c r="R258" s="69"/>
      <c r="T258" s="92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58" t="str">
        <f>IF(Tableau1[[#This Row],[Date attrib]]="","",Tableau1[[#This Row],[Date attrib]]+90)</f>
        <v/>
      </c>
      <c r="AG258" s="69"/>
      <c r="AH25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58" s="69"/>
      <c r="AJ258" s="58">
        <f>Tableau1[[#This Row],[Date échéance]]-75</f>
        <v>-75</v>
      </c>
      <c r="AK258" s="69"/>
      <c r="AL258" s="58">
        <f>Tableau1[[#This Row],[Date échéance]]-30</f>
        <v>-30</v>
      </c>
      <c r="AM258" s="69"/>
      <c r="AN258" s="69"/>
      <c r="AO258" s="67"/>
      <c r="AP258" s="67"/>
      <c r="AQ258" s="67"/>
      <c r="AR258" s="67"/>
      <c r="AS258" s="67"/>
    </row>
    <row r="259" spans="1:46" ht="15" customHeight="1" x14ac:dyDescent="0.25">
      <c r="A259" s="90"/>
      <c r="B259" s="67"/>
      <c r="C259" s="90"/>
      <c r="D259" s="90"/>
      <c r="E259" s="91"/>
      <c r="F259" s="94"/>
      <c r="H259" s="62"/>
      <c r="I259" s="67"/>
      <c r="J259" s="67"/>
      <c r="K259" s="67"/>
      <c r="L259" s="67"/>
      <c r="M259" s="67"/>
      <c r="N259" s="67"/>
      <c r="O259" s="94"/>
      <c r="P259" s="93"/>
      <c r="Q259" s="92"/>
      <c r="R259" s="69"/>
      <c r="T259" s="92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58" t="str">
        <f>IF(Tableau1[[#This Row],[Date attrib]]="","",Tableau1[[#This Row],[Date attrib]]+90)</f>
        <v/>
      </c>
      <c r="AG259" s="69"/>
      <c r="AH259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59" s="69"/>
      <c r="AJ259" s="58">
        <f>Tableau1[[#This Row],[Date échéance]]-75</f>
        <v>-75</v>
      </c>
      <c r="AK259" s="69"/>
      <c r="AL259" s="58">
        <f>Tableau1[[#This Row],[Date échéance]]-30</f>
        <v>-30</v>
      </c>
      <c r="AM259" s="69"/>
      <c r="AN259" s="69"/>
      <c r="AO259" s="67"/>
      <c r="AP259" s="67"/>
      <c r="AQ259" s="67"/>
      <c r="AR259" s="67"/>
      <c r="AS259" s="67"/>
    </row>
    <row r="260" spans="1:46" ht="15" customHeight="1" x14ac:dyDescent="0.25">
      <c r="A260" s="90"/>
      <c r="B260" s="67"/>
      <c r="C260" s="90"/>
      <c r="D260" s="90"/>
      <c r="E260" s="91"/>
      <c r="F260" s="94"/>
      <c r="H260" s="62"/>
      <c r="I260" s="67"/>
      <c r="J260" s="67"/>
      <c r="K260" s="67"/>
      <c r="L260" s="67"/>
      <c r="M260" s="67"/>
      <c r="N260" s="67"/>
      <c r="O260" s="94"/>
      <c r="P260" s="93"/>
      <c r="Q260" s="92"/>
      <c r="R260" s="69"/>
      <c r="T260" s="92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58" t="str">
        <f>IF(Tableau1[[#This Row],[Date attrib]]="","",Tableau1[[#This Row],[Date attrib]]+90)</f>
        <v/>
      </c>
      <c r="AG260" s="69"/>
      <c r="AH260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60" s="69"/>
      <c r="AJ260" s="58">
        <f>Tableau1[[#This Row],[Date échéance]]-75</f>
        <v>-75</v>
      </c>
      <c r="AK260" s="69"/>
      <c r="AL260" s="58">
        <f>Tableau1[[#This Row],[Date échéance]]-30</f>
        <v>-30</v>
      </c>
      <c r="AM260" s="69"/>
      <c r="AN260" s="69"/>
      <c r="AO260" s="67"/>
      <c r="AP260" s="67"/>
      <c r="AQ260" s="67"/>
      <c r="AR260" s="67"/>
      <c r="AS260" s="67"/>
    </row>
    <row r="261" spans="1:46" ht="15" customHeight="1" x14ac:dyDescent="0.25">
      <c r="A261" s="90"/>
      <c r="B261" s="67"/>
      <c r="C261" s="90"/>
      <c r="D261" s="90"/>
      <c r="E261" s="91"/>
      <c r="F261" s="94"/>
      <c r="H261" s="62"/>
      <c r="I261" s="67"/>
      <c r="J261" s="67"/>
      <c r="K261" s="67"/>
      <c r="L261" s="67"/>
      <c r="M261" s="67"/>
      <c r="N261" s="67"/>
      <c r="O261" s="94"/>
      <c r="P261" s="93"/>
      <c r="Q261" s="92"/>
      <c r="R261" s="69"/>
      <c r="T261" s="92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58" t="str">
        <f>IF(Tableau1[[#This Row],[Date attrib]]="","",Tableau1[[#This Row],[Date attrib]]+90)</f>
        <v/>
      </c>
      <c r="AG261" s="69"/>
      <c r="AH261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61" s="69"/>
      <c r="AJ261" s="58">
        <f>Tableau1[[#This Row],[Date échéance]]-75</f>
        <v>-75</v>
      </c>
      <c r="AK261" s="69"/>
      <c r="AL261" s="58">
        <f>Tableau1[[#This Row],[Date échéance]]-30</f>
        <v>-30</v>
      </c>
      <c r="AM261" s="69"/>
      <c r="AN261" s="69"/>
      <c r="AO261" s="67"/>
      <c r="AP261" s="67"/>
      <c r="AQ261" s="67"/>
      <c r="AR261" s="67"/>
      <c r="AS261" s="67"/>
    </row>
    <row r="262" spans="1:46" ht="15" customHeight="1" x14ac:dyDescent="0.25">
      <c r="A262" s="90"/>
      <c r="B262" s="67"/>
      <c r="C262" s="90"/>
      <c r="D262" s="90"/>
      <c r="E262" s="91"/>
      <c r="F262" s="94"/>
      <c r="H262" s="62"/>
      <c r="I262" s="67"/>
      <c r="J262" s="67"/>
      <c r="K262" s="67"/>
      <c r="L262" s="67"/>
      <c r="M262" s="67"/>
      <c r="N262" s="67"/>
      <c r="O262" s="94"/>
      <c r="P262" s="93"/>
      <c r="Q262" s="92"/>
      <c r="R262" s="69"/>
      <c r="T262" s="92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58" t="str">
        <f>IF(Tableau1[[#This Row],[Date attrib]]="","",Tableau1[[#This Row],[Date attrib]]+90)</f>
        <v/>
      </c>
      <c r="AG262" s="69"/>
      <c r="AH262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62" s="69"/>
      <c r="AJ262" s="58">
        <f>Tableau1[[#This Row],[Date échéance]]-75</f>
        <v>-75</v>
      </c>
      <c r="AK262" s="69"/>
      <c r="AL262" s="58">
        <f>Tableau1[[#This Row],[Date échéance]]-30</f>
        <v>-30</v>
      </c>
      <c r="AM262" s="69"/>
      <c r="AN262" s="69"/>
      <c r="AO262" s="67"/>
      <c r="AP262" s="67"/>
      <c r="AQ262" s="67"/>
      <c r="AR262" s="67"/>
      <c r="AS262" s="67"/>
    </row>
    <row r="263" spans="1:46" ht="15" customHeight="1" x14ac:dyDescent="0.25">
      <c r="A263" s="90"/>
      <c r="B263" s="67"/>
      <c r="C263" s="90"/>
      <c r="D263" s="90"/>
      <c r="E263" s="91"/>
      <c r="F263" s="94"/>
      <c r="H263" s="62"/>
      <c r="I263" s="67"/>
      <c r="J263" s="67"/>
      <c r="K263" s="67"/>
      <c r="L263" s="67"/>
      <c r="M263" s="67"/>
      <c r="N263" s="67"/>
      <c r="O263" s="94"/>
      <c r="P263" s="93"/>
      <c r="Q263" s="92"/>
      <c r="R263" s="69"/>
      <c r="T263" s="92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58" t="str">
        <f>IF(Tableau1[[#This Row],[Date attrib]]="","",Tableau1[[#This Row],[Date attrib]]+90)</f>
        <v/>
      </c>
      <c r="AG263" s="69"/>
      <c r="AH263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63" s="69"/>
      <c r="AJ263" s="58">
        <f>Tableau1[[#This Row],[Date échéance]]-75</f>
        <v>-75</v>
      </c>
      <c r="AK263" s="69"/>
      <c r="AL263" s="58">
        <f>Tableau1[[#This Row],[Date échéance]]-30</f>
        <v>-30</v>
      </c>
      <c r="AM263" s="69"/>
      <c r="AN263" s="69"/>
      <c r="AO263" s="67"/>
      <c r="AP263" s="67"/>
      <c r="AQ263" s="67"/>
      <c r="AR263" s="67"/>
      <c r="AS263" s="67"/>
    </row>
    <row r="264" spans="1:46" ht="15" customHeight="1" x14ac:dyDescent="0.25">
      <c r="A264" s="90"/>
      <c r="B264" s="67"/>
      <c r="C264" s="90"/>
      <c r="D264" s="90"/>
      <c r="E264" s="91"/>
      <c r="F264" s="94"/>
      <c r="H264" s="62"/>
      <c r="I264" s="67"/>
      <c r="J264" s="67"/>
      <c r="K264" s="67"/>
      <c r="L264" s="67"/>
      <c r="M264" s="67"/>
      <c r="N264" s="67"/>
      <c r="O264" s="94"/>
      <c r="P264" s="93"/>
      <c r="Q264" s="92"/>
      <c r="R264" s="69"/>
      <c r="T264" s="92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58" t="str">
        <f>IF(Tableau1[[#This Row],[Date attrib]]="","",Tableau1[[#This Row],[Date attrib]]+90)</f>
        <v/>
      </c>
      <c r="AG264" s="69"/>
      <c r="AH264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64" s="69"/>
      <c r="AJ264" s="58">
        <f>Tableau1[[#This Row],[Date échéance]]-75</f>
        <v>-75</v>
      </c>
      <c r="AK264" s="69"/>
      <c r="AL264" s="58">
        <f>Tableau1[[#This Row],[Date échéance]]-30</f>
        <v>-30</v>
      </c>
      <c r="AM264" s="69"/>
      <c r="AN264" s="69"/>
      <c r="AO264" s="67"/>
      <c r="AP264" s="67"/>
      <c r="AQ264" s="67"/>
      <c r="AR264" s="67"/>
      <c r="AS264" s="67"/>
    </row>
    <row r="265" spans="1:46" ht="15" customHeight="1" x14ac:dyDescent="0.25">
      <c r="A265" s="90"/>
      <c r="B265" s="67"/>
      <c r="C265" s="90"/>
      <c r="D265" s="90"/>
      <c r="E265" s="91"/>
      <c r="F265" s="94"/>
      <c r="H265" s="62"/>
      <c r="I265" s="67"/>
      <c r="J265" s="67"/>
      <c r="K265" s="67"/>
      <c r="L265" s="67"/>
      <c r="M265" s="67"/>
      <c r="N265" s="67"/>
      <c r="O265" s="94"/>
      <c r="P265" s="93"/>
      <c r="Q265" s="92"/>
      <c r="R265" s="69"/>
      <c r="T265" s="92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58" t="str">
        <f>IF(Tableau1[[#This Row],[Date attrib]]="","",Tableau1[[#This Row],[Date attrib]]+90)</f>
        <v/>
      </c>
      <c r="AG265" s="69"/>
      <c r="AH265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65" s="69"/>
      <c r="AJ265" s="58">
        <f>Tableau1[[#This Row],[Date échéance]]-75</f>
        <v>-75</v>
      </c>
      <c r="AK265" s="69"/>
      <c r="AL265" s="58">
        <f>Tableau1[[#This Row],[Date échéance]]-30</f>
        <v>-30</v>
      </c>
      <c r="AM265" s="69"/>
      <c r="AN265" s="69"/>
      <c r="AO265" s="67"/>
      <c r="AP265" s="67"/>
      <c r="AQ265" s="67"/>
      <c r="AR265" s="67"/>
      <c r="AS265" s="67"/>
    </row>
    <row r="266" spans="1:46" ht="15" customHeight="1" x14ac:dyDescent="0.25">
      <c r="A266" s="90"/>
      <c r="B266" s="67"/>
      <c r="C266" s="90"/>
      <c r="D266" s="90"/>
      <c r="E266" s="91"/>
      <c r="F266" s="94"/>
      <c r="H266" s="62"/>
      <c r="I266" s="67"/>
      <c r="J266" s="67"/>
      <c r="K266" s="67"/>
      <c r="L266" s="67"/>
      <c r="M266" s="67"/>
      <c r="N266" s="67"/>
      <c r="O266" s="94"/>
      <c r="P266" s="93"/>
      <c r="Q266" s="92"/>
      <c r="R266" s="69"/>
      <c r="T266" s="92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58" t="str">
        <f>IF(Tableau1[[#This Row],[Date attrib]]="","",Tableau1[[#This Row],[Date attrib]]+90)</f>
        <v/>
      </c>
      <c r="AG266" s="69"/>
      <c r="AH266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66" s="69"/>
      <c r="AJ266" s="58">
        <f>Tableau1[[#This Row],[Date échéance]]-75</f>
        <v>-75</v>
      </c>
      <c r="AK266" s="69"/>
      <c r="AL266" s="58">
        <f>Tableau1[[#This Row],[Date échéance]]-30</f>
        <v>-30</v>
      </c>
      <c r="AM266" s="69"/>
      <c r="AN266" s="69"/>
      <c r="AO266" s="67"/>
      <c r="AP266" s="67"/>
      <c r="AQ266" s="67"/>
      <c r="AR266" s="67"/>
      <c r="AS266" s="67"/>
    </row>
    <row r="267" spans="1:46" ht="15" customHeight="1" x14ac:dyDescent="0.25">
      <c r="A267" s="90"/>
      <c r="B267" s="67"/>
      <c r="C267" s="90"/>
      <c r="D267" s="90"/>
      <c r="E267" s="91"/>
      <c r="F267" s="94"/>
      <c r="H267" s="62"/>
      <c r="I267" s="67"/>
      <c r="J267" s="67"/>
      <c r="K267" s="67"/>
      <c r="L267" s="67"/>
      <c r="M267" s="67"/>
      <c r="N267" s="67"/>
      <c r="O267" s="94"/>
      <c r="P267" s="93"/>
      <c r="Q267" s="92"/>
      <c r="R267" s="69"/>
      <c r="T267" s="92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58" t="str">
        <f>IF(Tableau1[[#This Row],[Date attrib]]="","",Tableau1[[#This Row],[Date attrib]]+90)</f>
        <v/>
      </c>
      <c r="AG267" s="69"/>
      <c r="AH267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67" s="69"/>
      <c r="AJ267" s="58">
        <f>Tableau1[[#This Row],[Date échéance]]-75</f>
        <v>-75</v>
      </c>
      <c r="AK267" s="69"/>
      <c r="AL267" s="58">
        <f>Tableau1[[#This Row],[Date échéance]]-30</f>
        <v>-30</v>
      </c>
      <c r="AM267" s="69"/>
      <c r="AN267" s="69"/>
      <c r="AO267" s="67"/>
      <c r="AP267" s="67"/>
      <c r="AQ267" s="67"/>
      <c r="AR267" s="67"/>
      <c r="AS267" s="67"/>
    </row>
    <row r="268" spans="1:46" ht="15" customHeight="1" x14ac:dyDescent="0.25">
      <c r="A268" s="90"/>
      <c r="B268" s="67"/>
      <c r="C268" s="90"/>
      <c r="D268" s="90"/>
      <c r="E268" s="91"/>
      <c r="F268" s="94"/>
      <c r="H268" s="62"/>
      <c r="I268" s="67"/>
      <c r="J268" s="67"/>
      <c r="K268" s="67"/>
      <c r="L268" s="67"/>
      <c r="M268" s="67"/>
      <c r="N268" s="67"/>
      <c r="O268" s="94"/>
      <c r="P268" s="93"/>
      <c r="Q268" s="92"/>
      <c r="R268" s="69"/>
      <c r="T268" s="92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58" t="str">
        <f>IF(Tableau1[[#This Row],[Date attrib]]="","",Tableau1[[#This Row],[Date attrib]]+90)</f>
        <v/>
      </c>
      <c r="AG268" s="69"/>
      <c r="AH268" s="58" t="str">
        <f>IF(Tableau1[[#This Row],[Date renouvt jugement ou contrat]]="",IF(Tableau1[[#This Row],[Date échéance]]-Tableau1[[#This Row],[Date initiale de jugement ou de contrat]]&gt;365,Tableau1[[#This Row],[Date initiale de jugement ou de contrat]]+365,""),"")</f>
        <v/>
      </c>
      <c r="AI268" s="69"/>
      <c r="AJ268" s="58">
        <f>Tableau1[[#This Row],[Date échéance]]-75</f>
        <v>-75</v>
      </c>
      <c r="AK268" s="69"/>
      <c r="AL268" s="58">
        <f>Tableau1[[#This Row],[Date échéance]]-30</f>
        <v>-30</v>
      </c>
      <c r="AM268" s="69"/>
      <c r="AN268" s="69"/>
      <c r="AO268" s="67"/>
      <c r="AP268" s="67"/>
      <c r="AQ268" s="67"/>
      <c r="AR268" s="67"/>
      <c r="AS268" s="67"/>
    </row>
    <row r="269" spans="1:46" ht="15" customHeight="1" x14ac:dyDescent="0.25">
      <c r="B269" s="73"/>
      <c r="C269" s="73"/>
      <c r="D269" s="73"/>
      <c r="E269" s="71"/>
      <c r="F269" s="70"/>
      <c r="H269" s="73"/>
      <c r="N269" s="70"/>
      <c r="O269" s="70"/>
      <c r="P269" s="74"/>
      <c r="Q269" s="71"/>
      <c r="R269" s="71"/>
      <c r="AQ269" s="79"/>
    </row>
    <row r="270" spans="1:46" ht="15" customHeight="1" x14ac:dyDescent="0.25">
      <c r="B270" s="73"/>
      <c r="C270" s="73"/>
      <c r="D270" s="73"/>
      <c r="E270" s="71"/>
      <c r="F270" s="70"/>
      <c r="H270" s="73"/>
      <c r="N270" s="70"/>
      <c r="O270" s="70"/>
      <c r="P270" s="74"/>
      <c r="Q270" s="71"/>
      <c r="R270" s="71"/>
      <c r="AQ270" s="79"/>
    </row>
    <row r="271" spans="1:46" ht="15" customHeight="1" x14ac:dyDescent="0.25">
      <c r="B271" s="73"/>
      <c r="C271" s="73"/>
      <c r="D271" s="73"/>
      <c r="E271" s="71"/>
      <c r="F271" s="70"/>
      <c r="H271" s="73"/>
      <c r="N271" s="70"/>
      <c r="O271" s="70"/>
      <c r="P271" s="74"/>
      <c r="Q271" s="71"/>
      <c r="R271" s="71"/>
      <c r="AQ271" s="79"/>
    </row>
    <row r="272" spans="1:46" ht="15" customHeight="1" x14ac:dyDescent="0.25">
      <c r="B272" s="73"/>
      <c r="C272" s="73"/>
      <c r="D272" s="73"/>
      <c r="E272" s="71"/>
      <c r="F272" s="70"/>
      <c r="H272" s="73"/>
      <c r="N272" s="70"/>
      <c r="O272" s="70"/>
      <c r="P272" s="74"/>
      <c r="Q272" s="71"/>
      <c r="R272" s="71"/>
      <c r="AQ272" s="79"/>
    </row>
    <row r="273" spans="1:45" x14ac:dyDescent="0.25">
      <c r="B273" s="73"/>
      <c r="C273" s="73"/>
      <c r="D273" s="73"/>
      <c r="E273" s="71"/>
      <c r="F273" s="70"/>
      <c r="H273" s="73"/>
      <c r="N273" s="70"/>
      <c r="O273" s="70"/>
      <c r="P273" s="74"/>
      <c r="Q273" s="71"/>
      <c r="R273" s="71"/>
      <c r="AQ273" s="79"/>
    </row>
    <row r="274" spans="1:45" x14ac:dyDescent="0.25">
      <c r="N274" s="93"/>
    </row>
    <row r="275" spans="1:45" x14ac:dyDescent="0.25">
      <c r="P275" s="76"/>
      <c r="AQ275" s="62"/>
    </row>
    <row r="282" spans="1:45" x14ac:dyDescent="0.25">
      <c r="A282" s="78">
        <v>1</v>
      </c>
      <c r="B282" s="78">
        <v>1</v>
      </c>
      <c r="C282" s="78">
        <v>2</v>
      </c>
      <c r="D282" s="78">
        <v>3</v>
      </c>
      <c r="E282" s="78">
        <v>4</v>
      </c>
      <c r="F282" s="95">
        <v>5</v>
      </c>
      <c r="G282" s="78">
        <v>6</v>
      </c>
      <c r="H282" s="78">
        <v>7</v>
      </c>
      <c r="I282" s="78">
        <v>8</v>
      </c>
      <c r="J282" s="78">
        <v>9</v>
      </c>
      <c r="K282" s="78">
        <v>10</v>
      </c>
      <c r="L282" s="78">
        <v>11</v>
      </c>
      <c r="M282" s="78">
        <v>12</v>
      </c>
      <c r="N282" s="78">
        <v>13</v>
      </c>
      <c r="O282" s="95">
        <v>14</v>
      </c>
      <c r="P282" s="78">
        <v>15</v>
      </c>
      <c r="Q282" s="78">
        <v>16</v>
      </c>
      <c r="R282" s="78">
        <v>17</v>
      </c>
      <c r="S282" s="78">
        <v>18</v>
      </c>
      <c r="T282" s="78">
        <v>19</v>
      </c>
      <c r="U282" s="78">
        <v>20</v>
      </c>
      <c r="V282" s="78">
        <v>21</v>
      </c>
      <c r="W282" s="78">
        <v>22</v>
      </c>
      <c r="X282" s="78">
        <v>23</v>
      </c>
      <c r="Y282" s="78">
        <v>24</v>
      </c>
      <c r="Z282" s="78">
        <v>25</v>
      </c>
      <c r="AA282" s="78">
        <v>26</v>
      </c>
      <c r="AB282" s="78">
        <v>27</v>
      </c>
      <c r="AC282" s="78">
        <v>28</v>
      </c>
      <c r="AD282" s="78">
        <v>29</v>
      </c>
      <c r="AE282" s="78">
        <v>30</v>
      </c>
      <c r="AF282" s="59">
        <v>31</v>
      </c>
      <c r="AG282" s="78">
        <v>32</v>
      </c>
      <c r="AH282" s="59">
        <v>33</v>
      </c>
      <c r="AI282" s="78">
        <v>34</v>
      </c>
      <c r="AJ282" s="59">
        <v>35</v>
      </c>
      <c r="AK282" s="78">
        <v>36</v>
      </c>
      <c r="AL282" s="59">
        <v>37</v>
      </c>
      <c r="AM282" s="78">
        <v>38</v>
      </c>
      <c r="AN282" s="78">
        <v>39</v>
      </c>
      <c r="AO282" s="78">
        <v>40</v>
      </c>
      <c r="AP282" s="78">
        <v>42</v>
      </c>
      <c r="AQ282" s="78">
        <v>43</v>
      </c>
      <c r="AR282" s="78">
        <v>44</v>
      </c>
      <c r="AS282" s="78">
        <v>45</v>
      </c>
    </row>
  </sheetData>
  <conditionalFormatting sqref="AH282 O1:O1048576">
    <cfRule type="cellIs" dxfId="57" priority="2" operator="equal">
      <formula>"SA - "</formula>
    </cfRule>
    <cfRule type="cellIs" dxfId="56" priority="4" operator="equal">
      <formula>"SB - "</formula>
    </cfRule>
    <cfRule type="cellIs" dxfId="55" priority="42" operator="equal">
      <formula>"B"</formula>
    </cfRule>
    <cfRule type="cellIs" dxfId="54" priority="43" operator="equal">
      <formula>"E"</formula>
    </cfRule>
    <cfRule type="cellIs" dxfId="53" priority="44" operator="equal">
      <formula>"D"</formula>
    </cfRule>
    <cfRule type="cellIs" dxfId="52" priority="45" operator="equal">
      <formula>"G"</formula>
    </cfRule>
    <cfRule type="cellIs" dxfId="51" priority="46" operator="equal">
      <formula>"F -"</formula>
    </cfRule>
  </conditionalFormatting>
  <conditionalFormatting sqref="B3:B268 A259:AS780 A2:AU258 L7:L268 H2:H268">
    <cfRule type="expression" dxfId="50" priority="3">
      <formula>$A2="AED"</formula>
    </cfRule>
  </conditionalFormatting>
  <conditionalFormatting sqref="AT259:AU770">
    <cfRule type="expression" dxfId="49" priority="65">
      <formula>$A269="cjm"</formula>
    </cfRule>
    <cfRule type="expression" dxfId="48" priority="66">
      <formula>$A269="AED"</formula>
    </cfRule>
  </conditionalFormatting>
  <conditionalFormatting sqref="A2:AS268">
    <cfRule type="expression" dxfId="47" priority="1">
      <formula>$A2="cjm"</formula>
    </cfRule>
  </conditionalFormatting>
  <dataValidations count="1">
    <dataValidation type="list" allowBlank="1" showInputMessage="1" showErrorMessage="1" sqref="AP2">
      <formula1>DECISIONS</formula1>
    </dataValidation>
  </dataValidations>
  <pageMargins left="0.11811023622047245" right="0.11811023622047245" top="0.74803149606299213" bottom="0.74803149606299213" header="0.31496062992125984" footer="0.31496062992125984"/>
  <pageSetup paperSize="9" scale="70" fitToWidth="2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PARAM!$C$12:$C$22</xm:f>
          </x14:formula1>
          <xm:sqref>H283:H1048576 H269:H281 H1</xm:sqref>
        </x14:dataValidation>
        <x14:dataValidation type="list" allowBlank="1" showInputMessage="1" showErrorMessage="1">
          <x14:formula1>
            <xm:f>PARAM!$G$3:$G$11</xm:f>
          </x14:formula1>
          <xm:sqref>P183</xm:sqref>
        </x14:dataValidation>
        <x14:dataValidation type="list" allowBlank="1" showInputMessage="1" showErrorMessage="1">
          <x14:formula1>
            <xm:f>PARAM!$D$3:$D$15</xm:f>
          </x14:formula1>
          <xm:sqref>A2:A278</xm:sqref>
        </x14:dataValidation>
        <x14:dataValidation type="list" allowBlank="1" showInputMessage="1" showErrorMessage="1">
          <x14:formula1>
            <xm:f>PARAM!$B$16:$B$18</xm:f>
          </x14:formula1>
          <xm:sqref>I283:I1048576 I281 I1</xm:sqref>
        </x14:dataValidation>
        <x14:dataValidation type="list" allowBlank="1" showInputMessage="1" showErrorMessage="1">
          <x14:formula1>
            <xm:f>PARAM!$F:$F</xm:f>
          </x14:formula1>
          <xm:sqref>F269:F281 F283:F1048576 F1</xm:sqref>
        </x14:dataValidation>
        <x14:dataValidation type="list" allowBlank="1" showInputMessage="1" showErrorMessage="1">
          <x14:formula1>
            <xm:f>PARAM!$G:$G</xm:f>
          </x14:formula1>
          <xm:sqref>O283:O1048576 O258:O281 P184:P268 P3:P182 P1</xm:sqref>
        </x14:dataValidation>
        <x14:dataValidation type="list" allowBlank="1" showInputMessage="1" showErrorMessage="1">
          <x14:formula1>
            <xm:f>PARAM!$F$16:$F$32</xm:f>
          </x14:formula1>
          <xm:sqref>F2:H268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workbookViewId="0">
      <selection activeCell="C2" sqref="C2"/>
    </sheetView>
  </sheetViews>
  <sheetFormatPr baseColWidth="10" defaultRowHeight="15" x14ac:dyDescent="0.25"/>
  <cols>
    <col min="2" max="2" width="6.7109375" style="87" customWidth="1"/>
    <col min="9" max="9" width="7.140625" customWidth="1"/>
  </cols>
  <sheetData>
    <row r="1" spans="1:11" ht="33.75" x14ac:dyDescent="0.25">
      <c r="A1" s="14" t="s">
        <v>462</v>
      </c>
      <c r="B1" s="15"/>
      <c r="C1" s="16" t="s">
        <v>463</v>
      </c>
      <c r="D1" s="55" t="s">
        <v>504</v>
      </c>
      <c r="E1" s="16" t="s">
        <v>464</v>
      </c>
      <c r="F1" s="55" t="s">
        <v>503</v>
      </c>
      <c r="G1" s="16" t="s">
        <v>477</v>
      </c>
      <c r="H1" s="17" t="s">
        <v>465</v>
      </c>
      <c r="I1" s="16" t="s">
        <v>466</v>
      </c>
      <c r="J1" s="16" t="s">
        <v>467</v>
      </c>
      <c r="K1" s="18" t="s">
        <v>468</v>
      </c>
    </row>
    <row r="2" spans="1:11" x14ac:dyDescent="0.25">
      <c r="A2" s="19" t="s">
        <v>606</v>
      </c>
      <c r="B2" s="82" t="s">
        <v>565</v>
      </c>
      <c r="C2" s="20">
        <f>COUNTIFS('effectif equipe'!$F:$F,$B2,'effectif equipe'!$J:$J,1)-COUNTIFS('effectif equipe'!$F:$F,$B2,'effectif equipe'!$AO:$AO,"x",'effectif equipe'!$J:$J,1)</f>
        <v>0</v>
      </c>
      <c r="D2" s="20">
        <f>COUNTIFS('effectif equipe'!F:F,$B2,'effectif equipe'!$K:$K,1)+COUNTIFS('effectif equipe'!$H:$H,$B2,'effectif equipe'!$K:$K,1)-COUNTIFS('effectif equipe'!F:F,$B2,'effectif equipe'!$K:$K,1,'effectif equipe'!$AO:$AO,"x")-COUNTIFS('effectif equipe'!$H:$H,$B2,'effectif equipe'!$K:$K,1,'effectif equipe'!$AO:$AO,"x")</f>
        <v>1</v>
      </c>
      <c r="E2" s="20">
        <f>COUNTIFS('effectif equipe'!$F:$F,$B2,'effectif equipe'!$L:$L,1)-COUNTIFS('effectif equipe'!$F:$F,$B2,'effectif equipe'!$AR:$AR,"x",'effectif equipe'!$L:$L,1)</f>
        <v>0</v>
      </c>
      <c r="F2" s="20">
        <f>COUNTIFS('effectif equipe'!$F:$F,$B2,'effectif equipe'!$M:$M,1)+COUNTIFS('effectif equipe'!$H:$H,$B2,'effectif equipe'!$M:$M,1)-COUNTIFS('effectif equipe'!$F:$F,$B2,'effectif equipe'!$M:$M,1,'effectif equipe'!$AO:$AO,"x")+COUNTIFS('effectif equipe'!$H:$H,$B2,'effectif equipe'!$M:$M,1,'effectif equipe'!$AO:$AO,"x")</f>
        <v>2</v>
      </c>
      <c r="G2" s="21">
        <f t="shared" ref="G2" si="0">SUM(E2:F2)</f>
        <v>2</v>
      </c>
      <c r="H2" s="22">
        <f>ROUND(G2/(D2+C2),2)</f>
        <v>2</v>
      </c>
      <c r="I2" s="23">
        <v>15</v>
      </c>
      <c r="J2" s="24"/>
      <c r="K2" s="25">
        <f>SUM(I2-G2)</f>
        <v>13</v>
      </c>
    </row>
    <row r="3" spans="1:11" x14ac:dyDescent="0.25">
      <c r="A3" s="19" t="s">
        <v>607</v>
      </c>
      <c r="B3" s="83" t="s">
        <v>567</v>
      </c>
      <c r="C3" s="20">
        <f>COUNTIFS('effectif equipe'!$F:$F,$B3,'effectif equipe'!$J:$J,1)-COUNTIFS('effectif equipe'!$F:$F,$B3,'effectif equipe'!$AO:$AO,"x",'effectif equipe'!$J:$J,1)</f>
        <v>4</v>
      </c>
      <c r="D3" s="20">
        <f>COUNTIFS('effectif equipe'!F:F,$B3,'effectif equipe'!$K:$K,1)+COUNTIFS('effectif equipe'!$H:$H,$B3,'effectif equipe'!$K:$K,1)-COUNTIFS('effectif equipe'!F:F,$B3,'effectif equipe'!$K:$K,1,'effectif equipe'!$AO:$AO,"x")-COUNTIFS('effectif equipe'!$H:$H,$B3,'effectif equipe'!$K:$K,1,'effectif equipe'!$AO:$AO,"x")</f>
        <v>0</v>
      </c>
      <c r="E3" s="20">
        <f>COUNTIFS('effectif equipe'!$F:$F,$B3,'effectif equipe'!$L:$L,1)-COUNTIFS('effectif equipe'!$F:$F,$B3,'effectif equipe'!$AR:$AR,"x",'effectif equipe'!$L:$L,1)</f>
        <v>5</v>
      </c>
      <c r="F3" s="20">
        <f>COUNTIFS('effectif equipe'!$F:$F,$B3,'effectif equipe'!$M:$M,1)+COUNTIFS('effectif equipe'!$H:$H,$B3,'effectif equipe'!$M:$M,1)-COUNTIFS('effectif equipe'!$F:$F,$B3,'effectif equipe'!$M:$M,1,'effectif equipe'!$AO:$AO,"x")+COUNTIFS('effectif equipe'!$H:$H,$B3,'effectif equipe'!$M:$M,1,'effectif equipe'!$AO:$AO,"x")</f>
        <v>0</v>
      </c>
      <c r="G3" s="21">
        <f t="shared" ref="G3:G10" si="1">SUM(E3:F3)</f>
        <v>5</v>
      </c>
      <c r="H3" s="22">
        <f t="shared" ref="H3:H11" si="2">ROUND(G3/(D3+C3),2)</f>
        <v>1.25</v>
      </c>
      <c r="I3" s="23">
        <v>30</v>
      </c>
      <c r="J3" s="26"/>
      <c r="K3" s="25">
        <f t="shared" ref="K3:K10" si="3">SUM(I3-G3)</f>
        <v>25</v>
      </c>
    </row>
    <row r="4" spans="1:11" x14ac:dyDescent="0.25">
      <c r="A4" s="19" t="s">
        <v>608</v>
      </c>
      <c r="B4" s="83" t="s">
        <v>569</v>
      </c>
      <c r="C4" s="20">
        <f>COUNTIFS('effectif equipe'!$F:$F,$B4,'effectif equipe'!$J:$J,1)-COUNTIFS('effectif equipe'!$F:$F,$B4,'effectif equipe'!$AO:$AO,"x",'effectif equipe'!$J:$J,1)</f>
        <v>3</v>
      </c>
      <c r="D4" s="20">
        <f>COUNTIFS('effectif equipe'!F:F,$B4,'effectif equipe'!$K:$K,1)+COUNTIFS('effectif equipe'!$H:$H,$B4,'effectif equipe'!$K:$K,1)-COUNTIFS('effectif equipe'!F:F,$B4,'effectif equipe'!$K:$K,1,'effectif equipe'!$AO:$AO,"x")-COUNTIFS('effectif equipe'!$H:$H,$B4,'effectif equipe'!$K:$K,1,'effectif equipe'!$AO:$AO,"x")</f>
        <v>0</v>
      </c>
      <c r="E4" s="20">
        <f>COUNTIFS('effectif equipe'!$F:$F,$B4,'effectif equipe'!$L:$L,1)-COUNTIFS('effectif equipe'!$F:$F,$B4,'effectif equipe'!$AR:$AR,"x",'effectif equipe'!$L:$L,1)</f>
        <v>4</v>
      </c>
      <c r="F4" s="20">
        <f>COUNTIFS('effectif equipe'!$F:$F,$B4,'effectif equipe'!$M:$M,1)+COUNTIFS('effectif equipe'!$H:$H,$B4,'effectif equipe'!$M:$M,1)-COUNTIFS('effectif equipe'!$F:$F,$B4,'effectif equipe'!$M:$M,1,'effectif equipe'!$AO:$AO,"x")+COUNTIFS('effectif equipe'!$H:$H,$B4,'effectif equipe'!$M:$M,1,'effectif equipe'!$AO:$AO,"x")</f>
        <v>0</v>
      </c>
      <c r="G4" s="21">
        <f t="shared" si="1"/>
        <v>4</v>
      </c>
      <c r="H4" s="22">
        <f t="shared" si="2"/>
        <v>1.33</v>
      </c>
      <c r="I4" s="23">
        <f>30-3</f>
        <v>27</v>
      </c>
      <c r="J4" s="26"/>
      <c r="K4" s="25">
        <f>SUM(I4-G4)</f>
        <v>23</v>
      </c>
    </row>
    <row r="5" spans="1:11" x14ac:dyDescent="0.25">
      <c r="A5" s="19" t="s">
        <v>609</v>
      </c>
      <c r="B5" s="83" t="s">
        <v>571</v>
      </c>
      <c r="C5" s="20">
        <f>COUNTIFS('effectif equipe'!$F:$F,$B5,'effectif equipe'!$J:$J,1)-COUNTIFS('effectif equipe'!$F:$F,$B5,'effectif equipe'!$AO:$AO,"x",'effectif equipe'!$J:$J,1)</f>
        <v>2</v>
      </c>
      <c r="D5" s="20">
        <f>COUNTIFS('effectif equipe'!F:F,$B5,'effectif equipe'!$K:$K,1)+COUNTIFS('effectif equipe'!$H:$H,$B5,'effectif equipe'!$K:$K,1)-COUNTIFS('effectif equipe'!F:F,$B5,'effectif equipe'!$K:$K,1,'effectif equipe'!$AO:$AO,"x")-COUNTIFS('effectif equipe'!$H:$H,$B5,'effectif equipe'!$K:$K,1,'effectif equipe'!$AO:$AO,"x")</f>
        <v>1</v>
      </c>
      <c r="E5" s="20">
        <f>COUNTIFS('effectif equipe'!$F:$F,$B5,'effectif equipe'!$L:$L,1)-COUNTIFS('effectif equipe'!$F:$F,$B5,'effectif equipe'!$AR:$AR,"x",'effectif equipe'!$L:$L,1)</f>
        <v>2</v>
      </c>
      <c r="F5" s="20">
        <f>COUNTIFS('effectif equipe'!$F:$F,$B5,'effectif equipe'!$M:$M,1)+COUNTIFS('effectif equipe'!$H:$H,$B5,'effectif equipe'!$M:$M,1)-COUNTIFS('effectif equipe'!$F:$F,$B5,'effectif equipe'!$M:$M,1,'effectif equipe'!$AO:$AO,"x")+COUNTIFS('effectif equipe'!$H:$H,$B5,'effectif equipe'!$M:$M,1,'effectif equipe'!$AO:$AO,"x")</f>
        <v>2</v>
      </c>
      <c r="G5" s="21">
        <f t="shared" si="1"/>
        <v>4</v>
      </c>
      <c r="H5" s="22">
        <f t="shared" si="2"/>
        <v>1.33</v>
      </c>
      <c r="I5" s="23">
        <v>30</v>
      </c>
      <c r="J5" s="24"/>
      <c r="K5" s="27">
        <f t="shared" si="3"/>
        <v>26</v>
      </c>
    </row>
    <row r="6" spans="1:11" x14ac:dyDescent="0.25">
      <c r="A6" s="19" t="s">
        <v>610</v>
      </c>
      <c r="B6" s="83" t="s">
        <v>573</v>
      </c>
      <c r="C6" s="20">
        <f>COUNTIFS('effectif equipe'!$F:$F,$B6,'effectif equipe'!$J:$J,1)-COUNTIFS('effectif equipe'!$F:$F,$B6,'effectif equipe'!$AO:$AO,"x",'effectif equipe'!$J:$J,1)</f>
        <v>1</v>
      </c>
      <c r="D6" s="20">
        <f>COUNTIFS('effectif equipe'!F:F,$B6,'effectif equipe'!$K:$K,1)+COUNTIFS('effectif equipe'!$H:$H,$B6,'effectif equipe'!$K:$K,1)-COUNTIFS('effectif equipe'!F:F,$B6,'effectif equipe'!$K:$K,1,'effectif equipe'!$AO:$AO,"x")-COUNTIFS('effectif equipe'!$H:$H,$B6,'effectif equipe'!$K:$K,1,'effectif equipe'!$AO:$AO,"x")</f>
        <v>1</v>
      </c>
      <c r="E6" s="20">
        <f>COUNTIFS('effectif equipe'!$F:$F,$B6,'effectif equipe'!$L:$L,1)-COUNTIFS('effectif equipe'!$F:$F,$B6,'effectif equipe'!$AR:$AR,"x",'effectif equipe'!$L:$L,1)</f>
        <v>0</v>
      </c>
      <c r="F6" s="20">
        <f>COUNTIFS('effectif equipe'!$F:$F,$B6,'effectif equipe'!$M:$M,1)+COUNTIFS('effectif equipe'!$H:$H,$B6,'effectif equipe'!$M:$M,1)-COUNTIFS('effectif equipe'!$F:$F,$B6,'effectif equipe'!$M:$M,1,'effectif equipe'!$AO:$AO,"x")+COUNTIFS('effectif equipe'!$H:$H,$B6,'effectif equipe'!$M:$M,1,'effectif equipe'!$AO:$AO,"x")</f>
        <v>6</v>
      </c>
      <c r="G6" s="21">
        <f t="shared" si="1"/>
        <v>6</v>
      </c>
      <c r="H6" s="22">
        <f t="shared" si="2"/>
        <v>3</v>
      </c>
      <c r="I6" s="23">
        <v>30</v>
      </c>
      <c r="J6" s="26"/>
      <c r="K6" s="25">
        <f t="shared" si="3"/>
        <v>24</v>
      </c>
    </row>
    <row r="7" spans="1:11" x14ac:dyDescent="0.25">
      <c r="A7" s="19" t="s">
        <v>611</v>
      </c>
      <c r="B7" s="83" t="s">
        <v>575</v>
      </c>
      <c r="C7" s="20">
        <f>COUNTIFS('effectif equipe'!$F:$F,$B7,'effectif equipe'!$J:$J,1)-COUNTIFS('effectif equipe'!$F:$F,$B7,'effectif equipe'!$AO:$AO,"x",'effectif equipe'!$J:$J,1)</f>
        <v>0</v>
      </c>
      <c r="D7" s="20">
        <f>COUNTIFS('effectif equipe'!F:F,$B7,'effectif equipe'!$K:$K,1)+COUNTIFS('effectif equipe'!$H:$H,$B7,'effectif equipe'!$K:$K,1)-COUNTIFS('effectif equipe'!F:F,$B7,'effectif equipe'!$K:$K,1,'effectif equipe'!$AO:$AO,"x")-COUNTIFS('effectif equipe'!$H:$H,$B7,'effectif equipe'!$K:$K,1,'effectif equipe'!$AO:$AO,"x")</f>
        <v>0</v>
      </c>
      <c r="E7" s="20">
        <f>COUNTIFS('effectif equipe'!$F:$F,$B7,'effectif equipe'!$L:$L,1)-COUNTIFS('effectif equipe'!$F:$F,$B7,'effectif equipe'!$AR:$AR,"x",'effectif equipe'!$L:$L,1)</f>
        <v>0</v>
      </c>
      <c r="F7" s="20">
        <f>COUNTIFS('effectif equipe'!$F:$F,$B7,'effectif equipe'!$M:$M,1)+COUNTIFS('effectif equipe'!$H:$H,$B7,'effectif equipe'!$M:$M,1)-COUNTIFS('effectif equipe'!$F:$F,$B7,'effectif equipe'!$M:$M,1,'effectif equipe'!$AO:$AO,"x")+COUNTIFS('effectif equipe'!$H:$H,$B7,'effectif equipe'!$M:$M,1,'effectif equipe'!$AO:$AO,"x")</f>
        <v>0</v>
      </c>
      <c r="G7" s="21">
        <f t="shared" si="1"/>
        <v>0</v>
      </c>
      <c r="H7" s="22" t="e">
        <f t="shared" si="2"/>
        <v>#DIV/0!</v>
      </c>
      <c r="I7" s="23">
        <v>27</v>
      </c>
      <c r="J7" s="24"/>
      <c r="K7" s="25">
        <f t="shared" si="3"/>
        <v>27</v>
      </c>
    </row>
    <row r="8" spans="1:11" x14ac:dyDescent="0.25">
      <c r="A8" s="19" t="s">
        <v>532</v>
      </c>
      <c r="B8" s="83" t="s">
        <v>577</v>
      </c>
      <c r="C8" s="20">
        <f>COUNTIFS('effectif equipe'!$F:$F,$B8,'effectif equipe'!$J:$J,1)-COUNTIFS('effectif equipe'!$F:$F,$B8,'effectif equipe'!$AO:$AO,"x",'effectif equipe'!$J:$J,1)</f>
        <v>4</v>
      </c>
      <c r="D8" s="20">
        <f>COUNTIFS('effectif equipe'!F:F,$B8,'effectif equipe'!$K:$K,1)+COUNTIFS('effectif equipe'!$H:$H,$B8,'effectif equipe'!$K:$K,1)-COUNTIFS('effectif equipe'!F:F,$B8,'effectif equipe'!$K:$K,1,'effectif equipe'!$AO:$AO,"x")-COUNTIFS('effectif equipe'!$H:$H,$B8,'effectif equipe'!$K:$K,1,'effectif equipe'!$AO:$AO,"x")</f>
        <v>0</v>
      </c>
      <c r="E8" s="20">
        <f>COUNTIFS('effectif equipe'!$F:$F,$B8,'effectif equipe'!$L:$L,1)-COUNTIFS('effectif equipe'!$F:$F,$B8,'effectif equipe'!$AR:$AR,"x",'effectif equipe'!$L:$L,1)</f>
        <v>4</v>
      </c>
      <c r="F8" s="20">
        <f>COUNTIFS('effectif equipe'!$F:$F,$B8,'effectif equipe'!$M:$M,1)+COUNTIFS('effectif equipe'!$H:$H,$B8,'effectif equipe'!$M:$M,1)-COUNTIFS('effectif equipe'!$F:$F,$B8,'effectif equipe'!$M:$M,1,'effectif equipe'!$AO:$AO,"x")+COUNTIFS('effectif equipe'!$H:$H,$B8,'effectif equipe'!$M:$M,1,'effectif equipe'!$AO:$AO,"x")</f>
        <v>0</v>
      </c>
      <c r="G8" s="21">
        <f t="shared" si="1"/>
        <v>4</v>
      </c>
      <c r="H8" s="22">
        <f t="shared" si="2"/>
        <v>1</v>
      </c>
      <c r="I8" s="23">
        <v>30</v>
      </c>
      <c r="J8" s="24"/>
      <c r="K8" s="27">
        <f t="shared" si="3"/>
        <v>26</v>
      </c>
    </row>
    <row r="9" spans="1:11" x14ac:dyDescent="0.25">
      <c r="A9" s="19" t="s">
        <v>612</v>
      </c>
      <c r="B9" s="83" t="s">
        <v>578</v>
      </c>
      <c r="C9" s="20">
        <f>COUNTIFS('effectif equipe'!$F:$F,$B9,'effectif equipe'!$J:$J,1)-COUNTIFS('effectif equipe'!$F:$F,$B9,'effectif equipe'!$AO:$AO,"x",'effectif equipe'!$J:$J,1)</f>
        <v>1</v>
      </c>
      <c r="D9" s="20">
        <f>COUNTIFS('effectif equipe'!F:F,$B9,'effectif equipe'!$K:$K,1)+COUNTIFS('effectif equipe'!$H:$H,$B9,'effectif equipe'!$K:$K,1)-COUNTIFS('effectif equipe'!F:F,$B9,'effectif equipe'!$K:$K,1,'effectif equipe'!$AO:$AO,"x")-COUNTIFS('effectif equipe'!$H:$H,$B9,'effectif equipe'!$K:$K,1,'effectif equipe'!$AO:$AO,"x")</f>
        <v>0</v>
      </c>
      <c r="E9" s="20">
        <f>COUNTIFS('effectif equipe'!$F:$F,$B9,'effectif equipe'!$L:$L,1)-COUNTIFS('effectif equipe'!$F:$F,$B9,'effectif equipe'!$AR:$AR,"x",'effectif equipe'!$L:$L,1)</f>
        <v>1</v>
      </c>
      <c r="F9" s="20">
        <f>COUNTIFS('effectif equipe'!$F:$F,$B9,'effectif equipe'!$M:$M,1)+COUNTIFS('effectif equipe'!$H:$H,$B9,'effectif equipe'!$M:$M,1)-COUNTIFS('effectif equipe'!$F:$F,$B9,'effectif equipe'!$M:$M,1,'effectif equipe'!$AO:$AO,"x")+COUNTIFS('effectif equipe'!$H:$H,$B9,'effectif equipe'!$M:$M,1,'effectif equipe'!$AO:$AO,"x")</f>
        <v>0</v>
      </c>
      <c r="G9" s="21">
        <f t="shared" si="1"/>
        <v>1</v>
      </c>
      <c r="H9" s="22">
        <f t="shared" si="2"/>
        <v>1</v>
      </c>
      <c r="I9" s="23">
        <v>26</v>
      </c>
      <c r="J9" s="24"/>
      <c r="K9" s="27">
        <f t="shared" si="3"/>
        <v>25</v>
      </c>
    </row>
    <row r="10" spans="1:11" x14ac:dyDescent="0.25">
      <c r="A10" s="19" t="s">
        <v>613</v>
      </c>
      <c r="B10" s="83" t="s">
        <v>581</v>
      </c>
      <c r="C10" s="20">
        <f>COUNTIFS('effectif equipe'!$F:$F,$B10,'effectif equipe'!$J:$J,1)-COUNTIFS('effectif equipe'!$F:$F,$B10,'effectif equipe'!$AO:$AO,"x",'effectif equipe'!$J:$J,1)</f>
        <v>1</v>
      </c>
      <c r="D10" s="20">
        <f>COUNTIFS('effectif equipe'!F:F,$B10,'effectif equipe'!$K:$K,1)+COUNTIFS('effectif equipe'!$H:$H,$B10,'effectif equipe'!$K:$K,1)-COUNTIFS('effectif equipe'!F:F,$B10,'effectif equipe'!$K:$K,1,'effectif equipe'!$AO:$AO,"x")-COUNTIFS('effectif equipe'!$H:$H,$B10,'effectif equipe'!$K:$K,1,'effectif equipe'!$AO:$AO,"x")</f>
        <v>1</v>
      </c>
      <c r="E10" s="20">
        <f>COUNTIFS('effectif equipe'!$F:$F,$B10,'effectif equipe'!$L:$L,1)-COUNTIFS('effectif equipe'!$F:$F,$B10,'effectif equipe'!$AR:$AR,"x",'effectif equipe'!$L:$L,1)</f>
        <v>1</v>
      </c>
      <c r="F10" s="20">
        <f>COUNTIFS('effectif equipe'!$F:$F,$B10,'effectif equipe'!$M:$M,1)+COUNTIFS('effectif equipe'!$H:$H,$B10,'effectif equipe'!$M:$M,1)-COUNTIFS('effectif equipe'!$F:$F,$B10,'effectif equipe'!$M:$M,1,'effectif equipe'!$AO:$AO,"x")+COUNTIFS('effectif equipe'!$H:$H,$B10,'effectif equipe'!$M:$M,1,'effectif equipe'!$AO:$AO,"x")</f>
        <v>6</v>
      </c>
      <c r="G10" s="21">
        <f t="shared" si="1"/>
        <v>7</v>
      </c>
      <c r="H10" s="22">
        <f t="shared" si="2"/>
        <v>3.5</v>
      </c>
      <c r="I10" s="23">
        <f>30-1</f>
        <v>29</v>
      </c>
      <c r="J10" s="24"/>
      <c r="K10" s="27">
        <f t="shared" si="3"/>
        <v>22</v>
      </c>
    </row>
    <row r="11" spans="1:11" x14ac:dyDescent="0.25">
      <c r="A11" s="28" t="s">
        <v>485</v>
      </c>
      <c r="B11" s="84" t="s">
        <v>459</v>
      </c>
      <c r="C11" s="20">
        <f>COUNTIFS('effectif equipe'!$F:$F,$B11,'effectif equipe'!$J:$J,1)-COUNTIFS('effectif equipe'!$F:$F,$B11,'effectif equipe'!$AO:$AO,"x",'effectif equipe'!$J:$J,1)</f>
        <v>0</v>
      </c>
      <c r="D11" s="20">
        <f>COUNTIFS('effectif equipe'!F:F,$B11,'effectif equipe'!$K:$K,1)+COUNTIFS('effectif equipe'!$H:$H,$B11,'effectif equipe'!$K:$K,1)-COUNTIFS('effectif equipe'!F:F,$B11,'effectif equipe'!$K:$K,1,'effectif equipe'!$AO:$AO,"x")-COUNTIFS('effectif equipe'!$H:$H,$B11,'effectif equipe'!$K:$K,1,'effectif equipe'!$AO:$AO,"x")</f>
        <v>0</v>
      </c>
      <c r="E11" s="20">
        <f>COUNTIFS('effectif equipe'!$F:$F,$B11,'effectif equipe'!$L:$L,1)-COUNTIFS('effectif equipe'!$F:$F,$B11,'effectif equipe'!$AR:$AR,"x",'effectif equipe'!$L:$L,1)</f>
        <v>0</v>
      </c>
      <c r="F11" s="20">
        <f>COUNTIFS('effectif equipe'!$F:$F,$B11,'effectif equipe'!$M:$M,1)+COUNTIFS('effectif equipe'!$H:$H,$B11,'effectif equipe'!$M:$M,1)-COUNTIFS('effectif equipe'!$F:$F,$B11,'effectif equipe'!$M:$M,1,'effectif equipe'!$AO:$AO,"x")+COUNTIFS('effectif equipe'!$H:$H,$B11,'effectif equipe'!$M:$M,1,'effectif equipe'!$AO:$AO,"x")</f>
        <v>0</v>
      </c>
      <c r="G11" s="21">
        <f t="shared" ref="G11" si="4">SUM(E11:F11)</f>
        <v>0</v>
      </c>
      <c r="H11" s="22" t="e">
        <f t="shared" si="2"/>
        <v>#DIV/0!</v>
      </c>
      <c r="I11" s="23">
        <f>30-1</f>
        <v>29</v>
      </c>
      <c r="J11" s="24"/>
      <c r="K11" s="27">
        <f t="shared" ref="K11" si="5">SUM(I11-G11)</f>
        <v>29</v>
      </c>
    </row>
    <row r="12" spans="1:11" ht="15.75" thickBot="1" x14ac:dyDescent="0.3">
      <c r="A12" s="29"/>
      <c r="B12" s="85"/>
      <c r="C12" s="20"/>
      <c r="D12" s="20"/>
      <c r="E12" s="20"/>
      <c r="F12" s="20"/>
      <c r="G12" s="21"/>
      <c r="H12" s="30"/>
      <c r="I12" s="31"/>
      <c r="J12" s="32"/>
      <c r="K12" s="33"/>
    </row>
    <row r="13" spans="1:11" ht="15.75" thickBot="1" x14ac:dyDescent="0.3">
      <c r="A13" s="34" t="s">
        <v>469</v>
      </c>
      <c r="B13" s="86"/>
      <c r="C13" s="35">
        <f>SUM(C2:C12)</f>
        <v>16</v>
      </c>
      <c r="D13" s="35">
        <f>SUM(D2:D12)</f>
        <v>4</v>
      </c>
      <c r="E13" s="35">
        <f>SUM(E2:E11)</f>
        <v>17</v>
      </c>
      <c r="F13" s="35">
        <f>SUM(F2:F11)</f>
        <v>16</v>
      </c>
      <c r="G13" s="35">
        <f>SUM(G2:G11)</f>
        <v>33</v>
      </c>
      <c r="H13" s="36" t="e">
        <f>AVERAGE(H2:H11)</f>
        <v>#DIV/0!</v>
      </c>
      <c r="I13" s="35">
        <f>SUM(I2:I12)-I5</f>
        <v>243</v>
      </c>
      <c r="J13" s="37"/>
      <c r="K13" s="38">
        <f>SUM(K2+K3+K4+K5+K6+K7+K8+K10+K11)</f>
        <v>215</v>
      </c>
    </row>
    <row r="14" spans="1:11" x14ac:dyDescent="0.25">
      <c r="K14" s="13">
        <f ca="1">TODAY()</f>
        <v>44663</v>
      </c>
    </row>
    <row r="15" spans="1:11" x14ac:dyDescent="0.25">
      <c r="A15" s="60"/>
      <c r="B15" s="88"/>
      <c r="C15" s="61"/>
      <c r="D15" s="61"/>
    </row>
    <row r="16" spans="1:11" x14ac:dyDescent="0.25">
      <c r="A16" s="60"/>
      <c r="B16" s="89"/>
      <c r="C16" s="61"/>
      <c r="D16" s="61"/>
      <c r="E16" s="50"/>
      <c r="F16" s="50"/>
      <c r="G16" s="51"/>
      <c r="H16" s="52"/>
      <c r="I16" s="53"/>
      <c r="J16" s="54"/>
      <c r="K16" s="50"/>
    </row>
    <row r="17" spans="1:4" x14ac:dyDescent="0.25">
      <c r="A17" s="60"/>
      <c r="B17" s="88"/>
      <c r="C17" s="60"/>
      <c r="D17" s="60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0"/>
  <sheetViews>
    <sheetView workbookViewId="0"/>
  </sheetViews>
  <sheetFormatPr baseColWidth="10" defaultColWidth="10.7109375" defaultRowHeight="15" x14ac:dyDescent="0.25"/>
  <cols>
    <col min="17" max="21" width="0" hidden="1" customWidth="1"/>
  </cols>
  <sheetData>
    <row r="1" spans="1:34" x14ac:dyDescent="0.25">
      <c r="A1" t="s">
        <v>485</v>
      </c>
    </row>
    <row r="2" spans="1:34" ht="45.75" thickBot="1" x14ac:dyDescent="0.3">
      <c r="A2" s="6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9" t="s">
        <v>23</v>
      </c>
      <c r="I2" s="9" t="s">
        <v>24</v>
      </c>
      <c r="J2" s="9" t="s">
        <v>25</v>
      </c>
      <c r="K2" s="9" t="s">
        <v>26</v>
      </c>
      <c r="L2" s="7" t="s">
        <v>7</v>
      </c>
      <c r="M2" s="10" t="s">
        <v>27</v>
      </c>
      <c r="N2" s="10" t="s">
        <v>8</v>
      </c>
      <c r="O2" s="10" t="s">
        <v>9</v>
      </c>
      <c r="P2" s="10" t="s">
        <v>10</v>
      </c>
      <c r="Q2" s="11" t="s">
        <v>33</v>
      </c>
      <c r="R2" s="11" t="s">
        <v>30</v>
      </c>
      <c r="S2" s="11" t="s">
        <v>28</v>
      </c>
      <c r="T2" s="11" t="s">
        <v>31</v>
      </c>
      <c r="U2" s="11" t="s">
        <v>32</v>
      </c>
      <c r="V2" s="4" t="s">
        <v>29</v>
      </c>
      <c r="W2" s="4" t="s">
        <v>11</v>
      </c>
      <c r="X2" s="4" t="s">
        <v>12</v>
      </c>
      <c r="Y2" s="4" t="s">
        <v>13</v>
      </c>
      <c r="Z2" s="4" t="s">
        <v>14</v>
      </c>
      <c r="AA2" s="4" t="s">
        <v>15</v>
      </c>
      <c r="AB2" s="4" t="s">
        <v>16</v>
      </c>
      <c r="AC2" s="4" t="s">
        <v>17</v>
      </c>
      <c r="AD2" s="3" t="s">
        <v>18</v>
      </c>
      <c r="AE2" s="3" t="s">
        <v>19</v>
      </c>
      <c r="AF2" s="3" t="s">
        <v>20</v>
      </c>
      <c r="AG2" s="3" t="s">
        <v>21</v>
      </c>
      <c r="AH2" s="5" t="s">
        <v>22</v>
      </c>
    </row>
    <row r="3" spans="1:34" ht="15.75" thickTop="1" x14ac:dyDescent="0.25">
      <c r="A3" t="str">
        <f ca="1">A5</f>
        <v/>
      </c>
      <c r="B3" t="str">
        <f t="array" aca="1" ref="B3" ca="1">IF(ROWS($1:1)&lt;=COUNTIF(TS_data,$A$1),INDEX(MesData,SMALL(IF(TS_data=$A$1,ROW(INDIRECT("1:"&amp;ROWS(TS_data)))),ROWS($1:1)),2),"")</f>
        <v/>
      </c>
      <c r="C3" s="13" t="str">
        <f t="array" aca="1" ref="C3" ca="1">IF(ROWS($1:1)&lt;=COUNTIF(TS_data,$A$1),INDEX(MesData,SMALL(IF(TS_data=$A$1,ROW(INDIRECT("1:"&amp;ROWS(TS_data)))),ROWS($1:1)),3),"")</f>
        <v/>
      </c>
    </row>
    <row r="4" spans="1:34" x14ac:dyDescent="0.25">
      <c r="A4" t="str">
        <f t="array" aca="1" ref="A4" ca="1">IF(ROWS($1:2)&lt;=COUNTIF(TS_data,$A$1),INDEX(MesData,SMALL(IF(TS_data=$A$1,ROW(INDIRECT("1:"&amp;ROWS(TS_data)))),ROWS($1:2)),1),"")</f>
        <v/>
      </c>
      <c r="B4" t="str">
        <f t="array" aca="1" ref="B4" ca="1">IF(ROWS($1:2)&lt;=COUNTIF(TS_data,$A$1),INDEX(MesData,SMALL(IF(TS_data=$A$1,ROW(INDIRECT("1:"&amp;ROWS(TS_data)))),ROWS($1:2)),2),"")</f>
        <v/>
      </c>
      <c r="C4" s="13" t="str">
        <f t="array" aca="1" ref="C4" ca="1">IF(ROWS($1:2)&lt;=COUNTIF(TS_data,$A$1),INDEX(MesData,SMALL(IF(TS_data=$A$1,ROW(INDIRECT("1:"&amp;ROWS(TS_data)))),ROWS($1:2)),3),"")</f>
        <v/>
      </c>
    </row>
    <row r="5" spans="1:34" x14ac:dyDescent="0.25">
      <c r="A5" t="str">
        <f t="array" aca="1" ref="A5" ca="1">IF(ROWS($1:3)&lt;=COUNTIF(TS_data,$A$1),INDEX(MesData,SMALL(IF(TS_data=$A$1,ROW(INDIRECT("1:"&amp;ROWS(TS_data)))),ROWS($1:3)),1),"")</f>
        <v/>
      </c>
      <c r="B5" t="str">
        <f t="array" aca="1" ref="B5" ca="1">IF(ROWS($1:3)&lt;=COUNTIF(TS_data,$A$1),INDEX(MesData,SMALL(IF(TS_data=$A$1,ROW(INDIRECT("1:"&amp;ROWS(TS_data)))),ROWS($1:3)),2),"")</f>
        <v/>
      </c>
      <c r="C5" s="13" t="str">
        <f t="array" aca="1" ref="C5" ca="1">IF(ROWS($1:3)&lt;=COUNTIF(TS_data,$A$1),INDEX(MesData,SMALL(IF(TS_data=$A$1,ROW(INDIRECT("1:"&amp;ROWS(TS_data)))),ROWS($1:3)),3),"")</f>
        <v/>
      </c>
    </row>
    <row r="6" spans="1:34" x14ac:dyDescent="0.25">
      <c r="A6" t="str">
        <f t="array" aca="1" ref="A6" ca="1">IF(ROWS($1:4)&lt;=COUNTIF(TS_data,$A$1),INDEX(MesData,SMALL(IF(TS_data=$A$1,ROW(INDIRECT("1:"&amp;ROWS(TS_data)))),ROWS($1:4)),1),"")</f>
        <v/>
      </c>
      <c r="B6" t="str">
        <f t="array" aca="1" ref="B6" ca="1">IF(ROWS($1:4)&lt;=COUNTIF(TS_data,$A$1),INDEX(MesData,SMALL(IF(TS_data=$A$1,ROW(INDIRECT("1:"&amp;ROWS(TS_data)))),ROWS($1:4)),2),"")</f>
        <v/>
      </c>
      <c r="C6" s="13" t="str">
        <f t="array" aca="1" ref="C6" ca="1">IF(ROWS($1:4)&lt;=COUNTIF(TS_data,$A$1),INDEX(MesData,SMALL(IF(TS_data=$A$1,ROW(INDIRECT("1:"&amp;ROWS(TS_data)))),ROWS($1:4)),3),"")</f>
        <v/>
      </c>
    </row>
    <row r="7" spans="1:34" x14ac:dyDescent="0.25">
      <c r="A7" t="str">
        <f t="array" aca="1" ref="A7" ca="1">IF(ROWS($1:5)&lt;=COUNTIF(TS_data,$A$1),INDEX(MesData,SMALL(IF(TS_data=$A$1,ROW(INDIRECT("1:"&amp;ROWS(TS_data)))),ROWS($1:5)),1),"")</f>
        <v/>
      </c>
      <c r="B7" t="str">
        <f t="array" aca="1" ref="B7" ca="1">IF(ROWS($1:5)&lt;=COUNTIF(TS_data,$A$1),INDEX(MesData,SMALL(IF(TS_data=$A$1,ROW(INDIRECT("1:"&amp;ROWS(TS_data)))),ROWS($1:5)),2),"")</f>
        <v/>
      </c>
      <c r="C7" s="13" t="str">
        <f t="array" aca="1" ref="C7" ca="1">IF(ROWS($1:5)&lt;=COUNTIF(TS_data,$A$1),INDEX(MesData,SMALL(IF(TS_data=$A$1,ROW(INDIRECT("1:"&amp;ROWS(TS_data)))),ROWS($1:5)),3),"")</f>
        <v/>
      </c>
    </row>
    <row r="8" spans="1:34" x14ac:dyDescent="0.25">
      <c r="A8" t="str">
        <f t="array" aca="1" ref="A8" ca="1">IF(ROWS($1:6)&lt;=COUNTIF(TS_data,$A$1),INDEX(MesData,SMALL(IF(TS_data=$A$1,ROW(INDIRECT("1:"&amp;ROWS(TS_data)))),ROWS($1:6)),1),"")</f>
        <v/>
      </c>
      <c r="B8" t="str">
        <f t="array" aca="1" ref="B8" ca="1">IF(ROWS($1:6)&lt;=COUNTIF(TS_data,$A$1),INDEX(MesData,SMALL(IF(TS_data=$A$1,ROW(INDIRECT("1:"&amp;ROWS(TS_data)))),ROWS($1:6)),2),"")</f>
        <v/>
      </c>
      <c r="C8" s="13" t="str">
        <f t="array" aca="1" ref="C8" ca="1">IF(ROWS($1:6)&lt;=COUNTIF(TS_data,$A$1),INDEX(MesData,SMALL(IF(TS_data=$A$1,ROW(INDIRECT("1:"&amp;ROWS(TS_data)))),ROWS($1:6)),3),"")</f>
        <v/>
      </c>
    </row>
    <row r="9" spans="1:34" x14ac:dyDescent="0.25">
      <c r="A9" t="str">
        <f t="array" aca="1" ref="A9" ca="1">IF(ROWS($1:7)&lt;=COUNTIF(TS_data,$A$1),INDEX(MesData,SMALL(IF(TS_data=$A$1,ROW(INDIRECT("1:"&amp;ROWS(TS_data)))),ROWS($1:7)),1),"")</f>
        <v/>
      </c>
      <c r="B9" t="str">
        <f t="array" aca="1" ref="B9" ca="1">IF(ROWS($1:7)&lt;=COUNTIF(TS_data,$A$1),INDEX(MesData,SMALL(IF(TS_data=$A$1,ROW(INDIRECT("1:"&amp;ROWS(TS_data)))),ROWS($1:7)),2),"")</f>
        <v/>
      </c>
      <c r="C9" s="13" t="str">
        <f t="array" aca="1" ref="C9" ca="1">IF(ROWS($1:7)&lt;=COUNTIF(TS_data,$A$1),INDEX(MesData,SMALL(IF(TS_data=$A$1,ROW(INDIRECT("1:"&amp;ROWS(TS_data)))),ROWS($1:7)),3),"")</f>
        <v/>
      </c>
    </row>
    <row r="10" spans="1:34" x14ac:dyDescent="0.25">
      <c r="A10" t="str">
        <f t="array" aca="1" ref="A10" ca="1">IF(ROWS($1:8)&lt;=COUNTIF(TS_data,$A$1),INDEX(MesData,SMALL(IF(TS_data=$A$1,ROW(INDIRECT("1:"&amp;ROWS(TS_data)))),ROWS($1:8)),1),"")</f>
        <v/>
      </c>
      <c r="B10" t="str">
        <f t="array" aca="1" ref="B10" ca="1">IF(ROWS($1:8)&lt;=COUNTIF(TS_data,$A$1),INDEX(MesData,SMALL(IF(TS_data=$A$1,ROW(INDIRECT("1:"&amp;ROWS(TS_data)))),ROWS($1:8)),2),"")</f>
        <v/>
      </c>
      <c r="C10" s="13" t="str">
        <f t="array" aca="1" ref="C10" ca="1">IF(ROWS($1:8)&lt;=COUNTIF(TS_data,$A$1),INDEX(MesData,SMALL(IF(TS_data=$A$1,ROW(INDIRECT("1:"&amp;ROWS(TS_data)))),ROWS($1:8)),3),"")</f>
        <v/>
      </c>
    </row>
    <row r="11" spans="1:34" x14ac:dyDescent="0.25">
      <c r="A11" t="str">
        <f t="array" aca="1" ref="A11" ca="1">IF(ROWS($1:9)&lt;=COUNTIF(TS_data,$A$1),INDEX(MesData,SMALL(IF(TS_data=$A$1,ROW(INDIRECT("1:"&amp;ROWS(TS_data)))),ROWS($1:9)),1),"")</f>
        <v/>
      </c>
      <c r="B11" t="str">
        <f t="array" aca="1" ref="B11" ca="1">IF(ROWS($1:9)&lt;=COUNTIF(TS_data,$A$1),INDEX(MesData,SMALL(IF(TS_data=$A$1,ROW(INDIRECT("1:"&amp;ROWS(TS_data)))),ROWS($1:9)),2),"")</f>
        <v/>
      </c>
      <c r="C11" s="13" t="str">
        <f t="array" aca="1" ref="C11" ca="1">IF(ROWS($1:9)&lt;=COUNTIF(TS_data,$A$1),INDEX(MesData,SMALL(IF(TS_data=$A$1,ROW(INDIRECT("1:"&amp;ROWS(TS_data)))),ROWS($1:9)),3),"")</f>
        <v/>
      </c>
    </row>
    <row r="12" spans="1:34" x14ac:dyDescent="0.25">
      <c r="A12" t="str">
        <f t="array" aca="1" ref="A12" ca="1">IF(ROWS($1:10)&lt;=COUNTIF(TS_data,$A$1),INDEX(MesData,SMALL(IF(TS_data=$A$1,ROW(INDIRECT("1:"&amp;ROWS(TS_data)))),ROWS($1:10)),1),"")</f>
        <v/>
      </c>
      <c r="B12" t="str">
        <f t="array" aca="1" ref="B12" ca="1">IF(ROWS($1:10)&lt;=COUNTIF(TS_data,$A$1),INDEX(MesData,SMALL(IF(TS_data=$A$1,ROW(INDIRECT("1:"&amp;ROWS(TS_data)))),ROWS($1:10)),2),"")</f>
        <v/>
      </c>
      <c r="C12" s="13" t="str">
        <f t="array" aca="1" ref="C12" ca="1">IF(ROWS($1:10)&lt;=COUNTIF(TS_data,$A$1),INDEX(MesData,SMALL(IF(TS_data=$A$1,ROW(INDIRECT("1:"&amp;ROWS(TS_data)))),ROWS($1:10)),3),"")</f>
        <v/>
      </c>
    </row>
    <row r="13" spans="1:34" x14ac:dyDescent="0.25">
      <c r="A13" t="str">
        <f t="array" aca="1" ref="A13" ca="1">IF(ROWS($1:11)&lt;=COUNTIF(TS_data,$A$1),INDEX(MesData,SMALL(IF(TS_data=$A$1,ROW(INDIRECT("1:"&amp;ROWS(TS_data)))),ROWS($1:11)),1),"")</f>
        <v/>
      </c>
      <c r="B13" t="str">
        <f t="array" aca="1" ref="B13" ca="1">IF(ROWS($1:11)&lt;=COUNTIF(TS_data,$A$1),INDEX(MesData,SMALL(IF(TS_data=$A$1,ROW(INDIRECT("1:"&amp;ROWS(TS_data)))),ROWS($1:11)),2),"")</f>
        <v/>
      </c>
      <c r="C13" s="13" t="str">
        <f t="array" aca="1" ref="C13" ca="1">IF(ROWS($1:11)&lt;=COUNTIF(TS_data,$A$1),INDEX(MesData,SMALL(IF(TS_data=$A$1,ROW(INDIRECT("1:"&amp;ROWS(TS_data)))),ROWS($1:11)),3),"")</f>
        <v/>
      </c>
    </row>
    <row r="14" spans="1:34" x14ac:dyDescent="0.25">
      <c r="A14" t="str">
        <f t="array" aca="1" ref="A14" ca="1">IF(ROWS($1:12)&lt;=COUNTIF(TS_data,$A$1),INDEX(MesData,SMALL(IF(TS_data=$A$1,ROW(INDIRECT("1:"&amp;ROWS(TS_data)))),ROWS($1:12)),1),"")</f>
        <v/>
      </c>
      <c r="B14" t="str">
        <f t="array" aca="1" ref="B14" ca="1">IF(ROWS($1:12)&lt;=COUNTIF(TS_data,$A$1),INDEX(MesData,SMALL(IF(TS_data=$A$1,ROW(INDIRECT("1:"&amp;ROWS(TS_data)))),ROWS($1:12)),2),"")</f>
        <v/>
      </c>
      <c r="C14" s="13" t="str">
        <f t="array" aca="1" ref="C14" ca="1">IF(ROWS($1:12)&lt;=COUNTIF(TS_data,$A$1),INDEX(MesData,SMALL(IF(TS_data=$A$1,ROW(INDIRECT("1:"&amp;ROWS(TS_data)))),ROWS($1:12)),3),"")</f>
        <v/>
      </c>
    </row>
    <row r="15" spans="1:34" x14ac:dyDescent="0.25">
      <c r="A15" t="str">
        <f t="array" aca="1" ref="A15" ca="1">IF(ROWS($1:13)&lt;=COUNTIF(TS_data,$A$1),INDEX(MesData,SMALL(IF(TS_data=$A$1,ROW(INDIRECT("1:"&amp;ROWS(TS_data)))),ROWS($1:13)),1),"")</f>
        <v/>
      </c>
      <c r="B15" t="str">
        <f t="array" aca="1" ref="B15" ca="1">IF(ROWS($1:13)&lt;=COUNTIF(TS_data,$A$1),INDEX(MesData,SMALL(IF(TS_data=$A$1,ROW(INDIRECT("1:"&amp;ROWS(TS_data)))),ROWS($1:13)),2),"")</f>
        <v/>
      </c>
      <c r="C15" s="13" t="str">
        <f t="array" aca="1" ref="C15" ca="1">IF(ROWS($1:13)&lt;=COUNTIF(TS_data,$A$1),INDEX(MesData,SMALL(IF(TS_data=$A$1,ROW(INDIRECT("1:"&amp;ROWS(TS_data)))),ROWS($1:13)),3),"")</f>
        <v/>
      </c>
    </row>
    <row r="16" spans="1:34" x14ac:dyDescent="0.25">
      <c r="A16" t="str">
        <f t="array" aca="1" ref="A16" ca="1">IF(ROWS($1:14)&lt;=COUNTIF(TS_data,$A$1),INDEX(MesData,SMALL(IF(TS_data=$A$1,ROW(INDIRECT("1:"&amp;ROWS(TS_data)))),ROWS($1:14)),1),"")</f>
        <v/>
      </c>
      <c r="B16" t="str">
        <f t="array" aca="1" ref="B16" ca="1">IF(ROWS($1:14)&lt;=COUNTIF(TS_data,$A$1),INDEX(MesData,SMALL(IF(TS_data=$A$1,ROW(INDIRECT("1:"&amp;ROWS(TS_data)))),ROWS($1:14)),2),"")</f>
        <v/>
      </c>
      <c r="C16" s="13" t="str">
        <f t="array" aca="1" ref="C16" ca="1">IF(ROWS($1:14)&lt;=COUNTIF(TS_data,$A$1),INDEX(MesData,SMALL(IF(TS_data=$A$1,ROW(INDIRECT("1:"&amp;ROWS(TS_data)))),ROWS($1:14)),3),"")</f>
        <v/>
      </c>
    </row>
    <row r="17" spans="1:3" x14ac:dyDescent="0.25">
      <c r="A17" t="str">
        <f t="array" aca="1" ref="A17" ca="1">IF(ROWS($1:15)&lt;=COUNTIF(TS_data,$A$1),INDEX(MesData,SMALL(IF(TS_data=$A$1,ROW(INDIRECT("1:"&amp;ROWS(TS_data)))),ROWS($1:15)),1),"")</f>
        <v/>
      </c>
      <c r="B17" t="str">
        <f t="array" aca="1" ref="B17" ca="1">IF(ROWS($1:15)&lt;=COUNTIF(TS_data,$A$1),INDEX(MesData,SMALL(IF(TS_data=$A$1,ROW(INDIRECT("1:"&amp;ROWS(TS_data)))),ROWS($1:15)),2),"")</f>
        <v/>
      </c>
      <c r="C17" s="13" t="str">
        <f t="array" aca="1" ref="C17" ca="1">IF(ROWS($1:15)&lt;=COUNTIF(TS_data,$A$1),INDEX(MesData,SMALL(IF(TS_data=$A$1,ROW(INDIRECT("1:"&amp;ROWS(TS_data)))),ROWS($1:15)),3),"")</f>
        <v/>
      </c>
    </row>
    <row r="18" spans="1:3" x14ac:dyDescent="0.25">
      <c r="A18" t="str">
        <f t="array" aca="1" ref="A18" ca="1">IF(ROWS($1:16)&lt;=COUNTIF(TS_data,$A$1),INDEX(MesData,SMALL(IF(TS_data=$A$1,ROW(INDIRECT("1:"&amp;ROWS(TS_data)))),ROWS($1:16)),1),"")</f>
        <v/>
      </c>
      <c r="B18" t="str">
        <f t="array" aca="1" ref="B18" ca="1">IF(ROWS($1:16)&lt;=COUNTIF(TS_data,$A$1),INDEX(MesData,SMALL(IF(TS_data=$A$1,ROW(INDIRECT("1:"&amp;ROWS(TS_data)))),ROWS($1:16)),2),"")</f>
        <v/>
      </c>
      <c r="C18" s="13" t="str">
        <f t="array" aca="1" ref="C18" ca="1">IF(ROWS($1:16)&lt;=COUNTIF(TS_data,$A$1),INDEX(MesData,SMALL(IF(TS_data=$A$1,ROW(INDIRECT("1:"&amp;ROWS(TS_data)))),ROWS($1:16)),3),"")</f>
        <v/>
      </c>
    </row>
    <row r="19" spans="1:3" x14ac:dyDescent="0.25">
      <c r="A19" t="str">
        <f t="array" aca="1" ref="A19" ca="1">IF(ROWS($1:17)&lt;=COUNTIF(TS_data,$A$1),INDEX(MesData,SMALL(IF(TS_data=$A$1,ROW(INDIRECT("1:"&amp;ROWS(TS_data)))),ROWS($1:17)),1),"")</f>
        <v/>
      </c>
      <c r="B19" t="str">
        <f t="array" aca="1" ref="B19" ca="1">IF(ROWS($1:17)&lt;=COUNTIF(TS_data,$A$1),INDEX(MesData,SMALL(IF(TS_data=$A$1,ROW(INDIRECT("1:"&amp;ROWS(TS_data)))),ROWS($1:17)),2),"")</f>
        <v/>
      </c>
      <c r="C19" s="13" t="str">
        <f t="array" aca="1" ref="C19" ca="1">IF(ROWS($1:17)&lt;=COUNTIF(TS_data,$A$1),INDEX(MesData,SMALL(IF(TS_data=$A$1,ROW(INDIRECT("1:"&amp;ROWS(TS_data)))),ROWS($1:17)),3),"")</f>
        <v/>
      </c>
    </row>
    <row r="20" spans="1:3" x14ac:dyDescent="0.25">
      <c r="A20" t="str">
        <f t="array" aca="1" ref="A20" ca="1">IF(ROWS($1:18)&lt;=COUNTIF(TS_data,$A$1),INDEX(MesData,SMALL(IF(TS_data=$A$1,ROW(INDIRECT("1:"&amp;ROWS(TS_data)))),ROWS($1:18)),1),"")</f>
        <v/>
      </c>
      <c r="B20" t="str">
        <f t="array" aca="1" ref="B20" ca="1">IF(ROWS($1:18)&lt;=COUNTIF(TS_data,$A$1),INDEX(MesData,SMALL(IF(TS_data=$A$1,ROW(INDIRECT("1:"&amp;ROWS(TS_data)))),ROWS($1:18)),2),"")</f>
        <v/>
      </c>
      <c r="C20" s="13" t="str">
        <f t="array" aca="1" ref="C20" ca="1">IF(ROWS($1:18)&lt;=COUNTIF(TS_data,$A$1),INDEX(MesData,SMALL(IF(TS_data=$A$1,ROW(INDIRECT("1:"&amp;ROWS(TS_data)))),ROWS($1:18)),3),"")</f>
        <v/>
      </c>
    </row>
    <row r="21" spans="1:3" x14ac:dyDescent="0.25">
      <c r="A21" t="str">
        <f t="array" aca="1" ref="A21" ca="1">IF(ROWS($1:19)&lt;=COUNTIF(TS_data,$A$1),INDEX(MesData,SMALL(IF(TS_data=$A$1,ROW(INDIRECT("1:"&amp;ROWS(TS_data)))),ROWS($1:19)),1),"")</f>
        <v/>
      </c>
      <c r="B21" t="str">
        <f t="array" aca="1" ref="B21" ca="1">IF(ROWS($1:19)&lt;=COUNTIF(TS_data,$A$1),INDEX(MesData,SMALL(IF(TS_data=$A$1,ROW(INDIRECT("1:"&amp;ROWS(TS_data)))),ROWS($1:19)),2),"")</f>
        <v/>
      </c>
      <c r="C21" s="13" t="str">
        <f t="array" aca="1" ref="C21" ca="1">IF(ROWS($1:19)&lt;=COUNTIF(TS_data,$A$1),INDEX(MesData,SMALL(IF(TS_data=$A$1,ROW(INDIRECT("1:"&amp;ROWS(TS_data)))),ROWS($1:19)),3),"")</f>
        <v/>
      </c>
    </row>
    <row r="22" spans="1:3" x14ac:dyDescent="0.25">
      <c r="A22" t="str">
        <f t="array" aca="1" ref="A22" ca="1">IF(ROWS($1:20)&lt;=COUNTIF(TS_data,$A$1),INDEX(MesData,SMALL(IF(TS_data=$A$1,ROW(INDIRECT("1:"&amp;ROWS(TS_data)))),ROWS($1:20)),1),"")</f>
        <v/>
      </c>
      <c r="B22" t="str">
        <f t="array" aca="1" ref="B22" ca="1">IF(ROWS($1:20)&lt;=COUNTIF(TS_data,$A$1),INDEX(MesData,SMALL(IF(TS_data=$A$1,ROW(INDIRECT("1:"&amp;ROWS(TS_data)))),ROWS($1:20)),2),"")</f>
        <v/>
      </c>
      <c r="C22" s="13" t="str">
        <f t="array" aca="1" ref="C22" ca="1">IF(ROWS($1:20)&lt;=COUNTIF(TS_data,$A$1),INDEX(MesData,SMALL(IF(TS_data=$A$1,ROW(INDIRECT("1:"&amp;ROWS(TS_data)))),ROWS($1:20)),3),"")</f>
        <v/>
      </c>
    </row>
    <row r="23" spans="1:3" x14ac:dyDescent="0.25">
      <c r="A23" t="str">
        <f t="array" aca="1" ref="A23" ca="1">IF(ROWS($1:21)&lt;=COUNTIF(TS_data,$A$1),INDEX(MesData,SMALL(IF(TS_data=$A$1,ROW(INDIRECT("1:"&amp;ROWS(TS_data)))),ROWS($1:21)),1),"")</f>
        <v/>
      </c>
      <c r="B23" t="str">
        <f t="array" aca="1" ref="B23" ca="1">IF(ROWS($1:21)&lt;=COUNTIF(TS_data,$A$1),INDEX(MesData,SMALL(IF(TS_data=$A$1,ROW(INDIRECT("1:"&amp;ROWS(TS_data)))),ROWS($1:21)),2),"")</f>
        <v/>
      </c>
      <c r="C23" s="13" t="str">
        <f t="array" aca="1" ref="C23" ca="1">IF(ROWS($1:21)&lt;=COUNTIF(TS_data,$A$1),INDEX(MesData,SMALL(IF(TS_data=$A$1,ROW(INDIRECT("1:"&amp;ROWS(TS_data)))),ROWS($1:21)),3),"")</f>
        <v/>
      </c>
    </row>
    <row r="24" spans="1:3" x14ac:dyDescent="0.25">
      <c r="A24" t="str">
        <f t="array" aca="1" ref="A24" ca="1">IF(ROWS($1:22)&lt;=COUNTIF(TS_data,$A$1),INDEX(MesData,SMALL(IF(TS_data=$A$1,ROW(INDIRECT("1:"&amp;ROWS(TS_data)))),ROWS($1:22)),1),"")</f>
        <v/>
      </c>
      <c r="B24" t="str">
        <f t="array" aca="1" ref="B24" ca="1">IF(ROWS($1:22)&lt;=COUNTIF(TS_data,$A$1),INDEX(MesData,SMALL(IF(TS_data=$A$1,ROW(INDIRECT("1:"&amp;ROWS(TS_data)))),ROWS($1:22)),2),"")</f>
        <v/>
      </c>
      <c r="C24" s="13" t="str">
        <f t="array" aca="1" ref="C24" ca="1">IF(ROWS($1:22)&lt;=COUNTIF(TS_data,$A$1),INDEX(MesData,SMALL(IF(TS_data=$A$1,ROW(INDIRECT("1:"&amp;ROWS(TS_data)))),ROWS($1:22)),3),"")</f>
        <v/>
      </c>
    </row>
    <row r="25" spans="1:3" x14ac:dyDescent="0.25">
      <c r="A25" t="str">
        <f t="array" aca="1" ref="A25" ca="1">IF(ROWS($1:23)&lt;=COUNTIF(TS_data,$A$1),INDEX(MesData,SMALL(IF(TS_data=$A$1,ROW(INDIRECT("1:"&amp;ROWS(TS_data)))),ROWS($1:23)),1),"")</f>
        <v/>
      </c>
      <c r="B25" t="str">
        <f t="array" aca="1" ref="B25" ca="1">IF(ROWS($1:23)&lt;=COUNTIF(TS_data,$A$1),INDEX(MesData,SMALL(IF(TS_data=$A$1,ROW(INDIRECT("1:"&amp;ROWS(TS_data)))),ROWS($1:23)),2),"")</f>
        <v/>
      </c>
      <c r="C25" s="13" t="str">
        <f t="array" aca="1" ref="C25" ca="1">IF(ROWS($1:23)&lt;=COUNTIF(TS_data,$A$1),INDEX(MesData,SMALL(IF(TS_data=$A$1,ROW(INDIRECT("1:"&amp;ROWS(TS_data)))),ROWS($1:23)),3),"")</f>
        <v/>
      </c>
    </row>
    <row r="26" spans="1:3" x14ac:dyDescent="0.25">
      <c r="A26" t="str">
        <f t="array" aca="1" ref="A26" ca="1">IF(ROWS($1:24)&lt;=COUNTIF(TS_data,$A$1),INDEX(MesData,SMALL(IF(TS_data=$A$1,ROW(INDIRECT("1:"&amp;ROWS(TS_data)))),ROWS($1:24)),1),"")</f>
        <v/>
      </c>
      <c r="B26" t="str">
        <f t="array" aca="1" ref="B26" ca="1">IF(ROWS($1:24)&lt;=COUNTIF(TS_data,$A$1),INDEX(MesData,SMALL(IF(TS_data=$A$1,ROW(INDIRECT("1:"&amp;ROWS(TS_data)))),ROWS($1:24)),2),"")</f>
        <v/>
      </c>
      <c r="C26" s="13" t="str">
        <f t="array" aca="1" ref="C26" ca="1">IF(ROWS($1:24)&lt;=COUNTIF(TS_data,$A$1),INDEX(MesData,SMALL(IF(TS_data=$A$1,ROW(INDIRECT("1:"&amp;ROWS(TS_data)))),ROWS($1:24)),3),"")</f>
        <v/>
      </c>
    </row>
    <row r="27" spans="1:3" x14ac:dyDescent="0.25">
      <c r="A27" t="str">
        <f t="array" aca="1" ref="A27" ca="1">IF(ROWS($1:25)&lt;=COUNTIF(TS_data,$A$1),INDEX(MesData,SMALL(IF(TS_data=$A$1,ROW(INDIRECT("1:"&amp;ROWS(TS_data)))),ROWS($1:25)),1),"")</f>
        <v/>
      </c>
      <c r="B27" t="str">
        <f t="array" aca="1" ref="B27" ca="1">IF(ROWS($1:25)&lt;=COUNTIF(TS_data,$A$1),INDEX(MesData,SMALL(IF(TS_data=$A$1,ROW(INDIRECT("1:"&amp;ROWS(TS_data)))),ROWS($1:25)),2),"")</f>
        <v/>
      </c>
      <c r="C27" s="13" t="str">
        <f t="array" aca="1" ref="C27" ca="1">IF(ROWS($1:25)&lt;=COUNTIF(TS_data,$A$1),INDEX(MesData,SMALL(IF(TS_data=$A$1,ROW(INDIRECT("1:"&amp;ROWS(TS_data)))),ROWS($1:25)),3),"")</f>
        <v/>
      </c>
    </row>
    <row r="28" spans="1:3" x14ac:dyDescent="0.25">
      <c r="A28" t="str">
        <f t="array" aca="1" ref="A28" ca="1">IF(ROWS($1:26)&lt;=COUNTIF(TS_data,$A$1),INDEX(MesData,SMALL(IF(TS_data=$A$1,ROW(INDIRECT("1:"&amp;ROWS(TS_data)))),ROWS($1:26)),1),"")</f>
        <v/>
      </c>
      <c r="B28" t="str">
        <f t="array" aca="1" ref="B28" ca="1">IF(ROWS($1:26)&lt;=COUNTIF(TS_data,$A$1),INDEX(MesData,SMALL(IF(TS_data=$A$1,ROW(INDIRECT("1:"&amp;ROWS(TS_data)))),ROWS($1:26)),2),"")</f>
        <v/>
      </c>
      <c r="C28" s="13" t="str">
        <f t="array" aca="1" ref="C28" ca="1">IF(ROWS($1:26)&lt;=COUNTIF(TS_data,$A$1),INDEX(MesData,SMALL(IF(TS_data=$A$1,ROW(INDIRECT("1:"&amp;ROWS(TS_data)))),ROWS($1:26)),3),"")</f>
        <v/>
      </c>
    </row>
    <row r="29" spans="1:3" x14ac:dyDescent="0.25">
      <c r="A29" t="str">
        <f t="array" aca="1" ref="A29" ca="1">IF(ROWS($1:27)&lt;=COUNTIF(TS_data,$A$1),INDEX(MesData,SMALL(IF(TS_data=$A$1,ROW(INDIRECT("1:"&amp;ROWS(TS_data)))),ROWS($1:27)),1),"")</f>
        <v/>
      </c>
      <c r="B29" t="str">
        <f t="array" aca="1" ref="B29" ca="1">IF(ROWS($1:27)&lt;=COUNTIF(TS_data,$A$1),INDEX(MesData,SMALL(IF(TS_data=$A$1,ROW(INDIRECT("1:"&amp;ROWS(TS_data)))),ROWS($1:27)),2),"")</f>
        <v/>
      </c>
      <c r="C29" s="13" t="str">
        <f t="array" aca="1" ref="C29" ca="1">IF(ROWS($1:27)&lt;=COUNTIF(TS_data,$A$1),INDEX(MesData,SMALL(IF(TS_data=$A$1,ROW(INDIRECT("1:"&amp;ROWS(TS_data)))),ROWS($1:27)),3),"")</f>
        <v/>
      </c>
    </row>
    <row r="30" spans="1:3" x14ac:dyDescent="0.25">
      <c r="A30" t="str">
        <f t="array" aca="1" ref="A30" ca="1">IF(ROWS($1:28)&lt;=COUNTIF(TS_data,$A$1),INDEX(MesData,SMALL(IF(TS_data=$A$1,ROW(INDIRECT("1:"&amp;ROWS(TS_data)))),ROWS($1:28)),1),"")</f>
        <v/>
      </c>
      <c r="B30" t="str">
        <f t="array" aca="1" ref="B30" ca="1">IF(ROWS($1:28)&lt;=COUNTIF(TS_data,$A$1),INDEX(MesData,SMALL(IF(TS_data=$A$1,ROW(INDIRECT("1:"&amp;ROWS(TS_data)))),ROWS($1:28)),2),"")</f>
        <v/>
      </c>
      <c r="C30" s="13" t="str">
        <f t="array" aca="1" ref="C30" ca="1">IF(ROWS($1:28)&lt;=COUNTIF(TS_data,$A$1),INDEX(MesData,SMALL(IF(TS_data=$A$1,ROW(INDIRECT("1:"&amp;ROWS(TS_data)))),ROWS($1:28)),3),"")</f>
        <v/>
      </c>
    </row>
    <row r="31" spans="1:3" x14ac:dyDescent="0.25">
      <c r="A31" t="str">
        <f t="array" aca="1" ref="A31" ca="1">IF(ROWS($1:29)&lt;=COUNTIF(TS_data,$A$1),INDEX(MesData,SMALL(IF(TS_data=$A$1,ROW(INDIRECT("1:"&amp;ROWS(TS_data)))),ROWS($1:29)),1),"")</f>
        <v/>
      </c>
      <c r="B31" t="str">
        <f t="array" aca="1" ref="B31" ca="1">IF(ROWS($1:29)&lt;=COUNTIF(TS_data,$A$1),INDEX(MesData,SMALL(IF(TS_data=$A$1,ROW(INDIRECT("1:"&amp;ROWS(TS_data)))),ROWS($1:29)),2),"")</f>
        <v/>
      </c>
      <c r="C31" s="13" t="str">
        <f t="array" aca="1" ref="C31" ca="1">IF(ROWS($1:29)&lt;=COUNTIF(TS_data,$A$1),INDEX(MesData,SMALL(IF(TS_data=$A$1,ROW(INDIRECT("1:"&amp;ROWS(TS_data)))),ROWS($1:29)),3),"")</f>
        <v/>
      </c>
    </row>
    <row r="32" spans="1:3" x14ac:dyDescent="0.25">
      <c r="A32" t="str">
        <f t="array" aca="1" ref="A32" ca="1">IF(ROWS($1:30)&lt;=COUNTIF(TS_data,$A$1),INDEX(MesData,SMALL(IF(TS_data=$A$1,ROW(INDIRECT("1:"&amp;ROWS(TS_data)))),ROWS($1:30)),1),"")</f>
        <v/>
      </c>
      <c r="B32" t="str">
        <f t="array" aca="1" ref="B32" ca="1">IF(ROWS($1:30)&lt;=COUNTIF(TS_data,$A$1),INDEX(MesData,SMALL(IF(TS_data=$A$1,ROW(INDIRECT("1:"&amp;ROWS(TS_data)))),ROWS($1:30)),2),"")</f>
        <v/>
      </c>
      <c r="C32" s="13" t="str">
        <f t="array" aca="1" ref="C32" ca="1">IF(ROWS($1:30)&lt;=COUNTIF(TS_data,$A$1),INDEX(MesData,SMALL(IF(TS_data=$A$1,ROW(INDIRECT("1:"&amp;ROWS(TS_data)))),ROWS($1:30)),3),"")</f>
        <v/>
      </c>
    </row>
    <row r="33" spans="1:3" x14ac:dyDescent="0.25">
      <c r="A33" t="str">
        <f t="array" aca="1" ref="A33" ca="1">IF(ROWS($1:31)&lt;=COUNTIF(TS_data,$A$1),INDEX(MesData,SMALL(IF(TS_data=$A$1,ROW(INDIRECT("1:"&amp;ROWS(TS_data)))),ROWS($1:31)),1),"")</f>
        <v/>
      </c>
      <c r="B33" t="str">
        <f t="array" aca="1" ref="B33" ca="1">IF(ROWS($1:31)&lt;=COUNTIF(TS_data,$A$1),INDEX(MesData,SMALL(IF(TS_data=$A$1,ROW(INDIRECT("1:"&amp;ROWS(TS_data)))),ROWS($1:31)),2),"")</f>
        <v/>
      </c>
      <c r="C33" s="13" t="str">
        <f t="array" aca="1" ref="C33" ca="1">IF(ROWS($1:31)&lt;=COUNTIF(TS_data,$A$1),INDEX(MesData,SMALL(IF(TS_data=$A$1,ROW(INDIRECT("1:"&amp;ROWS(TS_data)))),ROWS($1:31)),3),"")</f>
        <v/>
      </c>
    </row>
    <row r="34" spans="1:3" x14ac:dyDescent="0.25">
      <c r="A34" t="str">
        <f t="array" aca="1" ref="A34" ca="1">IF(ROWS($1:32)&lt;=COUNTIF(TS_data,$A$1),INDEX(MesData,SMALL(IF(TS_data=$A$1,ROW(INDIRECT("1:"&amp;ROWS(TS_data)))),ROWS($1:32)),1),"")</f>
        <v/>
      </c>
      <c r="B34" t="str">
        <f t="array" aca="1" ref="B34" ca="1">IF(ROWS($1:32)&lt;=COUNTIF(TS_data,$A$1),INDEX(MesData,SMALL(IF(TS_data=$A$1,ROW(INDIRECT("1:"&amp;ROWS(TS_data)))),ROWS($1:32)),2),"")</f>
        <v/>
      </c>
      <c r="C34" s="13" t="str">
        <f t="array" aca="1" ref="C34" ca="1">IF(ROWS($1:32)&lt;=COUNTIF(TS_data,$A$1),INDEX(MesData,SMALL(IF(TS_data=$A$1,ROW(INDIRECT("1:"&amp;ROWS(TS_data)))),ROWS($1:32)),3),"")</f>
        <v/>
      </c>
    </row>
    <row r="35" spans="1:3" x14ac:dyDescent="0.25">
      <c r="A35" t="str">
        <f t="array" aca="1" ref="A35" ca="1">IF(ROWS($1:33)&lt;=COUNTIF(TS_data,$A$1),INDEX(MesData,SMALL(IF(TS_data=$A$1,ROW(INDIRECT("1:"&amp;ROWS(TS_data)))),ROWS($1:33)),1),"")</f>
        <v/>
      </c>
      <c r="B35" t="str">
        <f t="array" aca="1" ref="B35" ca="1">IF(ROWS($1:33)&lt;=COUNTIF(TS_data,$A$1),INDEX(MesData,SMALL(IF(TS_data=$A$1,ROW(INDIRECT("1:"&amp;ROWS(TS_data)))),ROWS($1:33)),2),"")</f>
        <v/>
      </c>
      <c r="C35" s="13" t="str">
        <f t="array" aca="1" ref="C35" ca="1">IF(ROWS($1:33)&lt;=COUNTIF(TS_data,$A$1),INDEX(MesData,SMALL(IF(TS_data=$A$1,ROW(INDIRECT("1:"&amp;ROWS(TS_data)))),ROWS($1:33)),3),"")</f>
        <v/>
      </c>
    </row>
    <row r="36" spans="1:3" x14ac:dyDescent="0.25">
      <c r="A36" t="str">
        <f t="array" aca="1" ref="A36" ca="1">IF(ROWS($1:34)&lt;=COUNTIF(TS_data,$A$1),INDEX(MesData,SMALL(IF(TS_data=$A$1,ROW(INDIRECT("1:"&amp;ROWS(TS_data)))),ROWS($1:34)),1),"")</f>
        <v/>
      </c>
      <c r="B36" t="str">
        <f t="array" aca="1" ref="B36" ca="1">IF(ROWS($1:34)&lt;=COUNTIF(TS_data,$A$1),INDEX(MesData,SMALL(IF(TS_data=$A$1,ROW(INDIRECT("1:"&amp;ROWS(TS_data)))),ROWS($1:34)),2),"")</f>
        <v/>
      </c>
      <c r="C36" s="13" t="str">
        <f t="array" aca="1" ref="C36" ca="1">IF(ROWS($1:34)&lt;=COUNTIF(TS_data,$A$1),INDEX(MesData,SMALL(IF(TS_data=$A$1,ROW(INDIRECT("1:"&amp;ROWS(TS_data)))),ROWS($1:34)),3),"")</f>
        <v/>
      </c>
    </row>
    <row r="37" spans="1:3" x14ac:dyDescent="0.25">
      <c r="A37" t="str">
        <f t="array" aca="1" ref="A37" ca="1">IF(ROWS($1:35)&lt;=COUNTIF(TS_data,$A$1),INDEX(MesData,SMALL(IF(TS_data=$A$1,ROW(INDIRECT("1:"&amp;ROWS(TS_data)))),ROWS($1:35)),1),"")</f>
        <v/>
      </c>
      <c r="B37" t="str">
        <f t="array" aca="1" ref="B37" ca="1">IF(ROWS($1:35)&lt;=COUNTIF(TS_data,$A$1),INDEX(MesData,SMALL(IF(TS_data=$A$1,ROW(INDIRECT("1:"&amp;ROWS(TS_data)))),ROWS($1:35)),2),"")</f>
        <v/>
      </c>
      <c r="C37" s="13" t="str">
        <f t="array" aca="1" ref="C37" ca="1">IF(ROWS($1:35)&lt;=COUNTIF(TS_data,$A$1),INDEX(MesData,SMALL(IF(TS_data=$A$1,ROW(INDIRECT("1:"&amp;ROWS(TS_data)))),ROWS($1:35)),3),"")</f>
        <v/>
      </c>
    </row>
    <row r="38" spans="1:3" x14ac:dyDescent="0.25">
      <c r="A38" t="str">
        <f t="array" aca="1" ref="A38" ca="1">IF(ROWS($1:36)&lt;=COUNTIF(TS_data,$A$1),INDEX(MesData,SMALL(IF(TS_data=$A$1,ROW(INDIRECT("1:"&amp;ROWS(TS_data)))),ROWS($1:36)),1),"")</f>
        <v/>
      </c>
      <c r="B38" t="str">
        <f t="array" aca="1" ref="B38" ca="1">IF(ROWS($1:36)&lt;=COUNTIF(TS_data,$A$1),INDEX(MesData,SMALL(IF(TS_data=$A$1,ROW(INDIRECT("1:"&amp;ROWS(TS_data)))),ROWS($1:36)),2),"")</f>
        <v/>
      </c>
      <c r="C38" s="13" t="str">
        <f t="array" aca="1" ref="C38" ca="1">IF(ROWS($1:36)&lt;=COUNTIF(TS_data,$A$1),INDEX(MesData,SMALL(IF(TS_data=$A$1,ROW(INDIRECT("1:"&amp;ROWS(TS_data)))),ROWS($1:36)),3),"")</f>
        <v/>
      </c>
    </row>
    <row r="39" spans="1:3" x14ac:dyDescent="0.25">
      <c r="A39" t="str">
        <f t="array" aca="1" ref="A39" ca="1">IF(ROWS($1:37)&lt;=COUNTIF(TS_data,$A$1),INDEX(MesData,SMALL(IF(TS_data=$A$1,ROW(INDIRECT("1:"&amp;ROWS(TS_data)))),ROWS($1:37)),1),"")</f>
        <v/>
      </c>
      <c r="B39" t="str">
        <f t="array" aca="1" ref="B39" ca="1">IF(ROWS($1:37)&lt;=COUNTIF(TS_data,$A$1),INDEX(MesData,SMALL(IF(TS_data=$A$1,ROW(INDIRECT("1:"&amp;ROWS(TS_data)))),ROWS($1:37)),2),"")</f>
        <v/>
      </c>
      <c r="C39" s="13" t="str">
        <f t="array" aca="1" ref="C39" ca="1">IF(ROWS($1:37)&lt;=COUNTIF(TS_data,$A$1),INDEX(MesData,SMALL(IF(TS_data=$A$1,ROW(INDIRECT("1:"&amp;ROWS(TS_data)))),ROWS($1:37)),3),"")</f>
        <v/>
      </c>
    </row>
    <row r="40" spans="1:3" x14ac:dyDescent="0.25">
      <c r="A40" t="str">
        <f t="array" aca="1" ref="A40" ca="1">IF(ROWS($1:38)&lt;=COUNTIF(TS_data,$A$1),INDEX(MesData,SMALL(IF(TS_data=$A$1,ROW(INDIRECT("1:"&amp;ROWS(TS_data)))),ROWS($1:38)),1),"")</f>
        <v/>
      </c>
      <c r="B40" t="str">
        <f t="array" aca="1" ref="B40" ca="1">IF(ROWS($1:38)&lt;=COUNTIF(TS_data,$A$1),INDEX(MesData,SMALL(IF(TS_data=$A$1,ROW(INDIRECT("1:"&amp;ROWS(TS_data)))),ROWS($1:38)),2),"")</f>
        <v/>
      </c>
      <c r="C40" s="13" t="str">
        <f t="array" aca="1" ref="C40" ca="1">IF(ROWS($1:38)&lt;=COUNTIF(TS_data,$A$1),INDEX(MesData,SMALL(IF(TS_data=$A$1,ROW(INDIRECT("1:"&amp;ROWS(TS_data)))),ROWS($1:38)),3),"")</f>
        <v/>
      </c>
    </row>
    <row r="41" spans="1:3" x14ac:dyDescent="0.25">
      <c r="A41" t="str">
        <f t="array" aca="1" ref="A41" ca="1">IF(ROWS($1:39)&lt;=COUNTIF(TS_data,$A$1),INDEX(MesData,SMALL(IF(TS_data=$A$1,ROW(INDIRECT("1:"&amp;ROWS(TS_data)))),ROWS($1:39)),1),"")</f>
        <v/>
      </c>
      <c r="B41" t="str">
        <f t="array" aca="1" ref="B41" ca="1">IF(ROWS($1:39)&lt;=COUNTIF(TS_data,$A$1),INDEX(MesData,SMALL(IF(TS_data=$A$1,ROW(INDIRECT("1:"&amp;ROWS(TS_data)))),ROWS($1:39)),2),"")</f>
        <v/>
      </c>
      <c r="C41" s="13" t="str">
        <f t="array" aca="1" ref="C41" ca="1">IF(ROWS($1:39)&lt;=COUNTIF(TS_data,$A$1),INDEX(MesData,SMALL(IF(TS_data=$A$1,ROW(INDIRECT("1:"&amp;ROWS(TS_data)))),ROWS($1:39)),3),"")</f>
        <v/>
      </c>
    </row>
    <row r="42" spans="1:3" x14ac:dyDescent="0.25">
      <c r="A42" t="str">
        <f t="array" aca="1" ref="A42" ca="1">IF(ROWS($1:40)&lt;=COUNTIF(TS_data,$A$1),INDEX(MesData,SMALL(IF(TS_data=$A$1,ROW(INDIRECT("1:"&amp;ROWS(TS_data)))),ROWS($1:40)),1),"")</f>
        <v/>
      </c>
      <c r="B42" t="str">
        <f t="array" aca="1" ref="B42" ca="1">IF(ROWS($1:40)&lt;=COUNTIF(TS_data,$A$1),INDEX(MesData,SMALL(IF(TS_data=$A$1,ROW(INDIRECT("1:"&amp;ROWS(TS_data)))),ROWS($1:40)),2),"")</f>
        <v/>
      </c>
      <c r="C42" s="13" t="str">
        <f t="array" aca="1" ref="C42" ca="1">IF(ROWS($1:40)&lt;=COUNTIF(TS_data,$A$1),INDEX(MesData,SMALL(IF(TS_data=$A$1,ROW(INDIRECT("1:"&amp;ROWS(TS_data)))),ROWS($1:40)),3),"")</f>
        <v/>
      </c>
    </row>
    <row r="43" spans="1:3" x14ac:dyDescent="0.25">
      <c r="A43" t="str">
        <f t="array" aca="1" ref="A43" ca="1">IF(ROWS($1:41)&lt;=COUNTIF(TS_data,$A$1),INDEX(MesData,SMALL(IF(TS_data=$A$1,ROW(INDIRECT("1:"&amp;ROWS(TS_data)))),ROWS($1:41)),1),"")</f>
        <v/>
      </c>
      <c r="B43" t="str">
        <f t="array" aca="1" ref="B43" ca="1">IF(ROWS($1:41)&lt;=COUNTIF(TS_data,$A$1),INDEX(MesData,SMALL(IF(TS_data=$A$1,ROW(INDIRECT("1:"&amp;ROWS(TS_data)))),ROWS($1:41)),2),"")</f>
        <v/>
      </c>
      <c r="C43" s="13" t="str">
        <f t="array" aca="1" ref="C43" ca="1">IF(ROWS($1:41)&lt;=COUNTIF(TS_data,$A$1),INDEX(MesData,SMALL(IF(TS_data=$A$1,ROW(INDIRECT("1:"&amp;ROWS(TS_data)))),ROWS($1:41)),3),"")</f>
        <v/>
      </c>
    </row>
    <row r="44" spans="1:3" x14ac:dyDescent="0.25">
      <c r="A44" t="str">
        <f t="array" aca="1" ref="A44" ca="1">IF(ROWS($1:42)&lt;=COUNTIF(TS_data,$A$1),INDEX(MesData,SMALL(IF(TS_data=$A$1,ROW(INDIRECT("1:"&amp;ROWS(TS_data)))),ROWS($1:42)),1),"")</f>
        <v/>
      </c>
      <c r="B44" t="str">
        <f t="array" aca="1" ref="B44" ca="1">IF(ROWS($1:42)&lt;=COUNTIF(TS_data,$A$1),INDEX(MesData,SMALL(IF(TS_data=$A$1,ROW(INDIRECT("1:"&amp;ROWS(TS_data)))),ROWS($1:42)),2),"")</f>
        <v/>
      </c>
      <c r="C44" s="13" t="str">
        <f t="array" aca="1" ref="C44" ca="1">IF(ROWS($1:42)&lt;=COUNTIF(TS_data,$A$1),INDEX(MesData,SMALL(IF(TS_data=$A$1,ROW(INDIRECT("1:"&amp;ROWS(TS_data)))),ROWS($1:42)),3),"")</f>
        <v/>
      </c>
    </row>
    <row r="45" spans="1:3" x14ac:dyDescent="0.25">
      <c r="A45" t="str">
        <f t="array" aca="1" ref="A45" ca="1">IF(ROWS($1:43)&lt;=COUNTIF(TS_data,$A$1),INDEX(MesData,SMALL(IF(TS_data=$A$1,ROW(INDIRECT("1:"&amp;ROWS(TS_data)))),ROWS($1:43)),1),"")</f>
        <v/>
      </c>
      <c r="B45" t="str">
        <f t="array" aca="1" ref="B45" ca="1">IF(ROWS($1:43)&lt;=COUNTIF(TS_data,$A$1),INDEX(MesData,SMALL(IF(TS_data=$A$1,ROW(INDIRECT("1:"&amp;ROWS(TS_data)))),ROWS($1:43)),2),"")</f>
        <v/>
      </c>
      <c r="C45" s="13" t="str">
        <f t="array" aca="1" ref="C45" ca="1">IF(ROWS($1:43)&lt;=COUNTIF(TS_data,$A$1),INDEX(MesData,SMALL(IF(TS_data=$A$1,ROW(INDIRECT("1:"&amp;ROWS(TS_data)))),ROWS($1:43)),3),"")</f>
        <v/>
      </c>
    </row>
    <row r="46" spans="1:3" x14ac:dyDescent="0.25">
      <c r="A46" t="str">
        <f t="array" aca="1" ref="A46" ca="1">IF(ROWS($1:44)&lt;=COUNTIF(TS_data,$A$1),INDEX(MesData,SMALL(IF(TS_data=$A$1,ROW(INDIRECT("1:"&amp;ROWS(TS_data)))),ROWS($1:44)),1),"")</f>
        <v/>
      </c>
      <c r="B46" t="str">
        <f t="array" aca="1" ref="B46" ca="1">IF(ROWS($1:44)&lt;=COUNTIF(TS_data,$A$1),INDEX(MesData,SMALL(IF(TS_data=$A$1,ROW(INDIRECT("1:"&amp;ROWS(TS_data)))),ROWS($1:44)),2),"")</f>
        <v/>
      </c>
      <c r="C46" s="13" t="str">
        <f t="array" aca="1" ref="C46" ca="1">IF(ROWS($1:44)&lt;=COUNTIF(TS_data,$A$1),INDEX(MesData,SMALL(IF(TS_data=$A$1,ROW(INDIRECT("1:"&amp;ROWS(TS_data)))),ROWS($1:44)),3),"")</f>
        <v/>
      </c>
    </row>
    <row r="47" spans="1:3" x14ac:dyDescent="0.25">
      <c r="A47" t="str">
        <f t="array" aca="1" ref="A47" ca="1">IF(ROWS($1:45)&lt;=COUNTIF(TS_data,$A$1),INDEX(MesData,SMALL(IF(TS_data=$A$1,ROW(INDIRECT("1:"&amp;ROWS(TS_data)))),ROWS($1:45)),1),"")</f>
        <v/>
      </c>
      <c r="B47" t="str">
        <f t="array" aca="1" ref="B47" ca="1">IF(ROWS($1:45)&lt;=COUNTIF(TS_data,$A$1),INDEX(MesData,SMALL(IF(TS_data=$A$1,ROW(INDIRECT("1:"&amp;ROWS(TS_data)))),ROWS($1:45)),2),"")</f>
        <v/>
      </c>
      <c r="C47" s="13" t="str">
        <f t="array" aca="1" ref="C47" ca="1">IF(ROWS($1:45)&lt;=COUNTIF(TS_data,$A$1),INDEX(MesData,SMALL(IF(TS_data=$A$1,ROW(INDIRECT("1:"&amp;ROWS(TS_data)))),ROWS($1:45)),3),"")</f>
        <v/>
      </c>
    </row>
    <row r="48" spans="1:3" x14ac:dyDescent="0.25">
      <c r="A48" t="str">
        <f t="array" aca="1" ref="A48" ca="1">IF(ROWS($1:46)&lt;=COUNTIF(TS_data,$A$1),INDEX(MesData,SMALL(IF(TS_data=$A$1,ROW(INDIRECT("1:"&amp;ROWS(TS_data)))),ROWS($1:46)),1),"")</f>
        <v/>
      </c>
      <c r="B48" t="str">
        <f t="array" aca="1" ref="B48" ca="1">IF(ROWS($1:46)&lt;=COUNTIF(TS_data,$A$1),INDEX(MesData,SMALL(IF(TS_data=$A$1,ROW(INDIRECT("1:"&amp;ROWS(TS_data)))),ROWS($1:46)),2),"")</f>
        <v/>
      </c>
      <c r="C48" s="13" t="str">
        <f t="array" aca="1" ref="C48" ca="1">IF(ROWS($1:46)&lt;=COUNTIF(TS_data,$A$1),INDEX(MesData,SMALL(IF(TS_data=$A$1,ROW(INDIRECT("1:"&amp;ROWS(TS_data)))),ROWS($1:46)),3),"")</f>
        <v/>
      </c>
    </row>
    <row r="49" spans="1:3" x14ac:dyDescent="0.25">
      <c r="A49" t="str">
        <f t="array" aca="1" ref="A49" ca="1">IF(ROWS($1:47)&lt;=COUNTIF(TS_data,$A$1),INDEX(MesData,SMALL(IF(TS_data=$A$1,ROW(INDIRECT("1:"&amp;ROWS(TS_data)))),ROWS($1:47)),1),"")</f>
        <v/>
      </c>
      <c r="B49" t="str">
        <f t="array" aca="1" ref="B49" ca="1">IF(ROWS($1:47)&lt;=COUNTIF(TS_data,$A$1),INDEX(MesData,SMALL(IF(TS_data=$A$1,ROW(INDIRECT("1:"&amp;ROWS(TS_data)))),ROWS($1:47)),2),"")</f>
        <v/>
      </c>
      <c r="C49" s="13" t="str">
        <f t="array" aca="1" ref="C49" ca="1">IF(ROWS($1:47)&lt;=COUNTIF(TS_data,$A$1),INDEX(MesData,SMALL(IF(TS_data=$A$1,ROW(INDIRECT("1:"&amp;ROWS(TS_data)))),ROWS($1:47)),3),"")</f>
        <v/>
      </c>
    </row>
    <row r="50" spans="1:3" x14ac:dyDescent="0.25">
      <c r="A50" t="str">
        <f t="array" aca="1" ref="A50" ca="1">IF(ROWS($1:48)&lt;=COUNTIF(TS_data,$A$1),INDEX(MesData,SMALL(IF(TS_data=$A$1,ROW(INDIRECT("1:"&amp;ROWS(TS_data)))),ROWS($1:48)),1),"")</f>
        <v/>
      </c>
      <c r="B50" t="str">
        <f t="array" aca="1" ref="B50" ca="1">IF(ROWS($1:48)&lt;=COUNTIF(TS_data,$A$1),INDEX(MesData,SMALL(IF(TS_data=$A$1,ROW(INDIRECT("1:"&amp;ROWS(TS_data)))),ROWS($1:48)),2),"")</f>
        <v/>
      </c>
      <c r="C50" s="13" t="str">
        <f t="array" aca="1" ref="C50" ca="1">IF(ROWS($1:48)&lt;=COUNTIF(TS_data,$A$1),INDEX(MesData,SMALL(IF(TS_data=$A$1,ROW(INDIRECT("1:"&amp;ROWS(TS_data)))),ROWS($1:48)),3),"")</f>
        <v/>
      </c>
    </row>
    <row r="51" spans="1:3" x14ac:dyDescent="0.25">
      <c r="A51" t="str">
        <f t="array" aca="1" ref="A51" ca="1">IF(ROWS($1:49)&lt;=COUNTIF(TS_data,$A$1),INDEX(MesData,SMALL(IF(TS_data=$A$1,ROW(INDIRECT("1:"&amp;ROWS(TS_data)))),ROWS($1:49)),1),"")</f>
        <v/>
      </c>
      <c r="B51" t="str">
        <f t="array" aca="1" ref="B51" ca="1">IF(ROWS($1:49)&lt;=COUNTIF(TS_data,$A$1),INDEX(MesData,SMALL(IF(TS_data=$A$1,ROW(INDIRECT("1:"&amp;ROWS(TS_data)))),ROWS($1:49)),2),"")</f>
        <v/>
      </c>
      <c r="C51" s="13" t="str">
        <f t="array" aca="1" ref="C51" ca="1">IF(ROWS($1:49)&lt;=COUNTIF(TS_data,$A$1),INDEX(MesData,SMALL(IF(TS_data=$A$1,ROW(INDIRECT("1:"&amp;ROWS(TS_data)))),ROWS($1:49)),3),"")</f>
        <v/>
      </c>
    </row>
    <row r="52" spans="1:3" x14ac:dyDescent="0.25">
      <c r="A52" t="str">
        <f t="array" aca="1" ref="A52" ca="1">IF(ROWS($1:50)&lt;=COUNTIF(TS_data,$A$1),INDEX(MesData,SMALL(IF(TS_data=$A$1,ROW(INDIRECT("1:"&amp;ROWS(TS_data)))),ROWS($1:50)),1),"")</f>
        <v/>
      </c>
      <c r="B52" t="str">
        <f t="array" aca="1" ref="B52" ca="1">IF(ROWS($1:50)&lt;=COUNTIF(TS_data,$A$1),INDEX(MesData,SMALL(IF(TS_data=$A$1,ROW(INDIRECT("1:"&amp;ROWS(TS_data)))),ROWS($1:50)),2),"")</f>
        <v/>
      </c>
      <c r="C52" s="13" t="str">
        <f t="array" aca="1" ref="C52" ca="1">IF(ROWS($1:50)&lt;=COUNTIF(TS_data,$A$1),INDEX(MesData,SMALL(IF(TS_data=$A$1,ROW(INDIRECT("1:"&amp;ROWS(TS_data)))),ROWS($1:50)),3),"")</f>
        <v/>
      </c>
    </row>
    <row r="53" spans="1:3" x14ac:dyDescent="0.25">
      <c r="A53" t="str">
        <f t="array" aca="1" ref="A53" ca="1">IF(ROWS($1:51)&lt;=COUNTIF(TS_data,$A$1),INDEX(MesData,SMALL(IF(TS_data=$A$1,ROW(INDIRECT("1:"&amp;ROWS(TS_data)))),ROWS($1:51)),1),"")</f>
        <v/>
      </c>
      <c r="B53" t="str">
        <f t="array" aca="1" ref="B53" ca="1">IF(ROWS($1:51)&lt;=COUNTIF(TS_data,$A$1),INDEX(MesData,SMALL(IF(TS_data=$A$1,ROW(INDIRECT("1:"&amp;ROWS(TS_data)))),ROWS($1:51)),2),"")</f>
        <v/>
      </c>
      <c r="C53" s="13" t="str">
        <f t="array" aca="1" ref="C53" ca="1">IF(ROWS($1:51)&lt;=COUNTIF(TS_data,$A$1),INDEX(MesData,SMALL(IF(TS_data=$A$1,ROW(INDIRECT("1:"&amp;ROWS(TS_data)))),ROWS($1:51)),3),"")</f>
        <v/>
      </c>
    </row>
    <row r="54" spans="1:3" x14ac:dyDescent="0.25">
      <c r="A54" t="str">
        <f t="array" aca="1" ref="A54" ca="1">IF(ROWS($1:52)&lt;=COUNTIF(TS_data,$A$1),INDEX(MesData,SMALL(IF(TS_data=$A$1,ROW(INDIRECT("1:"&amp;ROWS(TS_data)))),ROWS($1:52)),1),"")</f>
        <v/>
      </c>
      <c r="B54" t="str">
        <f t="array" aca="1" ref="B54" ca="1">IF(ROWS($1:52)&lt;=COUNTIF(TS_data,$A$1),INDEX(MesData,SMALL(IF(TS_data=$A$1,ROW(INDIRECT("1:"&amp;ROWS(TS_data)))),ROWS($1:52)),2),"")</f>
        <v/>
      </c>
      <c r="C54" s="13" t="str">
        <f t="array" aca="1" ref="C54" ca="1">IF(ROWS($1:52)&lt;=COUNTIF(TS_data,$A$1),INDEX(MesData,SMALL(IF(TS_data=$A$1,ROW(INDIRECT("1:"&amp;ROWS(TS_data)))),ROWS($1:52)),3),"")</f>
        <v/>
      </c>
    </row>
    <row r="55" spans="1:3" x14ac:dyDescent="0.25">
      <c r="A55" t="str">
        <f t="array" aca="1" ref="A55" ca="1">IF(ROWS($1:53)&lt;=COUNTIF(TS_data,$A$1),INDEX(MesData,SMALL(IF(TS_data=$A$1,ROW(INDIRECT("1:"&amp;ROWS(TS_data)))),ROWS($1:53)),1),"")</f>
        <v/>
      </c>
      <c r="B55" t="str">
        <f t="array" aca="1" ref="B55" ca="1">IF(ROWS($1:53)&lt;=COUNTIF(TS_data,$A$1),INDEX(MesData,SMALL(IF(TS_data=$A$1,ROW(INDIRECT("1:"&amp;ROWS(TS_data)))),ROWS($1:53)),2),"")</f>
        <v/>
      </c>
      <c r="C55" s="13" t="str">
        <f t="array" aca="1" ref="C55" ca="1">IF(ROWS($1:53)&lt;=COUNTIF(TS_data,$A$1),INDEX(MesData,SMALL(IF(TS_data=$A$1,ROW(INDIRECT("1:"&amp;ROWS(TS_data)))),ROWS($1:53)),3),"")</f>
        <v/>
      </c>
    </row>
    <row r="56" spans="1:3" x14ac:dyDescent="0.25">
      <c r="A56" t="str">
        <f t="array" aca="1" ref="A56" ca="1">IF(ROWS($1:54)&lt;=COUNTIF(TS_data,$A$1),INDEX(MesData,SMALL(IF(TS_data=$A$1,ROW(INDIRECT("1:"&amp;ROWS(TS_data)))),ROWS($1:54)),1),"")</f>
        <v/>
      </c>
      <c r="B56" t="str">
        <f t="array" aca="1" ref="B56" ca="1">IF(ROWS($1:54)&lt;=COUNTIF(TS_data,$A$1),INDEX(MesData,SMALL(IF(TS_data=$A$1,ROW(INDIRECT("1:"&amp;ROWS(TS_data)))),ROWS($1:54)),2),"")</f>
        <v/>
      </c>
      <c r="C56" s="13" t="str">
        <f t="array" aca="1" ref="C56" ca="1">IF(ROWS($1:54)&lt;=COUNTIF(TS_data,$A$1),INDEX(MesData,SMALL(IF(TS_data=$A$1,ROW(INDIRECT("1:"&amp;ROWS(TS_data)))),ROWS($1:54)),3),"")</f>
        <v/>
      </c>
    </row>
    <row r="57" spans="1:3" x14ac:dyDescent="0.25">
      <c r="A57" t="str">
        <f t="array" aca="1" ref="A57" ca="1">IF(ROWS($1:55)&lt;=COUNTIF(TS_data,$A$1),INDEX(MesData,SMALL(IF(TS_data=$A$1,ROW(INDIRECT("1:"&amp;ROWS(TS_data)))),ROWS($1:55)),1),"")</f>
        <v/>
      </c>
      <c r="B57" t="str">
        <f t="array" aca="1" ref="B57" ca="1">IF(ROWS($1:55)&lt;=COUNTIF(TS_data,$A$1),INDEX(MesData,SMALL(IF(TS_data=$A$1,ROW(INDIRECT("1:"&amp;ROWS(TS_data)))),ROWS($1:55)),2),"")</f>
        <v/>
      </c>
      <c r="C57" s="13" t="str">
        <f t="array" aca="1" ref="C57" ca="1">IF(ROWS($1:55)&lt;=COUNTIF(TS_data,$A$1),INDEX(MesData,SMALL(IF(TS_data=$A$1,ROW(INDIRECT("1:"&amp;ROWS(TS_data)))),ROWS($1:55)),3),"")</f>
        <v/>
      </c>
    </row>
    <row r="58" spans="1:3" x14ac:dyDescent="0.25">
      <c r="A58" t="str">
        <f t="array" aca="1" ref="A58" ca="1">IF(ROWS($1:56)&lt;=COUNTIF(TS_data,$A$1),INDEX(MesData,SMALL(IF(TS_data=$A$1,ROW(INDIRECT("1:"&amp;ROWS(TS_data)))),ROWS($1:56)),1),"")</f>
        <v/>
      </c>
      <c r="B58" t="str">
        <f t="array" aca="1" ref="B58" ca="1">IF(ROWS($1:56)&lt;=COUNTIF(TS_data,$A$1),INDEX(MesData,SMALL(IF(TS_data=$A$1,ROW(INDIRECT("1:"&amp;ROWS(TS_data)))),ROWS($1:56)),2),"")</f>
        <v/>
      </c>
      <c r="C58" s="13" t="str">
        <f t="array" aca="1" ref="C58" ca="1">IF(ROWS($1:56)&lt;=COUNTIF(TS_data,$A$1),INDEX(MesData,SMALL(IF(TS_data=$A$1,ROW(INDIRECT("1:"&amp;ROWS(TS_data)))),ROWS($1:56)),3),"")</f>
        <v/>
      </c>
    </row>
    <row r="59" spans="1:3" x14ac:dyDescent="0.25">
      <c r="A59" t="str">
        <f t="array" aca="1" ref="A59" ca="1">IF(ROWS($1:57)&lt;=COUNTIF(TS_data,$A$1),INDEX(MesData,SMALL(IF(TS_data=$A$1,ROW(INDIRECT("1:"&amp;ROWS(TS_data)))),ROWS($1:57)),1),"")</f>
        <v/>
      </c>
      <c r="B59" t="str">
        <f t="array" aca="1" ref="B59" ca="1">IF(ROWS($1:57)&lt;=COUNTIF(TS_data,$A$1),INDEX(MesData,SMALL(IF(TS_data=$A$1,ROW(INDIRECT("1:"&amp;ROWS(TS_data)))),ROWS($1:57)),2),"")</f>
        <v/>
      </c>
      <c r="C59" s="13" t="str">
        <f t="array" aca="1" ref="C59" ca="1">IF(ROWS($1:57)&lt;=COUNTIF(TS_data,$A$1),INDEX(MesData,SMALL(IF(TS_data=$A$1,ROW(INDIRECT("1:"&amp;ROWS(TS_data)))),ROWS($1:57)),3),"")</f>
        <v/>
      </c>
    </row>
    <row r="60" spans="1:3" x14ac:dyDescent="0.25">
      <c r="A60" t="str">
        <f t="array" aca="1" ref="A60" ca="1">IF(ROWS($1:58)&lt;=COUNTIF(TS_data,$A$1),INDEX(MesData,SMALL(IF(TS_data=$A$1,ROW(INDIRECT("1:"&amp;ROWS(TS_data)))),ROWS($1:58)),1),"")</f>
        <v/>
      </c>
      <c r="B60" t="str">
        <f t="array" aca="1" ref="B60" ca="1">IF(ROWS($1:58)&lt;=COUNTIF(TS_data,$A$1),INDEX(MesData,SMALL(IF(TS_data=$A$1,ROW(INDIRECT("1:"&amp;ROWS(TS_data)))),ROWS($1:58)),2),"")</f>
        <v/>
      </c>
      <c r="C60" s="13" t="str">
        <f t="array" aca="1" ref="C60" ca="1">IF(ROWS($1:58)&lt;=COUNTIF(TS_data,$A$1),INDEX(MesData,SMALL(IF(TS_data=$A$1,ROW(INDIRECT("1:"&amp;ROWS(TS_data)))),ROWS($1:58)),3),"")</f>
        <v/>
      </c>
    </row>
    <row r="61" spans="1:3" x14ac:dyDescent="0.25">
      <c r="A61" t="str">
        <f t="array" aca="1" ref="A61" ca="1">IF(ROWS($1:59)&lt;=COUNTIF(TS_data,$A$1),INDEX(MesData,SMALL(IF(TS_data=$A$1,ROW(INDIRECT("1:"&amp;ROWS(TS_data)))),ROWS($1:59)),1),"")</f>
        <v/>
      </c>
      <c r="B61" t="str">
        <f t="array" aca="1" ref="B61" ca="1">IF(ROWS($1:59)&lt;=COUNTIF(TS_data,$A$1),INDEX(MesData,SMALL(IF(TS_data=$A$1,ROW(INDIRECT("1:"&amp;ROWS(TS_data)))),ROWS($1:59)),2),"")</f>
        <v/>
      </c>
      <c r="C61" s="13" t="str">
        <f t="array" aca="1" ref="C61" ca="1">IF(ROWS($1:59)&lt;=COUNTIF(TS_data,$A$1),INDEX(MesData,SMALL(IF(TS_data=$A$1,ROW(INDIRECT("1:"&amp;ROWS(TS_data)))),ROWS($1:59)),3),"")</f>
        <v/>
      </c>
    </row>
    <row r="62" spans="1:3" x14ac:dyDescent="0.25">
      <c r="A62" t="str">
        <f t="array" aca="1" ref="A62" ca="1">IF(ROWS($1:60)&lt;=COUNTIF(TS_data,$A$1),INDEX(MesData,SMALL(IF(TS_data=$A$1,ROW(INDIRECT("1:"&amp;ROWS(TS_data)))),ROWS($1:60)),1),"")</f>
        <v/>
      </c>
      <c r="B62" t="str">
        <f t="array" aca="1" ref="B62" ca="1">IF(ROWS($1:60)&lt;=COUNTIF(TS_data,$A$1),INDEX(MesData,SMALL(IF(TS_data=$A$1,ROW(INDIRECT("1:"&amp;ROWS(TS_data)))),ROWS($1:60)),2),"")</f>
        <v/>
      </c>
      <c r="C62" s="13" t="str">
        <f t="array" aca="1" ref="C62" ca="1">IF(ROWS($1:60)&lt;=COUNTIF(TS_data,$A$1),INDEX(MesData,SMALL(IF(TS_data=$A$1,ROW(INDIRECT("1:"&amp;ROWS(TS_data)))),ROWS($1:60)),3),"")</f>
        <v/>
      </c>
    </row>
    <row r="63" spans="1:3" x14ac:dyDescent="0.25">
      <c r="A63" t="str">
        <f t="array" aca="1" ref="A63" ca="1">IF(ROWS($1:61)&lt;=COUNTIF(TS_data,$A$1),INDEX(MesData,SMALL(IF(TS_data=$A$1,ROW(INDIRECT("1:"&amp;ROWS(TS_data)))),ROWS($1:61)),1),"")</f>
        <v/>
      </c>
      <c r="B63" t="str">
        <f t="array" aca="1" ref="B63" ca="1">IF(ROWS($1:61)&lt;=COUNTIF(TS_data,$A$1),INDEX(MesData,SMALL(IF(TS_data=$A$1,ROW(INDIRECT("1:"&amp;ROWS(TS_data)))),ROWS($1:61)),2),"")</f>
        <v/>
      </c>
      <c r="C63" s="13" t="str">
        <f t="array" aca="1" ref="C63" ca="1">IF(ROWS($1:61)&lt;=COUNTIF(TS_data,$A$1),INDEX(MesData,SMALL(IF(TS_data=$A$1,ROW(INDIRECT("1:"&amp;ROWS(TS_data)))),ROWS($1:61)),3),"")</f>
        <v/>
      </c>
    </row>
    <row r="64" spans="1:3" x14ac:dyDescent="0.25">
      <c r="A64" t="str">
        <f t="array" aca="1" ref="A64" ca="1">IF(ROWS($1:62)&lt;=COUNTIF(TS_data,$A$1),INDEX(MesData,SMALL(IF(TS_data=$A$1,ROW(INDIRECT("1:"&amp;ROWS(TS_data)))),ROWS($1:62)),1),"")</f>
        <v/>
      </c>
      <c r="B64" t="str">
        <f t="array" aca="1" ref="B64" ca="1">IF(ROWS($1:62)&lt;=COUNTIF(TS_data,$A$1),INDEX(MesData,SMALL(IF(TS_data=$A$1,ROW(INDIRECT("1:"&amp;ROWS(TS_data)))),ROWS($1:62)),2),"")</f>
        <v/>
      </c>
      <c r="C64" s="13" t="str">
        <f t="array" aca="1" ref="C64" ca="1">IF(ROWS($1:62)&lt;=COUNTIF(TS_data,$A$1),INDEX(MesData,SMALL(IF(TS_data=$A$1,ROW(INDIRECT("1:"&amp;ROWS(TS_data)))),ROWS($1:62)),3),"")</f>
        <v/>
      </c>
    </row>
    <row r="65" spans="1:3" x14ac:dyDescent="0.25">
      <c r="A65" t="str">
        <f t="array" aca="1" ref="A65" ca="1">IF(ROWS($1:63)&lt;=COUNTIF(TS_data,$A$1),INDEX(MesData,SMALL(IF(TS_data=$A$1,ROW(INDIRECT("1:"&amp;ROWS(TS_data)))),ROWS($1:63)),1),"")</f>
        <v/>
      </c>
      <c r="B65" t="str">
        <f t="array" aca="1" ref="B65" ca="1">IF(ROWS($1:63)&lt;=COUNTIF(TS_data,$A$1),INDEX(MesData,SMALL(IF(TS_data=$A$1,ROW(INDIRECT("1:"&amp;ROWS(TS_data)))),ROWS($1:63)),2),"")</f>
        <v/>
      </c>
      <c r="C65" s="13" t="str">
        <f t="array" aca="1" ref="C65" ca="1">IF(ROWS($1:63)&lt;=COUNTIF(TS_data,$A$1),INDEX(MesData,SMALL(IF(TS_data=$A$1,ROW(INDIRECT("1:"&amp;ROWS(TS_data)))),ROWS($1:63)),3),"")</f>
        <v/>
      </c>
    </row>
    <row r="66" spans="1:3" x14ac:dyDescent="0.25">
      <c r="A66" t="str">
        <f t="array" aca="1" ref="A66" ca="1">IF(ROWS($1:64)&lt;=COUNTIF(TS_data,$A$1),INDEX(MesData,SMALL(IF(TS_data=$A$1,ROW(INDIRECT("1:"&amp;ROWS(TS_data)))),ROWS($1:64)),1),"")</f>
        <v/>
      </c>
      <c r="B66" t="str">
        <f t="array" aca="1" ref="B66" ca="1">IF(ROWS($1:64)&lt;=COUNTIF(TS_data,$A$1),INDEX(MesData,SMALL(IF(TS_data=$A$1,ROW(INDIRECT("1:"&amp;ROWS(TS_data)))),ROWS($1:64)),2),"")</f>
        <v/>
      </c>
      <c r="C66" s="13" t="str">
        <f t="array" aca="1" ref="C66" ca="1">IF(ROWS($1:64)&lt;=COUNTIF(TS_data,$A$1),INDEX(MesData,SMALL(IF(TS_data=$A$1,ROW(INDIRECT("1:"&amp;ROWS(TS_data)))),ROWS($1:64)),3),"")</f>
        <v/>
      </c>
    </row>
    <row r="67" spans="1:3" x14ac:dyDescent="0.25">
      <c r="A67" t="str">
        <f t="array" aca="1" ref="A67" ca="1">IF(ROWS($1:65)&lt;=COUNTIF(TS_data,$A$1),INDEX(MesData,SMALL(IF(TS_data=$A$1,ROW(INDIRECT("1:"&amp;ROWS(TS_data)))),ROWS($1:65)),1),"")</f>
        <v/>
      </c>
      <c r="B67" t="str">
        <f t="array" aca="1" ref="B67" ca="1">IF(ROWS($1:65)&lt;=COUNTIF(TS_data,$A$1),INDEX(MesData,SMALL(IF(TS_data=$A$1,ROW(INDIRECT("1:"&amp;ROWS(TS_data)))),ROWS($1:65)),2),"")</f>
        <v/>
      </c>
      <c r="C67" s="13" t="str">
        <f t="array" aca="1" ref="C67" ca="1">IF(ROWS($1:65)&lt;=COUNTIF(TS_data,$A$1),INDEX(MesData,SMALL(IF(TS_data=$A$1,ROW(INDIRECT("1:"&amp;ROWS(TS_data)))),ROWS($1:65)),3),"")</f>
        <v/>
      </c>
    </row>
    <row r="68" spans="1:3" x14ac:dyDescent="0.25">
      <c r="A68" t="str">
        <f t="array" aca="1" ref="A68" ca="1">IF(ROWS($1:66)&lt;=COUNTIF(TS_data,$A$1),INDEX(MesData,SMALL(IF(TS_data=$A$1,ROW(INDIRECT("1:"&amp;ROWS(TS_data)))),ROWS($1:66)),1),"")</f>
        <v/>
      </c>
      <c r="B68" t="str">
        <f t="array" aca="1" ref="B68" ca="1">IF(ROWS($1:66)&lt;=COUNTIF(TS_data,$A$1),INDEX(MesData,SMALL(IF(TS_data=$A$1,ROW(INDIRECT("1:"&amp;ROWS(TS_data)))),ROWS($1:66)),2),"")</f>
        <v/>
      </c>
      <c r="C68" s="13" t="str">
        <f t="array" aca="1" ref="C68" ca="1">IF(ROWS($1:66)&lt;=COUNTIF(TS_data,$A$1),INDEX(MesData,SMALL(IF(TS_data=$A$1,ROW(INDIRECT("1:"&amp;ROWS(TS_data)))),ROWS($1:66)),3),"")</f>
        <v/>
      </c>
    </row>
    <row r="69" spans="1:3" x14ac:dyDescent="0.25">
      <c r="A69" t="str">
        <f t="array" aca="1" ref="A69" ca="1">IF(ROWS($1:67)&lt;=COUNTIF(TS_data,$A$1),INDEX(MesData,SMALL(IF(TS_data=$A$1,ROW(INDIRECT("1:"&amp;ROWS(TS_data)))),ROWS($1:67)),1),"")</f>
        <v/>
      </c>
      <c r="B69" t="str">
        <f t="array" aca="1" ref="B69" ca="1">IF(ROWS($1:67)&lt;=COUNTIF(TS_data,$A$1),INDEX(MesData,SMALL(IF(TS_data=$A$1,ROW(INDIRECT("1:"&amp;ROWS(TS_data)))),ROWS($1:67)),2),"")</f>
        <v/>
      </c>
      <c r="C69" s="13" t="str">
        <f t="array" aca="1" ref="C69" ca="1">IF(ROWS($1:67)&lt;=COUNTIF(TS_data,$A$1),INDEX(MesData,SMALL(IF(TS_data=$A$1,ROW(INDIRECT("1:"&amp;ROWS(TS_data)))),ROWS($1:67)),3),"")</f>
        <v/>
      </c>
    </row>
    <row r="70" spans="1:3" x14ac:dyDescent="0.25">
      <c r="A70" t="str">
        <f t="array" aca="1" ref="A70" ca="1">IF(ROWS($1:68)&lt;=COUNTIF(TS_data,$A$1),INDEX(MesData,SMALL(IF(TS_data=$A$1,ROW(INDIRECT("1:"&amp;ROWS(TS_data)))),ROWS($1:68)),1),"")</f>
        <v/>
      </c>
      <c r="B70" t="str">
        <f t="array" aca="1" ref="B70" ca="1">IF(ROWS($1:68)&lt;=COUNTIF(TS_data,$A$1),INDEX(MesData,SMALL(IF(TS_data=$A$1,ROW(INDIRECT("1:"&amp;ROWS(TS_data)))),ROWS($1:68)),2),"")</f>
        <v/>
      </c>
      <c r="C70" s="13" t="str">
        <f t="array" aca="1" ref="C70" ca="1">IF(ROWS($1:68)&lt;=COUNTIF(TS_data,$A$1),INDEX(MesData,SMALL(IF(TS_data=$A$1,ROW(INDIRECT("1:"&amp;ROWS(TS_data)))),ROWS($1:68)),3),"")</f>
        <v/>
      </c>
    </row>
    <row r="71" spans="1:3" x14ac:dyDescent="0.25">
      <c r="A71" t="str">
        <f t="array" aca="1" ref="A71" ca="1">IF(ROWS($1:69)&lt;=COUNTIF(TS_data,$A$1),INDEX(MesData,SMALL(IF(TS_data=$A$1,ROW(INDIRECT("1:"&amp;ROWS(TS_data)))),ROWS($1:69)),1),"")</f>
        <v/>
      </c>
      <c r="B71" t="str">
        <f t="array" aca="1" ref="B71" ca="1">IF(ROWS($1:69)&lt;=COUNTIF(TS_data,$A$1),INDEX(MesData,SMALL(IF(TS_data=$A$1,ROW(INDIRECT("1:"&amp;ROWS(TS_data)))),ROWS($1:69)),2),"")</f>
        <v/>
      </c>
      <c r="C71" s="13" t="str">
        <f t="array" aca="1" ref="C71" ca="1">IF(ROWS($1:69)&lt;=COUNTIF(TS_data,$A$1),INDEX(MesData,SMALL(IF(TS_data=$A$1,ROW(INDIRECT("1:"&amp;ROWS(TS_data)))),ROWS($1:69)),3),"")</f>
        <v/>
      </c>
    </row>
    <row r="72" spans="1:3" x14ac:dyDescent="0.25">
      <c r="A72" t="str">
        <f t="array" aca="1" ref="A72" ca="1">IF(ROWS($1:70)&lt;=COUNTIF(TS_data,$A$1),INDEX(MesData,SMALL(IF(TS_data=$A$1,ROW(INDIRECT("1:"&amp;ROWS(TS_data)))),ROWS($1:70)),1),"")</f>
        <v/>
      </c>
      <c r="B72" t="str">
        <f t="array" aca="1" ref="B72" ca="1">IF(ROWS($1:70)&lt;=COUNTIF(TS_data,$A$1),INDEX(MesData,SMALL(IF(TS_data=$A$1,ROW(INDIRECT("1:"&amp;ROWS(TS_data)))),ROWS($1:70)),2),"")</f>
        <v/>
      </c>
      <c r="C72" s="13" t="str">
        <f t="array" aca="1" ref="C72" ca="1">IF(ROWS($1:70)&lt;=COUNTIF(TS_data,$A$1),INDEX(MesData,SMALL(IF(TS_data=$A$1,ROW(INDIRECT("1:"&amp;ROWS(TS_data)))),ROWS($1:70)),3),"")</f>
        <v/>
      </c>
    </row>
    <row r="73" spans="1:3" x14ac:dyDescent="0.25">
      <c r="A73" t="str">
        <f t="array" aca="1" ref="A73" ca="1">IF(ROWS($1:71)&lt;=COUNTIF(TS_data,$A$1),INDEX(MesData,SMALL(IF(TS_data=$A$1,ROW(INDIRECT("1:"&amp;ROWS(TS_data)))),ROWS($1:71)),1),"")</f>
        <v/>
      </c>
      <c r="B73" t="str">
        <f t="array" aca="1" ref="B73" ca="1">IF(ROWS($1:71)&lt;=COUNTIF(TS_data,$A$1),INDEX(MesData,SMALL(IF(TS_data=$A$1,ROW(INDIRECT("1:"&amp;ROWS(TS_data)))),ROWS($1:71)),2),"")</f>
        <v/>
      </c>
      <c r="C73" s="13" t="str">
        <f t="array" aca="1" ref="C73" ca="1">IF(ROWS($1:71)&lt;=COUNTIF(TS_data,$A$1),INDEX(MesData,SMALL(IF(TS_data=$A$1,ROW(INDIRECT("1:"&amp;ROWS(TS_data)))),ROWS($1:71)),3),"")</f>
        <v/>
      </c>
    </row>
    <row r="74" spans="1:3" x14ac:dyDescent="0.25">
      <c r="A74" t="str">
        <f t="array" aca="1" ref="A74" ca="1">IF(ROWS($1:72)&lt;=COUNTIF(TS_data,$A$1),INDEX(MesData,SMALL(IF(TS_data=$A$1,ROW(INDIRECT("1:"&amp;ROWS(TS_data)))),ROWS($1:72)),1),"")</f>
        <v/>
      </c>
      <c r="B74" t="str">
        <f t="array" aca="1" ref="B74" ca="1">IF(ROWS($1:72)&lt;=COUNTIF(TS_data,$A$1),INDEX(MesData,SMALL(IF(TS_data=$A$1,ROW(INDIRECT("1:"&amp;ROWS(TS_data)))),ROWS($1:72)),2),"")</f>
        <v/>
      </c>
      <c r="C74" s="13" t="str">
        <f t="array" aca="1" ref="C74" ca="1">IF(ROWS($1:72)&lt;=COUNTIF(TS_data,$A$1),INDEX(MesData,SMALL(IF(TS_data=$A$1,ROW(INDIRECT("1:"&amp;ROWS(TS_data)))),ROWS($1:72)),3),"")</f>
        <v/>
      </c>
    </row>
    <row r="75" spans="1:3" x14ac:dyDescent="0.25">
      <c r="A75" t="str">
        <f t="array" aca="1" ref="A75" ca="1">IF(ROWS($1:73)&lt;=COUNTIF(TS_data,$A$1),INDEX(MesData,SMALL(IF(TS_data=$A$1,ROW(INDIRECT("1:"&amp;ROWS(TS_data)))),ROWS($1:73)),1),"")</f>
        <v/>
      </c>
      <c r="B75" t="str">
        <f t="array" aca="1" ref="B75" ca="1">IF(ROWS($1:73)&lt;=COUNTIF(TS_data,$A$1),INDEX(MesData,SMALL(IF(TS_data=$A$1,ROW(INDIRECT("1:"&amp;ROWS(TS_data)))),ROWS($1:73)),2),"")</f>
        <v/>
      </c>
      <c r="C75" s="13" t="str">
        <f t="array" aca="1" ref="C75" ca="1">IF(ROWS($1:73)&lt;=COUNTIF(TS_data,$A$1),INDEX(MesData,SMALL(IF(TS_data=$A$1,ROW(INDIRECT("1:"&amp;ROWS(TS_data)))),ROWS($1:73)),3),"")</f>
        <v/>
      </c>
    </row>
    <row r="76" spans="1:3" x14ac:dyDescent="0.25">
      <c r="A76" t="str">
        <f t="array" aca="1" ref="A76" ca="1">IF(ROWS($1:74)&lt;=COUNTIF(TS_data,$A$1),INDEX(MesData,SMALL(IF(TS_data=$A$1,ROW(INDIRECT("1:"&amp;ROWS(TS_data)))),ROWS($1:74)),1),"")</f>
        <v/>
      </c>
      <c r="B76" t="str">
        <f t="array" aca="1" ref="B76" ca="1">IF(ROWS($1:74)&lt;=COUNTIF(TS_data,$A$1),INDEX(MesData,SMALL(IF(TS_data=$A$1,ROW(INDIRECT("1:"&amp;ROWS(TS_data)))),ROWS($1:74)),2),"")</f>
        <v/>
      </c>
      <c r="C76" s="13" t="str">
        <f t="array" aca="1" ref="C76" ca="1">IF(ROWS($1:74)&lt;=COUNTIF(TS_data,$A$1),INDEX(MesData,SMALL(IF(TS_data=$A$1,ROW(INDIRECT("1:"&amp;ROWS(TS_data)))),ROWS($1:74)),3),"")</f>
        <v/>
      </c>
    </row>
    <row r="77" spans="1:3" x14ac:dyDescent="0.25">
      <c r="A77" t="str">
        <f t="array" aca="1" ref="A77" ca="1">IF(ROWS($1:75)&lt;=COUNTIF(TS_data,$A$1),INDEX(MesData,SMALL(IF(TS_data=$A$1,ROW(INDIRECT("1:"&amp;ROWS(TS_data)))),ROWS($1:75)),1),"")</f>
        <v/>
      </c>
      <c r="B77" t="str">
        <f t="array" aca="1" ref="B77" ca="1">IF(ROWS($1:75)&lt;=COUNTIF(TS_data,$A$1),INDEX(MesData,SMALL(IF(TS_data=$A$1,ROW(INDIRECT("1:"&amp;ROWS(TS_data)))),ROWS($1:75)),2),"")</f>
        <v/>
      </c>
      <c r="C77" s="13" t="str">
        <f t="array" aca="1" ref="C77" ca="1">IF(ROWS($1:75)&lt;=COUNTIF(TS_data,$A$1),INDEX(MesData,SMALL(IF(TS_data=$A$1,ROW(INDIRECT("1:"&amp;ROWS(TS_data)))),ROWS($1:75)),3),"")</f>
        <v/>
      </c>
    </row>
    <row r="78" spans="1:3" x14ac:dyDescent="0.25">
      <c r="A78" t="str">
        <f t="array" aca="1" ref="A78" ca="1">IF(ROWS($1:76)&lt;=COUNTIF(TS_data,$A$1),INDEX(MesData,SMALL(IF(TS_data=$A$1,ROW(INDIRECT("1:"&amp;ROWS(TS_data)))),ROWS($1:76)),1),"")</f>
        <v/>
      </c>
      <c r="B78" t="str">
        <f t="array" aca="1" ref="B78" ca="1">IF(ROWS($1:76)&lt;=COUNTIF(TS_data,$A$1),INDEX(MesData,SMALL(IF(TS_data=$A$1,ROW(INDIRECT("1:"&amp;ROWS(TS_data)))),ROWS($1:76)),2),"")</f>
        <v/>
      </c>
      <c r="C78" s="13" t="str">
        <f t="array" aca="1" ref="C78" ca="1">IF(ROWS($1:76)&lt;=COUNTIF(TS_data,$A$1),INDEX(MesData,SMALL(IF(TS_data=$A$1,ROW(INDIRECT("1:"&amp;ROWS(TS_data)))),ROWS($1:76)),3),"")</f>
        <v/>
      </c>
    </row>
    <row r="79" spans="1:3" x14ac:dyDescent="0.25">
      <c r="A79" t="str">
        <f t="array" aca="1" ref="A79" ca="1">IF(ROWS($1:77)&lt;=COUNTIF(TS_data,$A$1),INDEX(MesData,SMALL(IF(TS_data=$A$1,ROW(INDIRECT("1:"&amp;ROWS(TS_data)))),ROWS($1:77)),1),"")</f>
        <v/>
      </c>
      <c r="B79" t="str">
        <f t="array" aca="1" ref="B79" ca="1">IF(ROWS($1:77)&lt;=COUNTIF(TS_data,$A$1),INDEX(MesData,SMALL(IF(TS_data=$A$1,ROW(INDIRECT("1:"&amp;ROWS(TS_data)))),ROWS($1:77)),2),"")</f>
        <v/>
      </c>
      <c r="C79" s="13" t="str">
        <f t="array" aca="1" ref="C79" ca="1">IF(ROWS($1:77)&lt;=COUNTIF(TS_data,$A$1),INDEX(MesData,SMALL(IF(TS_data=$A$1,ROW(INDIRECT("1:"&amp;ROWS(TS_data)))),ROWS($1:77)),3),"")</f>
        <v/>
      </c>
    </row>
    <row r="80" spans="1:3" x14ac:dyDescent="0.25">
      <c r="A80" t="str">
        <f t="array" aca="1" ref="A80" ca="1">IF(ROWS($1:78)&lt;=COUNTIF(TS_data,$A$1),INDEX(MesData,SMALL(IF(TS_data=$A$1,ROW(INDIRECT("1:"&amp;ROWS(TS_data)))),ROWS($1:78)),1),"")</f>
        <v/>
      </c>
      <c r="B80" t="str">
        <f t="array" aca="1" ref="B80" ca="1">IF(ROWS($1:78)&lt;=COUNTIF(TS_data,$A$1),INDEX(MesData,SMALL(IF(TS_data=$A$1,ROW(INDIRECT("1:"&amp;ROWS(TS_data)))),ROWS($1:78)),2),"")</f>
        <v/>
      </c>
      <c r="C80" s="13" t="str">
        <f t="array" aca="1" ref="C80" ca="1">IF(ROWS($1:78)&lt;=COUNTIF(TS_data,$A$1),INDEX(MesData,SMALL(IF(TS_data=$A$1,ROW(INDIRECT("1:"&amp;ROWS(TS_data)))),ROWS($1:78)),3),"")</f>
        <v/>
      </c>
    </row>
    <row r="81" spans="1:3" x14ac:dyDescent="0.25">
      <c r="A81" t="str">
        <f t="array" aca="1" ref="A81" ca="1">IF(ROWS($1:79)&lt;=COUNTIF(TS_data,$A$1),INDEX(MesData,SMALL(IF(TS_data=$A$1,ROW(INDIRECT("1:"&amp;ROWS(TS_data)))),ROWS($1:79)),1),"")</f>
        <v/>
      </c>
      <c r="B81" t="str">
        <f t="array" aca="1" ref="B81" ca="1">IF(ROWS($1:79)&lt;=COUNTIF(TS_data,$A$1),INDEX(MesData,SMALL(IF(TS_data=$A$1,ROW(INDIRECT("1:"&amp;ROWS(TS_data)))),ROWS($1:79)),2),"")</f>
        <v/>
      </c>
      <c r="C81" s="13" t="str">
        <f t="array" aca="1" ref="C81" ca="1">IF(ROWS($1:79)&lt;=COUNTIF(TS_data,$A$1),INDEX(MesData,SMALL(IF(TS_data=$A$1,ROW(INDIRECT("1:"&amp;ROWS(TS_data)))),ROWS($1:79)),3),"")</f>
        <v/>
      </c>
    </row>
    <row r="82" spans="1:3" x14ac:dyDescent="0.25">
      <c r="A82" t="str">
        <f t="array" aca="1" ref="A82" ca="1">IF(ROWS($1:80)&lt;=COUNTIF(TS_data,$A$1),INDEX(MesData,SMALL(IF(TS_data=$A$1,ROW(INDIRECT("1:"&amp;ROWS(TS_data)))),ROWS($1:80)),1),"")</f>
        <v/>
      </c>
      <c r="B82" t="str">
        <f t="array" aca="1" ref="B82" ca="1">IF(ROWS($1:80)&lt;=COUNTIF(TS_data,$A$1),INDEX(MesData,SMALL(IF(TS_data=$A$1,ROW(INDIRECT("1:"&amp;ROWS(TS_data)))),ROWS($1:80)),2),"")</f>
        <v/>
      </c>
      <c r="C82" s="13" t="str">
        <f t="array" aca="1" ref="C82" ca="1">IF(ROWS($1:80)&lt;=COUNTIF(TS_data,$A$1),INDEX(MesData,SMALL(IF(TS_data=$A$1,ROW(INDIRECT("1:"&amp;ROWS(TS_data)))),ROWS($1:80)),3),"")</f>
        <v/>
      </c>
    </row>
    <row r="83" spans="1:3" x14ac:dyDescent="0.25">
      <c r="A83" t="str">
        <f t="array" aca="1" ref="A83" ca="1">IF(ROWS($1:81)&lt;=COUNTIF(TS_data,$A$1),INDEX(MesData,SMALL(IF(TS_data=$A$1,ROW(INDIRECT("1:"&amp;ROWS(TS_data)))),ROWS($1:81)),1),"")</f>
        <v/>
      </c>
      <c r="B83" t="str">
        <f t="array" aca="1" ref="B83" ca="1">IF(ROWS($1:81)&lt;=COUNTIF(TS_data,$A$1),INDEX(MesData,SMALL(IF(TS_data=$A$1,ROW(INDIRECT("1:"&amp;ROWS(TS_data)))),ROWS($1:81)),2),"")</f>
        <v/>
      </c>
      <c r="C83" s="13" t="str">
        <f t="array" aca="1" ref="C83" ca="1">IF(ROWS($1:81)&lt;=COUNTIF(TS_data,$A$1),INDEX(MesData,SMALL(IF(TS_data=$A$1,ROW(INDIRECT("1:"&amp;ROWS(TS_data)))),ROWS($1:81)),3),"")</f>
        <v/>
      </c>
    </row>
    <row r="84" spans="1:3" x14ac:dyDescent="0.25">
      <c r="A84" t="str">
        <f t="array" aca="1" ref="A84" ca="1">IF(ROWS($1:82)&lt;=COUNTIF(TS_data,$A$1),INDEX(MesData,SMALL(IF(TS_data=$A$1,ROW(INDIRECT("1:"&amp;ROWS(TS_data)))),ROWS($1:82)),1),"")</f>
        <v/>
      </c>
      <c r="B84" t="str">
        <f t="array" aca="1" ref="B84" ca="1">IF(ROWS($1:82)&lt;=COUNTIF(TS_data,$A$1),INDEX(MesData,SMALL(IF(TS_data=$A$1,ROW(INDIRECT("1:"&amp;ROWS(TS_data)))),ROWS($1:82)),2),"")</f>
        <v/>
      </c>
      <c r="C84" s="13" t="str">
        <f t="array" aca="1" ref="C84" ca="1">IF(ROWS($1:82)&lt;=COUNTIF(TS_data,$A$1),INDEX(MesData,SMALL(IF(TS_data=$A$1,ROW(INDIRECT("1:"&amp;ROWS(TS_data)))),ROWS($1:82)),3),"")</f>
        <v/>
      </c>
    </row>
    <row r="85" spans="1:3" x14ac:dyDescent="0.25">
      <c r="A85" t="str">
        <f t="array" aca="1" ref="A85" ca="1">IF(ROWS($1:83)&lt;=COUNTIF(TS_data,$A$1),INDEX(MesData,SMALL(IF(TS_data=$A$1,ROW(INDIRECT("1:"&amp;ROWS(TS_data)))),ROWS($1:83)),1),"")</f>
        <v/>
      </c>
      <c r="B85" t="str">
        <f t="array" aca="1" ref="B85" ca="1">IF(ROWS($1:83)&lt;=COUNTIF(TS_data,$A$1),INDEX(MesData,SMALL(IF(TS_data=$A$1,ROW(INDIRECT("1:"&amp;ROWS(TS_data)))),ROWS($1:83)),2),"")</f>
        <v/>
      </c>
      <c r="C85" s="13" t="str">
        <f t="array" aca="1" ref="C85" ca="1">IF(ROWS($1:83)&lt;=COUNTIF(TS_data,$A$1),INDEX(MesData,SMALL(IF(TS_data=$A$1,ROW(INDIRECT("1:"&amp;ROWS(TS_data)))),ROWS($1:83)),3),"")</f>
        <v/>
      </c>
    </row>
    <row r="86" spans="1:3" x14ac:dyDescent="0.25">
      <c r="A86" t="str">
        <f t="array" aca="1" ref="A86" ca="1">IF(ROWS($1:84)&lt;=COUNTIF(TS_data,$A$1),INDEX(MesData,SMALL(IF(TS_data=$A$1,ROW(INDIRECT("1:"&amp;ROWS(TS_data)))),ROWS($1:84)),1),"")</f>
        <v/>
      </c>
      <c r="B86" t="str">
        <f t="array" aca="1" ref="B86" ca="1">IF(ROWS($1:84)&lt;=COUNTIF(TS_data,$A$1),INDEX(MesData,SMALL(IF(TS_data=$A$1,ROW(INDIRECT("1:"&amp;ROWS(TS_data)))),ROWS($1:84)),2),"")</f>
        <v/>
      </c>
      <c r="C86" s="13" t="str">
        <f t="array" aca="1" ref="C86" ca="1">IF(ROWS($1:84)&lt;=COUNTIF(TS_data,$A$1),INDEX(MesData,SMALL(IF(TS_data=$A$1,ROW(INDIRECT("1:"&amp;ROWS(TS_data)))),ROWS($1:84)),3),"")</f>
        <v/>
      </c>
    </row>
    <row r="87" spans="1:3" x14ac:dyDescent="0.25">
      <c r="A87" t="str">
        <f t="array" aca="1" ref="A87" ca="1">IF(ROWS($1:85)&lt;=COUNTIF(TS_data,$A$1),INDEX(MesData,SMALL(IF(TS_data=$A$1,ROW(INDIRECT("1:"&amp;ROWS(TS_data)))),ROWS($1:85)),1),"")</f>
        <v/>
      </c>
      <c r="B87" t="str">
        <f t="array" aca="1" ref="B87" ca="1">IF(ROWS($1:85)&lt;=COUNTIF(TS_data,$A$1),INDEX(MesData,SMALL(IF(TS_data=$A$1,ROW(INDIRECT("1:"&amp;ROWS(TS_data)))),ROWS($1:85)),2),"")</f>
        <v/>
      </c>
      <c r="C87" s="13" t="str">
        <f t="array" aca="1" ref="C87" ca="1">IF(ROWS($1:85)&lt;=COUNTIF(TS_data,$A$1),INDEX(MesData,SMALL(IF(TS_data=$A$1,ROW(INDIRECT("1:"&amp;ROWS(TS_data)))),ROWS($1:85)),3),"")</f>
        <v/>
      </c>
    </row>
    <row r="88" spans="1:3" x14ac:dyDescent="0.25">
      <c r="A88" t="str">
        <f t="array" aca="1" ref="A88" ca="1">IF(ROWS($1:86)&lt;=COUNTIF(TS_data,$A$1),INDEX(MesData,SMALL(IF(TS_data=$A$1,ROW(INDIRECT("1:"&amp;ROWS(TS_data)))),ROWS($1:86)),1),"")</f>
        <v/>
      </c>
      <c r="B88" t="str">
        <f t="array" aca="1" ref="B88" ca="1">IF(ROWS($1:86)&lt;=COUNTIF(TS_data,$A$1),INDEX(MesData,SMALL(IF(TS_data=$A$1,ROW(INDIRECT("1:"&amp;ROWS(TS_data)))),ROWS($1:86)),2),"")</f>
        <v/>
      </c>
      <c r="C88" s="13" t="str">
        <f t="array" aca="1" ref="C88" ca="1">IF(ROWS($1:86)&lt;=COUNTIF(TS_data,$A$1),INDEX(MesData,SMALL(IF(TS_data=$A$1,ROW(INDIRECT("1:"&amp;ROWS(TS_data)))),ROWS($1:86)),3),"")</f>
        <v/>
      </c>
    </row>
    <row r="89" spans="1:3" x14ac:dyDescent="0.25">
      <c r="A89" t="str">
        <f t="array" aca="1" ref="A89" ca="1">IF(ROWS($1:87)&lt;=COUNTIF(TS_data,$A$1),INDEX(MesData,SMALL(IF(TS_data=$A$1,ROW(INDIRECT("1:"&amp;ROWS(TS_data)))),ROWS($1:87)),1),"")</f>
        <v/>
      </c>
      <c r="B89" t="str">
        <f t="array" aca="1" ref="B89" ca="1">IF(ROWS($1:87)&lt;=COUNTIF(TS_data,$A$1),INDEX(MesData,SMALL(IF(TS_data=$A$1,ROW(INDIRECT("1:"&amp;ROWS(TS_data)))),ROWS($1:87)),2),"")</f>
        <v/>
      </c>
      <c r="C89" s="13" t="str">
        <f t="array" aca="1" ref="C89" ca="1">IF(ROWS($1:87)&lt;=COUNTIF(TS_data,$A$1),INDEX(MesData,SMALL(IF(TS_data=$A$1,ROW(INDIRECT("1:"&amp;ROWS(TS_data)))),ROWS($1:87)),3),"")</f>
        <v/>
      </c>
    </row>
    <row r="90" spans="1:3" x14ac:dyDescent="0.25">
      <c r="A90" t="str">
        <f t="array" aca="1" ref="A90" ca="1">IF(ROWS($1:88)&lt;=COUNTIF(TS_data,$A$1),INDEX(MesData,SMALL(IF(TS_data=$A$1,ROW(INDIRECT("1:"&amp;ROWS(TS_data)))),ROWS($1:88)),1),"")</f>
        <v/>
      </c>
      <c r="B90" t="str">
        <f t="array" aca="1" ref="B90" ca="1">IF(ROWS($1:88)&lt;=COUNTIF(TS_data,$A$1),INDEX(MesData,SMALL(IF(TS_data=$A$1,ROW(INDIRECT("1:"&amp;ROWS(TS_data)))),ROWS($1:88)),2),"")</f>
        <v/>
      </c>
      <c r="C90" s="13" t="str">
        <f t="array" aca="1" ref="C90" ca="1">IF(ROWS($1:88)&lt;=COUNTIF(TS_data,$A$1),INDEX(MesData,SMALL(IF(TS_data=$A$1,ROW(INDIRECT("1:"&amp;ROWS(TS_data)))),ROWS($1:88)),3),"")</f>
        <v/>
      </c>
    </row>
    <row r="91" spans="1:3" x14ac:dyDescent="0.25">
      <c r="A91" t="str">
        <f t="array" aca="1" ref="A91" ca="1">IF(ROWS($1:89)&lt;=COUNTIF(TS_data,$A$1),INDEX(MesData,SMALL(IF(TS_data=$A$1,ROW(INDIRECT("1:"&amp;ROWS(TS_data)))),ROWS($1:89)),1),"")</f>
        <v/>
      </c>
      <c r="B91" t="str">
        <f t="array" aca="1" ref="B91" ca="1">IF(ROWS($1:89)&lt;=COUNTIF(TS_data,$A$1),INDEX(MesData,SMALL(IF(TS_data=$A$1,ROW(INDIRECT("1:"&amp;ROWS(TS_data)))),ROWS($1:89)),2),"")</f>
        <v/>
      </c>
      <c r="C91" s="13" t="str">
        <f t="array" aca="1" ref="C91" ca="1">IF(ROWS($1:89)&lt;=COUNTIF(TS_data,$A$1),INDEX(MesData,SMALL(IF(TS_data=$A$1,ROW(INDIRECT("1:"&amp;ROWS(TS_data)))),ROWS($1:89)),3),"")</f>
        <v/>
      </c>
    </row>
    <row r="92" spans="1:3" x14ac:dyDescent="0.25">
      <c r="A92" t="str">
        <f t="array" aca="1" ref="A92" ca="1">IF(ROWS($1:90)&lt;=COUNTIF(TS_data,$A$1),INDEX(MesData,SMALL(IF(TS_data=$A$1,ROW(INDIRECT("1:"&amp;ROWS(TS_data)))),ROWS($1:90)),1),"")</f>
        <v/>
      </c>
      <c r="C92" s="13"/>
    </row>
    <row r="93" spans="1:3" x14ac:dyDescent="0.25">
      <c r="A93" t="str">
        <f t="array" aca="1" ref="A93" ca="1">IF(ROWS($1:91)&lt;=COUNTIF(TS_data,$A$1),INDEX(MesData,SMALL(IF(TS_data=$A$1,ROW(INDIRECT("1:"&amp;ROWS(TS_data)))),ROWS($1:91)),1),"")</f>
        <v/>
      </c>
      <c r="C93" s="13"/>
    </row>
    <row r="94" spans="1:3" x14ac:dyDescent="0.25">
      <c r="A94" t="str">
        <f t="array" aca="1" ref="A94" ca="1">IF(ROWS($1:92)&lt;=COUNTIF(TS_data,$A$1),INDEX(MesData,SMALL(IF(TS_data=$A$1,ROW(INDIRECT("1:"&amp;ROWS(TS_data)))),ROWS($1:92)),1),"")</f>
        <v/>
      </c>
      <c r="C94" s="13"/>
    </row>
    <row r="95" spans="1:3" x14ac:dyDescent="0.25">
      <c r="A95" t="str">
        <f t="array" aca="1" ref="A95" ca="1">IF(ROWS($1:93)&lt;=COUNTIF(TS_data,$A$1),INDEX(MesData,SMALL(IF(TS_data=$A$1,ROW(INDIRECT("1:"&amp;ROWS(TS_data)))),ROWS($1:93)),1),"")</f>
        <v/>
      </c>
      <c r="C95" s="13"/>
    </row>
    <row r="96" spans="1:3" x14ac:dyDescent="0.25">
      <c r="A96" t="str">
        <f t="array" aca="1" ref="A96" ca="1">IF(ROWS($1:94)&lt;=COUNTIF(TS_data,$A$1),INDEX(MesData,SMALL(IF(TS_data=$A$1,ROW(INDIRECT("1:"&amp;ROWS(TS_data)))),ROWS($1:94)),1),"")</f>
        <v/>
      </c>
      <c r="C96" s="13"/>
    </row>
    <row r="97" spans="1:3" x14ac:dyDescent="0.25">
      <c r="A97" t="str">
        <f t="array" aca="1" ref="A97" ca="1">IF(ROWS($1:95)&lt;=COUNTIF(TS_data,$A$1),INDEX(MesData,SMALL(IF(TS_data=$A$1,ROW(INDIRECT("1:"&amp;ROWS(TS_data)))),ROWS($1:95)),1),"")</f>
        <v/>
      </c>
      <c r="C97" s="13"/>
    </row>
    <row r="98" spans="1:3" x14ac:dyDescent="0.25">
      <c r="A98" t="str">
        <f t="array" aca="1" ref="A98" ca="1">IF(ROWS($1:96)&lt;=COUNTIF(TS_data,$A$1),INDEX(MesData,SMALL(IF(TS_data=$A$1,ROW(INDIRECT("1:"&amp;ROWS(TS_data)))),ROWS($1:96)),1),"")</f>
        <v/>
      </c>
      <c r="C98" s="13"/>
    </row>
    <row r="99" spans="1:3" x14ac:dyDescent="0.25">
      <c r="A99" t="str">
        <f t="array" aca="1" ref="A99" ca="1">IF(ROWS($1:97)&lt;=COUNTIF(TS_data,$A$1),INDEX(MesData,SMALL(IF(TS_data=$A$1,ROW(INDIRECT("1:"&amp;ROWS(TS_data)))),ROWS($1:97)),1),"")</f>
        <v/>
      </c>
      <c r="C99" s="13"/>
    </row>
    <row r="100" spans="1:3" x14ac:dyDescent="0.25">
      <c r="C100" s="13"/>
    </row>
    <row r="101" spans="1:3" x14ac:dyDescent="0.25">
      <c r="C101" s="13"/>
    </row>
    <row r="102" spans="1:3" x14ac:dyDescent="0.25">
      <c r="C102" s="13"/>
    </row>
    <row r="103" spans="1:3" x14ac:dyDescent="0.25">
      <c r="C103" s="13"/>
    </row>
    <row r="104" spans="1:3" x14ac:dyDescent="0.25">
      <c r="C104" s="13"/>
    </row>
    <row r="105" spans="1:3" x14ac:dyDescent="0.25">
      <c r="C105" s="13"/>
    </row>
    <row r="106" spans="1:3" x14ac:dyDescent="0.25">
      <c r="C106" s="13"/>
    </row>
    <row r="107" spans="1:3" x14ac:dyDescent="0.25">
      <c r="C107" s="13"/>
    </row>
    <row r="108" spans="1:3" x14ac:dyDescent="0.25">
      <c r="C108" s="13"/>
    </row>
    <row r="109" spans="1:3" x14ac:dyDescent="0.25">
      <c r="C109" s="13"/>
    </row>
    <row r="110" spans="1:3" x14ac:dyDescent="0.25">
      <c r="C110" s="13"/>
    </row>
    <row r="111" spans="1:3" x14ac:dyDescent="0.25">
      <c r="C111" s="13"/>
    </row>
    <row r="112" spans="1:3" x14ac:dyDescent="0.25">
      <c r="C112" s="13"/>
    </row>
    <row r="113" spans="3:3" x14ac:dyDescent="0.25">
      <c r="C113" s="13"/>
    </row>
    <row r="114" spans="3:3" x14ac:dyDescent="0.25">
      <c r="C114" s="13"/>
    </row>
    <row r="115" spans="3:3" x14ac:dyDescent="0.25">
      <c r="C115" s="13"/>
    </row>
    <row r="116" spans="3:3" x14ac:dyDescent="0.25">
      <c r="C116" s="13"/>
    </row>
    <row r="117" spans="3:3" x14ac:dyDescent="0.25">
      <c r="C117" s="13"/>
    </row>
    <row r="118" spans="3:3" x14ac:dyDescent="0.25">
      <c r="C118" s="13"/>
    </row>
    <row r="119" spans="3:3" x14ac:dyDescent="0.25">
      <c r="C119" s="13"/>
    </row>
    <row r="120" spans="3:3" x14ac:dyDescent="0.25">
      <c r="C120" s="13"/>
    </row>
    <row r="121" spans="3:3" x14ac:dyDescent="0.25">
      <c r="C121" s="13"/>
    </row>
    <row r="122" spans="3:3" x14ac:dyDescent="0.25">
      <c r="C122" s="13"/>
    </row>
    <row r="123" spans="3:3" x14ac:dyDescent="0.25">
      <c r="C123" s="13"/>
    </row>
    <row r="124" spans="3:3" x14ac:dyDescent="0.25">
      <c r="C124" s="13"/>
    </row>
    <row r="125" spans="3:3" x14ac:dyDescent="0.25">
      <c r="C125" s="13"/>
    </row>
    <row r="126" spans="3:3" x14ac:dyDescent="0.25">
      <c r="C126" s="13"/>
    </row>
    <row r="127" spans="3:3" x14ac:dyDescent="0.25">
      <c r="C127" s="13"/>
    </row>
    <row r="128" spans="3:3" x14ac:dyDescent="0.25">
      <c r="C128" s="13"/>
    </row>
    <row r="129" spans="3:3" x14ac:dyDescent="0.25">
      <c r="C129" s="13"/>
    </row>
    <row r="130" spans="3:3" x14ac:dyDescent="0.25">
      <c r="C130" s="13"/>
    </row>
    <row r="131" spans="3:3" x14ac:dyDescent="0.25">
      <c r="C131" s="13"/>
    </row>
    <row r="132" spans="3:3" x14ac:dyDescent="0.25">
      <c r="C132" s="13"/>
    </row>
    <row r="133" spans="3:3" x14ac:dyDescent="0.25">
      <c r="C133" s="13"/>
    </row>
    <row r="134" spans="3:3" x14ac:dyDescent="0.25">
      <c r="C134" s="13"/>
    </row>
    <row r="135" spans="3:3" x14ac:dyDescent="0.25">
      <c r="C135" s="13"/>
    </row>
    <row r="136" spans="3:3" x14ac:dyDescent="0.25">
      <c r="C136" s="13"/>
    </row>
    <row r="137" spans="3:3" x14ac:dyDescent="0.25">
      <c r="C137" s="13"/>
    </row>
    <row r="138" spans="3:3" x14ac:dyDescent="0.25">
      <c r="C138" s="13"/>
    </row>
    <row r="139" spans="3:3" x14ac:dyDescent="0.25">
      <c r="C139" s="13"/>
    </row>
    <row r="140" spans="3:3" x14ac:dyDescent="0.25">
      <c r="C140" s="13"/>
    </row>
    <row r="141" spans="3:3" x14ac:dyDescent="0.25">
      <c r="C141" s="13"/>
    </row>
    <row r="142" spans="3:3" x14ac:dyDescent="0.25">
      <c r="C142" s="13"/>
    </row>
    <row r="143" spans="3:3" x14ac:dyDescent="0.25">
      <c r="C143" s="13"/>
    </row>
    <row r="144" spans="3:3" x14ac:dyDescent="0.25">
      <c r="C144" s="13"/>
    </row>
    <row r="145" spans="3:3" x14ac:dyDescent="0.25">
      <c r="C145" s="13"/>
    </row>
    <row r="146" spans="3:3" x14ac:dyDescent="0.25">
      <c r="C146" s="13"/>
    </row>
    <row r="147" spans="3:3" x14ac:dyDescent="0.25">
      <c r="C147" s="13"/>
    </row>
    <row r="148" spans="3:3" x14ac:dyDescent="0.25">
      <c r="C148" s="13"/>
    </row>
    <row r="149" spans="3:3" x14ac:dyDescent="0.25">
      <c r="C149" s="13"/>
    </row>
    <row r="150" spans="3:3" x14ac:dyDescent="0.25">
      <c r="C150" s="13"/>
    </row>
    <row r="151" spans="3:3" x14ac:dyDescent="0.25">
      <c r="C151" s="13"/>
    </row>
    <row r="152" spans="3:3" x14ac:dyDescent="0.25">
      <c r="C152" s="13"/>
    </row>
    <row r="153" spans="3:3" x14ac:dyDescent="0.25">
      <c r="C153" s="13"/>
    </row>
    <row r="154" spans="3:3" x14ac:dyDescent="0.25">
      <c r="C154" s="13"/>
    </row>
    <row r="155" spans="3:3" x14ac:dyDescent="0.25">
      <c r="C155" s="13"/>
    </row>
    <row r="156" spans="3:3" x14ac:dyDescent="0.25">
      <c r="C156" s="13"/>
    </row>
    <row r="157" spans="3:3" x14ac:dyDescent="0.25">
      <c r="C157" s="13"/>
    </row>
    <row r="158" spans="3:3" x14ac:dyDescent="0.25">
      <c r="C158" s="13"/>
    </row>
    <row r="159" spans="3:3" x14ac:dyDescent="0.25">
      <c r="C159" s="13"/>
    </row>
    <row r="160" spans="3:3" x14ac:dyDescent="0.25">
      <c r="C160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opLeftCell="B1" workbookViewId="0">
      <selection activeCell="B3" sqref="B3"/>
    </sheetView>
  </sheetViews>
  <sheetFormatPr baseColWidth="10" defaultColWidth="10.7109375" defaultRowHeight="15" x14ac:dyDescent="0.25"/>
  <cols>
    <col min="1" max="1" width="15.28515625" hidden="1" customWidth="1"/>
    <col min="2" max="2" width="27.5703125" bestFit="1" customWidth="1"/>
    <col min="3" max="3" width="20.7109375" customWidth="1"/>
    <col min="4" max="4" width="15.42578125" style="2" bestFit="1" customWidth="1"/>
    <col min="5" max="5" width="10.7109375" style="49"/>
    <col min="10" max="14" width="0" hidden="1" customWidth="1"/>
  </cols>
  <sheetData>
    <row r="1" spans="1:14" x14ac:dyDescent="0.25">
      <c r="B1" t="s">
        <v>614</v>
      </c>
      <c r="C1">
        <f>VLOOKUP(B1,'Synthèse eff'!$B$2:$K$11,6,FALSE)</f>
        <v>4</v>
      </c>
    </row>
    <row r="2" spans="1:14" ht="45.75" thickBot="1" x14ac:dyDescent="0.3">
      <c r="B2" s="6" t="s">
        <v>0</v>
      </c>
      <c r="C2" s="7" t="s">
        <v>1</v>
      </c>
      <c r="D2" s="8" t="s">
        <v>2</v>
      </c>
      <c r="E2" s="7" t="s">
        <v>6</v>
      </c>
      <c r="F2" s="7" t="s">
        <v>4</v>
      </c>
      <c r="G2" s="7" t="s">
        <v>5</v>
      </c>
      <c r="H2" s="10" t="s">
        <v>27</v>
      </c>
      <c r="I2" s="10" t="s">
        <v>10</v>
      </c>
      <c r="J2" s="11" t="s">
        <v>33</v>
      </c>
      <c r="K2" s="11" t="s">
        <v>30</v>
      </c>
      <c r="L2" s="11" t="s">
        <v>28</v>
      </c>
      <c r="M2" s="11" t="s">
        <v>31</v>
      </c>
      <c r="N2" s="11" t="s">
        <v>32</v>
      </c>
    </row>
    <row r="3" spans="1:14" ht="15.75" thickTop="1" x14ac:dyDescent="0.25">
      <c r="A3" t="str">
        <f ca="1">+CONCATENATE(B3," ",C3)</f>
        <v>cc JULES</v>
      </c>
      <c r="B3" t="str">
        <f t="array" aca="1" ref="B3" ca="1">IF(ROWS($1:1)&lt;=COUNTIF(TS_data,$B$1),INDEX(MesData,SMALL(IF(OR(TS_data=$B$1,cointer_DATA=$B$1),ROW(INDIRECT("1:"&amp;ROWS(TS_data)))),ROWS($1:1)),1),"")</f>
        <v>cc</v>
      </c>
      <c r="C3" t="str">
        <f t="array" aca="1" ref="C3" ca="1">IF(ROWS($1:1)&lt;=COUNTIF(TS_data,$B$1),INDEX(MesData,SMALL(IF(OR(TS_data=$B$1,cointer_DATA=$B$1),ROW(INDIRECT("1:"&amp;ROWS(TS_data)))),ROWS($1:1)),2),"")</f>
        <v>JULES</v>
      </c>
      <c r="D3" s="2">
        <f t="array" aca="1" ref="D3" ca="1">IF(ROWS($1:1)&lt;=COUNTIF(TS_data,$B$1),INDEX(MesData,SMALL(IF(OR(TS_data=$B$1,cointer_DATA=$B$1),ROW(INDIRECT("1:"&amp;ROWS(TS_data)))),ROWS($1:1)),3),"")</f>
        <v>41733</v>
      </c>
      <c r="E3" s="56" t="e">
        <f ca="1">IF(A3="","",IF(VLOOKUP($A3,'effectif equipe'!$B$2:$AS$283,6,FALSE)="","",VLOOKUP($A3,'effectif equipe'!$B$2:$AS$283,6,FALSE)))</f>
        <v>#N/A</v>
      </c>
      <c r="F3" s="56" t="e">
        <f ca="1">IF(B3="","",IF(VLOOKUP($A3,'effectif equipe'!$B$2:$AS$283,7,FALSE)="","",VLOOKUP($A3,'effectif equipe'!$B$2:$AS$283,7,FALSE)))</f>
        <v>#N/A</v>
      </c>
      <c r="G3" s="56" t="e">
        <f ca="1">IF(C3="","",IF(VLOOKUP($A3,'effectif equipe'!$B$2:$AS$283,8,FALSE)="","",VLOOKUP($A3,'effectif equipe'!$B$2:$AS$283,8,FALSE)))</f>
        <v>#N/A</v>
      </c>
      <c r="H3" s="56" t="e">
        <f ca="1">IF(A3="","",IF(VLOOKUP($A3,'effectif equipe'!$B$2:$AS$283,16,FALSE)="","",VLOOKUP($A3,'effectif equipe'!$B$2:$AS$283,16,FALSE)))</f>
        <v>#N/A</v>
      </c>
      <c r="I3" s="56" t="e">
        <f ca="1">IF(A3="","",IF(VLOOKUP($A3,'effectif equipe'!$B$2:$AS$283,19,FALSE)="","",VLOOKUP($A3,'effectif equipe'!$B$2:$AS$283,19,FALSE)))</f>
        <v>#N/A</v>
      </c>
      <c r="J3" s="56" t="e">
        <f ca="1">IF(VLOOKUP($A$3,'effectif equipe'!$B$2:$AP$280,7,FALSE)="","",VLOOKUP($A$3,'effectif equipe'!$B$2:$AP$280,7,FALSE))</f>
        <v>#N/A</v>
      </c>
      <c r="K3" s="56" t="e">
        <f ca="1">IF(VLOOKUP($A$3,'effectif equipe'!$B$2:$AP$280,7,FALSE)="","",VLOOKUP($A$3,'effectif equipe'!$B$2:$AP$280,7,FALSE))</f>
        <v>#N/A</v>
      </c>
      <c r="L3" s="56" t="e">
        <f ca="1">IF(VLOOKUP($A$3,'effectif equipe'!$B$2:$AP$280,7,FALSE)="","",VLOOKUP($A$3,'effectif equipe'!$B$2:$AP$280,7,FALSE))</f>
        <v>#N/A</v>
      </c>
      <c r="M3" s="56" t="e">
        <f ca="1">IF(VLOOKUP($A$3,'effectif equipe'!$B$2:$AP$280,7,FALSE)="","",VLOOKUP($A$3,'effectif equipe'!$B$2:$AP$280,7,FALSE))</f>
        <v>#N/A</v>
      </c>
      <c r="N3" s="56" t="e">
        <f ca="1">IF(VLOOKUP($A$3,'effectif equipe'!$B$2:$AP$280,7,FALSE)="","",VLOOKUP($A$3,'effectif equipe'!$B$2:$AP$280,7,FALSE))</f>
        <v>#N/A</v>
      </c>
    </row>
    <row r="4" spans="1:14" x14ac:dyDescent="0.25">
      <c r="A4" t="str">
        <f t="shared" ref="A4:A32" ca="1" si="0">+CONCATENATE(B4," ",C4)</f>
        <v>cc JINA</v>
      </c>
      <c r="B4" t="str">
        <f t="array" aca="1" ref="B4" ca="1">IF(ROWS($1:2)&lt;=COUNTIF(TS_data,$B$1),INDEX(MesData,SMALL(IF(OR(TS_data=$B$1,cointer_DATA=$B$1),ROW(INDIRECT("1:"&amp;ROWS(TS_data)))),ROWS($1:2)),1),"")</f>
        <v>cc</v>
      </c>
      <c r="C4" t="str">
        <f t="array" aca="1" ref="C4" ca="1">IF(ROWS($1:2)&lt;=COUNTIF(TS_data,$B$1),INDEX(MesData,SMALL(IF(OR(TS_data=$B$1,cointer_DATA=$B$1),ROW(INDIRECT("1:"&amp;ROWS(TS_data)))),ROWS($1:2)),2),"")</f>
        <v>JINA</v>
      </c>
      <c r="D4" s="2">
        <f t="array" aca="1" ref="D4" ca="1">IF(ROWS($1:2)&lt;=COUNTIF(TS_data,$B$1),INDEX(MesData,SMALL(IF(OR(TS_data=$B$1,cointer_DATA=$B$1),ROW(INDIRECT("1:"&amp;ROWS(TS_data)))),ROWS($1:2)),3),"")</f>
        <v>41171</v>
      </c>
      <c r="E4" s="56" t="e">
        <f ca="1">IF(A4="","",IF(VLOOKUP($A4,'effectif equipe'!$B$2:$AS$283,6,FALSE)="","",VLOOKUP($A4,'effectif equipe'!$B$2:$AS$283,6,FALSE)))</f>
        <v>#N/A</v>
      </c>
      <c r="F4" s="56" t="e">
        <f ca="1">IF(B4="","",IF(VLOOKUP($A4,'effectif equipe'!$B$2:$AS$283,7,FALSE)="","",VLOOKUP($A4,'effectif equipe'!$B$2:$AS$283,7,FALSE)))</f>
        <v>#N/A</v>
      </c>
      <c r="G4" s="56" t="e">
        <f ca="1">IF(C4="","",IF(VLOOKUP($A4,'effectif equipe'!$B$2:$AS$283,8,FALSE)="","",VLOOKUP($A4,'effectif equipe'!$B$2:$AS$283,8,FALSE)))</f>
        <v>#N/A</v>
      </c>
      <c r="H4" s="56" t="e">
        <f ca="1">IF(A4="","",IF(VLOOKUP($A4,'effectif equipe'!$B$2:$AS$283,16,FALSE)="","",VLOOKUP($A4,'effectif equipe'!$B$2:$AS$283,16,FALSE)))</f>
        <v>#N/A</v>
      </c>
      <c r="I4" s="56" t="e">
        <f ca="1">IF(A4="","",IF(VLOOKUP($A4,'effectif equipe'!$B$2:$AS$283,19,FALSE)="","",VLOOKUP($A4,'effectif equipe'!$B$2:$AS$283,19,FALSE)))</f>
        <v>#N/A</v>
      </c>
    </row>
    <row r="5" spans="1:14" x14ac:dyDescent="0.25">
      <c r="A5" t="str">
        <f t="shared" ca="1" si="0"/>
        <v>cc JEROME</v>
      </c>
      <c r="B5" t="str">
        <f t="array" aca="1" ref="B5" ca="1">IF(ROWS($1:3)&lt;=COUNTIF(TS_data,$B$1),INDEX(MesData,SMALL(IF(OR(TS_data=$B$1,cointer_DATA=$B$1),ROW(INDIRECT("1:"&amp;ROWS(TS_data)))),ROWS($1:3)),1),"")</f>
        <v>cc</v>
      </c>
      <c r="C5" t="str">
        <f t="array" aca="1" ref="C5" ca="1">IF(ROWS($1:3)&lt;=COUNTIF(TS_data,$B$1),INDEX(MesData,SMALL(IF(OR(TS_data=$B$1,cointer_DATA=$B$1),ROW(INDIRECT("1:"&amp;ROWS(TS_data)))),ROWS($1:3)),2),"")</f>
        <v>JEROME</v>
      </c>
      <c r="D5" s="2">
        <f t="array" aca="1" ref="D5" ca="1">IF(ROWS($1:3)&lt;=COUNTIF(TS_data,$B$1),INDEX(MesData,SMALL(IF(OR(TS_data=$B$1,cointer_DATA=$B$1),ROW(INDIRECT("1:"&amp;ROWS(TS_data)))),ROWS($1:3)),3),"")</f>
        <v>38797</v>
      </c>
      <c r="E5" s="56" t="e">
        <f ca="1">IF(A5="","",IF(VLOOKUP($A5,'effectif equipe'!$B$2:$AS$283,6,FALSE)="","",VLOOKUP($A5,'effectif equipe'!$B$2:$AS$283,6,FALSE)))</f>
        <v>#N/A</v>
      </c>
      <c r="F5" s="56" t="e">
        <f ca="1">IF(B5="","",IF(VLOOKUP($A5,'effectif equipe'!$B$2:$AS$283,7,FALSE)="","",VLOOKUP($A5,'effectif equipe'!$B$2:$AS$283,7,FALSE)))</f>
        <v>#N/A</v>
      </c>
      <c r="G5" s="56" t="e">
        <f ca="1">IF(C5="","",IF(VLOOKUP($A5,'effectif equipe'!$B$2:$AS$283,8,FALSE)="","",VLOOKUP($A5,'effectif equipe'!$B$2:$AS$283,8,FALSE)))</f>
        <v>#N/A</v>
      </c>
      <c r="H5" s="56" t="e">
        <f ca="1">IF(A5="","",IF(VLOOKUP($A5,'effectif equipe'!$B$2:$AS$283,16,FALSE)="","",VLOOKUP($A5,'effectif equipe'!$B$2:$AS$283,16,FALSE)))</f>
        <v>#N/A</v>
      </c>
      <c r="I5" s="56" t="e">
        <f ca="1">IF(A5="","",IF(VLOOKUP($A5,'effectif equipe'!$B$2:$AS$283,19,FALSE)="","",VLOOKUP($A5,'effectif equipe'!$B$2:$AS$283,19,FALSE)))</f>
        <v>#N/A</v>
      </c>
    </row>
    <row r="6" spans="1:14" x14ac:dyDescent="0.25">
      <c r="A6" t="str">
        <f t="shared" ca="1" si="0"/>
        <v>cc JULIA</v>
      </c>
      <c r="B6" t="str">
        <f t="array" aca="1" ref="B6" ca="1">IF(ROWS($1:4)&lt;=COUNTIF(TS_data,$B$1),INDEX(MesData,SMALL(IF(OR(TS_data=$B$1,cointer_DATA=$B$1),ROW(INDIRECT("1:"&amp;ROWS(TS_data)))),ROWS($1:4)),1),"")</f>
        <v>cc</v>
      </c>
      <c r="C6" t="str">
        <f t="array" aca="1" ref="C6" ca="1">IF(ROWS($1:4)&lt;=COUNTIF(TS_data,$B$1),INDEX(MesData,SMALL(IF(OR(TS_data=$B$1,cointer_DATA=$B$1),ROW(INDIRECT("1:"&amp;ROWS(TS_data)))),ROWS($1:4)),2),"")</f>
        <v>JULIA</v>
      </c>
      <c r="D6" s="2">
        <f t="array" aca="1" ref="D6" ca="1">IF(ROWS($1:4)&lt;=COUNTIF(TS_data,$B$1),INDEX(MesData,SMALL(IF(OR(TS_data=$B$1,cointer_DATA=$B$1),ROW(INDIRECT("1:"&amp;ROWS(TS_data)))),ROWS($1:4)),3),"")</f>
        <v>42373</v>
      </c>
      <c r="E6" s="56" t="e">
        <f ca="1">IF(A6="","",IF(VLOOKUP($A6,'effectif equipe'!$B$2:$AS$283,6,FALSE)="","",VLOOKUP($A6,'effectif equipe'!$B$2:$AS$283,6,FALSE)))</f>
        <v>#N/A</v>
      </c>
      <c r="F6" s="56" t="e">
        <f ca="1">IF(B6="","",IF(VLOOKUP($A6,'effectif equipe'!$B$2:$AS$283,7,FALSE)="","",VLOOKUP($A6,'effectif equipe'!$B$2:$AS$283,7,FALSE)))</f>
        <v>#N/A</v>
      </c>
      <c r="G6" s="56" t="e">
        <f ca="1">IF(C6="","",IF(VLOOKUP($A6,'effectif equipe'!$B$2:$AS$283,8,FALSE)="","",VLOOKUP($A6,'effectif equipe'!$B$2:$AS$283,8,FALSE)))</f>
        <v>#N/A</v>
      </c>
      <c r="H6" s="56" t="e">
        <f ca="1">IF(A6="","",IF(VLOOKUP($A6,'effectif equipe'!$B$2:$AS$283,16,FALSE)="","",VLOOKUP($A6,'effectif equipe'!$B$2:$AS$283,16,FALSE)))</f>
        <v>#N/A</v>
      </c>
      <c r="I6" s="56" t="e">
        <f ca="1">IF(A6="","",IF(VLOOKUP($A6,'effectif equipe'!$B$2:$AS$283,19,FALSE)="","",VLOOKUP($A6,'effectif equipe'!$B$2:$AS$283,19,FALSE)))</f>
        <v>#N/A</v>
      </c>
    </row>
    <row r="7" spans="1:14" x14ac:dyDescent="0.25">
      <c r="A7" t="str">
        <f t="shared" ca="1" si="0"/>
        <v xml:space="preserve"> </v>
      </c>
      <c r="B7" t="str">
        <f t="array" aca="1" ref="B7" ca="1">IF(ROWS($1:5)&lt;=COUNTIF(TS_data,$B$1),INDEX(MesData,SMALL(IF(OR(TS_data=$B$1,cointer_DATA=$B$1),ROW(INDIRECT("1:"&amp;ROWS(TS_data)))),ROWS($1:5)),1),"")</f>
        <v/>
      </c>
      <c r="C7" t="str">
        <f t="array" aca="1" ref="C7" ca="1">IF(ROWS($1:5)&lt;=COUNTIF(TS_data,$B$1),INDEX(MesData,SMALL(IF(OR(TS_data=$B$1,cointer_DATA=$B$1),ROW(INDIRECT("1:"&amp;ROWS(TS_data)))),ROWS($1:5)),2),"")</f>
        <v/>
      </c>
      <c r="D7" s="2" t="str">
        <f t="array" aca="1" ref="D7" ca="1">IF(ROWS($1:5)&lt;=COUNTIF(TS_data,$B$1),INDEX(MesData,SMALL(IF(OR(TS_data=$B$1,cointer_DATA=$B$1),ROW(INDIRECT("1:"&amp;ROWS(TS_data)))),ROWS($1:5)),3),"")</f>
        <v/>
      </c>
      <c r="E7" s="56" t="e">
        <f ca="1">IF(A7="","",IF(VLOOKUP($A7,'effectif equipe'!$B$2:$AS$283,6,FALSE)="","",VLOOKUP($A7,'effectif equipe'!$B$2:$AS$283,6,FALSE)))</f>
        <v>#N/A</v>
      </c>
      <c r="F7" s="56" t="str">
        <f ca="1">IF(B7="","",IF(VLOOKUP($A7,'effectif equipe'!$B$2:$AS$283,7,FALSE)="","",VLOOKUP($A7,'effectif equipe'!$B$2:$AS$283,7,FALSE)))</f>
        <v/>
      </c>
      <c r="G7" s="56" t="str">
        <f ca="1">IF(C7="","",IF(VLOOKUP($A7,'effectif equipe'!$B$2:$AS$283,8,FALSE)="","",VLOOKUP($A7,'effectif equipe'!$B$2:$AS$283,8,FALSE)))</f>
        <v/>
      </c>
      <c r="H7" s="56" t="e">
        <f ca="1">IF(A7="","",IF(VLOOKUP($A7,'effectif equipe'!$B$2:$AS$283,16,FALSE)="","",VLOOKUP($A7,'effectif equipe'!$B$2:$AS$283,16,FALSE)))</f>
        <v>#N/A</v>
      </c>
      <c r="I7" s="56" t="e">
        <f ca="1">IF(A7="","",IF(VLOOKUP($A7,'effectif equipe'!$B$2:$AS$283,19,FALSE)="","",VLOOKUP($A7,'effectif equipe'!$B$2:$AS$283,19,FALSE)))</f>
        <v>#N/A</v>
      </c>
    </row>
    <row r="8" spans="1:14" x14ac:dyDescent="0.25">
      <c r="A8" t="str">
        <f t="shared" ca="1" si="0"/>
        <v xml:space="preserve"> </v>
      </c>
      <c r="B8" t="str">
        <f t="array" aca="1" ref="B8" ca="1">IF(ROWS($1:6)&lt;=COUNTIF(TS_data,$B$1),INDEX(MesData,SMALL(IF(OR(TS_data=$B$1,cointer_DATA=$B$1),ROW(INDIRECT("1:"&amp;ROWS(TS_data)))),ROWS($1:6)),1),"")</f>
        <v/>
      </c>
      <c r="C8" t="str">
        <f t="array" aca="1" ref="C8" ca="1">IF(ROWS($1:6)&lt;=COUNTIF(TS_data,$B$1),INDEX(MesData,SMALL(IF(OR(TS_data=$B$1,cointer_DATA=$B$1),ROW(INDIRECT("1:"&amp;ROWS(TS_data)))),ROWS($1:6)),2),"")</f>
        <v/>
      </c>
      <c r="D8" s="2" t="str">
        <f t="array" aca="1" ref="D8" ca="1">IF(ROWS($1:6)&lt;=COUNTIF(TS_data,$B$1),INDEX(MesData,SMALL(IF(OR(TS_data=$B$1,cointer_DATA=$B$1),ROW(INDIRECT("1:"&amp;ROWS(TS_data)))),ROWS($1:6)),3),"")</f>
        <v/>
      </c>
      <c r="E8" s="56" t="e">
        <f ca="1">IF(A8="","",IF(VLOOKUP($A8,'effectif equipe'!$B$2:$AS$283,6,FALSE)="","",VLOOKUP($A8,'effectif equipe'!$B$2:$AS$283,6,FALSE)))</f>
        <v>#N/A</v>
      </c>
      <c r="F8" s="56" t="str">
        <f ca="1">IF(B8="","",IF(VLOOKUP($A8,'effectif equipe'!$B$2:$AS$283,7,FALSE)="","",VLOOKUP($A8,'effectif equipe'!$B$2:$AS$283,7,FALSE)))</f>
        <v/>
      </c>
      <c r="G8" s="56" t="str">
        <f ca="1">IF(C8="","",IF(VLOOKUP($A8,'effectif equipe'!$B$2:$AS$283,8,FALSE)="","",VLOOKUP($A8,'effectif equipe'!$B$2:$AS$283,8,FALSE)))</f>
        <v/>
      </c>
      <c r="H8" s="56" t="e">
        <f ca="1">IF(A8="","",IF(VLOOKUP($A8,'effectif equipe'!$B$2:$AS$283,16,FALSE)="","",VLOOKUP($A8,'effectif equipe'!$B$2:$AS$283,16,FALSE)))</f>
        <v>#N/A</v>
      </c>
      <c r="I8" s="56" t="e">
        <f ca="1">IF(A8="","",IF(VLOOKUP($A8,'effectif equipe'!$B$2:$AS$283,19,FALSE)="","",VLOOKUP($A8,'effectif equipe'!$B$2:$AS$283,19,FALSE)))</f>
        <v>#N/A</v>
      </c>
    </row>
    <row r="9" spans="1:14" x14ac:dyDescent="0.25">
      <c r="A9" t="str">
        <f t="shared" ca="1" si="0"/>
        <v xml:space="preserve"> </v>
      </c>
      <c r="B9" t="str">
        <f t="array" aca="1" ref="B9" ca="1">IF(ROWS($1:7)&lt;=COUNTIF(TS_data,$B$1),INDEX(MesData,SMALL(IF(OR(TS_data=$B$1,cointer_DATA=$B$1),ROW(INDIRECT("1:"&amp;ROWS(TS_data)))),ROWS($1:7)),1),"")</f>
        <v/>
      </c>
      <c r="C9" t="str">
        <f t="array" aca="1" ref="C9" ca="1">IF(ROWS($1:7)&lt;=COUNTIF(TS_data,$B$1),INDEX(MesData,SMALL(IF(OR(TS_data=$B$1,cointer_DATA=$B$1),ROW(INDIRECT("1:"&amp;ROWS(TS_data)))),ROWS($1:7)),2),"")</f>
        <v/>
      </c>
      <c r="D9" s="2" t="str">
        <f t="array" aca="1" ref="D9" ca="1">IF(ROWS($1:7)&lt;=COUNTIF(TS_data,$B$1),INDEX(MesData,SMALL(IF(OR(TS_data=$B$1,cointer_DATA=$B$1),ROW(INDIRECT("1:"&amp;ROWS(TS_data)))),ROWS($1:7)),3),"")</f>
        <v/>
      </c>
      <c r="E9" s="56" t="e">
        <f ca="1">IF(A9="","",IF(VLOOKUP($A9,'effectif equipe'!$B$2:$AS$283,6,FALSE)="","",VLOOKUP($A9,'effectif equipe'!$B$2:$AS$283,6,FALSE)))</f>
        <v>#N/A</v>
      </c>
      <c r="F9" s="56" t="str">
        <f ca="1">IF(B9="","",IF(VLOOKUP($A9,'effectif equipe'!$B$2:$AS$283,7,FALSE)="","",VLOOKUP($A9,'effectif equipe'!$B$2:$AS$283,7,FALSE)))</f>
        <v/>
      </c>
      <c r="G9" s="56" t="str">
        <f ca="1">IF(C9="","",IF(VLOOKUP($A9,'effectif equipe'!$B$2:$AS$283,8,FALSE)="","",VLOOKUP($A9,'effectif equipe'!$B$2:$AS$283,8,FALSE)))</f>
        <v/>
      </c>
      <c r="H9" s="56" t="e">
        <f ca="1">IF(A9="","",IF(VLOOKUP($A9,'effectif equipe'!$B$2:$AS$283,16,FALSE)="","",VLOOKUP($A9,'effectif equipe'!$B$2:$AS$283,16,FALSE)))</f>
        <v>#N/A</v>
      </c>
      <c r="I9" s="56" t="e">
        <f ca="1">IF(A9="","",IF(VLOOKUP($A9,'effectif equipe'!$B$2:$AS$283,19,FALSE)="","",VLOOKUP($A9,'effectif equipe'!$B$2:$AS$283,19,FALSE)))</f>
        <v>#N/A</v>
      </c>
    </row>
    <row r="10" spans="1:14" x14ac:dyDescent="0.25">
      <c r="A10" t="str">
        <f t="shared" ca="1" si="0"/>
        <v xml:space="preserve"> </v>
      </c>
      <c r="B10" t="str">
        <f t="array" aca="1" ref="B10" ca="1">IF(ROWS($1:8)&lt;=COUNTIF(TS_data,$B$1),INDEX(MesData,SMALL(IF(OR(TS_data=$B$1,cointer_DATA=$B$1),ROW(INDIRECT("1:"&amp;ROWS(TS_data)))),ROWS($1:8)),1),"")</f>
        <v/>
      </c>
      <c r="C10" t="str">
        <f t="array" aca="1" ref="C10" ca="1">IF(ROWS($1:8)&lt;=COUNTIF(TS_data,$B$1),INDEX(MesData,SMALL(IF(OR(TS_data=$B$1,cointer_DATA=$B$1),ROW(INDIRECT("1:"&amp;ROWS(TS_data)))),ROWS($1:8)),2),"")</f>
        <v/>
      </c>
      <c r="D10" s="2" t="str">
        <f t="array" aca="1" ref="D10" ca="1">IF(ROWS($1:8)&lt;=COUNTIF(TS_data,$B$1),INDEX(MesData,SMALL(IF(OR(TS_data=$B$1,cointer_DATA=$B$1),ROW(INDIRECT("1:"&amp;ROWS(TS_data)))),ROWS($1:8)),3),"")</f>
        <v/>
      </c>
      <c r="E10" s="56" t="e">
        <f ca="1">IF(A10="","",IF(VLOOKUP($A10,'effectif equipe'!$B$2:$AS$283,6,FALSE)="","",VLOOKUP($A10,'effectif equipe'!$B$2:$AS$283,6,FALSE)))</f>
        <v>#N/A</v>
      </c>
      <c r="F10" s="56" t="str">
        <f ca="1">IF(B10="","",IF(VLOOKUP($A10,'effectif equipe'!$B$2:$AS$283,7,FALSE)="","",VLOOKUP($A10,'effectif equipe'!$B$2:$AS$283,7,FALSE)))</f>
        <v/>
      </c>
      <c r="G10" s="56" t="str">
        <f ca="1">IF(C10="","",IF(VLOOKUP($A10,'effectif equipe'!$B$2:$AS$283,8,FALSE)="","",VLOOKUP($A10,'effectif equipe'!$B$2:$AS$283,8,FALSE)))</f>
        <v/>
      </c>
      <c r="H10" s="56" t="e">
        <f ca="1">IF(A10="","",IF(VLOOKUP($A10,'effectif equipe'!$B$2:$AS$283,16,FALSE)="","",VLOOKUP($A10,'effectif equipe'!$B$2:$AS$283,16,FALSE)))</f>
        <v>#N/A</v>
      </c>
      <c r="I10" s="56" t="e">
        <f ca="1">IF(A10="","",IF(VLOOKUP($A10,'effectif equipe'!$B$2:$AS$283,19,FALSE)="","",VLOOKUP($A10,'effectif equipe'!$B$2:$AS$283,19,FALSE)))</f>
        <v>#N/A</v>
      </c>
    </row>
    <row r="11" spans="1:14" x14ac:dyDescent="0.25">
      <c r="A11" t="str">
        <f t="shared" ca="1" si="0"/>
        <v xml:space="preserve"> </v>
      </c>
      <c r="B11" t="str">
        <f t="array" aca="1" ref="B11" ca="1">IF(ROWS($1:9)&lt;=COUNTIF(TS_data,$B$1),INDEX(MesData,SMALL(IF(OR(TS_data=$B$1,cointer_DATA=$B$1),ROW(INDIRECT("1:"&amp;ROWS(TS_data)))),ROWS($1:9)),1),"")</f>
        <v/>
      </c>
      <c r="C11" t="str">
        <f t="array" aca="1" ref="C11" ca="1">IF(ROWS($1:9)&lt;=COUNTIF(TS_data,$B$1),INDEX(MesData,SMALL(IF(OR(TS_data=$B$1,cointer_DATA=$B$1),ROW(INDIRECT("1:"&amp;ROWS(TS_data)))),ROWS($1:9)),2),"")</f>
        <v/>
      </c>
      <c r="D11" s="2" t="str">
        <f t="array" aca="1" ref="D11" ca="1">IF(ROWS($1:9)&lt;=COUNTIF(TS_data,$B$1),INDEX(MesData,SMALL(IF(OR(TS_data=$B$1,cointer_DATA=$B$1),ROW(INDIRECT("1:"&amp;ROWS(TS_data)))),ROWS($1:9)),3),"")</f>
        <v/>
      </c>
      <c r="E11" s="56" t="e">
        <f ca="1">IF(A11="","",IF(VLOOKUP($A11,'effectif equipe'!$B$2:$AS$283,6,FALSE)="","",VLOOKUP($A11,'effectif equipe'!$B$2:$AS$283,6,FALSE)))</f>
        <v>#N/A</v>
      </c>
      <c r="F11" s="56" t="str">
        <f ca="1">IF(B11="","",IF(VLOOKUP($A11,'effectif equipe'!$B$2:$AS$283,7,FALSE)="","",VLOOKUP($A11,'effectif equipe'!$B$2:$AS$283,7,FALSE)))</f>
        <v/>
      </c>
      <c r="G11" s="56" t="str">
        <f ca="1">IF(C11="","",IF(VLOOKUP($A11,'effectif equipe'!$B$2:$AS$283,8,FALSE)="","",VLOOKUP($A11,'effectif equipe'!$B$2:$AS$283,8,FALSE)))</f>
        <v/>
      </c>
      <c r="H11" s="56" t="e">
        <f ca="1">IF(A11="","",IF(VLOOKUP($A11,'effectif equipe'!$B$2:$AS$283,16,FALSE)="","",VLOOKUP($A11,'effectif equipe'!$B$2:$AS$283,16,FALSE)))</f>
        <v>#N/A</v>
      </c>
      <c r="I11" s="56" t="e">
        <f ca="1">IF(A11="","",IF(VLOOKUP($A11,'effectif equipe'!$B$2:$AS$283,19,FALSE)="","",VLOOKUP($A11,'effectif equipe'!$B$2:$AS$283,19,FALSE)))</f>
        <v>#N/A</v>
      </c>
    </row>
    <row r="12" spans="1:14" x14ac:dyDescent="0.25">
      <c r="A12" t="str">
        <f t="shared" ca="1" si="0"/>
        <v xml:space="preserve"> </v>
      </c>
      <c r="B12" t="str">
        <f t="array" aca="1" ref="B12" ca="1">IF(ROWS($1:10)&lt;=COUNTIF(TS_data,$B$1),INDEX(MesData,SMALL(IF(OR(TS_data=$B$1,cointer_DATA=$B$1),ROW(INDIRECT("1:"&amp;ROWS(TS_data)))),ROWS($1:10)),1),"")</f>
        <v/>
      </c>
      <c r="C12" t="str">
        <f t="array" aca="1" ref="C12" ca="1">IF(ROWS($1:10)&lt;=COUNTIF(TS_data,$B$1),INDEX(MesData,SMALL(IF(OR(TS_data=$B$1,cointer_DATA=$B$1),ROW(INDIRECT("1:"&amp;ROWS(TS_data)))),ROWS($1:10)),2),"")</f>
        <v/>
      </c>
      <c r="D12" s="2" t="str">
        <f t="array" aca="1" ref="D12" ca="1">IF(ROWS($1:10)&lt;=COUNTIF(TS_data,$B$1),INDEX(MesData,SMALL(IF(OR(TS_data=$B$1,cointer_DATA=$B$1),ROW(INDIRECT("1:"&amp;ROWS(TS_data)))),ROWS($1:10)),3),"")</f>
        <v/>
      </c>
      <c r="E12" s="56" t="e">
        <f ca="1">IF(A12="","",IF(VLOOKUP($A12,'effectif equipe'!$B$2:$AS$283,6,FALSE)="","",VLOOKUP($A12,'effectif equipe'!$B$2:$AS$283,6,FALSE)))</f>
        <v>#N/A</v>
      </c>
      <c r="F12" s="56" t="str">
        <f ca="1">IF(B12="","",IF(VLOOKUP($A12,'effectif equipe'!$B$2:$AS$283,7,FALSE)="","",VLOOKUP($A12,'effectif equipe'!$B$2:$AS$283,7,FALSE)))</f>
        <v/>
      </c>
      <c r="G12" s="56" t="str">
        <f ca="1">IF(C12="","",IF(VLOOKUP($A12,'effectif equipe'!$B$2:$AS$283,8,FALSE)="","",VLOOKUP($A12,'effectif equipe'!$B$2:$AS$283,8,FALSE)))</f>
        <v/>
      </c>
      <c r="H12" s="56" t="e">
        <f ca="1">IF(A12="","",IF(VLOOKUP($A12,'effectif equipe'!$B$2:$AS$283,16,FALSE)="","",VLOOKUP($A12,'effectif equipe'!$B$2:$AS$283,16,FALSE)))</f>
        <v>#N/A</v>
      </c>
      <c r="I12" s="56" t="e">
        <f ca="1">IF(A12="","",IF(VLOOKUP($A12,'effectif equipe'!$B$2:$AS$283,19,FALSE)="","",VLOOKUP($A12,'effectif equipe'!$B$2:$AS$283,19,FALSE)))</f>
        <v>#N/A</v>
      </c>
    </row>
    <row r="13" spans="1:14" x14ac:dyDescent="0.25">
      <c r="A13" t="str">
        <f t="shared" ca="1" si="0"/>
        <v xml:space="preserve"> </v>
      </c>
      <c r="B13" t="str">
        <f t="array" aca="1" ref="B13" ca="1">IF(ROWS($1:11)&lt;=COUNTIF(TS_data,$B$1),INDEX(MesData,SMALL(IF(OR(TS_data=$B$1,cointer_DATA=$B$1),ROW(INDIRECT("1:"&amp;ROWS(TS_data)))),ROWS($1:11)),1),"")</f>
        <v/>
      </c>
      <c r="C13" t="str">
        <f t="array" aca="1" ref="C13" ca="1">IF(ROWS($1:11)&lt;=COUNTIF(TS_data,$B$1),INDEX(MesData,SMALL(IF(OR(TS_data=$B$1,cointer_DATA=$B$1),ROW(INDIRECT("1:"&amp;ROWS(TS_data)))),ROWS($1:11)),2),"")</f>
        <v/>
      </c>
      <c r="D13" s="2" t="str">
        <f t="array" aca="1" ref="D13" ca="1">IF(ROWS($1:11)&lt;=COUNTIF(TS_data,$B$1),INDEX(MesData,SMALL(IF(OR(TS_data=$B$1,cointer_DATA=$B$1),ROW(INDIRECT("1:"&amp;ROWS(TS_data)))),ROWS($1:11)),3),"")</f>
        <v/>
      </c>
      <c r="E13" s="56" t="e">
        <f ca="1">IF(A13="","",IF(VLOOKUP($A13,'effectif equipe'!$B$2:$AS$283,6,FALSE)="","",VLOOKUP($A13,'effectif equipe'!$B$2:$AS$283,6,FALSE)))</f>
        <v>#N/A</v>
      </c>
      <c r="F13" s="56" t="str">
        <f ca="1">IF(B13="","",IF(VLOOKUP($A13,'effectif equipe'!$B$2:$AS$283,7,FALSE)="","",VLOOKUP($A13,'effectif equipe'!$B$2:$AS$283,7,FALSE)))</f>
        <v/>
      </c>
      <c r="G13" s="56" t="str">
        <f ca="1">IF(C13="","",IF(VLOOKUP($A13,'effectif equipe'!$B$2:$AS$283,8,FALSE)="","",VLOOKUP($A13,'effectif equipe'!$B$2:$AS$283,8,FALSE)))</f>
        <v/>
      </c>
      <c r="H13" s="56" t="e">
        <f ca="1">IF(A13="","",IF(VLOOKUP($A13,'effectif equipe'!$B$2:$AS$283,16,FALSE)="","",VLOOKUP($A13,'effectif equipe'!$B$2:$AS$283,16,FALSE)))</f>
        <v>#N/A</v>
      </c>
      <c r="I13" s="56" t="e">
        <f ca="1">IF(A13="","",IF(VLOOKUP($A13,'effectif equipe'!$B$2:$AS$283,19,FALSE)="","",VLOOKUP($A13,'effectif equipe'!$B$2:$AS$283,19,FALSE)))</f>
        <v>#N/A</v>
      </c>
    </row>
    <row r="14" spans="1:14" x14ac:dyDescent="0.25">
      <c r="A14" t="str">
        <f t="shared" ca="1" si="0"/>
        <v xml:space="preserve"> </v>
      </c>
      <c r="B14" t="str">
        <f t="array" aca="1" ref="B14" ca="1">IF(ROWS($1:12)&lt;=COUNTIF(TS_data,$B$1),INDEX(MesData,SMALL(IF(OR(TS_data=$B$1,cointer_DATA=$B$1),ROW(INDIRECT("1:"&amp;ROWS(TS_data)))),ROWS($1:12)),1),"")</f>
        <v/>
      </c>
      <c r="C14" t="str">
        <f t="array" aca="1" ref="C14" ca="1">IF(ROWS($1:12)&lt;=COUNTIF(TS_data,$B$1),INDEX(MesData,SMALL(IF(OR(TS_data=$B$1,cointer_DATA=$B$1),ROW(INDIRECT("1:"&amp;ROWS(TS_data)))),ROWS($1:12)),2),"")</f>
        <v/>
      </c>
      <c r="D14" s="2" t="str">
        <f t="array" aca="1" ref="D14" ca="1">IF(ROWS($1:12)&lt;=COUNTIF(TS_data,$B$1),INDEX(MesData,SMALL(IF(OR(TS_data=$B$1,cointer_DATA=$B$1),ROW(INDIRECT("1:"&amp;ROWS(TS_data)))),ROWS($1:12)),3),"")</f>
        <v/>
      </c>
      <c r="E14" s="56" t="e">
        <f ca="1">IF(A14="","",IF(VLOOKUP($A14,'effectif equipe'!$B$2:$AS$283,6,FALSE)="","",VLOOKUP($A14,'effectif equipe'!$B$2:$AS$283,6,FALSE)))</f>
        <v>#N/A</v>
      </c>
      <c r="F14" s="56" t="str">
        <f ca="1">IF(B14="","",IF(VLOOKUP($A14,'effectif equipe'!$B$2:$AS$283,7,FALSE)="","",VLOOKUP($A14,'effectif equipe'!$B$2:$AS$283,7,FALSE)))</f>
        <v/>
      </c>
      <c r="G14" s="56" t="str">
        <f ca="1">IF(C14="","",IF(VLOOKUP($A14,'effectif equipe'!$B$2:$AS$283,8,FALSE)="","",VLOOKUP($A14,'effectif equipe'!$B$2:$AS$283,8,FALSE)))</f>
        <v/>
      </c>
      <c r="H14" s="56" t="e">
        <f ca="1">IF(A14="","",IF(VLOOKUP($A14,'effectif equipe'!$B$2:$AS$283,16,FALSE)="","",VLOOKUP($A14,'effectif equipe'!$B$2:$AS$283,16,FALSE)))</f>
        <v>#N/A</v>
      </c>
      <c r="I14" s="56" t="e">
        <f ca="1">IF(A14="","",IF(VLOOKUP($A14,'effectif equipe'!$B$2:$AS$283,19,FALSE)="","",VLOOKUP($A14,'effectif equipe'!$B$2:$AS$283,19,FALSE)))</f>
        <v>#N/A</v>
      </c>
    </row>
    <row r="15" spans="1:14" x14ac:dyDescent="0.25">
      <c r="A15" t="str">
        <f t="shared" ca="1" si="0"/>
        <v xml:space="preserve"> </v>
      </c>
      <c r="B15" t="str">
        <f t="array" aca="1" ref="B15" ca="1">IF(ROWS($1:13)&lt;=COUNTIF(TS_data,$B$1),INDEX(MesData,SMALL(IF(OR(TS_data=$B$1,cointer_DATA=$B$1),ROW(INDIRECT("1:"&amp;ROWS(TS_data)))),ROWS($1:13)),1),"")</f>
        <v/>
      </c>
      <c r="C15" t="str">
        <f t="array" aca="1" ref="C15" ca="1">IF(ROWS($1:13)&lt;=COUNTIF(TS_data,$B$1),INDEX(MesData,SMALL(IF(OR(TS_data=$B$1,cointer_DATA=$B$1),ROW(INDIRECT("1:"&amp;ROWS(TS_data)))),ROWS($1:13)),2),"")</f>
        <v/>
      </c>
      <c r="D15" s="2" t="str">
        <f t="array" aca="1" ref="D15" ca="1">IF(ROWS($1:13)&lt;=COUNTIF(TS_data,$B$1),INDEX(MesData,SMALL(IF(OR(TS_data=$B$1,cointer_DATA=$B$1),ROW(INDIRECT("1:"&amp;ROWS(TS_data)))),ROWS($1:13)),3),"")</f>
        <v/>
      </c>
      <c r="E15" s="56" t="e">
        <f ca="1">IF(A15="","",IF(VLOOKUP($A15,'effectif equipe'!$B$2:$AS$283,6,FALSE)="","",VLOOKUP($A15,'effectif equipe'!$B$2:$AS$283,6,FALSE)))</f>
        <v>#N/A</v>
      </c>
      <c r="F15" s="56" t="str">
        <f ca="1">IF(B15="","",IF(VLOOKUP($A15,'effectif equipe'!$B$2:$AS$283,7,FALSE)="","",VLOOKUP($A15,'effectif equipe'!$B$2:$AS$283,7,FALSE)))</f>
        <v/>
      </c>
      <c r="G15" s="56" t="str">
        <f ca="1">IF(C15="","",IF(VLOOKUP($A15,'effectif equipe'!$B$2:$AS$283,8,FALSE)="","",VLOOKUP($A15,'effectif equipe'!$B$2:$AS$283,8,FALSE)))</f>
        <v/>
      </c>
      <c r="H15" s="56" t="e">
        <f ca="1">IF(A15="","",IF(VLOOKUP($A15,'effectif equipe'!$B$2:$AS$283,16,FALSE)="","",VLOOKUP($A15,'effectif equipe'!$B$2:$AS$283,16,FALSE)))</f>
        <v>#N/A</v>
      </c>
      <c r="I15" s="56" t="e">
        <f ca="1">IF(A15="","",IF(VLOOKUP($A15,'effectif equipe'!$B$2:$AS$283,19,FALSE)="","",VLOOKUP($A15,'effectif equipe'!$B$2:$AS$283,19,FALSE)))</f>
        <v>#N/A</v>
      </c>
    </row>
    <row r="16" spans="1:14" x14ac:dyDescent="0.25">
      <c r="A16" t="str">
        <f t="shared" ca="1" si="0"/>
        <v xml:space="preserve"> </v>
      </c>
      <c r="B16" t="str">
        <f t="array" aca="1" ref="B16" ca="1">IF(ROWS($1:14)&lt;=COUNTIF(TS_data,$B$1),INDEX(MesData,SMALL(IF(OR(TS_data=$B$1,cointer_DATA=$B$1),ROW(INDIRECT("1:"&amp;ROWS(TS_data)))),ROWS($1:14)),1),"")</f>
        <v/>
      </c>
      <c r="C16" t="str">
        <f t="array" aca="1" ref="C16" ca="1">IF(ROWS($1:14)&lt;=COUNTIF(TS_data,$B$1),INDEX(MesData,SMALL(IF(OR(TS_data=$B$1,cointer_DATA=$B$1),ROW(INDIRECT("1:"&amp;ROWS(TS_data)))),ROWS($1:14)),2),"")</f>
        <v/>
      </c>
      <c r="D16" s="2" t="str">
        <f t="array" aca="1" ref="D16" ca="1">IF(ROWS($1:14)&lt;=COUNTIF(TS_data,$B$1),INDEX(MesData,SMALL(IF(OR(TS_data=$B$1,cointer_DATA=$B$1),ROW(INDIRECT("1:"&amp;ROWS(TS_data)))),ROWS($1:14)),3),"")</f>
        <v/>
      </c>
      <c r="E16" s="56" t="e">
        <f ca="1">IF(A16="","",IF(VLOOKUP($A16,'effectif equipe'!$B$2:$AS$283,6,FALSE)="","",VLOOKUP($A16,'effectif equipe'!$B$2:$AS$283,6,FALSE)))</f>
        <v>#N/A</v>
      </c>
      <c r="F16" s="56" t="str">
        <f ca="1">IF(B16="","",IF(VLOOKUP($A16,'effectif equipe'!$B$2:$AS$283,7,FALSE)="","",VLOOKUP($A16,'effectif equipe'!$B$2:$AS$283,7,FALSE)))</f>
        <v/>
      </c>
      <c r="G16" s="56" t="str">
        <f ca="1">IF(C16="","",IF(VLOOKUP($A16,'effectif equipe'!$B$2:$AS$283,8,FALSE)="","",VLOOKUP($A16,'effectif equipe'!$B$2:$AS$283,8,FALSE)))</f>
        <v/>
      </c>
      <c r="H16" s="56" t="e">
        <f ca="1">IF(A16="","",IF(VLOOKUP($A16,'effectif equipe'!$B$2:$AS$283,16,FALSE)="","",VLOOKUP($A16,'effectif equipe'!$B$2:$AS$283,16,FALSE)))</f>
        <v>#N/A</v>
      </c>
      <c r="I16" s="56" t="e">
        <f ca="1">IF(A16="","",IF(VLOOKUP($A16,'effectif equipe'!$B$2:$AS$283,19,FALSE)="","",VLOOKUP($A16,'effectif equipe'!$B$2:$AS$283,19,FALSE)))</f>
        <v>#N/A</v>
      </c>
    </row>
    <row r="17" spans="1:9" x14ac:dyDescent="0.25">
      <c r="A17" t="str">
        <f t="shared" ca="1" si="0"/>
        <v xml:space="preserve"> </v>
      </c>
      <c r="B17" t="str">
        <f t="array" aca="1" ref="B17" ca="1">IF(ROWS($1:15)&lt;=COUNTIF(TS_data,$B$1),INDEX(MesData,SMALL(IF(OR(TS_data=$B$1,cointer_DATA=$B$1),ROW(INDIRECT("1:"&amp;ROWS(TS_data)))),ROWS($1:15)),1),"")</f>
        <v/>
      </c>
      <c r="C17" t="str">
        <f t="array" aca="1" ref="C17" ca="1">IF(ROWS($1:15)&lt;=COUNTIF(TS_data,$B$1),INDEX(MesData,SMALL(IF(OR(TS_data=$B$1,cointer_DATA=$B$1),ROW(INDIRECT("1:"&amp;ROWS(TS_data)))),ROWS($1:15)),2),"")</f>
        <v/>
      </c>
      <c r="D17" s="2" t="str">
        <f t="array" aca="1" ref="D17" ca="1">IF(ROWS($1:15)&lt;=COUNTIF(TS_data,$B$1),INDEX(MesData,SMALL(IF(OR(TS_data=$B$1,cointer_DATA=$B$1),ROW(INDIRECT("1:"&amp;ROWS(TS_data)))),ROWS($1:15)),3),"")</f>
        <v/>
      </c>
      <c r="E17" s="56" t="e">
        <f ca="1">IF(A17="","",IF(VLOOKUP($A17,'effectif equipe'!$B$2:$AS$283,6,FALSE)="","",VLOOKUP($A17,'effectif equipe'!$B$2:$AS$283,6,FALSE)))</f>
        <v>#N/A</v>
      </c>
      <c r="F17" s="56" t="str">
        <f ca="1">IF(B17="","",IF(VLOOKUP($A17,'effectif equipe'!$B$2:$AS$283,7,FALSE)="","",VLOOKUP($A17,'effectif equipe'!$B$2:$AS$283,7,FALSE)))</f>
        <v/>
      </c>
      <c r="G17" s="56" t="str">
        <f ca="1">IF(C17="","",IF(VLOOKUP($A17,'effectif equipe'!$B$2:$AS$283,8,FALSE)="","",VLOOKUP($A17,'effectif equipe'!$B$2:$AS$283,8,FALSE)))</f>
        <v/>
      </c>
      <c r="H17" s="56" t="e">
        <f ca="1">IF(A17="","",IF(VLOOKUP($A17,'effectif equipe'!$B$2:$AS$283,16,FALSE)="","",VLOOKUP($A17,'effectif equipe'!$B$2:$AS$283,16,FALSE)))</f>
        <v>#N/A</v>
      </c>
      <c r="I17" s="56" t="e">
        <f ca="1">IF(A17="","",IF(VLOOKUP($A17,'effectif equipe'!$B$2:$AS$283,19,FALSE)="","",VLOOKUP($A17,'effectif equipe'!$B$2:$AS$283,19,FALSE)))</f>
        <v>#N/A</v>
      </c>
    </row>
    <row r="18" spans="1:9" x14ac:dyDescent="0.25">
      <c r="A18" t="str">
        <f t="shared" ca="1" si="0"/>
        <v xml:space="preserve"> </v>
      </c>
      <c r="B18" t="str">
        <f t="array" aca="1" ref="B18" ca="1">IF(ROWS($1:16)&lt;=COUNTIF(TS_data,$B$1),INDEX(MesData,SMALL(IF(OR(TS_data=$B$1,cointer_DATA=$B$1),ROW(INDIRECT("1:"&amp;ROWS(TS_data)))),ROWS($1:16)),1),"")</f>
        <v/>
      </c>
      <c r="C18" t="str">
        <f t="array" aca="1" ref="C18" ca="1">IF(ROWS($1:16)&lt;=COUNTIF(TS_data,$B$1),INDEX(MesData,SMALL(IF(OR(TS_data=$B$1,cointer_DATA=$B$1),ROW(INDIRECT("1:"&amp;ROWS(TS_data)))),ROWS($1:16)),2),"")</f>
        <v/>
      </c>
      <c r="D18" s="2" t="str">
        <f t="array" aca="1" ref="D18" ca="1">IF(ROWS($1:16)&lt;=COUNTIF(TS_data,$B$1),INDEX(MesData,SMALL(IF(OR(TS_data=$B$1,cointer_DATA=$B$1),ROW(INDIRECT("1:"&amp;ROWS(TS_data)))),ROWS($1:16)),3),"")</f>
        <v/>
      </c>
      <c r="E18" s="56" t="e">
        <f ca="1">IF(A18="","",IF(VLOOKUP($A18,'effectif equipe'!$B$2:$AS$283,6,FALSE)="","",VLOOKUP($A18,'effectif equipe'!$B$2:$AS$283,6,FALSE)))</f>
        <v>#N/A</v>
      </c>
      <c r="F18" s="56" t="str">
        <f ca="1">IF(B18="","",IF(VLOOKUP($A18,'effectif equipe'!$B$2:$AS$283,7,FALSE)="","",VLOOKUP($A18,'effectif equipe'!$B$2:$AS$283,7,FALSE)))</f>
        <v/>
      </c>
      <c r="G18" s="56" t="str">
        <f ca="1">IF(C18="","",IF(VLOOKUP($A18,'effectif equipe'!$B$2:$AS$283,8,FALSE)="","",VLOOKUP($A18,'effectif equipe'!$B$2:$AS$283,8,FALSE)))</f>
        <v/>
      </c>
      <c r="H18" s="56" t="e">
        <f ca="1">IF(A18="","",IF(VLOOKUP($A18,'effectif equipe'!$B$2:$AS$283,16,FALSE)="","",VLOOKUP($A18,'effectif equipe'!$B$2:$AS$283,16,FALSE)))</f>
        <v>#N/A</v>
      </c>
      <c r="I18" s="56" t="e">
        <f ca="1">IF(A18="","",IF(VLOOKUP($A18,'effectif equipe'!$B$2:$AS$283,19,FALSE)="","",VLOOKUP($A18,'effectif equipe'!$B$2:$AS$283,19,FALSE)))</f>
        <v>#N/A</v>
      </c>
    </row>
    <row r="19" spans="1:9" x14ac:dyDescent="0.25">
      <c r="A19" t="str">
        <f t="shared" ca="1" si="0"/>
        <v xml:space="preserve"> </v>
      </c>
      <c r="B19" t="str">
        <f t="array" aca="1" ref="B19" ca="1">IF(ROWS($1:17)&lt;=COUNTIF(TS_data,$B$1),INDEX(MesData,SMALL(IF(OR(TS_data=$B$1,cointer_DATA=$B$1),ROW(INDIRECT("1:"&amp;ROWS(TS_data)))),ROWS($1:17)),1),"")</f>
        <v/>
      </c>
      <c r="C19" t="str">
        <f t="array" aca="1" ref="C19" ca="1">IF(ROWS($1:17)&lt;=COUNTIF(TS_data,$B$1),INDEX(MesData,SMALL(IF(OR(TS_data=$B$1,cointer_DATA=$B$1),ROW(INDIRECT("1:"&amp;ROWS(TS_data)))),ROWS($1:17)),2),"")</f>
        <v/>
      </c>
      <c r="D19" s="2" t="str">
        <f t="array" aca="1" ref="D19" ca="1">IF(ROWS($1:17)&lt;=COUNTIF(TS_data,$B$1),INDEX(MesData,SMALL(IF(OR(TS_data=$B$1,cointer_DATA=$B$1),ROW(INDIRECT("1:"&amp;ROWS(TS_data)))),ROWS($1:17)),3),"")</f>
        <v/>
      </c>
      <c r="E19" s="56" t="e">
        <f ca="1">IF(A19="","",IF(VLOOKUP($A19,'effectif equipe'!$B$2:$AS$283,6,FALSE)="","",VLOOKUP($A19,'effectif equipe'!$B$2:$AS$283,6,FALSE)))</f>
        <v>#N/A</v>
      </c>
      <c r="F19" s="56" t="str">
        <f ca="1">IF(B19="","",IF(VLOOKUP($A19,'effectif equipe'!$B$2:$AS$283,7,FALSE)="","",VLOOKUP($A19,'effectif equipe'!$B$2:$AS$283,7,FALSE)))</f>
        <v/>
      </c>
      <c r="G19" s="56" t="str">
        <f ca="1">IF(C19="","",IF(VLOOKUP($A19,'effectif equipe'!$B$2:$AS$283,8,FALSE)="","",VLOOKUP($A19,'effectif equipe'!$B$2:$AS$283,8,FALSE)))</f>
        <v/>
      </c>
      <c r="H19" s="56" t="e">
        <f ca="1">IF(A19="","",IF(VLOOKUP($A19,'effectif equipe'!$B$2:$AS$283,16,FALSE)="","",VLOOKUP($A19,'effectif equipe'!$B$2:$AS$283,16,FALSE)))</f>
        <v>#N/A</v>
      </c>
      <c r="I19" s="56" t="e">
        <f ca="1">IF(A19="","",IF(VLOOKUP($A19,'effectif equipe'!$B$2:$AS$283,19,FALSE)="","",VLOOKUP($A19,'effectif equipe'!$B$2:$AS$283,19,FALSE)))</f>
        <v>#N/A</v>
      </c>
    </row>
    <row r="20" spans="1:9" x14ac:dyDescent="0.25">
      <c r="A20" t="str">
        <f t="shared" ca="1" si="0"/>
        <v xml:space="preserve"> </v>
      </c>
      <c r="B20" t="str">
        <f t="array" aca="1" ref="B20" ca="1">IF(ROWS($1:18)&lt;=COUNTIF(TS_data,$B$1),INDEX(MesData,SMALL(IF(OR(TS_data=$B$1,cointer_DATA=$B$1),ROW(INDIRECT("1:"&amp;ROWS(TS_data)))),ROWS($1:18)),1),"")</f>
        <v/>
      </c>
      <c r="C20" t="str">
        <f t="array" aca="1" ref="C20" ca="1">IF(ROWS($1:18)&lt;=COUNTIF(TS_data,$B$1),INDEX(MesData,SMALL(IF(OR(TS_data=$B$1,cointer_DATA=$B$1),ROW(INDIRECT("1:"&amp;ROWS(TS_data)))),ROWS($1:18)),2),"")</f>
        <v/>
      </c>
      <c r="D20" s="2" t="str">
        <f t="array" aca="1" ref="D20" ca="1">IF(ROWS($1:18)&lt;=COUNTIF(TS_data,$B$1),INDEX(MesData,SMALL(IF(OR(TS_data=$B$1,cointer_DATA=$B$1),ROW(INDIRECT("1:"&amp;ROWS(TS_data)))),ROWS($1:18)),3),"")</f>
        <v/>
      </c>
      <c r="E20" s="56" t="e">
        <f ca="1">IF(A20="","",IF(VLOOKUP($A20,'effectif equipe'!$B$2:$AS$283,6,FALSE)="","",VLOOKUP($A20,'effectif equipe'!$B$2:$AS$283,6,FALSE)))</f>
        <v>#N/A</v>
      </c>
      <c r="F20" s="56" t="str">
        <f ca="1">IF(B20="","",IF(VLOOKUP($A20,'effectif equipe'!$B$2:$AS$283,7,FALSE)="","",VLOOKUP($A20,'effectif equipe'!$B$2:$AS$283,7,FALSE)))</f>
        <v/>
      </c>
      <c r="G20" s="56" t="str">
        <f ca="1">IF(C20="","",IF(VLOOKUP($A20,'effectif equipe'!$B$2:$AS$283,8,FALSE)="","",VLOOKUP($A20,'effectif equipe'!$B$2:$AS$283,8,FALSE)))</f>
        <v/>
      </c>
      <c r="H20" s="56" t="e">
        <f ca="1">IF(A20="","",IF(VLOOKUP($A20,'effectif equipe'!$B$2:$AS$283,16,FALSE)="","",VLOOKUP($A20,'effectif equipe'!$B$2:$AS$283,16,FALSE)))</f>
        <v>#N/A</v>
      </c>
      <c r="I20" s="56" t="e">
        <f ca="1">IF(A20="","",IF(VLOOKUP($A20,'effectif equipe'!$B$2:$AS$283,19,FALSE)="","",VLOOKUP($A20,'effectif equipe'!$B$2:$AS$283,19,FALSE)))</f>
        <v>#N/A</v>
      </c>
    </row>
    <row r="21" spans="1:9" x14ac:dyDescent="0.25">
      <c r="A21" t="str">
        <f t="shared" ca="1" si="0"/>
        <v xml:space="preserve"> </v>
      </c>
      <c r="B21" t="str">
        <f t="array" aca="1" ref="B21" ca="1">IF(ROWS($1:19)&lt;=COUNTIF(TS_data,$B$1),INDEX(MesData,SMALL(IF(OR(TS_data=$B$1,cointer_DATA=$B$1),ROW(INDIRECT("1:"&amp;ROWS(TS_data)))),ROWS($1:19)),1),"")</f>
        <v/>
      </c>
      <c r="C21" t="str">
        <f t="array" aca="1" ref="C21" ca="1">IF(ROWS($1:19)&lt;=COUNTIF(TS_data,$B$1),INDEX(MesData,SMALL(IF(OR(TS_data=$B$1,cointer_DATA=$B$1),ROW(INDIRECT("1:"&amp;ROWS(TS_data)))),ROWS($1:19)),2),"")</f>
        <v/>
      </c>
      <c r="D21" s="2" t="str">
        <f t="array" aca="1" ref="D21" ca="1">IF(ROWS($1:19)&lt;=COUNTIF(TS_data,$B$1),INDEX(MesData,SMALL(IF(OR(TS_data=$B$1,cointer_DATA=$B$1),ROW(INDIRECT("1:"&amp;ROWS(TS_data)))),ROWS($1:19)),3),"")</f>
        <v/>
      </c>
      <c r="E21" s="56" t="e">
        <f ca="1">IF(A21="","",IF(VLOOKUP($A21,'effectif equipe'!$B$2:$AS$283,6,FALSE)="","",VLOOKUP($A21,'effectif equipe'!$B$2:$AS$283,6,FALSE)))</f>
        <v>#N/A</v>
      </c>
      <c r="F21" s="56" t="str">
        <f ca="1">IF(B21="","",IF(VLOOKUP($A21,'effectif equipe'!$B$2:$AS$283,7,FALSE)="","",VLOOKUP($A21,'effectif equipe'!$B$2:$AS$283,7,FALSE)))</f>
        <v/>
      </c>
      <c r="G21" s="56" t="str">
        <f ca="1">IF(C21="","",IF(VLOOKUP($A21,'effectif equipe'!$B$2:$AS$283,8,FALSE)="","",VLOOKUP($A21,'effectif equipe'!$B$2:$AS$283,8,FALSE)))</f>
        <v/>
      </c>
      <c r="H21" s="56" t="e">
        <f ca="1">IF(A21="","",IF(VLOOKUP($A21,'effectif equipe'!$B$2:$AS$283,16,FALSE)="","",VLOOKUP($A21,'effectif equipe'!$B$2:$AS$283,16,FALSE)))</f>
        <v>#N/A</v>
      </c>
      <c r="I21" s="56" t="e">
        <f ca="1">IF(A21="","",IF(VLOOKUP($A21,'effectif equipe'!$B$2:$AS$283,19,FALSE)="","",VLOOKUP($A21,'effectif equipe'!$B$2:$AS$283,19,FALSE)))</f>
        <v>#N/A</v>
      </c>
    </row>
    <row r="22" spans="1:9" x14ac:dyDescent="0.25">
      <c r="A22" t="str">
        <f t="shared" ca="1" si="0"/>
        <v xml:space="preserve"> </v>
      </c>
      <c r="B22" t="str">
        <f t="array" aca="1" ref="B22" ca="1">IF(ROWS($1:20)&lt;=COUNTIF(TS_data,$B$1),INDEX(MesData,SMALL(IF(OR(TS_data=$B$1,cointer_DATA=$B$1),ROW(INDIRECT("1:"&amp;ROWS(TS_data)))),ROWS($1:20)),1),"")</f>
        <v/>
      </c>
      <c r="C22" t="str">
        <f t="array" aca="1" ref="C22" ca="1">IF(ROWS($1:20)&lt;=COUNTIF(TS_data,$B$1),INDEX(MesData,SMALL(IF(OR(TS_data=$B$1,cointer_DATA=$B$1),ROW(INDIRECT("1:"&amp;ROWS(TS_data)))),ROWS($1:20)),2),"")</f>
        <v/>
      </c>
      <c r="D22" s="2" t="str">
        <f t="array" aca="1" ref="D22" ca="1">IF(ROWS($1:20)&lt;=COUNTIF(TS_data,$B$1),INDEX(MesData,SMALL(IF(OR(TS_data=$B$1,cointer_DATA=$B$1),ROW(INDIRECT("1:"&amp;ROWS(TS_data)))),ROWS($1:20)),3),"")</f>
        <v/>
      </c>
      <c r="E22" s="56" t="e">
        <f ca="1">IF(A22="","",IF(VLOOKUP($A22,'effectif equipe'!$B$2:$AS$283,6,FALSE)="","",VLOOKUP($A22,'effectif equipe'!$B$2:$AS$283,6,FALSE)))</f>
        <v>#N/A</v>
      </c>
      <c r="F22" s="56" t="str">
        <f ca="1">IF(B22="","",IF(VLOOKUP($A22,'effectif equipe'!$B$2:$AS$283,7,FALSE)="","",VLOOKUP($A22,'effectif equipe'!$B$2:$AS$283,7,FALSE)))</f>
        <v/>
      </c>
      <c r="G22" s="56" t="str">
        <f ca="1">IF(C22="","",IF(VLOOKUP($A22,'effectif equipe'!$B$2:$AS$283,8,FALSE)="","",VLOOKUP($A22,'effectif equipe'!$B$2:$AS$283,8,FALSE)))</f>
        <v/>
      </c>
      <c r="H22" s="56" t="e">
        <f ca="1">IF(A22="","",IF(VLOOKUP($A22,'effectif equipe'!$B$2:$AS$283,16,FALSE)="","",VLOOKUP($A22,'effectif equipe'!$B$2:$AS$283,16,FALSE)))</f>
        <v>#N/A</v>
      </c>
      <c r="I22" s="56" t="e">
        <f ca="1">IF(A22="","",IF(VLOOKUP($A22,'effectif equipe'!$B$2:$AS$283,19,FALSE)="","",VLOOKUP($A22,'effectif equipe'!$B$2:$AS$283,19,FALSE)))</f>
        <v>#N/A</v>
      </c>
    </row>
    <row r="23" spans="1:9" x14ac:dyDescent="0.25">
      <c r="A23" t="str">
        <f t="shared" ca="1" si="0"/>
        <v xml:space="preserve"> </v>
      </c>
      <c r="B23" t="str">
        <f t="array" aca="1" ref="B23" ca="1">IF(ROWS($1:21)&lt;=COUNTIF(TS_data,$B$1),INDEX(MesData,SMALL(IF(OR(TS_data=$B$1,cointer_DATA=$B$1),ROW(INDIRECT("1:"&amp;ROWS(TS_data)))),ROWS($1:21)),1),"")</f>
        <v/>
      </c>
      <c r="C23" t="str">
        <f t="array" aca="1" ref="C23" ca="1">IF(ROWS($1:21)&lt;=COUNTIF(TS_data,$B$1),INDEX(MesData,SMALL(IF(OR(TS_data=$B$1,cointer_DATA=$B$1),ROW(INDIRECT("1:"&amp;ROWS(TS_data)))),ROWS($1:21)),2),"")</f>
        <v/>
      </c>
      <c r="D23" s="2" t="str">
        <f t="array" aca="1" ref="D23" ca="1">IF(ROWS($1:21)&lt;=COUNTIF(TS_data,$B$1),INDEX(MesData,SMALL(IF(OR(TS_data=$B$1,cointer_DATA=$B$1),ROW(INDIRECT("1:"&amp;ROWS(TS_data)))),ROWS($1:21)),3),"")</f>
        <v/>
      </c>
      <c r="E23" s="56" t="e">
        <f ca="1">IF(A23="","",IF(VLOOKUP($A23,'effectif equipe'!$B$2:$AS$283,6,FALSE)="","",VLOOKUP($A23,'effectif equipe'!$B$2:$AS$283,6,FALSE)))</f>
        <v>#N/A</v>
      </c>
      <c r="F23" s="56" t="str">
        <f ca="1">IF(B23="","",IF(VLOOKUP($A23,'effectif equipe'!$B$2:$AS$283,7,FALSE)="","",VLOOKUP($A23,'effectif equipe'!$B$2:$AS$283,7,FALSE)))</f>
        <v/>
      </c>
      <c r="G23" s="56" t="str">
        <f ca="1">IF(C23="","",IF(VLOOKUP($A23,'effectif equipe'!$B$2:$AS$283,8,FALSE)="","",VLOOKUP($A23,'effectif equipe'!$B$2:$AS$283,8,FALSE)))</f>
        <v/>
      </c>
      <c r="H23" s="56" t="e">
        <f ca="1">IF(A23="","",IF(VLOOKUP($A23,'effectif equipe'!$B$2:$AS$283,16,FALSE)="","",VLOOKUP($A23,'effectif equipe'!$B$2:$AS$283,16,FALSE)))</f>
        <v>#N/A</v>
      </c>
      <c r="I23" s="56" t="e">
        <f ca="1">IF(A23="","",IF(VLOOKUP($A23,'effectif equipe'!$B$2:$AS$283,19,FALSE)="","",VLOOKUP($A23,'effectif equipe'!$B$2:$AS$283,19,FALSE)))</f>
        <v>#N/A</v>
      </c>
    </row>
    <row r="24" spans="1:9" x14ac:dyDescent="0.25">
      <c r="A24" t="str">
        <f t="shared" ca="1" si="0"/>
        <v xml:space="preserve"> </v>
      </c>
      <c r="B24" t="str">
        <f t="array" aca="1" ref="B24" ca="1">IF(ROWS($1:22)&lt;=COUNTIF(TS_data,$B$1),INDEX(MesData,SMALL(IF(OR(TS_data=$B$1,cointer_DATA=$B$1),ROW(INDIRECT("1:"&amp;ROWS(TS_data)))),ROWS($1:22)),1),"")</f>
        <v/>
      </c>
      <c r="C24" t="str">
        <f t="array" aca="1" ref="C24" ca="1">IF(ROWS($1:22)&lt;=COUNTIF(TS_data,$B$1),INDEX(MesData,SMALL(IF(OR(TS_data=$B$1,cointer_DATA=$B$1),ROW(INDIRECT("1:"&amp;ROWS(TS_data)))),ROWS($1:22)),2),"")</f>
        <v/>
      </c>
      <c r="D24" s="2" t="str">
        <f t="array" aca="1" ref="D24" ca="1">IF(ROWS($1:22)&lt;=COUNTIF(TS_data,$B$1),INDEX(MesData,SMALL(IF(OR(TS_data=$B$1,cointer_DATA=$B$1),ROW(INDIRECT("1:"&amp;ROWS(TS_data)))),ROWS($1:22)),3),"")</f>
        <v/>
      </c>
      <c r="E24" s="56" t="e">
        <f ca="1">IF(A24="","",IF(VLOOKUP($A24,'effectif equipe'!$B$2:$AS$283,6,FALSE)="","",VLOOKUP($A24,'effectif equipe'!$B$2:$AS$283,6,FALSE)))</f>
        <v>#N/A</v>
      </c>
      <c r="F24" s="56" t="str">
        <f ca="1">IF(B24="","",IF(VLOOKUP($A24,'effectif equipe'!$B$2:$AS$283,7,FALSE)="","",VLOOKUP($A24,'effectif equipe'!$B$2:$AS$283,7,FALSE)))</f>
        <v/>
      </c>
      <c r="G24" s="56" t="str">
        <f ca="1">IF(C24="","",IF(VLOOKUP($A24,'effectif equipe'!$B$2:$AS$283,8,FALSE)="","",VLOOKUP($A24,'effectif equipe'!$B$2:$AS$283,8,FALSE)))</f>
        <v/>
      </c>
      <c r="H24" s="56" t="e">
        <f ca="1">IF(A24="","",IF(VLOOKUP($A24,'effectif equipe'!$B$2:$AS$283,16,FALSE)="","",VLOOKUP($A24,'effectif equipe'!$B$2:$AS$283,16,FALSE)))</f>
        <v>#N/A</v>
      </c>
      <c r="I24" s="56" t="e">
        <f ca="1">IF(A24="","",IF(VLOOKUP($A24,'effectif equipe'!$B$2:$AS$283,19,FALSE)="","",VLOOKUP($A24,'effectif equipe'!$B$2:$AS$283,19,FALSE)))</f>
        <v>#N/A</v>
      </c>
    </row>
    <row r="25" spans="1:9" x14ac:dyDescent="0.25">
      <c r="A25" t="str">
        <f t="shared" ca="1" si="0"/>
        <v xml:space="preserve"> </v>
      </c>
      <c r="B25" t="str">
        <f t="array" aca="1" ref="B25" ca="1">IF(ROWS($1:23)&lt;=COUNTIF(TS_data,$B$1),INDEX(MesData,SMALL(IF(OR(TS_data=$B$1,cointer_DATA=$B$1),ROW(INDIRECT("1:"&amp;ROWS(TS_data)))),ROWS($1:23)),1),"")</f>
        <v/>
      </c>
      <c r="C25" t="str">
        <f t="array" aca="1" ref="C25" ca="1">IF(ROWS($1:23)&lt;=COUNTIF(TS_data,$B$1),INDEX(MesData,SMALL(IF(OR(TS_data=$B$1,cointer_DATA=$B$1),ROW(INDIRECT("1:"&amp;ROWS(TS_data)))),ROWS($1:23)),2),"")</f>
        <v/>
      </c>
      <c r="D25" s="2" t="str">
        <f t="array" aca="1" ref="D25" ca="1">IF(ROWS($1:23)&lt;=COUNTIF(TS_data,$B$1),INDEX(MesData,SMALL(IF(OR(TS_data=$B$1,cointer_DATA=$B$1),ROW(INDIRECT("1:"&amp;ROWS(TS_data)))),ROWS($1:23)),3),"")</f>
        <v/>
      </c>
      <c r="E25" s="56" t="e">
        <f ca="1">IF(A25="","",IF(VLOOKUP($A25,'effectif equipe'!$B$2:$AS$283,6,FALSE)="","",VLOOKUP($A25,'effectif equipe'!$B$2:$AS$283,6,FALSE)))</f>
        <v>#N/A</v>
      </c>
      <c r="F25" s="56" t="str">
        <f ca="1">IF(B25="","",IF(VLOOKUP($A25,'effectif equipe'!$B$2:$AS$283,7,FALSE)="","",VLOOKUP($A25,'effectif equipe'!$B$2:$AS$283,7,FALSE)))</f>
        <v/>
      </c>
      <c r="G25" s="56" t="str">
        <f ca="1">IF(C25="","",IF(VLOOKUP($A25,'effectif equipe'!$B$2:$AS$283,8,FALSE)="","",VLOOKUP($A25,'effectif equipe'!$B$2:$AS$283,8,FALSE)))</f>
        <v/>
      </c>
      <c r="H25" s="56" t="e">
        <f ca="1">IF(A25="","",IF(VLOOKUP($A25,'effectif equipe'!$B$2:$AS$283,16,FALSE)="","",VLOOKUP($A25,'effectif equipe'!$B$2:$AS$283,16,FALSE)))</f>
        <v>#N/A</v>
      </c>
      <c r="I25" s="56" t="e">
        <f ca="1">IF(A25="","",IF(VLOOKUP($A25,'effectif equipe'!$B$2:$AS$283,19,FALSE)="","",VLOOKUP($A25,'effectif equipe'!$B$2:$AS$283,19,FALSE)))</f>
        <v>#N/A</v>
      </c>
    </row>
    <row r="26" spans="1:9" x14ac:dyDescent="0.25">
      <c r="A26" t="str">
        <f t="shared" ca="1" si="0"/>
        <v xml:space="preserve"> </v>
      </c>
      <c r="B26" t="str">
        <f t="array" aca="1" ref="B26" ca="1">IF(ROWS($1:24)&lt;=COUNTIF(TS_data,$B$1),INDEX(MesData,SMALL(IF(OR(TS_data=$B$1,cointer_DATA=$B$1),ROW(INDIRECT("1:"&amp;ROWS(TS_data)))),ROWS($1:24)),1),"")</f>
        <v/>
      </c>
      <c r="C26" t="str">
        <f t="array" aca="1" ref="C26" ca="1">IF(ROWS($1:24)&lt;=COUNTIF(TS_data,$B$1),INDEX(MesData,SMALL(IF(OR(TS_data=$B$1,cointer_DATA=$B$1),ROW(INDIRECT("1:"&amp;ROWS(TS_data)))),ROWS($1:24)),2),"")</f>
        <v/>
      </c>
      <c r="D26" s="2" t="str">
        <f t="array" aca="1" ref="D26" ca="1">IF(ROWS($1:24)&lt;=COUNTIF(TS_data,$B$1),INDEX(MesData,SMALL(IF(OR(TS_data=$B$1,cointer_DATA=$B$1),ROW(INDIRECT("1:"&amp;ROWS(TS_data)))),ROWS($1:24)),3),"")</f>
        <v/>
      </c>
      <c r="E26" s="56" t="e">
        <f ca="1">IF(A26="","",IF(VLOOKUP($A26,'effectif equipe'!$B$2:$AS$283,6,FALSE)="","",VLOOKUP($A26,'effectif equipe'!$B$2:$AS$283,6,FALSE)))</f>
        <v>#N/A</v>
      </c>
      <c r="F26" s="56" t="str">
        <f ca="1">IF(B26="","",IF(VLOOKUP($A26,'effectif equipe'!$B$2:$AS$283,7,FALSE)="","",VLOOKUP($A26,'effectif equipe'!$B$2:$AS$283,7,FALSE)))</f>
        <v/>
      </c>
      <c r="G26" s="56" t="str">
        <f ca="1">IF(C26="","",IF(VLOOKUP($A26,'effectif equipe'!$B$2:$AS$283,8,FALSE)="","",VLOOKUP($A26,'effectif equipe'!$B$2:$AS$283,8,FALSE)))</f>
        <v/>
      </c>
      <c r="H26" s="56" t="e">
        <f ca="1">IF(A26="","",IF(VLOOKUP($A26,'effectif equipe'!$B$2:$AS$283,16,FALSE)="","",VLOOKUP($A26,'effectif equipe'!$B$2:$AS$283,16,FALSE)))</f>
        <v>#N/A</v>
      </c>
      <c r="I26" s="56" t="e">
        <f ca="1">IF(A26="","",IF(VLOOKUP($A26,'effectif equipe'!$B$2:$AS$283,19,FALSE)="","",VLOOKUP($A26,'effectif equipe'!$B$2:$AS$283,19,FALSE)))</f>
        <v>#N/A</v>
      </c>
    </row>
    <row r="27" spans="1:9" x14ac:dyDescent="0.25">
      <c r="A27" t="str">
        <f t="shared" ca="1" si="0"/>
        <v xml:space="preserve"> </v>
      </c>
      <c r="B27" t="str">
        <f t="array" aca="1" ref="B27" ca="1">IF(ROWS($1:25)&lt;=COUNTIF(TS_data,$B$1),INDEX(MesData,SMALL(IF(OR(TS_data=$B$1,cointer_DATA=$B$1),ROW(INDIRECT("1:"&amp;ROWS(TS_data)))),ROWS($1:25)),1),"")</f>
        <v/>
      </c>
      <c r="C27" t="str">
        <f t="array" aca="1" ref="C27" ca="1">IF(ROWS($1:25)&lt;=COUNTIF(TS_data,$B$1),INDEX(MesData,SMALL(IF(OR(TS_data=$B$1,cointer_DATA=$B$1),ROW(INDIRECT("1:"&amp;ROWS(TS_data)))),ROWS($1:25)),2),"")</f>
        <v/>
      </c>
      <c r="D27" s="2" t="str">
        <f t="array" aca="1" ref="D27" ca="1">IF(ROWS($1:25)&lt;=COUNTIF(TS_data,$B$1),INDEX(MesData,SMALL(IF(OR(TS_data=$B$1,cointer_DATA=$B$1),ROW(INDIRECT("1:"&amp;ROWS(TS_data)))),ROWS($1:25)),3),"")</f>
        <v/>
      </c>
      <c r="E27" s="56" t="e">
        <f ca="1">IF(A27="","",IF(VLOOKUP($A27,'effectif equipe'!$B$2:$AS$283,6,FALSE)="","",VLOOKUP($A27,'effectif equipe'!$B$2:$AS$283,6,FALSE)))</f>
        <v>#N/A</v>
      </c>
      <c r="F27" s="56" t="str">
        <f ca="1">IF(B27="","",IF(VLOOKUP($A27,'effectif equipe'!$B$2:$AS$283,7,FALSE)="","",VLOOKUP($A27,'effectif equipe'!$B$2:$AS$283,7,FALSE)))</f>
        <v/>
      </c>
      <c r="G27" s="56" t="str">
        <f ca="1">IF(C27="","",IF(VLOOKUP($A27,'effectif equipe'!$B$2:$AS$283,8,FALSE)="","",VLOOKUP($A27,'effectif equipe'!$B$2:$AS$283,8,FALSE)))</f>
        <v/>
      </c>
      <c r="H27" s="56" t="e">
        <f ca="1">IF(A27="","",IF(VLOOKUP($A27,'effectif equipe'!$B$2:$AS$283,16,FALSE)="","",VLOOKUP($A27,'effectif equipe'!$B$2:$AS$283,16,FALSE)))</f>
        <v>#N/A</v>
      </c>
      <c r="I27" s="56" t="e">
        <f ca="1">IF(A27="","",IF(VLOOKUP($A27,'effectif equipe'!$B$2:$AS$283,19,FALSE)="","",VLOOKUP($A27,'effectif equipe'!$B$2:$AS$283,19,FALSE)))</f>
        <v>#N/A</v>
      </c>
    </row>
    <row r="28" spans="1:9" x14ac:dyDescent="0.25">
      <c r="A28" t="str">
        <f t="shared" ca="1" si="0"/>
        <v xml:space="preserve"> </v>
      </c>
      <c r="B28" t="str">
        <f t="array" aca="1" ref="B28" ca="1">IF(ROWS($1:26)&lt;=COUNTIF(TS_data,$B$1),INDEX(MesData,SMALL(IF(OR(TS_data=$B$1,cointer_DATA=$B$1),ROW(INDIRECT("1:"&amp;ROWS(TS_data)))),ROWS($1:26)),1),"")</f>
        <v/>
      </c>
      <c r="C28" t="str">
        <f t="array" aca="1" ref="C28" ca="1">IF(ROWS($1:26)&lt;=COUNTIF(TS_data,$B$1),INDEX(MesData,SMALL(IF(OR(TS_data=$B$1,cointer_DATA=$B$1),ROW(INDIRECT("1:"&amp;ROWS(TS_data)))),ROWS($1:26)),2),"")</f>
        <v/>
      </c>
      <c r="D28" s="2" t="str">
        <f t="array" aca="1" ref="D28" ca="1">IF(ROWS($1:26)&lt;=COUNTIF(TS_data,$B$1),INDEX(MesData,SMALL(IF(OR(TS_data=$B$1,cointer_DATA=$B$1),ROW(INDIRECT("1:"&amp;ROWS(TS_data)))),ROWS($1:26)),3),"")</f>
        <v/>
      </c>
      <c r="E28" s="56" t="e">
        <f ca="1">IF(A28="","",IF(VLOOKUP($A28,'effectif equipe'!$B$2:$AS$283,6,FALSE)="","",VLOOKUP($A28,'effectif equipe'!$B$2:$AS$283,6,FALSE)))</f>
        <v>#N/A</v>
      </c>
      <c r="F28" s="56" t="str">
        <f ca="1">IF(B28="","",IF(VLOOKUP($A28,'effectif equipe'!$B$2:$AS$283,7,FALSE)="","",VLOOKUP($A28,'effectif equipe'!$B$2:$AS$283,7,FALSE)))</f>
        <v/>
      </c>
      <c r="G28" s="56" t="str">
        <f ca="1">IF(C28="","",IF(VLOOKUP($A28,'effectif equipe'!$B$2:$AS$283,8,FALSE)="","",VLOOKUP($A28,'effectif equipe'!$B$2:$AS$283,8,FALSE)))</f>
        <v/>
      </c>
      <c r="H28" s="56" t="e">
        <f ca="1">IF(A28="","",IF(VLOOKUP($A28,'effectif equipe'!$B$2:$AS$283,16,FALSE)="","",VLOOKUP($A28,'effectif equipe'!$B$2:$AS$283,16,FALSE)))</f>
        <v>#N/A</v>
      </c>
      <c r="I28" s="56" t="e">
        <f ca="1">IF(A28="","",IF(VLOOKUP($A28,'effectif equipe'!$B$2:$AS$283,19,FALSE)="","",VLOOKUP($A28,'effectif equipe'!$B$2:$AS$283,19,FALSE)))</f>
        <v>#N/A</v>
      </c>
    </row>
    <row r="29" spans="1:9" x14ac:dyDescent="0.25">
      <c r="A29" t="str">
        <f t="shared" ca="1" si="0"/>
        <v xml:space="preserve"> </v>
      </c>
      <c r="B29" t="str">
        <f t="array" aca="1" ref="B29" ca="1">IF(ROWS($1:27)&lt;=COUNTIF(TS_data,$B$1),INDEX(MesData,SMALL(IF(OR(TS_data=$B$1,cointer_DATA=$B$1),ROW(INDIRECT("1:"&amp;ROWS(TS_data)))),ROWS($1:27)),1),"")</f>
        <v/>
      </c>
      <c r="C29" t="str">
        <f t="array" aca="1" ref="C29" ca="1">IF(ROWS($1:27)&lt;=COUNTIF(TS_data,$B$1),INDEX(MesData,SMALL(IF(OR(TS_data=$B$1,cointer_DATA=$B$1),ROW(INDIRECT("1:"&amp;ROWS(TS_data)))),ROWS($1:27)),2),"")</f>
        <v/>
      </c>
      <c r="D29" s="2" t="str">
        <f t="array" aca="1" ref="D29" ca="1">IF(ROWS($1:27)&lt;=COUNTIF(TS_data,$B$1),INDEX(MesData,SMALL(IF(OR(TS_data=$B$1,cointer_DATA=$B$1),ROW(INDIRECT("1:"&amp;ROWS(TS_data)))),ROWS($1:27)),3),"")</f>
        <v/>
      </c>
      <c r="E29" s="56" t="e">
        <f ca="1">IF(A29="","",IF(VLOOKUP($A29,'effectif equipe'!$B$2:$AS$283,6,FALSE)="","",VLOOKUP($A29,'effectif equipe'!$B$2:$AS$283,6,FALSE)))</f>
        <v>#N/A</v>
      </c>
      <c r="F29" s="56" t="str">
        <f ca="1">IF(B29="","",IF(VLOOKUP($A29,'effectif equipe'!$B$2:$AS$283,7,FALSE)="","",VLOOKUP($A29,'effectif equipe'!$B$2:$AS$283,7,FALSE)))</f>
        <v/>
      </c>
      <c r="G29" s="56" t="str">
        <f ca="1">IF(C29="","",IF(VLOOKUP($A29,'effectif equipe'!$B$2:$AS$283,8,FALSE)="","",VLOOKUP($A29,'effectif equipe'!$B$2:$AS$283,8,FALSE)))</f>
        <v/>
      </c>
      <c r="H29" s="56" t="e">
        <f ca="1">IF(A29="","",IF(VLOOKUP($A29,'effectif equipe'!$B$2:$AS$283,16,FALSE)="","",VLOOKUP($A29,'effectif equipe'!$B$2:$AS$283,16,FALSE)))</f>
        <v>#N/A</v>
      </c>
      <c r="I29" s="56" t="e">
        <f ca="1">IF(A29="","",IF(VLOOKUP($A29,'effectif equipe'!$B$2:$AS$283,19,FALSE)="","",VLOOKUP($A29,'effectif equipe'!$B$2:$AS$283,19,FALSE)))</f>
        <v>#N/A</v>
      </c>
    </row>
    <row r="30" spans="1:9" x14ac:dyDescent="0.25">
      <c r="A30" t="str">
        <f t="shared" ca="1" si="0"/>
        <v xml:space="preserve"> </v>
      </c>
      <c r="B30" t="str">
        <f t="array" aca="1" ref="B30" ca="1">IF(ROWS($1:28)&lt;=COUNTIF(TS_data,$B$1),INDEX(MesData,SMALL(IF(OR(TS_data=$B$1,cointer_DATA=$B$1),ROW(INDIRECT("1:"&amp;ROWS(TS_data)))),ROWS($1:28)),1),"")</f>
        <v/>
      </c>
      <c r="C30" t="str">
        <f t="array" aca="1" ref="C30" ca="1">IF(ROWS($1:28)&lt;=COUNTIF(TS_data,$B$1),INDEX(MesData,SMALL(IF(OR(TS_data=$B$1,cointer_DATA=$B$1),ROW(INDIRECT("1:"&amp;ROWS(TS_data)))),ROWS($1:28)),2),"")</f>
        <v/>
      </c>
      <c r="D30" s="2" t="str">
        <f t="array" aca="1" ref="D30" ca="1">IF(ROWS($1:28)&lt;=COUNTIF(TS_data,$B$1),INDEX(MesData,SMALL(IF(OR(TS_data=$B$1,cointer_DATA=$B$1),ROW(INDIRECT("1:"&amp;ROWS(TS_data)))),ROWS($1:28)),3),"")</f>
        <v/>
      </c>
      <c r="E30" s="56" t="e">
        <f ca="1">IF(A30="","",IF(VLOOKUP($A30,'effectif equipe'!$B$2:$AS$283,6,FALSE)="","",VLOOKUP($A30,'effectif equipe'!$B$2:$AS$283,6,FALSE)))</f>
        <v>#N/A</v>
      </c>
      <c r="F30" s="56" t="str">
        <f ca="1">IF(B30="","",IF(VLOOKUP($A30,'effectif equipe'!$B$2:$AS$283,7,FALSE)="","",VLOOKUP($A30,'effectif equipe'!$B$2:$AS$283,7,FALSE)))</f>
        <v/>
      </c>
      <c r="G30" s="56" t="str">
        <f ca="1">IF(C30="","",IF(VLOOKUP($A30,'effectif equipe'!$B$2:$AS$283,8,FALSE)="","",VLOOKUP($A30,'effectif equipe'!$B$2:$AS$283,8,FALSE)))</f>
        <v/>
      </c>
      <c r="H30" s="56" t="e">
        <f ca="1">IF(A30="","",IF(VLOOKUP($A30,'effectif equipe'!$B$2:$AS$283,16,FALSE)="","",VLOOKUP($A30,'effectif equipe'!$B$2:$AS$283,16,FALSE)))</f>
        <v>#N/A</v>
      </c>
      <c r="I30" s="56" t="e">
        <f ca="1">IF(A30="","",IF(VLOOKUP($A30,'effectif equipe'!$B$2:$AS$283,19,FALSE)="","",VLOOKUP($A30,'effectif equipe'!$B$2:$AS$283,19,FALSE)))</f>
        <v>#N/A</v>
      </c>
    </row>
    <row r="31" spans="1:9" x14ac:dyDescent="0.25">
      <c r="A31" t="str">
        <f t="shared" ca="1" si="0"/>
        <v xml:space="preserve"> </v>
      </c>
      <c r="B31" t="str">
        <f t="array" aca="1" ref="B31" ca="1">IF(ROWS($1:29)&lt;=COUNTIF(TS_data,$B$1),INDEX(MesData,SMALL(IF(OR(TS_data=$B$1,cointer_DATA=$B$1),ROW(INDIRECT("1:"&amp;ROWS(TS_data)))),ROWS($1:29)),1),"")</f>
        <v/>
      </c>
      <c r="C31" t="str">
        <f t="array" aca="1" ref="C31" ca="1">IF(ROWS($1:29)&lt;=COUNTIF(TS_data,$B$1),INDEX(MesData,SMALL(IF(OR(TS_data=$B$1,cointer_DATA=$B$1),ROW(INDIRECT("1:"&amp;ROWS(TS_data)))),ROWS($1:29)),2),"")</f>
        <v/>
      </c>
      <c r="D31" s="2" t="str">
        <f t="array" aca="1" ref="D31" ca="1">IF(ROWS($1:29)&lt;=COUNTIF(TS_data,$B$1),INDEX(MesData,SMALL(IF(OR(TS_data=$B$1,cointer_DATA=$B$1),ROW(INDIRECT("1:"&amp;ROWS(TS_data)))),ROWS($1:29)),3),"")</f>
        <v/>
      </c>
      <c r="E31" s="56" t="e">
        <f ca="1">IF(A31="","",IF(VLOOKUP($A31,'effectif equipe'!$B$2:$AS$283,6,FALSE)="","",VLOOKUP($A31,'effectif equipe'!$B$2:$AS$283,6,FALSE)))</f>
        <v>#N/A</v>
      </c>
      <c r="F31" s="56" t="str">
        <f ca="1">IF(B31="","",IF(VLOOKUP($A31,'effectif equipe'!$B$2:$AS$283,7,FALSE)="","",VLOOKUP($A31,'effectif equipe'!$B$2:$AS$283,7,FALSE)))</f>
        <v/>
      </c>
      <c r="G31" s="56" t="str">
        <f ca="1">IF(C31="","",IF(VLOOKUP($A31,'effectif equipe'!$B$2:$AS$283,8,FALSE)="","",VLOOKUP($A31,'effectif equipe'!$B$2:$AS$283,8,FALSE)))</f>
        <v/>
      </c>
      <c r="H31" s="56" t="e">
        <f ca="1">IF(A31="","",IF(VLOOKUP($A31,'effectif equipe'!$B$2:$AS$283,16,FALSE)="","",VLOOKUP($A31,'effectif equipe'!$B$2:$AS$283,16,FALSE)))</f>
        <v>#N/A</v>
      </c>
      <c r="I31" s="56" t="e">
        <f ca="1">IF(A31="","",IF(VLOOKUP($A31,'effectif equipe'!$B$2:$AS$283,19,FALSE)="","",VLOOKUP($A31,'effectif equipe'!$B$2:$AS$283,19,FALSE)))</f>
        <v>#N/A</v>
      </c>
    </row>
    <row r="32" spans="1:9" x14ac:dyDescent="0.25">
      <c r="A32" t="str">
        <f t="shared" ca="1" si="0"/>
        <v xml:space="preserve"> </v>
      </c>
      <c r="B32" t="str">
        <f t="array" aca="1" ref="B32" ca="1">IF(ROWS($1:30)&lt;=COUNTIF(TS_data,$B$1),INDEX(MesData,SMALL(IF(OR(TS_data=$B$1,cointer_DATA=$B$1),ROW(INDIRECT("1:"&amp;ROWS(TS_data)))),ROWS($1:30)),1),"")</f>
        <v/>
      </c>
      <c r="C32" t="str">
        <f t="array" aca="1" ref="C32" ca="1">IF(ROWS($1:30)&lt;=COUNTIF(TS_data,$B$1),INDEX(MesData,SMALL(IF(OR(TS_data=$B$1,cointer_DATA=$B$1),ROW(INDIRECT("1:"&amp;ROWS(TS_data)))),ROWS($1:30)),2),"")</f>
        <v/>
      </c>
      <c r="D32" s="2" t="str">
        <f t="array" aca="1" ref="D32" ca="1">IF(ROWS($1:30)&lt;=COUNTIF(TS_data,$B$1),INDEX(MesData,SMALL(IF(OR(TS_data=$B$1,cointer_DATA=$B$1),ROW(INDIRECT("1:"&amp;ROWS(TS_data)))),ROWS($1:30)),3),"")</f>
        <v/>
      </c>
      <c r="E32" s="56" t="e">
        <f ca="1">IF(A32="","",IF(VLOOKUP($A32,'effectif equipe'!$B$2:$AS$283,6,FALSE)="","",VLOOKUP($A32,'effectif equipe'!$B$2:$AS$283,6,FALSE)))</f>
        <v>#N/A</v>
      </c>
      <c r="F32" s="56" t="str">
        <f ca="1">IF(B32="","",IF(VLOOKUP($A32,'effectif equipe'!$B$2:$AS$283,7,FALSE)="","",VLOOKUP($A32,'effectif equipe'!$B$2:$AS$283,7,FALSE)))</f>
        <v/>
      </c>
      <c r="G32" s="56" t="str">
        <f ca="1">IF(C32="","",IF(VLOOKUP($A32,'effectif equipe'!$B$2:$AS$283,8,FALSE)="","",VLOOKUP($A32,'effectif equipe'!$B$2:$AS$283,8,FALSE)))</f>
        <v/>
      </c>
      <c r="H32" s="56" t="e">
        <f ca="1">IF(A32="","",IF(VLOOKUP($A32,'effectif equipe'!$B$2:$AS$283,16,FALSE)="","",VLOOKUP($A32,'effectif equipe'!$B$2:$AS$283,16,FALSE)))</f>
        <v>#N/A</v>
      </c>
      <c r="I32" s="56" t="e">
        <f ca="1">IF(A32="","",IF(VLOOKUP($A32,'effectif equipe'!$B$2:$AS$283,19,FALSE)="","",VLOOKUP($A32,'effectif equipe'!$B$2:$AS$283,19,FALSE)))</f>
        <v>#N/A</v>
      </c>
    </row>
    <row r="33" spans="2:9" x14ac:dyDescent="0.25">
      <c r="B33" t="str">
        <f t="array" aca="1" ref="B33" ca="1">IF(ROWS($1:31)&lt;=COUNTIF(TS_data,$B$1),INDEX(MesData,SMALL(IF(OR(TS_data=$B$1,cointer_DATA=$B$1),ROW(INDIRECT("1:"&amp;ROWS(TS_data)))),ROWS($1:31)),1),"")</f>
        <v/>
      </c>
      <c r="C33" t="str">
        <f t="array" aca="1" ref="C33" ca="1">IF(ROWS($1:31)&lt;=COUNTIF(TS_data,$B$1),INDEX(MesData,SMALL(IF(OR(TS_data=$B$1,cointer_DATA=$B$1),ROW(INDIRECT("1:"&amp;ROWS(TS_data)))),ROWS($1:31)),2),"")</f>
        <v/>
      </c>
      <c r="D33" s="2" t="str">
        <f t="array" aca="1" ref="D33" ca="1">IF(ROWS($1:31)&lt;=COUNTIF(TS_data,$B$1),INDEX(MesData,SMALL(IF(OR(TS_data=$B$1,cointer_DATA=$B$1),ROW(INDIRECT("1:"&amp;ROWS(TS_data)))),ROWS($1:31)),3),"")</f>
        <v/>
      </c>
      <c r="E33" s="56" t="str">
        <f>IF(A33="","",IF(VLOOKUP($A33,'effectif equipe'!$B$2:$AS$283,6,FALSE)="","",VLOOKUP($A33,'effectif equipe'!$B$2:$AS$283,6,FALSE)))</f>
        <v/>
      </c>
      <c r="F33" s="56" t="str">
        <f ca="1">IF(B33="","",IF(VLOOKUP($A33,'effectif equipe'!$B$2:$AS$283,7,FALSE)="","",VLOOKUP($A33,'effectif equipe'!$B$2:$AS$283,7,FALSE)))</f>
        <v/>
      </c>
      <c r="G33" s="56" t="str">
        <f ca="1">IF(C33="","",IF(VLOOKUP($A33,'effectif equipe'!$B$2:$AS$283,8,FALSE)="","",VLOOKUP($A33,'effectif equipe'!$B$2:$AS$283,8,FALSE)))</f>
        <v/>
      </c>
      <c r="H33" s="56" t="str">
        <f>IF(A33="","",IF(VLOOKUP($A33,'effectif equipe'!$B$2:$AS$283,16,FALSE)="","",VLOOKUP($A33,'effectif equipe'!$B$2:$AS$283,16,FALSE)))</f>
        <v/>
      </c>
      <c r="I33" s="56" t="str">
        <f>IF(A33="","",IF(VLOOKUP($A33,'effectif equipe'!$B$2:$AS$283,19,FALSE)="","",VLOOKUP($A33,'effectif equipe'!$B$2:$AS$283,19,FALSE)))</f>
        <v/>
      </c>
    </row>
    <row r="34" spans="2:9" x14ac:dyDescent="0.25">
      <c r="B34" t="str">
        <f t="array" aca="1" ref="B34" ca="1">IF(ROWS($1:32)&lt;=COUNTIF(TS_data,$B$1),INDEX(MesData,SMALL(IF(OR(TS_data=$B$1,cointer_DATA=$B$1),ROW(INDIRECT("1:"&amp;ROWS(TS_data)))),ROWS($1:32)),1),"")</f>
        <v/>
      </c>
      <c r="C34" t="str">
        <f t="array" aca="1" ref="C34" ca="1">IF(ROWS($1:32)&lt;=COUNTIF(TS_data,$B$1),INDEX(MesData,SMALL(IF(OR(TS_data=$B$1,cointer_DATA=$B$1),ROW(INDIRECT("1:"&amp;ROWS(TS_data)))),ROWS($1:32)),2),"")</f>
        <v/>
      </c>
      <c r="D34" s="2" t="str">
        <f t="array" aca="1" ref="D34" ca="1">IF(ROWS($1:32)&lt;=COUNTIF(TS_data,$B$1),INDEX(MesData,SMALL(IF(OR(TS_data=$B$1,cointer_DATA=$B$1),ROW(INDIRECT("1:"&amp;ROWS(TS_data)))),ROWS($1:32)),3),"")</f>
        <v/>
      </c>
      <c r="E34" s="56" t="str">
        <f>IF(A34="","",IF(VLOOKUP($A34,'effectif equipe'!$B$2:$AS$283,6,FALSE)="","",VLOOKUP($A34,'effectif equipe'!$B$2:$AS$283,6,FALSE)))</f>
        <v/>
      </c>
      <c r="F34" s="56" t="str">
        <f ca="1">IF(B34="","",IF(VLOOKUP($A34,'effectif equipe'!$B$2:$AS$283,7,FALSE)="","",VLOOKUP($A34,'effectif equipe'!$B$2:$AS$283,7,FALSE)))</f>
        <v/>
      </c>
      <c r="G34" s="56" t="str">
        <f ca="1">IF(C34="","",IF(VLOOKUP($A34,'effectif equipe'!$B$2:$AS$283,8,FALSE)="","",VLOOKUP($A34,'effectif equipe'!$B$2:$AS$283,8,FALSE)))</f>
        <v/>
      </c>
      <c r="H34" s="56" t="str">
        <f>IF(A34="","",IF(VLOOKUP($A34,'effectif equipe'!$B$2:$AS$283,16,FALSE)="","",VLOOKUP($A34,'effectif equipe'!$B$2:$AS$283,16,FALSE)))</f>
        <v/>
      </c>
      <c r="I34" s="56" t="str">
        <f>IF(A34="","",IF(VLOOKUP($A34,'effectif equipe'!$B$2:$AS$283,19,FALSE)="","",VLOOKUP($A34,'effectif equipe'!$B$2:$AS$283,19,FALSE)))</f>
        <v/>
      </c>
    </row>
    <row r="35" spans="2:9" x14ac:dyDescent="0.25">
      <c r="B35" t="str">
        <f t="array" aca="1" ref="B35" ca="1">IF(ROWS($1:33)&lt;=COUNTIF(TS_data,$B$1),INDEX(MesData,SMALL(IF(OR(TS_data=$B$1,cointer_DATA=$B$1),ROW(INDIRECT("1:"&amp;ROWS(TS_data)))),ROWS($1:33)),1),"")</f>
        <v/>
      </c>
      <c r="C35" t="str">
        <f t="array" aca="1" ref="C35" ca="1">IF(ROWS($1:33)&lt;=COUNTIF(TS_data,$B$1),INDEX(MesData,SMALL(IF(OR(TS_data=$B$1,cointer_DATA=$B$1),ROW(INDIRECT("1:"&amp;ROWS(TS_data)))),ROWS($1:33)),2),"")</f>
        <v/>
      </c>
      <c r="D35" s="2" t="str">
        <f t="array" aca="1" ref="D35" ca="1">IF(ROWS($1:33)&lt;=COUNTIF(TS_data,$B$1),INDEX(MesData,SMALL(IF(OR(TS_data=$B$1,cointer_DATA=$B$1),ROW(INDIRECT("1:"&amp;ROWS(TS_data)))),ROWS($1:33)),3),"")</f>
        <v/>
      </c>
      <c r="E35" s="56" t="str">
        <f>IF(A35="","",IF(VLOOKUP($A35,'effectif equipe'!$B$2:$AS$283,6,FALSE)="","",VLOOKUP($A35,'effectif equipe'!$B$2:$AS$283,6,FALSE)))</f>
        <v/>
      </c>
      <c r="F35" s="56" t="str">
        <f ca="1">IF(B35="","",IF(VLOOKUP($A35,'effectif equipe'!$B$2:$AS$283,7,FALSE)="","",VLOOKUP($A35,'effectif equipe'!$B$2:$AS$283,7,FALSE)))</f>
        <v/>
      </c>
      <c r="G35" s="56" t="str">
        <f ca="1">IF(C35="","",IF(VLOOKUP($A35,'effectif equipe'!$B$2:$AS$283,8,FALSE)="","",VLOOKUP($A35,'effectif equipe'!$B$2:$AS$283,8,FALSE)))</f>
        <v/>
      </c>
      <c r="H35" s="56" t="str">
        <f>IF(A35="","",IF(VLOOKUP($A35,'effectif equipe'!$B$2:$AS$283,16,FALSE)="","",VLOOKUP($A35,'effectif equipe'!$B$2:$AS$283,16,FALSE)))</f>
        <v/>
      </c>
      <c r="I35" s="56" t="str">
        <f>IF(A35="","",IF(VLOOKUP($A35,'effectif equipe'!$B$2:$AS$283,19,FALSE)="","",VLOOKUP($A35,'effectif equipe'!$B$2:$AS$283,19,FALSE)))</f>
        <v/>
      </c>
    </row>
    <row r="36" spans="2:9" x14ac:dyDescent="0.25">
      <c r="B36" t="str">
        <f t="array" aca="1" ref="B36" ca="1">IF(ROWS($1:34)&lt;=COUNTIF(TS_data,$B$1),INDEX(MesData,SMALL(IF(OR(TS_data=$B$1,cointer_DATA=$B$1),ROW(INDIRECT("1:"&amp;ROWS(TS_data)))),ROWS($1:34)),1),"")</f>
        <v/>
      </c>
      <c r="C36" t="str">
        <f t="array" aca="1" ref="C36" ca="1">IF(ROWS($1:34)&lt;=COUNTIF(TS_data,$B$1),INDEX(MesData,SMALL(IF(OR(TS_data=$B$1,cointer_DATA=$B$1),ROW(INDIRECT("1:"&amp;ROWS(TS_data)))),ROWS($1:34)),2),"")</f>
        <v/>
      </c>
      <c r="D36" s="2" t="str">
        <f t="array" aca="1" ref="D36" ca="1">IF(ROWS($1:34)&lt;=COUNTIF(TS_data,$B$1),INDEX(MesData,SMALL(IF(OR(TS_data=$B$1,cointer_DATA=$B$1),ROW(INDIRECT("1:"&amp;ROWS(TS_data)))),ROWS($1:34)),3),"")</f>
        <v/>
      </c>
      <c r="E36" s="56" t="str">
        <f>IF(A36="","",IF(VLOOKUP($A36,'effectif equipe'!$B$2:$AS$283,6,FALSE)="","",VLOOKUP($A36,'effectif equipe'!$B$2:$AS$283,6,FALSE)))</f>
        <v/>
      </c>
      <c r="F36" s="56" t="str">
        <f ca="1">IF(B36="","",IF(VLOOKUP($A36,'effectif equipe'!$B$2:$AS$283,7,FALSE)="","",VLOOKUP($A36,'effectif equipe'!$B$2:$AS$283,7,FALSE)))</f>
        <v/>
      </c>
      <c r="G36" s="56" t="str">
        <f ca="1">IF(C36="","",IF(VLOOKUP($A36,'effectif equipe'!$B$2:$AS$283,8,FALSE)="","",VLOOKUP($A36,'effectif equipe'!$B$2:$AS$283,8,FALSE)))</f>
        <v/>
      </c>
      <c r="H36" s="56" t="str">
        <f>IF(A36="","",IF(VLOOKUP($A36,'effectif equipe'!$B$2:$AS$283,16,FALSE)="","",VLOOKUP($A36,'effectif equipe'!$B$2:$AS$283,16,FALSE)))</f>
        <v/>
      </c>
      <c r="I36" s="56" t="str">
        <f>IF(A36="","",IF(VLOOKUP($A36,'effectif equipe'!$B$2:$AS$283,19,FALSE)="","",VLOOKUP($A36,'effectif equipe'!$B$2:$AS$283,19,FALSE)))</f>
        <v/>
      </c>
    </row>
    <row r="37" spans="2:9" x14ac:dyDescent="0.25">
      <c r="B37" t="str">
        <f t="array" aca="1" ref="B37" ca="1">IF(ROWS($1:35)&lt;=COUNTIF(TS_data,$B$1),INDEX(MesData,SMALL(IF(OR(TS_data=$B$1,cointer_DATA=$B$1),ROW(INDIRECT("1:"&amp;ROWS(TS_data)))),ROWS($1:35)),1),"")</f>
        <v/>
      </c>
      <c r="C37" t="str">
        <f t="array" aca="1" ref="C37" ca="1">IF(ROWS($1:35)&lt;=COUNTIF(TS_data,$B$1),INDEX(MesData,SMALL(IF(OR(TS_data=$B$1,cointer_DATA=$B$1),ROW(INDIRECT("1:"&amp;ROWS(TS_data)))),ROWS($1:35)),2),"")</f>
        <v/>
      </c>
      <c r="D37" s="2" t="str">
        <f t="array" aca="1" ref="D37" ca="1">IF(ROWS($1:35)&lt;=COUNTIF(TS_data,$B$1),INDEX(MesData,SMALL(IF(OR(TS_data=$B$1,cointer_DATA=$B$1),ROW(INDIRECT("1:"&amp;ROWS(TS_data)))),ROWS($1:35)),3),"")</f>
        <v/>
      </c>
      <c r="E37" s="56" t="str">
        <f>IF(A37="","",IF(VLOOKUP($A37,'effectif equipe'!$B$2:$AS$283,6,FALSE)="","",VLOOKUP($A37,'effectif equipe'!$B$2:$AS$283,6,FALSE)))</f>
        <v/>
      </c>
      <c r="F37" s="56" t="str">
        <f ca="1">IF(B37="","",IF(VLOOKUP($A37,'effectif equipe'!$B$2:$AS$283,7,FALSE)="","",VLOOKUP($A37,'effectif equipe'!$B$2:$AS$283,7,FALSE)))</f>
        <v/>
      </c>
      <c r="G37" s="56" t="str">
        <f ca="1">IF(C37="","",IF(VLOOKUP($A37,'effectif equipe'!$B$2:$AS$283,8,FALSE)="","",VLOOKUP($A37,'effectif equipe'!$B$2:$AS$283,8,FALSE)))</f>
        <v/>
      </c>
      <c r="H37" s="56" t="str">
        <f>IF(A37="","",IF(VLOOKUP($A37,'effectif equipe'!$B$2:$AS$283,16,FALSE)="","",VLOOKUP($A37,'effectif equipe'!$B$2:$AS$283,16,FALSE)))</f>
        <v/>
      </c>
      <c r="I37" s="56" t="str">
        <f>IF(A37="","",IF(VLOOKUP($A37,'effectif equipe'!$B$2:$AS$283,19,FALSE)="","",VLOOKUP($A37,'effectif equipe'!$B$2:$AS$283,19,FALSE)))</f>
        <v/>
      </c>
    </row>
    <row r="38" spans="2:9" x14ac:dyDescent="0.25">
      <c r="B38" t="str">
        <f t="array" aca="1" ref="B38" ca="1">IF(ROWS($1:36)&lt;=COUNTIF(TS_data,$B$1),INDEX(MesData,SMALL(IF(OR(TS_data=$B$1,cointer_DATA=$B$1),ROW(INDIRECT("1:"&amp;ROWS(TS_data)))),ROWS($1:36)),1),"")</f>
        <v/>
      </c>
      <c r="C38" t="str">
        <f t="array" aca="1" ref="C38" ca="1">IF(ROWS($1:36)&lt;=COUNTIF(TS_data,$B$1),INDEX(MesData,SMALL(IF(OR(TS_data=$B$1,cointer_DATA=$B$1),ROW(INDIRECT("1:"&amp;ROWS(TS_data)))),ROWS($1:36)),2),"")</f>
        <v/>
      </c>
      <c r="D38" s="2" t="str">
        <f t="array" aca="1" ref="D38" ca="1">IF(ROWS($1:36)&lt;=COUNTIF(TS_data,$B$1),INDEX(MesData,SMALL(IF(OR(TS_data=$B$1,cointer_DATA=$B$1),ROW(INDIRECT("1:"&amp;ROWS(TS_data)))),ROWS($1:36)),3),"")</f>
        <v/>
      </c>
      <c r="E38" s="56" t="str">
        <f>IF(A38="","",IF(VLOOKUP($A38,'effectif equipe'!$B$2:$AS$283,6,FALSE)="","",VLOOKUP($A38,'effectif equipe'!$B$2:$AS$283,6,FALSE)))</f>
        <v/>
      </c>
      <c r="F38" s="56" t="str">
        <f ca="1">IF(B38="","",IF(VLOOKUP($A38,'effectif equipe'!$B$2:$AS$283,7,FALSE)="","",VLOOKUP($A38,'effectif equipe'!$B$2:$AS$283,7,FALSE)))</f>
        <v/>
      </c>
      <c r="G38" s="56" t="str">
        <f ca="1">IF(C38="","",IF(VLOOKUP($A38,'effectif equipe'!$B$2:$AS$283,8,FALSE)="","",VLOOKUP($A38,'effectif equipe'!$B$2:$AS$283,8,FALSE)))</f>
        <v/>
      </c>
      <c r="H38" s="56" t="str">
        <f>IF(A38="","",IF(VLOOKUP($A38,'effectif equipe'!$B$2:$AS$283,16,FALSE)="","",VLOOKUP($A38,'effectif equipe'!$B$2:$AS$283,16,FALSE)))</f>
        <v/>
      </c>
      <c r="I38" s="56" t="str">
        <f>IF(A38="","",IF(VLOOKUP($A38,'effectif equipe'!$B$2:$AS$283,19,FALSE)="","",VLOOKUP($A38,'effectif equipe'!$B$2:$AS$283,19,FALSE)))</f>
        <v/>
      </c>
    </row>
    <row r="39" spans="2:9" x14ac:dyDescent="0.25">
      <c r="B39" t="str">
        <f t="array" aca="1" ref="B39" ca="1">IF(ROWS($1:37)&lt;=COUNTIF(TS_data,$B$1),INDEX(MesData,SMALL(IF(OR(TS_data=$B$1,cointer_DATA=$B$1),ROW(INDIRECT("1:"&amp;ROWS(TS_data)))),ROWS($1:37)),1),"")</f>
        <v/>
      </c>
      <c r="C39" t="str">
        <f t="array" aca="1" ref="C39" ca="1">IF(ROWS($1:37)&lt;=COUNTIF(TS_data,$B$1),INDEX(MesData,SMALL(IF(OR(TS_data=$B$1,cointer_DATA=$B$1),ROW(INDIRECT("1:"&amp;ROWS(TS_data)))),ROWS($1:37)),2),"")</f>
        <v/>
      </c>
      <c r="D39" s="2" t="str">
        <f t="array" aca="1" ref="D39" ca="1">IF(ROWS($1:37)&lt;=COUNTIF(TS_data,$B$1),INDEX(MesData,SMALL(IF(OR(TS_data=$B$1,cointer_DATA=$B$1),ROW(INDIRECT("1:"&amp;ROWS(TS_data)))),ROWS($1:37)),3),"")</f>
        <v/>
      </c>
      <c r="E39" s="56" t="str">
        <f>IF(A39="","",IF(VLOOKUP($A39,'effectif equipe'!$B$2:$AS$283,6,FALSE)="","",VLOOKUP($A39,'effectif equipe'!$B$2:$AS$283,6,FALSE)))</f>
        <v/>
      </c>
      <c r="F39" s="56" t="str">
        <f ca="1">IF(B39="","",IF(VLOOKUP($A39,'effectif equipe'!$B$2:$AS$283,7,FALSE)="","",VLOOKUP($A39,'effectif equipe'!$B$2:$AS$283,7,FALSE)))</f>
        <v/>
      </c>
      <c r="G39" s="56" t="str">
        <f ca="1">IF(C39="","",IF(VLOOKUP($A39,'effectif equipe'!$B$2:$AS$283,8,FALSE)="","",VLOOKUP($A39,'effectif equipe'!$B$2:$AS$283,8,FALSE)))</f>
        <v/>
      </c>
      <c r="H39" s="56" t="str">
        <f>IF(A39="","",IF(VLOOKUP($A39,'effectif equipe'!$B$2:$AS$283,16,FALSE)="","",VLOOKUP($A39,'effectif equipe'!$B$2:$AS$283,16,FALSE)))</f>
        <v/>
      </c>
      <c r="I39" s="56" t="str">
        <f>IF(A39="","",IF(VLOOKUP($A39,'effectif equipe'!$B$2:$AS$283,19,FALSE)="","",VLOOKUP($A39,'effectif equipe'!$B$2:$AS$283,19,FALSE)))</f>
        <v/>
      </c>
    </row>
    <row r="40" spans="2:9" x14ac:dyDescent="0.25">
      <c r="B40" t="str">
        <f t="array" aca="1" ref="B40" ca="1">IF(ROWS($1:38)&lt;=COUNTIF(TS_data,$B$1),INDEX(MesData,SMALL(IF(OR(TS_data=$B$1,cointer_DATA=$B$1),ROW(INDIRECT("1:"&amp;ROWS(TS_data)))),ROWS($1:38)),1),"")</f>
        <v/>
      </c>
      <c r="C40" t="str">
        <f t="array" aca="1" ref="C40" ca="1">IF(ROWS($1:38)&lt;=COUNTIF(TS_data,$B$1),INDEX(MesData,SMALL(IF(OR(TS_data=$B$1,cointer_DATA=$B$1),ROW(INDIRECT("1:"&amp;ROWS(TS_data)))),ROWS($1:38)),2),"")</f>
        <v/>
      </c>
      <c r="D40" s="2" t="str">
        <f t="array" aca="1" ref="D40" ca="1">IF(ROWS($1:38)&lt;=COUNTIF(TS_data,$B$1),INDEX(MesData,SMALL(IF(OR(TS_data=$B$1,cointer_DATA=$B$1),ROW(INDIRECT("1:"&amp;ROWS(TS_data)))),ROWS($1:38)),3),"")</f>
        <v/>
      </c>
      <c r="E40" s="56" t="str">
        <f>IF(A40="","",VLOOKUP($A40,'effectif equipe'!$B$2:$AP$280,6,FALSE))</f>
        <v/>
      </c>
      <c r="H40" s="56" t="str">
        <f>IF(A40="","",IF(VLOOKUP($A40,'effectif equipe'!$B$2:$AS$283,16,FALSE)="","",VLOOKUP($A40,'effectif equipe'!$B$2:$AS$283,16,FALSE)))</f>
        <v/>
      </c>
      <c r="I40" s="56" t="str">
        <f>IF(A40="","",IF(VLOOKUP($A40,'effectif equipe'!$B$2:$AS$283,19,FALSE)="","",VLOOKUP($A40,'effectif equipe'!$B$2:$AS$283,19,FALSE)))</f>
        <v/>
      </c>
    </row>
    <row r="41" spans="2:9" x14ac:dyDescent="0.25">
      <c r="B41" t="str">
        <f t="array" aca="1" ref="B41" ca="1">IF(ROWS($1:39)&lt;=COUNTIF(TS_data,$B$1),INDEX(MesData,SMALL(IF(OR(TS_data=$B$1,cointer_DATA=$B$1),ROW(INDIRECT("1:"&amp;ROWS(TS_data)))),ROWS($1:39)),1),"")</f>
        <v/>
      </c>
      <c r="C41" t="str">
        <f t="array" aca="1" ref="C41" ca="1">IF(ROWS($1:39)&lt;=COUNTIF(TS_data,$B$1),INDEX(MesData,SMALL(IF(OR(TS_data=$B$1,cointer_DATA=$B$1),ROW(INDIRECT("1:"&amp;ROWS(TS_data)))),ROWS($1:39)),2),"")</f>
        <v/>
      </c>
      <c r="D41" s="2" t="str">
        <f t="array" aca="1" ref="D41" ca="1">IF(ROWS($1:39)&lt;=COUNTIF(TS_data,$B$1),INDEX(MesData,SMALL(IF(OR(TS_data=$B$1,cointer_DATA=$B$1),ROW(INDIRECT("1:"&amp;ROWS(TS_data)))),ROWS($1:39)),3),"")</f>
        <v/>
      </c>
      <c r="E41" s="56" t="str">
        <f>IF(A41="","",VLOOKUP($A41,'effectif equipe'!$B$2:$AP$280,6,FALSE))</f>
        <v/>
      </c>
      <c r="H41" s="56" t="str">
        <f>IF(A41="","",IF(VLOOKUP($A41,'effectif equipe'!$B$2:$AS$283,16,FALSE)="","",VLOOKUP($A41,'effectif equipe'!$B$2:$AS$283,16,FALSE)))</f>
        <v/>
      </c>
      <c r="I41" s="56" t="str">
        <f>IF(A41="","",IF(VLOOKUP($A41,'effectif equipe'!$B$2:$AS$283,19,FALSE)="","",VLOOKUP($A41,'effectif equipe'!$B$2:$AS$283,19,FALSE)))</f>
        <v/>
      </c>
    </row>
    <row r="42" spans="2:9" x14ac:dyDescent="0.25">
      <c r="B42" t="str">
        <f t="array" aca="1" ref="B42" ca="1">IF(ROWS($1:40)&lt;=COUNTIF(TS_data,$B$1),INDEX(MesData,SMALL(IF(OR(TS_data=$B$1,cointer_DATA=$B$1),ROW(INDIRECT("1:"&amp;ROWS(TS_data)))),ROWS($1:40)),1),"")</f>
        <v/>
      </c>
      <c r="C42" t="str">
        <f t="array" aca="1" ref="C42" ca="1">IF(ROWS($1:40)&lt;=COUNTIF(TS_data,$B$1),INDEX(MesData,SMALL(IF(OR(TS_data=$B$1,cointer_DATA=$B$1),ROW(INDIRECT("1:"&amp;ROWS(TS_data)))),ROWS($1:40)),2),"")</f>
        <v/>
      </c>
      <c r="D42" s="2" t="str">
        <f t="array" aca="1" ref="D42" ca="1">IF(ROWS($1:40)&lt;=COUNTIF(TS_data,$B$1),INDEX(MesData,SMALL(IF(OR(TS_data=$B$1,cointer_DATA=$B$1),ROW(INDIRECT("1:"&amp;ROWS(TS_data)))),ROWS($1:40)),3),"")</f>
        <v/>
      </c>
      <c r="E42" s="56" t="str">
        <f>IF(A42="","",VLOOKUP($A42,'effectif equipe'!$B$2:$AP$280,6,FALSE))</f>
        <v/>
      </c>
      <c r="H42" s="56" t="str">
        <f>IF(A42="","",IF(VLOOKUP($A42,'effectif equipe'!$B$2:$AS$283,16,FALSE)="","",VLOOKUP($A42,'effectif equipe'!$B$2:$AS$283,16,FALSE)))</f>
        <v/>
      </c>
      <c r="I42" s="56" t="str">
        <f>IF(A42="","",IF(VLOOKUP($A42,'effectif equipe'!$B$2:$AS$283,19,FALSE)="","",VLOOKUP($A42,'effectif equipe'!$B$2:$AS$283,19,FALSE)))</f>
        <v/>
      </c>
    </row>
    <row r="43" spans="2:9" x14ac:dyDescent="0.25">
      <c r="B43" t="str">
        <f t="array" aca="1" ref="B43" ca="1">IF(ROWS($1:41)&lt;=COUNTIF(TS_data,$B$1),INDEX(MesData,SMALL(IF(OR(TS_data=$B$1,cointer_DATA=$B$1),ROW(INDIRECT("1:"&amp;ROWS(TS_data)))),ROWS($1:41)),1),"")</f>
        <v/>
      </c>
      <c r="C43" t="str">
        <f t="array" aca="1" ref="C43" ca="1">IF(ROWS($1:41)&lt;=COUNTIF(TS_data,$B$1),INDEX(MesData,SMALL(IF(OR(TS_data=$B$1,cointer_DATA=$B$1),ROW(INDIRECT("1:"&amp;ROWS(TS_data)))),ROWS($1:41)),2),"")</f>
        <v/>
      </c>
      <c r="D43" s="2" t="str">
        <f t="array" aca="1" ref="D43" ca="1">IF(ROWS($1:41)&lt;=COUNTIF(TS_data,$B$1),INDEX(MesData,SMALL(IF(OR(TS_data=$B$1,cointer_DATA=$B$1),ROW(INDIRECT("1:"&amp;ROWS(TS_data)))),ROWS($1:41)),3),"")</f>
        <v/>
      </c>
      <c r="E43" s="56" t="str">
        <f>IF(A43="","",VLOOKUP($A43,'effectif equipe'!$B$2:$AP$280,6,FALSE))</f>
        <v/>
      </c>
      <c r="H43" s="56" t="str">
        <f>IF(A43="","",IF(VLOOKUP($A43,'effectif equipe'!$B$2:$AS$283,16,FALSE)="","",VLOOKUP($A43,'effectif equipe'!$B$2:$AS$283,16,FALSE)))</f>
        <v/>
      </c>
      <c r="I43" s="56" t="str">
        <f>IF(A43="","",IF(VLOOKUP($A43,'effectif equipe'!$B$2:$AS$283,19,FALSE)="","",VLOOKUP($A43,'effectif equipe'!$B$2:$AS$283,19,FALSE)))</f>
        <v/>
      </c>
    </row>
    <row r="44" spans="2:9" x14ac:dyDescent="0.25">
      <c r="B44" t="str">
        <f t="array" aca="1" ref="B44" ca="1">IF(ROWS($1:42)&lt;=COUNTIF(TS_data,$B$1),INDEX(MesData,SMALL(IF(OR(TS_data=$B$1,cointer_DATA=$B$1),ROW(INDIRECT("1:"&amp;ROWS(TS_data)))),ROWS($1:42)),1),"")</f>
        <v/>
      </c>
      <c r="C44" t="str">
        <f t="array" aca="1" ref="C44" ca="1">IF(ROWS($1:42)&lt;=COUNTIF(TS_data,$B$1),INDEX(MesData,SMALL(IF(OR(TS_data=$B$1,cointer_DATA=$B$1),ROW(INDIRECT("1:"&amp;ROWS(TS_data)))),ROWS($1:42)),2),"")</f>
        <v/>
      </c>
      <c r="D44" s="2" t="str">
        <f t="array" aca="1" ref="D44" ca="1">IF(ROWS($1:42)&lt;=COUNTIF(TS_data,$B$1),INDEX(MesData,SMALL(IF(OR(TS_data=$B$1,cointer_DATA=$B$1),ROW(INDIRECT("1:"&amp;ROWS(TS_data)))),ROWS($1:42)),3),"")</f>
        <v/>
      </c>
      <c r="E44" s="56" t="str">
        <f>IF(A44="","",VLOOKUP($A44,'effectif equipe'!$B$2:$AP$280,6,FALSE))</f>
        <v/>
      </c>
      <c r="H44" s="56" t="str">
        <f>IF(A44="","",IF(VLOOKUP($A44,'effectif equipe'!$B$2:$AS$283,16,FALSE)="","",VLOOKUP($A44,'effectif equipe'!$B$2:$AS$283,16,FALSE)))</f>
        <v/>
      </c>
      <c r="I44" s="56" t="str">
        <f>IF(A44="","",IF(VLOOKUP($A44,'effectif equipe'!$B$2:$AS$283,19,FALSE)="","",VLOOKUP($A44,'effectif equipe'!$B$2:$AS$283,19,FALSE)))</f>
        <v/>
      </c>
    </row>
    <row r="45" spans="2:9" x14ac:dyDescent="0.25">
      <c r="B45" t="str">
        <f t="array" aca="1" ref="B45" ca="1">IF(ROWS($1:43)&lt;=COUNTIF(TS_data,$B$1),INDEX(MesData,SMALL(IF(OR(TS_data=$B$1,cointer_DATA=$B$1),ROW(INDIRECT("1:"&amp;ROWS(TS_data)))),ROWS($1:43)),1),"")</f>
        <v/>
      </c>
      <c r="C45" t="str">
        <f t="array" aca="1" ref="C45" ca="1">IF(ROWS($1:43)&lt;=COUNTIF(TS_data,$B$1),INDEX(MesData,SMALL(IF(OR(TS_data=$B$1,cointer_DATA=$B$1),ROW(INDIRECT("1:"&amp;ROWS(TS_data)))),ROWS($1:43)),2),"")</f>
        <v/>
      </c>
      <c r="D45" s="2" t="str">
        <f t="array" aca="1" ref="D45" ca="1">IF(ROWS($1:43)&lt;=COUNTIF(TS_data,$B$1),INDEX(MesData,SMALL(IF(OR(TS_data=$B$1,cointer_DATA=$B$1),ROW(INDIRECT("1:"&amp;ROWS(TS_data)))),ROWS($1:43)),3),"")</f>
        <v/>
      </c>
      <c r="E45" s="56" t="str">
        <f>IF(A45="","",VLOOKUP($A45,'effectif equipe'!$B$2:$AP$280,6,FALSE))</f>
        <v/>
      </c>
    </row>
    <row r="46" spans="2:9" x14ac:dyDescent="0.25">
      <c r="B46" t="str">
        <f t="array" aca="1" ref="B46" ca="1">IF(ROWS($1:44)&lt;=COUNTIF(TS_data,$B$1),INDEX(MesData,SMALL(IF(OR(TS_data=$B$1,cointer_DATA=$B$1),ROW(INDIRECT("1:"&amp;ROWS(TS_data)))),ROWS($1:44)),1),"")</f>
        <v/>
      </c>
      <c r="C46" t="str">
        <f t="array" aca="1" ref="C46" ca="1">IF(ROWS($1:44)&lt;=COUNTIF(TS_data,$B$1),INDEX(MesData,SMALL(IF(OR(TS_data=$B$1,cointer_DATA=$B$1),ROW(INDIRECT("1:"&amp;ROWS(TS_data)))),ROWS($1:44)),2),"")</f>
        <v/>
      </c>
      <c r="D46" s="2" t="str">
        <f t="array" aca="1" ref="D46" ca="1">IF(ROWS($1:44)&lt;=COUNTIF(TS_data,$B$1),INDEX(MesData,SMALL(IF(OR(TS_data=$B$1,cointer_DATA=$B$1),ROW(INDIRECT("1:"&amp;ROWS(TS_data)))),ROWS($1:44)),3),"")</f>
        <v/>
      </c>
      <c r="E46" s="56" t="str">
        <f>IF(A46="","",VLOOKUP($A46,'effectif equipe'!$B$2:$AP$280,6,FALSE))</f>
        <v/>
      </c>
    </row>
    <row r="47" spans="2:9" x14ac:dyDescent="0.25">
      <c r="B47" t="str">
        <f t="array" aca="1" ref="B47" ca="1">IF(ROWS($1:45)&lt;=COUNTIF(TS_data,$B$1),INDEX(MesData,SMALL(IF(TS_data=$B$1,ROW(INDIRECT("1:"&amp;ROWS(TS_data)))),ROWS($1:45)),1),"")</f>
        <v/>
      </c>
      <c r="C47" t="str">
        <f t="array" aca="1" ref="C47" ca="1">IF(ROWS($1:45)&lt;=COUNTIF(TS_data,$B$1),INDEX(MesData,SMALL(IF(TS_data=$B$1,ROW(INDIRECT("1:"&amp;ROWS(TS_data)))),ROWS($1:45)),2),"")</f>
        <v/>
      </c>
      <c r="D47" s="2" t="str">
        <f t="array" aca="1" ref="D47" ca="1">IF(ROWS($1:45)&lt;=COUNTIF(TS_data,$B$1),INDEX(MesData,SMALL(IF(TS_data=$B$1,ROW(INDIRECT("1:"&amp;ROWS(TS_data)))),ROWS($1:45)),3),"")</f>
        <v/>
      </c>
      <c r="E47" s="56" t="str">
        <f>IF(A47="","",VLOOKUP($A47,'effectif equipe'!$B$2:$AP$280,6,FALSE))</f>
        <v/>
      </c>
    </row>
    <row r="48" spans="2:9" x14ac:dyDescent="0.25">
      <c r="B48" t="str">
        <f t="array" aca="1" ref="B48" ca="1">IF(ROWS($1:46)&lt;=COUNTIF(TS_data,$B$1),INDEX(MesData,SMALL(IF(TS_data=$B$1,ROW(INDIRECT("1:"&amp;ROWS(TS_data)))),ROWS($1:46)),1),"")</f>
        <v/>
      </c>
      <c r="C48" t="str">
        <f t="array" aca="1" ref="C48" ca="1">IF(ROWS($1:46)&lt;=COUNTIF(TS_data,$B$1),INDEX(MesData,SMALL(IF(TS_data=$B$1,ROW(INDIRECT("1:"&amp;ROWS(TS_data)))),ROWS($1:46)),2),"")</f>
        <v/>
      </c>
      <c r="D48" s="2" t="str">
        <f t="array" aca="1" ref="D48" ca="1">IF(ROWS($1:46)&lt;=COUNTIF(TS_data,$B$1),INDEX(MesData,SMALL(IF(TS_data=$B$1,ROW(INDIRECT("1:"&amp;ROWS(TS_data)))),ROWS($1:46)),3),"")</f>
        <v/>
      </c>
      <c r="E48" s="56" t="str">
        <f>IF(A48="","",VLOOKUP($A48,'effectif equipe'!$B$2:$AP$280,6,FALSE))</f>
        <v/>
      </c>
    </row>
    <row r="49" spans="2:5" x14ac:dyDescent="0.25">
      <c r="B49" t="str">
        <f t="array" aca="1" ref="B49" ca="1">IF(ROWS($1:47)&lt;=COUNTIF(TS_data,$B$1),INDEX(MesData,SMALL(IF(TS_data=$B$1,ROW(INDIRECT("1:"&amp;ROWS(TS_data)))),ROWS($1:47)),1),"")</f>
        <v/>
      </c>
      <c r="C49" t="str">
        <f t="array" aca="1" ref="C49" ca="1">IF(ROWS($1:47)&lt;=COUNTIF(TS_data,$B$1),INDEX(MesData,SMALL(IF(TS_data=$B$1,ROW(INDIRECT("1:"&amp;ROWS(TS_data)))),ROWS($1:47)),2),"")</f>
        <v/>
      </c>
      <c r="D49" s="2" t="str">
        <f t="array" aca="1" ref="D49" ca="1">IF(ROWS($1:47)&lt;=COUNTIF(TS_data,$B$1),INDEX(MesData,SMALL(IF(TS_data=$B$1,ROW(INDIRECT("1:"&amp;ROWS(TS_data)))),ROWS($1:47)),3),"")</f>
        <v/>
      </c>
      <c r="E49" s="56" t="str">
        <f>IF(A49="","",VLOOKUP($A49,'effectif equipe'!$B$2:$AP$280,6,FALSE))</f>
        <v/>
      </c>
    </row>
    <row r="50" spans="2:5" x14ac:dyDescent="0.25">
      <c r="B50" t="str">
        <f t="array" aca="1" ref="B50" ca="1">IF(ROWS($1:48)&lt;=COUNTIF(TS_data,$B$1),INDEX(MesData,SMALL(IF(TS_data=$B$1,ROW(INDIRECT("1:"&amp;ROWS(TS_data)))),ROWS($1:48)),1),"")</f>
        <v/>
      </c>
      <c r="C50" t="str">
        <f t="array" aca="1" ref="C50" ca="1">IF(ROWS($1:48)&lt;=COUNTIF(TS_data,$B$1),INDEX(MesData,SMALL(IF(TS_data=$B$1,ROW(INDIRECT("1:"&amp;ROWS(TS_data)))),ROWS($1:48)),2),"")</f>
        <v/>
      </c>
      <c r="D50" s="2" t="str">
        <f t="array" aca="1" ref="D50" ca="1">IF(ROWS($1:48)&lt;=COUNTIF(TS_data,$B$1),INDEX(MesData,SMALL(IF(TS_data=$B$1,ROW(INDIRECT("1:"&amp;ROWS(TS_data)))),ROWS($1:48)),3),"")</f>
        <v/>
      </c>
      <c r="E50" s="56" t="str">
        <f>IF(A50="","",VLOOKUP($A50,'effectif equipe'!$B$2:$AP$280,6,FALSE))</f>
        <v/>
      </c>
    </row>
    <row r="51" spans="2:5" x14ac:dyDescent="0.25">
      <c r="B51" t="str">
        <f t="array" aca="1" ref="B51" ca="1">IF(ROWS($1:49)&lt;=COUNTIF(TS_data,$B$1),INDEX(MesData,SMALL(IF(TS_data=$B$1,ROW(INDIRECT("1:"&amp;ROWS(TS_data)))),ROWS($1:49)),1),"")</f>
        <v/>
      </c>
      <c r="C51" t="str">
        <f t="array" aca="1" ref="C51" ca="1">IF(ROWS($1:49)&lt;=COUNTIF(TS_data,$B$1),INDEX(MesData,SMALL(IF(TS_data=$B$1,ROW(INDIRECT("1:"&amp;ROWS(TS_data)))),ROWS($1:49)),2),"")</f>
        <v/>
      </c>
      <c r="D51" s="2" t="str">
        <f t="array" aca="1" ref="D51" ca="1">IF(ROWS($1:49)&lt;=COUNTIF(TS_data,$B$1),INDEX(MesData,SMALL(IF(TS_data=$B$1,ROW(INDIRECT("1:"&amp;ROWS(TS_data)))),ROWS($1:49)),3),"")</f>
        <v/>
      </c>
      <c r="E51" s="56" t="str">
        <f>IF(A51="","",VLOOKUP($A51,'effectif equipe'!$B$2:$AP$280,6,FALSE))</f>
        <v/>
      </c>
    </row>
    <row r="52" spans="2:5" x14ac:dyDescent="0.25">
      <c r="B52" t="str">
        <f t="array" aca="1" ref="B52" ca="1">IF(ROWS($1:50)&lt;=COUNTIF(TS_data,$B$1),INDEX(MesData,SMALL(IF(TS_data=$B$1,ROW(INDIRECT("1:"&amp;ROWS(TS_data)))),ROWS($1:50)),1),"")</f>
        <v/>
      </c>
      <c r="C52" t="str">
        <f t="array" aca="1" ref="C52" ca="1">IF(ROWS($1:50)&lt;=COUNTIF(TS_data,$B$1),INDEX(MesData,SMALL(IF(TS_data=$B$1,ROW(INDIRECT("1:"&amp;ROWS(TS_data)))),ROWS($1:50)),2),"")</f>
        <v/>
      </c>
      <c r="D52" s="2" t="str">
        <f t="array" aca="1" ref="D52" ca="1">IF(ROWS($1:50)&lt;=COUNTIF(TS_data,$B$1),INDEX(MesData,SMALL(IF(TS_data=$B$1,ROW(INDIRECT("1:"&amp;ROWS(TS_data)))),ROWS($1:50)),3),"")</f>
        <v/>
      </c>
      <c r="E52" s="56" t="str">
        <f>IF(A52="","",VLOOKUP($A52,'effectif equipe'!$B$2:$AP$280,6,FALSE))</f>
        <v/>
      </c>
    </row>
    <row r="53" spans="2:5" x14ac:dyDescent="0.25">
      <c r="B53" t="str">
        <f t="array" aca="1" ref="B53" ca="1">IF(ROWS($1:51)&lt;=COUNTIF(TS_data,$B$1),INDEX(MesData,SMALL(IF(TS_data=$B$1,ROW(INDIRECT("1:"&amp;ROWS(TS_data)))),ROWS($1:51)),1),"")</f>
        <v/>
      </c>
      <c r="C53" t="str">
        <f t="array" aca="1" ref="C53" ca="1">IF(ROWS($1:51)&lt;=COUNTIF(TS_data,$B$1),INDEX(MesData,SMALL(IF(TS_data=$B$1,ROW(INDIRECT("1:"&amp;ROWS(TS_data)))),ROWS($1:51)),2),"")</f>
        <v/>
      </c>
      <c r="D53" s="2" t="str">
        <f t="array" aca="1" ref="D53" ca="1">IF(ROWS($1:51)&lt;=COUNTIF(TS_data,$B$1),INDEX(MesData,SMALL(IF(TS_data=$B$1,ROW(INDIRECT("1:"&amp;ROWS(TS_data)))),ROWS($1:51)),3),"")</f>
        <v/>
      </c>
      <c r="E53" s="56" t="str">
        <f>IF(A53="","",VLOOKUP($A53,'effectif equipe'!$B$2:$AP$280,6,FALSE))</f>
        <v/>
      </c>
    </row>
    <row r="54" spans="2:5" x14ac:dyDescent="0.25">
      <c r="B54" t="str">
        <f t="array" aca="1" ref="B54" ca="1">IF(ROWS($1:52)&lt;=COUNTIF(TS_data,$B$1),INDEX(MesData,SMALL(IF(TS_data=$B$1,ROW(INDIRECT("1:"&amp;ROWS(TS_data)))),ROWS($1:52)),1),"")</f>
        <v/>
      </c>
      <c r="C54" t="str">
        <f t="array" aca="1" ref="C54" ca="1">IF(ROWS($1:52)&lt;=COUNTIF(TS_data,$B$1),INDEX(MesData,SMALL(IF(TS_data=$B$1,ROW(INDIRECT("1:"&amp;ROWS(TS_data)))),ROWS($1:52)),2),"")</f>
        <v/>
      </c>
      <c r="D54" s="2" t="str">
        <f t="array" aca="1" ref="D54" ca="1">IF(ROWS($1:52)&lt;=COUNTIF(TS_data,$B$1),INDEX(MesData,SMALL(IF(TS_data=$B$1,ROW(INDIRECT("1:"&amp;ROWS(TS_data)))),ROWS($1:52)),3),"")</f>
        <v/>
      </c>
      <c r="E54" s="56" t="str">
        <f>IF(A54="","",VLOOKUP($A54,'effectif equipe'!$B$2:$AP$280,6,FALSE))</f>
        <v/>
      </c>
    </row>
    <row r="55" spans="2:5" x14ac:dyDescent="0.25">
      <c r="B55" t="str">
        <f t="array" aca="1" ref="B55" ca="1">IF(ROWS($1:53)&lt;=COUNTIF(TS_data,$B$1),INDEX(MesData,SMALL(IF(TS_data=$B$1,ROW(INDIRECT("1:"&amp;ROWS(TS_data)))),ROWS($1:53)),1),"")</f>
        <v/>
      </c>
      <c r="C55" t="str">
        <f t="array" aca="1" ref="C55" ca="1">IF(ROWS($1:53)&lt;=COUNTIF(TS_data,$B$1),INDEX(MesData,SMALL(IF(TS_data=$B$1,ROW(INDIRECT("1:"&amp;ROWS(TS_data)))),ROWS($1:53)),2),"")</f>
        <v/>
      </c>
      <c r="D55" s="2" t="str">
        <f t="array" aca="1" ref="D55" ca="1">IF(ROWS($1:53)&lt;=COUNTIF(TS_data,$B$1),INDEX(MesData,SMALL(IF(TS_data=$B$1,ROW(INDIRECT("1:"&amp;ROWS(TS_data)))),ROWS($1:53)),3),"")</f>
        <v/>
      </c>
      <c r="E55" s="56" t="str">
        <f>IF(A55="","",VLOOKUP($A55,'effectif equipe'!$B$2:$AP$280,6,FALSE))</f>
        <v/>
      </c>
    </row>
    <row r="56" spans="2:5" x14ac:dyDescent="0.25">
      <c r="B56" t="str">
        <f t="array" aca="1" ref="B56" ca="1">IF(ROWS($1:54)&lt;=COUNTIF(TS_data,$B$1),INDEX(MesData,SMALL(IF(TS_data=$B$1,ROW(INDIRECT("1:"&amp;ROWS(TS_data)))),ROWS($1:54)),1),"")</f>
        <v/>
      </c>
      <c r="C56" t="str">
        <f t="array" aca="1" ref="C56" ca="1">IF(ROWS($1:54)&lt;=COUNTIF(TS_data,$B$1),INDEX(MesData,SMALL(IF(TS_data=$B$1,ROW(INDIRECT("1:"&amp;ROWS(TS_data)))),ROWS($1:54)),2),"")</f>
        <v/>
      </c>
      <c r="D56" s="2" t="str">
        <f t="array" aca="1" ref="D56" ca="1">IF(ROWS($1:54)&lt;=COUNTIF(TS_data,$B$1),INDEX(MesData,SMALL(IF(TS_data=$B$1,ROW(INDIRECT("1:"&amp;ROWS(TS_data)))),ROWS($1:54)),3),"")</f>
        <v/>
      </c>
      <c r="E56" s="56" t="str">
        <f>IF(A56="","",VLOOKUP($A56,'effectif equipe'!$B$2:$AP$280,6,FALSE))</f>
        <v/>
      </c>
    </row>
    <row r="57" spans="2:5" x14ac:dyDescent="0.25">
      <c r="B57" t="str">
        <f t="array" aca="1" ref="B57" ca="1">IF(ROWS($1:55)&lt;=COUNTIF(TS_data,$B$1),INDEX(MesData,SMALL(IF(TS_data=$B$1,ROW(INDIRECT("1:"&amp;ROWS(TS_data)))),ROWS($1:55)),1),"")</f>
        <v/>
      </c>
      <c r="C57" t="str">
        <f t="array" aca="1" ref="C57" ca="1">IF(ROWS($1:55)&lt;=COUNTIF(TS_data,$B$1),INDEX(MesData,SMALL(IF(TS_data=$B$1,ROW(INDIRECT("1:"&amp;ROWS(TS_data)))),ROWS($1:55)),2),"")</f>
        <v/>
      </c>
      <c r="D57" s="2" t="str">
        <f t="array" aca="1" ref="D57" ca="1">IF(ROWS($1:55)&lt;=COUNTIF(TS_data,$B$1),INDEX(MesData,SMALL(IF(TS_data=$B$1,ROW(INDIRECT("1:"&amp;ROWS(TS_data)))),ROWS($1:55)),3),"")</f>
        <v/>
      </c>
      <c r="E57" s="56" t="str">
        <f>IF(A57="","",VLOOKUP($A57,'effectif equipe'!$B$2:$AP$280,6,FALSE))</f>
        <v/>
      </c>
    </row>
    <row r="58" spans="2:5" x14ac:dyDescent="0.25">
      <c r="B58" t="str">
        <f t="array" aca="1" ref="B58" ca="1">IF(ROWS($1:56)&lt;=COUNTIF(TS_data,$B$1),INDEX(MesData,SMALL(IF(TS_data=$B$1,ROW(INDIRECT("1:"&amp;ROWS(TS_data)))),ROWS($1:56)),1),"")</f>
        <v/>
      </c>
      <c r="C58" t="str">
        <f t="array" aca="1" ref="C58" ca="1">IF(ROWS($1:56)&lt;=COUNTIF(TS_data,$B$1),INDEX(MesData,SMALL(IF(TS_data=$B$1,ROW(INDIRECT("1:"&amp;ROWS(TS_data)))),ROWS($1:56)),2),"")</f>
        <v/>
      </c>
      <c r="D58" s="2" t="str">
        <f t="array" aca="1" ref="D58" ca="1">IF(ROWS($1:56)&lt;=COUNTIF(TS_data,$B$1),INDEX(MesData,SMALL(IF(TS_data=$B$1,ROW(INDIRECT("1:"&amp;ROWS(TS_data)))),ROWS($1:56)),3),"")</f>
        <v/>
      </c>
      <c r="E58" s="56" t="str">
        <f>IF(A58="","",VLOOKUP($A58,'effectif equipe'!$B$2:$AP$280,6,FALSE))</f>
        <v/>
      </c>
    </row>
    <row r="59" spans="2:5" x14ac:dyDescent="0.25">
      <c r="B59" t="str">
        <f t="array" aca="1" ref="B59" ca="1">IF(ROWS($1:57)&lt;=COUNTIF(TS_data,$B$1),INDEX(MesData,SMALL(IF(TS_data=$B$1,ROW(INDIRECT("1:"&amp;ROWS(TS_data)))),ROWS($1:57)),1),"")</f>
        <v/>
      </c>
      <c r="C59" t="str">
        <f t="array" aca="1" ref="C59" ca="1">IF(ROWS($1:57)&lt;=COUNTIF(TS_data,$B$1),INDEX(MesData,SMALL(IF(TS_data=$B$1,ROW(INDIRECT("1:"&amp;ROWS(TS_data)))),ROWS($1:57)),2),"")</f>
        <v/>
      </c>
      <c r="D59" s="2" t="str">
        <f t="array" aca="1" ref="D59" ca="1">IF(ROWS($1:57)&lt;=COUNTIF(TS_data,$B$1),INDEX(MesData,SMALL(IF(TS_data=$B$1,ROW(INDIRECT("1:"&amp;ROWS(TS_data)))),ROWS($1:57)),3),"")</f>
        <v/>
      </c>
      <c r="E59" s="56" t="str">
        <f>IF(A59="","",VLOOKUP($A59,'effectif equipe'!$B$2:$AP$280,6,FALSE))</f>
        <v/>
      </c>
    </row>
    <row r="60" spans="2:5" x14ac:dyDescent="0.25">
      <c r="B60" t="str">
        <f t="array" aca="1" ref="B60" ca="1">IF(ROWS($1:58)&lt;=COUNTIF(TS_data,$B$1),INDEX(MesData,SMALL(IF(TS_data=$B$1,ROW(INDIRECT("1:"&amp;ROWS(TS_data)))),ROWS($1:58)),1),"")</f>
        <v/>
      </c>
      <c r="C60" t="str">
        <f t="array" aca="1" ref="C60" ca="1">IF(ROWS($1:58)&lt;=COUNTIF(TS_data,$B$1),INDEX(MesData,SMALL(IF(TS_data=$B$1,ROW(INDIRECT("1:"&amp;ROWS(TS_data)))),ROWS($1:58)),2),"")</f>
        <v/>
      </c>
      <c r="D60" s="2" t="str">
        <f t="array" aca="1" ref="D60" ca="1">IF(ROWS($1:58)&lt;=COUNTIF(TS_data,$B$1),INDEX(MesData,SMALL(IF(TS_data=$B$1,ROW(INDIRECT("1:"&amp;ROWS(TS_data)))),ROWS($1:58)),3),"")</f>
        <v/>
      </c>
      <c r="E60" s="56" t="str">
        <f>IF(A60="","",VLOOKUP($A60,'effectif equipe'!$B$2:$AP$280,6,FALSE))</f>
        <v/>
      </c>
    </row>
    <row r="61" spans="2:5" x14ac:dyDescent="0.25">
      <c r="B61" t="str">
        <f t="array" aca="1" ref="B61" ca="1">IF(ROWS($1:59)&lt;=COUNTIF(TS_data,$B$1),INDEX(MesData,SMALL(IF(TS_data=$B$1,ROW(INDIRECT("1:"&amp;ROWS(TS_data)))),ROWS($1:59)),1),"")</f>
        <v/>
      </c>
      <c r="C61" t="str">
        <f t="array" aca="1" ref="C61" ca="1">IF(ROWS($1:59)&lt;=COUNTIF(TS_data,$B$1),INDEX(MesData,SMALL(IF(TS_data=$B$1,ROW(INDIRECT("1:"&amp;ROWS(TS_data)))),ROWS($1:59)),2),"")</f>
        <v/>
      </c>
      <c r="D61" s="2" t="str">
        <f t="array" aca="1" ref="D61" ca="1">IF(ROWS($1:59)&lt;=COUNTIF(TS_data,$B$1),INDEX(MesData,SMALL(IF(TS_data=$B$1,ROW(INDIRECT("1:"&amp;ROWS(TS_data)))),ROWS($1:59)),3),"")</f>
        <v/>
      </c>
      <c r="E61" s="56" t="str">
        <f>IF(A61="","",VLOOKUP($A61,'effectif equipe'!$B$2:$AP$280,6,FALSE))</f>
        <v/>
      </c>
    </row>
    <row r="62" spans="2:5" x14ac:dyDescent="0.25">
      <c r="B62" t="str">
        <f t="array" aca="1" ref="B62" ca="1">IF(ROWS($1:60)&lt;=COUNTIF(TS_data,$B$1),INDEX(MesData,SMALL(IF(TS_data=$B$1,ROW(INDIRECT("1:"&amp;ROWS(TS_data)))),ROWS($1:60)),1),"")</f>
        <v/>
      </c>
      <c r="C62" t="str">
        <f t="array" aca="1" ref="C62" ca="1">IF(ROWS($1:60)&lt;=COUNTIF(TS_data,$B$1),INDEX(MesData,SMALL(IF(TS_data=$B$1,ROW(INDIRECT("1:"&amp;ROWS(TS_data)))),ROWS($1:60)),2),"")</f>
        <v/>
      </c>
      <c r="D62" s="2" t="str">
        <f t="array" aca="1" ref="D62" ca="1">IF(ROWS($1:60)&lt;=COUNTIF(TS_data,$B$1),INDEX(MesData,SMALL(IF(TS_data=$B$1,ROW(INDIRECT("1:"&amp;ROWS(TS_data)))),ROWS($1:60)),3),"")</f>
        <v/>
      </c>
      <c r="E62" s="56" t="str">
        <f>IF(A62="","",VLOOKUP($A62,'effectif equipe'!$B$2:$AP$280,6,FALSE))</f>
        <v/>
      </c>
    </row>
    <row r="63" spans="2:5" x14ac:dyDescent="0.25">
      <c r="B63" t="str">
        <f t="array" aca="1" ref="B63" ca="1">IF(ROWS($1:61)&lt;=COUNTIF(TS_data,$B$1),INDEX(MesData,SMALL(IF(TS_data=$B$1,ROW(INDIRECT("1:"&amp;ROWS(TS_data)))),ROWS($1:61)),1),"")</f>
        <v/>
      </c>
      <c r="C63" t="str">
        <f t="array" aca="1" ref="C63" ca="1">IF(ROWS($1:61)&lt;=COUNTIF(TS_data,$B$1),INDEX(MesData,SMALL(IF(TS_data=$B$1,ROW(INDIRECT("1:"&amp;ROWS(TS_data)))),ROWS($1:61)),2),"")</f>
        <v/>
      </c>
      <c r="D63" s="2" t="str">
        <f t="array" aca="1" ref="D63" ca="1">IF(ROWS($1:61)&lt;=COUNTIF(TS_data,$B$1),INDEX(MesData,SMALL(IF(TS_data=$B$1,ROW(INDIRECT("1:"&amp;ROWS(TS_data)))),ROWS($1:61)),3),"")</f>
        <v/>
      </c>
      <c r="E63" s="56" t="str">
        <f>IF(A63="","",VLOOKUP($A63,'effectif equipe'!$B$2:$AP$280,6,FALSE))</f>
        <v/>
      </c>
    </row>
    <row r="64" spans="2:5" x14ac:dyDescent="0.25">
      <c r="B64" t="str">
        <f t="array" aca="1" ref="B64" ca="1">IF(ROWS($1:62)&lt;=COUNTIF(TS_data,$B$1),INDEX(MesData,SMALL(IF(TS_data=$B$1,ROW(INDIRECT("1:"&amp;ROWS(TS_data)))),ROWS($1:62)),1),"")</f>
        <v/>
      </c>
      <c r="C64" t="str">
        <f t="array" aca="1" ref="C64" ca="1">IF(ROWS($1:62)&lt;=COUNTIF(TS_data,$B$1),INDEX(MesData,SMALL(IF(TS_data=$B$1,ROW(INDIRECT("1:"&amp;ROWS(TS_data)))),ROWS($1:62)),2),"")</f>
        <v/>
      </c>
      <c r="D64" s="2" t="str">
        <f t="array" aca="1" ref="D64" ca="1">IF(ROWS($1:62)&lt;=COUNTIF(TS_data,$B$1),INDEX(MesData,SMALL(IF(TS_data=$B$1,ROW(INDIRECT("1:"&amp;ROWS(TS_data)))),ROWS($1:62)),3),"")</f>
        <v/>
      </c>
      <c r="E64" s="56" t="str">
        <f>IF(A64="","",VLOOKUP($A64,'effectif equipe'!$B$2:$AP$280,6,FALSE))</f>
        <v/>
      </c>
    </row>
    <row r="65" spans="2:5" x14ac:dyDescent="0.25">
      <c r="B65" t="str">
        <f t="array" aca="1" ref="B65" ca="1">IF(ROWS($1:63)&lt;=COUNTIF(TS_data,$B$1),INDEX(MesData,SMALL(IF(TS_data=$B$1,ROW(INDIRECT("1:"&amp;ROWS(TS_data)))),ROWS($1:63)),1),"")</f>
        <v/>
      </c>
      <c r="C65" t="str">
        <f t="array" aca="1" ref="C65" ca="1">IF(ROWS($1:63)&lt;=COUNTIF(TS_data,$B$1),INDEX(MesData,SMALL(IF(TS_data=$B$1,ROW(INDIRECT("1:"&amp;ROWS(TS_data)))),ROWS($1:63)),2),"")</f>
        <v/>
      </c>
      <c r="D65" s="2" t="str">
        <f t="array" aca="1" ref="D65" ca="1">IF(ROWS($1:63)&lt;=COUNTIF(TS_data,$B$1),INDEX(MesData,SMALL(IF(TS_data=$B$1,ROW(INDIRECT("1:"&amp;ROWS(TS_data)))),ROWS($1:63)),3),"")</f>
        <v/>
      </c>
      <c r="E65" s="56" t="str">
        <f>IF(A65="","",VLOOKUP($A65,'effectif equipe'!$B$2:$AP$280,6,FALSE))</f>
        <v/>
      </c>
    </row>
    <row r="66" spans="2:5" x14ac:dyDescent="0.25">
      <c r="B66" t="str">
        <f t="array" aca="1" ref="B66" ca="1">IF(ROWS($1:64)&lt;=COUNTIF(TS_data,$B$1),INDEX(MesData,SMALL(IF(TS_data=$B$1,ROW(INDIRECT("1:"&amp;ROWS(TS_data)))),ROWS($1:64)),1),"")</f>
        <v/>
      </c>
      <c r="C66" t="str">
        <f t="array" aca="1" ref="C66" ca="1">IF(ROWS($1:64)&lt;=COUNTIF(TS_data,$B$1),INDEX(MesData,SMALL(IF(TS_data=$B$1,ROW(INDIRECT("1:"&amp;ROWS(TS_data)))),ROWS($1:64)),2),"")</f>
        <v/>
      </c>
      <c r="D66" s="2" t="str">
        <f t="array" aca="1" ref="D66" ca="1">IF(ROWS($1:64)&lt;=COUNTIF(TS_data,$B$1),INDEX(MesData,SMALL(IF(TS_data=$B$1,ROW(INDIRECT("1:"&amp;ROWS(TS_data)))),ROWS($1:64)),3),"")</f>
        <v/>
      </c>
      <c r="E66" s="56" t="str">
        <f>IF(A66="","",VLOOKUP($A66,'effectif equipe'!$B$2:$AP$280,6,FALSE))</f>
        <v/>
      </c>
    </row>
    <row r="67" spans="2:5" x14ac:dyDescent="0.25">
      <c r="B67" t="str">
        <f t="array" aca="1" ref="B67" ca="1">IF(ROWS($1:65)&lt;=COUNTIF(TS_data,$B$1),INDEX(MesData,SMALL(IF(TS_data=$B$1,ROW(INDIRECT("1:"&amp;ROWS(TS_data)))),ROWS($1:65)),1),"")</f>
        <v/>
      </c>
      <c r="C67" t="str">
        <f t="array" aca="1" ref="C67" ca="1">IF(ROWS($1:65)&lt;=COUNTIF(TS_data,$B$1),INDEX(MesData,SMALL(IF(TS_data=$B$1,ROW(INDIRECT("1:"&amp;ROWS(TS_data)))),ROWS($1:65)),2),"")</f>
        <v/>
      </c>
      <c r="D67" s="2" t="str">
        <f t="array" aca="1" ref="D67" ca="1">IF(ROWS($1:65)&lt;=COUNTIF(TS_data,$B$1),INDEX(MesData,SMALL(IF(TS_data=$B$1,ROW(INDIRECT("1:"&amp;ROWS(TS_data)))),ROWS($1:65)),3),"")</f>
        <v/>
      </c>
      <c r="E67" s="56" t="str">
        <f>IF(A67="","",VLOOKUP($A67,'effectif equipe'!$B$2:$AP$280,6,FALSE))</f>
        <v/>
      </c>
    </row>
    <row r="68" spans="2:5" x14ac:dyDescent="0.25">
      <c r="B68" t="str">
        <f t="array" aca="1" ref="B68" ca="1">IF(ROWS($1:66)&lt;=COUNTIF(TS_data,$B$1),INDEX(MesData,SMALL(IF(TS_data=$B$1,ROW(INDIRECT("1:"&amp;ROWS(TS_data)))),ROWS($1:66)),1),"")</f>
        <v/>
      </c>
      <c r="C68" t="str">
        <f t="array" aca="1" ref="C68" ca="1">IF(ROWS($1:66)&lt;=COUNTIF(TS_data,$B$1),INDEX(MesData,SMALL(IF(TS_data=$B$1,ROW(INDIRECT("1:"&amp;ROWS(TS_data)))),ROWS($1:66)),2),"")</f>
        <v/>
      </c>
      <c r="D68" s="2" t="str">
        <f t="array" aca="1" ref="D68" ca="1">IF(ROWS($1:66)&lt;=COUNTIF(TS_data,$B$1),INDEX(MesData,SMALL(IF(TS_data=$B$1,ROW(INDIRECT("1:"&amp;ROWS(TS_data)))),ROWS($1:66)),3),"")</f>
        <v/>
      </c>
      <c r="E68" s="56" t="str">
        <f>IF(A68="","",VLOOKUP($A68,'effectif equipe'!$B$2:$AP$280,6,FALSE))</f>
        <v/>
      </c>
    </row>
    <row r="69" spans="2:5" x14ac:dyDescent="0.25">
      <c r="B69" t="str">
        <f t="array" aca="1" ref="B69" ca="1">IF(ROWS($1:67)&lt;=COUNTIF(TS_data,$B$1),INDEX(MesData,SMALL(IF(TS_data=$B$1,ROW(INDIRECT("1:"&amp;ROWS(TS_data)))),ROWS($1:67)),1),"")</f>
        <v/>
      </c>
      <c r="C69" t="str">
        <f t="array" aca="1" ref="C69" ca="1">IF(ROWS($1:67)&lt;=COUNTIF(TS_data,$B$1),INDEX(MesData,SMALL(IF(TS_data=$B$1,ROW(INDIRECT("1:"&amp;ROWS(TS_data)))),ROWS($1:67)),2),"")</f>
        <v/>
      </c>
      <c r="D69" s="2" t="str">
        <f t="array" aca="1" ref="D69" ca="1">IF(ROWS($1:67)&lt;=COUNTIF(TS_data,$B$1),INDEX(MesData,SMALL(IF(TS_data=$B$1,ROW(INDIRECT("1:"&amp;ROWS(TS_data)))),ROWS($1:67)),3),"")</f>
        <v/>
      </c>
      <c r="E69" s="56" t="str">
        <f>IF(A69="","",VLOOKUP($A69,'effectif equipe'!$B$2:$AP$280,6,FALSE))</f>
        <v/>
      </c>
    </row>
    <row r="70" spans="2:5" x14ac:dyDescent="0.25">
      <c r="B70" t="str">
        <f t="array" aca="1" ref="B70" ca="1">IF(ROWS($1:68)&lt;=COUNTIF(TS_data,$B$1),INDEX(MesData,SMALL(IF(TS_data=$B$1,ROW(INDIRECT("1:"&amp;ROWS(TS_data)))),ROWS($1:68)),1),"")</f>
        <v/>
      </c>
      <c r="C70" t="str">
        <f t="array" aca="1" ref="C70" ca="1">IF(ROWS($1:68)&lt;=COUNTIF(TS_data,$B$1),INDEX(MesData,SMALL(IF(TS_data=$B$1,ROW(INDIRECT("1:"&amp;ROWS(TS_data)))),ROWS($1:68)),2),"")</f>
        <v/>
      </c>
      <c r="D70" s="2" t="str">
        <f t="array" aca="1" ref="D70" ca="1">IF(ROWS($1:68)&lt;=COUNTIF(TS_data,$B$1),INDEX(MesData,SMALL(IF(TS_data=$B$1,ROW(INDIRECT("1:"&amp;ROWS(TS_data)))),ROWS($1:68)),3),"")</f>
        <v/>
      </c>
      <c r="E70" s="56" t="str">
        <f>IF(A70="","",VLOOKUP($A70,'effectif equipe'!$B$2:$AP$280,6,FALSE))</f>
        <v/>
      </c>
    </row>
    <row r="71" spans="2:5" x14ac:dyDescent="0.25">
      <c r="B71" t="str">
        <f t="array" aca="1" ref="B71" ca="1">IF(ROWS($1:69)&lt;=COUNTIF(TS_data,$B$1),INDEX(MesData,SMALL(IF(TS_data=$B$1,ROW(INDIRECT("1:"&amp;ROWS(TS_data)))),ROWS($1:69)),1),"")</f>
        <v/>
      </c>
      <c r="C71" t="str">
        <f t="array" aca="1" ref="C71" ca="1">IF(ROWS($1:69)&lt;=COUNTIF(TS_data,$B$1),INDEX(MesData,SMALL(IF(TS_data=$B$1,ROW(INDIRECT("1:"&amp;ROWS(TS_data)))),ROWS($1:69)),2),"")</f>
        <v/>
      </c>
      <c r="D71" s="2" t="str">
        <f t="array" aca="1" ref="D71" ca="1">IF(ROWS($1:69)&lt;=COUNTIF(TS_data,$B$1),INDEX(MesData,SMALL(IF(TS_data=$B$1,ROW(INDIRECT("1:"&amp;ROWS(TS_data)))),ROWS($1:69)),3),"")</f>
        <v/>
      </c>
      <c r="E71" s="56" t="str">
        <f>IF(A71="","",VLOOKUP($A71,'effectif equipe'!$B$2:$AP$280,6,FALSE))</f>
        <v/>
      </c>
    </row>
    <row r="72" spans="2:5" x14ac:dyDescent="0.25">
      <c r="B72" t="str">
        <f t="array" aca="1" ref="B72" ca="1">IF(ROWS($1:70)&lt;=COUNTIF(TS_data,$B$1),INDEX(MesData,SMALL(IF(TS_data=$B$1,ROW(INDIRECT("1:"&amp;ROWS(TS_data)))),ROWS($1:70)),1),"")</f>
        <v/>
      </c>
      <c r="C72" t="str">
        <f t="array" aca="1" ref="C72" ca="1">IF(ROWS($1:70)&lt;=COUNTIF(TS_data,$B$1),INDEX(MesData,SMALL(IF(TS_data=$B$1,ROW(INDIRECT("1:"&amp;ROWS(TS_data)))),ROWS($1:70)),2),"")</f>
        <v/>
      </c>
      <c r="D72" s="2" t="str">
        <f t="array" aca="1" ref="D72" ca="1">IF(ROWS($1:70)&lt;=COUNTIF(TS_data,$B$1),INDEX(MesData,SMALL(IF(TS_data=$B$1,ROW(INDIRECT("1:"&amp;ROWS(TS_data)))),ROWS($1:70)),3),"")</f>
        <v/>
      </c>
      <c r="E72" s="56" t="str">
        <f>IF(A72="","",VLOOKUP($A72,'effectif equipe'!$B$2:$AP$280,6,FALSE))</f>
        <v/>
      </c>
    </row>
    <row r="73" spans="2:5" x14ac:dyDescent="0.25">
      <c r="B73" t="str">
        <f t="array" aca="1" ref="B73" ca="1">IF(ROWS($1:71)&lt;=COUNTIF(TS_data,$B$1),INDEX(MesData,SMALL(IF(TS_data=$B$1,ROW(INDIRECT("1:"&amp;ROWS(TS_data)))),ROWS($1:71)),1),"")</f>
        <v/>
      </c>
      <c r="C73" t="str">
        <f t="array" aca="1" ref="C73" ca="1">IF(ROWS($1:71)&lt;=COUNTIF(TS_data,$B$1),INDEX(MesData,SMALL(IF(TS_data=$B$1,ROW(INDIRECT("1:"&amp;ROWS(TS_data)))),ROWS($1:71)),2),"")</f>
        <v/>
      </c>
      <c r="D73" s="2" t="str">
        <f t="array" aca="1" ref="D73" ca="1">IF(ROWS($1:71)&lt;=COUNTIF(TS_data,$B$1),INDEX(MesData,SMALL(IF(TS_data=$B$1,ROW(INDIRECT("1:"&amp;ROWS(TS_data)))),ROWS($1:71)),3),"")</f>
        <v/>
      </c>
      <c r="E73" s="56" t="str">
        <f>IF(A73="","",VLOOKUP($A73,'effectif equipe'!$B$2:$AP$280,6,FALSE))</f>
        <v/>
      </c>
    </row>
    <row r="74" spans="2:5" x14ac:dyDescent="0.25">
      <c r="B74" t="str">
        <f t="array" aca="1" ref="B74" ca="1">IF(ROWS($1:72)&lt;=COUNTIF(TS_data,$B$1),INDEX(MesData,SMALL(IF(TS_data=$B$1,ROW(INDIRECT("1:"&amp;ROWS(TS_data)))),ROWS($1:72)),1),"")</f>
        <v/>
      </c>
      <c r="C74" t="str">
        <f t="array" aca="1" ref="C74" ca="1">IF(ROWS($1:72)&lt;=COUNTIF(TS_data,$B$1),INDEX(MesData,SMALL(IF(TS_data=$B$1,ROW(INDIRECT("1:"&amp;ROWS(TS_data)))),ROWS($1:72)),2),"")</f>
        <v/>
      </c>
      <c r="D74" s="2" t="str">
        <f t="array" aca="1" ref="D74" ca="1">IF(ROWS($1:72)&lt;=COUNTIF(TS_data,$B$1),INDEX(MesData,SMALL(IF(TS_data=$B$1,ROW(INDIRECT("1:"&amp;ROWS(TS_data)))),ROWS($1:72)),3),"")</f>
        <v/>
      </c>
      <c r="E74" s="56" t="str">
        <f>IF(A74="","",VLOOKUP($A74,'effectif equipe'!$B$2:$AP$280,6,FALSE))</f>
        <v/>
      </c>
    </row>
    <row r="75" spans="2:5" x14ac:dyDescent="0.25">
      <c r="B75" t="str">
        <f t="array" aca="1" ref="B75" ca="1">IF(ROWS($1:73)&lt;=COUNTIF(TS_data,$B$1),INDEX(MesData,SMALL(IF(TS_data=$B$1,ROW(INDIRECT("1:"&amp;ROWS(TS_data)))),ROWS($1:73)),1),"")</f>
        <v/>
      </c>
      <c r="C75" t="str">
        <f t="array" aca="1" ref="C75" ca="1">IF(ROWS($1:73)&lt;=COUNTIF(TS_data,$B$1),INDEX(MesData,SMALL(IF(TS_data=$B$1,ROW(INDIRECT("1:"&amp;ROWS(TS_data)))),ROWS($1:73)),2),"")</f>
        <v/>
      </c>
      <c r="D75" s="2" t="str">
        <f t="array" aca="1" ref="D75" ca="1">IF(ROWS($1:73)&lt;=COUNTIF(TS_data,$B$1),INDEX(MesData,SMALL(IF(TS_data=$B$1,ROW(INDIRECT("1:"&amp;ROWS(TS_data)))),ROWS($1:73)),3),"")</f>
        <v/>
      </c>
      <c r="E75" s="56" t="str">
        <f>IF(A75="","",VLOOKUP($A75,'effectif equipe'!$B$2:$AP$280,6,FALSE))</f>
        <v/>
      </c>
    </row>
    <row r="76" spans="2:5" x14ac:dyDescent="0.25">
      <c r="B76" t="str">
        <f t="array" aca="1" ref="B76" ca="1">IF(ROWS($1:74)&lt;=COUNTIF(TS_data,$B$1),INDEX(MesData,SMALL(IF(TS_data=$B$1,ROW(INDIRECT("1:"&amp;ROWS(TS_data)))),ROWS($1:74)),1),"")</f>
        <v/>
      </c>
      <c r="C76" t="str">
        <f t="array" aca="1" ref="C76" ca="1">IF(ROWS($1:74)&lt;=COUNTIF(TS_data,$B$1),INDEX(MesData,SMALL(IF(TS_data=$B$1,ROW(INDIRECT("1:"&amp;ROWS(TS_data)))),ROWS($1:74)),2),"")</f>
        <v/>
      </c>
      <c r="D76" s="2" t="str">
        <f t="array" aca="1" ref="D76" ca="1">IF(ROWS($1:74)&lt;=COUNTIF(TS_data,$B$1),INDEX(MesData,SMALL(IF(TS_data=$B$1,ROW(INDIRECT("1:"&amp;ROWS(TS_data)))),ROWS($1:74)),3),"")</f>
        <v/>
      </c>
      <c r="E76" s="56" t="str">
        <f>IF(A76="","",VLOOKUP($A76,'effectif equipe'!$B$2:$AP$280,6,FALSE))</f>
        <v/>
      </c>
    </row>
    <row r="77" spans="2:5" x14ac:dyDescent="0.25">
      <c r="B77" t="str">
        <f t="array" aca="1" ref="B77" ca="1">IF(ROWS($1:75)&lt;=COUNTIF(TS_data,$B$1),INDEX(MesData,SMALL(IF(TS_data=$B$1,ROW(INDIRECT("1:"&amp;ROWS(TS_data)))),ROWS($1:75)),1),"")</f>
        <v/>
      </c>
      <c r="C77" t="str">
        <f t="array" aca="1" ref="C77" ca="1">IF(ROWS($1:75)&lt;=COUNTIF(TS_data,$B$1),INDEX(MesData,SMALL(IF(TS_data=$B$1,ROW(INDIRECT("1:"&amp;ROWS(TS_data)))),ROWS($1:75)),2),"")</f>
        <v/>
      </c>
      <c r="D77" s="2" t="str">
        <f t="array" aca="1" ref="D77" ca="1">IF(ROWS($1:75)&lt;=COUNTIF(TS_data,$B$1),INDEX(MesData,SMALL(IF(TS_data=$B$1,ROW(INDIRECT("1:"&amp;ROWS(TS_data)))),ROWS($1:75)),3),"")</f>
        <v/>
      </c>
      <c r="E77" s="56" t="str">
        <f>IF(A77="","",VLOOKUP($A77,'effectif equipe'!$B$2:$AP$280,6,FALSE))</f>
        <v/>
      </c>
    </row>
    <row r="78" spans="2:5" x14ac:dyDescent="0.25">
      <c r="B78" t="str">
        <f t="array" aca="1" ref="B78" ca="1">IF(ROWS($1:76)&lt;=COUNTIF(TS_data,$B$1),INDEX(MesData,SMALL(IF(TS_data=$B$1,ROW(INDIRECT("1:"&amp;ROWS(TS_data)))),ROWS($1:76)),1),"")</f>
        <v/>
      </c>
      <c r="C78" t="str">
        <f t="array" aca="1" ref="C78" ca="1">IF(ROWS($1:76)&lt;=COUNTIF(TS_data,$B$1),INDEX(MesData,SMALL(IF(TS_data=$B$1,ROW(INDIRECT("1:"&amp;ROWS(TS_data)))),ROWS($1:76)),2),"")</f>
        <v/>
      </c>
      <c r="D78" s="2" t="str">
        <f t="array" aca="1" ref="D78" ca="1">IF(ROWS($1:76)&lt;=COUNTIF(TS_data,$B$1),INDEX(MesData,SMALL(IF(TS_data=$B$1,ROW(INDIRECT("1:"&amp;ROWS(TS_data)))),ROWS($1:76)),3),"")</f>
        <v/>
      </c>
      <c r="E78" s="56" t="str">
        <f>IF(A78="","",VLOOKUP($A78,'effectif equipe'!$B$2:$AP$280,6,FALSE))</f>
        <v/>
      </c>
    </row>
    <row r="79" spans="2:5" x14ac:dyDescent="0.25">
      <c r="B79" t="str">
        <f t="array" aca="1" ref="B79" ca="1">IF(ROWS($1:77)&lt;=COUNTIF(TS_data,$B$1),INDEX(MesData,SMALL(IF(TS_data=$B$1,ROW(INDIRECT("1:"&amp;ROWS(TS_data)))),ROWS($1:77)),1),"")</f>
        <v/>
      </c>
      <c r="C79" t="str">
        <f t="array" aca="1" ref="C79" ca="1">IF(ROWS($1:77)&lt;=COUNTIF(TS_data,$B$1),INDEX(MesData,SMALL(IF(TS_data=$B$1,ROW(INDIRECT("1:"&amp;ROWS(TS_data)))),ROWS($1:77)),2),"")</f>
        <v/>
      </c>
      <c r="D79" s="2" t="str">
        <f t="array" aca="1" ref="D79" ca="1">IF(ROWS($1:77)&lt;=COUNTIF(TS_data,$B$1),INDEX(MesData,SMALL(IF(TS_data=$B$1,ROW(INDIRECT("1:"&amp;ROWS(TS_data)))),ROWS($1:77)),3),"")</f>
        <v/>
      </c>
      <c r="E79" s="56" t="str">
        <f>IF(A79="","",VLOOKUP($A79,'effectif equipe'!$B$2:$AP$280,6,FALSE))</f>
        <v/>
      </c>
    </row>
    <row r="80" spans="2:5" x14ac:dyDescent="0.25">
      <c r="B80" t="str">
        <f t="array" aca="1" ref="B80" ca="1">IF(ROWS($1:78)&lt;=COUNTIF(TS_data,$B$1),INDEX(MesData,SMALL(IF(TS_data=$B$1,ROW(INDIRECT("1:"&amp;ROWS(TS_data)))),ROWS($1:78)),1),"")</f>
        <v/>
      </c>
      <c r="C80" t="str">
        <f t="array" aca="1" ref="C80" ca="1">IF(ROWS($1:78)&lt;=COUNTIF(TS_data,$B$1),INDEX(MesData,SMALL(IF(TS_data=$B$1,ROW(INDIRECT("1:"&amp;ROWS(TS_data)))),ROWS($1:78)),2),"")</f>
        <v/>
      </c>
      <c r="D80" s="2" t="str">
        <f t="array" aca="1" ref="D80" ca="1">IF(ROWS($1:78)&lt;=COUNTIF(TS_data,$B$1),INDEX(MesData,SMALL(IF(TS_data=$B$1,ROW(INDIRECT("1:"&amp;ROWS(TS_data)))),ROWS($1:78)),3),"")</f>
        <v/>
      </c>
      <c r="E80" s="56" t="str">
        <f>IF(A80="","",VLOOKUP($A80,'effectif equipe'!$B$2:$AP$280,6,FALSE))</f>
        <v/>
      </c>
    </row>
    <row r="81" spans="2:5" x14ac:dyDescent="0.25">
      <c r="B81" t="str">
        <f t="array" aca="1" ref="B81" ca="1">IF(ROWS($1:79)&lt;=COUNTIF(TS_data,$B$1),INDEX(MesData,SMALL(IF(TS_data=$B$1,ROW(INDIRECT("1:"&amp;ROWS(TS_data)))),ROWS($1:79)),1),"")</f>
        <v/>
      </c>
      <c r="C81" t="str">
        <f t="array" aca="1" ref="C81" ca="1">IF(ROWS($1:79)&lt;=COUNTIF(TS_data,$B$1),INDEX(MesData,SMALL(IF(TS_data=$B$1,ROW(INDIRECT("1:"&amp;ROWS(TS_data)))),ROWS($1:79)),2),"")</f>
        <v/>
      </c>
      <c r="D81" s="2" t="str">
        <f t="array" aca="1" ref="D81" ca="1">IF(ROWS($1:79)&lt;=COUNTIF(TS_data,$B$1),INDEX(MesData,SMALL(IF(TS_data=$B$1,ROW(INDIRECT("1:"&amp;ROWS(TS_data)))),ROWS($1:79)),3),"")</f>
        <v/>
      </c>
      <c r="E81" s="56" t="str">
        <f>IF(A81="","",VLOOKUP($A81,'effectif equipe'!$B$2:$AP$280,6,FALSE))</f>
        <v/>
      </c>
    </row>
    <row r="82" spans="2:5" x14ac:dyDescent="0.25">
      <c r="B82" t="str">
        <f t="array" aca="1" ref="B82" ca="1">IF(ROWS($1:80)&lt;=COUNTIF(TS_data,$B$1),INDEX(MesData,SMALL(IF(TS_data=$B$1,ROW(INDIRECT("1:"&amp;ROWS(TS_data)))),ROWS($1:80)),1),"")</f>
        <v/>
      </c>
      <c r="C82" t="str">
        <f t="array" aca="1" ref="C82" ca="1">IF(ROWS($1:80)&lt;=COUNTIF(TS_data,$B$1),INDEX(MesData,SMALL(IF(TS_data=$B$1,ROW(INDIRECT("1:"&amp;ROWS(TS_data)))),ROWS($1:80)),2),"")</f>
        <v/>
      </c>
      <c r="D82" s="2" t="str">
        <f t="array" aca="1" ref="D82" ca="1">IF(ROWS($1:80)&lt;=COUNTIF(TS_data,$B$1),INDEX(MesData,SMALL(IF(TS_data=$B$1,ROW(INDIRECT("1:"&amp;ROWS(TS_data)))),ROWS($1:80)),3),"")</f>
        <v/>
      </c>
      <c r="E82" s="56" t="str">
        <f>IF(A82="","",VLOOKUP($A82,'effectif equipe'!$B$2:$AP$280,6,FALSE))</f>
        <v/>
      </c>
    </row>
    <row r="83" spans="2:5" x14ac:dyDescent="0.25">
      <c r="B83" t="str">
        <f t="array" aca="1" ref="B83" ca="1">IF(ROWS($1:81)&lt;=COUNTIF(TS_data,$B$1),INDEX(MesData,SMALL(IF(TS_data=$B$1,ROW(INDIRECT("1:"&amp;ROWS(TS_data)))),ROWS($1:81)),1),"")</f>
        <v/>
      </c>
      <c r="C83" t="str">
        <f t="array" aca="1" ref="C83" ca="1">IF(ROWS($1:81)&lt;=COUNTIF(TS_data,$B$1),INDEX(MesData,SMALL(IF(TS_data=$B$1,ROW(INDIRECT("1:"&amp;ROWS(TS_data)))),ROWS($1:81)),2),"")</f>
        <v/>
      </c>
      <c r="D83" s="2" t="str">
        <f t="array" aca="1" ref="D83" ca="1">IF(ROWS($1:81)&lt;=COUNTIF(TS_data,$B$1),INDEX(MesData,SMALL(IF(TS_data=$B$1,ROW(INDIRECT("1:"&amp;ROWS(TS_data)))),ROWS($1:81)),3),"")</f>
        <v/>
      </c>
      <c r="E83" s="56" t="str">
        <f>IF(A83="","",VLOOKUP($A83,'effectif equipe'!$B$2:$AP$280,6,FALSE))</f>
        <v/>
      </c>
    </row>
    <row r="84" spans="2:5" x14ac:dyDescent="0.25">
      <c r="B84" t="str">
        <f t="array" aca="1" ref="B84" ca="1">IF(ROWS($1:82)&lt;=COUNTIF(TS_data,$B$1),INDEX(MesData,SMALL(IF(TS_data=$B$1,ROW(INDIRECT("1:"&amp;ROWS(TS_data)))),ROWS($1:82)),1),"")</f>
        <v/>
      </c>
      <c r="C84" t="str">
        <f t="array" aca="1" ref="C84" ca="1">IF(ROWS($1:82)&lt;=COUNTIF(TS_data,$B$1),INDEX(MesData,SMALL(IF(TS_data=$B$1,ROW(INDIRECT("1:"&amp;ROWS(TS_data)))),ROWS($1:82)),2),"")</f>
        <v/>
      </c>
      <c r="D84" s="2" t="str">
        <f t="array" aca="1" ref="D84" ca="1">IF(ROWS($1:82)&lt;=COUNTIF(TS_data,$B$1),INDEX(MesData,SMALL(IF(TS_data=$B$1,ROW(INDIRECT("1:"&amp;ROWS(TS_data)))),ROWS($1:82)),3),"")</f>
        <v/>
      </c>
      <c r="E84" s="56" t="str">
        <f>IF(A84="","",VLOOKUP($A84,'effectif equipe'!$B$2:$AP$280,6,FALSE))</f>
        <v/>
      </c>
    </row>
    <row r="85" spans="2:5" x14ac:dyDescent="0.25">
      <c r="B85" t="str">
        <f t="array" aca="1" ref="B85" ca="1">IF(ROWS($1:83)&lt;=COUNTIF(TS_data,$B$1),INDEX(MesData,SMALL(IF(TS_data=$B$1,ROW(INDIRECT("1:"&amp;ROWS(TS_data)))),ROWS($1:83)),1),"")</f>
        <v/>
      </c>
      <c r="C85" t="str">
        <f t="array" aca="1" ref="C85" ca="1">IF(ROWS($1:83)&lt;=COUNTIF(TS_data,$B$1),INDEX(MesData,SMALL(IF(TS_data=$B$1,ROW(INDIRECT("1:"&amp;ROWS(TS_data)))),ROWS($1:83)),2),"")</f>
        <v/>
      </c>
      <c r="D85" s="2" t="str">
        <f t="array" aca="1" ref="D85" ca="1">IF(ROWS($1:83)&lt;=COUNTIF(TS_data,$B$1),INDEX(MesData,SMALL(IF(TS_data=$B$1,ROW(INDIRECT("1:"&amp;ROWS(TS_data)))),ROWS($1:83)),3),"")</f>
        <v/>
      </c>
      <c r="E85" s="56" t="str">
        <f>IF(A85="","",VLOOKUP($A85,'effectif equipe'!$B$2:$AP$280,6,FALSE))</f>
        <v/>
      </c>
    </row>
    <row r="86" spans="2:5" x14ac:dyDescent="0.25">
      <c r="B86" t="str">
        <f t="array" aca="1" ref="B86" ca="1">IF(ROWS($1:84)&lt;=COUNTIF(TS_data,$B$1),INDEX(MesData,SMALL(IF(TS_data=$B$1,ROW(INDIRECT("1:"&amp;ROWS(TS_data)))),ROWS($1:84)),1),"")</f>
        <v/>
      </c>
      <c r="C86" t="str">
        <f t="array" aca="1" ref="C86" ca="1">IF(ROWS($1:84)&lt;=COUNTIF(TS_data,$B$1),INDEX(MesData,SMALL(IF(TS_data=$B$1,ROW(INDIRECT("1:"&amp;ROWS(TS_data)))),ROWS($1:84)),2),"")</f>
        <v/>
      </c>
      <c r="D86" s="2" t="str">
        <f t="array" aca="1" ref="D86" ca="1">IF(ROWS($1:84)&lt;=COUNTIF(TS_data,$B$1),INDEX(MesData,SMALL(IF(TS_data=$B$1,ROW(INDIRECT("1:"&amp;ROWS(TS_data)))),ROWS($1:84)),3),"")</f>
        <v/>
      </c>
      <c r="E86" s="56" t="str">
        <f>IF(A86="","",VLOOKUP($A86,'effectif equipe'!$B$2:$AP$280,6,FALSE))</f>
        <v/>
      </c>
    </row>
    <row r="87" spans="2:5" x14ac:dyDescent="0.25">
      <c r="B87" t="str">
        <f t="array" aca="1" ref="B87" ca="1">IF(ROWS($1:85)&lt;=COUNTIF(TS_data,$B$1),INDEX(MesData,SMALL(IF(TS_data=$B$1,ROW(INDIRECT("1:"&amp;ROWS(TS_data)))),ROWS($1:85)),1),"")</f>
        <v/>
      </c>
      <c r="C87" t="str">
        <f t="array" aca="1" ref="C87" ca="1">IF(ROWS($1:85)&lt;=COUNTIF(TS_data,$B$1),INDEX(MesData,SMALL(IF(TS_data=$B$1,ROW(INDIRECT("1:"&amp;ROWS(TS_data)))),ROWS($1:85)),2),"")</f>
        <v/>
      </c>
      <c r="D87" s="2" t="str">
        <f t="array" aca="1" ref="D87" ca="1">IF(ROWS($1:85)&lt;=COUNTIF(TS_data,$B$1),INDEX(MesData,SMALL(IF(TS_data=$B$1,ROW(INDIRECT("1:"&amp;ROWS(TS_data)))),ROWS($1:85)),3),"")</f>
        <v/>
      </c>
      <c r="E87" s="56" t="str">
        <f>IF(A87="","",VLOOKUP($A87,'effectif equipe'!$B$2:$AP$280,6,FALSE))</f>
        <v/>
      </c>
    </row>
    <row r="88" spans="2:5" x14ac:dyDescent="0.25">
      <c r="B88" t="str">
        <f t="array" aca="1" ref="B88" ca="1">IF(ROWS($1:86)&lt;=COUNTIF(TS_data,$B$1),INDEX(MesData,SMALL(IF(TS_data=$B$1,ROW(INDIRECT("1:"&amp;ROWS(TS_data)))),ROWS($1:86)),1),"")</f>
        <v/>
      </c>
      <c r="C88" t="str">
        <f t="array" aca="1" ref="C88" ca="1">IF(ROWS($1:86)&lt;=COUNTIF(TS_data,$B$1),INDEX(MesData,SMALL(IF(TS_data=$B$1,ROW(INDIRECT("1:"&amp;ROWS(TS_data)))),ROWS($1:86)),2),"")</f>
        <v/>
      </c>
      <c r="D88" s="2" t="str">
        <f t="array" aca="1" ref="D88" ca="1">IF(ROWS($1:86)&lt;=COUNTIF(TS_data,$B$1),INDEX(MesData,SMALL(IF(TS_data=$B$1,ROW(INDIRECT("1:"&amp;ROWS(TS_data)))),ROWS($1:86)),3),"")</f>
        <v/>
      </c>
      <c r="E88" s="56" t="str">
        <f>IF(A88="","",VLOOKUP($A88,'effectif equipe'!$B$2:$AP$280,6,FALSE))</f>
        <v/>
      </c>
    </row>
    <row r="89" spans="2:5" x14ac:dyDescent="0.25">
      <c r="B89" t="str">
        <f t="array" aca="1" ref="B89" ca="1">IF(ROWS($1:87)&lt;=COUNTIF(TS_data,$B$1),INDEX(MesData,SMALL(IF(TS_data=$B$1,ROW(INDIRECT("1:"&amp;ROWS(TS_data)))),ROWS($1:87)),1),"")</f>
        <v/>
      </c>
      <c r="C89" t="str">
        <f t="array" aca="1" ref="C89" ca="1">IF(ROWS($1:87)&lt;=COUNTIF(TS_data,$B$1),INDEX(MesData,SMALL(IF(TS_data=$B$1,ROW(INDIRECT("1:"&amp;ROWS(TS_data)))),ROWS($1:87)),2),"")</f>
        <v/>
      </c>
      <c r="D89" s="2" t="str">
        <f t="array" aca="1" ref="D89" ca="1">IF(ROWS($1:87)&lt;=COUNTIF(TS_data,$B$1),INDEX(MesData,SMALL(IF(TS_data=$B$1,ROW(INDIRECT("1:"&amp;ROWS(TS_data)))),ROWS($1:87)),3),"")</f>
        <v/>
      </c>
      <c r="E89" s="56" t="str">
        <f>IF(A89="","",VLOOKUP($A89,'effectif equipe'!$B$2:$AP$280,6,FALSE))</f>
        <v/>
      </c>
    </row>
    <row r="90" spans="2:5" x14ac:dyDescent="0.25">
      <c r="B90" t="str">
        <f t="array" aca="1" ref="B90" ca="1">IF(ROWS($1:88)&lt;=COUNTIF(TS_data,$B$1),INDEX(MesData,SMALL(IF(TS_data=$B$1,ROW(INDIRECT("1:"&amp;ROWS(TS_data)))),ROWS($1:88)),1),"")</f>
        <v/>
      </c>
      <c r="C90" t="str">
        <f t="array" aca="1" ref="C90" ca="1">IF(ROWS($1:88)&lt;=COUNTIF(TS_data,$B$1),INDEX(MesData,SMALL(IF(TS_data=$B$1,ROW(INDIRECT("1:"&amp;ROWS(TS_data)))),ROWS($1:88)),2),"")</f>
        <v/>
      </c>
      <c r="D90" s="2" t="str">
        <f t="array" aca="1" ref="D90" ca="1">IF(ROWS($1:88)&lt;=COUNTIF(TS_data,$B$1),INDEX(MesData,SMALL(IF(TS_data=$B$1,ROW(INDIRECT("1:"&amp;ROWS(TS_data)))),ROWS($1:88)),3),"")</f>
        <v/>
      </c>
      <c r="E90" s="56" t="str">
        <f>IF(A90="","",VLOOKUP($A90,'effectif equipe'!$B$2:$AP$280,6,FALSE))</f>
        <v/>
      </c>
    </row>
    <row r="91" spans="2:5" x14ac:dyDescent="0.25">
      <c r="B91" t="str">
        <f t="array" aca="1" ref="B91" ca="1">IF(ROWS($1:89)&lt;=COUNTIF(TS_data,$B$1),INDEX(MesData,SMALL(IF(TS_data=$B$1,ROW(INDIRECT("1:"&amp;ROWS(TS_data)))),ROWS($1:89)),1),"")</f>
        <v/>
      </c>
      <c r="C91" t="str">
        <f t="array" aca="1" ref="C91" ca="1">IF(ROWS($1:89)&lt;=COUNTIF(TS_data,$B$1),INDEX(MesData,SMALL(IF(TS_data=$B$1,ROW(INDIRECT("1:"&amp;ROWS(TS_data)))),ROWS($1:89)),2),"")</f>
        <v/>
      </c>
      <c r="D91" s="2" t="str">
        <f t="array" aca="1" ref="D91" ca="1">IF(ROWS($1:89)&lt;=COUNTIF(TS_data,$B$1),INDEX(MesData,SMALL(IF(TS_data=$B$1,ROW(INDIRECT("1:"&amp;ROWS(TS_data)))),ROWS($1:89)),3),"")</f>
        <v/>
      </c>
      <c r="E91" s="56" t="str">
        <f>IF(A91="","",VLOOKUP($A91,'effectif equipe'!$B$2:$AP$280,6,FALSE))</f>
        <v/>
      </c>
    </row>
    <row r="92" spans="2:5" x14ac:dyDescent="0.25">
      <c r="B92" t="str">
        <f t="array" aca="1" ref="B92" ca="1">IF(ROWS($1:90)&lt;=COUNTIF(TS_data,$B$1),INDEX(MesData,SMALL(IF(TS_data=$B$1,ROW(INDIRECT("1:"&amp;ROWS(TS_data)))),ROWS($1:90)),1),"")</f>
        <v/>
      </c>
      <c r="E92" s="56" t="str">
        <f>IF(A92="","",VLOOKUP($A92,'effectif equipe'!$B$2:$AP$280,6,FALSE))</f>
        <v/>
      </c>
    </row>
    <row r="93" spans="2:5" x14ac:dyDescent="0.25">
      <c r="B93" t="str">
        <f t="array" aca="1" ref="B93" ca="1">IF(ROWS($1:91)&lt;=COUNTIF(TS_data,$B$1),INDEX(MesData,SMALL(IF(TS_data=$B$1,ROW(INDIRECT("1:"&amp;ROWS(TS_data)))),ROWS($1:91)),1),"")</f>
        <v/>
      </c>
      <c r="E93" s="56" t="str">
        <f>IF(A93="","",VLOOKUP($A93,'effectif equipe'!$B$2:$AP$280,6,FALSE))</f>
        <v/>
      </c>
    </row>
    <row r="94" spans="2:5" x14ac:dyDescent="0.25">
      <c r="B94" t="str">
        <f t="array" aca="1" ref="B94" ca="1">IF(ROWS($1:92)&lt;=COUNTIF(TS_data,$B$1),INDEX(MesData,SMALL(IF(TS_data=$B$1,ROW(INDIRECT("1:"&amp;ROWS(TS_data)))),ROWS($1:92)),1),"")</f>
        <v/>
      </c>
    </row>
    <row r="95" spans="2:5" x14ac:dyDescent="0.25">
      <c r="B95" t="str">
        <f t="array" aca="1" ref="B95" ca="1">IF(ROWS($1:93)&lt;=COUNTIF(TS_data,$B$1),INDEX(MesData,SMALL(IF(TS_data=$B$1,ROW(INDIRECT("1:"&amp;ROWS(TS_data)))),ROWS($1:93)),1),"")</f>
        <v/>
      </c>
    </row>
    <row r="96" spans="2:5" x14ac:dyDescent="0.25">
      <c r="B96" t="str">
        <f t="array" aca="1" ref="B96" ca="1">IF(ROWS($1:94)&lt;=COUNTIF(TS_data,$B$1),INDEX(MesData,SMALL(IF(TS_data=$B$1,ROW(INDIRECT("1:"&amp;ROWS(TS_data)))),ROWS($1:94)),1),"")</f>
        <v/>
      </c>
    </row>
    <row r="97" spans="2:2" x14ac:dyDescent="0.25">
      <c r="B97" t="str">
        <f t="array" aca="1" ref="B97" ca="1">IF(ROWS($1:95)&lt;=COUNTIF(TS_data,$B$1),INDEX(MesData,SMALL(IF(TS_data=$B$1,ROW(INDIRECT("1:"&amp;ROWS(TS_data)))),ROWS($1:95)),1),"")</f>
        <v/>
      </c>
    </row>
    <row r="98" spans="2:2" x14ac:dyDescent="0.25">
      <c r="B98" t="str">
        <f t="array" aca="1" ref="B98" ca="1">IF(ROWS($1:96)&lt;=COUNTIF(TS_data,$B$1),INDEX(MesData,SMALL(IF(TS_data=$B$1,ROW(INDIRECT("1:"&amp;ROWS(TS_data)))),ROWS($1:96)),1),"")</f>
        <v/>
      </c>
    </row>
    <row r="99" spans="2:2" x14ac:dyDescent="0.25">
      <c r="B99" t="str">
        <f t="array" aca="1" ref="B99" ca="1">IF(ROWS($1:97)&lt;=COUNTIF(TS_data,$B$1),INDEX(MesData,SMALL(IF(TS_data=$B$1,ROW(INDIRECT("1:"&amp;ROWS(TS_data)))),ROWS($1:97)),1),"")</f>
        <v/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B1" workbookViewId="0">
      <selection activeCell="B3" sqref="B3"/>
    </sheetView>
  </sheetViews>
  <sheetFormatPr baseColWidth="10" defaultColWidth="10.7109375" defaultRowHeight="15" x14ac:dyDescent="0.25"/>
  <cols>
    <col min="1" max="1" width="15.28515625" hidden="1" customWidth="1"/>
    <col min="2" max="2" width="27.5703125" bestFit="1" customWidth="1"/>
    <col min="3" max="3" width="11.5703125" bestFit="1" customWidth="1"/>
    <col min="5" max="5" width="10.7109375" style="49"/>
    <col min="10" max="14" width="0" hidden="1" customWidth="1"/>
  </cols>
  <sheetData>
    <row r="1" spans="1:14" x14ac:dyDescent="0.25">
      <c r="B1" t="s">
        <v>535</v>
      </c>
      <c r="C1" t="e">
        <f>VLOOKUP(B1,'Synthèse eff'!$B$2:$K$11,6,FALSE)</f>
        <v>#N/A</v>
      </c>
    </row>
    <row r="2" spans="1:14" ht="45.75" thickBot="1" x14ac:dyDescent="0.3">
      <c r="B2" s="6" t="s">
        <v>0</v>
      </c>
      <c r="C2" s="7" t="s">
        <v>1</v>
      </c>
      <c r="D2" s="8" t="s">
        <v>2</v>
      </c>
      <c r="E2" s="7" t="s">
        <v>6</v>
      </c>
      <c r="F2" s="7" t="s">
        <v>4</v>
      </c>
      <c r="G2" s="7" t="s">
        <v>5</v>
      </c>
      <c r="H2" s="10" t="s">
        <v>27</v>
      </c>
      <c r="I2" s="10" t="s">
        <v>10</v>
      </c>
      <c r="J2" s="11" t="s">
        <v>33</v>
      </c>
      <c r="K2" s="11" t="s">
        <v>30</v>
      </c>
      <c r="L2" s="11" t="s">
        <v>28</v>
      </c>
      <c r="M2" s="11" t="s">
        <v>31</v>
      </c>
      <c r="N2" s="11" t="s">
        <v>32</v>
      </c>
    </row>
    <row r="3" spans="1:14" ht="15.75" thickTop="1" x14ac:dyDescent="0.25">
      <c r="A3" t="str">
        <f ca="1">+CONCATENATE(B3," ",C3)</f>
        <v xml:space="preserve"> </v>
      </c>
      <c r="B3" t="str">
        <f t="array" aca="1" ref="B3" ca="1">IF(ROWS($1:1)&lt;=COUNTIF(PSY_DATA,$B$1),INDEX(MesData,SMALL(IF(PSY_DATA=$B$1,ROW(INDIRECT("1:"&amp;ROWS(PSY_DATA)))),ROWS($1:1)),1),"")</f>
        <v/>
      </c>
      <c r="C3" t="str">
        <f t="array" aca="1" ref="C3" ca="1">IF(ROWS($1:1)&lt;=COUNTIF(PSY_DATA,$B$1),INDEX(MesData,SMALL(IF(PSY_DATA=$B$1,ROW(INDIRECT("1:"&amp;ROWS(PSY_DATA)))),ROWS($1:1)),2),"")</f>
        <v/>
      </c>
      <c r="D3" s="13" t="str">
        <f t="array" aca="1" ref="D3" ca="1">IF(ROWS($1:1)&lt;=COUNTIF(PSY_DATA,$B$1),INDEX(MesData,SMALL(IF(PSY_DATA=$B$1,ROW(INDIRECT("1:"&amp;ROWS(PSY_DATA)))),ROWS($1:1)),3),"")</f>
        <v/>
      </c>
      <c r="E3" s="56" t="e">
        <f ca="1">IF(A3="","",IF(VLOOKUP($A3,'effectif equipe'!$B$2:$AS$283,6,FALSE)="","",VLOOKUP($A3,'effectif equipe'!$B$2:$AS$283,6,FALSE)))</f>
        <v>#N/A</v>
      </c>
      <c r="F3" s="56" t="str">
        <f ca="1">IF(B3="","",IF(VLOOKUP($A3,'effectif equipe'!$B$2:$AS$283,7,FALSE)="","",VLOOKUP($A3,'effectif equipe'!$B$2:$AS$283,7,FALSE)))</f>
        <v/>
      </c>
      <c r="G3" s="56" t="str">
        <f ca="1">IF(C3="","",IF(VLOOKUP($A3,'effectif equipe'!$B$2:$AS$283,8,FALSE)="","",VLOOKUP($A3,'effectif equipe'!$B$2:$AS$283,8,FALSE)))</f>
        <v/>
      </c>
      <c r="H3" s="56" t="e">
        <f ca="1">IF(A3="","",IF(VLOOKUP($A3,'effectif equipe'!$B$2:$AS$283,16,FALSE)="","",VLOOKUP($A3,'effectif equipe'!$B$2:$AS$283,16,FALSE)))</f>
        <v>#N/A</v>
      </c>
      <c r="I3" s="56" t="e">
        <f ca="1">IF(A3="","",IF(VLOOKUP($A3,'effectif equipe'!$B$2:$AS$283,19,FALSE)="","",VLOOKUP($A3,'effectif equipe'!$B$2:$AS$283,19,FALSE)))</f>
        <v>#N/A</v>
      </c>
      <c r="J3" s="56" t="e">
        <f ca="1">IF(VLOOKUP($A$3,'effectif equipe'!$B$2:$AP$280,7,FALSE)="","",VLOOKUP($A$3,'effectif equipe'!$B$2:$AP$280,7,FALSE))</f>
        <v>#N/A</v>
      </c>
      <c r="K3" s="56" t="e">
        <f ca="1">IF(VLOOKUP($A$3,'effectif equipe'!$B$2:$AP$280,7,FALSE)="","",VLOOKUP($A$3,'effectif equipe'!$B$2:$AP$280,7,FALSE))</f>
        <v>#N/A</v>
      </c>
      <c r="L3" s="56" t="e">
        <f ca="1">IF(VLOOKUP($A$3,'effectif equipe'!$B$2:$AP$280,7,FALSE)="","",VLOOKUP($A$3,'effectif equipe'!$B$2:$AP$280,7,FALSE))</f>
        <v>#N/A</v>
      </c>
      <c r="M3" s="56" t="e">
        <f ca="1">IF(VLOOKUP($A$3,'effectif equipe'!$B$2:$AP$280,7,FALSE)="","",VLOOKUP($A$3,'effectif equipe'!$B$2:$AP$280,7,FALSE))</f>
        <v>#N/A</v>
      </c>
      <c r="N3" s="56" t="e">
        <f ca="1">IF(VLOOKUP($A$3,'effectif equipe'!$B$2:$AP$280,7,FALSE)="","",VLOOKUP($A$3,'effectif equipe'!$B$2:$AP$280,7,FALSE))</f>
        <v>#N/A</v>
      </c>
    </row>
    <row r="4" spans="1:14" x14ac:dyDescent="0.25">
      <c r="A4" t="str">
        <f t="shared" ref="A4:A32" ca="1" si="0">+CONCATENATE(B4," ",C4)</f>
        <v xml:space="preserve"> </v>
      </c>
      <c r="B4" t="str">
        <f t="array" aca="1" ref="B4" ca="1">IF(ROWS($1:2)&lt;=COUNTIF(PSY_DATA,$B$1),INDEX(MesData,SMALL(IF(PSY_DATA=$B$1,ROW(INDIRECT("1:"&amp;ROWS(PSY_DATA)))),ROWS($1:2)),1),"")</f>
        <v/>
      </c>
      <c r="C4" t="str">
        <f t="array" aca="1" ref="C4" ca="1">IF(ROWS($1:2)&lt;=COUNTIF(PSY_DATA,$B$1),INDEX(MesData,SMALL(IF(PSY_DATA=$B$1,ROW(INDIRECT("1:"&amp;ROWS(PSY_DATA)))),ROWS($1:2)),2),"")</f>
        <v/>
      </c>
      <c r="D4" s="13" t="str">
        <f t="array" aca="1" ref="D4" ca="1">IF(ROWS($1:2)&lt;=COUNTIF(PSY_DATA,$B$1),INDEX(MesData,SMALL(IF(PSY_DATA=$B$1,ROW(INDIRECT("1:"&amp;ROWS(PSY_DATA)))),ROWS($1:2)),3),"")</f>
        <v/>
      </c>
      <c r="E4" s="56" t="e">
        <f ca="1">IF(A4="","",IF(VLOOKUP($A4,'effectif equipe'!$B$2:$AS$283,6,FALSE)="","",VLOOKUP($A4,'effectif equipe'!$B$2:$AS$283,6,FALSE)))</f>
        <v>#N/A</v>
      </c>
      <c r="F4" s="56" t="str">
        <f ca="1">IF(B4="","",IF(VLOOKUP($A4,'effectif equipe'!$B$2:$AS$283,7,FALSE)="","",VLOOKUP($A4,'effectif equipe'!$B$2:$AS$283,7,FALSE)))</f>
        <v/>
      </c>
      <c r="G4" s="56" t="str">
        <f ca="1">IF(C4="","",IF(VLOOKUP($A4,'effectif equipe'!$B$2:$AS$283,8,FALSE)="","",VLOOKUP($A4,'effectif equipe'!$B$2:$AS$283,8,FALSE)))</f>
        <v/>
      </c>
      <c r="H4" s="56" t="e">
        <f ca="1">IF(A4="","",IF(VLOOKUP($A4,'effectif equipe'!$B$2:$AS$283,16,FALSE)="","",VLOOKUP($A4,'effectif equipe'!$B$2:$AS$283,16,FALSE)))</f>
        <v>#N/A</v>
      </c>
      <c r="I4" s="56" t="e">
        <f ca="1">IF(A4="","",IF(VLOOKUP($A4,'effectif equipe'!$B$2:$AS$283,19,FALSE)="","",VLOOKUP($A4,'effectif equipe'!$B$2:$AS$283,19,FALSE)))</f>
        <v>#N/A</v>
      </c>
    </row>
    <row r="5" spans="1:14" x14ac:dyDescent="0.25">
      <c r="A5" t="str">
        <f t="shared" ca="1" si="0"/>
        <v xml:space="preserve"> </v>
      </c>
      <c r="B5" t="str">
        <f t="array" aca="1" ref="B5" ca="1">IF(ROWS($1:3)&lt;=COUNTIF(PSY_DATA,$B$1),INDEX(MesData,SMALL(IF(PSY_DATA=$B$1,ROW(INDIRECT("1:"&amp;ROWS(PSY_DATA)))),ROWS($1:3)),1),"")</f>
        <v/>
      </c>
      <c r="C5" t="str">
        <f t="array" aca="1" ref="C5" ca="1">IF(ROWS($1:3)&lt;=COUNTIF(PSY_DATA,$B$1),INDEX(MesData,SMALL(IF(PSY_DATA=$B$1,ROW(INDIRECT("1:"&amp;ROWS(PSY_DATA)))),ROWS($1:3)),2),"")</f>
        <v/>
      </c>
      <c r="D5" s="13" t="str">
        <f t="array" aca="1" ref="D5" ca="1">IF(ROWS($1:3)&lt;=COUNTIF(PSY_DATA,$B$1),INDEX(MesData,SMALL(IF(PSY_DATA=$B$1,ROW(INDIRECT("1:"&amp;ROWS(PSY_DATA)))),ROWS($1:3)),3),"")</f>
        <v/>
      </c>
      <c r="E5" s="56" t="e">
        <f ca="1">IF(A5="","",IF(VLOOKUP($A5,'effectif equipe'!$B$2:$AS$283,6,FALSE)="","",VLOOKUP($A5,'effectif equipe'!$B$2:$AS$283,6,FALSE)))</f>
        <v>#N/A</v>
      </c>
      <c r="F5" s="56" t="str">
        <f ca="1">IF(B5="","",IF(VLOOKUP($A5,'effectif equipe'!$B$2:$AS$283,7,FALSE)="","",VLOOKUP($A5,'effectif equipe'!$B$2:$AS$283,7,FALSE)))</f>
        <v/>
      </c>
      <c r="G5" s="56" t="str">
        <f ca="1">IF(C5="","",IF(VLOOKUP($A5,'effectif equipe'!$B$2:$AS$283,8,FALSE)="","",VLOOKUP($A5,'effectif equipe'!$B$2:$AS$283,8,FALSE)))</f>
        <v/>
      </c>
      <c r="H5" s="56" t="e">
        <f ca="1">IF(A5="","",IF(VLOOKUP($A5,'effectif equipe'!$B$2:$AS$283,16,FALSE)="","",VLOOKUP($A5,'effectif equipe'!$B$2:$AS$283,16,FALSE)))</f>
        <v>#N/A</v>
      </c>
      <c r="I5" s="56" t="e">
        <f ca="1">IF(A5="","",IF(VLOOKUP($A5,'effectif equipe'!$B$2:$AS$283,19,FALSE)="","",VLOOKUP($A5,'effectif equipe'!$B$2:$AS$283,19,FALSE)))</f>
        <v>#N/A</v>
      </c>
    </row>
    <row r="6" spans="1:14" x14ac:dyDescent="0.25">
      <c r="A6" t="str">
        <f t="shared" ca="1" si="0"/>
        <v xml:space="preserve"> </v>
      </c>
      <c r="B6" t="str">
        <f t="array" aca="1" ref="B6" ca="1">IF(ROWS($1:4)&lt;=COUNTIF(PSY_DATA,$B$1),INDEX(MesData,SMALL(IF(PSY_DATA=$B$1,ROW(INDIRECT("1:"&amp;ROWS(PSY_DATA)))),ROWS($1:4)),1),"")</f>
        <v/>
      </c>
      <c r="C6" t="str">
        <f t="array" aca="1" ref="C6" ca="1">IF(ROWS($1:4)&lt;=COUNTIF(PSY_DATA,$B$1),INDEX(MesData,SMALL(IF(PSY_DATA=$B$1,ROW(INDIRECT("1:"&amp;ROWS(PSY_DATA)))),ROWS($1:4)),2),"")</f>
        <v/>
      </c>
      <c r="D6" s="13" t="str">
        <f t="array" aca="1" ref="D6" ca="1">IF(ROWS($1:4)&lt;=COUNTIF(PSY_DATA,$B$1),INDEX(MesData,SMALL(IF(PSY_DATA=$B$1,ROW(INDIRECT("1:"&amp;ROWS(PSY_DATA)))),ROWS($1:4)),3),"")</f>
        <v/>
      </c>
      <c r="E6" s="56" t="e">
        <f ca="1">IF(A6="","",IF(VLOOKUP($A6,'effectif equipe'!$B$2:$AS$283,6,FALSE)="","",VLOOKUP($A6,'effectif equipe'!$B$2:$AS$283,6,FALSE)))</f>
        <v>#N/A</v>
      </c>
      <c r="F6" s="56" t="str">
        <f ca="1">IF(B6="","",IF(VLOOKUP($A6,'effectif equipe'!$B$2:$AS$283,7,FALSE)="","",VLOOKUP($A6,'effectif equipe'!$B$2:$AS$283,7,FALSE)))</f>
        <v/>
      </c>
      <c r="G6" s="56" t="str">
        <f ca="1">IF(C6="","",IF(VLOOKUP($A6,'effectif equipe'!$B$2:$AS$283,8,FALSE)="","",VLOOKUP($A6,'effectif equipe'!$B$2:$AS$283,8,FALSE)))</f>
        <v/>
      </c>
      <c r="H6" s="56" t="e">
        <f ca="1">IF(A6="","",IF(VLOOKUP($A6,'effectif equipe'!$B$2:$AS$283,16,FALSE)="","",VLOOKUP($A6,'effectif equipe'!$B$2:$AS$283,16,FALSE)))</f>
        <v>#N/A</v>
      </c>
      <c r="I6" s="56" t="e">
        <f ca="1">IF(A6="","",IF(VLOOKUP($A6,'effectif equipe'!$B$2:$AS$283,19,FALSE)="","",VLOOKUP($A6,'effectif equipe'!$B$2:$AS$283,19,FALSE)))</f>
        <v>#N/A</v>
      </c>
    </row>
    <row r="7" spans="1:14" x14ac:dyDescent="0.25">
      <c r="A7" t="str">
        <f t="shared" ca="1" si="0"/>
        <v xml:space="preserve"> </v>
      </c>
      <c r="B7" t="str">
        <f t="array" aca="1" ref="B7" ca="1">IF(ROWS($1:5)&lt;=COUNTIF(PSY_DATA,$B$1),INDEX(MesData,SMALL(IF(PSY_DATA=$B$1,ROW(INDIRECT("1:"&amp;ROWS(PSY_DATA)))),ROWS($1:5)),1),"")</f>
        <v/>
      </c>
      <c r="C7" t="str">
        <f t="array" aca="1" ref="C7" ca="1">IF(ROWS($1:5)&lt;=COUNTIF(PSY_DATA,$B$1),INDEX(MesData,SMALL(IF(PSY_DATA=$B$1,ROW(INDIRECT("1:"&amp;ROWS(PSY_DATA)))),ROWS($1:5)),2),"")</f>
        <v/>
      </c>
      <c r="D7" s="13" t="str">
        <f t="array" aca="1" ref="D7" ca="1">IF(ROWS($1:5)&lt;=COUNTIF(PSY_DATA,$B$1),INDEX(MesData,SMALL(IF(PSY_DATA=$B$1,ROW(INDIRECT("1:"&amp;ROWS(PSY_DATA)))),ROWS($1:5)),3),"")</f>
        <v/>
      </c>
      <c r="E7" s="56" t="e">
        <f ca="1">IF(A7="","",IF(VLOOKUP($A7,'effectif equipe'!$B$2:$AS$283,6,FALSE)="","",VLOOKUP($A7,'effectif equipe'!$B$2:$AS$283,6,FALSE)))</f>
        <v>#N/A</v>
      </c>
      <c r="F7" s="56" t="str">
        <f ca="1">IF(B7="","",IF(VLOOKUP($A7,'effectif equipe'!$B$2:$AS$283,7,FALSE)="","",VLOOKUP($A7,'effectif equipe'!$B$2:$AS$283,7,FALSE)))</f>
        <v/>
      </c>
      <c r="G7" s="56" t="str">
        <f ca="1">IF(C7="","",IF(VLOOKUP($A7,'effectif equipe'!$B$2:$AS$283,8,FALSE)="","",VLOOKUP($A7,'effectif equipe'!$B$2:$AS$283,8,FALSE)))</f>
        <v/>
      </c>
      <c r="H7" s="56" t="e">
        <f ca="1">IF(A7="","",IF(VLOOKUP($A7,'effectif equipe'!$B$2:$AS$283,16,FALSE)="","",VLOOKUP($A7,'effectif equipe'!$B$2:$AS$283,16,FALSE)))</f>
        <v>#N/A</v>
      </c>
      <c r="I7" s="56" t="e">
        <f ca="1">IF(A7="","",IF(VLOOKUP($A7,'effectif equipe'!$B$2:$AS$283,19,FALSE)="","",VLOOKUP($A7,'effectif equipe'!$B$2:$AS$283,19,FALSE)))</f>
        <v>#N/A</v>
      </c>
    </row>
    <row r="8" spans="1:14" x14ac:dyDescent="0.25">
      <c r="A8" t="str">
        <f t="shared" ca="1" si="0"/>
        <v xml:space="preserve"> </v>
      </c>
      <c r="B8" t="str">
        <f t="array" aca="1" ref="B8" ca="1">IF(ROWS($1:6)&lt;=COUNTIF(PSY_DATA,$B$1),INDEX(MesData,SMALL(IF(PSY_DATA=$B$1,ROW(INDIRECT("1:"&amp;ROWS(PSY_DATA)))),ROWS($1:6)),1),"")</f>
        <v/>
      </c>
      <c r="C8" t="str">
        <f t="array" aca="1" ref="C8" ca="1">IF(ROWS($1:6)&lt;=COUNTIF(PSY_DATA,$B$1),INDEX(MesData,SMALL(IF(PSY_DATA=$B$1,ROW(INDIRECT("1:"&amp;ROWS(PSY_DATA)))),ROWS($1:6)),2),"")</f>
        <v/>
      </c>
      <c r="D8" s="13" t="str">
        <f t="array" aca="1" ref="D8" ca="1">IF(ROWS($1:6)&lt;=COUNTIF(PSY_DATA,$B$1),INDEX(MesData,SMALL(IF(PSY_DATA=$B$1,ROW(INDIRECT("1:"&amp;ROWS(PSY_DATA)))),ROWS($1:6)),3),"")</f>
        <v/>
      </c>
      <c r="E8" s="56" t="e">
        <f ca="1">IF(A8="","",IF(VLOOKUP($A8,'effectif equipe'!$B$2:$AS$283,6,FALSE)="","",VLOOKUP($A8,'effectif equipe'!$B$2:$AS$283,6,FALSE)))</f>
        <v>#N/A</v>
      </c>
      <c r="F8" s="56" t="str">
        <f ca="1">IF(B8="","",IF(VLOOKUP($A8,'effectif equipe'!$B$2:$AS$283,7,FALSE)="","",VLOOKUP($A8,'effectif equipe'!$B$2:$AS$283,7,FALSE)))</f>
        <v/>
      </c>
      <c r="G8" s="56" t="str">
        <f ca="1">IF(C8="","",IF(VLOOKUP($A8,'effectif equipe'!$B$2:$AS$283,8,FALSE)="","",VLOOKUP($A8,'effectif equipe'!$B$2:$AS$283,8,FALSE)))</f>
        <v/>
      </c>
      <c r="H8" s="56" t="e">
        <f ca="1">IF(A8="","",IF(VLOOKUP($A8,'effectif equipe'!$B$2:$AS$283,16,FALSE)="","",VLOOKUP($A8,'effectif equipe'!$B$2:$AS$283,16,FALSE)))</f>
        <v>#N/A</v>
      </c>
      <c r="I8" s="56" t="e">
        <f ca="1">IF(A8="","",IF(VLOOKUP($A8,'effectif equipe'!$B$2:$AS$283,19,FALSE)="","",VLOOKUP($A8,'effectif equipe'!$B$2:$AS$283,19,FALSE)))</f>
        <v>#N/A</v>
      </c>
    </row>
    <row r="9" spans="1:14" x14ac:dyDescent="0.25">
      <c r="A9" t="str">
        <f t="shared" ca="1" si="0"/>
        <v xml:space="preserve"> </v>
      </c>
      <c r="B9" t="str">
        <f t="array" aca="1" ref="B9" ca="1">IF(ROWS($1:7)&lt;=COUNTIF(PSY_DATA,$B$1),INDEX(MesData,SMALL(IF(PSY_DATA=$B$1,ROW(INDIRECT("1:"&amp;ROWS(PSY_DATA)))),ROWS($1:7)),1),"")</f>
        <v/>
      </c>
      <c r="C9" t="str">
        <f t="array" aca="1" ref="C9" ca="1">IF(ROWS($1:7)&lt;=COUNTIF(PSY_DATA,$B$1),INDEX(MesData,SMALL(IF(PSY_DATA=$B$1,ROW(INDIRECT("1:"&amp;ROWS(PSY_DATA)))),ROWS($1:7)),2),"")</f>
        <v/>
      </c>
      <c r="D9" s="13" t="str">
        <f t="array" aca="1" ref="D9" ca="1">IF(ROWS($1:7)&lt;=COUNTIF(PSY_DATA,$B$1),INDEX(MesData,SMALL(IF(PSY_DATA=$B$1,ROW(INDIRECT("1:"&amp;ROWS(PSY_DATA)))),ROWS($1:7)),3),"")</f>
        <v/>
      </c>
      <c r="E9" s="56" t="e">
        <f ca="1">IF(A9="","",IF(VLOOKUP($A9,'effectif equipe'!$B$2:$AS$283,6,FALSE)="","",VLOOKUP($A9,'effectif equipe'!$B$2:$AS$283,6,FALSE)))</f>
        <v>#N/A</v>
      </c>
      <c r="F9" s="56" t="str">
        <f ca="1">IF(B9="","",IF(VLOOKUP($A9,'effectif equipe'!$B$2:$AS$283,7,FALSE)="","",VLOOKUP($A9,'effectif equipe'!$B$2:$AS$283,7,FALSE)))</f>
        <v/>
      </c>
      <c r="G9" s="56" t="str">
        <f ca="1">IF(C9="","",IF(VLOOKUP($A9,'effectif equipe'!$B$2:$AS$283,8,FALSE)="","",VLOOKUP($A9,'effectif equipe'!$B$2:$AS$283,8,FALSE)))</f>
        <v/>
      </c>
      <c r="H9" s="56" t="e">
        <f ca="1">IF(A9="","",IF(VLOOKUP($A9,'effectif equipe'!$B$2:$AS$283,16,FALSE)="","",VLOOKUP($A9,'effectif equipe'!$B$2:$AS$283,16,FALSE)))</f>
        <v>#N/A</v>
      </c>
      <c r="I9" s="56" t="e">
        <f ca="1">IF(A9="","",IF(VLOOKUP($A9,'effectif equipe'!$B$2:$AS$283,19,FALSE)="","",VLOOKUP($A9,'effectif equipe'!$B$2:$AS$283,19,FALSE)))</f>
        <v>#N/A</v>
      </c>
    </row>
    <row r="10" spans="1:14" x14ac:dyDescent="0.25">
      <c r="A10" t="str">
        <f t="shared" ca="1" si="0"/>
        <v xml:space="preserve"> </v>
      </c>
      <c r="B10" t="str">
        <f t="array" aca="1" ref="B10" ca="1">IF(ROWS($1:8)&lt;=COUNTIF(PSY_DATA,$B$1),INDEX(MesData,SMALL(IF(PSY_DATA=$B$1,ROW(INDIRECT("1:"&amp;ROWS(PSY_DATA)))),ROWS($1:8)),1),"")</f>
        <v/>
      </c>
      <c r="C10" t="str">
        <f t="array" aca="1" ref="C10" ca="1">IF(ROWS($1:8)&lt;=COUNTIF(PSY_DATA,$B$1),INDEX(MesData,SMALL(IF(PSY_DATA=$B$1,ROW(INDIRECT("1:"&amp;ROWS(PSY_DATA)))),ROWS($1:8)),2),"")</f>
        <v/>
      </c>
      <c r="D10" s="13" t="str">
        <f t="array" aca="1" ref="D10" ca="1">IF(ROWS($1:8)&lt;=COUNTIF(PSY_DATA,$B$1),INDEX(MesData,SMALL(IF(PSY_DATA=$B$1,ROW(INDIRECT("1:"&amp;ROWS(PSY_DATA)))),ROWS($1:8)),3),"")</f>
        <v/>
      </c>
      <c r="E10" s="56" t="e">
        <f ca="1">IF(A10="","",IF(VLOOKUP($A10,'effectif equipe'!$B$2:$AS$283,6,FALSE)="","",VLOOKUP($A10,'effectif equipe'!$B$2:$AS$283,6,FALSE)))</f>
        <v>#N/A</v>
      </c>
      <c r="F10" s="56" t="str">
        <f ca="1">IF(B10="","",IF(VLOOKUP($A10,'effectif equipe'!$B$2:$AS$283,7,FALSE)="","",VLOOKUP($A10,'effectif equipe'!$B$2:$AS$283,7,FALSE)))</f>
        <v/>
      </c>
      <c r="G10" s="56" t="str">
        <f ca="1">IF(C10="","",IF(VLOOKUP($A10,'effectif equipe'!$B$2:$AS$283,8,FALSE)="","",VLOOKUP($A10,'effectif equipe'!$B$2:$AS$283,8,FALSE)))</f>
        <v/>
      </c>
      <c r="H10" s="56" t="e">
        <f ca="1">IF(A10="","",IF(VLOOKUP($A10,'effectif equipe'!$B$2:$AS$283,16,FALSE)="","",VLOOKUP($A10,'effectif equipe'!$B$2:$AS$283,16,FALSE)))</f>
        <v>#N/A</v>
      </c>
      <c r="I10" s="56" t="e">
        <f ca="1">IF(A10="","",IF(VLOOKUP($A10,'effectif equipe'!$B$2:$AS$283,19,FALSE)="","",VLOOKUP($A10,'effectif equipe'!$B$2:$AS$283,19,FALSE)))</f>
        <v>#N/A</v>
      </c>
    </row>
    <row r="11" spans="1:14" x14ac:dyDescent="0.25">
      <c r="A11" t="str">
        <f t="shared" ca="1" si="0"/>
        <v xml:space="preserve"> </v>
      </c>
      <c r="B11" t="str">
        <f t="array" aca="1" ref="B11" ca="1">IF(ROWS($1:9)&lt;=COUNTIF(PSY_DATA,$B$1),INDEX(MesData,SMALL(IF(PSY_DATA=$B$1,ROW(INDIRECT("1:"&amp;ROWS(PSY_DATA)))),ROWS($1:9)),1),"")</f>
        <v/>
      </c>
      <c r="C11" t="str">
        <f t="array" aca="1" ref="C11" ca="1">IF(ROWS($1:9)&lt;=COUNTIF(PSY_DATA,$B$1),INDEX(MesData,SMALL(IF(PSY_DATA=$B$1,ROW(INDIRECT("1:"&amp;ROWS(PSY_DATA)))),ROWS($1:9)),2),"")</f>
        <v/>
      </c>
      <c r="D11" s="13" t="str">
        <f t="array" aca="1" ref="D11" ca="1">IF(ROWS($1:9)&lt;=COUNTIF(PSY_DATA,$B$1),INDEX(MesData,SMALL(IF(PSY_DATA=$B$1,ROW(INDIRECT("1:"&amp;ROWS(PSY_DATA)))),ROWS($1:9)),3),"")</f>
        <v/>
      </c>
      <c r="E11" s="56" t="e">
        <f ca="1">IF(A11="","",IF(VLOOKUP($A11,'effectif equipe'!$B$2:$AS$283,6,FALSE)="","",VLOOKUP($A11,'effectif equipe'!$B$2:$AS$283,6,FALSE)))</f>
        <v>#N/A</v>
      </c>
      <c r="F11" s="56" t="str">
        <f ca="1">IF(B11="","",IF(VLOOKUP($A11,'effectif equipe'!$B$2:$AS$283,7,FALSE)="","",VLOOKUP($A11,'effectif equipe'!$B$2:$AS$283,7,FALSE)))</f>
        <v/>
      </c>
      <c r="G11" s="56" t="str">
        <f ca="1">IF(C11="","",IF(VLOOKUP($A11,'effectif equipe'!$B$2:$AS$283,8,FALSE)="","",VLOOKUP($A11,'effectif equipe'!$B$2:$AS$283,8,FALSE)))</f>
        <v/>
      </c>
      <c r="H11" s="56" t="e">
        <f ca="1">IF(A11="","",IF(VLOOKUP($A11,'effectif equipe'!$B$2:$AS$283,16,FALSE)="","",VLOOKUP($A11,'effectif equipe'!$B$2:$AS$283,16,FALSE)))</f>
        <v>#N/A</v>
      </c>
      <c r="I11" s="56" t="e">
        <f ca="1">IF(A11="","",IF(VLOOKUP($A11,'effectif equipe'!$B$2:$AS$283,19,FALSE)="","",VLOOKUP($A11,'effectif equipe'!$B$2:$AS$283,19,FALSE)))</f>
        <v>#N/A</v>
      </c>
    </row>
    <row r="12" spans="1:14" x14ac:dyDescent="0.25">
      <c r="A12" t="str">
        <f t="shared" ca="1" si="0"/>
        <v xml:space="preserve"> </v>
      </c>
      <c r="B12" t="str">
        <f t="array" aca="1" ref="B12" ca="1">IF(ROWS($1:10)&lt;=COUNTIF(PSY_DATA,$B$1),INDEX(MesData,SMALL(IF(PSY_DATA=$B$1,ROW(INDIRECT("1:"&amp;ROWS(PSY_DATA)))),ROWS($1:10)),1),"")</f>
        <v/>
      </c>
      <c r="C12" t="str">
        <f t="array" aca="1" ref="C12" ca="1">IF(ROWS($1:10)&lt;=COUNTIF(PSY_DATA,$B$1),INDEX(MesData,SMALL(IF(PSY_DATA=$B$1,ROW(INDIRECT("1:"&amp;ROWS(PSY_DATA)))),ROWS($1:10)),2),"")</f>
        <v/>
      </c>
      <c r="D12" s="13" t="str">
        <f t="array" aca="1" ref="D12" ca="1">IF(ROWS($1:10)&lt;=COUNTIF(PSY_DATA,$B$1),INDEX(MesData,SMALL(IF(PSY_DATA=$B$1,ROW(INDIRECT("1:"&amp;ROWS(PSY_DATA)))),ROWS($1:10)),3),"")</f>
        <v/>
      </c>
      <c r="E12" s="56" t="e">
        <f ca="1">IF(A12="","",IF(VLOOKUP($A12,'effectif equipe'!$B$2:$AS$283,6,FALSE)="","",VLOOKUP($A12,'effectif equipe'!$B$2:$AS$283,6,FALSE)))</f>
        <v>#N/A</v>
      </c>
      <c r="F12" s="56" t="str">
        <f ca="1">IF(B12="","",IF(VLOOKUP($A12,'effectif equipe'!$B$2:$AS$283,7,FALSE)="","",VLOOKUP($A12,'effectif equipe'!$B$2:$AS$283,7,FALSE)))</f>
        <v/>
      </c>
      <c r="G12" s="56" t="str">
        <f ca="1">IF(C12="","",IF(VLOOKUP($A12,'effectif equipe'!$B$2:$AS$283,8,FALSE)="","",VLOOKUP($A12,'effectif equipe'!$B$2:$AS$283,8,FALSE)))</f>
        <v/>
      </c>
      <c r="H12" s="56" t="e">
        <f ca="1">IF(A12="","",IF(VLOOKUP($A12,'effectif equipe'!$B$2:$AS$283,16,FALSE)="","",VLOOKUP($A12,'effectif equipe'!$B$2:$AS$283,16,FALSE)))</f>
        <v>#N/A</v>
      </c>
      <c r="I12" s="56" t="e">
        <f ca="1">IF(A12="","",IF(VLOOKUP($A12,'effectif equipe'!$B$2:$AS$283,19,FALSE)="","",VLOOKUP($A12,'effectif equipe'!$B$2:$AS$283,19,FALSE)))</f>
        <v>#N/A</v>
      </c>
    </row>
    <row r="13" spans="1:14" x14ac:dyDescent="0.25">
      <c r="A13" t="str">
        <f t="shared" ca="1" si="0"/>
        <v xml:space="preserve"> </v>
      </c>
      <c r="B13" t="str">
        <f t="array" aca="1" ref="B13" ca="1">IF(ROWS($1:11)&lt;=COUNTIF(PSY_DATA,$B$1),INDEX(MesData,SMALL(IF(PSY_DATA=$B$1,ROW(INDIRECT("1:"&amp;ROWS(PSY_DATA)))),ROWS($1:11)),1),"")</f>
        <v/>
      </c>
      <c r="C13" t="str">
        <f t="array" aca="1" ref="C13" ca="1">IF(ROWS($1:11)&lt;=COUNTIF(PSY_DATA,$B$1),INDEX(MesData,SMALL(IF(PSY_DATA=$B$1,ROW(INDIRECT("1:"&amp;ROWS(PSY_DATA)))),ROWS($1:11)),2),"")</f>
        <v/>
      </c>
      <c r="D13" s="13" t="str">
        <f t="array" aca="1" ref="D13" ca="1">IF(ROWS($1:11)&lt;=COUNTIF(PSY_DATA,$B$1),INDEX(MesData,SMALL(IF(PSY_DATA=$B$1,ROW(INDIRECT("1:"&amp;ROWS(PSY_DATA)))),ROWS($1:11)),3),"")</f>
        <v/>
      </c>
      <c r="E13" s="56" t="e">
        <f ca="1">IF(A13="","",IF(VLOOKUP($A13,'effectif equipe'!$B$2:$AS$283,6,FALSE)="","",VLOOKUP($A13,'effectif equipe'!$B$2:$AS$283,6,FALSE)))</f>
        <v>#N/A</v>
      </c>
      <c r="F13" s="56" t="str">
        <f ca="1">IF(B13="","",IF(VLOOKUP($A13,'effectif equipe'!$B$2:$AS$283,7,FALSE)="","",VLOOKUP($A13,'effectif equipe'!$B$2:$AS$283,7,FALSE)))</f>
        <v/>
      </c>
      <c r="G13" s="56" t="str">
        <f ca="1">IF(C13="","",IF(VLOOKUP($A13,'effectif equipe'!$B$2:$AS$283,8,FALSE)="","",VLOOKUP($A13,'effectif equipe'!$B$2:$AS$283,8,FALSE)))</f>
        <v/>
      </c>
      <c r="H13" s="56" t="e">
        <f ca="1">IF(A13="","",IF(VLOOKUP($A13,'effectif equipe'!$B$2:$AS$283,16,FALSE)="","",VLOOKUP($A13,'effectif equipe'!$B$2:$AS$283,16,FALSE)))</f>
        <v>#N/A</v>
      </c>
      <c r="I13" s="56" t="e">
        <f ca="1">IF(A13="","",IF(VLOOKUP($A13,'effectif equipe'!$B$2:$AS$283,19,FALSE)="","",VLOOKUP($A13,'effectif equipe'!$B$2:$AS$283,19,FALSE)))</f>
        <v>#N/A</v>
      </c>
    </row>
    <row r="14" spans="1:14" x14ac:dyDescent="0.25">
      <c r="A14" t="str">
        <f t="shared" ca="1" si="0"/>
        <v xml:space="preserve"> </v>
      </c>
      <c r="B14" t="str">
        <f t="array" aca="1" ref="B14" ca="1">IF(ROWS($1:12)&lt;=COUNTIF(PSY_DATA,$B$1),INDEX(MesData,SMALL(IF(PSY_DATA=$B$1,ROW(INDIRECT("1:"&amp;ROWS(PSY_DATA)))),ROWS($1:12)),1),"")</f>
        <v/>
      </c>
      <c r="C14" t="str">
        <f t="array" aca="1" ref="C14" ca="1">IF(ROWS($1:12)&lt;=COUNTIF(PSY_DATA,$B$1),INDEX(MesData,SMALL(IF(PSY_DATA=$B$1,ROW(INDIRECT("1:"&amp;ROWS(PSY_DATA)))),ROWS($1:12)),2),"")</f>
        <v/>
      </c>
      <c r="D14" s="13" t="str">
        <f t="array" aca="1" ref="D14" ca="1">IF(ROWS($1:12)&lt;=COUNTIF(PSY_DATA,$B$1),INDEX(MesData,SMALL(IF(PSY_DATA=$B$1,ROW(INDIRECT("1:"&amp;ROWS(PSY_DATA)))),ROWS($1:12)),3),"")</f>
        <v/>
      </c>
      <c r="E14" s="56" t="e">
        <f ca="1">IF(A14="","",IF(VLOOKUP($A14,'effectif equipe'!$B$2:$AS$283,6,FALSE)="","",VLOOKUP($A14,'effectif equipe'!$B$2:$AS$283,6,FALSE)))</f>
        <v>#N/A</v>
      </c>
      <c r="F14" s="56" t="str">
        <f ca="1">IF(B14="","",IF(VLOOKUP($A14,'effectif equipe'!$B$2:$AS$283,7,FALSE)="","",VLOOKUP($A14,'effectif equipe'!$B$2:$AS$283,7,FALSE)))</f>
        <v/>
      </c>
      <c r="G14" s="56" t="str">
        <f ca="1">IF(C14="","",IF(VLOOKUP($A14,'effectif equipe'!$B$2:$AS$283,8,FALSE)="","",VLOOKUP($A14,'effectif equipe'!$B$2:$AS$283,8,FALSE)))</f>
        <v/>
      </c>
      <c r="H14" s="56" t="e">
        <f ca="1">IF(A14="","",IF(VLOOKUP($A14,'effectif equipe'!$B$2:$AS$283,16,FALSE)="","",VLOOKUP($A14,'effectif equipe'!$B$2:$AS$283,16,FALSE)))</f>
        <v>#N/A</v>
      </c>
      <c r="I14" s="56" t="e">
        <f ca="1">IF(A14="","",IF(VLOOKUP($A14,'effectif equipe'!$B$2:$AS$283,19,FALSE)="","",VLOOKUP($A14,'effectif equipe'!$B$2:$AS$283,19,FALSE)))</f>
        <v>#N/A</v>
      </c>
    </row>
    <row r="15" spans="1:14" x14ac:dyDescent="0.25">
      <c r="A15" t="str">
        <f t="shared" ca="1" si="0"/>
        <v xml:space="preserve"> </v>
      </c>
      <c r="B15" t="str">
        <f t="array" aca="1" ref="B15" ca="1">IF(ROWS($1:13)&lt;=COUNTIF(PSY_DATA,$B$1),INDEX(MesData,SMALL(IF(PSY_DATA=$B$1,ROW(INDIRECT("1:"&amp;ROWS(PSY_DATA)))),ROWS($1:13)),1),"")</f>
        <v/>
      </c>
      <c r="C15" t="str">
        <f t="array" aca="1" ref="C15" ca="1">IF(ROWS($1:13)&lt;=COUNTIF(PSY_DATA,$B$1),INDEX(MesData,SMALL(IF(PSY_DATA=$B$1,ROW(INDIRECT("1:"&amp;ROWS(PSY_DATA)))),ROWS($1:13)),2),"")</f>
        <v/>
      </c>
      <c r="D15" s="13" t="str">
        <f t="array" aca="1" ref="D15" ca="1">IF(ROWS($1:13)&lt;=COUNTIF(PSY_DATA,$B$1),INDEX(MesData,SMALL(IF(PSY_DATA=$B$1,ROW(INDIRECT("1:"&amp;ROWS(PSY_DATA)))),ROWS($1:13)),3),"")</f>
        <v/>
      </c>
      <c r="E15" s="56" t="e">
        <f ca="1">IF(A15="","",IF(VLOOKUP($A15,'effectif equipe'!$B$2:$AS$283,6,FALSE)="","",VLOOKUP($A15,'effectif equipe'!$B$2:$AS$283,6,FALSE)))</f>
        <v>#N/A</v>
      </c>
      <c r="F15" s="56" t="str">
        <f ca="1">IF(B15="","",IF(VLOOKUP($A15,'effectif equipe'!$B$2:$AS$283,7,FALSE)="","",VLOOKUP($A15,'effectif equipe'!$B$2:$AS$283,7,FALSE)))</f>
        <v/>
      </c>
      <c r="G15" s="56" t="str">
        <f ca="1">IF(C15="","",IF(VLOOKUP($A15,'effectif equipe'!$B$2:$AS$283,8,FALSE)="","",VLOOKUP($A15,'effectif equipe'!$B$2:$AS$283,8,FALSE)))</f>
        <v/>
      </c>
      <c r="H15" s="56" t="e">
        <f ca="1">IF(A15="","",IF(VLOOKUP($A15,'effectif equipe'!$B$2:$AS$283,16,FALSE)="","",VLOOKUP($A15,'effectif equipe'!$B$2:$AS$283,16,FALSE)))</f>
        <v>#N/A</v>
      </c>
      <c r="I15" s="56" t="e">
        <f ca="1">IF(A15="","",IF(VLOOKUP($A15,'effectif equipe'!$B$2:$AS$283,19,FALSE)="","",VLOOKUP($A15,'effectif equipe'!$B$2:$AS$283,19,FALSE)))</f>
        <v>#N/A</v>
      </c>
    </row>
    <row r="16" spans="1:14" x14ac:dyDescent="0.25">
      <c r="A16" t="str">
        <f t="shared" ca="1" si="0"/>
        <v xml:space="preserve"> </v>
      </c>
      <c r="B16" t="str">
        <f t="array" aca="1" ref="B16" ca="1">IF(ROWS($1:14)&lt;=COUNTIF(PSY_DATA,$B$1),INDEX(MesData,SMALL(IF(PSY_DATA=$B$1,ROW(INDIRECT("1:"&amp;ROWS(PSY_DATA)))),ROWS($1:14)),1),"")</f>
        <v/>
      </c>
      <c r="C16" t="str">
        <f t="array" aca="1" ref="C16" ca="1">IF(ROWS($1:14)&lt;=COUNTIF(PSY_DATA,$B$1),INDEX(MesData,SMALL(IF(PSY_DATA=$B$1,ROW(INDIRECT("1:"&amp;ROWS(PSY_DATA)))),ROWS($1:14)),2),"")</f>
        <v/>
      </c>
      <c r="D16" s="13" t="str">
        <f t="array" aca="1" ref="D16" ca="1">IF(ROWS($1:14)&lt;=COUNTIF(PSY_DATA,$B$1),INDEX(MesData,SMALL(IF(PSY_DATA=$B$1,ROW(INDIRECT("1:"&amp;ROWS(PSY_DATA)))),ROWS($1:14)),3),"")</f>
        <v/>
      </c>
      <c r="E16" s="56" t="e">
        <f ca="1">IF(A16="","",IF(VLOOKUP($A16,'effectif equipe'!$B$2:$AS$283,6,FALSE)="","",VLOOKUP($A16,'effectif equipe'!$B$2:$AS$283,6,FALSE)))</f>
        <v>#N/A</v>
      </c>
      <c r="F16" s="56" t="str">
        <f ca="1">IF(B16="","",IF(VLOOKUP($A16,'effectif equipe'!$B$2:$AS$283,7,FALSE)="","",VLOOKUP($A16,'effectif equipe'!$B$2:$AS$283,7,FALSE)))</f>
        <v/>
      </c>
      <c r="G16" s="56" t="str">
        <f ca="1">IF(C16="","",IF(VLOOKUP($A16,'effectif equipe'!$B$2:$AS$283,8,FALSE)="","",VLOOKUP($A16,'effectif equipe'!$B$2:$AS$283,8,FALSE)))</f>
        <v/>
      </c>
      <c r="H16" s="56" t="e">
        <f ca="1">IF(A16="","",IF(VLOOKUP($A16,'effectif equipe'!$B$2:$AS$283,16,FALSE)="","",VLOOKUP($A16,'effectif equipe'!$B$2:$AS$283,16,FALSE)))</f>
        <v>#N/A</v>
      </c>
      <c r="I16" s="56" t="e">
        <f ca="1">IF(A16="","",IF(VLOOKUP($A16,'effectif equipe'!$B$2:$AS$283,19,FALSE)="","",VLOOKUP($A16,'effectif equipe'!$B$2:$AS$283,19,FALSE)))</f>
        <v>#N/A</v>
      </c>
    </row>
    <row r="17" spans="1:9" x14ac:dyDescent="0.25">
      <c r="A17" t="str">
        <f t="shared" ca="1" si="0"/>
        <v xml:space="preserve"> </v>
      </c>
      <c r="B17" t="str">
        <f t="array" aca="1" ref="B17" ca="1">IF(ROWS($1:15)&lt;=COUNTIF(PSY_DATA,$B$1),INDEX(MesData,SMALL(IF(PSY_DATA=$B$1,ROW(INDIRECT("1:"&amp;ROWS(PSY_DATA)))),ROWS($1:15)),1),"")</f>
        <v/>
      </c>
      <c r="C17" t="str">
        <f t="array" aca="1" ref="C17" ca="1">IF(ROWS($1:15)&lt;=COUNTIF(PSY_DATA,$B$1),INDEX(MesData,SMALL(IF(PSY_DATA=$B$1,ROW(INDIRECT("1:"&amp;ROWS(PSY_DATA)))),ROWS($1:15)),2),"")</f>
        <v/>
      </c>
      <c r="D17" s="13" t="str">
        <f t="array" aca="1" ref="D17" ca="1">IF(ROWS($1:15)&lt;=COUNTIF(PSY_DATA,$B$1),INDEX(MesData,SMALL(IF(PSY_DATA=$B$1,ROW(INDIRECT("1:"&amp;ROWS(PSY_DATA)))),ROWS($1:15)),3),"")</f>
        <v/>
      </c>
      <c r="E17" s="56" t="e">
        <f ca="1">IF(A17="","",IF(VLOOKUP($A17,'effectif equipe'!$B$2:$AS$283,6,FALSE)="","",VLOOKUP($A17,'effectif equipe'!$B$2:$AS$283,6,FALSE)))</f>
        <v>#N/A</v>
      </c>
      <c r="F17" s="56" t="str">
        <f ca="1">IF(B17="","",IF(VLOOKUP($A17,'effectif equipe'!$B$2:$AS$283,7,FALSE)="","",VLOOKUP($A17,'effectif equipe'!$B$2:$AS$283,7,FALSE)))</f>
        <v/>
      </c>
      <c r="G17" s="56" t="str">
        <f ca="1">IF(C17="","",IF(VLOOKUP($A17,'effectif equipe'!$B$2:$AS$283,8,FALSE)="","",VLOOKUP($A17,'effectif equipe'!$B$2:$AS$283,8,FALSE)))</f>
        <v/>
      </c>
      <c r="H17" s="56" t="e">
        <f ca="1">IF(A17="","",IF(VLOOKUP($A17,'effectif equipe'!$B$2:$AS$283,16,FALSE)="","",VLOOKUP($A17,'effectif equipe'!$B$2:$AS$283,16,FALSE)))</f>
        <v>#N/A</v>
      </c>
      <c r="I17" s="56" t="e">
        <f ca="1">IF(A17="","",IF(VLOOKUP($A17,'effectif equipe'!$B$2:$AS$283,19,FALSE)="","",VLOOKUP($A17,'effectif equipe'!$B$2:$AS$283,19,FALSE)))</f>
        <v>#N/A</v>
      </c>
    </row>
    <row r="18" spans="1:9" x14ac:dyDescent="0.25">
      <c r="A18" t="str">
        <f t="shared" ca="1" si="0"/>
        <v xml:space="preserve"> </v>
      </c>
      <c r="B18" t="str">
        <f t="array" aca="1" ref="B18" ca="1">IF(ROWS($1:16)&lt;=COUNTIF(PSY_DATA,$B$1),INDEX(MesData,SMALL(IF(PSY_DATA=$B$1,ROW(INDIRECT("1:"&amp;ROWS(PSY_DATA)))),ROWS($1:16)),1),"")</f>
        <v/>
      </c>
      <c r="C18" t="str">
        <f t="array" aca="1" ref="C18" ca="1">IF(ROWS($1:16)&lt;=COUNTIF(PSY_DATA,$B$1),INDEX(MesData,SMALL(IF(PSY_DATA=$B$1,ROW(INDIRECT("1:"&amp;ROWS(PSY_DATA)))),ROWS($1:16)),2),"")</f>
        <v/>
      </c>
      <c r="D18" s="13" t="str">
        <f t="array" aca="1" ref="D18" ca="1">IF(ROWS($1:16)&lt;=COUNTIF(PSY_DATA,$B$1),INDEX(MesData,SMALL(IF(PSY_DATA=$B$1,ROW(INDIRECT("1:"&amp;ROWS(PSY_DATA)))),ROWS($1:16)),3),"")</f>
        <v/>
      </c>
      <c r="E18" s="56" t="e">
        <f ca="1">IF(A18="","",IF(VLOOKUP($A18,'effectif equipe'!$B$2:$AS$283,6,FALSE)="","",VLOOKUP($A18,'effectif equipe'!$B$2:$AS$283,6,FALSE)))</f>
        <v>#N/A</v>
      </c>
      <c r="F18" s="56" t="str">
        <f ca="1">IF(B18="","",IF(VLOOKUP($A18,'effectif equipe'!$B$2:$AS$283,7,FALSE)="","",VLOOKUP($A18,'effectif equipe'!$B$2:$AS$283,7,FALSE)))</f>
        <v/>
      </c>
      <c r="G18" s="56" t="str">
        <f ca="1">IF(C18="","",IF(VLOOKUP($A18,'effectif equipe'!$B$2:$AS$283,8,FALSE)="","",VLOOKUP($A18,'effectif equipe'!$B$2:$AS$283,8,FALSE)))</f>
        <v/>
      </c>
      <c r="H18" s="56" t="e">
        <f ca="1">IF(A18="","",IF(VLOOKUP($A18,'effectif equipe'!$B$2:$AS$283,16,FALSE)="","",VLOOKUP($A18,'effectif equipe'!$B$2:$AS$283,16,FALSE)))</f>
        <v>#N/A</v>
      </c>
      <c r="I18" s="56" t="e">
        <f ca="1">IF(A18="","",IF(VLOOKUP($A18,'effectif equipe'!$B$2:$AS$283,19,FALSE)="","",VLOOKUP($A18,'effectif equipe'!$B$2:$AS$283,19,FALSE)))</f>
        <v>#N/A</v>
      </c>
    </row>
    <row r="19" spans="1:9" x14ac:dyDescent="0.25">
      <c r="A19" t="str">
        <f t="shared" ca="1" si="0"/>
        <v xml:space="preserve"> </v>
      </c>
      <c r="B19" t="str">
        <f t="array" aca="1" ref="B19" ca="1">IF(ROWS($1:17)&lt;=COUNTIF(PSY_DATA,$B$1),INDEX(MesData,SMALL(IF(PSY_DATA=$B$1,ROW(INDIRECT("1:"&amp;ROWS(PSY_DATA)))),ROWS($1:17)),1),"")</f>
        <v/>
      </c>
      <c r="C19" t="str">
        <f t="array" aca="1" ref="C19" ca="1">IF(ROWS($1:17)&lt;=COUNTIF(PSY_DATA,$B$1),INDEX(MesData,SMALL(IF(PSY_DATA=$B$1,ROW(INDIRECT("1:"&amp;ROWS(PSY_DATA)))),ROWS($1:17)),2),"")</f>
        <v/>
      </c>
      <c r="D19" s="13" t="str">
        <f t="array" aca="1" ref="D19" ca="1">IF(ROWS($1:17)&lt;=COUNTIF(PSY_DATA,$B$1),INDEX(MesData,SMALL(IF(PSY_DATA=$B$1,ROW(INDIRECT("1:"&amp;ROWS(PSY_DATA)))),ROWS($1:17)),3),"")</f>
        <v/>
      </c>
      <c r="E19" s="56" t="e">
        <f ca="1">IF(A19="","",IF(VLOOKUP($A19,'effectif equipe'!$B$2:$AS$283,6,FALSE)="","",VLOOKUP($A19,'effectif equipe'!$B$2:$AS$283,6,FALSE)))</f>
        <v>#N/A</v>
      </c>
      <c r="F19" s="56" t="str">
        <f ca="1">IF(B19="","",IF(VLOOKUP($A19,'effectif equipe'!$B$2:$AS$283,7,FALSE)="","",VLOOKUP($A19,'effectif equipe'!$B$2:$AS$283,7,FALSE)))</f>
        <v/>
      </c>
      <c r="G19" s="56" t="str">
        <f ca="1">IF(C19="","",IF(VLOOKUP($A19,'effectif equipe'!$B$2:$AS$283,8,FALSE)="","",VLOOKUP($A19,'effectif equipe'!$B$2:$AS$283,8,FALSE)))</f>
        <v/>
      </c>
      <c r="H19" s="56" t="e">
        <f ca="1">IF(A19="","",IF(VLOOKUP($A19,'effectif equipe'!$B$2:$AS$283,16,FALSE)="","",VLOOKUP($A19,'effectif equipe'!$B$2:$AS$283,16,FALSE)))</f>
        <v>#N/A</v>
      </c>
      <c r="I19" s="56" t="e">
        <f ca="1">IF(A19="","",IF(VLOOKUP($A19,'effectif equipe'!$B$2:$AS$283,19,FALSE)="","",VLOOKUP($A19,'effectif equipe'!$B$2:$AS$283,19,FALSE)))</f>
        <v>#N/A</v>
      </c>
    </row>
    <row r="20" spans="1:9" x14ac:dyDescent="0.25">
      <c r="A20" t="str">
        <f t="shared" ca="1" si="0"/>
        <v xml:space="preserve"> </v>
      </c>
      <c r="B20" t="str">
        <f t="array" aca="1" ref="B20" ca="1">IF(ROWS($1:18)&lt;=COUNTIF(PSY_DATA,$B$1),INDEX(MesData,SMALL(IF(PSY_DATA=$B$1,ROW(INDIRECT("1:"&amp;ROWS(PSY_DATA)))),ROWS($1:18)),1),"")</f>
        <v/>
      </c>
      <c r="C20" t="str">
        <f t="array" aca="1" ref="C20" ca="1">IF(ROWS($1:18)&lt;=COUNTIF(PSY_DATA,$B$1),INDEX(MesData,SMALL(IF(PSY_DATA=$B$1,ROW(INDIRECT("1:"&amp;ROWS(PSY_DATA)))),ROWS($1:18)),2),"")</f>
        <v/>
      </c>
      <c r="D20" s="13" t="str">
        <f t="array" aca="1" ref="D20" ca="1">IF(ROWS($1:18)&lt;=COUNTIF(PSY_DATA,$B$1),INDEX(MesData,SMALL(IF(PSY_DATA=$B$1,ROW(INDIRECT("1:"&amp;ROWS(PSY_DATA)))),ROWS($1:18)),3),"")</f>
        <v/>
      </c>
      <c r="E20" s="56" t="e">
        <f ca="1">IF(A20="","",IF(VLOOKUP($A20,'effectif equipe'!$B$2:$AS$283,6,FALSE)="","",VLOOKUP($A20,'effectif equipe'!$B$2:$AS$283,6,FALSE)))</f>
        <v>#N/A</v>
      </c>
      <c r="F20" s="56" t="str">
        <f ca="1">IF(B20="","",IF(VLOOKUP($A20,'effectif equipe'!$B$2:$AS$283,7,FALSE)="","",VLOOKUP($A20,'effectif equipe'!$B$2:$AS$283,7,FALSE)))</f>
        <v/>
      </c>
      <c r="G20" s="56" t="str">
        <f ca="1">IF(C20="","",IF(VLOOKUP($A20,'effectif equipe'!$B$2:$AS$283,8,FALSE)="","",VLOOKUP($A20,'effectif equipe'!$B$2:$AS$283,8,FALSE)))</f>
        <v/>
      </c>
      <c r="H20" s="56" t="e">
        <f ca="1">IF(A20="","",IF(VLOOKUP($A20,'effectif equipe'!$B$2:$AS$283,16,FALSE)="","",VLOOKUP($A20,'effectif equipe'!$B$2:$AS$283,16,FALSE)))</f>
        <v>#N/A</v>
      </c>
      <c r="I20" s="56" t="e">
        <f ca="1">IF(A20="","",IF(VLOOKUP($A20,'effectif equipe'!$B$2:$AS$283,19,FALSE)="","",VLOOKUP($A20,'effectif equipe'!$B$2:$AS$283,19,FALSE)))</f>
        <v>#N/A</v>
      </c>
    </row>
    <row r="21" spans="1:9" x14ac:dyDescent="0.25">
      <c r="A21" t="str">
        <f t="shared" ca="1" si="0"/>
        <v xml:space="preserve"> </v>
      </c>
      <c r="B21" t="str">
        <f t="array" aca="1" ref="B21" ca="1">IF(ROWS($1:19)&lt;=COUNTIF(PSY_DATA,$B$1),INDEX(MesData,SMALL(IF(PSY_DATA=$B$1,ROW(INDIRECT("1:"&amp;ROWS(PSY_DATA)))),ROWS($1:19)),1),"")</f>
        <v/>
      </c>
      <c r="C21" t="str">
        <f t="array" aca="1" ref="C21" ca="1">IF(ROWS($1:19)&lt;=COUNTIF(PSY_DATA,$B$1),INDEX(MesData,SMALL(IF(PSY_DATA=$B$1,ROW(INDIRECT("1:"&amp;ROWS(PSY_DATA)))),ROWS($1:19)),2),"")</f>
        <v/>
      </c>
      <c r="D21" s="13" t="str">
        <f t="array" aca="1" ref="D21" ca="1">IF(ROWS($1:19)&lt;=COUNTIF(PSY_DATA,$B$1),INDEX(MesData,SMALL(IF(PSY_DATA=$B$1,ROW(INDIRECT("1:"&amp;ROWS(PSY_DATA)))),ROWS($1:19)),3),"")</f>
        <v/>
      </c>
      <c r="E21" s="56" t="e">
        <f ca="1">IF(A21="","",IF(VLOOKUP($A21,'effectif equipe'!$B$2:$AS$283,6,FALSE)="","",VLOOKUP($A21,'effectif equipe'!$B$2:$AS$283,6,FALSE)))</f>
        <v>#N/A</v>
      </c>
      <c r="F21" s="56" t="str">
        <f ca="1">IF(B21="","",IF(VLOOKUP($A21,'effectif equipe'!$B$2:$AS$283,7,FALSE)="","",VLOOKUP($A21,'effectif equipe'!$B$2:$AS$283,7,FALSE)))</f>
        <v/>
      </c>
      <c r="G21" s="56" t="str">
        <f ca="1">IF(C21="","",IF(VLOOKUP($A21,'effectif equipe'!$B$2:$AS$283,8,FALSE)="","",VLOOKUP($A21,'effectif equipe'!$B$2:$AS$283,8,FALSE)))</f>
        <v/>
      </c>
      <c r="H21" s="56" t="e">
        <f ca="1">IF(A21="","",IF(VLOOKUP($A21,'effectif equipe'!$B$2:$AS$283,16,FALSE)="","",VLOOKUP($A21,'effectif equipe'!$B$2:$AS$283,16,FALSE)))</f>
        <v>#N/A</v>
      </c>
      <c r="I21" s="56" t="e">
        <f ca="1">IF(A21="","",IF(VLOOKUP($A21,'effectif equipe'!$B$2:$AS$283,19,FALSE)="","",VLOOKUP($A21,'effectif equipe'!$B$2:$AS$283,19,FALSE)))</f>
        <v>#N/A</v>
      </c>
    </row>
    <row r="22" spans="1:9" x14ac:dyDescent="0.25">
      <c r="A22" t="str">
        <f t="shared" ca="1" si="0"/>
        <v xml:space="preserve"> </v>
      </c>
      <c r="B22" t="str">
        <f t="array" aca="1" ref="B22" ca="1">IF(ROWS($1:20)&lt;=COUNTIF(PSY_DATA,$B$1),INDEX(MesData,SMALL(IF(PSY_DATA=$B$1,ROW(INDIRECT("1:"&amp;ROWS(PSY_DATA)))),ROWS($1:20)),1),"")</f>
        <v/>
      </c>
      <c r="C22" t="str">
        <f t="array" aca="1" ref="C22" ca="1">IF(ROWS($1:20)&lt;=COUNTIF(PSY_DATA,$B$1),INDEX(MesData,SMALL(IF(PSY_DATA=$B$1,ROW(INDIRECT("1:"&amp;ROWS(PSY_DATA)))),ROWS($1:20)),2),"")</f>
        <v/>
      </c>
      <c r="D22" s="13" t="str">
        <f t="array" aca="1" ref="D22" ca="1">IF(ROWS($1:20)&lt;=COUNTIF(PSY_DATA,$B$1),INDEX(MesData,SMALL(IF(PSY_DATA=$B$1,ROW(INDIRECT("1:"&amp;ROWS(PSY_DATA)))),ROWS($1:20)),3),"")</f>
        <v/>
      </c>
      <c r="E22" s="56" t="e">
        <f ca="1">IF(A22="","",IF(VLOOKUP($A22,'effectif equipe'!$B$2:$AS$283,6,FALSE)="","",VLOOKUP($A22,'effectif equipe'!$B$2:$AS$283,6,FALSE)))</f>
        <v>#N/A</v>
      </c>
      <c r="F22" s="56" t="str">
        <f ca="1">IF(B22="","",IF(VLOOKUP($A22,'effectif equipe'!$B$2:$AS$283,7,FALSE)="","",VLOOKUP($A22,'effectif equipe'!$B$2:$AS$283,7,FALSE)))</f>
        <v/>
      </c>
      <c r="G22" s="56" t="str">
        <f ca="1">IF(C22="","",IF(VLOOKUP($A22,'effectif equipe'!$B$2:$AS$283,8,FALSE)="","",VLOOKUP($A22,'effectif equipe'!$B$2:$AS$283,8,FALSE)))</f>
        <v/>
      </c>
      <c r="H22" s="56" t="e">
        <f ca="1">IF(A22="","",IF(VLOOKUP($A22,'effectif equipe'!$B$2:$AS$283,16,FALSE)="","",VLOOKUP($A22,'effectif equipe'!$B$2:$AS$283,16,FALSE)))</f>
        <v>#N/A</v>
      </c>
      <c r="I22" s="56" t="e">
        <f ca="1">IF(A22="","",IF(VLOOKUP($A22,'effectif equipe'!$B$2:$AS$283,19,FALSE)="","",VLOOKUP($A22,'effectif equipe'!$B$2:$AS$283,19,FALSE)))</f>
        <v>#N/A</v>
      </c>
    </row>
    <row r="23" spans="1:9" x14ac:dyDescent="0.25">
      <c r="A23" t="str">
        <f t="shared" ca="1" si="0"/>
        <v xml:space="preserve"> </v>
      </c>
      <c r="B23" t="str">
        <f t="array" aca="1" ref="B23" ca="1">IF(ROWS($1:21)&lt;=COUNTIF(PSY_DATA,$B$1),INDEX(MesData,SMALL(IF(PSY_DATA=$B$1,ROW(INDIRECT("1:"&amp;ROWS(PSY_DATA)))),ROWS($1:21)),1),"")</f>
        <v/>
      </c>
      <c r="C23" t="str">
        <f t="array" aca="1" ref="C23" ca="1">IF(ROWS($1:21)&lt;=COUNTIF(PSY_DATA,$B$1),INDEX(MesData,SMALL(IF(PSY_DATA=$B$1,ROW(INDIRECT("1:"&amp;ROWS(PSY_DATA)))),ROWS($1:21)),2),"")</f>
        <v/>
      </c>
      <c r="D23" s="13" t="str">
        <f t="array" aca="1" ref="D23" ca="1">IF(ROWS($1:21)&lt;=COUNTIF(PSY_DATA,$B$1),INDEX(MesData,SMALL(IF(PSY_DATA=$B$1,ROW(INDIRECT("1:"&amp;ROWS(PSY_DATA)))),ROWS($1:21)),3),"")</f>
        <v/>
      </c>
      <c r="E23" s="56" t="e">
        <f ca="1">IF(A23="","",IF(VLOOKUP($A23,'effectif equipe'!$B$2:$AS$283,6,FALSE)="","",VLOOKUP($A23,'effectif equipe'!$B$2:$AS$283,6,FALSE)))</f>
        <v>#N/A</v>
      </c>
      <c r="F23" s="56" t="str">
        <f ca="1">IF(B23="","",IF(VLOOKUP($A23,'effectif equipe'!$B$2:$AS$283,7,FALSE)="","",VLOOKUP($A23,'effectif equipe'!$B$2:$AS$283,7,FALSE)))</f>
        <v/>
      </c>
      <c r="G23" s="56" t="str">
        <f ca="1">IF(C23="","",IF(VLOOKUP($A23,'effectif equipe'!$B$2:$AS$283,8,FALSE)="","",VLOOKUP($A23,'effectif equipe'!$B$2:$AS$283,8,FALSE)))</f>
        <v/>
      </c>
      <c r="H23" s="56" t="e">
        <f ca="1">IF(A23="","",IF(VLOOKUP($A23,'effectif equipe'!$B$2:$AS$283,16,FALSE)="","",VLOOKUP($A23,'effectif equipe'!$B$2:$AS$283,16,FALSE)))</f>
        <v>#N/A</v>
      </c>
      <c r="I23" s="56" t="e">
        <f ca="1">IF(A23="","",IF(VLOOKUP($A23,'effectif equipe'!$B$2:$AS$283,19,FALSE)="","",VLOOKUP($A23,'effectif equipe'!$B$2:$AS$283,19,FALSE)))</f>
        <v>#N/A</v>
      </c>
    </row>
    <row r="24" spans="1:9" x14ac:dyDescent="0.25">
      <c r="A24" t="str">
        <f t="shared" ca="1" si="0"/>
        <v xml:space="preserve"> </v>
      </c>
      <c r="B24" t="str">
        <f t="array" aca="1" ref="B24" ca="1">IF(ROWS($1:22)&lt;=COUNTIF(PSY_DATA,$B$1),INDEX(MesData,SMALL(IF(PSY_DATA=$B$1,ROW(INDIRECT("1:"&amp;ROWS(PSY_DATA)))),ROWS($1:22)),1),"")</f>
        <v/>
      </c>
      <c r="C24" t="str">
        <f t="array" aca="1" ref="C24" ca="1">IF(ROWS($1:22)&lt;=COUNTIF(PSY_DATA,$B$1),INDEX(MesData,SMALL(IF(PSY_DATA=$B$1,ROW(INDIRECT("1:"&amp;ROWS(PSY_DATA)))),ROWS($1:22)),2),"")</f>
        <v/>
      </c>
      <c r="D24" s="13" t="str">
        <f t="array" aca="1" ref="D24" ca="1">IF(ROWS($1:22)&lt;=COUNTIF(PSY_DATA,$B$1),INDEX(MesData,SMALL(IF(PSY_DATA=$B$1,ROW(INDIRECT("1:"&amp;ROWS(PSY_DATA)))),ROWS($1:22)),3),"")</f>
        <v/>
      </c>
      <c r="E24" s="56" t="e">
        <f ca="1">IF(A24="","",IF(VLOOKUP($A24,'effectif equipe'!$B$2:$AS$283,6,FALSE)="","",VLOOKUP($A24,'effectif equipe'!$B$2:$AS$283,6,FALSE)))</f>
        <v>#N/A</v>
      </c>
      <c r="F24" s="56" t="str">
        <f ca="1">IF(B24="","",IF(VLOOKUP($A24,'effectif equipe'!$B$2:$AS$283,7,FALSE)="","",VLOOKUP($A24,'effectif equipe'!$B$2:$AS$283,7,FALSE)))</f>
        <v/>
      </c>
      <c r="G24" s="56" t="str">
        <f ca="1">IF(C24="","",IF(VLOOKUP($A24,'effectif equipe'!$B$2:$AS$283,8,FALSE)="","",VLOOKUP($A24,'effectif equipe'!$B$2:$AS$283,8,FALSE)))</f>
        <v/>
      </c>
      <c r="H24" s="56" t="e">
        <f ca="1">IF(A24="","",IF(VLOOKUP($A24,'effectif equipe'!$B$2:$AS$283,16,FALSE)="","",VLOOKUP($A24,'effectif equipe'!$B$2:$AS$283,16,FALSE)))</f>
        <v>#N/A</v>
      </c>
      <c r="I24" s="56" t="e">
        <f ca="1">IF(A24="","",IF(VLOOKUP($A24,'effectif equipe'!$B$2:$AS$283,19,FALSE)="","",VLOOKUP($A24,'effectif equipe'!$B$2:$AS$283,19,FALSE)))</f>
        <v>#N/A</v>
      </c>
    </row>
    <row r="25" spans="1:9" x14ac:dyDescent="0.25">
      <c r="A25" t="str">
        <f t="shared" ca="1" si="0"/>
        <v xml:space="preserve"> </v>
      </c>
      <c r="B25" t="str">
        <f t="array" aca="1" ref="B25" ca="1">IF(ROWS($1:23)&lt;=COUNTIF(PSY_DATA,$B$1),INDEX(MesData,SMALL(IF(PSY_DATA=$B$1,ROW(INDIRECT("1:"&amp;ROWS(PSY_DATA)))),ROWS($1:23)),1),"")</f>
        <v/>
      </c>
      <c r="C25" t="str">
        <f t="array" aca="1" ref="C25" ca="1">IF(ROWS($1:23)&lt;=COUNTIF(PSY_DATA,$B$1),INDEX(MesData,SMALL(IF(PSY_DATA=$B$1,ROW(INDIRECT("1:"&amp;ROWS(PSY_DATA)))),ROWS($1:23)),2),"")</f>
        <v/>
      </c>
      <c r="D25" s="13" t="str">
        <f t="array" aca="1" ref="D25" ca="1">IF(ROWS($1:23)&lt;=COUNTIF(PSY_DATA,$B$1),INDEX(MesData,SMALL(IF(PSY_DATA=$B$1,ROW(INDIRECT("1:"&amp;ROWS(PSY_DATA)))),ROWS($1:23)),3),"")</f>
        <v/>
      </c>
      <c r="E25" s="56" t="e">
        <f ca="1">IF(A25="","",IF(VLOOKUP($A25,'effectif equipe'!$B$2:$AS$283,6,FALSE)="","",VLOOKUP($A25,'effectif equipe'!$B$2:$AS$283,6,FALSE)))</f>
        <v>#N/A</v>
      </c>
      <c r="F25" s="56" t="str">
        <f ca="1">IF(B25="","",IF(VLOOKUP($A25,'effectif equipe'!$B$2:$AS$283,7,FALSE)="","",VLOOKUP($A25,'effectif equipe'!$B$2:$AS$283,7,FALSE)))</f>
        <v/>
      </c>
      <c r="G25" s="56" t="str">
        <f ca="1">IF(C25="","",IF(VLOOKUP($A25,'effectif equipe'!$B$2:$AS$283,8,FALSE)="","",VLOOKUP($A25,'effectif equipe'!$B$2:$AS$283,8,FALSE)))</f>
        <v/>
      </c>
      <c r="H25" s="56" t="e">
        <f ca="1">IF(A25="","",IF(VLOOKUP($A25,'effectif equipe'!$B$2:$AS$283,16,FALSE)="","",VLOOKUP($A25,'effectif equipe'!$B$2:$AS$283,16,FALSE)))</f>
        <v>#N/A</v>
      </c>
      <c r="I25" s="56" t="e">
        <f ca="1">IF(A25="","",IF(VLOOKUP($A25,'effectif equipe'!$B$2:$AS$283,19,FALSE)="","",VLOOKUP($A25,'effectif equipe'!$B$2:$AS$283,19,FALSE)))</f>
        <v>#N/A</v>
      </c>
    </row>
    <row r="26" spans="1:9" x14ac:dyDescent="0.25">
      <c r="A26" t="str">
        <f t="shared" ca="1" si="0"/>
        <v xml:space="preserve"> </v>
      </c>
      <c r="B26" t="str">
        <f t="array" aca="1" ref="B26" ca="1">IF(ROWS($1:24)&lt;=COUNTIF(PSY_DATA,$B$1),INDEX(MesData,SMALL(IF(PSY_DATA=$B$1,ROW(INDIRECT("1:"&amp;ROWS(PSY_DATA)))),ROWS($1:24)),1),"")</f>
        <v/>
      </c>
      <c r="C26" t="str">
        <f t="array" aca="1" ref="C26" ca="1">IF(ROWS($1:24)&lt;=COUNTIF(PSY_DATA,$B$1),INDEX(MesData,SMALL(IF(PSY_DATA=$B$1,ROW(INDIRECT("1:"&amp;ROWS(PSY_DATA)))),ROWS($1:24)),2),"")</f>
        <v/>
      </c>
      <c r="D26" s="13" t="str">
        <f t="array" aca="1" ref="D26" ca="1">IF(ROWS($1:24)&lt;=COUNTIF(PSY_DATA,$B$1),INDEX(MesData,SMALL(IF(PSY_DATA=$B$1,ROW(INDIRECT("1:"&amp;ROWS(PSY_DATA)))),ROWS($1:24)),3),"")</f>
        <v/>
      </c>
      <c r="E26" s="56" t="e">
        <f ca="1">IF(A26="","",IF(VLOOKUP($A26,'effectif equipe'!$B$2:$AS$283,6,FALSE)="","",VLOOKUP($A26,'effectif equipe'!$B$2:$AS$283,6,FALSE)))</f>
        <v>#N/A</v>
      </c>
      <c r="F26" s="56" t="str">
        <f ca="1">IF(B26="","",IF(VLOOKUP($A26,'effectif equipe'!$B$2:$AS$283,7,FALSE)="","",VLOOKUP($A26,'effectif equipe'!$B$2:$AS$283,7,FALSE)))</f>
        <v/>
      </c>
      <c r="G26" s="56" t="str">
        <f ca="1">IF(C26="","",IF(VLOOKUP($A26,'effectif equipe'!$B$2:$AS$283,8,FALSE)="","",VLOOKUP($A26,'effectif equipe'!$B$2:$AS$283,8,FALSE)))</f>
        <v/>
      </c>
      <c r="H26" s="56" t="e">
        <f ca="1">IF(A26="","",IF(VLOOKUP($A26,'effectif equipe'!$B$2:$AS$283,16,FALSE)="","",VLOOKUP($A26,'effectif equipe'!$B$2:$AS$283,16,FALSE)))</f>
        <v>#N/A</v>
      </c>
      <c r="I26" s="56" t="e">
        <f ca="1">IF(A26="","",IF(VLOOKUP($A26,'effectif equipe'!$B$2:$AS$283,19,FALSE)="","",VLOOKUP($A26,'effectif equipe'!$B$2:$AS$283,19,FALSE)))</f>
        <v>#N/A</v>
      </c>
    </row>
    <row r="27" spans="1:9" x14ac:dyDescent="0.25">
      <c r="A27" t="str">
        <f t="shared" ca="1" si="0"/>
        <v xml:space="preserve"> </v>
      </c>
      <c r="B27" t="str">
        <f t="array" aca="1" ref="B27" ca="1">IF(ROWS($1:25)&lt;=COUNTIF(PSY_DATA,$B$1),INDEX(MesData,SMALL(IF(PSY_DATA=$B$1,ROW(INDIRECT("1:"&amp;ROWS(PSY_DATA)))),ROWS($1:25)),1),"")</f>
        <v/>
      </c>
      <c r="C27" t="str">
        <f t="array" aca="1" ref="C27" ca="1">IF(ROWS($1:25)&lt;=COUNTIF(PSY_DATA,$B$1),INDEX(MesData,SMALL(IF(PSY_DATA=$B$1,ROW(INDIRECT("1:"&amp;ROWS(PSY_DATA)))),ROWS($1:25)),2),"")</f>
        <v/>
      </c>
      <c r="D27" s="13" t="str">
        <f t="array" aca="1" ref="D27" ca="1">IF(ROWS($1:25)&lt;=COUNTIF(PSY_DATA,$B$1),INDEX(MesData,SMALL(IF(PSY_DATA=$B$1,ROW(INDIRECT("1:"&amp;ROWS(PSY_DATA)))),ROWS($1:25)),3),"")</f>
        <v/>
      </c>
      <c r="E27" s="56" t="e">
        <f ca="1">IF(A27="","",IF(VLOOKUP($A27,'effectif equipe'!$B$2:$AS$283,6,FALSE)="","",VLOOKUP($A27,'effectif equipe'!$B$2:$AS$283,6,FALSE)))</f>
        <v>#N/A</v>
      </c>
      <c r="F27" s="56" t="str">
        <f ca="1">IF(B27="","",IF(VLOOKUP($A27,'effectif equipe'!$B$2:$AS$283,7,FALSE)="","",VLOOKUP($A27,'effectif equipe'!$B$2:$AS$283,7,FALSE)))</f>
        <v/>
      </c>
      <c r="G27" s="56" t="str">
        <f ca="1">IF(C27="","",IF(VLOOKUP($A27,'effectif equipe'!$B$2:$AS$283,8,FALSE)="","",VLOOKUP($A27,'effectif equipe'!$B$2:$AS$283,8,FALSE)))</f>
        <v/>
      </c>
      <c r="H27" s="56" t="e">
        <f ca="1">IF(A27="","",IF(VLOOKUP($A27,'effectif equipe'!$B$2:$AS$283,16,FALSE)="","",VLOOKUP($A27,'effectif equipe'!$B$2:$AS$283,16,FALSE)))</f>
        <v>#N/A</v>
      </c>
      <c r="I27" s="56" t="e">
        <f ca="1">IF(A27="","",IF(VLOOKUP($A27,'effectif equipe'!$B$2:$AS$283,19,FALSE)="","",VLOOKUP($A27,'effectif equipe'!$B$2:$AS$283,19,FALSE)))</f>
        <v>#N/A</v>
      </c>
    </row>
    <row r="28" spans="1:9" x14ac:dyDescent="0.25">
      <c r="A28" t="str">
        <f t="shared" ca="1" si="0"/>
        <v xml:space="preserve"> </v>
      </c>
      <c r="B28" t="str">
        <f t="array" aca="1" ref="B28" ca="1">IF(ROWS($1:26)&lt;=COUNTIF(PSY_DATA,$B$1),INDEX(MesData,SMALL(IF(PSY_DATA=$B$1,ROW(INDIRECT("1:"&amp;ROWS(PSY_DATA)))),ROWS($1:26)),1),"")</f>
        <v/>
      </c>
      <c r="C28" t="str">
        <f t="array" aca="1" ref="C28" ca="1">IF(ROWS($1:26)&lt;=COUNTIF(PSY_DATA,$B$1),INDEX(MesData,SMALL(IF(PSY_DATA=$B$1,ROW(INDIRECT("1:"&amp;ROWS(PSY_DATA)))),ROWS($1:26)),2),"")</f>
        <v/>
      </c>
      <c r="D28" s="13" t="str">
        <f t="array" aca="1" ref="D28" ca="1">IF(ROWS($1:26)&lt;=COUNTIF(PSY_DATA,$B$1),INDEX(MesData,SMALL(IF(PSY_DATA=$B$1,ROW(INDIRECT("1:"&amp;ROWS(PSY_DATA)))),ROWS($1:26)),3),"")</f>
        <v/>
      </c>
      <c r="E28" s="56" t="e">
        <f ca="1">IF(A28="","",IF(VLOOKUP($A28,'effectif equipe'!$B$2:$AS$283,6,FALSE)="","",VLOOKUP($A28,'effectif equipe'!$B$2:$AS$283,6,FALSE)))</f>
        <v>#N/A</v>
      </c>
      <c r="F28" s="56" t="str">
        <f ca="1">IF(B28="","",IF(VLOOKUP($A28,'effectif equipe'!$B$2:$AS$283,7,FALSE)="","",VLOOKUP($A28,'effectif equipe'!$B$2:$AS$283,7,FALSE)))</f>
        <v/>
      </c>
      <c r="G28" s="56" t="str">
        <f ca="1">IF(C28="","",IF(VLOOKUP($A28,'effectif equipe'!$B$2:$AS$283,8,FALSE)="","",VLOOKUP($A28,'effectif equipe'!$B$2:$AS$283,8,FALSE)))</f>
        <v/>
      </c>
      <c r="H28" s="56" t="e">
        <f ca="1">IF(A28="","",IF(VLOOKUP($A28,'effectif equipe'!$B$2:$AS$283,16,FALSE)="","",VLOOKUP($A28,'effectif equipe'!$B$2:$AS$283,16,FALSE)))</f>
        <v>#N/A</v>
      </c>
      <c r="I28" s="56" t="e">
        <f ca="1">IF(A28="","",IF(VLOOKUP($A28,'effectif equipe'!$B$2:$AS$283,19,FALSE)="","",VLOOKUP($A28,'effectif equipe'!$B$2:$AS$283,19,FALSE)))</f>
        <v>#N/A</v>
      </c>
    </row>
    <row r="29" spans="1:9" x14ac:dyDescent="0.25">
      <c r="A29" t="str">
        <f t="shared" ca="1" si="0"/>
        <v xml:space="preserve"> </v>
      </c>
      <c r="B29" t="str">
        <f t="array" aca="1" ref="B29" ca="1">IF(ROWS($1:27)&lt;=COUNTIF(PSY_DATA,$B$1),INDEX(MesData,SMALL(IF(PSY_DATA=$B$1,ROW(INDIRECT("1:"&amp;ROWS(PSY_DATA)))),ROWS($1:27)),1),"")</f>
        <v/>
      </c>
      <c r="C29" t="str">
        <f t="array" aca="1" ref="C29" ca="1">IF(ROWS($1:27)&lt;=COUNTIF(PSY_DATA,$B$1),INDEX(MesData,SMALL(IF(PSY_DATA=$B$1,ROW(INDIRECT("1:"&amp;ROWS(PSY_DATA)))),ROWS($1:27)),2),"")</f>
        <v/>
      </c>
      <c r="D29" s="13" t="str">
        <f t="array" aca="1" ref="D29" ca="1">IF(ROWS($1:27)&lt;=COUNTIF(PSY_DATA,$B$1),INDEX(MesData,SMALL(IF(PSY_DATA=$B$1,ROW(INDIRECT("1:"&amp;ROWS(PSY_DATA)))),ROWS($1:27)),3),"")</f>
        <v/>
      </c>
      <c r="E29" s="56" t="e">
        <f ca="1">IF(A29="","",IF(VLOOKUP($A29,'effectif equipe'!$B$2:$AS$283,6,FALSE)="","",VLOOKUP($A29,'effectif equipe'!$B$2:$AS$283,6,FALSE)))</f>
        <v>#N/A</v>
      </c>
      <c r="F29" s="56" t="str">
        <f ca="1">IF(B29="","",IF(VLOOKUP($A29,'effectif equipe'!$B$2:$AS$283,7,FALSE)="","",VLOOKUP($A29,'effectif equipe'!$B$2:$AS$283,7,FALSE)))</f>
        <v/>
      </c>
      <c r="G29" s="56" t="str">
        <f ca="1">IF(C29="","",IF(VLOOKUP($A29,'effectif equipe'!$B$2:$AS$283,8,FALSE)="","",VLOOKUP($A29,'effectif equipe'!$B$2:$AS$283,8,FALSE)))</f>
        <v/>
      </c>
      <c r="H29" s="56" t="e">
        <f ca="1">IF(A29="","",IF(VLOOKUP($A29,'effectif equipe'!$B$2:$AS$283,16,FALSE)="","",VLOOKUP($A29,'effectif equipe'!$B$2:$AS$283,16,FALSE)))</f>
        <v>#N/A</v>
      </c>
      <c r="I29" s="56" t="e">
        <f ca="1">IF(A29="","",IF(VLOOKUP($A29,'effectif equipe'!$B$2:$AS$283,19,FALSE)="","",VLOOKUP($A29,'effectif equipe'!$B$2:$AS$283,19,FALSE)))</f>
        <v>#N/A</v>
      </c>
    </row>
    <row r="30" spans="1:9" x14ac:dyDescent="0.25">
      <c r="A30" t="str">
        <f t="shared" ca="1" si="0"/>
        <v xml:space="preserve"> </v>
      </c>
      <c r="B30" t="str">
        <f t="array" aca="1" ref="B30" ca="1">IF(ROWS($1:28)&lt;=COUNTIF(PSY_DATA,$B$1),INDEX(MesData,SMALL(IF(PSY_DATA=$B$1,ROW(INDIRECT("1:"&amp;ROWS(PSY_DATA)))),ROWS($1:28)),1),"")</f>
        <v/>
      </c>
      <c r="C30" t="str">
        <f t="array" aca="1" ref="C30" ca="1">IF(ROWS($1:28)&lt;=COUNTIF(PSY_DATA,$B$1),INDEX(MesData,SMALL(IF(PSY_DATA=$B$1,ROW(INDIRECT("1:"&amp;ROWS(PSY_DATA)))),ROWS($1:28)),2),"")</f>
        <v/>
      </c>
      <c r="D30" s="13" t="str">
        <f t="array" aca="1" ref="D30" ca="1">IF(ROWS($1:28)&lt;=COUNTIF(PSY_DATA,$B$1),INDEX(MesData,SMALL(IF(PSY_DATA=$B$1,ROW(INDIRECT("1:"&amp;ROWS(PSY_DATA)))),ROWS($1:28)),3),"")</f>
        <v/>
      </c>
      <c r="E30" s="56" t="e">
        <f ca="1">IF(A30="","",IF(VLOOKUP($A30,'effectif equipe'!$B$2:$AS$283,6,FALSE)="","",VLOOKUP($A30,'effectif equipe'!$B$2:$AS$283,6,FALSE)))</f>
        <v>#N/A</v>
      </c>
      <c r="F30" s="56" t="str">
        <f ca="1">IF(B30="","",IF(VLOOKUP($A30,'effectif equipe'!$B$2:$AS$283,7,FALSE)="","",VLOOKUP($A30,'effectif equipe'!$B$2:$AS$283,7,FALSE)))</f>
        <v/>
      </c>
      <c r="G30" s="56" t="str">
        <f ca="1">IF(C30="","",IF(VLOOKUP($A30,'effectif equipe'!$B$2:$AS$283,8,FALSE)="","",VLOOKUP($A30,'effectif equipe'!$B$2:$AS$283,8,FALSE)))</f>
        <v/>
      </c>
      <c r="H30" s="56" t="e">
        <f ca="1">IF(A30="","",IF(VLOOKUP($A30,'effectif equipe'!$B$2:$AS$283,16,FALSE)="","",VLOOKUP($A30,'effectif equipe'!$B$2:$AS$283,16,FALSE)))</f>
        <v>#N/A</v>
      </c>
      <c r="I30" s="56" t="e">
        <f ca="1">IF(A30="","",IF(VLOOKUP($A30,'effectif equipe'!$B$2:$AS$283,19,FALSE)="","",VLOOKUP($A30,'effectif equipe'!$B$2:$AS$283,19,FALSE)))</f>
        <v>#N/A</v>
      </c>
    </row>
    <row r="31" spans="1:9" x14ac:dyDescent="0.25">
      <c r="A31" t="str">
        <f t="shared" ca="1" si="0"/>
        <v xml:space="preserve"> </v>
      </c>
      <c r="B31" t="str">
        <f t="array" aca="1" ref="B31" ca="1">IF(ROWS($1:29)&lt;=COUNTIF(PSY_DATA,$B$1),INDEX(MesData,SMALL(IF(PSY_DATA=$B$1,ROW(INDIRECT("1:"&amp;ROWS(PSY_DATA)))),ROWS($1:29)),1),"")</f>
        <v/>
      </c>
      <c r="C31" t="str">
        <f t="array" aca="1" ref="C31" ca="1">IF(ROWS($1:29)&lt;=COUNTIF(PSY_DATA,$B$1),INDEX(MesData,SMALL(IF(PSY_DATA=$B$1,ROW(INDIRECT("1:"&amp;ROWS(PSY_DATA)))),ROWS($1:29)),2),"")</f>
        <v/>
      </c>
      <c r="D31" s="13" t="str">
        <f t="array" aca="1" ref="D31" ca="1">IF(ROWS($1:29)&lt;=COUNTIF(PSY_DATA,$B$1),INDEX(MesData,SMALL(IF(PSY_DATA=$B$1,ROW(INDIRECT("1:"&amp;ROWS(PSY_DATA)))),ROWS($1:29)),3),"")</f>
        <v/>
      </c>
      <c r="E31" s="56" t="e">
        <f ca="1">IF(A31="","",IF(VLOOKUP($A31,'effectif equipe'!$B$2:$AS$283,6,FALSE)="","",VLOOKUP($A31,'effectif equipe'!$B$2:$AS$283,6,FALSE)))</f>
        <v>#N/A</v>
      </c>
      <c r="F31" s="56" t="str">
        <f ca="1">IF(B31="","",IF(VLOOKUP($A31,'effectif equipe'!$B$2:$AS$283,7,FALSE)="","",VLOOKUP($A31,'effectif equipe'!$B$2:$AS$283,7,FALSE)))</f>
        <v/>
      </c>
      <c r="G31" s="56" t="str">
        <f ca="1">IF(C31="","",IF(VLOOKUP($A31,'effectif equipe'!$B$2:$AS$283,8,FALSE)="","",VLOOKUP($A31,'effectif equipe'!$B$2:$AS$283,8,FALSE)))</f>
        <v/>
      </c>
      <c r="H31" s="56" t="e">
        <f ca="1">IF(A31="","",IF(VLOOKUP($A31,'effectif equipe'!$B$2:$AS$283,16,FALSE)="","",VLOOKUP($A31,'effectif equipe'!$B$2:$AS$283,16,FALSE)))</f>
        <v>#N/A</v>
      </c>
      <c r="I31" s="56" t="e">
        <f ca="1">IF(A31="","",IF(VLOOKUP($A31,'effectif equipe'!$B$2:$AS$283,19,FALSE)="","",VLOOKUP($A31,'effectif equipe'!$B$2:$AS$283,19,FALSE)))</f>
        <v>#N/A</v>
      </c>
    </row>
    <row r="32" spans="1:9" x14ac:dyDescent="0.25">
      <c r="A32" t="str">
        <f t="shared" ca="1" si="0"/>
        <v xml:space="preserve"> </v>
      </c>
      <c r="B32" t="str">
        <f t="array" aca="1" ref="B32" ca="1">IF(ROWS($1:30)&lt;=COUNTIF(PSY_DATA,$B$1),INDEX(MesData,SMALL(IF(PSY_DATA=$B$1,ROW(INDIRECT("1:"&amp;ROWS(PSY_DATA)))),ROWS($1:30)),1),"")</f>
        <v/>
      </c>
      <c r="C32" t="str">
        <f t="array" aca="1" ref="C32" ca="1">IF(ROWS($1:30)&lt;=COUNTIF(PSY_DATA,$B$1),INDEX(MesData,SMALL(IF(PSY_DATA=$B$1,ROW(INDIRECT("1:"&amp;ROWS(PSY_DATA)))),ROWS($1:30)),2),"")</f>
        <v/>
      </c>
      <c r="D32" s="13" t="str">
        <f t="array" aca="1" ref="D32" ca="1">IF(ROWS($1:30)&lt;=COUNTIF(PSY_DATA,$B$1),INDEX(MesData,SMALL(IF(PSY_DATA=$B$1,ROW(INDIRECT("1:"&amp;ROWS(PSY_DATA)))),ROWS($1:30)),3),"")</f>
        <v/>
      </c>
      <c r="E32" s="56" t="e">
        <f ca="1">IF(A32="","",IF(VLOOKUP($A32,'effectif equipe'!$B$2:$AS$283,6,FALSE)="","",VLOOKUP($A32,'effectif equipe'!$B$2:$AS$283,6,FALSE)))</f>
        <v>#N/A</v>
      </c>
      <c r="F32" s="56" t="str">
        <f ca="1">IF(B32="","",IF(VLOOKUP($A32,'effectif equipe'!$B$2:$AS$283,7,FALSE)="","",VLOOKUP($A32,'effectif equipe'!$B$2:$AS$283,7,FALSE)))</f>
        <v/>
      </c>
      <c r="G32" s="56" t="str">
        <f ca="1">IF(C32="","",IF(VLOOKUP($A32,'effectif equipe'!$B$2:$AS$283,8,FALSE)="","",VLOOKUP($A32,'effectif equipe'!$B$2:$AS$283,8,FALSE)))</f>
        <v/>
      </c>
      <c r="H32" s="56" t="e">
        <f ca="1">IF(A32="","",IF(VLOOKUP($A32,'effectif equipe'!$B$2:$AS$283,16,FALSE)="","",VLOOKUP($A32,'effectif equipe'!$B$2:$AS$283,16,FALSE)))</f>
        <v>#N/A</v>
      </c>
      <c r="I32" s="56" t="e">
        <f ca="1">IF(A32="","",IF(VLOOKUP($A32,'effectif equipe'!$B$2:$AS$283,19,FALSE)="","",VLOOKUP($A32,'effectif equipe'!$B$2:$AS$283,19,FALSE)))</f>
        <v>#N/A</v>
      </c>
    </row>
    <row r="33" spans="2:9" x14ac:dyDescent="0.25">
      <c r="B33" t="str">
        <f t="array" aca="1" ref="B33" ca="1">IF(ROWS($1:31)&lt;=COUNTIF(PSY_DATA,$B$1),INDEX(MesData,SMALL(IF(PSY_DATA=$B$1,ROW(INDIRECT("1:"&amp;ROWS(PSY_DATA)))),ROWS($1:31)),1),"")</f>
        <v/>
      </c>
      <c r="C33" t="str">
        <f t="array" aca="1" ref="C33" ca="1">IF(ROWS($1:31)&lt;=COUNTIF(PSY_DATA,$B$1),INDEX(MesData,SMALL(IF(PSY_DATA=$B$1,ROW(INDIRECT("1:"&amp;ROWS(PSY_DATA)))),ROWS($1:31)),2),"")</f>
        <v/>
      </c>
      <c r="D33" s="13" t="str">
        <f t="array" aca="1" ref="D33" ca="1">IF(ROWS($1:31)&lt;=COUNTIF(PSY_DATA,$B$1),INDEX(MesData,SMALL(IF(PSY_DATA=$B$1,ROW(INDIRECT("1:"&amp;ROWS(PSY_DATA)))),ROWS($1:31)),3),"")</f>
        <v/>
      </c>
      <c r="E33" s="56" t="str">
        <f>IF(A33="","",IF(VLOOKUP($A33,'effectif equipe'!$B$2:$AS$283,6,FALSE)="","",VLOOKUP($A33,'effectif equipe'!$B$2:$AS$283,6,FALSE)))</f>
        <v/>
      </c>
      <c r="F33" s="56" t="str">
        <f ca="1">IF(B33="","",IF(VLOOKUP($A33,'effectif equipe'!$B$2:$AS$283,7,FALSE)="","",VLOOKUP($A33,'effectif equipe'!$B$2:$AS$283,7,FALSE)))</f>
        <v/>
      </c>
      <c r="G33" s="56" t="str">
        <f ca="1">IF(C33="","",IF(VLOOKUP($A33,'effectif equipe'!$B$2:$AS$283,8,FALSE)="","",VLOOKUP($A33,'effectif equipe'!$B$2:$AS$283,8,FALSE)))</f>
        <v/>
      </c>
      <c r="H33" s="56" t="str">
        <f>IF(A33="","",IF(VLOOKUP($A33,'effectif equipe'!$B$2:$AS$283,16,FALSE)="","",VLOOKUP($A33,'effectif equipe'!$B$2:$AS$283,16,FALSE)))</f>
        <v/>
      </c>
      <c r="I33" s="56" t="str">
        <f>IF(A33="","",IF(VLOOKUP($A33,'effectif equipe'!$B$2:$AS$283,19,FALSE)="","",VLOOKUP($A33,'effectif equipe'!$B$2:$AS$283,19,FALSE)))</f>
        <v/>
      </c>
    </row>
    <row r="34" spans="2:9" x14ac:dyDescent="0.25">
      <c r="B34" t="str">
        <f t="array" aca="1" ref="B34" ca="1">IF(ROWS($1:32)&lt;=COUNTIF(PSY_DATA,$B$1),INDEX(MesData,SMALL(IF(PSY_DATA=$B$1,ROW(INDIRECT("1:"&amp;ROWS(PSY_DATA)))),ROWS($1:32)),1),"")</f>
        <v/>
      </c>
      <c r="C34" t="str">
        <f t="array" aca="1" ref="C34" ca="1">IF(ROWS($1:32)&lt;=COUNTIF(PSY_DATA,$B$1),INDEX(MesData,SMALL(IF(PSY_DATA=$B$1,ROW(INDIRECT("1:"&amp;ROWS(PSY_DATA)))),ROWS($1:32)),2),"")</f>
        <v/>
      </c>
      <c r="D34" s="13" t="str">
        <f t="array" aca="1" ref="D34" ca="1">IF(ROWS($1:32)&lt;=COUNTIF(PSY_DATA,$B$1),INDEX(MesData,SMALL(IF(PSY_DATA=$B$1,ROW(INDIRECT("1:"&amp;ROWS(PSY_DATA)))),ROWS($1:32)),3),"")</f>
        <v/>
      </c>
      <c r="E34" s="56" t="str">
        <f>IF(A34="","",IF(VLOOKUP($A34,'effectif equipe'!$B$2:$AS$283,6,FALSE)="","",VLOOKUP($A34,'effectif equipe'!$B$2:$AS$283,6,FALSE)))</f>
        <v/>
      </c>
      <c r="F34" s="56" t="str">
        <f ca="1">IF(B34="","",IF(VLOOKUP($A34,'effectif equipe'!$B$2:$AS$283,7,FALSE)="","",VLOOKUP($A34,'effectif equipe'!$B$2:$AS$283,7,FALSE)))</f>
        <v/>
      </c>
      <c r="G34" s="56" t="str">
        <f ca="1">IF(C34="","",IF(VLOOKUP($A34,'effectif equipe'!$B$2:$AS$283,8,FALSE)="","",VLOOKUP($A34,'effectif equipe'!$B$2:$AS$283,8,FALSE)))</f>
        <v/>
      </c>
      <c r="H34" s="56" t="str">
        <f>IF(A34="","",IF(VLOOKUP($A34,'effectif equipe'!$B$2:$AS$283,16,FALSE)="","",VLOOKUP($A34,'effectif equipe'!$B$2:$AS$283,16,FALSE)))</f>
        <v/>
      </c>
      <c r="I34" s="56" t="str">
        <f>IF(A34="","",IF(VLOOKUP($A34,'effectif equipe'!$B$2:$AS$283,19,FALSE)="","",VLOOKUP($A34,'effectif equipe'!$B$2:$AS$283,19,FALSE)))</f>
        <v/>
      </c>
    </row>
    <row r="35" spans="2:9" x14ac:dyDescent="0.25">
      <c r="B35" t="str">
        <f t="array" aca="1" ref="B35" ca="1">IF(ROWS($1:33)&lt;=COUNTIF(PSY_DATA,$B$1),INDEX(MesData,SMALL(IF(PSY_DATA=$B$1,ROW(INDIRECT("1:"&amp;ROWS(PSY_DATA)))),ROWS($1:33)),1),"")</f>
        <v/>
      </c>
      <c r="C35" t="str">
        <f t="array" aca="1" ref="C35" ca="1">IF(ROWS($1:33)&lt;=COUNTIF(PSY_DATA,$B$1),INDEX(MesData,SMALL(IF(PSY_DATA=$B$1,ROW(INDIRECT("1:"&amp;ROWS(PSY_DATA)))),ROWS($1:33)),2),"")</f>
        <v/>
      </c>
      <c r="D35" s="13" t="str">
        <f t="array" aca="1" ref="D35" ca="1">IF(ROWS($1:33)&lt;=COUNTIF(PSY_DATA,$B$1),INDEX(MesData,SMALL(IF(PSY_DATA=$B$1,ROW(INDIRECT("1:"&amp;ROWS(PSY_DATA)))),ROWS($1:33)),3),"")</f>
        <v/>
      </c>
      <c r="E35" s="56" t="str">
        <f>IF(A35="","",IF(VLOOKUP($A35,'effectif equipe'!$B$2:$AS$283,6,FALSE)="","",VLOOKUP($A35,'effectif equipe'!$B$2:$AS$283,6,FALSE)))</f>
        <v/>
      </c>
      <c r="F35" s="56" t="str">
        <f ca="1">IF(B35="","",IF(VLOOKUP($A35,'effectif equipe'!$B$2:$AS$283,7,FALSE)="","",VLOOKUP($A35,'effectif equipe'!$B$2:$AS$283,7,FALSE)))</f>
        <v/>
      </c>
      <c r="G35" s="56" t="str">
        <f ca="1">IF(C35="","",IF(VLOOKUP($A35,'effectif equipe'!$B$2:$AS$283,8,FALSE)="","",VLOOKUP($A35,'effectif equipe'!$B$2:$AS$283,8,FALSE)))</f>
        <v/>
      </c>
      <c r="H35" s="56" t="str">
        <f>IF(A35="","",IF(VLOOKUP($A35,'effectif equipe'!$B$2:$AS$283,16,FALSE)="","",VLOOKUP($A35,'effectif equipe'!$B$2:$AS$283,16,FALSE)))</f>
        <v/>
      </c>
      <c r="I35" s="56" t="str">
        <f>IF(A35="","",IF(VLOOKUP($A35,'effectif equipe'!$B$2:$AS$283,19,FALSE)="","",VLOOKUP($A35,'effectif equipe'!$B$2:$AS$283,19,FALSE)))</f>
        <v/>
      </c>
    </row>
    <row r="36" spans="2:9" x14ac:dyDescent="0.25">
      <c r="B36" t="str">
        <f t="array" aca="1" ref="B36" ca="1">IF(ROWS($1:34)&lt;=COUNTIF(TS_data,$B$1),INDEX(MesData,SMALL(IF(TS_data=$B$1,ROW(INDIRECT("1:"&amp;ROWS(TS_data)))),ROWS($1:34)),1),"")</f>
        <v/>
      </c>
      <c r="C36" t="str">
        <f t="array" aca="1" ref="C36" ca="1">IF(ROWS($1:34)&lt;=COUNTIF(TS_data,$B$1),INDEX(MesData,SMALL(IF(TS_data=$B$1,ROW(INDIRECT("1:"&amp;ROWS(TS_data)))),ROWS($1:34)),2),"")</f>
        <v/>
      </c>
      <c r="D36" s="13" t="str">
        <f t="array" aca="1" ref="D36" ca="1">IF(ROWS($1:34)&lt;=COUNTIF(TS_data,$B$1),INDEX(MesData,SMALL(IF(TS_data=$B$1,ROW(INDIRECT("1:"&amp;ROWS(TS_data)))),ROWS($1:34)),3),"")</f>
        <v/>
      </c>
      <c r="E36" s="56" t="str">
        <f>IF(A36="","",IF(VLOOKUP($A36,'effectif equipe'!$B$2:$AS$283,6,FALSE)="","",VLOOKUP($A36,'effectif equipe'!$B$2:$AS$283,6,FALSE)))</f>
        <v/>
      </c>
      <c r="F36" s="56" t="str">
        <f ca="1">IF(B36="","",IF(VLOOKUP($A36,'effectif equipe'!$B$2:$AS$283,7,FALSE)="","",VLOOKUP($A36,'effectif equipe'!$B$2:$AS$283,7,FALSE)))</f>
        <v/>
      </c>
      <c r="G36" s="56" t="str">
        <f ca="1">IF(C36="","",IF(VLOOKUP($A36,'effectif equipe'!$B$2:$AS$283,8,FALSE)="","",VLOOKUP($A36,'effectif equipe'!$B$2:$AS$283,8,FALSE)))</f>
        <v/>
      </c>
      <c r="H36" s="56" t="str">
        <f>IF(A36="","",IF(VLOOKUP($A36,'effectif equipe'!$B$2:$AS$283,16,FALSE)="","",VLOOKUP($A36,'effectif equipe'!$B$2:$AS$283,16,FALSE)))</f>
        <v/>
      </c>
      <c r="I36" s="56" t="str">
        <f>IF(A36="","",IF(VLOOKUP($A36,'effectif equipe'!$B$2:$AS$283,19,FALSE)="","",VLOOKUP($A36,'effectif equipe'!$B$2:$AS$283,19,FALSE)))</f>
        <v/>
      </c>
    </row>
    <row r="37" spans="2:9" x14ac:dyDescent="0.25">
      <c r="B37" t="str">
        <f t="array" aca="1" ref="B37" ca="1">IF(ROWS($1:35)&lt;=COUNTIF(TS_data,$B$1),INDEX(MesData,SMALL(IF(TS_data=$B$1,ROW(INDIRECT("1:"&amp;ROWS(TS_data)))),ROWS($1:35)),1),"")</f>
        <v/>
      </c>
      <c r="C37" t="str">
        <f t="array" aca="1" ref="C37" ca="1">IF(ROWS($1:35)&lt;=COUNTIF(TS_data,$B$1),INDEX(MesData,SMALL(IF(TS_data=$B$1,ROW(INDIRECT("1:"&amp;ROWS(TS_data)))),ROWS($1:35)),2),"")</f>
        <v/>
      </c>
      <c r="D37" s="13" t="str">
        <f t="array" aca="1" ref="D37" ca="1">IF(ROWS($1:35)&lt;=COUNTIF(TS_data,$B$1),INDEX(MesData,SMALL(IF(TS_data=$B$1,ROW(INDIRECT("1:"&amp;ROWS(TS_data)))),ROWS($1:35)),3),"")</f>
        <v/>
      </c>
      <c r="E37" s="56" t="str">
        <f>IF(A37="","",IF(VLOOKUP($A37,'effectif equipe'!$B$2:$AS$283,6,FALSE)="","",VLOOKUP($A37,'effectif equipe'!$B$2:$AS$283,6,FALSE)))</f>
        <v/>
      </c>
      <c r="F37" s="56" t="str">
        <f ca="1">IF(B37="","",IF(VLOOKUP($A37,'effectif equipe'!$B$2:$AS$283,7,FALSE)="","",VLOOKUP($A37,'effectif equipe'!$B$2:$AS$283,7,FALSE)))</f>
        <v/>
      </c>
      <c r="G37" s="56" t="str">
        <f ca="1">IF(C37="","",IF(VLOOKUP($A37,'effectif equipe'!$B$2:$AS$283,8,FALSE)="","",VLOOKUP($A37,'effectif equipe'!$B$2:$AS$283,8,FALSE)))</f>
        <v/>
      </c>
      <c r="H37" s="56" t="str">
        <f>IF(A37="","",IF(VLOOKUP($A37,'effectif equipe'!$B$2:$AS$283,16,FALSE)="","",VLOOKUP($A37,'effectif equipe'!$B$2:$AS$283,16,FALSE)))</f>
        <v/>
      </c>
      <c r="I37" s="56" t="str">
        <f>IF(A37="","",IF(VLOOKUP($A37,'effectif equipe'!$B$2:$AS$283,19,FALSE)="","",VLOOKUP($A37,'effectif equipe'!$B$2:$AS$283,19,FALSE)))</f>
        <v/>
      </c>
    </row>
    <row r="38" spans="2:9" x14ac:dyDescent="0.25">
      <c r="B38" t="str">
        <f t="array" aca="1" ref="B38" ca="1">IF(ROWS($1:36)&lt;=COUNTIF(TS_data,$B$1),INDEX(MesData,SMALL(IF(TS_data=$B$1,ROW(INDIRECT("1:"&amp;ROWS(TS_data)))),ROWS($1:36)),1),"")</f>
        <v/>
      </c>
      <c r="C38" t="str">
        <f t="array" aca="1" ref="C38" ca="1">IF(ROWS($1:36)&lt;=COUNTIF(TS_data,$B$1),INDEX(MesData,SMALL(IF(TS_data=$B$1,ROW(INDIRECT("1:"&amp;ROWS(TS_data)))),ROWS($1:36)),2),"")</f>
        <v/>
      </c>
      <c r="D38" s="13" t="str">
        <f t="array" aca="1" ref="D38" ca="1">IF(ROWS($1:36)&lt;=COUNTIF(TS_data,$B$1),INDEX(MesData,SMALL(IF(TS_data=$B$1,ROW(INDIRECT("1:"&amp;ROWS(TS_data)))),ROWS($1:36)),3),"")</f>
        <v/>
      </c>
      <c r="E38" s="56" t="str">
        <f>IF(A38="","",IF(VLOOKUP($A38,'effectif equipe'!$B$2:$AS$283,6,FALSE)="","",VLOOKUP($A38,'effectif equipe'!$B$2:$AS$283,6,FALSE)))</f>
        <v/>
      </c>
      <c r="F38" s="56" t="str">
        <f ca="1">IF(B38="","",IF(VLOOKUP($A38,'effectif equipe'!$B$2:$AS$283,7,FALSE)="","",VLOOKUP($A38,'effectif equipe'!$B$2:$AS$283,7,FALSE)))</f>
        <v/>
      </c>
      <c r="G38" s="56" t="str">
        <f ca="1">IF(C38="","",IF(VLOOKUP($A38,'effectif equipe'!$B$2:$AS$283,8,FALSE)="","",VLOOKUP($A38,'effectif equipe'!$B$2:$AS$283,8,FALSE)))</f>
        <v/>
      </c>
      <c r="H38" s="56" t="str">
        <f>IF(A38="","",IF(VLOOKUP($A38,'effectif equipe'!$B$2:$AS$283,16,FALSE)="","",VLOOKUP($A38,'effectif equipe'!$B$2:$AS$283,16,FALSE)))</f>
        <v/>
      </c>
      <c r="I38" s="56" t="str">
        <f>IF(A38="","",IF(VLOOKUP($A38,'effectif equipe'!$B$2:$AS$283,19,FALSE)="","",VLOOKUP($A38,'effectif equipe'!$B$2:$AS$283,19,FALSE)))</f>
        <v/>
      </c>
    </row>
    <row r="39" spans="2:9" x14ac:dyDescent="0.25">
      <c r="B39" t="str">
        <f t="array" aca="1" ref="B39" ca="1">IF(ROWS($1:37)&lt;=COUNTIF(TS_data,$B$1),INDEX(MesData,SMALL(IF(TS_data=$B$1,ROW(INDIRECT("1:"&amp;ROWS(TS_data)))),ROWS($1:37)),1),"")</f>
        <v/>
      </c>
      <c r="C39" t="str">
        <f t="array" aca="1" ref="C39" ca="1">IF(ROWS($1:37)&lt;=COUNTIF(TS_data,$B$1),INDEX(MesData,SMALL(IF(TS_data=$B$1,ROW(INDIRECT("1:"&amp;ROWS(TS_data)))),ROWS($1:37)),2),"")</f>
        <v/>
      </c>
      <c r="D39" s="13" t="str">
        <f t="array" aca="1" ref="D39" ca="1">IF(ROWS($1:37)&lt;=COUNTIF(TS_data,$B$1),INDEX(MesData,SMALL(IF(TS_data=$B$1,ROW(INDIRECT("1:"&amp;ROWS(TS_data)))),ROWS($1:37)),3),"")</f>
        <v/>
      </c>
      <c r="E39" s="56" t="str">
        <f>IF(A39="","",IF(VLOOKUP($A39,'effectif equipe'!$B$2:$AS$283,6,FALSE)="","",VLOOKUP($A39,'effectif equipe'!$B$2:$AS$283,6,FALSE)))</f>
        <v/>
      </c>
      <c r="F39" s="56" t="str">
        <f ca="1">IF(B39="","",IF(VLOOKUP($A39,'effectif equipe'!$B$2:$AS$283,7,FALSE)="","",VLOOKUP($A39,'effectif equipe'!$B$2:$AS$283,7,FALSE)))</f>
        <v/>
      </c>
      <c r="G39" s="56" t="str">
        <f ca="1">IF(C39="","",IF(VLOOKUP($A39,'effectif equipe'!$B$2:$AS$283,8,FALSE)="","",VLOOKUP($A39,'effectif equipe'!$B$2:$AS$283,8,FALSE)))</f>
        <v/>
      </c>
      <c r="H39" s="56" t="str">
        <f>IF(A39="","",IF(VLOOKUP($A39,'effectif equipe'!$B$2:$AS$283,16,FALSE)="","",VLOOKUP($A39,'effectif equipe'!$B$2:$AS$283,16,FALSE)))</f>
        <v/>
      </c>
      <c r="I39" s="56" t="str">
        <f>IF(A39="","",IF(VLOOKUP($A39,'effectif equipe'!$B$2:$AS$283,19,FALSE)="","",VLOOKUP($A39,'effectif equipe'!$B$2:$AS$283,19,FALSE)))</f>
        <v/>
      </c>
    </row>
    <row r="40" spans="2:9" x14ac:dyDescent="0.25">
      <c r="B40" t="str">
        <f t="array" aca="1" ref="B40" ca="1">IF(ROWS($1:38)&lt;=COUNTIF(TS_data,$B$1),INDEX(MesData,SMALL(IF(TS_data=$B$1,ROW(INDIRECT("1:"&amp;ROWS(TS_data)))),ROWS($1:38)),1),"")</f>
        <v/>
      </c>
      <c r="C40" t="str">
        <f t="array" aca="1" ref="C40" ca="1">IF(ROWS($1:38)&lt;=COUNTIF(TS_data,$B$1),INDEX(MesData,SMALL(IF(TS_data=$B$1,ROW(INDIRECT("1:"&amp;ROWS(TS_data)))),ROWS($1:38)),2),"")</f>
        <v/>
      </c>
      <c r="D40" s="13" t="str">
        <f t="array" aca="1" ref="D40" ca="1">IF(ROWS($1:38)&lt;=COUNTIF(TS_data,$B$1),INDEX(MesData,SMALL(IF(TS_data=$B$1,ROW(INDIRECT("1:"&amp;ROWS(TS_data)))),ROWS($1:38)),3),"")</f>
        <v/>
      </c>
      <c r="E40" s="56" t="str">
        <f>IF(A40="","",VLOOKUP($A40,'effectif equipe'!$B$2:$AP$280,6,FALSE))</f>
        <v/>
      </c>
      <c r="H40" s="56" t="str">
        <f>IF(A40="","",IF(VLOOKUP($A40,'effectif equipe'!$B$2:$AS$283,16,FALSE)="","",VLOOKUP($A40,'effectif equipe'!$B$2:$AS$283,16,FALSE)))</f>
        <v/>
      </c>
      <c r="I40" s="56" t="str">
        <f>IF(A40="","",IF(VLOOKUP($A40,'effectif equipe'!$B$2:$AS$283,19,FALSE)="","",VLOOKUP($A40,'effectif equipe'!$B$2:$AS$283,19,FALSE)))</f>
        <v/>
      </c>
    </row>
    <row r="41" spans="2:9" x14ac:dyDescent="0.25">
      <c r="B41" t="str">
        <f t="array" aca="1" ref="B41" ca="1">IF(ROWS($1:39)&lt;=COUNTIF(TS_data,$B$1),INDEX(MesData,SMALL(IF(TS_data=$B$1,ROW(INDIRECT("1:"&amp;ROWS(TS_data)))),ROWS($1:39)),1),"")</f>
        <v/>
      </c>
      <c r="C41" t="str">
        <f t="array" aca="1" ref="C41" ca="1">IF(ROWS($1:39)&lt;=COUNTIF(TS_data,$B$1),INDEX(MesData,SMALL(IF(TS_data=$B$1,ROW(INDIRECT("1:"&amp;ROWS(TS_data)))),ROWS($1:39)),2),"")</f>
        <v/>
      </c>
      <c r="D41" s="13" t="str">
        <f t="array" aca="1" ref="D41" ca="1">IF(ROWS($1:39)&lt;=COUNTIF(TS_data,$B$1),INDEX(MesData,SMALL(IF(TS_data=$B$1,ROW(INDIRECT("1:"&amp;ROWS(TS_data)))),ROWS($1:39)),3),"")</f>
        <v/>
      </c>
      <c r="E41" s="56" t="str">
        <f>IF(A41="","",VLOOKUP($A41,'effectif equipe'!$B$2:$AP$280,6,FALSE))</f>
        <v/>
      </c>
      <c r="H41" s="56" t="str">
        <f>IF(A41="","",IF(VLOOKUP($A41,'effectif equipe'!$B$2:$AS$283,16,FALSE)="","",VLOOKUP($A41,'effectif equipe'!$B$2:$AS$283,16,FALSE)))</f>
        <v/>
      </c>
      <c r="I41" s="56" t="str">
        <f>IF(A41="","",IF(VLOOKUP($A41,'effectif equipe'!$B$2:$AS$283,19,FALSE)="","",VLOOKUP($A41,'effectif equipe'!$B$2:$AS$283,19,FALSE)))</f>
        <v/>
      </c>
    </row>
    <row r="42" spans="2:9" x14ac:dyDescent="0.25">
      <c r="B42" t="str">
        <f t="array" aca="1" ref="B42" ca="1">IF(ROWS($1:40)&lt;=COUNTIF(TS_data,$B$1),INDEX(MesData,SMALL(IF(TS_data=$B$1,ROW(INDIRECT("1:"&amp;ROWS(TS_data)))),ROWS($1:40)),1),"")</f>
        <v/>
      </c>
      <c r="C42" t="str">
        <f t="array" aca="1" ref="C42" ca="1">IF(ROWS($1:40)&lt;=COUNTIF(TS_data,$B$1),INDEX(MesData,SMALL(IF(TS_data=$B$1,ROW(INDIRECT("1:"&amp;ROWS(TS_data)))),ROWS($1:40)),2),"")</f>
        <v/>
      </c>
      <c r="D42" s="13" t="str">
        <f t="array" aca="1" ref="D42" ca="1">IF(ROWS($1:40)&lt;=COUNTIF(TS_data,$B$1),INDEX(MesData,SMALL(IF(TS_data=$B$1,ROW(INDIRECT("1:"&amp;ROWS(TS_data)))),ROWS($1:40)),3),"")</f>
        <v/>
      </c>
      <c r="E42" s="56" t="str">
        <f>IF(A42="","",VLOOKUP($A42,'effectif equipe'!$B$2:$AP$280,6,FALSE))</f>
        <v/>
      </c>
      <c r="H42" s="56" t="str">
        <f>IF(A42="","",IF(VLOOKUP($A42,'effectif equipe'!$B$2:$AS$283,16,FALSE)="","",VLOOKUP($A42,'effectif equipe'!$B$2:$AS$283,16,FALSE)))</f>
        <v/>
      </c>
      <c r="I42" s="56" t="str">
        <f>IF(A42="","",IF(VLOOKUP($A42,'effectif equipe'!$B$2:$AS$283,19,FALSE)="","",VLOOKUP($A42,'effectif equipe'!$B$2:$AS$283,19,FALSE)))</f>
        <v/>
      </c>
    </row>
    <row r="43" spans="2:9" x14ac:dyDescent="0.25">
      <c r="B43" t="str">
        <f t="array" aca="1" ref="B43" ca="1">IF(ROWS($1:41)&lt;=COUNTIF(TS_data,$B$1),INDEX(MesData,SMALL(IF(TS_data=$B$1,ROW(INDIRECT("1:"&amp;ROWS(TS_data)))),ROWS($1:41)),1),"")</f>
        <v/>
      </c>
      <c r="C43" t="str">
        <f t="array" aca="1" ref="C43" ca="1">IF(ROWS($1:41)&lt;=COUNTIF(TS_data,$B$1),INDEX(MesData,SMALL(IF(TS_data=$B$1,ROW(INDIRECT("1:"&amp;ROWS(TS_data)))),ROWS($1:41)),2),"")</f>
        <v/>
      </c>
      <c r="D43" s="13" t="str">
        <f t="array" aca="1" ref="D43" ca="1">IF(ROWS($1:41)&lt;=COUNTIF(TS_data,$B$1),INDEX(MesData,SMALL(IF(TS_data=$B$1,ROW(INDIRECT("1:"&amp;ROWS(TS_data)))),ROWS($1:41)),3),"")</f>
        <v/>
      </c>
      <c r="E43" s="56" t="str">
        <f>IF(A43="","",VLOOKUP($A43,'effectif equipe'!$B$2:$AP$280,6,FALSE))</f>
        <v/>
      </c>
      <c r="H43" s="56" t="str">
        <f>IF(A43="","",IF(VLOOKUP($A43,'effectif equipe'!$B$2:$AS$283,16,FALSE)="","",VLOOKUP($A43,'effectif equipe'!$B$2:$AS$283,16,FALSE)))</f>
        <v/>
      </c>
      <c r="I43" s="56" t="str">
        <f>IF(A43="","",IF(VLOOKUP($A43,'effectif equipe'!$B$2:$AS$283,19,FALSE)="","",VLOOKUP($A43,'effectif equipe'!$B$2:$AS$283,19,FALSE)))</f>
        <v/>
      </c>
    </row>
    <row r="44" spans="2:9" x14ac:dyDescent="0.25">
      <c r="B44" t="str">
        <f t="array" aca="1" ref="B44" ca="1">IF(ROWS($1:42)&lt;=COUNTIF(TS_data,$B$1),INDEX(MesData,SMALL(IF(TS_data=$B$1,ROW(INDIRECT("1:"&amp;ROWS(TS_data)))),ROWS($1:42)),1),"")</f>
        <v/>
      </c>
      <c r="C44" t="str">
        <f t="array" aca="1" ref="C44" ca="1">IF(ROWS($1:42)&lt;=COUNTIF(TS_data,$B$1),INDEX(MesData,SMALL(IF(TS_data=$B$1,ROW(INDIRECT("1:"&amp;ROWS(TS_data)))),ROWS($1:42)),2),"")</f>
        <v/>
      </c>
      <c r="D44" s="13" t="str">
        <f t="array" aca="1" ref="D44" ca="1">IF(ROWS($1:42)&lt;=COUNTIF(TS_data,$B$1),INDEX(MesData,SMALL(IF(TS_data=$B$1,ROW(INDIRECT("1:"&amp;ROWS(TS_data)))),ROWS($1:42)),3),"")</f>
        <v/>
      </c>
      <c r="E44" s="56" t="str">
        <f>IF(A44="","",VLOOKUP($A44,'effectif equipe'!$B$2:$AP$280,6,FALSE))</f>
        <v/>
      </c>
      <c r="H44" s="56" t="str">
        <f>IF(A44="","",IF(VLOOKUP($A44,'effectif equipe'!$B$2:$AS$283,16,FALSE)="","",VLOOKUP($A44,'effectif equipe'!$B$2:$AS$283,16,FALSE)))</f>
        <v/>
      </c>
      <c r="I44" s="56" t="str">
        <f>IF(A44="","",IF(VLOOKUP($A44,'effectif equipe'!$B$2:$AS$283,19,FALSE)="","",VLOOKUP($A44,'effectif equipe'!$B$2:$AS$283,19,FALSE)))</f>
        <v/>
      </c>
    </row>
    <row r="45" spans="2:9" x14ac:dyDescent="0.25">
      <c r="B45" t="str">
        <f t="array" aca="1" ref="B45" ca="1">IF(ROWS($1:43)&lt;=COUNTIF(TS_data,$B$1),INDEX(MesData,SMALL(IF(TS_data=$B$1,ROW(INDIRECT("1:"&amp;ROWS(TS_data)))),ROWS($1:43)),1),"")</f>
        <v/>
      </c>
      <c r="D45" s="13" t="str">
        <f t="array" aca="1" ref="D45" ca="1">IF(ROWS($1:43)&lt;=COUNTIF(TS_data,$B$1),INDEX(MesData,SMALL(IF(TS_data=$B$1,ROW(INDIRECT("1:"&amp;ROWS(TS_data)))),ROWS($1:43)),3),"")</f>
        <v/>
      </c>
      <c r="E45" s="56" t="str">
        <f>IF(A45="","",VLOOKUP($A45,'effectif equipe'!$B$2:$AP$280,6,FALSE))</f>
        <v/>
      </c>
    </row>
    <row r="46" spans="2:9" x14ac:dyDescent="0.25">
      <c r="B46" t="str">
        <f t="array" aca="1" ref="B46" ca="1">IF(ROWS($1:44)&lt;=COUNTIF(TS_data,$B$1),INDEX(MesData,SMALL(IF(TS_data=$B$1,ROW(INDIRECT("1:"&amp;ROWS(TS_data)))),ROWS($1:44)),1),"")</f>
        <v/>
      </c>
      <c r="C46" t="str">
        <f t="array" aca="1" ref="C46" ca="1">IF(ROWS($1:44)&lt;=COUNTIF(TS_data,$B$1),INDEX(MesData,SMALL(IF(TS_data=$B$1,ROW(INDIRECT("1:"&amp;ROWS(TS_data)))),ROWS($1:44)),2),"")</f>
        <v/>
      </c>
      <c r="D46" s="13" t="str">
        <f t="array" aca="1" ref="D46" ca="1">IF(ROWS($1:44)&lt;=COUNTIF(TS_data,$B$1),INDEX(MesData,SMALL(IF(TS_data=$B$1,ROW(INDIRECT("1:"&amp;ROWS(TS_data)))),ROWS($1:44)),3),"")</f>
        <v/>
      </c>
      <c r="E46" s="56" t="str">
        <f>IF(A46="","",VLOOKUP($A46,'effectif equipe'!$B$2:$AP$280,6,FALSE))</f>
        <v/>
      </c>
    </row>
    <row r="47" spans="2:9" x14ac:dyDescent="0.25">
      <c r="B47" t="str">
        <f t="array" aca="1" ref="B47" ca="1">IF(ROWS($1:45)&lt;=COUNTIF(TS_data,$B$1),INDEX(MesData,SMALL(IF(TS_data=$B$1,ROW(INDIRECT("1:"&amp;ROWS(TS_data)))),ROWS($1:45)),1),"")</f>
        <v/>
      </c>
      <c r="C47" t="str">
        <f t="array" aca="1" ref="C47" ca="1">IF(ROWS($1:45)&lt;=COUNTIF(TS_data,$B$1),INDEX(MesData,SMALL(IF(TS_data=$B$1,ROW(INDIRECT("1:"&amp;ROWS(TS_data)))),ROWS($1:45)),2),"")</f>
        <v/>
      </c>
      <c r="D47" s="13" t="str">
        <f t="array" aca="1" ref="D47" ca="1">IF(ROWS($1:45)&lt;=COUNTIF(TS_data,$B$1),INDEX(MesData,SMALL(IF(TS_data=$B$1,ROW(INDIRECT("1:"&amp;ROWS(TS_data)))),ROWS($1:45)),3),"")</f>
        <v/>
      </c>
      <c r="E47" s="56" t="str">
        <f>IF(A47="","",VLOOKUP($A47,'effectif equipe'!$B$2:$AP$280,6,FALSE))</f>
        <v/>
      </c>
    </row>
    <row r="48" spans="2:9" x14ac:dyDescent="0.25">
      <c r="B48" t="str">
        <f t="array" aca="1" ref="B48" ca="1">IF(ROWS($1:46)&lt;=COUNTIF(TS_data,$B$1),INDEX(MesData,SMALL(IF(TS_data=$B$1,ROW(INDIRECT("1:"&amp;ROWS(TS_data)))),ROWS($1:46)),1),"")</f>
        <v/>
      </c>
      <c r="C48" t="str">
        <f t="array" aca="1" ref="C48" ca="1">IF(ROWS($1:46)&lt;=COUNTIF(TS_data,$B$1),INDEX(MesData,SMALL(IF(TS_data=$B$1,ROW(INDIRECT("1:"&amp;ROWS(TS_data)))),ROWS($1:46)),2),"")</f>
        <v/>
      </c>
      <c r="D48" s="13" t="str">
        <f t="array" aca="1" ref="D48" ca="1">IF(ROWS($1:46)&lt;=COUNTIF(TS_data,$B$1),INDEX(MesData,SMALL(IF(TS_data=$B$1,ROW(INDIRECT("1:"&amp;ROWS(TS_data)))),ROWS($1:46)),3),"")</f>
        <v/>
      </c>
      <c r="E48" s="56" t="str">
        <f>IF(A48="","",VLOOKUP($A48,'effectif equipe'!$B$2:$AP$280,6,FALSE))</f>
        <v/>
      </c>
    </row>
    <row r="49" spans="2:5" x14ac:dyDescent="0.25">
      <c r="B49" t="str">
        <f t="array" aca="1" ref="B49" ca="1">IF(ROWS($1:47)&lt;=COUNTIF(TS_data,$B$1),INDEX(MesData,SMALL(IF(TS_data=$B$1,ROW(INDIRECT("1:"&amp;ROWS(TS_data)))),ROWS($1:47)),1),"")</f>
        <v/>
      </c>
      <c r="C49" t="str">
        <f t="array" aca="1" ref="C49" ca="1">IF(ROWS($1:47)&lt;=COUNTIF(TS_data,$B$1),INDEX(MesData,SMALL(IF(TS_data=$B$1,ROW(INDIRECT("1:"&amp;ROWS(TS_data)))),ROWS($1:47)),2),"")</f>
        <v/>
      </c>
      <c r="D49" s="13" t="str">
        <f t="array" aca="1" ref="D49" ca="1">IF(ROWS($1:47)&lt;=COUNTIF(TS_data,$B$1),INDEX(MesData,SMALL(IF(TS_data=$B$1,ROW(INDIRECT("1:"&amp;ROWS(TS_data)))),ROWS($1:47)),3),"")</f>
        <v/>
      </c>
      <c r="E49" s="56" t="str">
        <f>IF(A49="","",VLOOKUP($A49,'effectif equipe'!$B$2:$AP$280,6,FALSE))</f>
        <v/>
      </c>
    </row>
    <row r="50" spans="2:5" x14ac:dyDescent="0.25">
      <c r="B50" t="str">
        <f t="array" aca="1" ref="B50" ca="1">IF(ROWS($1:48)&lt;=COUNTIF(TS_data,$B$1),INDEX(MesData,SMALL(IF(TS_data=$B$1,ROW(INDIRECT("1:"&amp;ROWS(TS_data)))),ROWS($1:48)),1),"")</f>
        <v/>
      </c>
      <c r="C50" t="str">
        <f t="array" aca="1" ref="C50" ca="1">IF(ROWS($1:48)&lt;=COUNTIF(TS_data,$B$1),INDEX(MesData,SMALL(IF(TS_data=$B$1,ROW(INDIRECT("1:"&amp;ROWS(TS_data)))),ROWS($1:48)),2),"")</f>
        <v/>
      </c>
      <c r="D50" s="13" t="str">
        <f t="array" aca="1" ref="D50" ca="1">IF(ROWS($1:48)&lt;=COUNTIF(TS_data,$B$1),INDEX(MesData,SMALL(IF(TS_data=$B$1,ROW(INDIRECT("1:"&amp;ROWS(TS_data)))),ROWS($1:48)),3),"")</f>
        <v/>
      </c>
      <c r="E50" s="56" t="str">
        <f>IF(A50="","",VLOOKUP($A50,'effectif equipe'!$B$2:$AP$280,6,FALSE))</f>
        <v/>
      </c>
    </row>
    <row r="51" spans="2:5" x14ac:dyDescent="0.25">
      <c r="B51" t="str">
        <f t="array" aca="1" ref="B51" ca="1">IF(ROWS($1:49)&lt;=COUNTIF(TS_data,$B$1),INDEX(MesData,SMALL(IF(TS_data=$B$1,ROW(INDIRECT("1:"&amp;ROWS(TS_data)))),ROWS($1:49)),1),"")</f>
        <v/>
      </c>
      <c r="C51" t="str">
        <f t="array" aca="1" ref="C51" ca="1">IF(ROWS($1:49)&lt;=COUNTIF(TS_data,$B$1),INDEX(MesData,SMALL(IF(TS_data=$B$1,ROW(INDIRECT("1:"&amp;ROWS(TS_data)))),ROWS($1:49)),2),"")</f>
        <v/>
      </c>
      <c r="D51" s="13" t="str">
        <f t="array" aca="1" ref="D51" ca="1">IF(ROWS($1:49)&lt;=COUNTIF(TS_data,$B$1),INDEX(MesData,SMALL(IF(TS_data=$B$1,ROW(INDIRECT("1:"&amp;ROWS(TS_data)))),ROWS($1:49)),3),"")</f>
        <v/>
      </c>
      <c r="E51" s="56" t="str">
        <f>IF(A51="","",VLOOKUP($A51,'effectif equipe'!$B$2:$AP$280,6,FALSE))</f>
        <v/>
      </c>
    </row>
    <row r="52" spans="2:5" x14ac:dyDescent="0.25">
      <c r="B52" t="str">
        <f t="array" aca="1" ref="B52" ca="1">IF(ROWS($1:50)&lt;=COUNTIF(TS_data,$B$1),INDEX(MesData,SMALL(IF(TS_data=$B$1,ROW(INDIRECT("1:"&amp;ROWS(TS_data)))),ROWS($1:50)),1),"")</f>
        <v/>
      </c>
      <c r="C52" t="str">
        <f t="array" aca="1" ref="C52" ca="1">IF(ROWS($1:50)&lt;=COUNTIF(TS_data,$B$1),INDEX(MesData,SMALL(IF(TS_data=$B$1,ROW(INDIRECT("1:"&amp;ROWS(TS_data)))),ROWS($1:50)),2),"")</f>
        <v/>
      </c>
      <c r="D52" s="13" t="str">
        <f t="array" aca="1" ref="D52" ca="1">IF(ROWS($1:50)&lt;=COUNTIF(TS_data,$B$1),INDEX(MesData,SMALL(IF(TS_data=$B$1,ROW(INDIRECT("1:"&amp;ROWS(TS_data)))),ROWS($1:50)),3),"")</f>
        <v/>
      </c>
      <c r="E52" s="56" t="str">
        <f>IF(A52="","",VLOOKUP($A52,'effectif equipe'!$B$2:$AP$280,6,FALSE))</f>
        <v/>
      </c>
    </row>
    <row r="53" spans="2:5" x14ac:dyDescent="0.25">
      <c r="B53" t="str">
        <f t="array" aca="1" ref="B53" ca="1">IF(ROWS($1:51)&lt;=COUNTIF(TS_data,$B$1),INDEX(MesData,SMALL(IF(TS_data=$B$1,ROW(INDIRECT("1:"&amp;ROWS(TS_data)))),ROWS($1:51)),1),"")</f>
        <v/>
      </c>
      <c r="C53" t="str">
        <f t="array" aca="1" ref="C53" ca="1">IF(ROWS($1:51)&lt;=COUNTIF(TS_data,$B$1),INDEX(MesData,SMALL(IF(TS_data=$B$1,ROW(INDIRECT("1:"&amp;ROWS(TS_data)))),ROWS($1:51)),2),"")</f>
        <v/>
      </c>
      <c r="D53" s="13" t="str">
        <f t="array" aca="1" ref="D53" ca="1">IF(ROWS($1:51)&lt;=COUNTIF(TS_data,$B$1),INDEX(MesData,SMALL(IF(TS_data=$B$1,ROW(INDIRECT("1:"&amp;ROWS(TS_data)))),ROWS($1:51)),3),"")</f>
        <v/>
      </c>
      <c r="E53" s="56" t="str">
        <f>IF(A53="","",VLOOKUP($A53,'effectif equipe'!$B$2:$AP$280,6,FALSE))</f>
        <v/>
      </c>
    </row>
    <row r="54" spans="2:5" x14ac:dyDescent="0.25">
      <c r="B54" t="str">
        <f t="array" aca="1" ref="B54" ca="1">IF(ROWS($1:52)&lt;=COUNTIF(TS_data,$B$1),INDEX(MesData,SMALL(IF(TS_data=$B$1,ROW(INDIRECT("1:"&amp;ROWS(TS_data)))),ROWS($1:52)),1),"")</f>
        <v/>
      </c>
      <c r="C54" t="str">
        <f t="array" aca="1" ref="C54" ca="1">IF(ROWS($1:52)&lt;=COUNTIF(TS_data,$B$1),INDEX(MesData,SMALL(IF(TS_data=$B$1,ROW(INDIRECT("1:"&amp;ROWS(TS_data)))),ROWS($1:52)),2),"")</f>
        <v/>
      </c>
      <c r="D54" s="13" t="str">
        <f t="array" aca="1" ref="D54" ca="1">IF(ROWS($1:52)&lt;=COUNTIF(TS_data,$B$1),INDEX(MesData,SMALL(IF(TS_data=$B$1,ROW(INDIRECT("1:"&amp;ROWS(TS_data)))),ROWS($1:52)),3),"")</f>
        <v/>
      </c>
      <c r="E54" s="56" t="str">
        <f>IF(A54="","",VLOOKUP($A54,'effectif equipe'!$B$2:$AP$280,6,FALSE))</f>
        <v/>
      </c>
    </row>
    <row r="55" spans="2:5" x14ac:dyDescent="0.25">
      <c r="B55" t="str">
        <f t="array" aca="1" ref="B55" ca="1">IF(ROWS($1:53)&lt;=COUNTIF(TS_data,$B$1),INDEX(MesData,SMALL(IF(TS_data=$B$1,ROW(INDIRECT("1:"&amp;ROWS(TS_data)))),ROWS($1:53)),1),"")</f>
        <v/>
      </c>
      <c r="C55" t="str">
        <f t="array" aca="1" ref="C55" ca="1">IF(ROWS($1:53)&lt;=COUNTIF(TS_data,$B$1),INDEX(MesData,SMALL(IF(TS_data=$B$1,ROW(INDIRECT("1:"&amp;ROWS(TS_data)))),ROWS($1:53)),2),"")</f>
        <v/>
      </c>
      <c r="D55" s="13" t="str">
        <f t="array" aca="1" ref="D55" ca="1">IF(ROWS($1:53)&lt;=COUNTIF(TS_data,$B$1),INDEX(MesData,SMALL(IF(TS_data=$B$1,ROW(INDIRECT("1:"&amp;ROWS(TS_data)))),ROWS($1:53)),3),"")</f>
        <v/>
      </c>
      <c r="E55" s="56" t="str">
        <f>IF(A55="","",VLOOKUP($A55,'effectif equipe'!$B$2:$AP$280,6,FALSE))</f>
        <v/>
      </c>
    </row>
    <row r="56" spans="2:5" x14ac:dyDescent="0.25">
      <c r="B56" t="str">
        <f t="array" aca="1" ref="B56" ca="1">IF(ROWS($1:54)&lt;=COUNTIF(TS_data,$B$1),INDEX(MesData,SMALL(IF(TS_data=$B$1,ROW(INDIRECT("1:"&amp;ROWS(TS_data)))),ROWS($1:54)),1),"")</f>
        <v/>
      </c>
      <c r="C56" t="str">
        <f t="array" aca="1" ref="C56" ca="1">IF(ROWS($1:54)&lt;=COUNTIF(TS_data,$B$1),INDEX(MesData,SMALL(IF(TS_data=$B$1,ROW(INDIRECT("1:"&amp;ROWS(TS_data)))),ROWS($1:54)),2),"")</f>
        <v/>
      </c>
      <c r="D56" s="13" t="str">
        <f t="array" aca="1" ref="D56" ca="1">IF(ROWS($1:54)&lt;=COUNTIF(TS_data,$B$1),INDEX(MesData,SMALL(IF(TS_data=$B$1,ROW(INDIRECT("1:"&amp;ROWS(TS_data)))),ROWS($1:54)),3),"")</f>
        <v/>
      </c>
      <c r="E56" s="56" t="str">
        <f>IF(A56="","",VLOOKUP($A56,'effectif equipe'!$B$2:$AP$280,6,FALSE))</f>
        <v/>
      </c>
    </row>
    <row r="57" spans="2:5" x14ac:dyDescent="0.25">
      <c r="B57" t="str">
        <f t="array" aca="1" ref="B57" ca="1">IF(ROWS($1:55)&lt;=COUNTIF(TS_data,$B$1),INDEX(MesData,SMALL(IF(TS_data=$B$1,ROW(INDIRECT("1:"&amp;ROWS(TS_data)))),ROWS($1:55)),1),"")</f>
        <v/>
      </c>
      <c r="C57" t="str">
        <f t="array" aca="1" ref="C57" ca="1">IF(ROWS($1:55)&lt;=COUNTIF(TS_data,$B$1),INDEX(MesData,SMALL(IF(TS_data=$B$1,ROW(INDIRECT("1:"&amp;ROWS(TS_data)))),ROWS($1:55)),2),"")</f>
        <v/>
      </c>
      <c r="D57" s="13" t="str">
        <f t="array" aca="1" ref="D57" ca="1">IF(ROWS($1:55)&lt;=COUNTIF(TS_data,$B$1),INDEX(MesData,SMALL(IF(TS_data=$B$1,ROW(INDIRECT("1:"&amp;ROWS(TS_data)))),ROWS($1:55)),3),"")</f>
        <v/>
      </c>
      <c r="E57" s="56" t="str">
        <f>IF(A57="","",VLOOKUP($A57,'effectif equipe'!$B$2:$AP$280,6,FALSE))</f>
        <v/>
      </c>
    </row>
    <row r="58" spans="2:5" x14ac:dyDescent="0.25">
      <c r="B58" t="str">
        <f t="array" aca="1" ref="B58" ca="1">IF(ROWS($1:56)&lt;=COUNTIF(TS_data,$B$1),INDEX(MesData,SMALL(IF(TS_data=$B$1,ROW(INDIRECT("1:"&amp;ROWS(TS_data)))),ROWS($1:56)),1),"")</f>
        <v/>
      </c>
      <c r="C58" t="str">
        <f t="array" aca="1" ref="C58" ca="1">IF(ROWS($1:56)&lt;=COUNTIF(TS_data,$B$1),INDEX(MesData,SMALL(IF(TS_data=$B$1,ROW(INDIRECT("1:"&amp;ROWS(TS_data)))),ROWS($1:56)),2),"")</f>
        <v/>
      </c>
      <c r="D58" s="13" t="str">
        <f t="array" aca="1" ref="D58" ca="1">IF(ROWS($1:56)&lt;=COUNTIF(TS_data,$B$1),INDEX(MesData,SMALL(IF(TS_data=$B$1,ROW(INDIRECT("1:"&amp;ROWS(TS_data)))),ROWS($1:56)),3),"")</f>
        <v/>
      </c>
      <c r="E58" s="56" t="str">
        <f>IF(A58="","",VLOOKUP($A58,'effectif equipe'!$B$2:$AP$280,6,FALSE))</f>
        <v/>
      </c>
    </row>
    <row r="59" spans="2:5" x14ac:dyDescent="0.25">
      <c r="B59" t="str">
        <f t="array" aca="1" ref="B59" ca="1">IF(ROWS($1:57)&lt;=COUNTIF(TS_data,$B$1),INDEX(MesData,SMALL(IF(TS_data=$B$1,ROW(INDIRECT("1:"&amp;ROWS(TS_data)))),ROWS($1:57)),1),"")</f>
        <v/>
      </c>
      <c r="C59" t="str">
        <f t="array" aca="1" ref="C59" ca="1">IF(ROWS($1:57)&lt;=COUNTIF(TS_data,$B$1),INDEX(MesData,SMALL(IF(TS_data=$B$1,ROW(INDIRECT("1:"&amp;ROWS(TS_data)))),ROWS($1:57)),2),"")</f>
        <v/>
      </c>
      <c r="D59" s="13" t="str">
        <f t="array" aca="1" ref="D59" ca="1">IF(ROWS($1:57)&lt;=COUNTIF(TS_data,$B$1),INDEX(MesData,SMALL(IF(TS_data=$B$1,ROW(INDIRECT("1:"&amp;ROWS(TS_data)))),ROWS($1:57)),3),"")</f>
        <v/>
      </c>
      <c r="E59" s="56" t="str">
        <f>IF(A59="","",VLOOKUP($A59,'effectif equipe'!$B$2:$AP$280,6,FALSE))</f>
        <v/>
      </c>
    </row>
    <row r="60" spans="2:5" x14ac:dyDescent="0.25">
      <c r="B60" t="str">
        <f t="array" aca="1" ref="B60" ca="1">IF(ROWS($1:58)&lt;=COUNTIF(TS_data,$B$1),INDEX(MesData,SMALL(IF(TS_data=$B$1,ROW(INDIRECT("1:"&amp;ROWS(TS_data)))),ROWS($1:58)),1),"")</f>
        <v/>
      </c>
      <c r="C60" t="str">
        <f t="array" aca="1" ref="C60" ca="1">IF(ROWS($1:58)&lt;=COUNTIF(TS_data,$B$1),INDEX(MesData,SMALL(IF(TS_data=$B$1,ROW(INDIRECT("1:"&amp;ROWS(TS_data)))),ROWS($1:58)),2),"")</f>
        <v/>
      </c>
      <c r="D60" s="13" t="str">
        <f t="array" aca="1" ref="D60" ca="1">IF(ROWS($1:58)&lt;=COUNTIF(TS_data,$B$1),INDEX(MesData,SMALL(IF(TS_data=$B$1,ROW(INDIRECT("1:"&amp;ROWS(TS_data)))),ROWS($1:58)),3),"")</f>
        <v/>
      </c>
      <c r="E60" s="56" t="str">
        <f>IF(A60="","",VLOOKUP($A60,'effectif equipe'!$B$2:$AP$280,6,FALSE))</f>
        <v/>
      </c>
    </row>
    <row r="61" spans="2:5" x14ac:dyDescent="0.25">
      <c r="B61" t="str">
        <f t="array" aca="1" ref="B61" ca="1">IF(ROWS($1:59)&lt;=COUNTIF(TS_data,$B$1),INDEX(MesData,SMALL(IF(TS_data=$B$1,ROW(INDIRECT("1:"&amp;ROWS(TS_data)))),ROWS($1:59)),1),"")</f>
        <v/>
      </c>
      <c r="C61" t="str">
        <f t="array" aca="1" ref="C61" ca="1">IF(ROWS($1:59)&lt;=COUNTIF(TS_data,$B$1),INDEX(MesData,SMALL(IF(TS_data=$B$1,ROW(INDIRECT("1:"&amp;ROWS(TS_data)))),ROWS($1:59)),2),"")</f>
        <v/>
      </c>
      <c r="D61" s="13" t="str">
        <f t="array" aca="1" ref="D61" ca="1">IF(ROWS($1:59)&lt;=COUNTIF(TS_data,$B$1),INDEX(MesData,SMALL(IF(TS_data=$B$1,ROW(INDIRECT("1:"&amp;ROWS(TS_data)))),ROWS($1:59)),3),"")</f>
        <v/>
      </c>
      <c r="E61" s="56" t="str">
        <f>IF(A61="","",VLOOKUP($A61,'effectif equipe'!$B$2:$AP$280,6,FALSE))</f>
        <v/>
      </c>
    </row>
    <row r="62" spans="2:5" x14ac:dyDescent="0.25">
      <c r="B62" t="str">
        <f t="array" aca="1" ref="B62" ca="1">IF(ROWS($1:60)&lt;=COUNTIF(TS_data,$B$1),INDEX(MesData,SMALL(IF(TS_data=$B$1,ROW(INDIRECT("1:"&amp;ROWS(TS_data)))),ROWS($1:60)),1),"")</f>
        <v/>
      </c>
      <c r="C62" t="str">
        <f t="array" aca="1" ref="C62" ca="1">IF(ROWS($1:60)&lt;=COUNTIF(TS_data,$B$1),INDEX(MesData,SMALL(IF(TS_data=$B$1,ROW(INDIRECT("1:"&amp;ROWS(TS_data)))),ROWS($1:60)),2),"")</f>
        <v/>
      </c>
      <c r="D62" s="13" t="str">
        <f t="array" aca="1" ref="D62" ca="1">IF(ROWS($1:60)&lt;=COUNTIF(TS_data,$B$1),INDEX(MesData,SMALL(IF(TS_data=$B$1,ROW(INDIRECT("1:"&amp;ROWS(TS_data)))),ROWS($1:60)),3),"")</f>
        <v/>
      </c>
      <c r="E62" s="56" t="str">
        <f>IF(A62="","",VLOOKUP($A62,'effectif equipe'!$B$2:$AP$280,6,FALSE))</f>
        <v/>
      </c>
    </row>
    <row r="63" spans="2:5" x14ac:dyDescent="0.25">
      <c r="B63" t="str">
        <f t="array" aca="1" ref="B63" ca="1">IF(ROWS($1:61)&lt;=COUNTIF(TS_data,$B$1),INDEX(MesData,SMALL(IF(TS_data=$B$1,ROW(INDIRECT("1:"&amp;ROWS(TS_data)))),ROWS($1:61)),1),"")</f>
        <v/>
      </c>
      <c r="C63" t="str">
        <f t="array" aca="1" ref="C63" ca="1">IF(ROWS($1:61)&lt;=COUNTIF(TS_data,$B$1),INDEX(MesData,SMALL(IF(TS_data=$B$1,ROW(INDIRECT("1:"&amp;ROWS(TS_data)))),ROWS($1:61)),2),"")</f>
        <v/>
      </c>
      <c r="D63" s="13" t="str">
        <f t="array" aca="1" ref="D63" ca="1">IF(ROWS($1:61)&lt;=COUNTIF(TS_data,$B$1),INDEX(MesData,SMALL(IF(TS_data=$B$1,ROW(INDIRECT("1:"&amp;ROWS(TS_data)))),ROWS($1:61)),3),"")</f>
        <v/>
      </c>
      <c r="E63" s="56" t="str">
        <f>IF(A63="","",VLOOKUP($A63,'effectif equipe'!$B$2:$AP$280,6,FALSE))</f>
        <v/>
      </c>
    </row>
    <row r="64" spans="2:5" x14ac:dyDescent="0.25">
      <c r="B64" t="str">
        <f t="array" aca="1" ref="B64" ca="1">IF(ROWS($1:62)&lt;=COUNTIF(TS_data,$B$1),INDEX(MesData,SMALL(IF(TS_data=$B$1,ROW(INDIRECT("1:"&amp;ROWS(TS_data)))),ROWS($1:62)),1),"")</f>
        <v/>
      </c>
      <c r="C64" t="str">
        <f t="array" aca="1" ref="C64" ca="1">IF(ROWS($1:62)&lt;=COUNTIF(TS_data,$B$1),INDEX(MesData,SMALL(IF(TS_data=$B$1,ROW(INDIRECT("1:"&amp;ROWS(TS_data)))),ROWS($1:62)),2),"")</f>
        <v/>
      </c>
      <c r="D64" s="13" t="str">
        <f t="array" aca="1" ref="D64" ca="1">IF(ROWS($1:62)&lt;=COUNTIF(TS_data,$B$1),INDEX(MesData,SMALL(IF(TS_data=$B$1,ROW(INDIRECT("1:"&amp;ROWS(TS_data)))),ROWS($1:62)),3),"")</f>
        <v/>
      </c>
      <c r="E64" s="56" t="str">
        <f>IF(A64="","",VLOOKUP($A64,'effectif equipe'!$B$2:$AP$280,6,FALSE))</f>
        <v/>
      </c>
    </row>
    <row r="65" spans="2:5" x14ac:dyDescent="0.25">
      <c r="B65" t="str">
        <f t="array" aca="1" ref="B65" ca="1">IF(ROWS($1:63)&lt;=COUNTIF(TS_data,$B$1),INDEX(MesData,SMALL(IF(TS_data=$B$1,ROW(INDIRECT("1:"&amp;ROWS(TS_data)))),ROWS($1:63)),1),"")</f>
        <v/>
      </c>
      <c r="C65" t="str">
        <f t="array" aca="1" ref="C65" ca="1">IF(ROWS($1:63)&lt;=COUNTIF(TS_data,$B$1),INDEX(MesData,SMALL(IF(TS_data=$B$1,ROW(INDIRECT("1:"&amp;ROWS(TS_data)))),ROWS($1:63)),2),"")</f>
        <v/>
      </c>
      <c r="D65" s="13" t="str">
        <f t="array" aca="1" ref="D65" ca="1">IF(ROWS($1:63)&lt;=COUNTIF(TS_data,$B$1),INDEX(MesData,SMALL(IF(TS_data=$B$1,ROW(INDIRECT("1:"&amp;ROWS(TS_data)))),ROWS($1:63)),3),"")</f>
        <v/>
      </c>
      <c r="E65" s="56" t="str">
        <f>IF(A65="","",VLOOKUP($A65,'effectif equipe'!$B$2:$AP$280,6,FALSE))</f>
        <v/>
      </c>
    </row>
    <row r="66" spans="2:5" x14ac:dyDescent="0.25">
      <c r="B66" t="str">
        <f t="array" aca="1" ref="B66" ca="1">IF(ROWS($1:64)&lt;=COUNTIF(TS_data,$B$1),INDEX(MesData,SMALL(IF(TS_data=$B$1,ROW(INDIRECT("1:"&amp;ROWS(TS_data)))),ROWS($1:64)),1),"")</f>
        <v/>
      </c>
      <c r="C66" t="str">
        <f t="array" aca="1" ref="C66" ca="1">IF(ROWS($1:64)&lt;=COUNTIF(TS_data,$B$1),INDEX(MesData,SMALL(IF(TS_data=$B$1,ROW(INDIRECT("1:"&amp;ROWS(TS_data)))),ROWS($1:64)),2),"")</f>
        <v/>
      </c>
      <c r="D66" s="13" t="str">
        <f t="array" aca="1" ref="D66" ca="1">IF(ROWS($1:64)&lt;=COUNTIF(TS_data,$B$1),INDEX(MesData,SMALL(IF(TS_data=$B$1,ROW(INDIRECT("1:"&amp;ROWS(TS_data)))),ROWS($1:64)),3),"")</f>
        <v/>
      </c>
      <c r="E66" s="56" t="str">
        <f>IF(A66="","",VLOOKUP($A66,'effectif equipe'!$B$2:$AP$280,6,FALSE))</f>
        <v/>
      </c>
    </row>
    <row r="67" spans="2:5" x14ac:dyDescent="0.25">
      <c r="B67" t="str">
        <f t="array" aca="1" ref="B67" ca="1">IF(ROWS($1:65)&lt;=COUNTIF(TS_data,$B$1),INDEX(MesData,SMALL(IF(TS_data=$B$1,ROW(INDIRECT("1:"&amp;ROWS(TS_data)))),ROWS($1:65)),1),"")</f>
        <v/>
      </c>
      <c r="C67" t="str">
        <f t="array" aca="1" ref="C67" ca="1">IF(ROWS($1:65)&lt;=COUNTIF(TS_data,$B$1),INDEX(MesData,SMALL(IF(TS_data=$B$1,ROW(INDIRECT("1:"&amp;ROWS(TS_data)))),ROWS($1:65)),2),"")</f>
        <v/>
      </c>
      <c r="D67" s="13" t="str">
        <f t="array" aca="1" ref="D67" ca="1">IF(ROWS($1:65)&lt;=COUNTIF(TS_data,$B$1),INDEX(MesData,SMALL(IF(TS_data=$B$1,ROW(INDIRECT("1:"&amp;ROWS(TS_data)))),ROWS($1:65)),3),"")</f>
        <v/>
      </c>
      <c r="E67" s="56" t="str">
        <f>IF(A67="","",VLOOKUP($A67,'effectif equipe'!$B$2:$AP$280,6,FALSE))</f>
        <v/>
      </c>
    </row>
    <row r="68" spans="2:5" x14ac:dyDescent="0.25">
      <c r="B68" t="str">
        <f t="array" aca="1" ref="B68" ca="1">IF(ROWS($1:66)&lt;=COUNTIF(TS_data,$B$1),INDEX(MesData,SMALL(IF(TS_data=$B$1,ROW(INDIRECT("1:"&amp;ROWS(TS_data)))),ROWS($1:66)),1),"")</f>
        <v/>
      </c>
      <c r="C68" t="str">
        <f t="array" aca="1" ref="C68" ca="1">IF(ROWS($1:66)&lt;=COUNTIF(TS_data,$B$1),INDEX(MesData,SMALL(IF(TS_data=$B$1,ROW(INDIRECT("1:"&amp;ROWS(TS_data)))),ROWS($1:66)),2),"")</f>
        <v/>
      </c>
      <c r="D68" s="13" t="str">
        <f t="array" aca="1" ref="D68" ca="1">IF(ROWS($1:66)&lt;=COUNTIF(TS_data,$B$1),INDEX(MesData,SMALL(IF(TS_data=$B$1,ROW(INDIRECT("1:"&amp;ROWS(TS_data)))),ROWS($1:66)),3),"")</f>
        <v/>
      </c>
      <c r="E68" s="56" t="str">
        <f>IF(A68="","",VLOOKUP($A68,'effectif equipe'!$B$2:$AP$280,6,FALSE))</f>
        <v/>
      </c>
    </row>
    <row r="69" spans="2:5" x14ac:dyDescent="0.25">
      <c r="B69" t="str">
        <f t="array" aca="1" ref="B69" ca="1">IF(ROWS($1:67)&lt;=COUNTIF(TS_data,$B$1),INDEX(MesData,SMALL(IF(TS_data=$B$1,ROW(INDIRECT("1:"&amp;ROWS(TS_data)))),ROWS($1:67)),1),"")</f>
        <v/>
      </c>
      <c r="C69" t="str">
        <f t="array" aca="1" ref="C69" ca="1">IF(ROWS($1:67)&lt;=COUNTIF(TS_data,$B$1),INDEX(MesData,SMALL(IF(TS_data=$B$1,ROW(INDIRECT("1:"&amp;ROWS(TS_data)))),ROWS($1:67)),2),"")</f>
        <v/>
      </c>
      <c r="D69" s="13" t="str">
        <f t="array" aca="1" ref="D69" ca="1">IF(ROWS($1:67)&lt;=COUNTIF(TS_data,$B$1),INDEX(MesData,SMALL(IF(TS_data=$B$1,ROW(INDIRECT("1:"&amp;ROWS(TS_data)))),ROWS($1:67)),3),"")</f>
        <v/>
      </c>
      <c r="E69" s="56" t="str">
        <f>IF(A69="","",VLOOKUP($A69,'effectif equipe'!$B$2:$AP$280,6,FALSE))</f>
        <v/>
      </c>
    </row>
    <row r="70" spans="2:5" x14ac:dyDescent="0.25">
      <c r="B70" t="str">
        <f t="array" aca="1" ref="B70" ca="1">IF(ROWS($1:68)&lt;=COUNTIF(TS_data,$B$1),INDEX(MesData,SMALL(IF(TS_data=$B$1,ROW(INDIRECT("1:"&amp;ROWS(TS_data)))),ROWS($1:68)),1),"")</f>
        <v/>
      </c>
      <c r="C70" t="str">
        <f t="array" aca="1" ref="C70" ca="1">IF(ROWS($1:68)&lt;=COUNTIF(TS_data,$B$1),INDEX(MesData,SMALL(IF(TS_data=$B$1,ROW(INDIRECT("1:"&amp;ROWS(TS_data)))),ROWS($1:68)),2),"")</f>
        <v/>
      </c>
      <c r="D70" s="13" t="str">
        <f t="array" aca="1" ref="D70" ca="1">IF(ROWS($1:68)&lt;=COUNTIF(TS_data,$B$1),INDEX(MesData,SMALL(IF(TS_data=$B$1,ROW(INDIRECT("1:"&amp;ROWS(TS_data)))),ROWS($1:68)),3),"")</f>
        <v/>
      </c>
      <c r="E70" s="56" t="str">
        <f>IF(A70="","",VLOOKUP($A70,'effectif equipe'!$B$2:$AP$280,6,FALSE))</f>
        <v/>
      </c>
    </row>
    <row r="71" spans="2:5" x14ac:dyDescent="0.25">
      <c r="B71" t="str">
        <f t="array" aca="1" ref="B71" ca="1">IF(ROWS($1:69)&lt;=COUNTIF(TS_data,$B$1),INDEX(MesData,SMALL(IF(TS_data=$B$1,ROW(INDIRECT("1:"&amp;ROWS(TS_data)))),ROWS($1:69)),1),"")</f>
        <v/>
      </c>
      <c r="C71" t="str">
        <f t="array" aca="1" ref="C71" ca="1">IF(ROWS($1:69)&lt;=COUNTIF(TS_data,$B$1),INDEX(MesData,SMALL(IF(TS_data=$B$1,ROW(INDIRECT("1:"&amp;ROWS(TS_data)))),ROWS($1:69)),2),"")</f>
        <v/>
      </c>
      <c r="D71" s="13" t="str">
        <f t="array" aca="1" ref="D71" ca="1">IF(ROWS($1:69)&lt;=COUNTIF(TS_data,$B$1),INDEX(MesData,SMALL(IF(TS_data=$B$1,ROW(INDIRECT("1:"&amp;ROWS(TS_data)))),ROWS($1:69)),3),"")</f>
        <v/>
      </c>
      <c r="E71" s="56" t="str">
        <f>IF(A71="","",VLOOKUP($A71,'effectif equipe'!$B$2:$AP$280,6,FALSE))</f>
        <v/>
      </c>
    </row>
    <row r="72" spans="2:5" x14ac:dyDescent="0.25">
      <c r="B72" t="str">
        <f t="array" aca="1" ref="B72" ca="1">IF(ROWS($1:70)&lt;=COUNTIF(TS_data,$B$1),INDEX(MesData,SMALL(IF(TS_data=$B$1,ROW(INDIRECT("1:"&amp;ROWS(TS_data)))),ROWS($1:70)),1),"")</f>
        <v/>
      </c>
      <c r="C72" t="str">
        <f t="array" aca="1" ref="C72" ca="1">IF(ROWS($1:70)&lt;=COUNTIF(TS_data,$B$1),INDEX(MesData,SMALL(IF(TS_data=$B$1,ROW(INDIRECT("1:"&amp;ROWS(TS_data)))),ROWS($1:70)),2),"")</f>
        <v/>
      </c>
      <c r="D72" s="13" t="str">
        <f t="array" aca="1" ref="D72" ca="1">IF(ROWS($1:70)&lt;=COUNTIF(TS_data,$B$1),INDEX(MesData,SMALL(IF(TS_data=$B$1,ROW(INDIRECT("1:"&amp;ROWS(TS_data)))),ROWS($1:70)),3),"")</f>
        <v/>
      </c>
      <c r="E72" s="56" t="str">
        <f>IF(A72="","",VLOOKUP($A72,'effectif equipe'!$B$2:$AP$280,6,FALSE))</f>
        <v/>
      </c>
    </row>
    <row r="73" spans="2:5" x14ac:dyDescent="0.25">
      <c r="B73" t="str">
        <f t="array" aca="1" ref="B73" ca="1">IF(ROWS($1:71)&lt;=COUNTIF(TS_data,$B$1),INDEX(MesData,SMALL(IF(TS_data=$B$1,ROW(INDIRECT("1:"&amp;ROWS(TS_data)))),ROWS($1:71)),1),"")</f>
        <v/>
      </c>
      <c r="C73" t="str">
        <f t="array" aca="1" ref="C73" ca="1">IF(ROWS($1:71)&lt;=COUNTIF(TS_data,$B$1),INDEX(MesData,SMALL(IF(TS_data=$B$1,ROW(INDIRECT("1:"&amp;ROWS(TS_data)))),ROWS($1:71)),2),"")</f>
        <v/>
      </c>
      <c r="D73" s="13" t="str">
        <f t="array" aca="1" ref="D73" ca="1">IF(ROWS($1:71)&lt;=COUNTIF(TS_data,$B$1),INDEX(MesData,SMALL(IF(TS_data=$B$1,ROW(INDIRECT("1:"&amp;ROWS(TS_data)))),ROWS($1:71)),3),"")</f>
        <v/>
      </c>
      <c r="E73" s="56" t="str">
        <f>IF(A73="","",VLOOKUP($A73,'effectif equipe'!$B$2:$AP$280,6,FALSE))</f>
        <v/>
      </c>
    </row>
    <row r="74" spans="2:5" x14ac:dyDescent="0.25">
      <c r="B74" t="str">
        <f t="array" aca="1" ref="B74" ca="1">IF(ROWS($1:72)&lt;=COUNTIF(TS_data,$B$1),INDEX(MesData,SMALL(IF(TS_data=$B$1,ROW(INDIRECT("1:"&amp;ROWS(TS_data)))),ROWS($1:72)),1),"")</f>
        <v/>
      </c>
      <c r="C74" t="str">
        <f t="array" aca="1" ref="C74" ca="1">IF(ROWS($1:72)&lt;=COUNTIF(TS_data,$B$1),INDEX(MesData,SMALL(IF(TS_data=$B$1,ROW(INDIRECT("1:"&amp;ROWS(TS_data)))),ROWS($1:72)),2),"")</f>
        <v/>
      </c>
      <c r="D74" s="13" t="str">
        <f t="array" aca="1" ref="D74" ca="1">IF(ROWS($1:72)&lt;=COUNTIF(TS_data,$B$1),INDEX(MesData,SMALL(IF(TS_data=$B$1,ROW(INDIRECT("1:"&amp;ROWS(TS_data)))),ROWS($1:72)),3),"")</f>
        <v/>
      </c>
      <c r="E74" s="56" t="str">
        <f>IF(A74="","",VLOOKUP($A74,'effectif equipe'!$B$2:$AP$280,6,FALSE))</f>
        <v/>
      </c>
    </row>
    <row r="75" spans="2:5" x14ac:dyDescent="0.25">
      <c r="B75" t="str">
        <f t="array" aca="1" ref="B75" ca="1">IF(ROWS($1:73)&lt;=COUNTIF(TS_data,$B$1),INDEX(MesData,SMALL(IF(TS_data=$B$1,ROW(INDIRECT("1:"&amp;ROWS(TS_data)))),ROWS($1:73)),1),"")</f>
        <v/>
      </c>
      <c r="C75" t="str">
        <f t="array" aca="1" ref="C75" ca="1">IF(ROWS($1:73)&lt;=COUNTIF(TS_data,$B$1),INDEX(MesData,SMALL(IF(TS_data=$B$1,ROW(INDIRECT("1:"&amp;ROWS(TS_data)))),ROWS($1:73)),2),"")</f>
        <v/>
      </c>
      <c r="D75" s="13" t="str">
        <f t="array" aca="1" ref="D75" ca="1">IF(ROWS($1:73)&lt;=COUNTIF(TS_data,$B$1),INDEX(MesData,SMALL(IF(TS_data=$B$1,ROW(INDIRECT("1:"&amp;ROWS(TS_data)))),ROWS($1:73)),3),"")</f>
        <v/>
      </c>
      <c r="E75" s="56" t="str">
        <f>IF(A75="","",VLOOKUP($A75,'effectif equipe'!$B$2:$AP$280,6,FALSE))</f>
        <v/>
      </c>
    </row>
    <row r="76" spans="2:5" x14ac:dyDescent="0.25">
      <c r="B76" t="str">
        <f t="array" aca="1" ref="B76" ca="1">IF(ROWS($1:74)&lt;=COUNTIF(TS_data,$B$1),INDEX(MesData,SMALL(IF(TS_data=$B$1,ROW(INDIRECT("1:"&amp;ROWS(TS_data)))),ROWS($1:74)),1),"")</f>
        <v/>
      </c>
      <c r="C76" t="str">
        <f t="array" aca="1" ref="C76" ca="1">IF(ROWS($1:74)&lt;=COUNTIF(TS_data,$B$1),INDEX(MesData,SMALL(IF(TS_data=$B$1,ROW(INDIRECT("1:"&amp;ROWS(TS_data)))),ROWS($1:74)),2),"")</f>
        <v/>
      </c>
      <c r="D76" s="13" t="str">
        <f t="array" aca="1" ref="D76" ca="1">IF(ROWS($1:74)&lt;=COUNTIF(TS_data,$B$1),INDEX(MesData,SMALL(IF(TS_data=$B$1,ROW(INDIRECT("1:"&amp;ROWS(TS_data)))),ROWS($1:74)),3),"")</f>
        <v/>
      </c>
      <c r="E76" s="56" t="str">
        <f>IF(A76="","",VLOOKUP($A76,'effectif equipe'!$B$2:$AP$280,6,FALSE))</f>
        <v/>
      </c>
    </row>
    <row r="77" spans="2:5" x14ac:dyDescent="0.25">
      <c r="B77" t="str">
        <f t="array" aca="1" ref="B77" ca="1">IF(ROWS($1:75)&lt;=COUNTIF(TS_data,$B$1),INDEX(MesData,SMALL(IF(TS_data=$B$1,ROW(INDIRECT("1:"&amp;ROWS(TS_data)))),ROWS($1:75)),1),"")</f>
        <v/>
      </c>
      <c r="C77" t="str">
        <f t="array" aca="1" ref="C77" ca="1">IF(ROWS($1:75)&lt;=COUNTIF(TS_data,$B$1),INDEX(MesData,SMALL(IF(TS_data=$B$1,ROW(INDIRECT("1:"&amp;ROWS(TS_data)))),ROWS($1:75)),2),"")</f>
        <v/>
      </c>
      <c r="D77" s="13" t="str">
        <f t="array" aca="1" ref="D77" ca="1">IF(ROWS($1:75)&lt;=COUNTIF(TS_data,$B$1),INDEX(MesData,SMALL(IF(TS_data=$B$1,ROW(INDIRECT("1:"&amp;ROWS(TS_data)))),ROWS($1:75)),3),"")</f>
        <v/>
      </c>
      <c r="E77" s="56" t="str">
        <f>IF(A77="","",VLOOKUP($A77,'effectif equipe'!$B$2:$AP$280,6,FALSE))</f>
        <v/>
      </c>
    </row>
    <row r="78" spans="2:5" x14ac:dyDescent="0.25">
      <c r="B78" t="str">
        <f t="array" aca="1" ref="B78" ca="1">IF(ROWS($1:76)&lt;=COUNTIF(TS_data,$B$1),INDEX(MesData,SMALL(IF(TS_data=$B$1,ROW(INDIRECT("1:"&amp;ROWS(TS_data)))),ROWS($1:76)),1),"")</f>
        <v/>
      </c>
      <c r="C78" t="str">
        <f t="array" aca="1" ref="C78" ca="1">IF(ROWS($1:76)&lt;=COUNTIF(TS_data,$B$1),INDEX(MesData,SMALL(IF(TS_data=$B$1,ROW(INDIRECT("1:"&amp;ROWS(TS_data)))),ROWS($1:76)),2),"")</f>
        <v/>
      </c>
      <c r="D78" s="13" t="str">
        <f t="array" aca="1" ref="D78" ca="1">IF(ROWS($1:76)&lt;=COUNTIF(TS_data,$B$1),INDEX(MesData,SMALL(IF(TS_data=$B$1,ROW(INDIRECT("1:"&amp;ROWS(TS_data)))),ROWS($1:76)),3),"")</f>
        <v/>
      </c>
      <c r="E78" s="56" t="str">
        <f>IF(A78="","",VLOOKUP($A78,'effectif equipe'!$B$2:$AP$280,6,FALSE))</f>
        <v/>
      </c>
    </row>
    <row r="79" spans="2:5" x14ac:dyDescent="0.25">
      <c r="B79" t="str">
        <f t="array" aca="1" ref="B79" ca="1">IF(ROWS($1:77)&lt;=COUNTIF(TS_data,$B$1),INDEX(MesData,SMALL(IF(TS_data=$B$1,ROW(INDIRECT("1:"&amp;ROWS(TS_data)))),ROWS($1:77)),1),"")</f>
        <v/>
      </c>
      <c r="C79" t="str">
        <f t="array" aca="1" ref="C79" ca="1">IF(ROWS($1:77)&lt;=COUNTIF(TS_data,$B$1),INDEX(MesData,SMALL(IF(TS_data=$B$1,ROW(INDIRECT("1:"&amp;ROWS(TS_data)))),ROWS($1:77)),2),"")</f>
        <v/>
      </c>
      <c r="D79" s="13" t="str">
        <f t="array" aca="1" ref="D79" ca="1">IF(ROWS($1:77)&lt;=COUNTIF(TS_data,$B$1),INDEX(MesData,SMALL(IF(TS_data=$B$1,ROW(INDIRECT("1:"&amp;ROWS(TS_data)))),ROWS($1:77)),3),"")</f>
        <v/>
      </c>
      <c r="E79" s="56" t="str">
        <f>IF(A79="","",VLOOKUP($A79,'effectif equipe'!$B$2:$AP$280,6,FALSE))</f>
        <v/>
      </c>
    </row>
    <row r="80" spans="2:5" x14ac:dyDescent="0.25">
      <c r="B80" t="str">
        <f t="array" aca="1" ref="B80" ca="1">IF(ROWS($1:78)&lt;=COUNTIF(TS_data,$B$1),INDEX(MesData,SMALL(IF(TS_data=$B$1,ROW(INDIRECT("1:"&amp;ROWS(TS_data)))),ROWS($1:78)),1),"")</f>
        <v/>
      </c>
      <c r="C80" t="str">
        <f t="array" aca="1" ref="C80" ca="1">IF(ROWS($1:78)&lt;=COUNTIF(TS_data,$B$1),INDEX(MesData,SMALL(IF(TS_data=$B$1,ROW(INDIRECT("1:"&amp;ROWS(TS_data)))),ROWS($1:78)),2),"")</f>
        <v/>
      </c>
      <c r="D80" s="13" t="str">
        <f t="array" aca="1" ref="D80" ca="1">IF(ROWS($1:78)&lt;=COUNTIF(TS_data,$B$1),INDEX(MesData,SMALL(IF(TS_data=$B$1,ROW(INDIRECT("1:"&amp;ROWS(TS_data)))),ROWS($1:78)),3),"")</f>
        <v/>
      </c>
      <c r="E80" s="56" t="str">
        <f>IF(A80="","",VLOOKUP($A80,'effectif equipe'!$B$2:$AP$280,6,FALSE))</f>
        <v/>
      </c>
    </row>
    <row r="81" spans="2:5" x14ac:dyDescent="0.25">
      <c r="B81" t="str">
        <f t="array" aca="1" ref="B81" ca="1">IF(ROWS($1:79)&lt;=COUNTIF(TS_data,$B$1),INDEX(MesData,SMALL(IF(TS_data=$B$1,ROW(INDIRECT("1:"&amp;ROWS(TS_data)))),ROWS($1:79)),1),"")</f>
        <v/>
      </c>
      <c r="C81" t="str">
        <f t="array" aca="1" ref="C81" ca="1">IF(ROWS($1:79)&lt;=COUNTIF(TS_data,$B$1),INDEX(MesData,SMALL(IF(TS_data=$B$1,ROW(INDIRECT("1:"&amp;ROWS(TS_data)))),ROWS($1:79)),2),"")</f>
        <v/>
      </c>
      <c r="D81" s="13" t="str">
        <f t="array" aca="1" ref="D81" ca="1">IF(ROWS($1:79)&lt;=COUNTIF(TS_data,$B$1),INDEX(MesData,SMALL(IF(TS_data=$B$1,ROW(INDIRECT("1:"&amp;ROWS(TS_data)))),ROWS($1:79)),3),"")</f>
        <v/>
      </c>
      <c r="E81" s="56" t="str">
        <f>IF(A81="","",VLOOKUP($A81,'effectif equipe'!$B$2:$AP$280,6,FALSE))</f>
        <v/>
      </c>
    </row>
    <row r="82" spans="2:5" x14ac:dyDescent="0.25">
      <c r="B82" t="str">
        <f t="array" aca="1" ref="B82" ca="1">IF(ROWS($1:80)&lt;=COUNTIF(TS_data,$B$1),INDEX(MesData,SMALL(IF(TS_data=$B$1,ROW(INDIRECT("1:"&amp;ROWS(TS_data)))),ROWS($1:80)),1),"")</f>
        <v/>
      </c>
      <c r="C82" t="str">
        <f t="array" aca="1" ref="C82" ca="1">IF(ROWS($1:80)&lt;=COUNTIF(TS_data,$B$1),INDEX(MesData,SMALL(IF(TS_data=$B$1,ROW(INDIRECT("1:"&amp;ROWS(TS_data)))),ROWS($1:80)),2),"")</f>
        <v/>
      </c>
      <c r="D82" s="13" t="str">
        <f t="array" aca="1" ref="D82" ca="1">IF(ROWS($1:80)&lt;=COUNTIF(TS_data,$B$1),INDEX(MesData,SMALL(IF(TS_data=$B$1,ROW(INDIRECT("1:"&amp;ROWS(TS_data)))),ROWS($1:80)),3),"")</f>
        <v/>
      </c>
      <c r="E82" s="56" t="str">
        <f>IF(A82="","",VLOOKUP($A82,'effectif equipe'!$B$2:$AP$280,6,FALSE))</f>
        <v/>
      </c>
    </row>
    <row r="83" spans="2:5" x14ac:dyDescent="0.25">
      <c r="B83" t="str">
        <f t="array" aca="1" ref="B83" ca="1">IF(ROWS($1:81)&lt;=COUNTIF(TS_data,$B$1),INDEX(MesData,SMALL(IF(TS_data=$B$1,ROW(INDIRECT("1:"&amp;ROWS(TS_data)))),ROWS($1:81)),1),"")</f>
        <v/>
      </c>
      <c r="C83" t="str">
        <f t="array" aca="1" ref="C83" ca="1">IF(ROWS($1:81)&lt;=COUNTIF(TS_data,$B$1),INDEX(MesData,SMALL(IF(TS_data=$B$1,ROW(INDIRECT("1:"&amp;ROWS(TS_data)))),ROWS($1:81)),2),"")</f>
        <v/>
      </c>
      <c r="D83" s="13" t="str">
        <f t="array" aca="1" ref="D83" ca="1">IF(ROWS($1:81)&lt;=COUNTIF(TS_data,$B$1),INDEX(MesData,SMALL(IF(TS_data=$B$1,ROW(INDIRECT("1:"&amp;ROWS(TS_data)))),ROWS($1:81)),3),"")</f>
        <v/>
      </c>
      <c r="E83" s="56" t="str">
        <f>IF(A83="","",VLOOKUP($A83,'effectif equipe'!$B$2:$AP$280,6,FALSE))</f>
        <v/>
      </c>
    </row>
    <row r="84" spans="2:5" x14ac:dyDescent="0.25">
      <c r="B84" t="str">
        <f t="array" aca="1" ref="B84" ca="1">IF(ROWS($1:82)&lt;=COUNTIF(TS_data,$B$1),INDEX(MesData,SMALL(IF(TS_data=$B$1,ROW(INDIRECT("1:"&amp;ROWS(TS_data)))),ROWS($1:82)),1),"")</f>
        <v/>
      </c>
      <c r="C84" t="str">
        <f t="array" aca="1" ref="C84" ca="1">IF(ROWS($1:82)&lt;=COUNTIF(TS_data,$B$1),INDEX(MesData,SMALL(IF(TS_data=$B$1,ROW(INDIRECT("1:"&amp;ROWS(TS_data)))),ROWS($1:82)),2),"")</f>
        <v/>
      </c>
      <c r="D84" s="13" t="str">
        <f t="array" aca="1" ref="D84" ca="1">IF(ROWS($1:82)&lt;=COUNTIF(TS_data,$B$1),INDEX(MesData,SMALL(IF(TS_data=$B$1,ROW(INDIRECT("1:"&amp;ROWS(TS_data)))),ROWS($1:82)),3),"")</f>
        <v/>
      </c>
      <c r="E84" s="56" t="str">
        <f>IF(A84="","",VLOOKUP($A84,'effectif equipe'!$B$2:$AP$280,6,FALSE))</f>
        <v/>
      </c>
    </row>
    <row r="85" spans="2:5" x14ac:dyDescent="0.25">
      <c r="B85" t="str">
        <f t="array" aca="1" ref="B85" ca="1">IF(ROWS($1:83)&lt;=COUNTIF(TS_data,$B$1),INDEX(MesData,SMALL(IF(TS_data=$B$1,ROW(INDIRECT("1:"&amp;ROWS(TS_data)))),ROWS($1:83)),1),"")</f>
        <v/>
      </c>
      <c r="C85" t="str">
        <f t="array" aca="1" ref="C85" ca="1">IF(ROWS($1:83)&lt;=COUNTIF(TS_data,$B$1),INDEX(MesData,SMALL(IF(TS_data=$B$1,ROW(INDIRECT("1:"&amp;ROWS(TS_data)))),ROWS($1:83)),2),"")</f>
        <v/>
      </c>
      <c r="D85" s="13" t="str">
        <f t="array" aca="1" ref="D85" ca="1">IF(ROWS($1:83)&lt;=COUNTIF(TS_data,$B$1),INDEX(MesData,SMALL(IF(TS_data=$B$1,ROW(INDIRECT("1:"&amp;ROWS(TS_data)))),ROWS($1:83)),3),"")</f>
        <v/>
      </c>
      <c r="E85" s="56" t="str">
        <f>IF(A85="","",VLOOKUP($A85,'effectif equipe'!$B$2:$AP$280,6,FALSE))</f>
        <v/>
      </c>
    </row>
    <row r="86" spans="2:5" x14ac:dyDescent="0.25">
      <c r="B86" t="str">
        <f t="array" aca="1" ref="B86" ca="1">IF(ROWS($1:84)&lt;=COUNTIF(TS_data,$B$1),INDEX(MesData,SMALL(IF(TS_data=$B$1,ROW(INDIRECT("1:"&amp;ROWS(TS_data)))),ROWS($1:84)),1),"")</f>
        <v/>
      </c>
      <c r="C86" t="str">
        <f t="array" aca="1" ref="C86" ca="1">IF(ROWS($1:84)&lt;=COUNTIF(TS_data,$B$1),INDEX(MesData,SMALL(IF(TS_data=$B$1,ROW(INDIRECT("1:"&amp;ROWS(TS_data)))),ROWS($1:84)),2),"")</f>
        <v/>
      </c>
      <c r="D86" s="13" t="str">
        <f t="array" aca="1" ref="D86" ca="1">IF(ROWS($1:84)&lt;=COUNTIF(TS_data,$B$1),INDEX(MesData,SMALL(IF(TS_data=$B$1,ROW(INDIRECT("1:"&amp;ROWS(TS_data)))),ROWS($1:84)),3),"")</f>
        <v/>
      </c>
      <c r="E86" s="56" t="str">
        <f>IF(A86="","",VLOOKUP($A86,'effectif equipe'!$B$2:$AP$280,6,FALSE))</f>
        <v/>
      </c>
    </row>
    <row r="87" spans="2:5" x14ac:dyDescent="0.25">
      <c r="B87" t="str">
        <f t="array" aca="1" ref="B87" ca="1">IF(ROWS($1:85)&lt;=COUNTIF(TS_data,$B$1),INDEX(MesData,SMALL(IF(TS_data=$B$1,ROW(INDIRECT("1:"&amp;ROWS(TS_data)))),ROWS($1:85)),1),"")</f>
        <v/>
      </c>
      <c r="C87" t="str">
        <f t="array" aca="1" ref="C87" ca="1">IF(ROWS($1:85)&lt;=COUNTIF(TS_data,$B$1),INDEX(MesData,SMALL(IF(TS_data=$B$1,ROW(INDIRECT("1:"&amp;ROWS(TS_data)))),ROWS($1:85)),2),"")</f>
        <v/>
      </c>
      <c r="D87" s="13" t="str">
        <f t="array" aca="1" ref="D87" ca="1">IF(ROWS($1:85)&lt;=COUNTIF(TS_data,$B$1),INDEX(MesData,SMALL(IF(TS_data=$B$1,ROW(INDIRECT("1:"&amp;ROWS(TS_data)))),ROWS($1:85)),3),"")</f>
        <v/>
      </c>
      <c r="E87" s="56" t="str">
        <f>IF(A87="","",VLOOKUP($A87,'effectif equipe'!$B$2:$AP$280,6,FALSE))</f>
        <v/>
      </c>
    </row>
    <row r="88" spans="2:5" x14ac:dyDescent="0.25">
      <c r="B88" t="str">
        <f t="array" aca="1" ref="B88" ca="1">IF(ROWS($1:86)&lt;=COUNTIF(TS_data,$B$1),INDEX(MesData,SMALL(IF(TS_data=$B$1,ROW(INDIRECT("1:"&amp;ROWS(TS_data)))),ROWS($1:86)),1),"")</f>
        <v/>
      </c>
      <c r="C88" t="str">
        <f t="array" aca="1" ref="C88" ca="1">IF(ROWS($1:86)&lt;=COUNTIF(TS_data,$B$1),INDEX(MesData,SMALL(IF(TS_data=$B$1,ROW(INDIRECT("1:"&amp;ROWS(TS_data)))),ROWS($1:86)),2),"")</f>
        <v/>
      </c>
      <c r="D88" s="13" t="str">
        <f t="array" aca="1" ref="D88" ca="1">IF(ROWS($1:86)&lt;=COUNTIF(TS_data,$B$1),INDEX(MesData,SMALL(IF(TS_data=$B$1,ROW(INDIRECT("1:"&amp;ROWS(TS_data)))),ROWS($1:86)),3),"")</f>
        <v/>
      </c>
      <c r="E88" s="56" t="str">
        <f>IF(A88="","",VLOOKUP($A88,'effectif equipe'!$B$2:$AP$280,6,FALSE))</f>
        <v/>
      </c>
    </row>
    <row r="89" spans="2:5" x14ac:dyDescent="0.25">
      <c r="B89" t="str">
        <f t="array" aca="1" ref="B89" ca="1">IF(ROWS($1:87)&lt;=COUNTIF(TS_data,$B$1),INDEX(MesData,SMALL(IF(TS_data=$B$1,ROW(INDIRECT("1:"&amp;ROWS(TS_data)))),ROWS($1:87)),1),"")</f>
        <v/>
      </c>
      <c r="C89" t="str">
        <f t="array" aca="1" ref="C89" ca="1">IF(ROWS($1:87)&lt;=COUNTIF(TS_data,$B$1),INDEX(MesData,SMALL(IF(TS_data=$B$1,ROW(INDIRECT("1:"&amp;ROWS(TS_data)))),ROWS($1:87)),2),"")</f>
        <v/>
      </c>
      <c r="D89" s="13" t="str">
        <f t="array" aca="1" ref="D89" ca="1">IF(ROWS($1:87)&lt;=COUNTIF(TS_data,$B$1),INDEX(MesData,SMALL(IF(TS_data=$B$1,ROW(INDIRECT("1:"&amp;ROWS(TS_data)))),ROWS($1:87)),3),"")</f>
        <v/>
      </c>
      <c r="E89" s="56" t="str">
        <f>IF(A89="","",VLOOKUP($A89,'effectif equipe'!$B$2:$AP$280,6,FALSE))</f>
        <v/>
      </c>
    </row>
    <row r="90" spans="2:5" x14ac:dyDescent="0.25">
      <c r="B90" t="str">
        <f t="array" aca="1" ref="B90" ca="1">IF(ROWS($1:88)&lt;=COUNTIF(TS_data,$B$1),INDEX(MesData,SMALL(IF(TS_data=$B$1,ROW(INDIRECT("1:"&amp;ROWS(TS_data)))),ROWS($1:88)),1),"")</f>
        <v/>
      </c>
      <c r="C90" t="str">
        <f t="array" aca="1" ref="C90" ca="1">IF(ROWS($1:88)&lt;=COUNTIF(TS_data,$B$1),INDEX(MesData,SMALL(IF(TS_data=$B$1,ROW(INDIRECT("1:"&amp;ROWS(TS_data)))),ROWS($1:88)),2),"")</f>
        <v/>
      </c>
      <c r="D90" s="13" t="str">
        <f t="array" aca="1" ref="D90" ca="1">IF(ROWS($1:88)&lt;=COUNTIF(TS_data,$B$1),INDEX(MesData,SMALL(IF(TS_data=$B$1,ROW(INDIRECT("1:"&amp;ROWS(TS_data)))),ROWS($1:88)),3),"")</f>
        <v/>
      </c>
      <c r="E90" s="56" t="str">
        <f>IF(A90="","",VLOOKUP($A90,'effectif equipe'!$B$2:$AP$280,6,FALSE))</f>
        <v/>
      </c>
    </row>
    <row r="91" spans="2:5" x14ac:dyDescent="0.25">
      <c r="B91" t="str">
        <f t="array" aca="1" ref="B91" ca="1">IF(ROWS($1:89)&lt;=COUNTIF(TS_data,$B$1),INDEX(MesData,SMALL(IF(TS_data=$B$1,ROW(INDIRECT("1:"&amp;ROWS(TS_data)))),ROWS($1:89)),1),"")</f>
        <v/>
      </c>
      <c r="C91" t="str">
        <f t="array" aca="1" ref="C91" ca="1">IF(ROWS($1:89)&lt;=COUNTIF(TS_data,$B$1),INDEX(MesData,SMALL(IF(TS_data=$B$1,ROW(INDIRECT("1:"&amp;ROWS(TS_data)))),ROWS($1:89)),2),"")</f>
        <v/>
      </c>
      <c r="D91" s="13" t="str">
        <f t="array" aca="1" ref="D91" ca="1">IF(ROWS($1:89)&lt;=COUNTIF(TS_data,$B$1),INDEX(MesData,SMALL(IF(TS_data=$B$1,ROW(INDIRECT("1:"&amp;ROWS(TS_data)))),ROWS($1:89)),3),"")</f>
        <v/>
      </c>
      <c r="E91" s="56" t="str">
        <f>IF(A91="","",VLOOKUP($A91,'effectif equipe'!$B$2:$AP$280,6,FALSE))</f>
        <v/>
      </c>
    </row>
    <row r="92" spans="2:5" x14ac:dyDescent="0.25">
      <c r="B92" t="str">
        <f t="array" aca="1" ref="B92" ca="1">IF(ROWS($1:90)&lt;=COUNTIF(TS_data,$B$1),INDEX(MesData,SMALL(IF(TS_data=$B$1,ROW(INDIRECT("1:"&amp;ROWS(TS_data)))),ROWS($1:90)),1),"")</f>
        <v/>
      </c>
      <c r="D92" s="13"/>
      <c r="E92" s="56" t="str">
        <f>IF(A92="","",VLOOKUP($A92,'effectif equipe'!$B$2:$AP$280,6,FALSE))</f>
        <v/>
      </c>
    </row>
    <row r="93" spans="2:5" x14ac:dyDescent="0.25">
      <c r="B93" t="str">
        <f t="array" aca="1" ref="B93" ca="1">IF(ROWS($1:91)&lt;=COUNTIF(TS_data,$B$1),INDEX(MesData,SMALL(IF(TS_data=$B$1,ROW(INDIRECT("1:"&amp;ROWS(TS_data)))),ROWS($1:91)),1),"")</f>
        <v/>
      </c>
      <c r="D93" s="13"/>
      <c r="E93" s="56" t="str">
        <f>IF(A93="","",VLOOKUP($A93,'effectif equipe'!$B$2:$AP$280,6,FALSE))</f>
        <v/>
      </c>
    </row>
    <row r="94" spans="2:5" x14ac:dyDescent="0.25">
      <c r="B94" t="str">
        <f t="array" aca="1" ref="B94" ca="1">IF(ROWS($1:92)&lt;=COUNTIF(TS_data,$B$1),INDEX(MesData,SMALL(IF(TS_data=$B$1,ROW(INDIRECT("1:"&amp;ROWS(TS_data)))),ROWS($1:92)),1),"")</f>
        <v/>
      </c>
      <c r="D94" s="13"/>
    </row>
    <row r="95" spans="2:5" x14ac:dyDescent="0.25">
      <c r="B95" t="str">
        <f t="array" aca="1" ref="B95" ca="1">IF(ROWS($1:93)&lt;=COUNTIF(TS_data,$B$1),INDEX(MesData,SMALL(IF(TS_data=$B$1,ROW(INDIRECT("1:"&amp;ROWS(TS_data)))),ROWS($1:93)),1),"")</f>
        <v/>
      </c>
      <c r="D95" s="13"/>
    </row>
    <row r="96" spans="2:5" x14ac:dyDescent="0.25">
      <c r="B96" t="str">
        <f t="array" aca="1" ref="B96" ca="1">IF(ROWS($1:94)&lt;=COUNTIF(TS_data,$B$1),INDEX(MesData,SMALL(IF(TS_data=$B$1,ROW(INDIRECT("1:"&amp;ROWS(TS_data)))),ROWS($1:94)),1),"")</f>
        <v/>
      </c>
      <c r="D96" s="13"/>
    </row>
    <row r="97" spans="2:4" x14ac:dyDescent="0.25">
      <c r="B97" t="str">
        <f t="array" aca="1" ref="B97" ca="1">IF(ROWS($1:95)&lt;=COUNTIF(TS_data,$B$1),INDEX(MesData,SMALL(IF(TS_data=$B$1,ROW(INDIRECT("1:"&amp;ROWS(TS_data)))),ROWS($1:95)),1),"")</f>
        <v/>
      </c>
      <c r="D97" s="13"/>
    </row>
    <row r="98" spans="2:4" x14ac:dyDescent="0.25">
      <c r="B98" t="str">
        <f t="array" aca="1" ref="B98" ca="1">IF(ROWS($1:96)&lt;=COUNTIF(TS_data,$B$1),INDEX(MesData,SMALL(IF(TS_data=$B$1,ROW(INDIRECT("1:"&amp;ROWS(TS_data)))),ROWS($1:96)),1),"")</f>
        <v/>
      </c>
      <c r="D98" s="13"/>
    </row>
    <row r="99" spans="2:4" x14ac:dyDescent="0.25">
      <c r="B99" t="str">
        <f t="array" aca="1" ref="B99" ca="1">IF(ROWS($1:97)&lt;=COUNTIF(TS_data,$B$1),INDEX(MesData,SMALL(IF(TS_data=$B$1,ROW(INDIRECT("1:"&amp;ROWS(TS_data)))),ROWS($1:97)),1),"")</f>
        <v/>
      </c>
      <c r="D99" s="13"/>
    </row>
    <row r="100" spans="2:4" x14ac:dyDescent="0.25">
      <c r="D100" s="13"/>
    </row>
    <row r="101" spans="2:4" x14ac:dyDescent="0.25">
      <c r="D101" s="13"/>
    </row>
    <row r="102" spans="2:4" x14ac:dyDescent="0.25">
      <c r="D102" s="13"/>
    </row>
    <row r="103" spans="2:4" x14ac:dyDescent="0.25">
      <c r="D103" s="13"/>
    </row>
    <row r="104" spans="2:4" x14ac:dyDescent="0.25">
      <c r="D104" s="13"/>
    </row>
    <row r="105" spans="2:4" x14ac:dyDescent="0.25">
      <c r="D105" s="13"/>
    </row>
    <row r="106" spans="2:4" x14ac:dyDescent="0.25">
      <c r="D106" s="13"/>
    </row>
    <row r="107" spans="2:4" x14ac:dyDescent="0.25">
      <c r="D107" s="13"/>
    </row>
    <row r="108" spans="2:4" x14ac:dyDescent="0.25">
      <c r="D108" s="13"/>
    </row>
    <row r="109" spans="2:4" x14ac:dyDescent="0.25">
      <c r="D109" s="13"/>
    </row>
    <row r="110" spans="2:4" x14ac:dyDescent="0.25">
      <c r="D110" s="13"/>
    </row>
    <row r="111" spans="2:4" x14ac:dyDescent="0.25">
      <c r="D111" s="13"/>
    </row>
    <row r="112" spans="2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topLeftCell="B1" workbookViewId="0">
      <selection activeCell="B3" sqref="B3"/>
    </sheetView>
  </sheetViews>
  <sheetFormatPr baseColWidth="10" defaultColWidth="10.7109375" defaultRowHeight="15" x14ac:dyDescent="0.25"/>
  <cols>
    <col min="1" max="1" width="15.28515625" hidden="1" customWidth="1"/>
    <col min="2" max="2" width="27.5703125" bestFit="1" customWidth="1"/>
    <col min="3" max="3" width="11.5703125" bestFit="1" customWidth="1"/>
    <col min="5" max="5" width="10.7109375" style="49"/>
    <col min="9" max="13" width="0" hidden="1" customWidth="1"/>
  </cols>
  <sheetData>
    <row r="1" spans="1:15" x14ac:dyDescent="0.25">
      <c r="B1" t="s">
        <v>569</v>
      </c>
      <c r="C1">
        <f>VLOOKUP(B1,'Synthèse eff'!$B$2:$K$12,6,FALSE)</f>
        <v>4</v>
      </c>
    </row>
    <row r="2" spans="1:15" ht="45.75" thickBot="1" x14ac:dyDescent="0.3">
      <c r="B2" s="6" t="s">
        <v>0</v>
      </c>
      <c r="C2" s="7" t="s">
        <v>1</v>
      </c>
      <c r="D2" s="8" t="s">
        <v>2</v>
      </c>
      <c r="E2" s="7" t="s">
        <v>483</v>
      </c>
      <c r="F2" s="7" t="s">
        <v>5</v>
      </c>
      <c r="G2" s="10" t="s">
        <v>27</v>
      </c>
      <c r="H2" s="10" t="s">
        <v>10</v>
      </c>
      <c r="I2" s="11" t="s">
        <v>33</v>
      </c>
      <c r="J2" s="11" t="s">
        <v>30</v>
      </c>
      <c r="K2" s="11" t="s">
        <v>28</v>
      </c>
      <c r="L2" s="11" t="s">
        <v>31</v>
      </c>
      <c r="M2" s="11" t="s">
        <v>32</v>
      </c>
    </row>
    <row r="3" spans="1:15" ht="15.75" thickTop="1" x14ac:dyDescent="0.25">
      <c r="A3" t="e">
        <f ca="1">+CONCATENATE(B3," ",C3)</f>
        <v>#NUM!</v>
      </c>
      <c r="B3" t="e">
        <f t="array" aca="1" ref="B3" ca="1">IF(OR((ROWS($1:1)&lt;=COUNTIF(TS_data,$B$1)),(ROWS($1:1)&lt;=COUNTIF(Co_interdata,$B$1))),INDEX(MesData,SMALL(IF((Co_interdata=$B$1),ROW(INDIRECT("1:"&amp;ROWS(TS_data)))),ROWS($1:1)),1),"")</f>
        <v>#NUM!</v>
      </c>
      <c r="C3" t="str">
        <f t="array" aca="1" ref="C3" ca="1">IF(OR(ROWS($1:1)&lt;=COUNTIF(TS_data,$B$1),ROWS($1:1)&lt;=COUNTIF(cointer_DATA,$B$1)),INDEX(MesData,SMALL(IF(TS_data=$B$1,ROW(INDIRECT("1:"&amp;ROWS(TS_data)))),ROWS($1:1)),2),"")</f>
        <v>AXELLE</v>
      </c>
      <c r="D3" s="13">
        <f t="array" aca="1" ref="D3" ca="1">IF(OR(ROWS($1:1)&lt;=COUNTIF(TS_data,$B$1),ROWS($1:1)&lt;=COUNTIF(cointer_DATA,$B$1)),INDEX(MesData,SMALL(IF(TS_data=$B$1,ROW(INDIRECT("1:"&amp;ROWS(TS_data)))),ROWS($1:1)),3),"")</f>
        <v>38385</v>
      </c>
      <c r="E3" s="56" t="str">
        <f t="array" aca="1" ref="E3" ca="1">IF(OR(ROWS($1:1)&lt;=COUNTIF(TS_data,$B$1),ROWS($1:1)&lt;=COUNTIF(cointer_DATA,$B$1)),INDEX(MesData,SMALL(IF(TS_data=$B$1,ROW(INDIRECT("1:"&amp;ROWS(TS_data)))),ROWS($1:1)),6),"")</f>
        <v/>
      </c>
      <c r="F3" s="56" t="str">
        <f t="array" aca="1" ref="F3" ca="1">IF(OR(ROWS($1:1)&lt;=COUNTIF(TS_data,$B$1),ROWS($1:1)&lt;=COUNTIF(cointer_DATA,$B$1)),INDEX(MesData,SMALL(IF(TS_data=$B$1,ROW(INDIRECT("1:"&amp;ROWS(TS_data)))),ROWS($1:1)),7),"")</f>
        <v>ALG</v>
      </c>
      <c r="G3" s="56">
        <f t="array" aca="1" ref="G3" ca="1">IF(OR(ROWS($1:1)&lt;=COUNTIF(TS_data,$B$1),ROWS($1:1)&lt;=COUNTIF(cointer_DATA,$B$1)),INDEX(MesData,SMALL(IF(TS_data=$B$1,ROW(INDIRECT("1:"&amp;ROWS(TS_data)))),ROWS($1:1)),15),"")</f>
        <v>42682</v>
      </c>
      <c r="H3" s="56">
        <f t="array" aca="1" ref="H3" ca="1">IF(OR(ROWS($1:1)&lt;=COUNTIF(TS_data,$B$1),ROWS($1:1)&lt;=COUNTIF(cointer_DATA,$B$1)),INDEX(MesData,SMALL(IF(TS_data=$B$1,ROW(INDIRECT("1:"&amp;ROWS(TS_data)))),ROWS($1:1)),18),"")</f>
        <v>44959</v>
      </c>
      <c r="I3" s="56" t="e">
        <f ca="1">IF(VLOOKUP($A$3,'effectif equipe'!$B$2:$AP$280,7,FALSE)="","",VLOOKUP($A$3,'effectif equipe'!$B$2:$AP$280,7,FALSE))</f>
        <v>#NUM!</v>
      </c>
      <c r="J3" s="56" t="e">
        <f ca="1">IF(VLOOKUP($A$3,'effectif equipe'!$B$2:$AP$280,7,FALSE)="","",VLOOKUP($A$3,'effectif equipe'!$B$2:$AP$280,7,FALSE))</f>
        <v>#NUM!</v>
      </c>
      <c r="K3" s="56" t="e">
        <f ca="1">IF(VLOOKUP($A$3,'effectif equipe'!$B$2:$AP$280,7,FALSE)="","",VLOOKUP($A$3,'effectif equipe'!$B$2:$AP$280,7,FALSE))</f>
        <v>#NUM!</v>
      </c>
      <c r="L3" s="56" t="e">
        <f ca="1">IF(VLOOKUP($A$3,'effectif equipe'!$B$2:$AP$280,7,FALSE)="","",VLOOKUP($A$3,'effectif equipe'!$B$2:$AP$280,7,FALSE))</f>
        <v>#NUM!</v>
      </c>
      <c r="M3" s="56" t="e">
        <f ca="1">IF(VLOOKUP($A$3,'effectif equipe'!$B$2:$AP$280,7,FALSE)="","",VLOOKUP($A$3,'effectif equipe'!$B$2:$AP$280,7,FALSE))</f>
        <v>#NUM!</v>
      </c>
      <c r="O3" t="str">
        <f t="array" aca="1" ref="O3" ca="1">IF(ROWS($1:1)&lt;=COUNTIF(Co_interdata,$B$1),INDEX(MesData,SMALL(IF(Co_interdata=$B$1,ROW(INDIRECT("1:"&amp;ROWS(TS_data)))),ROWS($1:1)),1),"")</f>
        <v/>
      </c>
    </row>
    <row r="4" spans="1:15" x14ac:dyDescent="0.25">
      <c r="A4" t="e">
        <f t="shared" ref="A4:A32" ca="1" si="0">+CONCATENATE(B4," ",C4)</f>
        <v>#NUM!</v>
      </c>
      <c r="B4" t="e">
        <f ca="1">IF(OR((ROWS($1:2)&lt;=COUNTIF(TS_data,$B$1)),(ROWS($1:2)&lt;=COUNTIF(Co_interdata,$B$1))),INDEX(MesData,SMALL(IF((Co_interdata=$B$1),ROW(INDIRECT("1:"&amp;ROWS(TS_data)))),ROWS($1:2)),1),"")</f>
        <v>#NUM!</v>
      </c>
      <c r="C4" t="str">
        <f t="array" aca="1" ref="C4" ca="1">IF(OR(ROWS($1:2)&lt;=COUNTIF(TS_data,$B$1),ROWS($1:2)&lt;=COUNTIF(cointer_DATA,$B$1)),INDEX(MesData,SMALL(IF(TS_data=$B$1,ROW(INDIRECT("1:"&amp;ROWS(TS_data)))),ROWS($1:2)),2),"")</f>
        <v>MANON</v>
      </c>
      <c r="D4" s="13">
        <f t="array" aca="1" ref="D4" ca="1">IF(OR(ROWS($1:2)&lt;=COUNTIF(TS_data,$B$1),ROWS($1:2)&lt;=COUNTIF(cointer_DATA,$B$1)),INDEX(MesData,SMALL(IF(TS_data=$B$1,ROW(INDIRECT("1:"&amp;ROWS(TS_data)))),ROWS($1:2)),3),"")</f>
        <v>38104</v>
      </c>
      <c r="E4" s="56" t="str">
        <f t="array" aca="1" ref="E4" ca="1">IF(OR(ROWS($1:2)&lt;=COUNTIF(TS_data,$B$1),ROWS($1:2)&lt;=COUNTIF(cointer_DATA,$B$1)),INDEX(MesData,SMALL(IF(TS_data=$B$1,ROW(INDIRECT("1:"&amp;ROWS(TS_data)))),ROWS($1:2)),6),"")</f>
        <v/>
      </c>
      <c r="F4" s="56" t="str">
        <f t="array" aca="1" ref="F4" ca="1">IF(OR(ROWS($1:2)&lt;=COUNTIF(TS_data,$B$1),ROWS($1:2)&lt;=COUNTIF(cointer_DATA,$B$1)),INDEX(MesData,SMALL(IF(TS_data=$B$1,ROW(INDIRECT("1:"&amp;ROWS(TS_data)))),ROWS($1:2)),7),"")</f>
        <v/>
      </c>
      <c r="G4" s="56">
        <f t="array" aca="1" ref="G4" ca="1">IF(OR(ROWS($1:2)&lt;=COUNTIF(TS_data,$B$1),ROWS($1:2)&lt;=COUNTIF(cointer_DATA,$B$1)),INDEX(MesData,SMALL(IF(TS_data=$B$1,ROW(INDIRECT("1:"&amp;ROWS(TS_data)))),ROWS($1:2)),15),"")</f>
        <v>42838</v>
      </c>
      <c r="H4" s="56">
        <f t="array" aca="1" ref="H4" ca="1">IF(OR(ROWS($1:2)&lt;=COUNTIF(TS_data,$B$1),ROWS($1:2)&lt;=COUNTIF(cointer_DATA,$B$1)),INDEX(MesData,SMALL(IF(TS_data=$B$1,ROW(INDIRECT("1:"&amp;ROWS(TS_data)))),ROWS($1:2)),18),"")</f>
        <v>44678</v>
      </c>
      <c r="O4" t="str">
        <f t="array" aca="1" ref="O4" ca="1">IF(ROWS($1:2)&lt;=COUNTIF(Co_interdata,$B$1),INDEX(MesData,SMALL(IF(Co_interdata=$B$1,ROW(INDIRECT("1:"&amp;ROWS(TS_data)))),ROWS($1:2)),1),"")</f>
        <v/>
      </c>
    </row>
    <row r="5" spans="1:15" x14ac:dyDescent="0.25">
      <c r="A5" t="e">
        <f t="shared" ca="1" si="0"/>
        <v>#NUM!</v>
      </c>
      <c r="B5" t="e">
        <f ca="1">IF(OR((ROWS($1:3)&lt;=COUNTIF(TS_data,$B$1)),(ROWS($1:3)&lt;=COUNTIF(Co_interdata,$B$1))),INDEX(MesData,SMALL(IF((Co_interdata=$B$1),ROW(INDIRECT("1:"&amp;ROWS(TS_data)))),ROWS($1:3)),1),"")</f>
        <v>#NUM!</v>
      </c>
      <c r="C5" t="str">
        <f t="array" aca="1" ref="C5" ca="1">IF(OR(ROWS($1:3)&lt;=COUNTIF(TS_data,$B$1),ROWS($1:3)&lt;=COUNTIF(cointer_DATA,$B$1)),INDEX(MesData,SMALL(IF(TS_data=$B$1,ROW(INDIRECT("1:"&amp;ROWS(TS_data)))),ROWS($1:3)),2),"")</f>
        <v>CLOE</v>
      </c>
      <c r="D5" s="13">
        <f t="array" aca="1" ref="D5" ca="1">IF(OR(ROWS($1:3)&lt;=COUNTIF(TS_data,$B$1),ROWS($1:3)&lt;=COUNTIF(cointer_DATA,$B$1)),INDEX(MesData,SMALL(IF(TS_data=$B$1,ROW(INDIRECT("1:"&amp;ROWS(TS_data)))),ROWS($1:3)),3),"")</f>
        <v>40022</v>
      </c>
      <c r="E5" s="56" t="str">
        <f t="array" aca="1" ref="E5" ca="1">IF(OR(ROWS($1:3)&lt;=COUNTIF(TS_data,$B$1),ROWS($1:3)&lt;=COUNTIF(cointer_DATA,$B$1)),INDEX(MesData,SMALL(IF(TS_data=$B$1,ROW(INDIRECT("1:"&amp;ROWS(TS_data)))),ROWS($1:3)),6),"")</f>
        <v/>
      </c>
      <c r="F5" s="56" t="str">
        <f t="array" aca="1" ref="F5" ca="1">IF(OR(ROWS($1:3)&lt;=COUNTIF(TS_data,$B$1),ROWS($1:3)&lt;=COUNTIF(cointer_DATA,$B$1)),INDEX(MesData,SMALL(IF(TS_data=$B$1,ROW(INDIRECT("1:"&amp;ROWS(TS_data)))),ROWS($1:3)),7),"")</f>
        <v/>
      </c>
      <c r="G5" s="56">
        <f t="array" aca="1" ref="G5" ca="1">IF(OR(ROWS($1:3)&lt;=COUNTIF(TS_data,$B$1),ROWS($1:3)&lt;=COUNTIF(cointer_DATA,$B$1)),INDEX(MesData,SMALL(IF(TS_data=$B$1,ROW(INDIRECT("1:"&amp;ROWS(TS_data)))),ROWS($1:3)),15),"")</f>
        <v>42800</v>
      </c>
      <c r="H5" s="56">
        <f t="array" aca="1" ref="H5" ca="1">IF(OR(ROWS($1:3)&lt;=COUNTIF(TS_data,$B$1),ROWS($1:3)&lt;=COUNTIF(cointer_DATA,$B$1)),INDEX(MesData,SMALL(IF(TS_data=$B$1,ROW(INDIRECT("1:"&amp;ROWS(TS_data)))),ROWS($1:3)),18),"")</f>
        <v>44651</v>
      </c>
      <c r="O5" t="str">
        <f t="array" aca="1" ref="O5" ca="1">IF(ROWS($1:3)&lt;=COUNTIF(Co_interdata,$B$1),INDEX(MesData,SMALL(IF(Co_interdata=$B$1,ROW(INDIRECT("1:"&amp;ROWS(TS_data)))),ROWS($1:3)),1),"")</f>
        <v/>
      </c>
    </row>
    <row r="6" spans="1:15" x14ac:dyDescent="0.25">
      <c r="A6" t="e">
        <f t="shared" ca="1" si="0"/>
        <v>#NUM!</v>
      </c>
      <c r="B6" t="e">
        <f ca="1">IF(OR((ROWS($1:4)&lt;=COUNTIF(TS_data,$B$1)),(ROWS($1:4)&lt;=COUNTIF(Co_interdata,$B$1))),INDEX(MesData,SMALL(IF((Co_interdata=$B$1),ROW(INDIRECT("1:"&amp;ROWS(TS_data)))),ROWS($1:4)),1),"")</f>
        <v>#NUM!</v>
      </c>
      <c r="C6" t="str">
        <f t="array" aca="1" ref="C6" ca="1">IF(OR(ROWS($1:4)&lt;=COUNTIF(TS_data,$B$1),ROWS($1:4)&lt;=COUNTIF(cointer_DATA,$B$1)),INDEX(MesData,SMALL(IF(TS_data=$B$1,ROW(INDIRECT("1:"&amp;ROWS(TS_data)))),ROWS($1:4)),2),"")</f>
        <v>KELLY</v>
      </c>
      <c r="D6" s="13">
        <f t="array" aca="1" ref="D6" ca="1">IF(OR(ROWS($1:4)&lt;=COUNTIF(TS_data,$B$1),ROWS($1:4)&lt;=COUNTIF(cointer_DATA,$B$1)),INDEX(MesData,SMALL(IF(TS_data=$B$1,ROW(INDIRECT("1:"&amp;ROWS(TS_data)))),ROWS($1:4)),3),"")</f>
        <v>42022</v>
      </c>
      <c r="E6" s="56" t="str">
        <f t="array" aca="1" ref="E6" ca="1">IF(OR(ROWS($1:4)&lt;=COUNTIF(TS_data,$B$1),ROWS($1:4)&lt;=COUNTIF(cointer_DATA,$B$1)),INDEX(MesData,SMALL(IF(TS_data=$B$1,ROW(INDIRECT("1:"&amp;ROWS(TS_data)))),ROWS($1:4)),6),"")</f>
        <v/>
      </c>
      <c r="F6" s="56" t="str">
        <f t="array" aca="1" ref="F6" ca="1">IF(OR(ROWS($1:4)&lt;=COUNTIF(TS_data,$B$1),ROWS($1:4)&lt;=COUNTIF(cointer_DATA,$B$1)),INDEX(MesData,SMALL(IF(TS_data=$B$1,ROW(INDIRECT("1:"&amp;ROWS(TS_data)))),ROWS($1:4)),7),"")</f>
        <v/>
      </c>
      <c r="G6" s="56">
        <f t="array" aca="1" ref="G6" ca="1">IF(OR(ROWS($1:4)&lt;=COUNTIF(TS_data,$B$1),ROWS($1:4)&lt;=COUNTIF(cointer_DATA,$B$1)),INDEX(MesData,SMALL(IF(TS_data=$B$1,ROW(INDIRECT("1:"&amp;ROWS(TS_data)))),ROWS($1:4)),15),"")</f>
        <v>42800</v>
      </c>
      <c r="H6" s="56">
        <f t="array" aca="1" ref="H6" ca="1">IF(OR(ROWS($1:4)&lt;=COUNTIF(TS_data,$B$1),ROWS($1:4)&lt;=COUNTIF(cointer_DATA,$B$1)),INDEX(MesData,SMALL(IF(TS_data=$B$1,ROW(INDIRECT("1:"&amp;ROWS(TS_data)))),ROWS($1:4)),18),"")</f>
        <v>44651</v>
      </c>
      <c r="O6" t="str">
        <f t="array" aca="1" ref="O6" ca="1">IF(ROWS($1:4)&lt;=COUNTIF(Co_interdata,$B$1),INDEX(MesData,SMALL(IF(Co_interdata=$B$1,ROW(INDIRECT("1:"&amp;ROWS(TS_data)))),ROWS($1:4)),1),"")</f>
        <v/>
      </c>
    </row>
    <row r="7" spans="1:15" x14ac:dyDescent="0.25">
      <c r="A7" t="str">
        <f t="shared" ca="1" si="0"/>
        <v xml:space="preserve"> </v>
      </c>
      <c r="B7" t="str">
        <f t="array" aca="1" ref="B7" ca="1">IF(OR((ROWS($1:5)&lt;=COUNTIF(TS_data,$B$1)),(ROWS($1:5)&lt;=COUNTIF(Co_interdata,$B$1))),INDEX(MesData,SMALL(IF((Co_interdata=$B$1),ROW(INDIRECT("1:"&amp;ROWS(TS_data)))),ROWS($1:5)),1),"")</f>
        <v/>
      </c>
      <c r="C7" t="str">
        <f t="array" aca="1" ref="C7" ca="1">IF(OR(ROWS($1:5)&lt;=COUNTIF(TS_data,$B$1),ROWS($1:5)&lt;=COUNTIF(cointer_DATA,$B$1)),INDEX(MesData,SMALL(IF(TS_data=$B$1,ROW(INDIRECT("1:"&amp;ROWS(TS_data)))),ROWS($1:5)),2),"")</f>
        <v/>
      </c>
      <c r="D7" s="13" t="str">
        <f t="array" aca="1" ref="D7" ca="1">IF(OR(ROWS($1:5)&lt;=COUNTIF(TS_data,$B$1),ROWS($1:5)&lt;=COUNTIF(cointer_DATA,$B$1)),INDEX(MesData,SMALL(IF(TS_data=$B$1,ROW(INDIRECT("1:"&amp;ROWS(TS_data)))),ROWS($1:5)),3),"")</f>
        <v/>
      </c>
      <c r="E7" s="56" t="str">
        <f t="array" aca="1" ref="E7" ca="1">IF(OR(ROWS($1:5)&lt;=COUNTIF(TS_data,$B$1),ROWS($1:5)&lt;=COUNTIF(cointer_DATA,$B$1)),INDEX(MesData,SMALL(IF(TS_data=$B$1,ROW(INDIRECT("1:"&amp;ROWS(TS_data)))),ROWS($1:5)),6),"")</f>
        <v/>
      </c>
      <c r="F7" s="56" t="str">
        <f t="array" aca="1" ref="F7" ca="1">IF(OR(ROWS($1:5)&lt;=COUNTIF(TS_data,$B$1),ROWS($1:5)&lt;=COUNTIF(cointer_DATA,$B$1)),INDEX(MesData,SMALL(IF(TS_data=$B$1,ROW(INDIRECT("1:"&amp;ROWS(TS_data)))),ROWS($1:5)),7),"")</f>
        <v/>
      </c>
      <c r="G7" s="56" t="str">
        <f t="array" aca="1" ref="G7" ca="1">IF(OR(ROWS($1:5)&lt;=COUNTIF(TS_data,$B$1),ROWS($1:5)&lt;=COUNTIF(cointer_DATA,$B$1)),INDEX(MesData,SMALL(IF(TS_data=$B$1,ROW(INDIRECT("1:"&amp;ROWS(TS_data)))),ROWS($1:5)),15),"")</f>
        <v/>
      </c>
      <c r="H7" s="56" t="str">
        <f t="array" aca="1" ref="H7" ca="1">IF(OR(ROWS($1:5)&lt;=COUNTIF(TS_data,$B$1),ROWS($1:5)&lt;=COUNTIF(cointer_DATA,$B$1)),INDEX(MesData,SMALL(IF(TS_data=$B$1,ROW(INDIRECT("1:"&amp;ROWS(TS_data)))),ROWS($1:5)),18),"")</f>
        <v/>
      </c>
      <c r="O7" t="str">
        <f t="array" aca="1" ref="O7" ca="1">IF(ROWS($1:5)&lt;=COUNTIF(Co_interdata,$B$1),INDEX(MesData,SMALL(IF(Co_interdata=$B$1,ROW(INDIRECT("1:"&amp;ROWS(TS_data)))),ROWS($1:5)),1),"")</f>
        <v/>
      </c>
    </row>
    <row r="8" spans="1:15" x14ac:dyDescent="0.25">
      <c r="A8" t="str">
        <f t="shared" ca="1" si="0"/>
        <v xml:space="preserve"> </v>
      </c>
      <c r="B8" t="str">
        <f t="array" aca="1" ref="B8" ca="1">IF(OR((ROWS($1:6)&lt;=COUNTIF(TS_data,$B$1)),(ROWS($1:6)&lt;=COUNTIF(Co_interdata,$B$1))),INDEX(MesData,SMALL(IF((Co_interdata=$B$1),ROW(INDIRECT("1:"&amp;ROWS(TS_data)))),ROWS($1:6)),1),"")</f>
        <v/>
      </c>
      <c r="C8" t="str">
        <f t="array" aca="1" ref="C8" ca="1">IF(OR(ROWS($1:6)&lt;=COUNTIF(TS_data,$B$1),ROWS($1:6)&lt;=COUNTIF(cointer_DATA,$B$1)),INDEX(MesData,SMALL(IF(TS_data=$B$1,ROW(INDIRECT("1:"&amp;ROWS(TS_data)))),ROWS($1:6)),2),"")</f>
        <v/>
      </c>
      <c r="D8" s="13" t="str">
        <f t="array" aca="1" ref="D8" ca="1">IF(OR(ROWS($1:6)&lt;=COUNTIF(TS_data,$B$1),ROWS($1:6)&lt;=COUNTIF(cointer_DATA,$B$1)),INDEX(MesData,SMALL(IF(TS_data=$B$1,ROW(INDIRECT("1:"&amp;ROWS(TS_data)))),ROWS($1:6)),3),"")</f>
        <v/>
      </c>
      <c r="E8" s="56" t="str">
        <f t="array" aca="1" ref="E8" ca="1">IF(OR(ROWS($1:6)&lt;=COUNTIF(TS_data,$B$1),ROWS($1:6)&lt;=COUNTIF(cointer_DATA,$B$1)),INDEX(MesData,SMALL(IF(TS_data=$B$1,ROW(INDIRECT("1:"&amp;ROWS(TS_data)))),ROWS($1:6)),6),"")</f>
        <v/>
      </c>
      <c r="F8" s="56" t="str">
        <f t="array" aca="1" ref="F8" ca="1">IF(OR(ROWS($1:6)&lt;=COUNTIF(TS_data,$B$1),ROWS($1:6)&lt;=COUNTIF(cointer_DATA,$B$1)),INDEX(MesData,SMALL(IF(TS_data=$B$1,ROW(INDIRECT("1:"&amp;ROWS(TS_data)))),ROWS($1:6)),7),"")</f>
        <v/>
      </c>
      <c r="G8" s="56" t="str">
        <f t="array" aca="1" ref="G8" ca="1">IF(OR(ROWS($1:6)&lt;=COUNTIF(TS_data,$B$1),ROWS($1:6)&lt;=COUNTIF(cointer_DATA,$B$1)),INDEX(MesData,SMALL(IF(TS_data=$B$1,ROW(INDIRECT("1:"&amp;ROWS(TS_data)))),ROWS($1:6)),15),"")</f>
        <v/>
      </c>
      <c r="H8" s="56" t="str">
        <f t="array" aca="1" ref="H8" ca="1">IF(OR(ROWS($1:6)&lt;=COUNTIF(TS_data,$B$1),ROWS($1:6)&lt;=COUNTIF(cointer_DATA,$B$1)),INDEX(MesData,SMALL(IF(TS_data=$B$1,ROW(INDIRECT("1:"&amp;ROWS(TS_data)))),ROWS($1:6)),18),"")</f>
        <v/>
      </c>
      <c r="O8" t="str">
        <f t="array" aca="1" ref="O8" ca="1">IF(ROWS($1:6)&lt;=COUNTIF(Co_interdata,$B$1),INDEX(MesData,SMALL(IF(Co_interdata=$B$1,ROW(INDIRECT("1:"&amp;ROWS(TS_data)))),ROWS($1:6)),1),"")</f>
        <v/>
      </c>
    </row>
    <row r="9" spans="1:15" x14ac:dyDescent="0.25">
      <c r="A9" t="str">
        <f t="shared" ca="1" si="0"/>
        <v xml:space="preserve"> </v>
      </c>
      <c r="B9" t="str">
        <f t="array" aca="1" ref="B9" ca="1">IF(OR((ROWS($1:7)&lt;=COUNTIF(TS_data,$B$1)),(ROWS($1:7)&lt;=COUNTIF(Co_interdata,$B$1))),INDEX(MesData,SMALL(IF((Co_interdata=$B$1),ROW(INDIRECT("1:"&amp;ROWS(TS_data)))),ROWS($1:7)),1),"")</f>
        <v/>
      </c>
      <c r="C9" t="str">
        <f t="array" aca="1" ref="C9" ca="1">IF(OR(ROWS($1:7)&lt;=COUNTIF(TS_data,$B$1),ROWS($1:7)&lt;=COUNTIF(cointer_DATA,$B$1)),INDEX(MesData,SMALL(IF(TS_data=$B$1,ROW(INDIRECT("1:"&amp;ROWS(TS_data)))),ROWS($1:7)),2),"")</f>
        <v/>
      </c>
      <c r="D9" s="13" t="str">
        <f t="array" aca="1" ref="D9" ca="1">IF(OR(ROWS($1:7)&lt;=COUNTIF(TS_data,$B$1),ROWS($1:7)&lt;=COUNTIF(cointer_DATA,$B$1)),INDEX(MesData,SMALL(IF(TS_data=$B$1,ROW(INDIRECT("1:"&amp;ROWS(TS_data)))),ROWS($1:7)),3),"")</f>
        <v/>
      </c>
      <c r="E9" s="56" t="str">
        <f t="array" aca="1" ref="E9" ca="1">IF(OR(ROWS($1:7)&lt;=COUNTIF(TS_data,$B$1),ROWS($1:7)&lt;=COUNTIF(cointer_DATA,$B$1)),INDEX(MesData,SMALL(IF(TS_data=$B$1,ROW(INDIRECT("1:"&amp;ROWS(TS_data)))),ROWS($1:7)),6),"")</f>
        <v/>
      </c>
      <c r="F9" s="56" t="str">
        <f t="array" aca="1" ref="F9" ca="1">IF(OR(ROWS($1:7)&lt;=COUNTIF(TS_data,$B$1),ROWS($1:7)&lt;=COUNTIF(cointer_DATA,$B$1)),INDEX(MesData,SMALL(IF(TS_data=$B$1,ROW(INDIRECT("1:"&amp;ROWS(TS_data)))),ROWS($1:7)),7),"")</f>
        <v/>
      </c>
      <c r="G9" s="56" t="str">
        <f t="array" aca="1" ref="G9" ca="1">IF(OR(ROWS($1:7)&lt;=COUNTIF(TS_data,$B$1),ROWS($1:7)&lt;=COUNTIF(cointer_DATA,$B$1)),INDEX(MesData,SMALL(IF(TS_data=$B$1,ROW(INDIRECT("1:"&amp;ROWS(TS_data)))),ROWS($1:7)),15),"")</f>
        <v/>
      </c>
      <c r="H9" s="56" t="str">
        <f t="array" aca="1" ref="H9" ca="1">IF(OR(ROWS($1:7)&lt;=COUNTIF(TS_data,$B$1),ROWS($1:7)&lt;=COUNTIF(cointer_DATA,$B$1)),INDEX(MesData,SMALL(IF(TS_data=$B$1,ROW(INDIRECT("1:"&amp;ROWS(TS_data)))),ROWS($1:7)),18),"")</f>
        <v/>
      </c>
      <c r="O9" t="str">
        <f t="array" aca="1" ref="O9" ca="1">IF(ROWS($1:7)&lt;=COUNTIF(Co_interdata,$B$1),INDEX(MesData,SMALL(IF(Co_interdata=$B$1,ROW(INDIRECT("1:"&amp;ROWS(TS_data)))),ROWS($1:7)),1),"")</f>
        <v/>
      </c>
    </row>
    <row r="10" spans="1:15" x14ac:dyDescent="0.25">
      <c r="A10" t="str">
        <f t="shared" ca="1" si="0"/>
        <v xml:space="preserve"> </v>
      </c>
      <c r="B10" t="str">
        <f t="array" aca="1" ref="B10" ca="1">IF(OR((ROWS($1:8)&lt;=COUNTIF(TS_data,$B$1)),(ROWS($1:8)&lt;=COUNTIF(Co_interdata,$B$1))),INDEX(MesData,SMALL(IF((Co_interdata=$B$1),ROW(INDIRECT("1:"&amp;ROWS(TS_data)))),ROWS($1:8)),1),"")</f>
        <v/>
      </c>
      <c r="C10" t="str">
        <f t="array" aca="1" ref="C10" ca="1">IF(OR(ROWS($1:8)&lt;=COUNTIF(TS_data,$B$1),ROWS($1:8)&lt;=COUNTIF(cointer_DATA,$B$1)),INDEX(MesData,SMALL(IF(TS_data=$B$1,ROW(INDIRECT("1:"&amp;ROWS(TS_data)))),ROWS($1:8)),2),"")</f>
        <v/>
      </c>
      <c r="D10" s="13" t="str">
        <f t="array" aca="1" ref="D10" ca="1">IF(OR(ROWS($1:8)&lt;=COUNTIF(TS_data,$B$1),ROWS($1:8)&lt;=COUNTIF(cointer_DATA,$B$1)),INDEX(MesData,SMALL(IF(TS_data=$B$1,ROW(INDIRECT("1:"&amp;ROWS(TS_data)))),ROWS($1:8)),3),"")</f>
        <v/>
      </c>
      <c r="E10" s="56" t="str">
        <f t="array" aca="1" ref="E10" ca="1">IF(OR(ROWS($1:8)&lt;=COUNTIF(TS_data,$B$1),ROWS($1:8)&lt;=COUNTIF(cointer_DATA,$B$1)),INDEX(MesData,SMALL(IF(TS_data=$B$1,ROW(INDIRECT("1:"&amp;ROWS(TS_data)))),ROWS($1:8)),6),"")</f>
        <v/>
      </c>
      <c r="F10" s="56" t="str">
        <f t="array" aca="1" ref="F10" ca="1">IF(OR(ROWS($1:8)&lt;=COUNTIF(TS_data,$B$1),ROWS($1:8)&lt;=COUNTIF(cointer_DATA,$B$1)),INDEX(MesData,SMALL(IF(TS_data=$B$1,ROW(INDIRECT("1:"&amp;ROWS(TS_data)))),ROWS($1:8)),7),"")</f>
        <v/>
      </c>
      <c r="G10" s="56" t="str">
        <f t="array" aca="1" ref="G10" ca="1">IF(OR(ROWS($1:8)&lt;=COUNTIF(TS_data,$B$1),ROWS($1:8)&lt;=COUNTIF(cointer_DATA,$B$1)),INDEX(MesData,SMALL(IF(TS_data=$B$1,ROW(INDIRECT("1:"&amp;ROWS(TS_data)))),ROWS($1:8)),15),"")</f>
        <v/>
      </c>
      <c r="H10" s="56" t="str">
        <f t="array" aca="1" ref="H10" ca="1">IF(OR(ROWS($1:8)&lt;=COUNTIF(TS_data,$B$1),ROWS($1:8)&lt;=COUNTIF(cointer_DATA,$B$1)),INDEX(MesData,SMALL(IF(TS_data=$B$1,ROW(INDIRECT("1:"&amp;ROWS(TS_data)))),ROWS($1:8)),18),"")</f>
        <v/>
      </c>
    </row>
    <row r="11" spans="1:15" x14ac:dyDescent="0.25">
      <c r="A11" t="str">
        <f t="shared" ca="1" si="0"/>
        <v xml:space="preserve"> </v>
      </c>
      <c r="B11" t="str">
        <f t="array" aca="1" ref="B11" ca="1">IF(OR((ROWS($1:9)&lt;=COUNTIF(TS_data,$B$1)),(ROWS($1:9)&lt;=COUNTIF(Co_interdata,$B$1))),INDEX(MesData,SMALL(IF((Co_interdata=$B$1),ROW(INDIRECT("1:"&amp;ROWS(TS_data)))),ROWS($1:9)),1),"")</f>
        <v/>
      </c>
      <c r="C11" t="str">
        <f t="array" aca="1" ref="C11" ca="1">IF(OR(ROWS($1:9)&lt;=COUNTIF(TS_data,$B$1),ROWS($1:9)&lt;=COUNTIF(cointer_DATA,$B$1)),INDEX(MesData,SMALL(IF(TS_data=$B$1,ROW(INDIRECT("1:"&amp;ROWS(TS_data)))),ROWS($1:9)),2),"")</f>
        <v/>
      </c>
      <c r="D11" s="13" t="str">
        <f t="array" aca="1" ref="D11" ca="1">IF(OR(ROWS($1:9)&lt;=COUNTIF(TS_data,$B$1),ROWS($1:9)&lt;=COUNTIF(cointer_DATA,$B$1)),INDEX(MesData,SMALL(IF(TS_data=$B$1,ROW(INDIRECT("1:"&amp;ROWS(TS_data)))),ROWS($1:9)),3),"")</f>
        <v/>
      </c>
      <c r="E11" s="56" t="str">
        <f t="array" aca="1" ref="E11" ca="1">IF(OR(ROWS($1:9)&lt;=COUNTIF(TS_data,$B$1),ROWS($1:9)&lt;=COUNTIF(cointer_DATA,$B$1)),INDEX(MesData,SMALL(IF(TS_data=$B$1,ROW(INDIRECT("1:"&amp;ROWS(TS_data)))),ROWS($1:9)),6),"")</f>
        <v/>
      </c>
      <c r="F11" s="56" t="str">
        <f t="array" aca="1" ref="F11" ca="1">IF(OR(ROWS($1:9)&lt;=COUNTIF(TS_data,$B$1),ROWS($1:9)&lt;=COUNTIF(cointer_DATA,$B$1)),INDEX(MesData,SMALL(IF(TS_data=$B$1,ROW(INDIRECT("1:"&amp;ROWS(TS_data)))),ROWS($1:9)),7),"")</f>
        <v/>
      </c>
      <c r="G11" s="56" t="str">
        <f t="array" aca="1" ref="G11" ca="1">IF(OR(ROWS($1:9)&lt;=COUNTIF(TS_data,$B$1),ROWS($1:9)&lt;=COUNTIF(cointer_DATA,$B$1)),INDEX(MesData,SMALL(IF(TS_data=$B$1,ROW(INDIRECT("1:"&amp;ROWS(TS_data)))),ROWS($1:9)),15),"")</f>
        <v/>
      </c>
      <c r="H11" s="56" t="str">
        <f t="array" aca="1" ref="H11" ca="1">IF(OR(ROWS($1:9)&lt;=COUNTIF(TS_data,$B$1),ROWS($1:9)&lt;=COUNTIF(cointer_DATA,$B$1)),INDEX(MesData,SMALL(IF(TS_data=$B$1,ROW(INDIRECT("1:"&amp;ROWS(TS_data)))),ROWS($1:9)),18),"")</f>
        <v/>
      </c>
    </row>
    <row r="12" spans="1:15" x14ac:dyDescent="0.25">
      <c r="A12" t="str">
        <f t="shared" ca="1" si="0"/>
        <v xml:space="preserve"> </v>
      </c>
      <c r="B12" t="str">
        <f t="array" aca="1" ref="B12" ca="1">IF(OR((ROWS($1:10)&lt;=COUNTIF(TS_data,$B$1)),(ROWS($1:10)&lt;=COUNTIF(Co_interdata,$B$1))),INDEX(MesData,SMALL(IF((Co_interdata=$B$1),ROW(INDIRECT("1:"&amp;ROWS(TS_data)))),ROWS($1:10)),1),"")</f>
        <v/>
      </c>
      <c r="C12" t="str">
        <f t="array" aca="1" ref="C12" ca="1">IF(OR(ROWS($1:10)&lt;=COUNTIF(TS_data,$B$1),ROWS($1:10)&lt;=COUNTIF(cointer_DATA,$B$1)),INDEX(MesData,SMALL(IF(TS_data=$B$1,ROW(INDIRECT("1:"&amp;ROWS(TS_data)))),ROWS($1:10)),2),"")</f>
        <v/>
      </c>
      <c r="D12" s="13" t="str">
        <f t="array" aca="1" ref="D12" ca="1">IF(OR(ROWS($1:10)&lt;=COUNTIF(TS_data,$B$1),ROWS($1:10)&lt;=COUNTIF(cointer_DATA,$B$1)),INDEX(MesData,SMALL(IF(TS_data=$B$1,ROW(INDIRECT("1:"&amp;ROWS(TS_data)))),ROWS($1:10)),3),"")</f>
        <v/>
      </c>
      <c r="E12" s="56" t="str">
        <f t="array" aca="1" ref="E12" ca="1">IF(OR(ROWS($1:10)&lt;=COUNTIF(TS_data,$B$1),ROWS($1:10)&lt;=COUNTIF(cointer_DATA,$B$1)),INDEX(MesData,SMALL(IF(TS_data=$B$1,ROW(INDIRECT("1:"&amp;ROWS(TS_data)))),ROWS($1:10)),6),"")</f>
        <v/>
      </c>
      <c r="F12" s="56" t="str">
        <f t="array" aca="1" ref="F12" ca="1">IF(OR(ROWS($1:10)&lt;=COUNTIF(TS_data,$B$1),ROWS($1:10)&lt;=COUNTIF(cointer_DATA,$B$1)),INDEX(MesData,SMALL(IF(TS_data=$B$1,ROW(INDIRECT("1:"&amp;ROWS(TS_data)))),ROWS($1:10)),7),"")</f>
        <v/>
      </c>
      <c r="G12" s="56" t="str">
        <f t="array" aca="1" ref="G12" ca="1">IF(OR(ROWS($1:10)&lt;=COUNTIF(TS_data,$B$1),ROWS($1:10)&lt;=COUNTIF(cointer_DATA,$B$1)),INDEX(MesData,SMALL(IF(TS_data=$B$1,ROW(INDIRECT("1:"&amp;ROWS(TS_data)))),ROWS($1:10)),15),"")</f>
        <v/>
      </c>
      <c r="H12" s="56" t="str">
        <f t="array" aca="1" ref="H12" ca="1">IF(OR(ROWS($1:10)&lt;=COUNTIF(TS_data,$B$1),ROWS($1:10)&lt;=COUNTIF(cointer_DATA,$B$1)),INDEX(MesData,SMALL(IF(TS_data=$B$1,ROW(INDIRECT("1:"&amp;ROWS(TS_data)))),ROWS($1:10)),18),"")</f>
        <v/>
      </c>
    </row>
    <row r="13" spans="1:15" x14ac:dyDescent="0.25">
      <c r="A13" t="str">
        <f t="shared" ca="1" si="0"/>
        <v xml:space="preserve"> </v>
      </c>
      <c r="B13" t="str">
        <f t="array" aca="1" ref="B13" ca="1">IF(OR((ROWS($1:11)&lt;=COUNTIF(TS_data,$B$1)),(ROWS($1:11)&lt;=COUNTIF(Co_interdata,$B$1))),INDEX(MesData,SMALL(IF((Co_interdata=$B$1),ROW(INDIRECT("1:"&amp;ROWS(TS_data)))),ROWS($1:11)),1),"")</f>
        <v/>
      </c>
      <c r="C13" t="str">
        <f t="array" aca="1" ref="C13" ca="1">IF(OR(ROWS($1:11)&lt;=COUNTIF(TS_data,$B$1),ROWS($1:11)&lt;=COUNTIF(cointer_DATA,$B$1)),INDEX(MesData,SMALL(IF(TS_data=$B$1,ROW(INDIRECT("1:"&amp;ROWS(TS_data)))),ROWS($1:11)),2),"")</f>
        <v/>
      </c>
      <c r="D13" s="13" t="str">
        <f t="array" aca="1" ref="D13" ca="1">IF(OR(ROWS($1:11)&lt;=COUNTIF(TS_data,$B$1),ROWS($1:11)&lt;=COUNTIF(cointer_DATA,$B$1)),INDEX(MesData,SMALL(IF(TS_data=$B$1,ROW(INDIRECT("1:"&amp;ROWS(TS_data)))),ROWS($1:11)),3),"")</f>
        <v/>
      </c>
      <c r="E13" s="56" t="str">
        <f t="array" aca="1" ref="E13" ca="1">IF(OR(ROWS($1:11)&lt;=COUNTIF(TS_data,$B$1),ROWS($1:11)&lt;=COUNTIF(cointer_DATA,$B$1)),INDEX(MesData,SMALL(IF(TS_data=$B$1,ROW(INDIRECT("1:"&amp;ROWS(TS_data)))),ROWS($1:11)),6),"")</f>
        <v/>
      </c>
      <c r="F13" s="56" t="str">
        <f t="array" aca="1" ref="F13" ca="1">IF(OR(ROWS($1:11)&lt;=COUNTIF(TS_data,$B$1),ROWS($1:11)&lt;=COUNTIF(cointer_DATA,$B$1)),INDEX(MesData,SMALL(IF(TS_data=$B$1,ROW(INDIRECT("1:"&amp;ROWS(TS_data)))),ROWS($1:11)),7),"")</f>
        <v/>
      </c>
      <c r="G13" s="56" t="str">
        <f t="array" aca="1" ref="G13" ca="1">IF(OR(ROWS($1:11)&lt;=COUNTIF(TS_data,$B$1),ROWS($1:11)&lt;=COUNTIF(cointer_DATA,$B$1)),INDEX(MesData,SMALL(IF(TS_data=$B$1,ROW(INDIRECT("1:"&amp;ROWS(TS_data)))),ROWS($1:11)),15),"")</f>
        <v/>
      </c>
      <c r="H13" s="56" t="str">
        <f t="array" aca="1" ref="H13" ca="1">IF(OR(ROWS($1:11)&lt;=COUNTIF(TS_data,$B$1),ROWS($1:11)&lt;=COUNTIF(cointer_DATA,$B$1)),INDEX(MesData,SMALL(IF(TS_data=$B$1,ROW(INDIRECT("1:"&amp;ROWS(TS_data)))),ROWS($1:11)),18),"")</f>
        <v/>
      </c>
    </row>
    <row r="14" spans="1:15" x14ac:dyDescent="0.25">
      <c r="A14" t="str">
        <f t="shared" ca="1" si="0"/>
        <v xml:space="preserve"> </v>
      </c>
      <c r="B14" t="str">
        <f t="array" aca="1" ref="B14" ca="1">IF(OR((ROWS($1:12)&lt;=COUNTIF(TS_data,$B$1)),(ROWS($1:12)&lt;=COUNTIF(Co_interdata,$B$1))),INDEX(MesData,SMALL(IF((Co_interdata=$B$1),ROW(INDIRECT("1:"&amp;ROWS(TS_data)))),ROWS($1:12)),1),"")</f>
        <v/>
      </c>
      <c r="C14" t="str">
        <f t="array" aca="1" ref="C14" ca="1">IF(OR(ROWS($1:12)&lt;=COUNTIF(TS_data,$B$1),ROWS($1:12)&lt;=COUNTIF(cointer_DATA,$B$1)),INDEX(MesData,SMALL(IF(TS_data=$B$1,ROW(INDIRECT("1:"&amp;ROWS(TS_data)))),ROWS($1:12)),2),"")</f>
        <v/>
      </c>
      <c r="D14" s="13" t="str">
        <f t="array" aca="1" ref="D14" ca="1">IF(OR(ROWS($1:12)&lt;=COUNTIF(TS_data,$B$1),ROWS($1:12)&lt;=COUNTIF(cointer_DATA,$B$1)),INDEX(MesData,SMALL(IF(TS_data=$B$1,ROW(INDIRECT("1:"&amp;ROWS(TS_data)))),ROWS($1:12)),3),"")</f>
        <v/>
      </c>
      <c r="E14" s="56" t="str">
        <f t="array" aca="1" ref="E14" ca="1">IF(OR(ROWS($1:12)&lt;=COUNTIF(TS_data,$B$1),ROWS($1:12)&lt;=COUNTIF(cointer_DATA,$B$1)),INDEX(MesData,SMALL(IF(TS_data=$B$1,ROW(INDIRECT("1:"&amp;ROWS(TS_data)))),ROWS($1:12)),6),"")</f>
        <v/>
      </c>
      <c r="F14" s="56" t="str">
        <f t="array" aca="1" ref="F14" ca="1">IF(OR(ROWS($1:12)&lt;=COUNTIF(TS_data,$B$1),ROWS($1:12)&lt;=COUNTIF(cointer_DATA,$B$1)),INDEX(MesData,SMALL(IF(TS_data=$B$1,ROW(INDIRECT("1:"&amp;ROWS(TS_data)))),ROWS($1:12)),7),"")</f>
        <v/>
      </c>
      <c r="G14" s="56" t="str">
        <f t="array" aca="1" ref="G14" ca="1">IF(OR(ROWS($1:12)&lt;=COUNTIF(TS_data,$B$1),ROWS($1:12)&lt;=COUNTIF(cointer_DATA,$B$1)),INDEX(MesData,SMALL(IF(TS_data=$B$1,ROW(INDIRECT("1:"&amp;ROWS(TS_data)))),ROWS($1:12)),15),"")</f>
        <v/>
      </c>
      <c r="H14" s="56" t="str">
        <f t="array" aca="1" ref="H14" ca="1">IF(OR(ROWS($1:12)&lt;=COUNTIF(TS_data,$B$1),ROWS($1:12)&lt;=COUNTIF(cointer_DATA,$B$1)),INDEX(MesData,SMALL(IF(TS_data=$B$1,ROW(INDIRECT("1:"&amp;ROWS(TS_data)))),ROWS($1:12)),18),"")</f>
        <v/>
      </c>
    </row>
    <row r="15" spans="1:15" x14ac:dyDescent="0.25">
      <c r="A15" t="str">
        <f t="shared" ca="1" si="0"/>
        <v xml:space="preserve"> </v>
      </c>
      <c r="B15" t="str">
        <f t="array" aca="1" ref="B15" ca="1">IF(OR((ROWS($1:13)&lt;=COUNTIF(TS_data,$B$1)),(ROWS($1:13)&lt;=COUNTIF(Co_interdata,$B$1))),INDEX(MesData,SMALL(IF((Co_interdata=$B$1),ROW(INDIRECT("1:"&amp;ROWS(TS_data)))),ROWS($1:13)),1),"")</f>
        <v/>
      </c>
      <c r="C15" t="str">
        <f t="array" aca="1" ref="C15" ca="1">IF(OR(ROWS($1:13)&lt;=COUNTIF(TS_data,$B$1),ROWS($1:13)&lt;=COUNTIF(cointer_DATA,$B$1)),INDEX(MesData,SMALL(IF(TS_data=$B$1,ROW(INDIRECT("1:"&amp;ROWS(TS_data)))),ROWS($1:13)),2),"")</f>
        <v/>
      </c>
      <c r="D15" s="13" t="str">
        <f t="array" aca="1" ref="D15" ca="1">IF(OR(ROWS($1:13)&lt;=COUNTIF(TS_data,$B$1),ROWS($1:13)&lt;=COUNTIF(cointer_DATA,$B$1)),INDEX(MesData,SMALL(IF(TS_data=$B$1,ROW(INDIRECT("1:"&amp;ROWS(TS_data)))),ROWS($1:13)),3),"")</f>
        <v/>
      </c>
      <c r="E15" s="56" t="str">
        <f t="array" aca="1" ref="E15" ca="1">IF(OR(ROWS($1:13)&lt;=COUNTIF(TS_data,$B$1),ROWS($1:13)&lt;=COUNTIF(cointer_DATA,$B$1)),INDEX(MesData,SMALL(IF(TS_data=$B$1,ROW(INDIRECT("1:"&amp;ROWS(TS_data)))),ROWS($1:13)),6),"")</f>
        <v/>
      </c>
      <c r="F15" s="56" t="str">
        <f t="array" aca="1" ref="F15" ca="1">IF(OR(ROWS($1:13)&lt;=COUNTIF(TS_data,$B$1),ROWS($1:13)&lt;=COUNTIF(cointer_DATA,$B$1)),INDEX(MesData,SMALL(IF(TS_data=$B$1,ROW(INDIRECT("1:"&amp;ROWS(TS_data)))),ROWS($1:13)),7),"")</f>
        <v/>
      </c>
      <c r="G15" s="56" t="str">
        <f t="array" aca="1" ref="G15" ca="1">IF(OR(ROWS($1:13)&lt;=COUNTIF(TS_data,$B$1),ROWS($1:13)&lt;=COUNTIF(cointer_DATA,$B$1)),INDEX(MesData,SMALL(IF(TS_data=$B$1,ROW(INDIRECT("1:"&amp;ROWS(TS_data)))),ROWS($1:13)),15),"")</f>
        <v/>
      </c>
      <c r="H15" s="56" t="str">
        <f t="array" aca="1" ref="H15" ca="1">IF(OR(ROWS($1:13)&lt;=COUNTIF(TS_data,$B$1),ROWS($1:13)&lt;=COUNTIF(cointer_DATA,$B$1)),INDEX(MesData,SMALL(IF(TS_data=$B$1,ROW(INDIRECT("1:"&amp;ROWS(TS_data)))),ROWS($1:13)),18),"")</f>
        <v/>
      </c>
    </row>
    <row r="16" spans="1:15" x14ac:dyDescent="0.25">
      <c r="A16" t="str">
        <f t="shared" ca="1" si="0"/>
        <v xml:space="preserve"> </v>
      </c>
      <c r="B16" t="str">
        <f t="array" aca="1" ref="B16" ca="1">IF(OR((ROWS($1:14)&lt;=COUNTIF(TS_data,$B$1)),(ROWS($1:14)&lt;=COUNTIF(Co_interdata,$B$1))),INDEX(MesData,SMALL(IF((Co_interdata=$B$1),ROW(INDIRECT("1:"&amp;ROWS(TS_data)))),ROWS($1:14)),1),"")</f>
        <v/>
      </c>
      <c r="C16" t="str">
        <f t="array" aca="1" ref="C16" ca="1">IF(OR(ROWS($1:14)&lt;=COUNTIF(TS_data,$B$1),ROWS($1:14)&lt;=COUNTIF(cointer_DATA,$B$1)),INDEX(MesData,SMALL(IF(TS_data=$B$1,ROW(INDIRECT("1:"&amp;ROWS(TS_data)))),ROWS($1:14)),2),"")</f>
        <v/>
      </c>
      <c r="D16" s="13" t="str">
        <f t="array" aca="1" ref="D16" ca="1">IF(OR(ROWS($1:14)&lt;=COUNTIF(TS_data,$B$1),ROWS($1:14)&lt;=COUNTIF(cointer_DATA,$B$1)),INDEX(MesData,SMALL(IF(TS_data=$B$1,ROW(INDIRECT("1:"&amp;ROWS(TS_data)))),ROWS($1:14)),3),"")</f>
        <v/>
      </c>
      <c r="E16" s="56" t="str">
        <f t="array" aca="1" ref="E16" ca="1">IF(OR(ROWS($1:14)&lt;=COUNTIF(TS_data,$B$1),ROWS($1:14)&lt;=COUNTIF(cointer_DATA,$B$1)),INDEX(MesData,SMALL(IF(TS_data=$B$1,ROW(INDIRECT("1:"&amp;ROWS(TS_data)))),ROWS($1:14)),6),"")</f>
        <v/>
      </c>
      <c r="F16" s="56" t="str">
        <f t="array" aca="1" ref="F16" ca="1">IF(OR(ROWS($1:14)&lt;=COUNTIF(TS_data,$B$1),ROWS($1:14)&lt;=COUNTIF(cointer_DATA,$B$1)),INDEX(MesData,SMALL(IF(TS_data=$B$1,ROW(INDIRECT("1:"&amp;ROWS(TS_data)))),ROWS($1:14)),7),"")</f>
        <v/>
      </c>
      <c r="G16" s="56" t="str">
        <f t="array" aca="1" ref="G16" ca="1">IF(OR(ROWS($1:14)&lt;=COUNTIF(TS_data,$B$1),ROWS($1:14)&lt;=COUNTIF(cointer_DATA,$B$1)),INDEX(MesData,SMALL(IF(TS_data=$B$1,ROW(INDIRECT("1:"&amp;ROWS(TS_data)))),ROWS($1:14)),15),"")</f>
        <v/>
      </c>
      <c r="H16" s="56" t="str">
        <f t="array" aca="1" ref="H16" ca="1">IF(OR(ROWS($1:14)&lt;=COUNTIF(TS_data,$B$1),ROWS($1:14)&lt;=COUNTIF(cointer_DATA,$B$1)),INDEX(MesData,SMALL(IF(TS_data=$B$1,ROW(INDIRECT("1:"&amp;ROWS(TS_data)))),ROWS($1:14)),18),"")</f>
        <v/>
      </c>
    </row>
    <row r="17" spans="1:8" x14ac:dyDescent="0.25">
      <c r="A17" t="str">
        <f t="shared" ca="1" si="0"/>
        <v xml:space="preserve"> </v>
      </c>
      <c r="B17" t="str">
        <f t="array" aca="1" ref="B17" ca="1">IF(OR((ROWS($1:15)&lt;=COUNTIF(TS_data,$B$1)),(ROWS($1:15)&lt;=COUNTIF(Co_interdata,$B$1))),INDEX(MesData,SMALL(IF((Co_interdata=$B$1),ROW(INDIRECT("1:"&amp;ROWS(TS_data)))),ROWS($1:15)),1),"")</f>
        <v/>
      </c>
      <c r="C17" t="str">
        <f t="array" aca="1" ref="C17" ca="1">IF(OR(ROWS($1:15)&lt;=COUNTIF(TS_data,$B$1),ROWS($1:15)&lt;=COUNTIF(cointer_DATA,$B$1)),INDEX(MesData,SMALL(IF(TS_data=$B$1,ROW(INDIRECT("1:"&amp;ROWS(TS_data)))),ROWS($1:15)),2),"")</f>
        <v/>
      </c>
      <c r="D17" s="13" t="str">
        <f t="array" aca="1" ref="D17" ca="1">IF(OR(ROWS($1:15)&lt;=COUNTIF(TS_data,$B$1),ROWS($1:15)&lt;=COUNTIF(cointer_DATA,$B$1)),INDEX(MesData,SMALL(IF(TS_data=$B$1,ROW(INDIRECT("1:"&amp;ROWS(TS_data)))),ROWS($1:15)),3),"")</f>
        <v/>
      </c>
      <c r="E17" s="56" t="str">
        <f t="array" aca="1" ref="E17" ca="1">IF(OR(ROWS($1:15)&lt;=COUNTIF(TS_data,$B$1),ROWS($1:15)&lt;=COUNTIF(cointer_DATA,$B$1)),INDEX(MesData,SMALL(IF(TS_data=$B$1,ROW(INDIRECT("1:"&amp;ROWS(TS_data)))),ROWS($1:15)),6),"")</f>
        <v/>
      </c>
      <c r="F17" s="56" t="str">
        <f t="array" aca="1" ref="F17" ca="1">IF(OR(ROWS($1:15)&lt;=COUNTIF(TS_data,$B$1),ROWS($1:15)&lt;=COUNTIF(cointer_DATA,$B$1)),INDEX(MesData,SMALL(IF(TS_data=$B$1,ROW(INDIRECT("1:"&amp;ROWS(TS_data)))),ROWS($1:15)),7),"")</f>
        <v/>
      </c>
      <c r="G17" s="56" t="str">
        <f t="array" aca="1" ref="G17" ca="1">IF(OR(ROWS($1:15)&lt;=COUNTIF(TS_data,$B$1),ROWS($1:15)&lt;=COUNTIF(cointer_DATA,$B$1)),INDEX(MesData,SMALL(IF(TS_data=$B$1,ROW(INDIRECT("1:"&amp;ROWS(TS_data)))),ROWS($1:15)),15),"")</f>
        <v/>
      </c>
      <c r="H17" s="56" t="str">
        <f t="array" aca="1" ref="H17" ca="1">IF(OR(ROWS($1:15)&lt;=COUNTIF(TS_data,$B$1),ROWS($1:15)&lt;=COUNTIF(cointer_DATA,$B$1)),INDEX(MesData,SMALL(IF(TS_data=$B$1,ROW(INDIRECT("1:"&amp;ROWS(TS_data)))),ROWS($1:15)),18),"")</f>
        <v/>
      </c>
    </row>
    <row r="18" spans="1:8" x14ac:dyDescent="0.25">
      <c r="A18" t="str">
        <f t="shared" ca="1" si="0"/>
        <v xml:space="preserve"> </v>
      </c>
      <c r="B18" t="str">
        <f t="array" aca="1" ref="B18" ca="1">IF(OR((ROWS($1:16)&lt;=COUNTIF(TS_data,$B$1)),(ROWS($1:16)&lt;=COUNTIF(Co_interdata,$B$1))),INDEX(MesData,SMALL(IF((Co_interdata=$B$1),ROW(INDIRECT("1:"&amp;ROWS(TS_data)))),ROWS($1:16)),1),"")</f>
        <v/>
      </c>
      <c r="C18" t="str">
        <f t="array" aca="1" ref="C18" ca="1">IF(OR(ROWS($1:16)&lt;=COUNTIF(TS_data,$B$1),ROWS($1:16)&lt;=COUNTIF(cointer_DATA,$B$1)),INDEX(MesData,SMALL(IF(TS_data=$B$1,ROW(INDIRECT("1:"&amp;ROWS(TS_data)))),ROWS($1:16)),2),"")</f>
        <v/>
      </c>
      <c r="D18" s="13" t="str">
        <f t="array" aca="1" ref="D18" ca="1">IF(OR(ROWS($1:16)&lt;=COUNTIF(TS_data,$B$1),ROWS($1:16)&lt;=COUNTIF(cointer_DATA,$B$1)),INDEX(MesData,SMALL(IF(TS_data=$B$1,ROW(INDIRECT("1:"&amp;ROWS(TS_data)))),ROWS($1:16)),3),"")</f>
        <v/>
      </c>
      <c r="E18" s="56" t="str">
        <f t="array" aca="1" ref="E18" ca="1">IF(OR(ROWS($1:16)&lt;=COUNTIF(TS_data,$B$1),ROWS($1:16)&lt;=COUNTIF(cointer_DATA,$B$1)),INDEX(MesData,SMALL(IF(TS_data=$B$1,ROW(INDIRECT("1:"&amp;ROWS(TS_data)))),ROWS($1:16)),6),"")</f>
        <v/>
      </c>
      <c r="F18" s="56" t="str">
        <f t="array" aca="1" ref="F18" ca="1">IF(OR(ROWS($1:16)&lt;=COUNTIF(TS_data,$B$1),ROWS($1:16)&lt;=COUNTIF(cointer_DATA,$B$1)),INDEX(MesData,SMALL(IF(TS_data=$B$1,ROW(INDIRECT("1:"&amp;ROWS(TS_data)))),ROWS($1:16)),7),"")</f>
        <v/>
      </c>
      <c r="G18" s="56" t="str">
        <f t="array" aca="1" ref="G18" ca="1">IF(OR(ROWS($1:16)&lt;=COUNTIF(TS_data,$B$1),ROWS($1:16)&lt;=COUNTIF(cointer_DATA,$B$1)),INDEX(MesData,SMALL(IF(TS_data=$B$1,ROW(INDIRECT("1:"&amp;ROWS(TS_data)))),ROWS($1:16)),15),"")</f>
        <v/>
      </c>
      <c r="H18" s="56" t="str">
        <f t="array" aca="1" ref="H18" ca="1">IF(OR(ROWS($1:16)&lt;=COUNTIF(TS_data,$B$1),ROWS($1:16)&lt;=COUNTIF(cointer_DATA,$B$1)),INDEX(MesData,SMALL(IF(TS_data=$B$1,ROW(INDIRECT("1:"&amp;ROWS(TS_data)))),ROWS($1:16)),18),"")</f>
        <v/>
      </c>
    </row>
    <row r="19" spans="1:8" x14ac:dyDescent="0.25">
      <c r="A19" t="str">
        <f t="shared" ca="1" si="0"/>
        <v xml:space="preserve"> </v>
      </c>
      <c r="B19" t="str">
        <f t="array" aca="1" ref="B19" ca="1">IF(OR((ROWS($1:17)&lt;=COUNTIF(TS_data,$B$1)),(ROWS($1:17)&lt;=COUNTIF(Co_interdata,$B$1))),INDEX(MesData,SMALL(IF((Co_interdata=$B$1),ROW(INDIRECT("1:"&amp;ROWS(TS_data)))),ROWS($1:17)),1),"")</f>
        <v/>
      </c>
      <c r="C19" t="str">
        <f t="array" aca="1" ref="C19" ca="1">IF(OR(ROWS($1:17)&lt;=COUNTIF(TS_data,$B$1),ROWS($1:17)&lt;=COUNTIF(cointer_DATA,$B$1)),INDEX(MesData,SMALL(IF(TS_data=$B$1,ROW(INDIRECT("1:"&amp;ROWS(TS_data)))),ROWS($1:17)),2),"")</f>
        <v/>
      </c>
      <c r="D19" s="13" t="str">
        <f t="array" aca="1" ref="D19" ca="1">IF(OR(ROWS($1:17)&lt;=COUNTIF(TS_data,$B$1),ROWS($1:17)&lt;=COUNTIF(cointer_DATA,$B$1)),INDEX(MesData,SMALL(IF(TS_data=$B$1,ROW(INDIRECT("1:"&amp;ROWS(TS_data)))),ROWS($1:17)),3),"")</f>
        <v/>
      </c>
      <c r="E19" s="56" t="str">
        <f t="array" aca="1" ref="E19" ca="1">IF(OR(ROWS($1:17)&lt;=COUNTIF(TS_data,$B$1),ROWS($1:17)&lt;=COUNTIF(cointer_DATA,$B$1)),INDEX(MesData,SMALL(IF(TS_data=$B$1,ROW(INDIRECT("1:"&amp;ROWS(TS_data)))),ROWS($1:17)),6),"")</f>
        <v/>
      </c>
      <c r="F19" s="56" t="str">
        <f t="array" aca="1" ref="F19" ca="1">IF(OR(ROWS($1:17)&lt;=COUNTIF(TS_data,$B$1),ROWS($1:17)&lt;=COUNTIF(cointer_DATA,$B$1)),INDEX(MesData,SMALL(IF(TS_data=$B$1,ROW(INDIRECT("1:"&amp;ROWS(TS_data)))),ROWS($1:17)),7),"")</f>
        <v/>
      </c>
      <c r="G19" s="56" t="str">
        <f t="array" aca="1" ref="G19" ca="1">IF(OR(ROWS($1:17)&lt;=COUNTIF(TS_data,$B$1),ROWS($1:17)&lt;=COUNTIF(cointer_DATA,$B$1)),INDEX(MesData,SMALL(IF(TS_data=$B$1,ROW(INDIRECT("1:"&amp;ROWS(TS_data)))),ROWS($1:17)),15),"")</f>
        <v/>
      </c>
      <c r="H19" s="56" t="str">
        <f t="array" aca="1" ref="H19" ca="1">IF(OR(ROWS($1:17)&lt;=COUNTIF(TS_data,$B$1),ROWS($1:17)&lt;=COUNTIF(cointer_DATA,$B$1)),INDEX(MesData,SMALL(IF(TS_data=$B$1,ROW(INDIRECT("1:"&amp;ROWS(TS_data)))),ROWS($1:17)),18),"")</f>
        <v/>
      </c>
    </row>
    <row r="20" spans="1:8" x14ac:dyDescent="0.25">
      <c r="A20" t="str">
        <f t="shared" ca="1" si="0"/>
        <v xml:space="preserve"> </v>
      </c>
      <c r="B20" t="str">
        <f t="array" aca="1" ref="B20" ca="1">IF(OR((ROWS($1:18)&lt;=COUNTIF(TS_data,$B$1)),(ROWS($1:18)&lt;=COUNTIF(Co_interdata,$B$1))),INDEX(MesData,SMALL(IF((Co_interdata=$B$1),ROW(INDIRECT("1:"&amp;ROWS(TS_data)))),ROWS($1:18)),1),"")</f>
        <v/>
      </c>
      <c r="C20" t="str">
        <f t="array" aca="1" ref="C20" ca="1">IF(OR(ROWS($1:18)&lt;=COUNTIF(TS_data,$B$1),ROWS($1:18)&lt;=COUNTIF(cointer_DATA,$B$1)),INDEX(MesData,SMALL(IF(TS_data=$B$1,ROW(INDIRECT("1:"&amp;ROWS(TS_data)))),ROWS($1:18)),2),"")</f>
        <v/>
      </c>
      <c r="D20" s="13" t="str">
        <f t="array" aca="1" ref="D20" ca="1">IF(OR(ROWS($1:18)&lt;=COUNTIF(TS_data,$B$1),ROWS($1:18)&lt;=COUNTIF(cointer_DATA,$B$1)),INDEX(MesData,SMALL(IF(TS_data=$B$1,ROW(INDIRECT("1:"&amp;ROWS(TS_data)))),ROWS($1:18)),3),"")</f>
        <v/>
      </c>
      <c r="E20" s="56" t="str">
        <f t="array" aca="1" ref="E20" ca="1">IF(OR(ROWS($1:18)&lt;=COUNTIF(TS_data,$B$1),ROWS($1:18)&lt;=COUNTIF(cointer_DATA,$B$1)),INDEX(MesData,SMALL(IF(TS_data=$B$1,ROW(INDIRECT("1:"&amp;ROWS(TS_data)))),ROWS($1:18)),6),"")</f>
        <v/>
      </c>
      <c r="F20" s="56" t="str">
        <f t="array" aca="1" ref="F20" ca="1">IF(OR(ROWS($1:18)&lt;=COUNTIF(TS_data,$B$1),ROWS($1:18)&lt;=COUNTIF(cointer_DATA,$B$1)),INDEX(MesData,SMALL(IF(TS_data=$B$1,ROW(INDIRECT("1:"&amp;ROWS(TS_data)))),ROWS($1:18)),7),"")</f>
        <v/>
      </c>
      <c r="G20" s="56" t="str">
        <f t="array" aca="1" ref="G20" ca="1">IF(OR(ROWS($1:18)&lt;=COUNTIF(TS_data,$B$1),ROWS($1:18)&lt;=COUNTIF(cointer_DATA,$B$1)),INDEX(MesData,SMALL(IF(TS_data=$B$1,ROW(INDIRECT("1:"&amp;ROWS(TS_data)))),ROWS($1:18)),15),"")</f>
        <v/>
      </c>
      <c r="H20" s="56" t="str">
        <f t="array" aca="1" ref="H20" ca="1">IF(OR(ROWS($1:18)&lt;=COUNTIF(TS_data,$B$1),ROWS($1:18)&lt;=COUNTIF(cointer_DATA,$B$1)),INDEX(MesData,SMALL(IF(TS_data=$B$1,ROW(INDIRECT("1:"&amp;ROWS(TS_data)))),ROWS($1:18)),18),"")</f>
        <v/>
      </c>
    </row>
    <row r="21" spans="1:8" x14ac:dyDescent="0.25">
      <c r="A21" t="str">
        <f t="shared" ca="1" si="0"/>
        <v xml:space="preserve"> </v>
      </c>
      <c r="B21" t="str">
        <f t="array" aca="1" ref="B21" ca="1">IF(OR((ROWS($1:19)&lt;=COUNTIF(TS_data,$B$1)),(ROWS($1:19)&lt;=COUNTIF(Co_interdata,$B$1))),INDEX(MesData,SMALL(IF((Co_interdata=$B$1),ROW(INDIRECT("1:"&amp;ROWS(TS_data)))),ROWS($1:19)),1),"")</f>
        <v/>
      </c>
      <c r="C21" t="str">
        <f t="array" aca="1" ref="C21" ca="1">IF(OR(ROWS($1:19)&lt;=COUNTIF(TS_data,$B$1),ROWS($1:19)&lt;=COUNTIF(cointer_DATA,$B$1)),INDEX(MesData,SMALL(IF(TS_data=$B$1,ROW(INDIRECT("1:"&amp;ROWS(TS_data)))),ROWS($1:19)),2),"")</f>
        <v/>
      </c>
      <c r="D21" s="13" t="str">
        <f t="array" aca="1" ref="D21" ca="1">IF(OR(ROWS($1:19)&lt;=COUNTIF(TS_data,$B$1),ROWS($1:19)&lt;=COUNTIF(cointer_DATA,$B$1)),INDEX(MesData,SMALL(IF(TS_data=$B$1,ROW(INDIRECT("1:"&amp;ROWS(TS_data)))),ROWS($1:19)),3),"")</f>
        <v/>
      </c>
      <c r="E21" s="56" t="str">
        <f t="array" aca="1" ref="E21" ca="1">IF(OR(ROWS($1:19)&lt;=COUNTIF(TS_data,$B$1),ROWS($1:19)&lt;=COUNTIF(cointer_DATA,$B$1)),INDEX(MesData,SMALL(IF(TS_data=$B$1,ROW(INDIRECT("1:"&amp;ROWS(TS_data)))),ROWS($1:19)),6),"")</f>
        <v/>
      </c>
      <c r="F21" s="56" t="str">
        <f t="array" aca="1" ref="F21" ca="1">IF(OR(ROWS($1:19)&lt;=COUNTIF(TS_data,$B$1),ROWS($1:19)&lt;=COUNTIF(cointer_DATA,$B$1)),INDEX(MesData,SMALL(IF(TS_data=$B$1,ROW(INDIRECT("1:"&amp;ROWS(TS_data)))),ROWS($1:19)),7),"")</f>
        <v/>
      </c>
      <c r="G21" s="56" t="str">
        <f t="array" aca="1" ref="G21" ca="1">IF(OR(ROWS($1:19)&lt;=COUNTIF(TS_data,$B$1),ROWS($1:19)&lt;=COUNTIF(cointer_DATA,$B$1)),INDEX(MesData,SMALL(IF(TS_data=$B$1,ROW(INDIRECT("1:"&amp;ROWS(TS_data)))),ROWS($1:19)),15),"")</f>
        <v/>
      </c>
      <c r="H21" s="56" t="str">
        <f t="array" aca="1" ref="H21" ca="1">IF(OR(ROWS($1:19)&lt;=COUNTIF(TS_data,$B$1),ROWS($1:19)&lt;=COUNTIF(cointer_DATA,$B$1)),INDEX(MesData,SMALL(IF(TS_data=$B$1,ROW(INDIRECT("1:"&amp;ROWS(TS_data)))),ROWS($1:19)),18),"")</f>
        <v/>
      </c>
    </row>
    <row r="22" spans="1:8" x14ac:dyDescent="0.25">
      <c r="A22" t="str">
        <f t="shared" ca="1" si="0"/>
        <v xml:space="preserve"> </v>
      </c>
      <c r="B22" t="str">
        <f t="array" aca="1" ref="B22" ca="1">IF(OR((ROWS($1:20)&lt;=COUNTIF(TS_data,$B$1)),(ROWS($1:20)&lt;=COUNTIF(Co_interdata,$B$1))),INDEX(MesData,SMALL(IF((Co_interdata=$B$1),ROW(INDIRECT("1:"&amp;ROWS(TS_data)))),ROWS($1:20)),1),"")</f>
        <v/>
      </c>
      <c r="C22" t="str">
        <f t="array" aca="1" ref="C22" ca="1">IF(OR(ROWS($1:20)&lt;=COUNTIF(TS_data,$B$1),ROWS($1:20)&lt;=COUNTIF(cointer_DATA,$B$1)),INDEX(MesData,SMALL(IF(TS_data=$B$1,ROW(INDIRECT("1:"&amp;ROWS(TS_data)))),ROWS($1:20)),2),"")</f>
        <v/>
      </c>
      <c r="D22" s="13" t="str">
        <f t="array" aca="1" ref="D22" ca="1">IF(OR(ROWS($1:20)&lt;=COUNTIF(TS_data,$B$1),ROWS($1:20)&lt;=COUNTIF(cointer_DATA,$B$1)),INDEX(MesData,SMALL(IF(TS_data=$B$1,ROW(INDIRECT("1:"&amp;ROWS(TS_data)))),ROWS($1:20)),3),"")</f>
        <v/>
      </c>
      <c r="E22" s="56" t="str">
        <f t="array" aca="1" ref="E22" ca="1">IF(OR(ROWS($1:20)&lt;=COUNTIF(TS_data,$B$1),ROWS($1:20)&lt;=COUNTIF(cointer_DATA,$B$1)),INDEX(MesData,SMALL(IF(TS_data=$B$1,ROW(INDIRECT("1:"&amp;ROWS(TS_data)))),ROWS($1:20)),6),"")</f>
        <v/>
      </c>
      <c r="F22" s="56" t="str">
        <f t="array" aca="1" ref="F22" ca="1">IF(OR(ROWS($1:20)&lt;=COUNTIF(TS_data,$B$1),ROWS($1:20)&lt;=COUNTIF(cointer_DATA,$B$1)),INDEX(MesData,SMALL(IF(TS_data=$B$1,ROW(INDIRECT("1:"&amp;ROWS(TS_data)))),ROWS($1:20)),7),"")</f>
        <v/>
      </c>
      <c r="G22" s="56" t="str">
        <f t="array" aca="1" ref="G22" ca="1">IF(OR(ROWS($1:20)&lt;=COUNTIF(TS_data,$B$1),ROWS($1:20)&lt;=COUNTIF(cointer_DATA,$B$1)),INDEX(MesData,SMALL(IF(TS_data=$B$1,ROW(INDIRECT("1:"&amp;ROWS(TS_data)))),ROWS($1:20)),15),"")</f>
        <v/>
      </c>
      <c r="H22" s="56" t="str">
        <f t="array" aca="1" ref="H22" ca="1">IF(OR(ROWS($1:20)&lt;=COUNTIF(TS_data,$B$1),ROWS($1:20)&lt;=COUNTIF(cointer_DATA,$B$1)),INDEX(MesData,SMALL(IF(TS_data=$B$1,ROW(INDIRECT("1:"&amp;ROWS(TS_data)))),ROWS($1:20)),18),"")</f>
        <v/>
      </c>
    </row>
    <row r="23" spans="1:8" x14ac:dyDescent="0.25">
      <c r="A23" t="str">
        <f t="shared" ca="1" si="0"/>
        <v xml:space="preserve"> </v>
      </c>
      <c r="B23" t="str">
        <f t="array" aca="1" ref="B23" ca="1">IF(OR((ROWS($1:21)&lt;=COUNTIF(TS_data,$B$1)),(ROWS($1:21)&lt;=COUNTIF(Co_interdata,$B$1))),INDEX(MesData,SMALL(IF((Co_interdata=$B$1),ROW(INDIRECT("1:"&amp;ROWS(TS_data)))),ROWS($1:21)),1),"")</f>
        <v/>
      </c>
      <c r="C23" t="str">
        <f t="array" aca="1" ref="C23" ca="1">IF(OR(ROWS($1:21)&lt;=COUNTIF(TS_data,$B$1),ROWS($1:21)&lt;=COUNTIF(cointer_DATA,$B$1)),INDEX(MesData,SMALL(IF(TS_data=$B$1,ROW(INDIRECT("1:"&amp;ROWS(TS_data)))),ROWS($1:21)),2),"")</f>
        <v/>
      </c>
      <c r="D23" s="13" t="str">
        <f t="array" aca="1" ref="D23" ca="1">IF(OR(ROWS($1:21)&lt;=COUNTIF(TS_data,$B$1),ROWS($1:21)&lt;=COUNTIF(cointer_DATA,$B$1)),INDEX(MesData,SMALL(IF(TS_data=$B$1,ROW(INDIRECT("1:"&amp;ROWS(TS_data)))),ROWS($1:21)),3),"")</f>
        <v/>
      </c>
      <c r="E23" s="56" t="str">
        <f t="array" aca="1" ref="E23" ca="1">IF(OR(ROWS($1:21)&lt;=COUNTIF(TS_data,$B$1),ROWS($1:21)&lt;=COUNTIF(cointer_DATA,$B$1)),INDEX(MesData,SMALL(IF(TS_data=$B$1,ROW(INDIRECT("1:"&amp;ROWS(TS_data)))),ROWS($1:21)),6),"")</f>
        <v/>
      </c>
      <c r="F23" s="56" t="str">
        <f t="array" aca="1" ref="F23" ca="1">IF(OR(ROWS($1:21)&lt;=COUNTIF(TS_data,$B$1),ROWS($1:21)&lt;=COUNTIF(cointer_DATA,$B$1)),INDEX(MesData,SMALL(IF(TS_data=$B$1,ROW(INDIRECT("1:"&amp;ROWS(TS_data)))),ROWS($1:21)),7),"")</f>
        <v/>
      </c>
      <c r="G23" s="56" t="str">
        <f t="array" aca="1" ref="G23" ca="1">IF(OR(ROWS($1:21)&lt;=COUNTIF(TS_data,$B$1),ROWS($1:21)&lt;=COUNTIF(cointer_DATA,$B$1)),INDEX(MesData,SMALL(IF(TS_data=$B$1,ROW(INDIRECT("1:"&amp;ROWS(TS_data)))),ROWS($1:21)),15),"")</f>
        <v/>
      </c>
      <c r="H23" s="56" t="str">
        <f t="array" aca="1" ref="H23" ca="1">IF(OR(ROWS($1:21)&lt;=COUNTIF(TS_data,$B$1),ROWS($1:21)&lt;=COUNTIF(cointer_DATA,$B$1)),INDEX(MesData,SMALL(IF(TS_data=$B$1,ROW(INDIRECT("1:"&amp;ROWS(TS_data)))),ROWS($1:21)),18),"")</f>
        <v/>
      </c>
    </row>
    <row r="24" spans="1:8" x14ac:dyDescent="0.25">
      <c r="A24" t="str">
        <f t="shared" ca="1" si="0"/>
        <v xml:space="preserve"> </v>
      </c>
      <c r="B24" t="str">
        <f t="array" aca="1" ref="B24" ca="1">IF(OR((ROWS($1:22)&lt;=COUNTIF(TS_data,$B$1)),(ROWS($1:22)&lt;=COUNTIF(Co_interdata,$B$1))),INDEX(MesData,SMALL(IF((Co_interdata=$B$1),ROW(INDIRECT("1:"&amp;ROWS(TS_data)))),ROWS($1:22)),1),"")</f>
        <v/>
      </c>
      <c r="C24" t="str">
        <f t="array" aca="1" ref="C24" ca="1">IF(OR(ROWS($1:22)&lt;=COUNTIF(TS_data,$B$1),ROWS($1:22)&lt;=COUNTIF(cointer_DATA,$B$1)),INDEX(MesData,SMALL(IF(TS_data=$B$1,ROW(INDIRECT("1:"&amp;ROWS(TS_data)))),ROWS($1:22)),2),"")</f>
        <v/>
      </c>
      <c r="D24" s="13" t="str">
        <f t="array" aca="1" ref="D24" ca="1">IF(OR(ROWS($1:22)&lt;=COUNTIF(TS_data,$B$1),ROWS($1:22)&lt;=COUNTIF(cointer_DATA,$B$1)),INDEX(MesData,SMALL(IF(TS_data=$B$1,ROW(INDIRECT("1:"&amp;ROWS(TS_data)))),ROWS($1:22)),3),"")</f>
        <v/>
      </c>
      <c r="E24" s="56" t="str">
        <f t="array" aca="1" ref="E24" ca="1">IF(OR(ROWS($1:22)&lt;=COUNTIF(TS_data,$B$1),ROWS($1:22)&lt;=COUNTIF(cointer_DATA,$B$1)),INDEX(MesData,SMALL(IF(TS_data=$B$1,ROW(INDIRECT("1:"&amp;ROWS(TS_data)))),ROWS($1:22)),6),"")</f>
        <v/>
      </c>
      <c r="F24" s="56" t="str">
        <f t="array" aca="1" ref="F24" ca="1">IF(OR(ROWS($1:22)&lt;=COUNTIF(TS_data,$B$1),ROWS($1:22)&lt;=COUNTIF(cointer_DATA,$B$1)),INDEX(MesData,SMALL(IF(TS_data=$B$1,ROW(INDIRECT("1:"&amp;ROWS(TS_data)))),ROWS($1:22)),7),"")</f>
        <v/>
      </c>
      <c r="G24" s="56" t="str">
        <f t="array" aca="1" ref="G24" ca="1">IF(OR(ROWS($1:22)&lt;=COUNTIF(TS_data,$B$1),ROWS($1:22)&lt;=COUNTIF(cointer_DATA,$B$1)),INDEX(MesData,SMALL(IF(TS_data=$B$1,ROW(INDIRECT("1:"&amp;ROWS(TS_data)))),ROWS($1:22)),15),"")</f>
        <v/>
      </c>
      <c r="H24" s="56" t="str">
        <f t="array" aca="1" ref="H24" ca="1">IF(OR(ROWS($1:22)&lt;=COUNTIF(TS_data,$B$1),ROWS($1:22)&lt;=COUNTIF(cointer_DATA,$B$1)),INDEX(MesData,SMALL(IF(TS_data=$B$1,ROW(INDIRECT("1:"&amp;ROWS(TS_data)))),ROWS($1:22)),18),"")</f>
        <v/>
      </c>
    </row>
    <row r="25" spans="1:8" x14ac:dyDescent="0.25">
      <c r="A25" t="str">
        <f t="shared" ca="1" si="0"/>
        <v xml:space="preserve"> </v>
      </c>
      <c r="B25" t="str">
        <f t="array" aca="1" ref="B25" ca="1">IF(OR((ROWS($1:23)&lt;=COUNTIF(TS_data,$B$1)),(ROWS($1:23)&lt;=COUNTIF(Co_interdata,$B$1))),INDEX(MesData,SMALL(IF((Co_interdata=$B$1),ROW(INDIRECT("1:"&amp;ROWS(TS_data)))),ROWS($1:23)),1),"")</f>
        <v/>
      </c>
      <c r="C25" t="str">
        <f t="array" aca="1" ref="C25" ca="1">IF(OR(ROWS($1:23)&lt;=COUNTIF(TS_data,$B$1),ROWS($1:23)&lt;=COUNTIF(cointer_DATA,$B$1)),INDEX(MesData,SMALL(IF(TS_data=$B$1,ROW(INDIRECT("1:"&amp;ROWS(TS_data)))),ROWS($1:23)),2),"")</f>
        <v/>
      </c>
      <c r="D25" s="13" t="str">
        <f t="array" aca="1" ref="D25" ca="1">IF(OR(ROWS($1:23)&lt;=COUNTIF(TS_data,$B$1),ROWS($1:23)&lt;=COUNTIF(cointer_DATA,$B$1)),INDEX(MesData,SMALL(IF(TS_data=$B$1,ROW(INDIRECT("1:"&amp;ROWS(TS_data)))),ROWS($1:23)),3),"")</f>
        <v/>
      </c>
      <c r="E25" s="56" t="str">
        <f t="array" aca="1" ref="E25" ca="1">IF(OR(ROWS($1:23)&lt;=COUNTIF(TS_data,$B$1),ROWS($1:23)&lt;=COUNTIF(cointer_DATA,$B$1)),INDEX(MesData,SMALL(IF(TS_data=$B$1,ROW(INDIRECT("1:"&amp;ROWS(TS_data)))),ROWS($1:23)),6),"")</f>
        <v/>
      </c>
      <c r="F25" s="56" t="str">
        <f t="array" aca="1" ref="F25" ca="1">IF(OR(ROWS($1:23)&lt;=COUNTIF(TS_data,$B$1),ROWS($1:23)&lt;=COUNTIF(cointer_DATA,$B$1)),INDEX(MesData,SMALL(IF(TS_data=$B$1,ROW(INDIRECT("1:"&amp;ROWS(TS_data)))),ROWS($1:23)),7),"")</f>
        <v/>
      </c>
      <c r="G25" s="56" t="str">
        <f t="array" aca="1" ref="G25" ca="1">IF(OR(ROWS($1:23)&lt;=COUNTIF(TS_data,$B$1),ROWS($1:23)&lt;=COUNTIF(cointer_DATA,$B$1)),INDEX(MesData,SMALL(IF(TS_data=$B$1,ROW(INDIRECT("1:"&amp;ROWS(TS_data)))),ROWS($1:23)),15),"")</f>
        <v/>
      </c>
      <c r="H25" s="56" t="str">
        <f t="array" aca="1" ref="H25" ca="1">IF(OR(ROWS($1:23)&lt;=COUNTIF(TS_data,$B$1),ROWS($1:23)&lt;=COUNTIF(cointer_DATA,$B$1)),INDEX(MesData,SMALL(IF(TS_data=$B$1,ROW(INDIRECT("1:"&amp;ROWS(TS_data)))),ROWS($1:23)),18),"")</f>
        <v/>
      </c>
    </row>
    <row r="26" spans="1:8" x14ac:dyDescent="0.25">
      <c r="A26" t="str">
        <f t="shared" ca="1" si="0"/>
        <v xml:space="preserve"> </v>
      </c>
      <c r="B26" t="str">
        <f t="array" aca="1" ref="B26" ca="1">IF(OR((ROWS($1:24)&lt;=COUNTIF(TS_data,$B$1)),(ROWS($1:24)&lt;=COUNTIF(Co_interdata,$B$1))),INDEX(MesData,SMALL(IF((Co_interdata=$B$1),ROW(INDIRECT("1:"&amp;ROWS(TS_data)))),ROWS($1:24)),1),"")</f>
        <v/>
      </c>
      <c r="C26" t="str">
        <f t="array" aca="1" ref="C26" ca="1">IF(OR(ROWS($1:24)&lt;=COUNTIF(TS_data,$B$1),ROWS($1:24)&lt;=COUNTIF(cointer_DATA,$B$1)),INDEX(MesData,SMALL(IF(TS_data=$B$1,ROW(INDIRECT("1:"&amp;ROWS(TS_data)))),ROWS($1:24)),2),"")</f>
        <v/>
      </c>
      <c r="D26" s="13" t="str">
        <f t="array" aca="1" ref="D26" ca="1">IF(OR(ROWS($1:24)&lt;=COUNTIF(TS_data,$B$1),ROWS($1:24)&lt;=COUNTIF(cointer_DATA,$B$1)),INDEX(MesData,SMALL(IF(TS_data=$B$1,ROW(INDIRECT("1:"&amp;ROWS(TS_data)))),ROWS($1:24)),3),"")</f>
        <v/>
      </c>
      <c r="E26" s="56" t="str">
        <f t="array" aca="1" ref="E26" ca="1">IF(OR(ROWS($1:24)&lt;=COUNTIF(TS_data,$B$1),ROWS($1:24)&lt;=COUNTIF(cointer_DATA,$B$1)),INDEX(MesData,SMALL(IF(TS_data=$B$1,ROW(INDIRECT("1:"&amp;ROWS(TS_data)))),ROWS($1:24)),6),"")</f>
        <v/>
      </c>
      <c r="F26" s="56" t="str">
        <f t="array" aca="1" ref="F26" ca="1">IF(OR(ROWS($1:24)&lt;=COUNTIF(TS_data,$B$1),ROWS($1:24)&lt;=COUNTIF(cointer_DATA,$B$1)),INDEX(MesData,SMALL(IF(TS_data=$B$1,ROW(INDIRECT("1:"&amp;ROWS(TS_data)))),ROWS($1:24)),7),"")</f>
        <v/>
      </c>
      <c r="G26" s="56" t="str">
        <f t="array" aca="1" ref="G26" ca="1">IF(OR(ROWS($1:24)&lt;=COUNTIF(TS_data,$B$1),ROWS($1:24)&lt;=COUNTIF(cointer_DATA,$B$1)),INDEX(MesData,SMALL(IF(TS_data=$B$1,ROW(INDIRECT("1:"&amp;ROWS(TS_data)))),ROWS($1:24)),15),"")</f>
        <v/>
      </c>
      <c r="H26" s="56" t="str">
        <f t="array" aca="1" ref="H26" ca="1">IF(OR(ROWS($1:24)&lt;=COUNTIF(TS_data,$B$1),ROWS($1:24)&lt;=COUNTIF(cointer_DATA,$B$1)),INDEX(MesData,SMALL(IF(TS_data=$B$1,ROW(INDIRECT("1:"&amp;ROWS(TS_data)))),ROWS($1:24)),18),"")</f>
        <v/>
      </c>
    </row>
    <row r="27" spans="1:8" x14ac:dyDescent="0.25">
      <c r="A27" t="str">
        <f t="shared" ca="1" si="0"/>
        <v xml:space="preserve"> </v>
      </c>
      <c r="B27" t="str">
        <f t="array" aca="1" ref="B27" ca="1">IF(OR((ROWS($1:25)&lt;=COUNTIF(TS_data,$B$1)),(ROWS($1:25)&lt;=COUNTIF(Co_interdata,$B$1))),INDEX(MesData,SMALL(IF((Co_interdata=$B$1),ROW(INDIRECT("1:"&amp;ROWS(TS_data)))),ROWS($1:25)),1),"")</f>
        <v/>
      </c>
      <c r="C27" t="str">
        <f t="array" aca="1" ref="C27" ca="1">IF(OR(ROWS($1:25)&lt;=COUNTIF(TS_data,$B$1),ROWS($1:25)&lt;=COUNTIF(cointer_DATA,$B$1)),INDEX(MesData,SMALL(IF(TS_data=$B$1,ROW(INDIRECT("1:"&amp;ROWS(TS_data)))),ROWS($1:25)),2),"")</f>
        <v/>
      </c>
      <c r="D27" s="13" t="str">
        <f t="array" aca="1" ref="D27" ca="1">IF(OR(ROWS($1:25)&lt;=COUNTIF(TS_data,$B$1),ROWS($1:25)&lt;=COUNTIF(cointer_DATA,$B$1)),INDEX(MesData,SMALL(IF(TS_data=$B$1,ROW(INDIRECT("1:"&amp;ROWS(TS_data)))),ROWS($1:25)),3),"")</f>
        <v/>
      </c>
      <c r="E27" s="56" t="str">
        <f t="array" aca="1" ref="E27" ca="1">IF(OR(ROWS($1:25)&lt;=COUNTIF(TS_data,$B$1),ROWS($1:25)&lt;=COUNTIF(cointer_DATA,$B$1)),INDEX(MesData,SMALL(IF(TS_data=$B$1,ROW(INDIRECT("1:"&amp;ROWS(TS_data)))),ROWS($1:25)),6),"")</f>
        <v/>
      </c>
      <c r="F27" s="56" t="str">
        <f t="array" aca="1" ref="F27" ca="1">IF(OR(ROWS($1:25)&lt;=COUNTIF(TS_data,$B$1),ROWS($1:25)&lt;=COUNTIF(cointer_DATA,$B$1)),INDEX(MesData,SMALL(IF(TS_data=$B$1,ROW(INDIRECT("1:"&amp;ROWS(TS_data)))),ROWS($1:25)),7),"")</f>
        <v/>
      </c>
      <c r="G27" s="56" t="str">
        <f t="array" aca="1" ref="G27" ca="1">IF(OR(ROWS($1:25)&lt;=COUNTIF(TS_data,$B$1),ROWS($1:25)&lt;=COUNTIF(cointer_DATA,$B$1)),INDEX(MesData,SMALL(IF(TS_data=$B$1,ROW(INDIRECT("1:"&amp;ROWS(TS_data)))),ROWS($1:25)),15),"")</f>
        <v/>
      </c>
      <c r="H27" s="56" t="str">
        <f t="array" aca="1" ref="H27" ca="1">IF(OR(ROWS($1:25)&lt;=COUNTIF(TS_data,$B$1),ROWS($1:25)&lt;=COUNTIF(cointer_DATA,$B$1)),INDEX(MesData,SMALL(IF(TS_data=$B$1,ROW(INDIRECT("1:"&amp;ROWS(TS_data)))),ROWS($1:25)),18),"")</f>
        <v/>
      </c>
    </row>
    <row r="28" spans="1:8" x14ac:dyDescent="0.25">
      <c r="A28" t="str">
        <f t="shared" ca="1" si="0"/>
        <v xml:space="preserve"> </v>
      </c>
      <c r="B28" t="str">
        <f t="array" aca="1" ref="B28" ca="1">IF(OR((ROWS($1:26)&lt;=COUNTIF(TS_data,$B$1)),(ROWS($1:26)&lt;=COUNTIF(Co_interdata,$B$1))),INDEX(MesData,SMALL(IF((Co_interdata=$B$1),ROW(INDIRECT("1:"&amp;ROWS(TS_data)))),ROWS($1:26)),1),"")</f>
        <v/>
      </c>
      <c r="C28" t="str">
        <f t="array" aca="1" ref="C28" ca="1">IF(OR(ROWS($1:26)&lt;=COUNTIF(TS_data,$B$1),ROWS($1:26)&lt;=COUNTIF(cointer_DATA,$B$1)),INDEX(MesData,SMALL(IF(TS_data=$B$1,ROW(INDIRECT("1:"&amp;ROWS(TS_data)))),ROWS($1:26)),2),"")</f>
        <v/>
      </c>
      <c r="D28" s="13" t="str">
        <f t="array" aca="1" ref="D28" ca="1">IF(OR(ROWS($1:26)&lt;=COUNTIF(TS_data,$B$1),ROWS($1:26)&lt;=COUNTIF(cointer_DATA,$B$1)),INDEX(MesData,SMALL(IF(TS_data=$B$1,ROW(INDIRECT("1:"&amp;ROWS(TS_data)))),ROWS($1:26)),3),"")</f>
        <v/>
      </c>
      <c r="E28" s="56" t="str">
        <f t="array" aca="1" ref="E28" ca="1">IF(OR(ROWS($1:26)&lt;=COUNTIF(TS_data,$B$1),ROWS($1:26)&lt;=COUNTIF(cointer_DATA,$B$1)),INDEX(MesData,SMALL(IF(TS_data=$B$1,ROW(INDIRECT("1:"&amp;ROWS(TS_data)))),ROWS($1:26)),6),"")</f>
        <v/>
      </c>
      <c r="F28" s="56" t="str">
        <f t="array" aca="1" ref="F28" ca="1">IF(OR(ROWS($1:26)&lt;=COUNTIF(TS_data,$B$1),ROWS($1:26)&lt;=COUNTIF(cointer_DATA,$B$1)),INDEX(MesData,SMALL(IF(TS_data=$B$1,ROW(INDIRECT("1:"&amp;ROWS(TS_data)))),ROWS($1:26)),7),"")</f>
        <v/>
      </c>
      <c r="G28" s="56" t="str">
        <f t="array" aca="1" ref="G28" ca="1">IF(OR(ROWS($1:26)&lt;=COUNTIF(TS_data,$B$1),ROWS($1:26)&lt;=COUNTIF(cointer_DATA,$B$1)),INDEX(MesData,SMALL(IF(TS_data=$B$1,ROW(INDIRECT("1:"&amp;ROWS(TS_data)))),ROWS($1:26)),15),"")</f>
        <v/>
      </c>
      <c r="H28" s="56" t="str">
        <f t="array" aca="1" ref="H28" ca="1">IF(OR(ROWS($1:26)&lt;=COUNTIF(TS_data,$B$1),ROWS($1:26)&lt;=COUNTIF(cointer_DATA,$B$1)),INDEX(MesData,SMALL(IF(TS_data=$B$1,ROW(INDIRECT("1:"&amp;ROWS(TS_data)))),ROWS($1:26)),18),"")</f>
        <v/>
      </c>
    </row>
    <row r="29" spans="1:8" x14ac:dyDescent="0.25">
      <c r="A29" t="str">
        <f t="shared" ca="1" si="0"/>
        <v xml:space="preserve"> </v>
      </c>
      <c r="B29" t="str">
        <f t="array" aca="1" ref="B29" ca="1">IF(OR((ROWS($1:27)&lt;=COUNTIF(TS_data,$B$1)),(ROWS($1:27)&lt;=COUNTIF(Co_interdata,$B$1))),INDEX(MesData,SMALL(IF((Co_interdata=$B$1),ROW(INDIRECT("1:"&amp;ROWS(TS_data)))),ROWS($1:27)),1),"")</f>
        <v/>
      </c>
      <c r="C29" t="str">
        <f t="array" aca="1" ref="C29" ca="1">IF(OR(ROWS($1:27)&lt;=COUNTIF(TS_data,$B$1),ROWS($1:27)&lt;=COUNTIF(cointer_DATA,$B$1)),INDEX(MesData,SMALL(IF(TS_data=$B$1,ROW(INDIRECT("1:"&amp;ROWS(TS_data)))),ROWS($1:27)),2),"")</f>
        <v/>
      </c>
      <c r="D29" s="13" t="str">
        <f t="array" aca="1" ref="D29" ca="1">IF(OR(ROWS($1:27)&lt;=COUNTIF(TS_data,$B$1),ROWS($1:27)&lt;=COUNTIF(cointer_DATA,$B$1)),INDEX(MesData,SMALL(IF(TS_data=$B$1,ROW(INDIRECT("1:"&amp;ROWS(TS_data)))),ROWS($1:27)),3),"")</f>
        <v/>
      </c>
      <c r="E29" s="56" t="str">
        <f t="array" aca="1" ref="E29" ca="1">IF(OR(ROWS($1:27)&lt;=COUNTIF(TS_data,$B$1),ROWS($1:27)&lt;=COUNTIF(cointer_DATA,$B$1)),INDEX(MesData,SMALL(IF(TS_data=$B$1,ROW(INDIRECT("1:"&amp;ROWS(TS_data)))),ROWS($1:27)),6),"")</f>
        <v/>
      </c>
      <c r="F29" s="56" t="str">
        <f t="array" aca="1" ref="F29" ca="1">IF(OR(ROWS($1:27)&lt;=COUNTIF(TS_data,$B$1),ROWS($1:27)&lt;=COUNTIF(cointer_DATA,$B$1)),INDEX(MesData,SMALL(IF(TS_data=$B$1,ROW(INDIRECT("1:"&amp;ROWS(TS_data)))),ROWS($1:27)),7),"")</f>
        <v/>
      </c>
      <c r="G29" s="56" t="str">
        <f t="array" aca="1" ref="G29" ca="1">IF(OR(ROWS($1:27)&lt;=COUNTIF(TS_data,$B$1),ROWS($1:27)&lt;=COUNTIF(cointer_DATA,$B$1)),INDEX(MesData,SMALL(IF(TS_data=$B$1,ROW(INDIRECT("1:"&amp;ROWS(TS_data)))),ROWS($1:27)),15),"")</f>
        <v/>
      </c>
      <c r="H29" s="56" t="str">
        <f t="array" aca="1" ref="H29" ca="1">IF(OR(ROWS($1:27)&lt;=COUNTIF(TS_data,$B$1),ROWS($1:27)&lt;=COUNTIF(cointer_DATA,$B$1)),INDEX(MesData,SMALL(IF(TS_data=$B$1,ROW(INDIRECT("1:"&amp;ROWS(TS_data)))),ROWS($1:27)),18),"")</f>
        <v/>
      </c>
    </row>
    <row r="30" spans="1:8" x14ac:dyDescent="0.25">
      <c r="A30" t="str">
        <f t="shared" ca="1" si="0"/>
        <v xml:space="preserve"> </v>
      </c>
      <c r="B30" t="str">
        <f t="array" aca="1" ref="B30" ca="1">IF(OR((ROWS($1:28)&lt;=COUNTIF(TS_data,$B$1)),(ROWS($1:28)&lt;=COUNTIF(Co_interdata,$B$1))),INDEX(MesData,SMALL(IF((Co_interdata=$B$1),ROW(INDIRECT("1:"&amp;ROWS(TS_data)))),ROWS($1:28)),1),"")</f>
        <v/>
      </c>
      <c r="C30" t="str">
        <f t="array" aca="1" ref="C30" ca="1">IF(OR(ROWS($1:28)&lt;=COUNTIF(TS_data,$B$1),ROWS($1:28)&lt;=COUNTIF(cointer_DATA,$B$1)),INDEX(MesData,SMALL(IF(TS_data=$B$1,ROW(INDIRECT("1:"&amp;ROWS(TS_data)))),ROWS($1:28)),2),"")</f>
        <v/>
      </c>
      <c r="D30" s="13" t="str">
        <f t="array" aca="1" ref="D30" ca="1">IF(OR(ROWS($1:28)&lt;=COUNTIF(TS_data,$B$1),ROWS($1:28)&lt;=COUNTIF(cointer_DATA,$B$1)),INDEX(MesData,SMALL(IF(TS_data=$B$1,ROW(INDIRECT("1:"&amp;ROWS(TS_data)))),ROWS($1:28)),3),"")</f>
        <v/>
      </c>
      <c r="E30" s="56" t="str">
        <f t="array" aca="1" ref="E30" ca="1">IF(OR(ROWS($1:28)&lt;=COUNTIF(TS_data,$B$1),ROWS($1:28)&lt;=COUNTIF(cointer_DATA,$B$1)),INDEX(MesData,SMALL(IF(TS_data=$B$1,ROW(INDIRECT("1:"&amp;ROWS(TS_data)))),ROWS($1:28)),6),"")</f>
        <v/>
      </c>
      <c r="F30" s="56" t="str">
        <f t="array" aca="1" ref="F30" ca="1">IF(OR(ROWS($1:28)&lt;=COUNTIF(TS_data,$B$1),ROWS($1:28)&lt;=COUNTIF(cointer_DATA,$B$1)),INDEX(MesData,SMALL(IF(TS_data=$B$1,ROW(INDIRECT("1:"&amp;ROWS(TS_data)))),ROWS($1:28)),7),"")</f>
        <v/>
      </c>
      <c r="G30" s="56" t="str">
        <f t="array" aca="1" ref="G30" ca="1">IF(OR(ROWS($1:28)&lt;=COUNTIF(TS_data,$B$1),ROWS($1:28)&lt;=COUNTIF(cointer_DATA,$B$1)),INDEX(MesData,SMALL(IF(TS_data=$B$1,ROW(INDIRECT("1:"&amp;ROWS(TS_data)))),ROWS($1:28)),15),"")</f>
        <v/>
      </c>
      <c r="H30" s="56" t="str">
        <f t="array" aca="1" ref="H30" ca="1">IF(OR(ROWS($1:28)&lt;=COUNTIF(TS_data,$B$1),ROWS($1:28)&lt;=COUNTIF(cointer_DATA,$B$1)),INDEX(MesData,SMALL(IF(TS_data=$B$1,ROW(INDIRECT("1:"&amp;ROWS(TS_data)))),ROWS($1:28)),18),"")</f>
        <v/>
      </c>
    </row>
    <row r="31" spans="1:8" x14ac:dyDescent="0.25">
      <c r="A31" t="str">
        <f t="shared" ca="1" si="0"/>
        <v xml:space="preserve"> </v>
      </c>
      <c r="B31" t="str">
        <f t="array" aca="1" ref="B31" ca="1">IF(OR((ROWS($1:29)&lt;=COUNTIF(TS_data,$B$1)),(ROWS($1:29)&lt;=COUNTIF(Co_interdata,$B$1))),INDEX(MesData,SMALL(IF((Co_interdata=$B$1),ROW(INDIRECT("1:"&amp;ROWS(TS_data)))),ROWS($1:29)),1),"")</f>
        <v/>
      </c>
      <c r="C31" t="str">
        <f t="array" aca="1" ref="C31" ca="1">IF(OR(ROWS($1:29)&lt;=COUNTIF(TS_data,$B$1),ROWS($1:29)&lt;=COUNTIF(cointer_DATA,$B$1)),INDEX(MesData,SMALL(IF(TS_data=$B$1,ROW(INDIRECT("1:"&amp;ROWS(TS_data)))),ROWS($1:29)),2),"")</f>
        <v/>
      </c>
      <c r="D31" s="13" t="str">
        <f t="array" aca="1" ref="D31" ca="1">IF(OR(ROWS($1:29)&lt;=COUNTIF(TS_data,$B$1),ROWS($1:29)&lt;=COUNTIF(cointer_DATA,$B$1)),INDEX(MesData,SMALL(IF(TS_data=$B$1,ROW(INDIRECT("1:"&amp;ROWS(TS_data)))),ROWS($1:29)),3),"")</f>
        <v/>
      </c>
      <c r="E31" s="96" t="str">
        <f ca="1">IF(IF(ROWS($1:29)&lt;=COUNTIF(TS_data,$B$1),INDEX(MesData,SMALL(IF(TS_data=$B$1,ROW(INDIRECT("1:"&amp;ROWS(TS_data)))),ROWS($1:29)),5),"")="","",IF(ROWS($1:29)&lt;=COUNTIF(TS_data,$B$1),INDEX(MesData,SMALL(IF(TS_data=$B$1,ROW(INDIRECT("1:"&amp;ROWS(TS_data)))),ROWS($1:29)),5),""))</f>
        <v/>
      </c>
      <c r="F31" s="56" t="str">
        <f t="array" aca="1" ref="F31" ca="1">IF(OR(ROWS($1:29)&lt;=COUNTIF(TS_data,$B$1),ROWS($1:29)&lt;=COUNTIF(cointer_DATA,$B$1)),INDEX(MesData,SMALL(IF(TS_data=$B$1,ROW(INDIRECT("1:"&amp;ROWS(TS_data)))),ROWS($1:29)),7),"")</f>
        <v/>
      </c>
      <c r="G31" s="56" t="str">
        <f t="array" aca="1" ref="G31" ca="1">IF(OR(ROWS($1:29)&lt;=COUNTIF(TS_data,$B$1),ROWS($1:29)&lt;=COUNTIF(cointer_DATA,$B$1)),INDEX(MesData,SMALL(IF(TS_data=$B$1,ROW(INDIRECT("1:"&amp;ROWS(TS_data)))),ROWS($1:29)),15),"")</f>
        <v/>
      </c>
      <c r="H31" s="56" t="str">
        <f t="array" aca="1" ref="H31" ca="1">IF(OR(ROWS($1:29)&lt;=COUNTIF(TS_data,$B$1),ROWS($1:29)&lt;=COUNTIF(cointer_DATA,$B$1)),INDEX(MesData,SMALL(IF(TS_data=$B$1,ROW(INDIRECT("1:"&amp;ROWS(TS_data)))),ROWS($1:29)),18),"")</f>
        <v/>
      </c>
    </row>
    <row r="32" spans="1:8" x14ac:dyDescent="0.25">
      <c r="A32" t="str">
        <f t="shared" ca="1" si="0"/>
        <v xml:space="preserve"> </v>
      </c>
      <c r="B32" t="str">
        <f t="array" aca="1" ref="B32" ca="1">IF(OR(ROWS($1:30)&lt;=COUNTIF(TS_data,$B$1),ROWS($1:30)&lt;=COUNTIF(cointer_DATA,$B$1)),INDEX(MesData,SMALL(IF(TS_data=$B$1,ROW(INDIRECT("1:"&amp;ROWS(TS_data)))),ROWS($1:30)),1),"")</f>
        <v/>
      </c>
      <c r="C32" t="str">
        <f t="array" aca="1" ref="C32" ca="1">IF(OR(ROWS($1:30)&lt;=COUNTIF(TS_data,$B$1),ROWS($1:30)&lt;=COUNTIF(cointer_DATA,$B$1)),INDEX(MesData,SMALL(IF(TS_data=$B$1,ROW(INDIRECT("1:"&amp;ROWS(TS_data)))),ROWS($1:30)),2),"")</f>
        <v/>
      </c>
      <c r="D32" s="13" t="str">
        <f t="array" aca="1" ref="D32" ca="1">IF(OR(ROWS($1:30)&lt;=COUNTIF(TS_data,$B$1),ROWS($1:30)&lt;=COUNTIF(cointer_DATA,$B$1)),INDEX(MesData,SMALL(IF(TS_data=$B$1,ROW(INDIRECT("1:"&amp;ROWS(TS_data)))),ROWS($1:30)),3),"")</f>
        <v/>
      </c>
      <c r="E32" s="96" t="str">
        <f ca="1">IF(IF(ROWS($1:30)&lt;=COUNTIF(TS_data,$B$1),INDEX(MesData,SMALL(IF(TS_data=$B$1,ROW(INDIRECT("1:"&amp;ROWS(TS_data)))),ROWS($1:30)),5),"")="","",IF(ROWS($1:30)&lt;=COUNTIF(TS_data,$B$1),INDEX(MesData,SMALL(IF(TS_data=$B$1,ROW(INDIRECT("1:"&amp;ROWS(TS_data)))),ROWS($1:30)),5),""))</f>
        <v/>
      </c>
      <c r="F32" s="56" t="str">
        <f t="array" aca="1" ref="F32" ca="1">IF(OR(ROWS($1:30)&lt;=COUNTIF(TS_data,$B$1),ROWS($1:30)&lt;=COUNTIF(cointer_DATA,$B$1)),INDEX(MesData,SMALL(IF(TS_data=$B$1,ROW(INDIRECT("1:"&amp;ROWS(TS_data)))),ROWS($1:30)),7),"")</f>
        <v/>
      </c>
      <c r="G32" s="56" t="str">
        <f t="array" aca="1" ref="G32" ca="1">IF(OR(ROWS($1:30)&lt;=COUNTIF(TS_data,$B$1),ROWS($1:30)&lt;=COUNTIF(cointer_DATA,$B$1)),INDEX(MesData,SMALL(IF(TS_data=$B$1,ROW(INDIRECT("1:"&amp;ROWS(TS_data)))),ROWS($1:30)),15),"")</f>
        <v/>
      </c>
      <c r="H32" s="56" t="str">
        <f t="array" aca="1" ref="H32" ca="1">IF(OR(ROWS($1:30)&lt;=COUNTIF(TS_data,$B$1),ROWS($1:30)&lt;=COUNTIF(cointer_DATA,$B$1)),INDEX(MesData,SMALL(IF(TS_data=$B$1,ROW(INDIRECT("1:"&amp;ROWS(TS_data)))),ROWS($1:30)),18),"")</f>
        <v/>
      </c>
    </row>
    <row r="33" spans="2:8" x14ac:dyDescent="0.25">
      <c r="B33" t="str">
        <f t="array" aca="1" ref="B33" ca="1">IF(OR(ROWS($1:31)&lt;=COUNTIF(TS_data,$B$1),ROWS($1:31)&lt;=COUNTIF(cointer_DATA,$B$1)),INDEX(MesData,SMALL(IF(TS_data=$B$1,ROW(INDIRECT("1:"&amp;ROWS(TS_data)))),ROWS($1:31)),1),"")</f>
        <v/>
      </c>
      <c r="C33" t="str">
        <f t="array" aca="1" ref="C33" ca="1">IF(ROWS($1:31)&lt;=COUNTIF(TS_data,$B$1),INDEX(MesData,SMALL(IF(TS_data=$B$1,ROW(INDIRECT("1:"&amp;ROWS(TS_data)))),ROWS($1:31)),2),"")</f>
        <v/>
      </c>
      <c r="D33" s="13" t="str">
        <f t="array" aca="1" ref="D33" ca="1">IF(OR(ROWS($1:31)&lt;=COUNTIF(TS_data,$B$1),ROWS($1:31)&lt;=COUNTIF(cointer_DATA,$B$1)),INDEX(MesData,SMALL(IF(TS_data=$B$1,ROW(INDIRECT("1:"&amp;ROWS(TS_data)))),ROWS($1:31)),3),"")</f>
        <v/>
      </c>
      <c r="E33" s="96" t="str">
        <f ca="1">IF(IF(ROWS($1:31)&lt;=COUNTIF(TS_data,$B$1),INDEX(MesData,SMALL(IF(TS_data=$B$1,ROW(INDIRECT("1:"&amp;ROWS(TS_data)))),ROWS($1:31)),5),"")="","",IF(ROWS($1:31)&lt;=COUNTIF(TS_data,$B$1),INDEX(MesData,SMALL(IF(TS_data=$B$1,ROW(INDIRECT("1:"&amp;ROWS(TS_data)))),ROWS($1:31)),5),""))</f>
        <v/>
      </c>
      <c r="F33" s="56" t="str">
        <f t="array" aca="1" ref="F33" ca="1">IF(OR(ROWS($1:31)&lt;=COUNTIF(TS_data,$B$1),ROWS($1:31)&lt;=COUNTIF(cointer_DATA,$B$1)),INDEX(MesData,SMALL(IF(TS_data=$B$1,ROW(INDIRECT("1:"&amp;ROWS(TS_data)))),ROWS($1:31)),7),"")</f>
        <v/>
      </c>
      <c r="G33" s="56" t="str">
        <f>IF(A33="","",IF(VLOOKUP($A33,'effectif equipe'!$B$2:$AS$283,16,FALSE)="","",VLOOKUP($A33,'effectif equipe'!$B$2:$AS$283,16,FALSE)))</f>
        <v/>
      </c>
      <c r="H33" s="56" t="str">
        <f t="array" aca="1" ref="H33" ca="1">IF(OR(ROWS($1:31)&lt;=COUNTIF(TS_data,$B$1),ROWS($1:31)&lt;=COUNTIF(cointer_DATA,$B$1)),INDEX(MesData,SMALL(IF(TS_data=$B$1,ROW(INDIRECT("1:"&amp;ROWS(TS_data)))),ROWS($1:31)),18),"")</f>
        <v/>
      </c>
    </row>
    <row r="34" spans="2:8" x14ac:dyDescent="0.25">
      <c r="B34" t="str">
        <f t="array" aca="1" ref="B34" ca="1">IF(ROWS($1:32)&lt;=COUNTIF(TS_data,$B$1),INDEX(MesData,SMALL(IF(TS_data=$B$1,ROW(INDIRECT("1:"&amp;ROWS(TS_data)))),ROWS($1:32)),1),"")</f>
        <v/>
      </c>
      <c r="C34" t="str">
        <f t="array" aca="1" ref="C34" ca="1">IF(ROWS($1:32)&lt;=COUNTIF(TS_data,$B$1),INDEX(MesData,SMALL(IF(TS_data=$B$1,ROW(INDIRECT("1:"&amp;ROWS(TS_data)))),ROWS($1:32)),2),"")</f>
        <v/>
      </c>
      <c r="D34" s="13" t="str">
        <f t="array" aca="1" ref="D34" ca="1">IF(ROWS($1:32)&lt;=COUNTIF(TS_data,$B$1),INDEX(MesData,SMALL(IF(TS_data=$B$1,ROW(INDIRECT("1:"&amp;ROWS(TS_data)))),ROWS($1:32)),3),"")</f>
        <v/>
      </c>
      <c r="E34" s="56" t="str">
        <f>IF(A34="","",IF(VLOOKUP($A34,'effectif equipe'!$B$2:$AS$283,6,FALSE)="","",VLOOKUP($A34,'effectif equipe'!$B$2:$AS$283,6,FALSE)))</f>
        <v/>
      </c>
      <c r="F34" s="56" t="str">
        <f ca="1">IF(C34="","",IF(VLOOKUP($A34,'effectif equipe'!$B$2:$AS$283,8,FALSE)="","",VLOOKUP($A34,'effectif equipe'!$B$2:$AS$283,8,FALSE)))</f>
        <v/>
      </c>
      <c r="G34" s="56" t="str">
        <f>IF(A34="","",IF(VLOOKUP($A34,'effectif equipe'!$B$2:$AS$283,16,FALSE)="","",VLOOKUP($A34,'effectif equipe'!$B$2:$AS$283,16,FALSE)))</f>
        <v/>
      </c>
      <c r="H34" s="56" t="str">
        <f t="array" aca="1" ref="H34" ca="1">IF(OR(ROWS($1:32)&lt;=COUNTIF(TS_data,$B$1),ROWS($1:32)&lt;=COUNTIF(cointer_DATA,$B$1)),INDEX(MesData,SMALL(IF(TS_data=$B$1,ROW(INDIRECT("1:"&amp;ROWS(TS_data)))),ROWS($1:32)),18),"")</f>
        <v/>
      </c>
    </row>
    <row r="35" spans="2:8" x14ac:dyDescent="0.25">
      <c r="B35" t="str">
        <f t="array" aca="1" ref="B35" ca="1">IF(ROWS($1:33)&lt;=COUNTIF(TS_data,$B$1),INDEX(MesData,SMALL(IF(TS_data=$B$1,ROW(INDIRECT("1:"&amp;ROWS(TS_data)))),ROWS($1:33)),1),"")</f>
        <v/>
      </c>
      <c r="C35" t="str">
        <f t="array" aca="1" ref="C35" ca="1">IF(ROWS($1:33)&lt;=COUNTIF(TS_data,$B$1),INDEX(MesData,SMALL(IF(TS_data=$B$1,ROW(INDIRECT("1:"&amp;ROWS(TS_data)))),ROWS($1:33)),2),"")</f>
        <v/>
      </c>
      <c r="D35" s="13" t="str">
        <f t="array" aca="1" ref="D35" ca="1">IF(ROWS($1:33)&lt;=COUNTIF(TS_data,$B$1),INDEX(MesData,SMALL(IF(TS_data=$B$1,ROW(INDIRECT("1:"&amp;ROWS(TS_data)))),ROWS($1:33)),3),"")</f>
        <v/>
      </c>
      <c r="E35" s="56" t="str">
        <f>IF(A35="","",IF(VLOOKUP($A35,'effectif equipe'!$B$2:$AS$283,6,FALSE)="","",VLOOKUP($A35,'effectif equipe'!$B$2:$AS$283,6,FALSE)))</f>
        <v/>
      </c>
      <c r="F35" s="56" t="str">
        <f ca="1">IF(C35="","",IF(VLOOKUP($A35,'effectif equipe'!$B$2:$AS$283,8,FALSE)="","",VLOOKUP($A35,'effectif equipe'!$B$2:$AS$283,8,FALSE)))</f>
        <v/>
      </c>
      <c r="G35" s="56" t="str">
        <f>IF(A35="","",IF(VLOOKUP($A35,'effectif equipe'!$B$2:$AS$283,16,FALSE)="","",VLOOKUP($A35,'effectif equipe'!$B$2:$AS$283,16,FALSE)))</f>
        <v/>
      </c>
      <c r="H35" s="56" t="str">
        <f>IF(A35="","",IF(VLOOKUP($A35,'effectif equipe'!$B$2:$AS$283,19,FALSE)="","",VLOOKUP($A35,'effectif equipe'!$B$2:$AS$283,19,FALSE)))</f>
        <v/>
      </c>
    </row>
    <row r="36" spans="2:8" x14ac:dyDescent="0.25">
      <c r="B36" t="str">
        <f t="array" aca="1" ref="B36" ca="1">IF(ROWS($1:34)&lt;=COUNTIF(TS_data,$B$1),INDEX(MesData,SMALL(IF(TS_data=$B$1,ROW(INDIRECT("1:"&amp;ROWS(TS_data)))),ROWS($1:34)),1),"")</f>
        <v/>
      </c>
      <c r="C36" t="str">
        <f t="array" aca="1" ref="C36" ca="1">IF(ROWS($1:34)&lt;=COUNTIF(TS_data,$B$1),INDEX(MesData,SMALL(IF(TS_data=$B$1,ROW(INDIRECT("1:"&amp;ROWS(TS_data)))),ROWS($1:34)),2),"")</f>
        <v/>
      </c>
      <c r="D36" s="13" t="str">
        <f t="array" aca="1" ref="D36" ca="1">IF(ROWS($1:34)&lt;=COUNTIF(TS_data,$B$1),INDEX(MesData,SMALL(IF(TS_data=$B$1,ROW(INDIRECT("1:"&amp;ROWS(TS_data)))),ROWS($1:34)),3),"")</f>
        <v/>
      </c>
      <c r="E36" s="56" t="str">
        <f>IF(A36="","",IF(VLOOKUP($A36,'effectif equipe'!$B$2:$AS$283,6,FALSE)="","",VLOOKUP($A36,'effectif equipe'!$B$2:$AS$283,6,FALSE)))</f>
        <v/>
      </c>
      <c r="F36" s="56" t="str">
        <f ca="1">IF(C36="","",IF(VLOOKUP($A36,'effectif equipe'!$B$2:$AS$283,8,FALSE)="","",VLOOKUP($A36,'effectif equipe'!$B$2:$AS$283,8,FALSE)))</f>
        <v/>
      </c>
      <c r="G36" s="56" t="str">
        <f>IF(A36="","",IF(VLOOKUP($A36,'effectif equipe'!$B$2:$AS$283,16,FALSE)="","",VLOOKUP($A36,'effectif equipe'!$B$2:$AS$283,16,FALSE)))</f>
        <v/>
      </c>
      <c r="H36" s="56" t="str">
        <f>IF(A36="","",IF(VLOOKUP($A36,'effectif equipe'!$B$2:$AS$283,19,FALSE)="","",VLOOKUP($A36,'effectif equipe'!$B$2:$AS$283,19,FALSE)))</f>
        <v/>
      </c>
    </row>
    <row r="37" spans="2:8" x14ac:dyDescent="0.25">
      <c r="B37" t="str">
        <f t="array" aca="1" ref="B37" ca="1">IF(ROWS($1:35)&lt;=COUNTIF(TS_data,$B$1),INDEX(MesData,SMALL(IF(TS_data=$B$1,ROW(INDIRECT("1:"&amp;ROWS(TS_data)))),ROWS($1:35)),1),"")</f>
        <v/>
      </c>
      <c r="C37" t="str">
        <f t="array" aca="1" ref="C37" ca="1">IF(ROWS($1:35)&lt;=COUNTIF(TS_data,$B$1),INDEX(MesData,SMALL(IF(TS_data=$B$1,ROW(INDIRECT("1:"&amp;ROWS(TS_data)))),ROWS($1:35)),2),"")</f>
        <v/>
      </c>
      <c r="D37" s="13" t="str">
        <f t="array" aca="1" ref="D37" ca="1">IF(ROWS($1:35)&lt;=COUNTIF(TS_data,$B$1),INDEX(MesData,SMALL(IF(TS_data=$B$1,ROW(INDIRECT("1:"&amp;ROWS(TS_data)))),ROWS($1:35)),3),"")</f>
        <v/>
      </c>
      <c r="E37" s="56" t="str">
        <f>IF(A37="","",IF(VLOOKUP($A37,'effectif equipe'!$B$2:$AS$283,6,FALSE)="","",VLOOKUP($A37,'effectif equipe'!$B$2:$AS$283,6,FALSE)))</f>
        <v/>
      </c>
      <c r="F37" s="56" t="str">
        <f ca="1">IF(C37="","",IF(VLOOKUP($A37,'effectif equipe'!$B$2:$AS$283,8,FALSE)="","",VLOOKUP($A37,'effectif equipe'!$B$2:$AS$283,8,FALSE)))</f>
        <v/>
      </c>
      <c r="G37" s="56" t="str">
        <f>IF(A37="","",IF(VLOOKUP($A37,'effectif equipe'!$B$2:$AS$283,16,FALSE)="","",VLOOKUP($A37,'effectif equipe'!$B$2:$AS$283,16,FALSE)))</f>
        <v/>
      </c>
      <c r="H37" s="56" t="str">
        <f>IF(A37="","",IF(VLOOKUP($A37,'effectif equipe'!$B$2:$AS$283,19,FALSE)="","",VLOOKUP($A37,'effectif equipe'!$B$2:$AS$283,19,FALSE)))</f>
        <v/>
      </c>
    </row>
    <row r="38" spans="2:8" x14ac:dyDescent="0.25">
      <c r="B38" t="str">
        <f t="array" aca="1" ref="B38" ca="1">IF(ROWS($1:36)&lt;=COUNTIF(TS_data,$B$1),INDEX(MesData,SMALL(IF(TS_data=$B$1,ROW(INDIRECT("1:"&amp;ROWS(TS_data)))),ROWS($1:36)),1),"")</f>
        <v/>
      </c>
      <c r="C38" t="str">
        <f t="array" aca="1" ref="C38" ca="1">IF(ROWS($1:36)&lt;=COUNTIF(TS_data,$B$1),INDEX(MesData,SMALL(IF(TS_data=$B$1,ROW(INDIRECT("1:"&amp;ROWS(TS_data)))),ROWS($1:36)),2),"")</f>
        <v/>
      </c>
      <c r="D38" s="13" t="str">
        <f t="array" aca="1" ref="D38" ca="1">IF(ROWS($1:36)&lt;=COUNTIF(TS_data,$B$1),INDEX(MesData,SMALL(IF(TS_data=$B$1,ROW(INDIRECT("1:"&amp;ROWS(TS_data)))),ROWS($1:36)),3),"")</f>
        <v/>
      </c>
      <c r="E38" s="56" t="str">
        <f>IF(A38="","",IF(VLOOKUP($A38,'effectif equipe'!$B$2:$AS$283,6,FALSE)="","",VLOOKUP($A38,'effectif equipe'!$B$2:$AS$283,6,FALSE)))</f>
        <v/>
      </c>
      <c r="F38" s="56" t="str">
        <f ca="1">IF(C38="","",IF(VLOOKUP($A38,'effectif equipe'!$B$2:$AS$283,8,FALSE)="","",VLOOKUP($A38,'effectif equipe'!$B$2:$AS$283,8,FALSE)))</f>
        <v/>
      </c>
      <c r="G38" s="56" t="str">
        <f>IF(A38="","",IF(VLOOKUP($A38,'effectif equipe'!$B$2:$AS$283,16,FALSE)="","",VLOOKUP($A38,'effectif equipe'!$B$2:$AS$283,16,FALSE)))</f>
        <v/>
      </c>
      <c r="H38" s="56" t="str">
        <f>IF(A38="","",IF(VLOOKUP($A38,'effectif equipe'!$B$2:$AS$283,19,FALSE)="","",VLOOKUP($A38,'effectif equipe'!$B$2:$AS$283,19,FALSE)))</f>
        <v/>
      </c>
    </row>
    <row r="39" spans="2:8" x14ac:dyDescent="0.25">
      <c r="B39" t="str">
        <f t="array" aca="1" ref="B39" ca="1">IF(ROWS($1:37)&lt;=COUNTIF(TS_data,$B$1),INDEX(MesData,SMALL(IF(TS_data=$B$1,ROW(INDIRECT("1:"&amp;ROWS(TS_data)))),ROWS($1:37)),1),"")</f>
        <v/>
      </c>
      <c r="C39" t="str">
        <f t="array" aca="1" ref="C39" ca="1">IF(ROWS($1:37)&lt;=COUNTIF(TS_data,$B$1),INDEX(MesData,SMALL(IF(TS_data=$B$1,ROW(INDIRECT("1:"&amp;ROWS(TS_data)))),ROWS($1:37)),2),"")</f>
        <v/>
      </c>
      <c r="D39" s="13" t="str">
        <f t="array" aca="1" ref="D39" ca="1">IF(ROWS($1:37)&lt;=COUNTIF(TS_data,$B$1),INDEX(MesData,SMALL(IF(TS_data=$B$1,ROW(INDIRECT("1:"&amp;ROWS(TS_data)))),ROWS($1:37)),3),"")</f>
        <v/>
      </c>
      <c r="E39" s="56" t="str">
        <f>IF(A39="","",IF(VLOOKUP($A39,'effectif equipe'!$B$2:$AS$283,6,FALSE)="","",VLOOKUP($A39,'effectif equipe'!$B$2:$AS$283,6,FALSE)))</f>
        <v/>
      </c>
      <c r="F39" s="56" t="str">
        <f ca="1">IF(C39="","",IF(VLOOKUP($A39,'effectif equipe'!$B$2:$AS$283,8,FALSE)="","",VLOOKUP($A39,'effectif equipe'!$B$2:$AS$283,8,FALSE)))</f>
        <v/>
      </c>
      <c r="G39" s="56" t="str">
        <f>IF(A39="","",IF(VLOOKUP($A39,'effectif equipe'!$B$2:$AS$283,16,FALSE)="","",VLOOKUP($A39,'effectif equipe'!$B$2:$AS$283,16,FALSE)))</f>
        <v/>
      </c>
      <c r="H39" s="56" t="str">
        <f>IF(A39="","",IF(VLOOKUP($A39,'effectif equipe'!$B$2:$AS$283,19,FALSE)="","",VLOOKUP($A39,'effectif equipe'!$B$2:$AS$283,19,FALSE)))</f>
        <v/>
      </c>
    </row>
    <row r="40" spans="2:8" x14ac:dyDescent="0.25">
      <c r="B40" t="str">
        <f t="array" aca="1" ref="B40" ca="1">IF(ROWS($1:38)&lt;=COUNTIF(TS_data,$B$1),INDEX(MesData,SMALL(IF(TS_data=$B$1,ROW(INDIRECT("1:"&amp;ROWS(TS_data)))),ROWS($1:38)),1),"")</f>
        <v/>
      </c>
      <c r="C40" t="str">
        <f t="array" aca="1" ref="C40" ca="1">IF(ROWS($1:38)&lt;=COUNTIF(TS_data,$B$1),INDEX(MesData,SMALL(IF(TS_data=$B$1,ROW(INDIRECT("1:"&amp;ROWS(TS_data)))),ROWS($1:38)),2),"")</f>
        <v/>
      </c>
      <c r="D40" s="13" t="str">
        <f t="array" aca="1" ref="D40" ca="1">IF(ROWS($1:38)&lt;=COUNTIF(TS_data,$B$1),INDEX(MesData,SMALL(IF(TS_data=$B$1,ROW(INDIRECT("1:"&amp;ROWS(TS_data)))),ROWS($1:38)),3),"")</f>
        <v/>
      </c>
      <c r="E40" s="56" t="str">
        <f>IF(A40="","",VLOOKUP($A40,'effectif equipe'!$B$2:$AP$280,6,FALSE))</f>
        <v/>
      </c>
      <c r="G40" s="56" t="str">
        <f>IF(A40="","",IF(VLOOKUP($A40,'effectif equipe'!$B$2:$AS$283,16,FALSE)="","",VLOOKUP($A40,'effectif equipe'!$B$2:$AS$283,16,FALSE)))</f>
        <v/>
      </c>
      <c r="H40" s="56" t="str">
        <f>IF(A40="","",IF(VLOOKUP($A40,'effectif equipe'!$B$2:$AS$283,19,FALSE)="","",VLOOKUP($A40,'effectif equipe'!$B$2:$AS$283,19,FALSE)))</f>
        <v/>
      </c>
    </row>
    <row r="41" spans="2:8" x14ac:dyDescent="0.25">
      <c r="B41" t="str">
        <f t="array" aca="1" ref="B41" ca="1">IF(ROWS($1:39)&lt;=COUNTIF(TS_data,$B$1),INDEX(MesData,SMALL(IF(TS_data=$B$1,ROW(INDIRECT("1:"&amp;ROWS(TS_data)))),ROWS($1:39)),1),"")</f>
        <v/>
      </c>
      <c r="C41" t="str">
        <f t="array" aca="1" ref="C41" ca="1">IF(ROWS($1:39)&lt;=COUNTIF(TS_data,$B$1),INDEX(MesData,SMALL(IF(TS_data=$B$1,ROW(INDIRECT("1:"&amp;ROWS(TS_data)))),ROWS($1:39)),2),"")</f>
        <v/>
      </c>
      <c r="D41" s="13" t="str">
        <f t="array" aca="1" ref="D41" ca="1">IF(ROWS($1:39)&lt;=COUNTIF(TS_data,$B$1),INDEX(MesData,SMALL(IF(TS_data=$B$1,ROW(INDIRECT("1:"&amp;ROWS(TS_data)))),ROWS($1:39)),3),"")</f>
        <v/>
      </c>
      <c r="E41" s="56" t="str">
        <f>IF(A41="","",VLOOKUP($A41,'effectif equipe'!$B$2:$AP$280,6,FALSE))</f>
        <v/>
      </c>
      <c r="G41" s="56" t="str">
        <f>IF(A41="","",IF(VLOOKUP($A41,'effectif equipe'!$B$2:$AS$283,16,FALSE)="","",VLOOKUP($A41,'effectif equipe'!$B$2:$AS$283,16,FALSE)))</f>
        <v/>
      </c>
      <c r="H41" s="56" t="str">
        <f>IF(A41="","",IF(VLOOKUP($A41,'effectif equipe'!$B$2:$AS$283,19,FALSE)="","",VLOOKUP($A41,'effectif equipe'!$B$2:$AS$283,19,FALSE)))</f>
        <v/>
      </c>
    </row>
    <row r="42" spans="2:8" x14ac:dyDescent="0.25">
      <c r="B42" t="str">
        <f t="array" aca="1" ref="B42" ca="1">IF(ROWS($1:40)&lt;=COUNTIF(TS_data,$B$1),INDEX(MesData,SMALL(IF(TS_data=$B$1,ROW(INDIRECT("1:"&amp;ROWS(TS_data)))),ROWS($1:40)),1),"")</f>
        <v/>
      </c>
      <c r="C42" t="str">
        <f t="array" aca="1" ref="C42" ca="1">IF(ROWS($1:40)&lt;=COUNTIF(TS_data,$B$1),INDEX(MesData,SMALL(IF(TS_data=$B$1,ROW(INDIRECT("1:"&amp;ROWS(TS_data)))),ROWS($1:40)),2),"")</f>
        <v/>
      </c>
      <c r="D42" s="13" t="str">
        <f t="array" aca="1" ref="D42" ca="1">IF(ROWS($1:40)&lt;=COUNTIF(TS_data,$B$1),INDEX(MesData,SMALL(IF(TS_data=$B$1,ROW(INDIRECT("1:"&amp;ROWS(TS_data)))),ROWS($1:40)),3),"")</f>
        <v/>
      </c>
      <c r="E42" s="56" t="str">
        <f>IF(A42="","",VLOOKUP($A42,'effectif equipe'!$B$2:$AP$280,6,FALSE))</f>
        <v/>
      </c>
      <c r="G42" s="56" t="str">
        <f>IF(A42="","",IF(VLOOKUP($A42,'effectif equipe'!$B$2:$AS$283,16,FALSE)="","",VLOOKUP($A42,'effectif equipe'!$B$2:$AS$283,16,FALSE)))</f>
        <v/>
      </c>
      <c r="H42" s="56" t="str">
        <f>IF(A42="","",IF(VLOOKUP($A42,'effectif equipe'!$B$2:$AS$283,19,FALSE)="","",VLOOKUP($A42,'effectif equipe'!$B$2:$AS$283,19,FALSE)))</f>
        <v/>
      </c>
    </row>
    <row r="43" spans="2:8" x14ac:dyDescent="0.25">
      <c r="B43" t="str">
        <f t="array" aca="1" ref="B43" ca="1">IF(ROWS($1:41)&lt;=COUNTIF(TS_data,$B$1),INDEX(MesData,SMALL(IF(TS_data=$B$1,ROW(INDIRECT("1:"&amp;ROWS(TS_data)))),ROWS($1:41)),1),"")</f>
        <v/>
      </c>
      <c r="C43" t="str">
        <f t="array" aca="1" ref="C43" ca="1">IF(ROWS($1:41)&lt;=COUNTIF(TS_data,$B$1),INDEX(MesData,SMALL(IF(TS_data=$B$1,ROW(INDIRECT("1:"&amp;ROWS(TS_data)))),ROWS($1:41)),2),"")</f>
        <v/>
      </c>
      <c r="D43" s="13" t="str">
        <f t="array" aca="1" ref="D43" ca="1">IF(ROWS($1:41)&lt;=COUNTIF(TS_data,$B$1),INDEX(MesData,SMALL(IF(TS_data=$B$1,ROW(INDIRECT("1:"&amp;ROWS(TS_data)))),ROWS($1:41)),3),"")</f>
        <v/>
      </c>
      <c r="E43" s="56" t="str">
        <f>IF(A43="","",VLOOKUP($A43,'effectif equipe'!$B$2:$AP$280,6,FALSE))</f>
        <v/>
      </c>
      <c r="G43" s="56" t="str">
        <f>IF(A43="","",IF(VLOOKUP($A43,'effectif equipe'!$B$2:$AS$283,16,FALSE)="","",VLOOKUP($A43,'effectif equipe'!$B$2:$AS$283,16,FALSE)))</f>
        <v/>
      </c>
      <c r="H43" s="56" t="str">
        <f>IF(A43="","",IF(VLOOKUP($A43,'effectif equipe'!$B$2:$AS$283,19,FALSE)="","",VLOOKUP($A43,'effectif equipe'!$B$2:$AS$283,19,FALSE)))</f>
        <v/>
      </c>
    </row>
    <row r="44" spans="2:8" x14ac:dyDescent="0.25">
      <c r="B44" t="str">
        <f t="array" aca="1" ref="B44" ca="1">IF(ROWS($1:42)&lt;=COUNTIF(TS_data,$B$1),INDEX(MesData,SMALL(IF(TS_data=$B$1,ROW(INDIRECT("1:"&amp;ROWS(TS_data)))),ROWS($1:42)),1),"")</f>
        <v/>
      </c>
      <c r="C44" t="str">
        <f t="array" aca="1" ref="C44" ca="1">IF(ROWS($1:42)&lt;=COUNTIF(TS_data,$B$1),INDEX(MesData,SMALL(IF(TS_data=$B$1,ROW(INDIRECT("1:"&amp;ROWS(TS_data)))),ROWS($1:42)),2),"")</f>
        <v/>
      </c>
      <c r="D44" s="13" t="str">
        <f t="array" aca="1" ref="D44" ca="1">IF(ROWS($1:42)&lt;=COUNTIF(TS_data,$B$1),INDEX(MesData,SMALL(IF(TS_data=$B$1,ROW(INDIRECT("1:"&amp;ROWS(TS_data)))),ROWS($1:42)),3),"")</f>
        <v/>
      </c>
      <c r="E44" s="56" t="str">
        <f>IF(A44="","",VLOOKUP($A44,'effectif equipe'!$B$2:$AP$280,6,FALSE))</f>
        <v/>
      </c>
      <c r="G44" s="56" t="str">
        <f>IF(A44="","",IF(VLOOKUP($A44,'effectif equipe'!$B$2:$AS$283,16,FALSE)="","",VLOOKUP($A44,'effectif equipe'!$B$2:$AS$283,16,FALSE)))</f>
        <v/>
      </c>
      <c r="H44" s="56" t="str">
        <f>IF(A44="","",IF(VLOOKUP($A44,'effectif equipe'!$B$2:$AS$283,19,FALSE)="","",VLOOKUP($A44,'effectif equipe'!$B$2:$AS$283,19,FALSE)))</f>
        <v/>
      </c>
    </row>
    <row r="45" spans="2:8" x14ac:dyDescent="0.25">
      <c r="B45" t="str">
        <f t="array" aca="1" ref="B45" ca="1">IF(ROWS($1:43)&lt;=COUNTIF(TS_data,$B$1),INDEX(MesData,SMALL(IF(TS_data=$B$1,ROW(INDIRECT("1:"&amp;ROWS(TS_data)))),ROWS($1:43)),1),"")</f>
        <v/>
      </c>
      <c r="D45" s="13" t="str">
        <f t="array" aca="1" ref="D45" ca="1">IF(ROWS($1:43)&lt;=COUNTIF(TS_data,$B$1),INDEX(MesData,SMALL(IF(TS_data=$B$1,ROW(INDIRECT("1:"&amp;ROWS(TS_data)))),ROWS($1:43)),3),"")</f>
        <v/>
      </c>
      <c r="E45" s="56" t="str">
        <f>IF(A45="","",VLOOKUP($A45,'effectif equipe'!$B$2:$AP$280,6,FALSE))</f>
        <v/>
      </c>
    </row>
    <row r="46" spans="2:8" x14ac:dyDescent="0.25">
      <c r="B46" t="str">
        <f t="array" aca="1" ref="B46" ca="1">IF(ROWS($1:44)&lt;=COUNTIF(TS_data,$B$1),INDEX(MesData,SMALL(IF(TS_data=$B$1,ROW(INDIRECT("1:"&amp;ROWS(TS_data)))),ROWS($1:44)),1),"")</f>
        <v/>
      </c>
      <c r="C46" t="str">
        <f t="array" aca="1" ref="C46" ca="1">IF(ROWS($1:44)&lt;=COUNTIF(TS_data,$B$1),INDEX(MesData,SMALL(IF(TS_data=$B$1,ROW(INDIRECT("1:"&amp;ROWS(TS_data)))),ROWS($1:44)),2),"")</f>
        <v/>
      </c>
      <c r="D46" s="13" t="str">
        <f t="array" aca="1" ref="D46" ca="1">IF(ROWS($1:44)&lt;=COUNTIF(TS_data,$B$1),INDEX(MesData,SMALL(IF(TS_data=$B$1,ROW(INDIRECT("1:"&amp;ROWS(TS_data)))),ROWS($1:44)),3),"")</f>
        <v/>
      </c>
      <c r="E46" s="56" t="str">
        <f>IF(A46="","",VLOOKUP($A46,'effectif equipe'!$B$2:$AP$280,6,FALSE))</f>
        <v/>
      </c>
    </row>
    <row r="47" spans="2:8" x14ac:dyDescent="0.25">
      <c r="B47" t="str">
        <f t="array" aca="1" ref="B47" ca="1">IF(ROWS($1:45)&lt;=COUNTIF(TS_data,$B$1),INDEX(MesData,SMALL(IF(TS_data=$B$1,ROW(INDIRECT("1:"&amp;ROWS(TS_data)))),ROWS($1:45)),1),"")</f>
        <v/>
      </c>
      <c r="C47" t="str">
        <f t="array" aca="1" ref="C47" ca="1">IF(ROWS($1:45)&lt;=COUNTIF(TS_data,$B$1),INDEX(MesData,SMALL(IF(TS_data=$B$1,ROW(INDIRECT("1:"&amp;ROWS(TS_data)))),ROWS($1:45)),2),"")</f>
        <v/>
      </c>
      <c r="D47" s="13" t="str">
        <f t="array" aca="1" ref="D47" ca="1">IF(ROWS($1:45)&lt;=COUNTIF(TS_data,$B$1),INDEX(MesData,SMALL(IF(TS_data=$B$1,ROW(INDIRECT("1:"&amp;ROWS(TS_data)))),ROWS($1:45)),3),"")</f>
        <v/>
      </c>
      <c r="E47" s="56" t="str">
        <f>IF(A47="","",VLOOKUP($A47,'effectif equipe'!$B$2:$AP$280,6,FALSE))</f>
        <v/>
      </c>
    </row>
    <row r="48" spans="2:8" x14ac:dyDescent="0.25">
      <c r="B48" t="str">
        <f t="array" aca="1" ref="B48" ca="1">IF(ROWS($1:46)&lt;=COUNTIF(TS_data,$B$1),INDEX(MesData,SMALL(IF(TS_data=$B$1,ROW(INDIRECT("1:"&amp;ROWS(TS_data)))),ROWS($1:46)),1),"")</f>
        <v/>
      </c>
      <c r="C48" t="str">
        <f t="array" aca="1" ref="C48" ca="1">IF(ROWS($1:46)&lt;=COUNTIF(TS_data,$B$1),INDEX(MesData,SMALL(IF(TS_data=$B$1,ROW(INDIRECT("1:"&amp;ROWS(TS_data)))),ROWS($1:46)),2),"")</f>
        <v/>
      </c>
      <c r="D48" s="13" t="str">
        <f t="array" aca="1" ref="D48" ca="1">IF(ROWS($1:46)&lt;=COUNTIF(TS_data,$B$1),INDEX(MesData,SMALL(IF(TS_data=$B$1,ROW(INDIRECT("1:"&amp;ROWS(TS_data)))),ROWS($1:46)),3),"")</f>
        <v/>
      </c>
      <c r="E48" s="56" t="str">
        <f>IF(A48="","",VLOOKUP($A48,'effectif equipe'!$B$2:$AP$280,6,FALSE))</f>
        <v/>
      </c>
    </row>
    <row r="49" spans="2:5" x14ac:dyDescent="0.25">
      <c r="B49" t="str">
        <f t="array" aca="1" ref="B49" ca="1">IF(ROWS($1:47)&lt;=COUNTIF(TS_data,$B$1),INDEX(MesData,SMALL(IF(TS_data=$B$1,ROW(INDIRECT("1:"&amp;ROWS(TS_data)))),ROWS($1:47)),1),"")</f>
        <v/>
      </c>
      <c r="C49" t="str">
        <f t="array" aca="1" ref="C49" ca="1">IF(ROWS($1:47)&lt;=COUNTIF(TS_data,$B$1),INDEX(MesData,SMALL(IF(TS_data=$B$1,ROW(INDIRECT("1:"&amp;ROWS(TS_data)))),ROWS($1:47)),2),"")</f>
        <v/>
      </c>
      <c r="D49" s="13" t="str">
        <f t="array" aca="1" ref="D49" ca="1">IF(ROWS($1:47)&lt;=COUNTIF(TS_data,$B$1),INDEX(MesData,SMALL(IF(TS_data=$B$1,ROW(INDIRECT("1:"&amp;ROWS(TS_data)))),ROWS($1:47)),3),"")</f>
        <v/>
      </c>
      <c r="E49" s="56" t="str">
        <f>IF(A49="","",VLOOKUP($A49,'effectif equipe'!$B$2:$AP$280,6,FALSE))</f>
        <v/>
      </c>
    </row>
    <row r="50" spans="2:5" x14ac:dyDescent="0.25">
      <c r="B50" t="str">
        <f t="array" aca="1" ref="B50" ca="1">IF(ROWS($1:48)&lt;=COUNTIF(TS_data,$B$1),INDEX(MesData,SMALL(IF(TS_data=$B$1,ROW(INDIRECT("1:"&amp;ROWS(TS_data)))),ROWS($1:48)),1),"")</f>
        <v/>
      </c>
      <c r="C50" t="str">
        <f t="array" aca="1" ref="C50" ca="1">IF(ROWS($1:48)&lt;=COUNTIF(TS_data,$B$1),INDEX(MesData,SMALL(IF(TS_data=$B$1,ROW(INDIRECT("1:"&amp;ROWS(TS_data)))),ROWS($1:48)),2),"")</f>
        <v/>
      </c>
      <c r="D50" s="13" t="str">
        <f t="array" aca="1" ref="D50" ca="1">IF(ROWS($1:48)&lt;=COUNTIF(TS_data,$B$1),INDEX(MesData,SMALL(IF(TS_data=$B$1,ROW(INDIRECT("1:"&amp;ROWS(TS_data)))),ROWS($1:48)),3),"")</f>
        <v/>
      </c>
      <c r="E50" s="56" t="str">
        <f>IF(A50="","",VLOOKUP($A50,'effectif equipe'!$B$2:$AP$280,6,FALSE))</f>
        <v/>
      </c>
    </row>
    <row r="51" spans="2:5" x14ac:dyDescent="0.25">
      <c r="B51" t="str">
        <f t="array" aca="1" ref="B51" ca="1">IF(ROWS($1:49)&lt;=COUNTIF(TS_data,$B$1),INDEX(MesData,SMALL(IF(TS_data=$B$1,ROW(INDIRECT("1:"&amp;ROWS(TS_data)))),ROWS($1:49)),1),"")</f>
        <v/>
      </c>
      <c r="C51" t="str">
        <f t="array" aca="1" ref="C51" ca="1">IF(ROWS($1:49)&lt;=COUNTIF(TS_data,$B$1),INDEX(MesData,SMALL(IF(TS_data=$B$1,ROW(INDIRECT("1:"&amp;ROWS(TS_data)))),ROWS($1:49)),2),"")</f>
        <v/>
      </c>
      <c r="D51" s="13" t="str">
        <f t="array" aca="1" ref="D51" ca="1">IF(ROWS($1:49)&lt;=COUNTIF(TS_data,$B$1),INDEX(MesData,SMALL(IF(TS_data=$B$1,ROW(INDIRECT("1:"&amp;ROWS(TS_data)))),ROWS($1:49)),3),"")</f>
        <v/>
      </c>
      <c r="E51" s="56" t="str">
        <f>IF(A51="","",VLOOKUP($A51,'effectif equipe'!$B$2:$AP$280,6,FALSE))</f>
        <v/>
      </c>
    </row>
    <row r="52" spans="2:5" x14ac:dyDescent="0.25">
      <c r="B52" t="str">
        <f t="array" aca="1" ref="B52" ca="1">IF(ROWS($1:50)&lt;=COUNTIF(TS_data,$B$1),INDEX(MesData,SMALL(IF(TS_data=$B$1,ROW(INDIRECT("1:"&amp;ROWS(TS_data)))),ROWS($1:50)),1),"")</f>
        <v/>
      </c>
      <c r="C52" t="str">
        <f t="array" aca="1" ref="C52" ca="1">IF(ROWS($1:50)&lt;=COUNTIF(TS_data,$B$1),INDEX(MesData,SMALL(IF(TS_data=$B$1,ROW(INDIRECT("1:"&amp;ROWS(TS_data)))),ROWS($1:50)),2),"")</f>
        <v/>
      </c>
      <c r="D52" s="13" t="str">
        <f t="array" aca="1" ref="D52" ca="1">IF(ROWS($1:50)&lt;=COUNTIF(TS_data,$B$1),INDEX(MesData,SMALL(IF(TS_data=$B$1,ROW(INDIRECT("1:"&amp;ROWS(TS_data)))),ROWS($1:50)),3),"")</f>
        <v/>
      </c>
      <c r="E52" s="56" t="str">
        <f>IF(A52="","",VLOOKUP($A52,'effectif equipe'!$B$2:$AP$280,6,FALSE))</f>
        <v/>
      </c>
    </row>
    <row r="53" spans="2:5" x14ac:dyDescent="0.25">
      <c r="B53" t="str">
        <f t="array" aca="1" ref="B53" ca="1">IF(ROWS($1:51)&lt;=COUNTIF(TS_data,$B$1),INDEX(MesData,SMALL(IF(TS_data=$B$1,ROW(INDIRECT("1:"&amp;ROWS(TS_data)))),ROWS($1:51)),1),"")</f>
        <v/>
      </c>
      <c r="C53" t="str">
        <f t="array" aca="1" ref="C53" ca="1">IF(ROWS($1:51)&lt;=COUNTIF(TS_data,$B$1),INDEX(MesData,SMALL(IF(TS_data=$B$1,ROW(INDIRECT("1:"&amp;ROWS(TS_data)))),ROWS($1:51)),2),"")</f>
        <v/>
      </c>
      <c r="D53" s="13" t="str">
        <f t="array" aca="1" ref="D53" ca="1">IF(ROWS($1:51)&lt;=COUNTIF(TS_data,$B$1),INDEX(MesData,SMALL(IF(TS_data=$B$1,ROW(INDIRECT("1:"&amp;ROWS(TS_data)))),ROWS($1:51)),3),"")</f>
        <v/>
      </c>
      <c r="E53" s="56" t="str">
        <f>IF(A53="","",VLOOKUP($A53,'effectif equipe'!$B$2:$AP$280,6,FALSE))</f>
        <v/>
      </c>
    </row>
    <row r="54" spans="2:5" x14ac:dyDescent="0.25">
      <c r="B54" t="str">
        <f t="array" aca="1" ref="B54" ca="1">IF(ROWS($1:52)&lt;=COUNTIF(TS_data,$B$1),INDEX(MesData,SMALL(IF(TS_data=$B$1,ROW(INDIRECT("1:"&amp;ROWS(TS_data)))),ROWS($1:52)),1),"")</f>
        <v/>
      </c>
      <c r="C54" t="str">
        <f t="array" aca="1" ref="C54" ca="1">IF(ROWS($1:52)&lt;=COUNTIF(TS_data,$B$1),INDEX(MesData,SMALL(IF(TS_data=$B$1,ROW(INDIRECT("1:"&amp;ROWS(TS_data)))),ROWS($1:52)),2),"")</f>
        <v/>
      </c>
      <c r="D54" s="13" t="str">
        <f t="array" aca="1" ref="D54" ca="1">IF(ROWS($1:52)&lt;=COUNTIF(TS_data,$B$1),INDEX(MesData,SMALL(IF(TS_data=$B$1,ROW(INDIRECT("1:"&amp;ROWS(TS_data)))),ROWS($1:52)),3),"")</f>
        <v/>
      </c>
      <c r="E54" s="56" t="str">
        <f>IF(A54="","",VLOOKUP($A54,'effectif equipe'!$B$2:$AP$280,6,FALSE))</f>
        <v/>
      </c>
    </row>
    <row r="55" spans="2:5" x14ac:dyDescent="0.25">
      <c r="B55" t="str">
        <f t="array" aca="1" ref="B55" ca="1">IF(ROWS($1:53)&lt;=COUNTIF(TS_data,$B$1),INDEX(MesData,SMALL(IF(TS_data=$B$1,ROW(INDIRECT("1:"&amp;ROWS(TS_data)))),ROWS($1:53)),1),"")</f>
        <v/>
      </c>
      <c r="C55" t="str">
        <f t="array" aca="1" ref="C55" ca="1">IF(ROWS($1:53)&lt;=COUNTIF(TS_data,$B$1),INDEX(MesData,SMALL(IF(TS_data=$B$1,ROW(INDIRECT("1:"&amp;ROWS(TS_data)))),ROWS($1:53)),2),"")</f>
        <v/>
      </c>
      <c r="D55" s="13" t="str">
        <f t="array" aca="1" ref="D55" ca="1">IF(ROWS($1:53)&lt;=COUNTIF(TS_data,$B$1),INDEX(MesData,SMALL(IF(TS_data=$B$1,ROW(INDIRECT("1:"&amp;ROWS(TS_data)))),ROWS($1:53)),3),"")</f>
        <v/>
      </c>
      <c r="E55" s="56" t="str">
        <f>IF(A55="","",VLOOKUP($A55,'effectif equipe'!$B$2:$AP$280,6,FALSE))</f>
        <v/>
      </c>
    </row>
    <row r="56" spans="2:5" x14ac:dyDescent="0.25">
      <c r="B56" t="str">
        <f t="array" aca="1" ref="B56" ca="1">IF(ROWS($1:54)&lt;=COUNTIF(TS_data,$B$1),INDEX(MesData,SMALL(IF(TS_data=$B$1,ROW(INDIRECT("1:"&amp;ROWS(TS_data)))),ROWS($1:54)),1),"")</f>
        <v/>
      </c>
      <c r="C56" t="str">
        <f t="array" aca="1" ref="C56" ca="1">IF(ROWS($1:54)&lt;=COUNTIF(TS_data,$B$1),INDEX(MesData,SMALL(IF(TS_data=$B$1,ROW(INDIRECT("1:"&amp;ROWS(TS_data)))),ROWS($1:54)),2),"")</f>
        <v/>
      </c>
      <c r="D56" s="13" t="str">
        <f t="array" aca="1" ref="D56" ca="1">IF(ROWS($1:54)&lt;=COUNTIF(TS_data,$B$1),INDEX(MesData,SMALL(IF(TS_data=$B$1,ROW(INDIRECT("1:"&amp;ROWS(TS_data)))),ROWS($1:54)),3),"")</f>
        <v/>
      </c>
      <c r="E56" s="56" t="str">
        <f>IF(A56="","",VLOOKUP($A56,'effectif equipe'!$B$2:$AP$280,6,FALSE))</f>
        <v/>
      </c>
    </row>
    <row r="57" spans="2:5" x14ac:dyDescent="0.25">
      <c r="B57" t="str">
        <f t="array" aca="1" ref="B57" ca="1">IF(ROWS($1:55)&lt;=COUNTIF(TS_data,$B$1),INDEX(MesData,SMALL(IF(TS_data=$B$1,ROW(INDIRECT("1:"&amp;ROWS(TS_data)))),ROWS($1:55)),1),"")</f>
        <v/>
      </c>
      <c r="C57" t="str">
        <f t="array" aca="1" ref="C57" ca="1">IF(ROWS($1:55)&lt;=COUNTIF(TS_data,$B$1),INDEX(MesData,SMALL(IF(TS_data=$B$1,ROW(INDIRECT("1:"&amp;ROWS(TS_data)))),ROWS($1:55)),2),"")</f>
        <v/>
      </c>
      <c r="D57" s="13" t="str">
        <f t="array" aca="1" ref="D57" ca="1">IF(ROWS($1:55)&lt;=COUNTIF(TS_data,$B$1),INDEX(MesData,SMALL(IF(TS_data=$B$1,ROW(INDIRECT("1:"&amp;ROWS(TS_data)))),ROWS($1:55)),3),"")</f>
        <v/>
      </c>
      <c r="E57" s="56" t="str">
        <f>IF(A57="","",VLOOKUP($A57,'effectif equipe'!$B$2:$AP$280,6,FALSE))</f>
        <v/>
      </c>
    </row>
    <row r="58" spans="2:5" x14ac:dyDescent="0.25">
      <c r="B58" t="str">
        <f t="array" aca="1" ref="B58" ca="1">IF(ROWS($1:56)&lt;=COUNTIF(TS_data,$B$1),INDEX(MesData,SMALL(IF(TS_data=$B$1,ROW(INDIRECT("1:"&amp;ROWS(TS_data)))),ROWS($1:56)),1),"")</f>
        <v/>
      </c>
      <c r="C58" t="str">
        <f t="array" aca="1" ref="C58" ca="1">IF(ROWS($1:56)&lt;=COUNTIF(TS_data,$B$1),INDEX(MesData,SMALL(IF(TS_data=$B$1,ROW(INDIRECT("1:"&amp;ROWS(TS_data)))),ROWS($1:56)),2),"")</f>
        <v/>
      </c>
      <c r="D58" s="13" t="str">
        <f t="array" aca="1" ref="D58" ca="1">IF(ROWS($1:56)&lt;=COUNTIF(TS_data,$B$1),INDEX(MesData,SMALL(IF(TS_data=$B$1,ROW(INDIRECT("1:"&amp;ROWS(TS_data)))),ROWS($1:56)),3),"")</f>
        <v/>
      </c>
      <c r="E58" s="56" t="str">
        <f>IF(A58="","",VLOOKUP($A58,'effectif equipe'!$B$2:$AP$280,6,FALSE))</f>
        <v/>
      </c>
    </row>
    <row r="59" spans="2:5" x14ac:dyDescent="0.25">
      <c r="B59" t="str">
        <f t="array" aca="1" ref="B59" ca="1">IF(ROWS($1:57)&lt;=COUNTIF(TS_data,$B$1),INDEX(MesData,SMALL(IF(TS_data=$B$1,ROW(INDIRECT("1:"&amp;ROWS(TS_data)))),ROWS($1:57)),1),"")</f>
        <v/>
      </c>
      <c r="C59" t="str">
        <f t="array" aca="1" ref="C59" ca="1">IF(ROWS($1:57)&lt;=COUNTIF(TS_data,$B$1),INDEX(MesData,SMALL(IF(TS_data=$B$1,ROW(INDIRECT("1:"&amp;ROWS(TS_data)))),ROWS($1:57)),2),"")</f>
        <v/>
      </c>
      <c r="D59" s="13" t="str">
        <f t="array" aca="1" ref="D59" ca="1">IF(ROWS($1:57)&lt;=COUNTIF(TS_data,$B$1),INDEX(MesData,SMALL(IF(TS_data=$B$1,ROW(INDIRECT("1:"&amp;ROWS(TS_data)))),ROWS($1:57)),3),"")</f>
        <v/>
      </c>
      <c r="E59" s="56" t="str">
        <f>IF(A59="","",VLOOKUP($A59,'effectif equipe'!$B$2:$AP$280,6,FALSE))</f>
        <v/>
      </c>
    </row>
    <row r="60" spans="2:5" x14ac:dyDescent="0.25">
      <c r="B60" t="str">
        <f t="array" aca="1" ref="B60" ca="1">IF(ROWS($1:58)&lt;=COUNTIF(TS_data,$B$1),INDEX(MesData,SMALL(IF(TS_data=$B$1,ROW(INDIRECT("1:"&amp;ROWS(TS_data)))),ROWS($1:58)),1),"")</f>
        <v/>
      </c>
      <c r="C60" t="str">
        <f t="array" aca="1" ref="C60" ca="1">IF(ROWS($1:58)&lt;=COUNTIF(TS_data,$B$1),INDEX(MesData,SMALL(IF(TS_data=$B$1,ROW(INDIRECT("1:"&amp;ROWS(TS_data)))),ROWS($1:58)),2),"")</f>
        <v/>
      </c>
      <c r="D60" s="13" t="str">
        <f t="array" aca="1" ref="D60" ca="1">IF(ROWS($1:58)&lt;=COUNTIF(TS_data,$B$1),INDEX(MesData,SMALL(IF(TS_data=$B$1,ROW(INDIRECT("1:"&amp;ROWS(TS_data)))),ROWS($1:58)),3),"")</f>
        <v/>
      </c>
      <c r="E60" s="56" t="str">
        <f>IF(A60="","",VLOOKUP($A60,'effectif equipe'!$B$2:$AP$280,6,FALSE))</f>
        <v/>
      </c>
    </row>
    <row r="61" spans="2:5" x14ac:dyDescent="0.25">
      <c r="B61" t="str">
        <f t="array" aca="1" ref="B61" ca="1">IF(ROWS($1:59)&lt;=COUNTIF(TS_data,$B$1),INDEX(MesData,SMALL(IF(TS_data=$B$1,ROW(INDIRECT("1:"&amp;ROWS(TS_data)))),ROWS($1:59)),1),"")</f>
        <v/>
      </c>
      <c r="C61" t="str">
        <f t="array" aca="1" ref="C61" ca="1">IF(ROWS($1:59)&lt;=COUNTIF(TS_data,$B$1),INDEX(MesData,SMALL(IF(TS_data=$B$1,ROW(INDIRECT("1:"&amp;ROWS(TS_data)))),ROWS($1:59)),2),"")</f>
        <v/>
      </c>
      <c r="D61" s="13" t="str">
        <f t="array" aca="1" ref="D61" ca="1">IF(ROWS($1:59)&lt;=COUNTIF(TS_data,$B$1),INDEX(MesData,SMALL(IF(TS_data=$B$1,ROW(INDIRECT("1:"&amp;ROWS(TS_data)))),ROWS($1:59)),3),"")</f>
        <v/>
      </c>
      <c r="E61" s="56" t="str">
        <f>IF(A61="","",VLOOKUP($A61,'effectif equipe'!$B$2:$AP$280,6,FALSE))</f>
        <v/>
      </c>
    </row>
    <row r="62" spans="2:5" x14ac:dyDescent="0.25">
      <c r="B62" t="str">
        <f t="array" aca="1" ref="B62" ca="1">IF(ROWS($1:60)&lt;=COUNTIF(TS_data,$B$1),INDEX(MesData,SMALL(IF(TS_data=$B$1,ROW(INDIRECT("1:"&amp;ROWS(TS_data)))),ROWS($1:60)),1),"")</f>
        <v/>
      </c>
      <c r="C62" t="str">
        <f t="array" aca="1" ref="C62" ca="1">IF(ROWS($1:60)&lt;=COUNTIF(TS_data,$B$1),INDEX(MesData,SMALL(IF(TS_data=$B$1,ROW(INDIRECT("1:"&amp;ROWS(TS_data)))),ROWS($1:60)),2),"")</f>
        <v/>
      </c>
      <c r="D62" s="13" t="str">
        <f t="array" aca="1" ref="D62" ca="1">IF(ROWS($1:60)&lt;=COUNTIF(TS_data,$B$1),INDEX(MesData,SMALL(IF(TS_data=$B$1,ROW(INDIRECT("1:"&amp;ROWS(TS_data)))),ROWS($1:60)),3),"")</f>
        <v/>
      </c>
      <c r="E62" s="56" t="str">
        <f>IF(A62="","",VLOOKUP($A62,'effectif equipe'!$B$2:$AP$280,6,FALSE))</f>
        <v/>
      </c>
    </row>
    <row r="63" spans="2:5" x14ac:dyDescent="0.25">
      <c r="B63" t="str">
        <f t="array" aca="1" ref="B63" ca="1">IF(ROWS($1:61)&lt;=COUNTIF(TS_data,$B$1),INDEX(MesData,SMALL(IF(TS_data=$B$1,ROW(INDIRECT("1:"&amp;ROWS(TS_data)))),ROWS($1:61)),1),"")</f>
        <v/>
      </c>
      <c r="C63" t="str">
        <f t="array" aca="1" ref="C63" ca="1">IF(ROWS($1:61)&lt;=COUNTIF(TS_data,$B$1),INDEX(MesData,SMALL(IF(TS_data=$B$1,ROW(INDIRECT("1:"&amp;ROWS(TS_data)))),ROWS($1:61)),2),"")</f>
        <v/>
      </c>
      <c r="D63" s="13" t="str">
        <f t="array" aca="1" ref="D63" ca="1">IF(ROWS($1:61)&lt;=COUNTIF(TS_data,$B$1),INDEX(MesData,SMALL(IF(TS_data=$B$1,ROW(INDIRECT("1:"&amp;ROWS(TS_data)))),ROWS($1:61)),3),"")</f>
        <v/>
      </c>
      <c r="E63" s="56" t="str">
        <f>IF(A63="","",VLOOKUP($A63,'effectif equipe'!$B$2:$AP$280,6,FALSE))</f>
        <v/>
      </c>
    </row>
    <row r="64" spans="2:5" x14ac:dyDescent="0.25">
      <c r="B64" t="str">
        <f t="array" aca="1" ref="B64" ca="1">IF(ROWS($1:62)&lt;=COUNTIF(TS_data,$B$1),INDEX(MesData,SMALL(IF(TS_data=$B$1,ROW(INDIRECT("1:"&amp;ROWS(TS_data)))),ROWS($1:62)),1),"")</f>
        <v/>
      </c>
      <c r="C64" t="str">
        <f t="array" aca="1" ref="C64" ca="1">IF(ROWS($1:62)&lt;=COUNTIF(TS_data,$B$1),INDEX(MesData,SMALL(IF(TS_data=$B$1,ROW(INDIRECT("1:"&amp;ROWS(TS_data)))),ROWS($1:62)),2),"")</f>
        <v/>
      </c>
      <c r="D64" s="13" t="str">
        <f t="array" aca="1" ref="D64" ca="1">IF(ROWS($1:62)&lt;=COUNTIF(TS_data,$B$1),INDEX(MesData,SMALL(IF(TS_data=$B$1,ROW(INDIRECT("1:"&amp;ROWS(TS_data)))),ROWS($1:62)),3),"")</f>
        <v/>
      </c>
      <c r="E64" s="56" t="str">
        <f>IF(A64="","",VLOOKUP($A64,'effectif equipe'!$B$2:$AP$280,6,FALSE))</f>
        <v/>
      </c>
    </row>
    <row r="65" spans="2:5" x14ac:dyDescent="0.25">
      <c r="B65" t="str">
        <f t="array" aca="1" ref="B65" ca="1">IF(ROWS($1:63)&lt;=COUNTIF(TS_data,$B$1),INDEX(MesData,SMALL(IF(TS_data=$B$1,ROW(INDIRECT("1:"&amp;ROWS(TS_data)))),ROWS($1:63)),1),"")</f>
        <v/>
      </c>
      <c r="C65" t="str">
        <f t="array" aca="1" ref="C65" ca="1">IF(ROWS($1:63)&lt;=COUNTIF(TS_data,$B$1),INDEX(MesData,SMALL(IF(TS_data=$B$1,ROW(INDIRECT("1:"&amp;ROWS(TS_data)))),ROWS($1:63)),2),"")</f>
        <v/>
      </c>
      <c r="D65" s="13" t="str">
        <f t="array" aca="1" ref="D65" ca="1">IF(ROWS($1:63)&lt;=COUNTIF(TS_data,$B$1),INDEX(MesData,SMALL(IF(TS_data=$B$1,ROW(INDIRECT("1:"&amp;ROWS(TS_data)))),ROWS($1:63)),3),"")</f>
        <v/>
      </c>
      <c r="E65" s="56" t="str">
        <f>IF(A65="","",VLOOKUP($A65,'effectif equipe'!$B$2:$AP$280,6,FALSE))</f>
        <v/>
      </c>
    </row>
    <row r="66" spans="2:5" x14ac:dyDescent="0.25">
      <c r="B66" t="str">
        <f t="array" aca="1" ref="B66" ca="1">IF(ROWS($1:64)&lt;=COUNTIF(TS_data,$B$1),INDEX(MesData,SMALL(IF(TS_data=$B$1,ROW(INDIRECT("1:"&amp;ROWS(TS_data)))),ROWS($1:64)),1),"")</f>
        <v/>
      </c>
      <c r="C66" t="str">
        <f t="array" aca="1" ref="C66" ca="1">IF(ROWS($1:64)&lt;=COUNTIF(TS_data,$B$1),INDEX(MesData,SMALL(IF(TS_data=$B$1,ROW(INDIRECT("1:"&amp;ROWS(TS_data)))),ROWS($1:64)),2),"")</f>
        <v/>
      </c>
      <c r="D66" s="13" t="str">
        <f t="array" aca="1" ref="D66" ca="1">IF(ROWS($1:64)&lt;=COUNTIF(TS_data,$B$1),INDEX(MesData,SMALL(IF(TS_data=$B$1,ROW(INDIRECT("1:"&amp;ROWS(TS_data)))),ROWS($1:64)),3),"")</f>
        <v/>
      </c>
      <c r="E66" s="56" t="str">
        <f>IF(A66="","",VLOOKUP($A66,'effectif equipe'!$B$2:$AP$280,6,FALSE))</f>
        <v/>
      </c>
    </row>
    <row r="67" spans="2:5" x14ac:dyDescent="0.25">
      <c r="B67" t="str">
        <f t="array" aca="1" ref="B67" ca="1">IF(ROWS($1:65)&lt;=COUNTIF(TS_data,$B$1),INDEX(MesData,SMALL(IF(TS_data=$B$1,ROW(INDIRECT("1:"&amp;ROWS(TS_data)))),ROWS($1:65)),1),"")</f>
        <v/>
      </c>
      <c r="C67" t="str">
        <f t="array" aca="1" ref="C67" ca="1">IF(ROWS($1:65)&lt;=COUNTIF(TS_data,$B$1),INDEX(MesData,SMALL(IF(TS_data=$B$1,ROW(INDIRECT("1:"&amp;ROWS(TS_data)))),ROWS($1:65)),2),"")</f>
        <v/>
      </c>
      <c r="D67" s="13" t="str">
        <f t="array" aca="1" ref="D67" ca="1">IF(ROWS($1:65)&lt;=COUNTIF(TS_data,$B$1),INDEX(MesData,SMALL(IF(TS_data=$B$1,ROW(INDIRECT("1:"&amp;ROWS(TS_data)))),ROWS($1:65)),3),"")</f>
        <v/>
      </c>
      <c r="E67" s="56" t="str">
        <f>IF(A67="","",VLOOKUP($A67,'effectif equipe'!$B$2:$AP$280,6,FALSE))</f>
        <v/>
      </c>
    </row>
    <row r="68" spans="2:5" x14ac:dyDescent="0.25">
      <c r="B68" t="str">
        <f t="array" aca="1" ref="B68" ca="1">IF(ROWS($1:66)&lt;=COUNTIF(TS_data,$B$1),INDEX(MesData,SMALL(IF(TS_data=$B$1,ROW(INDIRECT("1:"&amp;ROWS(TS_data)))),ROWS($1:66)),1),"")</f>
        <v/>
      </c>
      <c r="C68" t="str">
        <f t="array" aca="1" ref="C68" ca="1">IF(ROWS($1:66)&lt;=COUNTIF(TS_data,$B$1),INDEX(MesData,SMALL(IF(TS_data=$B$1,ROW(INDIRECT("1:"&amp;ROWS(TS_data)))),ROWS($1:66)),2),"")</f>
        <v/>
      </c>
      <c r="D68" s="13" t="str">
        <f t="array" aca="1" ref="D68" ca="1">IF(ROWS($1:66)&lt;=COUNTIF(TS_data,$B$1),INDEX(MesData,SMALL(IF(TS_data=$B$1,ROW(INDIRECT("1:"&amp;ROWS(TS_data)))),ROWS($1:66)),3),"")</f>
        <v/>
      </c>
      <c r="E68" s="56" t="str">
        <f>IF(A68="","",VLOOKUP($A68,'effectif equipe'!$B$2:$AP$280,6,FALSE))</f>
        <v/>
      </c>
    </row>
    <row r="69" spans="2:5" x14ac:dyDescent="0.25">
      <c r="B69" t="str">
        <f t="array" aca="1" ref="B69" ca="1">IF(ROWS($1:67)&lt;=COUNTIF(TS_data,$B$1),INDEX(MesData,SMALL(IF(TS_data=$B$1,ROW(INDIRECT("1:"&amp;ROWS(TS_data)))),ROWS($1:67)),1),"")</f>
        <v/>
      </c>
      <c r="C69" t="str">
        <f t="array" aca="1" ref="C69" ca="1">IF(ROWS($1:67)&lt;=COUNTIF(TS_data,$B$1),INDEX(MesData,SMALL(IF(TS_data=$B$1,ROW(INDIRECT("1:"&amp;ROWS(TS_data)))),ROWS($1:67)),2),"")</f>
        <v/>
      </c>
      <c r="D69" s="13" t="str">
        <f t="array" aca="1" ref="D69" ca="1">IF(ROWS($1:67)&lt;=COUNTIF(TS_data,$B$1),INDEX(MesData,SMALL(IF(TS_data=$B$1,ROW(INDIRECT("1:"&amp;ROWS(TS_data)))),ROWS($1:67)),3),"")</f>
        <v/>
      </c>
      <c r="E69" s="56" t="str">
        <f>IF(A69="","",VLOOKUP($A69,'effectif equipe'!$B$2:$AP$280,6,FALSE))</f>
        <v/>
      </c>
    </row>
    <row r="70" spans="2:5" x14ac:dyDescent="0.25">
      <c r="B70" t="str">
        <f t="array" aca="1" ref="B70" ca="1">IF(ROWS($1:68)&lt;=COUNTIF(TS_data,$B$1),INDEX(MesData,SMALL(IF(TS_data=$B$1,ROW(INDIRECT("1:"&amp;ROWS(TS_data)))),ROWS($1:68)),1),"")</f>
        <v/>
      </c>
      <c r="C70" t="str">
        <f t="array" aca="1" ref="C70" ca="1">IF(ROWS($1:68)&lt;=COUNTIF(TS_data,$B$1),INDEX(MesData,SMALL(IF(TS_data=$B$1,ROW(INDIRECT("1:"&amp;ROWS(TS_data)))),ROWS($1:68)),2),"")</f>
        <v/>
      </c>
      <c r="D70" s="13" t="str">
        <f t="array" aca="1" ref="D70" ca="1">IF(ROWS($1:68)&lt;=COUNTIF(TS_data,$B$1),INDEX(MesData,SMALL(IF(TS_data=$B$1,ROW(INDIRECT("1:"&amp;ROWS(TS_data)))),ROWS($1:68)),3),"")</f>
        <v/>
      </c>
      <c r="E70" s="56" t="str">
        <f>IF(A70="","",VLOOKUP($A70,'effectif equipe'!$B$2:$AP$280,6,FALSE))</f>
        <v/>
      </c>
    </row>
    <row r="71" spans="2:5" x14ac:dyDescent="0.25">
      <c r="B71" t="str">
        <f t="array" aca="1" ref="B71" ca="1">IF(ROWS($1:69)&lt;=COUNTIF(TS_data,$B$1),INDEX(MesData,SMALL(IF(TS_data=$B$1,ROW(INDIRECT("1:"&amp;ROWS(TS_data)))),ROWS($1:69)),1),"")</f>
        <v/>
      </c>
      <c r="C71" t="str">
        <f t="array" aca="1" ref="C71" ca="1">IF(ROWS($1:69)&lt;=COUNTIF(TS_data,$B$1),INDEX(MesData,SMALL(IF(TS_data=$B$1,ROW(INDIRECT("1:"&amp;ROWS(TS_data)))),ROWS($1:69)),2),"")</f>
        <v/>
      </c>
      <c r="D71" s="13" t="str">
        <f t="array" aca="1" ref="D71" ca="1">IF(ROWS($1:69)&lt;=COUNTIF(TS_data,$B$1),INDEX(MesData,SMALL(IF(TS_data=$B$1,ROW(INDIRECT("1:"&amp;ROWS(TS_data)))),ROWS($1:69)),3),"")</f>
        <v/>
      </c>
      <c r="E71" s="56" t="str">
        <f>IF(A71="","",VLOOKUP($A71,'effectif equipe'!$B$2:$AP$280,6,FALSE))</f>
        <v/>
      </c>
    </row>
    <row r="72" spans="2:5" x14ac:dyDescent="0.25">
      <c r="B72" t="str">
        <f t="array" aca="1" ref="B72" ca="1">IF(ROWS($1:70)&lt;=COUNTIF(TS_data,$B$1),INDEX(MesData,SMALL(IF(TS_data=$B$1,ROW(INDIRECT("1:"&amp;ROWS(TS_data)))),ROWS($1:70)),1),"")</f>
        <v/>
      </c>
      <c r="C72" t="str">
        <f t="array" aca="1" ref="C72" ca="1">IF(ROWS($1:70)&lt;=COUNTIF(TS_data,$B$1),INDEX(MesData,SMALL(IF(TS_data=$B$1,ROW(INDIRECT("1:"&amp;ROWS(TS_data)))),ROWS($1:70)),2),"")</f>
        <v/>
      </c>
      <c r="D72" s="13" t="str">
        <f t="array" aca="1" ref="D72" ca="1">IF(ROWS($1:70)&lt;=COUNTIF(TS_data,$B$1),INDEX(MesData,SMALL(IF(TS_data=$B$1,ROW(INDIRECT("1:"&amp;ROWS(TS_data)))),ROWS($1:70)),3),"")</f>
        <v/>
      </c>
      <c r="E72" s="56" t="str">
        <f>IF(A72="","",VLOOKUP($A72,'effectif equipe'!$B$2:$AP$280,6,FALSE))</f>
        <v/>
      </c>
    </row>
    <row r="73" spans="2:5" x14ac:dyDescent="0.25">
      <c r="B73" t="str">
        <f t="array" aca="1" ref="B73" ca="1">IF(ROWS($1:71)&lt;=COUNTIF(TS_data,$B$1),INDEX(MesData,SMALL(IF(TS_data=$B$1,ROW(INDIRECT("1:"&amp;ROWS(TS_data)))),ROWS($1:71)),1),"")</f>
        <v/>
      </c>
      <c r="C73" t="str">
        <f t="array" aca="1" ref="C73" ca="1">IF(ROWS($1:71)&lt;=COUNTIF(TS_data,$B$1),INDEX(MesData,SMALL(IF(TS_data=$B$1,ROW(INDIRECT("1:"&amp;ROWS(TS_data)))),ROWS($1:71)),2),"")</f>
        <v/>
      </c>
      <c r="D73" s="13" t="str">
        <f t="array" aca="1" ref="D73" ca="1">IF(ROWS($1:71)&lt;=COUNTIF(TS_data,$B$1),INDEX(MesData,SMALL(IF(TS_data=$B$1,ROW(INDIRECT("1:"&amp;ROWS(TS_data)))),ROWS($1:71)),3),"")</f>
        <v/>
      </c>
      <c r="E73" s="56" t="str">
        <f>IF(A73="","",VLOOKUP($A73,'effectif equipe'!$B$2:$AP$280,6,FALSE))</f>
        <v/>
      </c>
    </row>
    <row r="74" spans="2:5" x14ac:dyDescent="0.25">
      <c r="B74" t="str">
        <f t="array" aca="1" ref="B74" ca="1">IF(ROWS($1:72)&lt;=COUNTIF(TS_data,$B$1),INDEX(MesData,SMALL(IF(TS_data=$B$1,ROW(INDIRECT("1:"&amp;ROWS(TS_data)))),ROWS($1:72)),1),"")</f>
        <v/>
      </c>
      <c r="C74" t="str">
        <f t="array" aca="1" ref="C74" ca="1">IF(ROWS($1:72)&lt;=COUNTIF(TS_data,$B$1),INDEX(MesData,SMALL(IF(TS_data=$B$1,ROW(INDIRECT("1:"&amp;ROWS(TS_data)))),ROWS($1:72)),2),"")</f>
        <v/>
      </c>
      <c r="D74" s="13" t="str">
        <f t="array" aca="1" ref="D74" ca="1">IF(ROWS($1:72)&lt;=COUNTIF(TS_data,$B$1),INDEX(MesData,SMALL(IF(TS_data=$B$1,ROW(INDIRECT("1:"&amp;ROWS(TS_data)))),ROWS($1:72)),3),"")</f>
        <v/>
      </c>
      <c r="E74" s="56" t="str">
        <f>IF(A74="","",VLOOKUP($A74,'effectif equipe'!$B$2:$AP$280,6,FALSE))</f>
        <v/>
      </c>
    </row>
    <row r="75" spans="2:5" x14ac:dyDescent="0.25">
      <c r="B75" t="str">
        <f t="array" aca="1" ref="B75" ca="1">IF(ROWS($1:73)&lt;=COUNTIF(TS_data,$B$1),INDEX(MesData,SMALL(IF(TS_data=$B$1,ROW(INDIRECT("1:"&amp;ROWS(TS_data)))),ROWS($1:73)),1),"")</f>
        <v/>
      </c>
      <c r="C75" t="str">
        <f t="array" aca="1" ref="C75" ca="1">IF(ROWS($1:73)&lt;=COUNTIF(TS_data,$B$1),INDEX(MesData,SMALL(IF(TS_data=$B$1,ROW(INDIRECT("1:"&amp;ROWS(TS_data)))),ROWS($1:73)),2),"")</f>
        <v/>
      </c>
      <c r="D75" s="13" t="str">
        <f t="array" aca="1" ref="D75" ca="1">IF(ROWS($1:73)&lt;=COUNTIF(TS_data,$B$1),INDEX(MesData,SMALL(IF(TS_data=$B$1,ROW(INDIRECT("1:"&amp;ROWS(TS_data)))),ROWS($1:73)),3),"")</f>
        <v/>
      </c>
      <c r="E75" s="56" t="str">
        <f>IF(A75="","",VLOOKUP($A75,'effectif equipe'!$B$2:$AP$280,6,FALSE))</f>
        <v/>
      </c>
    </row>
    <row r="76" spans="2:5" x14ac:dyDescent="0.25">
      <c r="B76" t="str">
        <f t="array" aca="1" ref="B76" ca="1">IF(ROWS($1:74)&lt;=COUNTIF(TS_data,$B$1),INDEX(MesData,SMALL(IF(TS_data=$B$1,ROW(INDIRECT("1:"&amp;ROWS(TS_data)))),ROWS($1:74)),1),"")</f>
        <v/>
      </c>
      <c r="C76" t="str">
        <f t="array" aca="1" ref="C76" ca="1">IF(ROWS($1:74)&lt;=COUNTIF(TS_data,$B$1),INDEX(MesData,SMALL(IF(TS_data=$B$1,ROW(INDIRECT("1:"&amp;ROWS(TS_data)))),ROWS($1:74)),2),"")</f>
        <v/>
      </c>
      <c r="D76" s="13" t="str">
        <f t="array" aca="1" ref="D76" ca="1">IF(ROWS($1:74)&lt;=COUNTIF(TS_data,$B$1),INDEX(MesData,SMALL(IF(TS_data=$B$1,ROW(INDIRECT("1:"&amp;ROWS(TS_data)))),ROWS($1:74)),3),"")</f>
        <v/>
      </c>
      <c r="E76" s="56" t="str">
        <f>IF(A76="","",VLOOKUP($A76,'effectif equipe'!$B$2:$AP$280,6,FALSE))</f>
        <v/>
      </c>
    </row>
    <row r="77" spans="2:5" x14ac:dyDescent="0.25">
      <c r="B77" t="str">
        <f t="array" aca="1" ref="B77" ca="1">IF(ROWS($1:75)&lt;=COUNTIF(TS_data,$B$1),INDEX(MesData,SMALL(IF(TS_data=$B$1,ROW(INDIRECT("1:"&amp;ROWS(TS_data)))),ROWS($1:75)),1),"")</f>
        <v/>
      </c>
      <c r="C77" t="str">
        <f t="array" aca="1" ref="C77" ca="1">IF(ROWS($1:75)&lt;=COUNTIF(TS_data,$B$1),INDEX(MesData,SMALL(IF(TS_data=$B$1,ROW(INDIRECT("1:"&amp;ROWS(TS_data)))),ROWS($1:75)),2),"")</f>
        <v/>
      </c>
      <c r="D77" s="13" t="str">
        <f t="array" aca="1" ref="D77" ca="1">IF(ROWS($1:75)&lt;=COUNTIF(TS_data,$B$1),INDEX(MesData,SMALL(IF(TS_data=$B$1,ROW(INDIRECT("1:"&amp;ROWS(TS_data)))),ROWS($1:75)),3),"")</f>
        <v/>
      </c>
      <c r="E77" s="56" t="str">
        <f>IF(A77="","",VLOOKUP($A77,'effectif equipe'!$B$2:$AP$280,6,FALSE))</f>
        <v/>
      </c>
    </row>
    <row r="78" spans="2:5" x14ac:dyDescent="0.25">
      <c r="B78" t="str">
        <f t="array" aca="1" ref="B78" ca="1">IF(ROWS($1:76)&lt;=COUNTIF(TS_data,$B$1),INDEX(MesData,SMALL(IF(TS_data=$B$1,ROW(INDIRECT("1:"&amp;ROWS(TS_data)))),ROWS($1:76)),1),"")</f>
        <v/>
      </c>
      <c r="C78" t="str">
        <f t="array" aca="1" ref="C78" ca="1">IF(ROWS($1:76)&lt;=COUNTIF(TS_data,$B$1),INDEX(MesData,SMALL(IF(TS_data=$B$1,ROW(INDIRECT("1:"&amp;ROWS(TS_data)))),ROWS($1:76)),2),"")</f>
        <v/>
      </c>
      <c r="D78" s="13" t="str">
        <f t="array" aca="1" ref="D78" ca="1">IF(ROWS($1:76)&lt;=COUNTIF(TS_data,$B$1),INDEX(MesData,SMALL(IF(TS_data=$B$1,ROW(INDIRECT("1:"&amp;ROWS(TS_data)))),ROWS($1:76)),3),"")</f>
        <v/>
      </c>
      <c r="E78" s="56" t="str">
        <f>IF(A78="","",VLOOKUP($A78,'effectif equipe'!$B$2:$AP$280,6,FALSE))</f>
        <v/>
      </c>
    </row>
    <row r="79" spans="2:5" x14ac:dyDescent="0.25">
      <c r="B79" t="str">
        <f t="array" aca="1" ref="B79" ca="1">IF(ROWS($1:77)&lt;=COUNTIF(TS_data,$B$1),INDEX(MesData,SMALL(IF(TS_data=$B$1,ROW(INDIRECT("1:"&amp;ROWS(TS_data)))),ROWS($1:77)),1),"")</f>
        <v/>
      </c>
      <c r="C79" t="str">
        <f t="array" aca="1" ref="C79" ca="1">IF(ROWS($1:77)&lt;=COUNTIF(TS_data,$B$1),INDEX(MesData,SMALL(IF(TS_data=$B$1,ROW(INDIRECT("1:"&amp;ROWS(TS_data)))),ROWS($1:77)),2),"")</f>
        <v/>
      </c>
      <c r="D79" s="13" t="str">
        <f t="array" aca="1" ref="D79" ca="1">IF(ROWS($1:77)&lt;=COUNTIF(TS_data,$B$1),INDEX(MesData,SMALL(IF(TS_data=$B$1,ROW(INDIRECT("1:"&amp;ROWS(TS_data)))),ROWS($1:77)),3),"")</f>
        <v/>
      </c>
      <c r="E79" s="56" t="str">
        <f>IF(A79="","",VLOOKUP($A79,'effectif equipe'!$B$2:$AP$280,6,FALSE))</f>
        <v/>
      </c>
    </row>
    <row r="80" spans="2:5" x14ac:dyDescent="0.25">
      <c r="B80" t="str">
        <f t="array" aca="1" ref="B80" ca="1">IF(ROWS($1:78)&lt;=COUNTIF(TS_data,$B$1),INDEX(MesData,SMALL(IF(TS_data=$B$1,ROW(INDIRECT("1:"&amp;ROWS(TS_data)))),ROWS($1:78)),1),"")</f>
        <v/>
      </c>
      <c r="C80" t="str">
        <f t="array" aca="1" ref="C80" ca="1">IF(ROWS($1:78)&lt;=COUNTIF(TS_data,$B$1),INDEX(MesData,SMALL(IF(TS_data=$B$1,ROW(INDIRECT("1:"&amp;ROWS(TS_data)))),ROWS($1:78)),2),"")</f>
        <v/>
      </c>
      <c r="D80" s="13" t="str">
        <f t="array" aca="1" ref="D80" ca="1">IF(ROWS($1:78)&lt;=COUNTIF(TS_data,$B$1),INDEX(MesData,SMALL(IF(TS_data=$B$1,ROW(INDIRECT("1:"&amp;ROWS(TS_data)))),ROWS($1:78)),3),"")</f>
        <v/>
      </c>
      <c r="E80" s="56" t="str">
        <f>IF(A80="","",VLOOKUP($A80,'effectif equipe'!$B$2:$AP$280,6,FALSE))</f>
        <v/>
      </c>
    </row>
    <row r="81" spans="2:5" x14ac:dyDescent="0.25">
      <c r="B81" t="str">
        <f t="array" aca="1" ref="B81" ca="1">IF(ROWS($1:79)&lt;=COUNTIF(TS_data,$B$1),INDEX(MesData,SMALL(IF(TS_data=$B$1,ROW(INDIRECT("1:"&amp;ROWS(TS_data)))),ROWS($1:79)),1),"")</f>
        <v/>
      </c>
      <c r="C81" t="str">
        <f t="array" aca="1" ref="C81" ca="1">IF(ROWS($1:79)&lt;=COUNTIF(TS_data,$B$1),INDEX(MesData,SMALL(IF(TS_data=$B$1,ROW(INDIRECT("1:"&amp;ROWS(TS_data)))),ROWS($1:79)),2),"")</f>
        <v/>
      </c>
      <c r="D81" s="13" t="str">
        <f t="array" aca="1" ref="D81" ca="1">IF(ROWS($1:79)&lt;=COUNTIF(TS_data,$B$1),INDEX(MesData,SMALL(IF(TS_data=$B$1,ROW(INDIRECT("1:"&amp;ROWS(TS_data)))),ROWS($1:79)),3),"")</f>
        <v/>
      </c>
      <c r="E81" s="56" t="str">
        <f>IF(A81="","",VLOOKUP($A81,'effectif equipe'!$B$2:$AP$280,6,FALSE))</f>
        <v/>
      </c>
    </row>
    <row r="82" spans="2:5" x14ac:dyDescent="0.25">
      <c r="B82" t="str">
        <f t="array" aca="1" ref="B82" ca="1">IF(ROWS($1:80)&lt;=COUNTIF(TS_data,$B$1),INDEX(MesData,SMALL(IF(TS_data=$B$1,ROW(INDIRECT("1:"&amp;ROWS(TS_data)))),ROWS($1:80)),1),"")</f>
        <v/>
      </c>
      <c r="C82" t="str">
        <f t="array" aca="1" ref="C82" ca="1">IF(ROWS($1:80)&lt;=COUNTIF(TS_data,$B$1),INDEX(MesData,SMALL(IF(TS_data=$B$1,ROW(INDIRECT("1:"&amp;ROWS(TS_data)))),ROWS($1:80)),2),"")</f>
        <v/>
      </c>
      <c r="D82" s="13" t="str">
        <f t="array" aca="1" ref="D82" ca="1">IF(ROWS($1:80)&lt;=COUNTIF(TS_data,$B$1),INDEX(MesData,SMALL(IF(TS_data=$B$1,ROW(INDIRECT("1:"&amp;ROWS(TS_data)))),ROWS($1:80)),3),"")</f>
        <v/>
      </c>
      <c r="E82" s="56" t="str">
        <f>IF(A82="","",VLOOKUP($A82,'effectif equipe'!$B$2:$AP$280,6,FALSE))</f>
        <v/>
      </c>
    </row>
    <row r="83" spans="2:5" x14ac:dyDescent="0.25">
      <c r="B83" t="str">
        <f t="array" aca="1" ref="B83" ca="1">IF(ROWS($1:81)&lt;=COUNTIF(TS_data,$B$1),INDEX(MesData,SMALL(IF(TS_data=$B$1,ROW(INDIRECT("1:"&amp;ROWS(TS_data)))),ROWS($1:81)),1),"")</f>
        <v/>
      </c>
      <c r="C83" t="str">
        <f t="array" aca="1" ref="C83" ca="1">IF(ROWS($1:81)&lt;=COUNTIF(TS_data,$B$1),INDEX(MesData,SMALL(IF(TS_data=$B$1,ROW(INDIRECT("1:"&amp;ROWS(TS_data)))),ROWS($1:81)),2),"")</f>
        <v/>
      </c>
      <c r="D83" s="13" t="str">
        <f t="array" aca="1" ref="D83" ca="1">IF(ROWS($1:81)&lt;=COUNTIF(TS_data,$B$1),INDEX(MesData,SMALL(IF(TS_data=$B$1,ROW(INDIRECT("1:"&amp;ROWS(TS_data)))),ROWS($1:81)),3),"")</f>
        <v/>
      </c>
      <c r="E83" s="56" t="str">
        <f>IF(A83="","",VLOOKUP($A83,'effectif equipe'!$B$2:$AP$280,6,FALSE))</f>
        <v/>
      </c>
    </row>
    <row r="84" spans="2:5" x14ac:dyDescent="0.25">
      <c r="B84" t="str">
        <f t="array" aca="1" ref="B84" ca="1">IF(ROWS($1:82)&lt;=COUNTIF(TS_data,$B$1),INDEX(MesData,SMALL(IF(TS_data=$B$1,ROW(INDIRECT("1:"&amp;ROWS(TS_data)))),ROWS($1:82)),1),"")</f>
        <v/>
      </c>
      <c r="C84" t="str">
        <f t="array" aca="1" ref="C84" ca="1">IF(ROWS($1:82)&lt;=COUNTIF(TS_data,$B$1),INDEX(MesData,SMALL(IF(TS_data=$B$1,ROW(INDIRECT("1:"&amp;ROWS(TS_data)))),ROWS($1:82)),2),"")</f>
        <v/>
      </c>
      <c r="D84" s="13" t="str">
        <f t="array" aca="1" ref="D84" ca="1">IF(ROWS($1:82)&lt;=COUNTIF(TS_data,$B$1),INDEX(MesData,SMALL(IF(TS_data=$B$1,ROW(INDIRECT("1:"&amp;ROWS(TS_data)))),ROWS($1:82)),3),"")</f>
        <v/>
      </c>
      <c r="E84" s="56" t="str">
        <f>IF(A84="","",VLOOKUP($A84,'effectif equipe'!$B$2:$AP$280,6,FALSE))</f>
        <v/>
      </c>
    </row>
    <row r="85" spans="2:5" x14ac:dyDescent="0.25">
      <c r="B85" t="str">
        <f t="array" aca="1" ref="B85" ca="1">IF(ROWS($1:83)&lt;=COUNTIF(TS_data,$B$1),INDEX(MesData,SMALL(IF(TS_data=$B$1,ROW(INDIRECT("1:"&amp;ROWS(TS_data)))),ROWS($1:83)),1),"")</f>
        <v/>
      </c>
      <c r="C85" t="str">
        <f t="array" aca="1" ref="C85" ca="1">IF(ROWS($1:83)&lt;=COUNTIF(TS_data,$B$1),INDEX(MesData,SMALL(IF(TS_data=$B$1,ROW(INDIRECT("1:"&amp;ROWS(TS_data)))),ROWS($1:83)),2),"")</f>
        <v/>
      </c>
      <c r="D85" s="13" t="str">
        <f t="array" aca="1" ref="D85" ca="1">IF(ROWS($1:83)&lt;=COUNTIF(TS_data,$B$1),INDEX(MesData,SMALL(IF(TS_data=$B$1,ROW(INDIRECT("1:"&amp;ROWS(TS_data)))),ROWS($1:83)),3),"")</f>
        <v/>
      </c>
      <c r="E85" s="56" t="str">
        <f>IF(A85="","",VLOOKUP($A85,'effectif equipe'!$B$2:$AP$280,6,FALSE))</f>
        <v/>
      </c>
    </row>
    <row r="86" spans="2:5" x14ac:dyDescent="0.25">
      <c r="B86" t="str">
        <f t="array" aca="1" ref="B86" ca="1">IF(ROWS($1:84)&lt;=COUNTIF(TS_data,$B$1),INDEX(MesData,SMALL(IF(TS_data=$B$1,ROW(INDIRECT("1:"&amp;ROWS(TS_data)))),ROWS($1:84)),1),"")</f>
        <v/>
      </c>
      <c r="C86" t="str">
        <f t="array" aca="1" ref="C86" ca="1">IF(ROWS($1:84)&lt;=COUNTIF(TS_data,$B$1),INDEX(MesData,SMALL(IF(TS_data=$B$1,ROW(INDIRECT("1:"&amp;ROWS(TS_data)))),ROWS($1:84)),2),"")</f>
        <v/>
      </c>
      <c r="D86" s="13" t="str">
        <f t="array" aca="1" ref="D86" ca="1">IF(ROWS($1:84)&lt;=COUNTIF(TS_data,$B$1),INDEX(MesData,SMALL(IF(TS_data=$B$1,ROW(INDIRECT("1:"&amp;ROWS(TS_data)))),ROWS($1:84)),3),"")</f>
        <v/>
      </c>
      <c r="E86" s="56" t="str">
        <f>IF(A86="","",VLOOKUP($A86,'effectif equipe'!$B$2:$AP$280,6,FALSE))</f>
        <v/>
      </c>
    </row>
    <row r="87" spans="2:5" x14ac:dyDescent="0.25">
      <c r="B87" t="str">
        <f t="array" aca="1" ref="B87" ca="1">IF(ROWS($1:85)&lt;=COUNTIF(TS_data,$B$1),INDEX(MesData,SMALL(IF(TS_data=$B$1,ROW(INDIRECT("1:"&amp;ROWS(TS_data)))),ROWS($1:85)),1),"")</f>
        <v/>
      </c>
      <c r="C87" t="str">
        <f t="array" aca="1" ref="C87" ca="1">IF(ROWS($1:85)&lt;=COUNTIF(TS_data,$B$1),INDEX(MesData,SMALL(IF(TS_data=$B$1,ROW(INDIRECT("1:"&amp;ROWS(TS_data)))),ROWS($1:85)),2),"")</f>
        <v/>
      </c>
      <c r="D87" s="13" t="str">
        <f t="array" aca="1" ref="D87" ca="1">IF(ROWS($1:85)&lt;=COUNTIF(TS_data,$B$1),INDEX(MesData,SMALL(IF(TS_data=$B$1,ROW(INDIRECT("1:"&amp;ROWS(TS_data)))),ROWS($1:85)),3),"")</f>
        <v/>
      </c>
      <c r="E87" s="56" t="str">
        <f>IF(A87="","",VLOOKUP($A87,'effectif equipe'!$B$2:$AP$280,6,FALSE))</f>
        <v/>
      </c>
    </row>
    <row r="88" spans="2:5" x14ac:dyDescent="0.25">
      <c r="B88" t="str">
        <f t="array" aca="1" ref="B88" ca="1">IF(ROWS($1:86)&lt;=COUNTIF(TS_data,$B$1),INDEX(MesData,SMALL(IF(TS_data=$B$1,ROW(INDIRECT("1:"&amp;ROWS(TS_data)))),ROWS($1:86)),1),"")</f>
        <v/>
      </c>
      <c r="C88" t="str">
        <f t="array" aca="1" ref="C88" ca="1">IF(ROWS($1:86)&lt;=COUNTIF(TS_data,$B$1),INDEX(MesData,SMALL(IF(TS_data=$B$1,ROW(INDIRECT("1:"&amp;ROWS(TS_data)))),ROWS($1:86)),2),"")</f>
        <v/>
      </c>
      <c r="D88" s="13" t="str">
        <f t="array" aca="1" ref="D88" ca="1">IF(ROWS($1:86)&lt;=COUNTIF(TS_data,$B$1),INDEX(MesData,SMALL(IF(TS_data=$B$1,ROW(INDIRECT("1:"&amp;ROWS(TS_data)))),ROWS($1:86)),3),"")</f>
        <v/>
      </c>
      <c r="E88" s="56" t="str">
        <f>IF(A88="","",VLOOKUP($A88,'effectif equipe'!$B$2:$AP$280,6,FALSE))</f>
        <v/>
      </c>
    </row>
    <row r="89" spans="2:5" x14ac:dyDescent="0.25">
      <c r="B89" t="str">
        <f t="array" aca="1" ref="B89" ca="1">IF(ROWS($1:87)&lt;=COUNTIF(TS_data,$B$1),INDEX(MesData,SMALL(IF(TS_data=$B$1,ROW(INDIRECT("1:"&amp;ROWS(TS_data)))),ROWS($1:87)),1),"")</f>
        <v/>
      </c>
      <c r="C89" t="str">
        <f t="array" aca="1" ref="C89" ca="1">IF(ROWS($1:87)&lt;=COUNTIF(TS_data,$B$1),INDEX(MesData,SMALL(IF(TS_data=$B$1,ROW(INDIRECT("1:"&amp;ROWS(TS_data)))),ROWS($1:87)),2),"")</f>
        <v/>
      </c>
      <c r="D89" s="13" t="str">
        <f t="array" aca="1" ref="D89" ca="1">IF(ROWS($1:87)&lt;=COUNTIF(TS_data,$B$1),INDEX(MesData,SMALL(IF(TS_data=$B$1,ROW(INDIRECT("1:"&amp;ROWS(TS_data)))),ROWS($1:87)),3),"")</f>
        <v/>
      </c>
      <c r="E89" s="56" t="str">
        <f>IF(A89="","",VLOOKUP($A89,'effectif equipe'!$B$2:$AP$280,6,FALSE))</f>
        <v/>
      </c>
    </row>
    <row r="90" spans="2:5" x14ac:dyDescent="0.25">
      <c r="B90" t="str">
        <f t="array" aca="1" ref="B90" ca="1">IF(ROWS($1:88)&lt;=COUNTIF(TS_data,$B$1),INDEX(MesData,SMALL(IF(TS_data=$B$1,ROW(INDIRECT("1:"&amp;ROWS(TS_data)))),ROWS($1:88)),1),"")</f>
        <v/>
      </c>
      <c r="C90" t="str">
        <f t="array" aca="1" ref="C90" ca="1">IF(ROWS($1:88)&lt;=COUNTIF(TS_data,$B$1),INDEX(MesData,SMALL(IF(TS_data=$B$1,ROW(INDIRECT("1:"&amp;ROWS(TS_data)))),ROWS($1:88)),2),"")</f>
        <v/>
      </c>
      <c r="D90" s="13" t="str">
        <f t="array" aca="1" ref="D90" ca="1">IF(ROWS($1:88)&lt;=COUNTIF(TS_data,$B$1),INDEX(MesData,SMALL(IF(TS_data=$B$1,ROW(INDIRECT("1:"&amp;ROWS(TS_data)))),ROWS($1:88)),3),"")</f>
        <v/>
      </c>
      <c r="E90" s="56" t="str">
        <f>IF(A90="","",VLOOKUP($A90,'effectif equipe'!$B$2:$AP$280,6,FALSE))</f>
        <v/>
      </c>
    </row>
    <row r="91" spans="2:5" x14ac:dyDescent="0.25">
      <c r="B91" t="str">
        <f t="array" aca="1" ref="B91" ca="1">IF(ROWS($1:89)&lt;=COUNTIF(TS_data,$B$1),INDEX(MesData,SMALL(IF(TS_data=$B$1,ROW(INDIRECT("1:"&amp;ROWS(TS_data)))),ROWS($1:89)),1),"")</f>
        <v/>
      </c>
      <c r="C91" t="str">
        <f t="array" aca="1" ref="C91" ca="1">IF(ROWS($1:89)&lt;=COUNTIF(TS_data,$B$1),INDEX(MesData,SMALL(IF(TS_data=$B$1,ROW(INDIRECT("1:"&amp;ROWS(TS_data)))),ROWS($1:89)),2),"")</f>
        <v/>
      </c>
      <c r="D91" s="13" t="str">
        <f t="array" aca="1" ref="D91" ca="1">IF(ROWS($1:89)&lt;=COUNTIF(TS_data,$B$1),INDEX(MesData,SMALL(IF(TS_data=$B$1,ROW(INDIRECT("1:"&amp;ROWS(TS_data)))),ROWS($1:89)),3),"")</f>
        <v/>
      </c>
      <c r="E91" s="56" t="str">
        <f>IF(A91="","",VLOOKUP($A91,'effectif equipe'!$B$2:$AP$280,6,FALSE))</f>
        <v/>
      </c>
    </row>
    <row r="92" spans="2:5" x14ac:dyDescent="0.25">
      <c r="B92" t="str">
        <f t="array" aca="1" ref="B92" ca="1">IF(ROWS($1:90)&lt;=COUNTIF(TS_data,$B$1),INDEX(MesData,SMALL(IF(TS_data=$B$1,ROW(INDIRECT("1:"&amp;ROWS(TS_data)))),ROWS($1:90)),1),"")</f>
        <v/>
      </c>
      <c r="D92" s="13"/>
      <c r="E92" s="56" t="str">
        <f>IF(A92="","",VLOOKUP($A92,'effectif equipe'!$B$2:$AP$280,6,FALSE))</f>
        <v/>
      </c>
    </row>
    <row r="93" spans="2:5" x14ac:dyDescent="0.25">
      <c r="B93" t="str">
        <f t="array" aca="1" ref="B93" ca="1">IF(ROWS($1:91)&lt;=COUNTIF(TS_data,$B$1),INDEX(MesData,SMALL(IF(TS_data=$B$1,ROW(INDIRECT("1:"&amp;ROWS(TS_data)))),ROWS($1:91)),1),"")</f>
        <v/>
      </c>
      <c r="D93" s="13"/>
      <c r="E93" s="56" t="str">
        <f>IF(A93="","",VLOOKUP($A93,'effectif equipe'!$B$2:$AP$280,6,FALSE))</f>
        <v/>
      </c>
    </row>
    <row r="94" spans="2:5" x14ac:dyDescent="0.25">
      <c r="B94" t="str">
        <f t="array" aca="1" ref="B94" ca="1">IF(ROWS($1:92)&lt;=COUNTIF(TS_data,$B$1),INDEX(MesData,SMALL(IF(TS_data=$B$1,ROW(INDIRECT("1:"&amp;ROWS(TS_data)))),ROWS($1:92)),1),"")</f>
        <v/>
      </c>
      <c r="D94" s="13"/>
    </row>
    <row r="95" spans="2:5" x14ac:dyDescent="0.25">
      <c r="B95" t="str">
        <f t="array" aca="1" ref="B95" ca="1">IF(ROWS($1:93)&lt;=COUNTIF(TS_data,$B$1),INDEX(MesData,SMALL(IF(TS_data=$B$1,ROW(INDIRECT("1:"&amp;ROWS(TS_data)))),ROWS($1:93)),1),"")</f>
        <v/>
      </c>
      <c r="D95" s="13"/>
    </row>
    <row r="96" spans="2:5" x14ac:dyDescent="0.25">
      <c r="B96" t="str">
        <f t="array" aca="1" ref="B96" ca="1">IF(ROWS($1:94)&lt;=COUNTIF(TS_data,$B$1),INDEX(MesData,SMALL(IF(TS_data=$B$1,ROW(INDIRECT("1:"&amp;ROWS(TS_data)))),ROWS($1:94)),1),"")</f>
        <v/>
      </c>
      <c r="D96" s="13"/>
    </row>
    <row r="97" spans="2:4" x14ac:dyDescent="0.25">
      <c r="B97" t="str">
        <f t="array" aca="1" ref="B97" ca="1">IF(ROWS($1:95)&lt;=COUNTIF(TS_data,$B$1),INDEX(MesData,SMALL(IF(TS_data=$B$1,ROW(INDIRECT("1:"&amp;ROWS(TS_data)))),ROWS($1:95)),1),"")</f>
        <v/>
      </c>
      <c r="D97" s="13"/>
    </row>
    <row r="98" spans="2:4" x14ac:dyDescent="0.25">
      <c r="B98" t="str">
        <f t="array" aca="1" ref="B98" ca="1">IF(ROWS($1:96)&lt;=COUNTIF(TS_data,$B$1),INDEX(MesData,SMALL(IF(TS_data=$B$1,ROW(INDIRECT("1:"&amp;ROWS(TS_data)))),ROWS($1:96)),1),"")</f>
        <v/>
      </c>
      <c r="D98" s="13"/>
    </row>
    <row r="99" spans="2:4" x14ac:dyDescent="0.25">
      <c r="B99" t="str">
        <f t="array" aca="1" ref="B99" ca="1">IF(ROWS($1:97)&lt;=COUNTIF(TS_data,$B$1),INDEX(MesData,SMALL(IF(TS_data=$B$1,ROW(INDIRECT("1:"&amp;ROWS(TS_data)))),ROWS($1:97)),1),"")</f>
        <v/>
      </c>
      <c r="D99" s="13"/>
    </row>
    <row r="100" spans="2:4" x14ac:dyDescent="0.25">
      <c r="D100" s="13"/>
    </row>
    <row r="101" spans="2:4" x14ac:dyDescent="0.25">
      <c r="D101" s="13"/>
    </row>
    <row r="102" spans="2:4" x14ac:dyDescent="0.25">
      <c r="D102" s="13"/>
    </row>
    <row r="103" spans="2:4" x14ac:dyDescent="0.25">
      <c r="D103" s="13"/>
    </row>
    <row r="104" spans="2:4" x14ac:dyDescent="0.25">
      <c r="D104" s="13"/>
    </row>
    <row r="105" spans="2:4" x14ac:dyDescent="0.25">
      <c r="D105" s="13"/>
    </row>
    <row r="106" spans="2:4" x14ac:dyDescent="0.25">
      <c r="D106" s="13"/>
    </row>
    <row r="107" spans="2:4" x14ac:dyDescent="0.25">
      <c r="D107" s="13"/>
    </row>
    <row r="108" spans="2:4" x14ac:dyDescent="0.25">
      <c r="D108" s="13"/>
    </row>
    <row r="109" spans="2:4" x14ac:dyDescent="0.25">
      <c r="D109" s="13"/>
    </row>
    <row r="110" spans="2:4" x14ac:dyDescent="0.25">
      <c r="D110" s="13"/>
    </row>
    <row r="111" spans="2:4" x14ac:dyDescent="0.25">
      <c r="D111" s="13"/>
    </row>
    <row r="112" spans="2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</sheetData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topLeftCell="B1" workbookViewId="0">
      <selection activeCell="B3" sqref="B3:B31"/>
    </sheetView>
  </sheetViews>
  <sheetFormatPr baseColWidth="10" defaultColWidth="10.7109375" defaultRowHeight="15" x14ac:dyDescent="0.25"/>
  <cols>
    <col min="1" max="1" width="15.28515625" hidden="1" customWidth="1"/>
    <col min="2" max="2" width="27.5703125" bestFit="1" customWidth="1"/>
    <col min="3" max="3" width="11.5703125" bestFit="1" customWidth="1"/>
    <col min="5" max="5" width="10.7109375" style="49"/>
    <col min="9" max="13" width="0" hidden="1" customWidth="1"/>
  </cols>
  <sheetData>
    <row r="1" spans="1:13" x14ac:dyDescent="0.25">
      <c r="B1" t="s">
        <v>569</v>
      </c>
      <c r="C1">
        <f>VLOOKUP(B1,'Synthèse eff'!$B$2:$K$12,6,FALSE)</f>
        <v>4</v>
      </c>
    </row>
    <row r="2" spans="1:13" ht="45.75" thickBot="1" x14ac:dyDescent="0.3">
      <c r="B2" s="6" t="s">
        <v>0</v>
      </c>
      <c r="C2" s="7" t="s">
        <v>1</v>
      </c>
      <c r="D2" s="8" t="s">
        <v>2</v>
      </c>
      <c r="E2" s="7" t="s">
        <v>483</v>
      </c>
      <c r="F2" s="7" t="s">
        <v>5</v>
      </c>
      <c r="G2" s="10" t="s">
        <v>27</v>
      </c>
      <c r="H2" s="10" t="s">
        <v>10</v>
      </c>
      <c r="I2" s="11" t="s">
        <v>33</v>
      </c>
      <c r="J2" s="11" t="s">
        <v>30</v>
      </c>
      <c r="K2" s="11" t="s">
        <v>28</v>
      </c>
      <c r="L2" s="11" t="s">
        <v>31</v>
      </c>
      <c r="M2" s="11" t="s">
        <v>32</v>
      </c>
    </row>
    <row r="3" spans="1:13" ht="15.75" thickTop="1" x14ac:dyDescent="0.25">
      <c r="A3" t="str">
        <f ca="1">+CONCATENATE(B3," ",C3)</f>
        <v>qsdf AXELLE</v>
      </c>
      <c r="B3" t="str">
        <f t="array" aca="1" ref="B3" ca="1">IF(OR(ROWS($1:1)&lt;=COUNTIF(TS_data,$B$1),ROWS($1:1)&lt;=COUNTIF(cointer_DATA,$B$1)),INDEX(MesData,SMALL(IF(TS_data=$B$1,ROW(INDIRECT("1:"&amp;ROWS(TS_data)))),ROWS($1:1)),1),"")</f>
        <v>qsdf</v>
      </c>
      <c r="C3" t="str">
        <f t="array" aca="1" ref="C3" ca="1">IF(OR(ROWS($1:1)&lt;=COUNTIF(TS_data,$B$1),ROWS($1:1)&lt;=COUNTIF(cointer_DATA,$B$1)),INDEX(MesData,SMALL(IF(TS_data=$B$1,ROW(INDIRECT("1:"&amp;ROWS(TS_data)))),ROWS($1:1)),2),"")</f>
        <v>AXELLE</v>
      </c>
      <c r="D3" s="13">
        <f t="array" aca="1" ref="D3" ca="1">IF(OR(ROWS($1:1)&lt;=COUNTIF(TS_data,$B$1),ROWS($1:1)&lt;=COUNTIF(cointer_DATA,$B$1)),INDEX(MesData,SMALL(IF(TS_data=$B$1,ROW(INDIRECT("1:"&amp;ROWS(TS_data)))),ROWS($1:1)),3),"")</f>
        <v>38385</v>
      </c>
      <c r="E3" s="56" t="str">
        <f t="array" aca="1" ref="E3" ca="1">IF(OR(ROWS($1:1)&lt;=COUNTIF(TS_data,$B$1),ROWS($1:1)&lt;=COUNTIF(cointer_DATA,$B$1)),INDEX(MesData,SMALL(IF(TS_data=$B$1,ROW(INDIRECT("1:"&amp;ROWS(TS_data)))),ROWS($1:1)),6),"")</f>
        <v/>
      </c>
      <c r="F3" s="56" t="str">
        <f t="array" aca="1" ref="F3" ca="1">IF(OR(ROWS($1:1)&lt;=COUNTIF(TS_data,$B$1),ROWS($1:1)&lt;=COUNTIF(cointer_DATA,$B$1)),INDEX(MesData,SMALL(IF(TS_data=$B$1,ROW(INDIRECT("1:"&amp;ROWS(TS_data)))),ROWS($1:1)),7),"")</f>
        <v>ALG</v>
      </c>
      <c r="G3" s="56">
        <f t="array" aca="1" ref="G3" ca="1">IF(OR(ROWS($1:1)&lt;=COUNTIF(TS_data,$B$1),ROWS($1:1)&lt;=COUNTIF(cointer_DATA,$B$1)),INDEX(MesData,SMALL(IF(TS_data=$B$1,ROW(INDIRECT("1:"&amp;ROWS(TS_data)))),ROWS($1:1)),15),"")</f>
        <v>42682</v>
      </c>
      <c r="H3" s="56">
        <f t="array" aca="1" ref="H3" ca="1">IF(OR(ROWS($1:1)&lt;=COUNTIF(TS_data,$B$1),ROWS($1:1)&lt;=COUNTIF(cointer_DATA,$B$1)),INDEX(MesData,SMALL(IF(TS_data=$B$1,ROW(INDIRECT("1:"&amp;ROWS(TS_data)))),ROWS($1:1)),18),"")</f>
        <v>44959</v>
      </c>
      <c r="I3" s="56" t="e">
        <f ca="1">IF(VLOOKUP($A$3,'effectif equipe'!$B$2:$AP$280,7,FALSE)="","",VLOOKUP($A$3,'effectif equipe'!$B$2:$AP$280,7,FALSE))</f>
        <v>#N/A</v>
      </c>
      <c r="J3" s="56" t="e">
        <f ca="1">IF(VLOOKUP($A$3,'effectif equipe'!$B$2:$AP$280,7,FALSE)="","",VLOOKUP($A$3,'effectif equipe'!$B$2:$AP$280,7,FALSE))</f>
        <v>#N/A</v>
      </c>
      <c r="K3" s="56" t="e">
        <f ca="1">IF(VLOOKUP($A$3,'effectif equipe'!$B$2:$AP$280,7,FALSE)="","",VLOOKUP($A$3,'effectif equipe'!$B$2:$AP$280,7,FALSE))</f>
        <v>#N/A</v>
      </c>
      <c r="L3" s="56" t="e">
        <f ca="1">IF(VLOOKUP($A$3,'effectif equipe'!$B$2:$AP$280,7,FALSE)="","",VLOOKUP($A$3,'effectif equipe'!$B$2:$AP$280,7,FALSE))</f>
        <v>#N/A</v>
      </c>
      <c r="M3" s="56" t="e">
        <f ca="1">IF(VLOOKUP($A$3,'effectif equipe'!$B$2:$AP$280,7,FALSE)="","",VLOOKUP($A$3,'effectif equipe'!$B$2:$AP$280,7,FALSE))</f>
        <v>#N/A</v>
      </c>
    </row>
    <row r="4" spans="1:13" x14ac:dyDescent="0.25">
      <c r="A4" t="str">
        <f t="shared" ref="A4:A32" ca="1" si="0">+CONCATENATE(B4," ",C4)</f>
        <v>hety MANON</v>
      </c>
      <c r="B4" t="str">
        <f t="array" aca="1" ref="B4" ca="1">IF(OR(ROWS($1:2)&lt;=COUNTIF(TS_data,$B$1),ROWS($1:2)&lt;=COUNTIF(cointer_DATA,$B$1)),INDEX(MesData,SMALL(IF(TS_data=$B$1,ROW(INDIRECT("1:"&amp;ROWS(TS_data)))),ROWS($1:2)),1),"")</f>
        <v>hety</v>
      </c>
      <c r="C4" t="str">
        <f t="array" aca="1" ref="C4" ca="1">IF(OR(ROWS($1:2)&lt;=COUNTIF(TS_data,$B$1),ROWS($1:2)&lt;=COUNTIF(cointer_DATA,$B$1)),INDEX(MesData,SMALL(IF(TS_data=$B$1,ROW(INDIRECT("1:"&amp;ROWS(TS_data)))),ROWS($1:2)),2),"")</f>
        <v>MANON</v>
      </c>
      <c r="D4" s="13">
        <f t="array" aca="1" ref="D4" ca="1">IF(OR(ROWS($1:2)&lt;=COUNTIF(TS_data,$B$1),ROWS($1:2)&lt;=COUNTIF(cointer_DATA,$B$1)),INDEX(MesData,SMALL(IF(TS_data=$B$1,ROW(INDIRECT("1:"&amp;ROWS(TS_data)))),ROWS($1:2)),3),"")</f>
        <v>38104</v>
      </c>
      <c r="E4" s="56" t="str">
        <f t="array" aca="1" ref="E4" ca="1">IF(OR(ROWS($1:2)&lt;=COUNTIF(TS_data,$B$1),ROWS($1:2)&lt;=COUNTIF(cointer_DATA,$B$1)),INDEX(MesData,SMALL(IF(TS_data=$B$1,ROW(INDIRECT("1:"&amp;ROWS(TS_data)))),ROWS($1:2)),6),"")</f>
        <v/>
      </c>
      <c r="F4" s="56" t="str">
        <f t="array" aca="1" ref="F4" ca="1">IF(OR(ROWS($1:2)&lt;=COUNTIF(TS_data,$B$1),ROWS($1:2)&lt;=COUNTIF(cointer_DATA,$B$1)),INDEX(MesData,SMALL(IF(TS_data=$B$1,ROW(INDIRECT("1:"&amp;ROWS(TS_data)))),ROWS($1:2)),7),"")</f>
        <v/>
      </c>
      <c r="G4" s="56">
        <f t="array" aca="1" ref="G4" ca="1">IF(OR(ROWS($1:2)&lt;=COUNTIF(TS_data,$B$1),ROWS($1:2)&lt;=COUNTIF(cointer_DATA,$B$1)),INDEX(MesData,SMALL(IF(TS_data=$B$1,ROW(INDIRECT("1:"&amp;ROWS(TS_data)))),ROWS($1:2)),15),"")</f>
        <v>42838</v>
      </c>
      <c r="H4" s="56">
        <f t="array" aca="1" ref="H4" ca="1">IF(OR(ROWS($1:2)&lt;=COUNTIF(TS_data,$B$1),ROWS($1:2)&lt;=COUNTIF(cointer_DATA,$B$1)),INDEX(MesData,SMALL(IF(TS_data=$B$1,ROW(INDIRECT("1:"&amp;ROWS(TS_data)))),ROWS($1:2)),18),"")</f>
        <v>44678</v>
      </c>
    </row>
    <row r="5" spans="1:13" x14ac:dyDescent="0.25">
      <c r="A5" t="str">
        <f t="shared" ca="1" si="0"/>
        <v>dsfq CLOE</v>
      </c>
      <c r="B5" t="str">
        <f t="array" aca="1" ref="B5" ca="1">IF(OR(ROWS($1:3)&lt;=COUNTIF(TS_data,$B$1),ROWS($1:3)&lt;=COUNTIF(cointer_DATA,$B$1)),INDEX(MesData,SMALL(IF(TS_data=$B$1,ROW(INDIRECT("1:"&amp;ROWS(TS_data)))),ROWS($1:3)),1),"")</f>
        <v>dsfq</v>
      </c>
      <c r="C5" t="str">
        <f t="array" aca="1" ref="C5" ca="1">IF(OR(ROWS($1:3)&lt;=COUNTIF(TS_data,$B$1),ROWS($1:3)&lt;=COUNTIF(cointer_DATA,$B$1)),INDEX(MesData,SMALL(IF(TS_data=$B$1,ROW(INDIRECT("1:"&amp;ROWS(TS_data)))),ROWS($1:3)),2),"")</f>
        <v>CLOE</v>
      </c>
      <c r="D5" s="13">
        <f t="array" aca="1" ref="D5" ca="1">IF(OR(ROWS($1:3)&lt;=COUNTIF(TS_data,$B$1),ROWS($1:3)&lt;=COUNTIF(cointer_DATA,$B$1)),INDEX(MesData,SMALL(IF(TS_data=$B$1,ROW(INDIRECT("1:"&amp;ROWS(TS_data)))),ROWS($1:3)),3),"")</f>
        <v>40022</v>
      </c>
      <c r="E5" s="56" t="str">
        <f t="array" aca="1" ref="E5" ca="1">IF(OR(ROWS($1:3)&lt;=COUNTIF(TS_data,$B$1),ROWS($1:3)&lt;=COUNTIF(cointer_DATA,$B$1)),INDEX(MesData,SMALL(IF(TS_data=$B$1,ROW(INDIRECT("1:"&amp;ROWS(TS_data)))),ROWS($1:3)),6),"")</f>
        <v/>
      </c>
      <c r="F5" s="56" t="str">
        <f t="array" aca="1" ref="F5" ca="1">IF(OR(ROWS($1:3)&lt;=COUNTIF(TS_data,$B$1),ROWS($1:3)&lt;=COUNTIF(cointer_DATA,$B$1)),INDEX(MesData,SMALL(IF(TS_data=$B$1,ROW(INDIRECT("1:"&amp;ROWS(TS_data)))),ROWS($1:3)),7),"")</f>
        <v/>
      </c>
      <c r="G5" s="56">
        <f t="array" aca="1" ref="G5" ca="1">IF(OR(ROWS($1:3)&lt;=COUNTIF(TS_data,$B$1),ROWS($1:3)&lt;=COUNTIF(cointer_DATA,$B$1)),INDEX(MesData,SMALL(IF(TS_data=$B$1,ROW(INDIRECT("1:"&amp;ROWS(TS_data)))),ROWS($1:3)),15),"")</f>
        <v>42800</v>
      </c>
      <c r="H5" s="56">
        <f t="array" aca="1" ref="H5" ca="1">IF(OR(ROWS($1:3)&lt;=COUNTIF(TS_data,$B$1),ROWS($1:3)&lt;=COUNTIF(cointer_DATA,$B$1)),INDEX(MesData,SMALL(IF(TS_data=$B$1,ROW(INDIRECT("1:"&amp;ROWS(TS_data)))),ROWS($1:3)),18),"")</f>
        <v>44651</v>
      </c>
    </row>
    <row r="6" spans="1:13" x14ac:dyDescent="0.25">
      <c r="A6" t="str">
        <f t="shared" ca="1" si="0"/>
        <v>ww KELLY</v>
      </c>
      <c r="B6" t="str">
        <f t="array" aca="1" ref="B6" ca="1">IF(OR(ROWS($1:4)&lt;=COUNTIF(TS_data,$B$1),ROWS($1:4)&lt;=COUNTIF(cointer_DATA,$B$1)),INDEX(MesData,SMALL(IF(TS_data=$B$1,ROW(INDIRECT("1:"&amp;ROWS(TS_data)))),ROWS($1:4)),1),"")</f>
        <v>ww</v>
      </c>
      <c r="C6" t="str">
        <f t="array" aca="1" ref="C6" ca="1">IF(OR(ROWS($1:4)&lt;=COUNTIF(TS_data,$B$1),ROWS($1:4)&lt;=COUNTIF(cointer_DATA,$B$1)),INDEX(MesData,SMALL(IF(TS_data=$B$1,ROW(INDIRECT("1:"&amp;ROWS(TS_data)))),ROWS($1:4)),2),"")</f>
        <v>KELLY</v>
      </c>
      <c r="D6" s="13">
        <f t="array" aca="1" ref="D6" ca="1">IF(OR(ROWS($1:4)&lt;=COUNTIF(TS_data,$B$1),ROWS($1:4)&lt;=COUNTIF(cointer_DATA,$B$1)),INDEX(MesData,SMALL(IF(TS_data=$B$1,ROW(INDIRECT("1:"&amp;ROWS(TS_data)))),ROWS($1:4)),3),"")</f>
        <v>42022</v>
      </c>
      <c r="E6" s="56" t="str">
        <f t="array" aca="1" ref="E6" ca="1">IF(OR(ROWS($1:4)&lt;=COUNTIF(TS_data,$B$1),ROWS($1:4)&lt;=COUNTIF(cointer_DATA,$B$1)),INDEX(MesData,SMALL(IF(TS_data=$B$1,ROW(INDIRECT("1:"&amp;ROWS(TS_data)))),ROWS($1:4)),6),"")</f>
        <v/>
      </c>
      <c r="F6" s="56" t="str">
        <f t="array" aca="1" ref="F6" ca="1">IF(OR(ROWS($1:4)&lt;=COUNTIF(TS_data,$B$1),ROWS($1:4)&lt;=COUNTIF(cointer_DATA,$B$1)),INDEX(MesData,SMALL(IF(TS_data=$B$1,ROW(INDIRECT("1:"&amp;ROWS(TS_data)))),ROWS($1:4)),7),"")</f>
        <v/>
      </c>
      <c r="G6" s="56">
        <f t="array" aca="1" ref="G6" ca="1">IF(OR(ROWS($1:4)&lt;=COUNTIF(TS_data,$B$1),ROWS($1:4)&lt;=COUNTIF(cointer_DATA,$B$1)),INDEX(MesData,SMALL(IF(TS_data=$B$1,ROW(INDIRECT("1:"&amp;ROWS(TS_data)))),ROWS($1:4)),15),"")</f>
        <v>42800</v>
      </c>
      <c r="H6" s="56">
        <f t="array" aca="1" ref="H6" ca="1">IF(OR(ROWS($1:4)&lt;=COUNTIF(TS_data,$B$1),ROWS($1:4)&lt;=COUNTIF(cointer_DATA,$B$1)),INDEX(MesData,SMALL(IF(TS_data=$B$1,ROW(INDIRECT("1:"&amp;ROWS(TS_data)))),ROWS($1:4)),18),"")</f>
        <v>44651</v>
      </c>
    </row>
    <row r="7" spans="1:13" x14ac:dyDescent="0.25">
      <c r="A7" t="str">
        <f t="shared" ca="1" si="0"/>
        <v xml:space="preserve"> </v>
      </c>
      <c r="B7" t="str">
        <f t="array" aca="1" ref="B7" ca="1">IF(OR(ROWS($1:5)&lt;=COUNTIF(TS_data,$B$1),ROWS($1:5)&lt;=COUNTIF(cointer_DATA,$B$1)),INDEX(MesData,SMALL(IF(TS_data=$B$1,ROW(INDIRECT("1:"&amp;ROWS(TS_data)))),ROWS($1:5)),1),"")</f>
        <v/>
      </c>
      <c r="C7" t="str">
        <f t="array" aca="1" ref="C7" ca="1">IF(OR(ROWS($1:5)&lt;=COUNTIF(TS_data,$B$1),ROWS($1:5)&lt;=COUNTIF(cointer_DATA,$B$1)),INDEX(MesData,SMALL(IF(TS_data=$B$1,ROW(INDIRECT("1:"&amp;ROWS(TS_data)))),ROWS($1:5)),2),"")</f>
        <v/>
      </c>
      <c r="D7" s="13" t="str">
        <f t="array" aca="1" ref="D7" ca="1">IF(OR(ROWS($1:5)&lt;=COUNTIF(TS_data,$B$1),ROWS($1:5)&lt;=COUNTIF(cointer_DATA,$B$1)),INDEX(MesData,SMALL(IF(TS_data=$B$1,ROW(INDIRECT("1:"&amp;ROWS(TS_data)))),ROWS($1:5)),3),"")</f>
        <v/>
      </c>
      <c r="E7" s="56" t="str">
        <f t="array" aca="1" ref="E7" ca="1">IF(OR(ROWS($1:5)&lt;=COUNTIF(TS_data,$B$1),ROWS($1:5)&lt;=COUNTIF(cointer_DATA,$B$1)),INDEX(MesData,SMALL(IF(TS_data=$B$1,ROW(INDIRECT("1:"&amp;ROWS(TS_data)))),ROWS($1:5)),6),"")</f>
        <v/>
      </c>
      <c r="F7" s="56" t="str">
        <f t="array" aca="1" ref="F7" ca="1">IF(OR(ROWS($1:5)&lt;=COUNTIF(TS_data,$B$1),ROWS($1:5)&lt;=COUNTIF(cointer_DATA,$B$1)),INDEX(MesData,SMALL(IF(TS_data=$B$1,ROW(INDIRECT("1:"&amp;ROWS(TS_data)))),ROWS($1:5)),7),"")</f>
        <v/>
      </c>
      <c r="G7" s="56" t="str">
        <f t="array" aca="1" ref="G7" ca="1">IF(OR(ROWS($1:5)&lt;=COUNTIF(TS_data,$B$1),ROWS($1:5)&lt;=COUNTIF(cointer_DATA,$B$1)),INDEX(MesData,SMALL(IF(TS_data=$B$1,ROW(INDIRECT("1:"&amp;ROWS(TS_data)))),ROWS($1:5)),15),"")</f>
        <v/>
      </c>
      <c r="H7" s="56" t="str">
        <f t="array" aca="1" ref="H7" ca="1">IF(OR(ROWS($1:5)&lt;=COUNTIF(TS_data,$B$1),ROWS($1:5)&lt;=COUNTIF(cointer_DATA,$B$1)),INDEX(MesData,SMALL(IF(TS_data=$B$1,ROW(INDIRECT("1:"&amp;ROWS(TS_data)))),ROWS($1:5)),18),"")</f>
        <v/>
      </c>
    </row>
    <row r="8" spans="1:13" x14ac:dyDescent="0.25">
      <c r="A8" t="str">
        <f t="shared" ca="1" si="0"/>
        <v xml:space="preserve"> </v>
      </c>
      <c r="B8" t="str">
        <f t="array" aca="1" ref="B8" ca="1">IF(OR(ROWS($1:6)&lt;=COUNTIF(TS_data,$B$1),ROWS($1:6)&lt;=COUNTIF(cointer_DATA,$B$1)),INDEX(MesData,SMALL(IF(TS_data=$B$1,ROW(INDIRECT("1:"&amp;ROWS(TS_data)))),ROWS($1:6)),1),"")</f>
        <v/>
      </c>
      <c r="C8" t="str">
        <f t="array" aca="1" ref="C8" ca="1">IF(OR(ROWS($1:6)&lt;=COUNTIF(TS_data,$B$1),ROWS($1:6)&lt;=COUNTIF(cointer_DATA,$B$1)),INDEX(MesData,SMALL(IF(TS_data=$B$1,ROW(INDIRECT("1:"&amp;ROWS(TS_data)))),ROWS($1:6)),2),"")</f>
        <v/>
      </c>
      <c r="D8" s="13" t="str">
        <f t="array" aca="1" ref="D8" ca="1">IF(OR(ROWS($1:6)&lt;=COUNTIF(TS_data,$B$1),ROWS($1:6)&lt;=COUNTIF(cointer_DATA,$B$1)),INDEX(MesData,SMALL(IF(TS_data=$B$1,ROW(INDIRECT("1:"&amp;ROWS(TS_data)))),ROWS($1:6)),3),"")</f>
        <v/>
      </c>
      <c r="E8" s="56" t="str">
        <f t="array" aca="1" ref="E8" ca="1">IF(OR(ROWS($1:6)&lt;=COUNTIF(TS_data,$B$1),ROWS($1:6)&lt;=COUNTIF(cointer_DATA,$B$1)),INDEX(MesData,SMALL(IF(TS_data=$B$1,ROW(INDIRECT("1:"&amp;ROWS(TS_data)))),ROWS($1:6)),6),"")</f>
        <v/>
      </c>
      <c r="F8" s="56" t="str">
        <f t="array" aca="1" ref="F8" ca="1">IF(OR(ROWS($1:6)&lt;=COUNTIF(TS_data,$B$1),ROWS($1:6)&lt;=COUNTIF(cointer_DATA,$B$1)),INDEX(MesData,SMALL(IF(TS_data=$B$1,ROW(INDIRECT("1:"&amp;ROWS(TS_data)))),ROWS($1:6)),7),"")</f>
        <v/>
      </c>
      <c r="G8" s="56" t="str">
        <f t="array" aca="1" ref="G8" ca="1">IF(OR(ROWS($1:6)&lt;=COUNTIF(TS_data,$B$1),ROWS($1:6)&lt;=COUNTIF(cointer_DATA,$B$1)),INDEX(MesData,SMALL(IF(TS_data=$B$1,ROW(INDIRECT("1:"&amp;ROWS(TS_data)))),ROWS($1:6)),15),"")</f>
        <v/>
      </c>
      <c r="H8" s="56" t="str">
        <f t="array" aca="1" ref="H8" ca="1">IF(OR(ROWS($1:6)&lt;=COUNTIF(TS_data,$B$1),ROWS($1:6)&lt;=COUNTIF(cointer_DATA,$B$1)),INDEX(MesData,SMALL(IF(TS_data=$B$1,ROW(INDIRECT("1:"&amp;ROWS(TS_data)))),ROWS($1:6)),18),"")</f>
        <v/>
      </c>
    </row>
    <row r="9" spans="1:13" x14ac:dyDescent="0.25">
      <c r="A9" t="str">
        <f t="shared" ca="1" si="0"/>
        <v xml:space="preserve"> </v>
      </c>
      <c r="B9" t="str">
        <f t="array" aca="1" ref="B9" ca="1">IF(OR(ROWS($1:7)&lt;=COUNTIF(TS_data,$B$1),ROWS($1:7)&lt;=COUNTIF(cointer_DATA,$B$1)),INDEX(MesData,SMALL(IF(TS_data=$B$1,ROW(INDIRECT("1:"&amp;ROWS(TS_data)))),ROWS($1:7)),1),"")</f>
        <v/>
      </c>
      <c r="C9" t="str">
        <f t="array" aca="1" ref="C9" ca="1">IF(OR(ROWS($1:7)&lt;=COUNTIF(TS_data,$B$1),ROWS($1:7)&lt;=COUNTIF(cointer_DATA,$B$1)),INDEX(MesData,SMALL(IF(TS_data=$B$1,ROW(INDIRECT("1:"&amp;ROWS(TS_data)))),ROWS($1:7)),2),"")</f>
        <v/>
      </c>
      <c r="D9" s="13" t="str">
        <f t="array" aca="1" ref="D9" ca="1">IF(OR(ROWS($1:7)&lt;=COUNTIF(TS_data,$B$1),ROWS($1:7)&lt;=COUNTIF(cointer_DATA,$B$1)),INDEX(MesData,SMALL(IF(TS_data=$B$1,ROW(INDIRECT("1:"&amp;ROWS(TS_data)))),ROWS($1:7)),3),"")</f>
        <v/>
      </c>
      <c r="E9" s="56" t="str">
        <f t="array" aca="1" ref="E9" ca="1">IF(OR(ROWS($1:7)&lt;=COUNTIF(TS_data,$B$1),ROWS($1:7)&lt;=COUNTIF(cointer_DATA,$B$1)),INDEX(MesData,SMALL(IF(TS_data=$B$1,ROW(INDIRECT("1:"&amp;ROWS(TS_data)))),ROWS($1:7)),6),"")</f>
        <v/>
      </c>
      <c r="F9" s="56" t="str">
        <f t="array" aca="1" ref="F9" ca="1">IF(OR(ROWS($1:7)&lt;=COUNTIF(TS_data,$B$1),ROWS($1:7)&lt;=COUNTIF(cointer_DATA,$B$1)),INDEX(MesData,SMALL(IF(TS_data=$B$1,ROW(INDIRECT("1:"&amp;ROWS(TS_data)))),ROWS($1:7)),7),"")</f>
        <v/>
      </c>
      <c r="G9" s="56" t="str">
        <f t="array" aca="1" ref="G9" ca="1">IF(OR(ROWS($1:7)&lt;=COUNTIF(TS_data,$B$1),ROWS($1:7)&lt;=COUNTIF(cointer_DATA,$B$1)),INDEX(MesData,SMALL(IF(TS_data=$B$1,ROW(INDIRECT("1:"&amp;ROWS(TS_data)))),ROWS($1:7)),15),"")</f>
        <v/>
      </c>
      <c r="H9" s="56" t="str">
        <f t="array" aca="1" ref="H9" ca="1">IF(OR(ROWS($1:7)&lt;=COUNTIF(TS_data,$B$1),ROWS($1:7)&lt;=COUNTIF(cointer_DATA,$B$1)),INDEX(MesData,SMALL(IF(TS_data=$B$1,ROW(INDIRECT("1:"&amp;ROWS(TS_data)))),ROWS($1:7)),18),"")</f>
        <v/>
      </c>
    </row>
    <row r="10" spans="1:13" x14ac:dyDescent="0.25">
      <c r="A10" t="str">
        <f t="shared" ca="1" si="0"/>
        <v xml:space="preserve"> </v>
      </c>
      <c r="B10" t="str">
        <f t="array" aca="1" ref="B10" ca="1">IF(OR(ROWS($1:8)&lt;=COUNTIF(TS_data,$B$1),ROWS($1:8)&lt;=COUNTIF(cointer_DATA,$B$1)),INDEX(MesData,SMALL(IF(TS_data=$B$1,ROW(INDIRECT("1:"&amp;ROWS(TS_data)))),ROWS($1:8)),1),"")</f>
        <v/>
      </c>
      <c r="C10" t="str">
        <f t="array" aca="1" ref="C10" ca="1">IF(OR(ROWS($1:8)&lt;=COUNTIF(TS_data,$B$1),ROWS($1:8)&lt;=COUNTIF(cointer_DATA,$B$1)),INDEX(MesData,SMALL(IF(TS_data=$B$1,ROW(INDIRECT("1:"&amp;ROWS(TS_data)))),ROWS($1:8)),2),"")</f>
        <v/>
      </c>
      <c r="D10" s="13" t="str">
        <f t="array" aca="1" ref="D10" ca="1">IF(OR(ROWS($1:8)&lt;=COUNTIF(TS_data,$B$1),ROWS($1:8)&lt;=COUNTIF(cointer_DATA,$B$1)),INDEX(MesData,SMALL(IF(TS_data=$B$1,ROW(INDIRECT("1:"&amp;ROWS(TS_data)))),ROWS($1:8)),3),"")</f>
        <v/>
      </c>
      <c r="E10" s="56" t="str">
        <f t="array" aca="1" ref="E10" ca="1">IF(OR(ROWS($1:8)&lt;=COUNTIF(TS_data,$B$1),ROWS($1:8)&lt;=COUNTIF(cointer_DATA,$B$1)),INDEX(MesData,SMALL(IF(TS_data=$B$1,ROW(INDIRECT("1:"&amp;ROWS(TS_data)))),ROWS($1:8)),6),"")</f>
        <v/>
      </c>
      <c r="F10" s="56" t="str">
        <f t="array" aca="1" ref="F10" ca="1">IF(OR(ROWS($1:8)&lt;=COUNTIF(TS_data,$B$1),ROWS($1:8)&lt;=COUNTIF(cointer_DATA,$B$1)),INDEX(MesData,SMALL(IF(TS_data=$B$1,ROW(INDIRECT("1:"&amp;ROWS(TS_data)))),ROWS($1:8)),7),"")</f>
        <v/>
      </c>
      <c r="G10" s="56" t="str">
        <f t="array" aca="1" ref="G10" ca="1">IF(OR(ROWS($1:8)&lt;=COUNTIF(TS_data,$B$1),ROWS($1:8)&lt;=COUNTIF(cointer_DATA,$B$1)),INDEX(MesData,SMALL(IF(TS_data=$B$1,ROW(INDIRECT("1:"&amp;ROWS(TS_data)))),ROWS($1:8)),15),"")</f>
        <v/>
      </c>
      <c r="H10" s="56" t="str">
        <f t="array" aca="1" ref="H10" ca="1">IF(OR(ROWS($1:8)&lt;=COUNTIF(TS_data,$B$1),ROWS($1:8)&lt;=COUNTIF(cointer_DATA,$B$1)),INDEX(MesData,SMALL(IF(TS_data=$B$1,ROW(INDIRECT("1:"&amp;ROWS(TS_data)))),ROWS($1:8)),18),"")</f>
        <v/>
      </c>
    </row>
    <row r="11" spans="1:13" x14ac:dyDescent="0.25">
      <c r="A11" t="str">
        <f t="shared" ca="1" si="0"/>
        <v xml:space="preserve"> </v>
      </c>
      <c r="B11" t="str">
        <f t="array" aca="1" ref="B11" ca="1">IF(OR(ROWS($1:9)&lt;=COUNTIF(TS_data,$B$1),ROWS($1:9)&lt;=COUNTIF(cointer_DATA,$B$1)),INDEX(MesData,SMALL(IF(TS_data=$B$1,ROW(INDIRECT("1:"&amp;ROWS(TS_data)))),ROWS($1:9)),1),"")</f>
        <v/>
      </c>
      <c r="C11" t="str">
        <f t="array" aca="1" ref="C11" ca="1">IF(OR(ROWS($1:9)&lt;=COUNTIF(TS_data,$B$1),ROWS($1:9)&lt;=COUNTIF(cointer_DATA,$B$1)),INDEX(MesData,SMALL(IF(TS_data=$B$1,ROW(INDIRECT("1:"&amp;ROWS(TS_data)))),ROWS($1:9)),2),"")</f>
        <v/>
      </c>
      <c r="D11" s="13" t="str">
        <f t="array" aca="1" ref="D11" ca="1">IF(OR(ROWS($1:9)&lt;=COUNTIF(TS_data,$B$1),ROWS($1:9)&lt;=COUNTIF(cointer_DATA,$B$1)),INDEX(MesData,SMALL(IF(TS_data=$B$1,ROW(INDIRECT("1:"&amp;ROWS(TS_data)))),ROWS($1:9)),3),"")</f>
        <v/>
      </c>
      <c r="E11" s="56" t="str">
        <f t="array" aca="1" ref="E11" ca="1">IF(OR(ROWS($1:9)&lt;=COUNTIF(TS_data,$B$1),ROWS($1:9)&lt;=COUNTIF(cointer_DATA,$B$1)),INDEX(MesData,SMALL(IF(TS_data=$B$1,ROW(INDIRECT("1:"&amp;ROWS(TS_data)))),ROWS($1:9)),6),"")</f>
        <v/>
      </c>
      <c r="F11" s="56" t="str">
        <f t="array" aca="1" ref="F11" ca="1">IF(OR(ROWS($1:9)&lt;=COUNTIF(TS_data,$B$1),ROWS($1:9)&lt;=COUNTIF(cointer_DATA,$B$1)),INDEX(MesData,SMALL(IF(TS_data=$B$1,ROW(INDIRECT("1:"&amp;ROWS(TS_data)))),ROWS($1:9)),7),"")</f>
        <v/>
      </c>
      <c r="G11" s="56" t="str">
        <f t="array" aca="1" ref="G11" ca="1">IF(OR(ROWS($1:9)&lt;=COUNTIF(TS_data,$B$1),ROWS($1:9)&lt;=COUNTIF(cointer_DATA,$B$1)),INDEX(MesData,SMALL(IF(TS_data=$B$1,ROW(INDIRECT("1:"&amp;ROWS(TS_data)))),ROWS($1:9)),15),"")</f>
        <v/>
      </c>
      <c r="H11" s="56" t="str">
        <f t="array" aca="1" ref="H11" ca="1">IF(OR(ROWS($1:9)&lt;=COUNTIF(TS_data,$B$1),ROWS($1:9)&lt;=COUNTIF(cointer_DATA,$B$1)),INDEX(MesData,SMALL(IF(TS_data=$B$1,ROW(INDIRECT("1:"&amp;ROWS(TS_data)))),ROWS($1:9)),18),"")</f>
        <v/>
      </c>
    </row>
    <row r="12" spans="1:13" x14ac:dyDescent="0.25">
      <c r="A12" t="str">
        <f t="shared" ca="1" si="0"/>
        <v xml:space="preserve"> </v>
      </c>
      <c r="B12" t="str">
        <f t="array" aca="1" ref="B12" ca="1">IF(OR(ROWS($1:10)&lt;=COUNTIF(TS_data,$B$1),ROWS($1:10)&lt;=COUNTIF(cointer_DATA,$B$1)),INDEX(MesData,SMALL(IF(TS_data=$B$1,ROW(INDIRECT("1:"&amp;ROWS(TS_data)))),ROWS($1:10)),1),"")</f>
        <v/>
      </c>
      <c r="C12" t="str">
        <f t="array" aca="1" ref="C12" ca="1">IF(OR(ROWS($1:10)&lt;=COUNTIF(TS_data,$B$1),ROWS($1:10)&lt;=COUNTIF(cointer_DATA,$B$1)),INDEX(MesData,SMALL(IF(TS_data=$B$1,ROW(INDIRECT("1:"&amp;ROWS(TS_data)))),ROWS($1:10)),2),"")</f>
        <v/>
      </c>
      <c r="D12" s="13" t="str">
        <f t="array" aca="1" ref="D12" ca="1">IF(OR(ROWS($1:10)&lt;=COUNTIF(TS_data,$B$1),ROWS($1:10)&lt;=COUNTIF(cointer_DATA,$B$1)),INDEX(MesData,SMALL(IF(TS_data=$B$1,ROW(INDIRECT("1:"&amp;ROWS(TS_data)))),ROWS($1:10)),3),"")</f>
        <v/>
      </c>
      <c r="E12" s="56" t="str">
        <f t="array" aca="1" ref="E12" ca="1">IF(OR(ROWS($1:10)&lt;=COUNTIF(TS_data,$B$1),ROWS($1:10)&lt;=COUNTIF(cointer_DATA,$B$1)),INDEX(MesData,SMALL(IF(TS_data=$B$1,ROW(INDIRECT("1:"&amp;ROWS(TS_data)))),ROWS($1:10)),6),"")</f>
        <v/>
      </c>
      <c r="F12" s="56" t="str">
        <f t="array" aca="1" ref="F12" ca="1">IF(OR(ROWS($1:10)&lt;=COUNTIF(TS_data,$B$1),ROWS($1:10)&lt;=COUNTIF(cointer_DATA,$B$1)),INDEX(MesData,SMALL(IF(TS_data=$B$1,ROW(INDIRECT("1:"&amp;ROWS(TS_data)))),ROWS($1:10)),7),"")</f>
        <v/>
      </c>
      <c r="G12" s="56" t="str">
        <f t="array" aca="1" ref="G12" ca="1">IF(OR(ROWS($1:10)&lt;=COUNTIF(TS_data,$B$1),ROWS($1:10)&lt;=COUNTIF(cointer_DATA,$B$1)),INDEX(MesData,SMALL(IF(TS_data=$B$1,ROW(INDIRECT("1:"&amp;ROWS(TS_data)))),ROWS($1:10)),15),"")</f>
        <v/>
      </c>
      <c r="H12" s="56" t="str">
        <f t="array" aca="1" ref="H12" ca="1">IF(OR(ROWS($1:10)&lt;=COUNTIF(TS_data,$B$1),ROWS($1:10)&lt;=COUNTIF(cointer_DATA,$B$1)),INDEX(MesData,SMALL(IF(TS_data=$B$1,ROW(INDIRECT("1:"&amp;ROWS(TS_data)))),ROWS($1:10)),18),"")</f>
        <v/>
      </c>
    </row>
    <row r="13" spans="1:13" x14ac:dyDescent="0.25">
      <c r="A13" t="str">
        <f t="shared" ca="1" si="0"/>
        <v xml:space="preserve"> </v>
      </c>
      <c r="B13" t="str">
        <f t="array" aca="1" ref="B13" ca="1">IF(OR(ROWS($1:11)&lt;=COUNTIF(TS_data,$B$1),ROWS($1:11)&lt;=COUNTIF(cointer_DATA,$B$1)),INDEX(MesData,SMALL(IF(TS_data=$B$1,ROW(INDIRECT("1:"&amp;ROWS(TS_data)))),ROWS($1:11)),1),"")</f>
        <v/>
      </c>
      <c r="C13" t="str">
        <f t="array" aca="1" ref="C13" ca="1">IF(OR(ROWS($1:11)&lt;=COUNTIF(TS_data,$B$1),ROWS($1:11)&lt;=COUNTIF(cointer_DATA,$B$1)),INDEX(MesData,SMALL(IF(TS_data=$B$1,ROW(INDIRECT("1:"&amp;ROWS(TS_data)))),ROWS($1:11)),2),"")</f>
        <v/>
      </c>
      <c r="D13" s="13" t="str">
        <f t="array" aca="1" ref="D13" ca="1">IF(OR(ROWS($1:11)&lt;=COUNTIF(TS_data,$B$1),ROWS($1:11)&lt;=COUNTIF(cointer_DATA,$B$1)),INDEX(MesData,SMALL(IF(TS_data=$B$1,ROW(INDIRECT("1:"&amp;ROWS(TS_data)))),ROWS($1:11)),3),"")</f>
        <v/>
      </c>
      <c r="E13" s="56" t="str">
        <f t="array" aca="1" ref="E13" ca="1">IF(OR(ROWS($1:11)&lt;=COUNTIF(TS_data,$B$1),ROWS($1:11)&lt;=COUNTIF(cointer_DATA,$B$1)),INDEX(MesData,SMALL(IF(TS_data=$B$1,ROW(INDIRECT("1:"&amp;ROWS(TS_data)))),ROWS($1:11)),6),"")</f>
        <v/>
      </c>
      <c r="F13" s="56" t="str">
        <f t="array" aca="1" ref="F13" ca="1">IF(OR(ROWS($1:11)&lt;=COUNTIF(TS_data,$B$1),ROWS($1:11)&lt;=COUNTIF(cointer_DATA,$B$1)),INDEX(MesData,SMALL(IF(TS_data=$B$1,ROW(INDIRECT("1:"&amp;ROWS(TS_data)))),ROWS($1:11)),7),"")</f>
        <v/>
      </c>
      <c r="G13" s="56" t="str">
        <f t="array" aca="1" ref="G13" ca="1">IF(OR(ROWS($1:11)&lt;=COUNTIF(TS_data,$B$1),ROWS($1:11)&lt;=COUNTIF(cointer_DATA,$B$1)),INDEX(MesData,SMALL(IF(TS_data=$B$1,ROW(INDIRECT("1:"&amp;ROWS(TS_data)))),ROWS($1:11)),15),"")</f>
        <v/>
      </c>
      <c r="H13" s="56" t="str">
        <f t="array" aca="1" ref="H13" ca="1">IF(OR(ROWS($1:11)&lt;=COUNTIF(TS_data,$B$1),ROWS($1:11)&lt;=COUNTIF(cointer_DATA,$B$1)),INDEX(MesData,SMALL(IF(TS_data=$B$1,ROW(INDIRECT("1:"&amp;ROWS(TS_data)))),ROWS($1:11)),18),"")</f>
        <v/>
      </c>
    </row>
    <row r="14" spans="1:13" x14ac:dyDescent="0.25">
      <c r="A14" t="str">
        <f t="shared" ca="1" si="0"/>
        <v xml:space="preserve"> </v>
      </c>
      <c r="B14" t="str">
        <f t="array" aca="1" ref="B14" ca="1">IF(OR(ROWS($1:12)&lt;=COUNTIF(TS_data,$B$1),ROWS($1:12)&lt;=COUNTIF(cointer_DATA,$B$1)),INDEX(MesData,SMALL(IF(TS_data=$B$1,ROW(INDIRECT("1:"&amp;ROWS(TS_data)))),ROWS($1:12)),1),"")</f>
        <v/>
      </c>
      <c r="C14" t="str">
        <f t="array" aca="1" ref="C14" ca="1">IF(OR(ROWS($1:12)&lt;=COUNTIF(TS_data,$B$1),ROWS($1:12)&lt;=COUNTIF(cointer_DATA,$B$1)),INDEX(MesData,SMALL(IF(TS_data=$B$1,ROW(INDIRECT("1:"&amp;ROWS(TS_data)))),ROWS($1:12)),2),"")</f>
        <v/>
      </c>
      <c r="D14" s="13" t="str">
        <f t="array" aca="1" ref="D14" ca="1">IF(OR(ROWS($1:12)&lt;=COUNTIF(TS_data,$B$1),ROWS($1:12)&lt;=COUNTIF(cointer_DATA,$B$1)),INDEX(MesData,SMALL(IF(TS_data=$B$1,ROW(INDIRECT("1:"&amp;ROWS(TS_data)))),ROWS($1:12)),3),"")</f>
        <v/>
      </c>
      <c r="E14" s="56" t="str">
        <f t="array" aca="1" ref="E14" ca="1">IF(OR(ROWS($1:12)&lt;=COUNTIF(TS_data,$B$1),ROWS($1:12)&lt;=COUNTIF(cointer_DATA,$B$1)),INDEX(MesData,SMALL(IF(TS_data=$B$1,ROW(INDIRECT("1:"&amp;ROWS(TS_data)))),ROWS($1:12)),6),"")</f>
        <v/>
      </c>
      <c r="F14" s="56" t="str">
        <f t="array" aca="1" ref="F14" ca="1">IF(OR(ROWS($1:12)&lt;=COUNTIF(TS_data,$B$1),ROWS($1:12)&lt;=COUNTIF(cointer_DATA,$B$1)),INDEX(MesData,SMALL(IF(TS_data=$B$1,ROW(INDIRECT("1:"&amp;ROWS(TS_data)))),ROWS($1:12)),7),"")</f>
        <v/>
      </c>
      <c r="G14" s="56" t="str">
        <f t="array" aca="1" ref="G14" ca="1">IF(OR(ROWS($1:12)&lt;=COUNTIF(TS_data,$B$1),ROWS($1:12)&lt;=COUNTIF(cointer_DATA,$B$1)),INDEX(MesData,SMALL(IF(TS_data=$B$1,ROW(INDIRECT("1:"&amp;ROWS(TS_data)))),ROWS($1:12)),15),"")</f>
        <v/>
      </c>
      <c r="H14" s="56" t="str">
        <f t="array" aca="1" ref="H14" ca="1">IF(OR(ROWS($1:12)&lt;=COUNTIF(TS_data,$B$1),ROWS($1:12)&lt;=COUNTIF(cointer_DATA,$B$1)),INDEX(MesData,SMALL(IF(TS_data=$B$1,ROW(INDIRECT("1:"&amp;ROWS(TS_data)))),ROWS($1:12)),18),"")</f>
        <v/>
      </c>
    </row>
    <row r="15" spans="1:13" x14ac:dyDescent="0.25">
      <c r="A15" t="str">
        <f t="shared" ca="1" si="0"/>
        <v xml:space="preserve"> </v>
      </c>
      <c r="B15" t="str">
        <f t="array" aca="1" ref="B15" ca="1">IF(OR(ROWS($1:13)&lt;=COUNTIF(TS_data,$B$1),ROWS($1:13)&lt;=COUNTIF(cointer_DATA,$B$1)),INDEX(MesData,SMALL(IF(TS_data=$B$1,ROW(INDIRECT("1:"&amp;ROWS(TS_data)))),ROWS($1:13)),1),"")</f>
        <v/>
      </c>
      <c r="C15" t="str">
        <f t="array" aca="1" ref="C15" ca="1">IF(OR(ROWS($1:13)&lt;=COUNTIF(TS_data,$B$1),ROWS($1:13)&lt;=COUNTIF(cointer_DATA,$B$1)),INDEX(MesData,SMALL(IF(TS_data=$B$1,ROW(INDIRECT("1:"&amp;ROWS(TS_data)))),ROWS($1:13)),2),"")</f>
        <v/>
      </c>
      <c r="D15" s="13" t="str">
        <f t="array" aca="1" ref="D15" ca="1">IF(OR(ROWS($1:13)&lt;=COUNTIF(TS_data,$B$1),ROWS($1:13)&lt;=COUNTIF(cointer_DATA,$B$1)),INDEX(MesData,SMALL(IF(TS_data=$B$1,ROW(INDIRECT("1:"&amp;ROWS(TS_data)))),ROWS($1:13)),3),"")</f>
        <v/>
      </c>
      <c r="E15" s="56" t="str">
        <f t="array" aca="1" ref="E15" ca="1">IF(OR(ROWS($1:13)&lt;=COUNTIF(TS_data,$B$1),ROWS($1:13)&lt;=COUNTIF(cointer_DATA,$B$1)),INDEX(MesData,SMALL(IF(TS_data=$B$1,ROW(INDIRECT("1:"&amp;ROWS(TS_data)))),ROWS($1:13)),6),"")</f>
        <v/>
      </c>
      <c r="F15" s="56" t="str">
        <f t="array" aca="1" ref="F15" ca="1">IF(OR(ROWS($1:13)&lt;=COUNTIF(TS_data,$B$1),ROWS($1:13)&lt;=COUNTIF(cointer_DATA,$B$1)),INDEX(MesData,SMALL(IF(TS_data=$B$1,ROW(INDIRECT("1:"&amp;ROWS(TS_data)))),ROWS($1:13)),7),"")</f>
        <v/>
      </c>
      <c r="G15" s="56" t="str">
        <f t="array" aca="1" ref="G15" ca="1">IF(OR(ROWS($1:13)&lt;=COUNTIF(TS_data,$B$1),ROWS($1:13)&lt;=COUNTIF(cointer_DATA,$B$1)),INDEX(MesData,SMALL(IF(TS_data=$B$1,ROW(INDIRECT("1:"&amp;ROWS(TS_data)))),ROWS($1:13)),15),"")</f>
        <v/>
      </c>
      <c r="H15" s="56" t="str">
        <f t="array" aca="1" ref="H15" ca="1">IF(OR(ROWS($1:13)&lt;=COUNTIF(TS_data,$B$1),ROWS($1:13)&lt;=COUNTIF(cointer_DATA,$B$1)),INDEX(MesData,SMALL(IF(TS_data=$B$1,ROW(INDIRECT("1:"&amp;ROWS(TS_data)))),ROWS($1:13)),18),"")</f>
        <v/>
      </c>
    </row>
    <row r="16" spans="1:13" x14ac:dyDescent="0.25">
      <c r="A16" t="str">
        <f t="shared" ca="1" si="0"/>
        <v xml:space="preserve"> </v>
      </c>
      <c r="B16" t="str">
        <f t="array" aca="1" ref="B16" ca="1">IF(OR(ROWS($1:14)&lt;=COUNTIF(TS_data,$B$1),ROWS($1:14)&lt;=COUNTIF(cointer_DATA,$B$1)),INDEX(MesData,SMALL(IF(TS_data=$B$1,ROW(INDIRECT("1:"&amp;ROWS(TS_data)))),ROWS($1:14)),1),"")</f>
        <v/>
      </c>
      <c r="C16" t="str">
        <f t="array" aca="1" ref="C16" ca="1">IF(OR(ROWS($1:14)&lt;=COUNTIF(TS_data,$B$1),ROWS($1:14)&lt;=COUNTIF(cointer_DATA,$B$1)),INDEX(MesData,SMALL(IF(TS_data=$B$1,ROW(INDIRECT("1:"&amp;ROWS(TS_data)))),ROWS($1:14)),2),"")</f>
        <v/>
      </c>
      <c r="D16" s="13" t="str">
        <f t="array" aca="1" ref="D16" ca="1">IF(OR(ROWS($1:14)&lt;=COUNTIF(TS_data,$B$1),ROWS($1:14)&lt;=COUNTIF(cointer_DATA,$B$1)),INDEX(MesData,SMALL(IF(TS_data=$B$1,ROW(INDIRECT("1:"&amp;ROWS(TS_data)))),ROWS($1:14)),3),"")</f>
        <v/>
      </c>
      <c r="E16" s="56" t="str">
        <f t="array" aca="1" ref="E16" ca="1">IF(OR(ROWS($1:14)&lt;=COUNTIF(TS_data,$B$1),ROWS($1:14)&lt;=COUNTIF(cointer_DATA,$B$1)),INDEX(MesData,SMALL(IF(TS_data=$B$1,ROW(INDIRECT("1:"&amp;ROWS(TS_data)))),ROWS($1:14)),6),"")</f>
        <v/>
      </c>
      <c r="F16" s="56" t="str">
        <f t="array" aca="1" ref="F16" ca="1">IF(OR(ROWS($1:14)&lt;=COUNTIF(TS_data,$B$1),ROWS($1:14)&lt;=COUNTIF(cointer_DATA,$B$1)),INDEX(MesData,SMALL(IF(TS_data=$B$1,ROW(INDIRECT("1:"&amp;ROWS(TS_data)))),ROWS($1:14)),7),"")</f>
        <v/>
      </c>
      <c r="G16" s="56" t="str">
        <f t="array" aca="1" ref="G16" ca="1">IF(OR(ROWS($1:14)&lt;=COUNTIF(TS_data,$B$1),ROWS($1:14)&lt;=COUNTIF(cointer_DATA,$B$1)),INDEX(MesData,SMALL(IF(TS_data=$B$1,ROW(INDIRECT("1:"&amp;ROWS(TS_data)))),ROWS($1:14)),15),"")</f>
        <v/>
      </c>
      <c r="H16" s="56" t="str">
        <f t="array" aca="1" ref="H16" ca="1">IF(OR(ROWS($1:14)&lt;=COUNTIF(TS_data,$B$1),ROWS($1:14)&lt;=COUNTIF(cointer_DATA,$B$1)),INDEX(MesData,SMALL(IF(TS_data=$B$1,ROW(INDIRECT("1:"&amp;ROWS(TS_data)))),ROWS($1:14)),18),"")</f>
        <v/>
      </c>
    </row>
    <row r="17" spans="1:8" x14ac:dyDescent="0.25">
      <c r="A17" t="str">
        <f t="shared" ca="1" si="0"/>
        <v xml:space="preserve"> </v>
      </c>
      <c r="B17" t="str">
        <f t="array" aca="1" ref="B17" ca="1">IF(OR(ROWS($1:15)&lt;=COUNTIF(TS_data,$B$1),ROWS($1:15)&lt;=COUNTIF(cointer_DATA,$B$1)),INDEX(MesData,SMALL(IF(TS_data=$B$1,ROW(INDIRECT("1:"&amp;ROWS(TS_data)))),ROWS($1:15)),1),"")</f>
        <v/>
      </c>
      <c r="C17" t="str">
        <f t="array" aca="1" ref="C17" ca="1">IF(OR(ROWS($1:15)&lt;=COUNTIF(TS_data,$B$1),ROWS($1:15)&lt;=COUNTIF(cointer_DATA,$B$1)),INDEX(MesData,SMALL(IF(TS_data=$B$1,ROW(INDIRECT("1:"&amp;ROWS(TS_data)))),ROWS($1:15)),2),"")</f>
        <v/>
      </c>
      <c r="D17" s="13" t="str">
        <f t="array" aca="1" ref="D17" ca="1">IF(OR(ROWS($1:15)&lt;=COUNTIF(TS_data,$B$1),ROWS($1:15)&lt;=COUNTIF(cointer_DATA,$B$1)),INDEX(MesData,SMALL(IF(TS_data=$B$1,ROW(INDIRECT("1:"&amp;ROWS(TS_data)))),ROWS($1:15)),3),"")</f>
        <v/>
      </c>
      <c r="E17" s="56" t="str">
        <f t="array" aca="1" ref="E17" ca="1">IF(OR(ROWS($1:15)&lt;=COUNTIF(TS_data,$B$1),ROWS($1:15)&lt;=COUNTIF(cointer_DATA,$B$1)),INDEX(MesData,SMALL(IF(TS_data=$B$1,ROW(INDIRECT("1:"&amp;ROWS(TS_data)))),ROWS($1:15)),6),"")</f>
        <v/>
      </c>
      <c r="F17" s="56" t="str">
        <f t="array" aca="1" ref="F17" ca="1">IF(OR(ROWS($1:15)&lt;=COUNTIF(TS_data,$B$1),ROWS($1:15)&lt;=COUNTIF(cointer_DATA,$B$1)),INDEX(MesData,SMALL(IF(TS_data=$B$1,ROW(INDIRECT("1:"&amp;ROWS(TS_data)))),ROWS($1:15)),7),"")</f>
        <v/>
      </c>
      <c r="G17" s="56" t="str">
        <f t="array" aca="1" ref="G17" ca="1">IF(OR(ROWS($1:15)&lt;=COUNTIF(TS_data,$B$1),ROWS($1:15)&lt;=COUNTIF(cointer_DATA,$B$1)),INDEX(MesData,SMALL(IF(TS_data=$B$1,ROW(INDIRECT("1:"&amp;ROWS(TS_data)))),ROWS($1:15)),15),"")</f>
        <v/>
      </c>
      <c r="H17" s="56" t="str">
        <f t="array" aca="1" ref="H17" ca="1">IF(OR(ROWS($1:15)&lt;=COUNTIF(TS_data,$B$1),ROWS($1:15)&lt;=COUNTIF(cointer_DATA,$B$1)),INDEX(MesData,SMALL(IF(TS_data=$B$1,ROW(INDIRECT("1:"&amp;ROWS(TS_data)))),ROWS($1:15)),18),"")</f>
        <v/>
      </c>
    </row>
    <row r="18" spans="1:8" x14ac:dyDescent="0.25">
      <c r="A18" t="str">
        <f t="shared" ca="1" si="0"/>
        <v xml:space="preserve"> </v>
      </c>
      <c r="B18" t="str">
        <f t="array" aca="1" ref="B18" ca="1">IF(OR(ROWS($1:16)&lt;=COUNTIF(TS_data,$B$1),ROWS($1:16)&lt;=COUNTIF(cointer_DATA,$B$1)),INDEX(MesData,SMALL(IF(TS_data=$B$1,ROW(INDIRECT("1:"&amp;ROWS(TS_data)))),ROWS($1:16)),1),"")</f>
        <v/>
      </c>
      <c r="C18" t="str">
        <f t="array" aca="1" ref="C18" ca="1">IF(OR(ROWS($1:16)&lt;=COUNTIF(TS_data,$B$1),ROWS($1:16)&lt;=COUNTIF(cointer_DATA,$B$1)),INDEX(MesData,SMALL(IF(TS_data=$B$1,ROW(INDIRECT("1:"&amp;ROWS(TS_data)))),ROWS($1:16)),2),"")</f>
        <v/>
      </c>
      <c r="D18" s="13" t="str">
        <f t="array" aca="1" ref="D18" ca="1">IF(OR(ROWS($1:16)&lt;=COUNTIF(TS_data,$B$1),ROWS($1:16)&lt;=COUNTIF(cointer_DATA,$B$1)),INDEX(MesData,SMALL(IF(TS_data=$B$1,ROW(INDIRECT("1:"&amp;ROWS(TS_data)))),ROWS($1:16)),3),"")</f>
        <v/>
      </c>
      <c r="E18" s="56" t="str">
        <f t="array" aca="1" ref="E18" ca="1">IF(OR(ROWS($1:16)&lt;=COUNTIF(TS_data,$B$1),ROWS($1:16)&lt;=COUNTIF(cointer_DATA,$B$1)),INDEX(MesData,SMALL(IF(TS_data=$B$1,ROW(INDIRECT("1:"&amp;ROWS(TS_data)))),ROWS($1:16)),6),"")</f>
        <v/>
      </c>
      <c r="F18" s="56" t="str">
        <f t="array" aca="1" ref="F18" ca="1">IF(OR(ROWS($1:16)&lt;=COUNTIF(TS_data,$B$1),ROWS($1:16)&lt;=COUNTIF(cointer_DATA,$B$1)),INDEX(MesData,SMALL(IF(TS_data=$B$1,ROW(INDIRECT("1:"&amp;ROWS(TS_data)))),ROWS($1:16)),7),"")</f>
        <v/>
      </c>
      <c r="G18" s="56" t="str">
        <f t="array" aca="1" ref="G18" ca="1">IF(OR(ROWS($1:16)&lt;=COUNTIF(TS_data,$B$1),ROWS($1:16)&lt;=COUNTIF(cointer_DATA,$B$1)),INDEX(MesData,SMALL(IF(TS_data=$B$1,ROW(INDIRECT("1:"&amp;ROWS(TS_data)))),ROWS($1:16)),15),"")</f>
        <v/>
      </c>
      <c r="H18" s="56" t="str">
        <f t="array" aca="1" ref="H18" ca="1">IF(OR(ROWS($1:16)&lt;=COUNTIF(TS_data,$B$1),ROWS($1:16)&lt;=COUNTIF(cointer_DATA,$B$1)),INDEX(MesData,SMALL(IF(TS_data=$B$1,ROW(INDIRECT("1:"&amp;ROWS(TS_data)))),ROWS($1:16)),18),"")</f>
        <v/>
      </c>
    </row>
    <row r="19" spans="1:8" x14ac:dyDescent="0.25">
      <c r="A19" t="str">
        <f t="shared" ca="1" si="0"/>
        <v xml:space="preserve"> </v>
      </c>
      <c r="B19" t="str">
        <f t="array" aca="1" ref="B19" ca="1">IF(OR(ROWS($1:17)&lt;=COUNTIF(TS_data,$B$1),ROWS($1:17)&lt;=COUNTIF(cointer_DATA,$B$1)),INDEX(MesData,SMALL(IF(TS_data=$B$1,ROW(INDIRECT("1:"&amp;ROWS(TS_data)))),ROWS($1:17)),1),"")</f>
        <v/>
      </c>
      <c r="C19" t="str">
        <f t="array" aca="1" ref="C19" ca="1">IF(OR(ROWS($1:17)&lt;=COUNTIF(TS_data,$B$1),ROWS($1:17)&lt;=COUNTIF(cointer_DATA,$B$1)),INDEX(MesData,SMALL(IF(TS_data=$B$1,ROW(INDIRECT("1:"&amp;ROWS(TS_data)))),ROWS($1:17)),2),"")</f>
        <v/>
      </c>
      <c r="D19" s="13" t="str">
        <f t="array" aca="1" ref="D19" ca="1">IF(OR(ROWS($1:17)&lt;=COUNTIF(TS_data,$B$1),ROWS($1:17)&lt;=COUNTIF(cointer_DATA,$B$1)),INDEX(MesData,SMALL(IF(TS_data=$B$1,ROW(INDIRECT("1:"&amp;ROWS(TS_data)))),ROWS($1:17)),3),"")</f>
        <v/>
      </c>
      <c r="E19" s="56" t="str">
        <f t="array" aca="1" ref="E19" ca="1">IF(OR(ROWS($1:17)&lt;=COUNTIF(TS_data,$B$1),ROWS($1:17)&lt;=COUNTIF(cointer_DATA,$B$1)),INDEX(MesData,SMALL(IF(TS_data=$B$1,ROW(INDIRECT("1:"&amp;ROWS(TS_data)))),ROWS($1:17)),6),"")</f>
        <v/>
      </c>
      <c r="F19" s="56" t="str">
        <f t="array" aca="1" ref="F19" ca="1">IF(OR(ROWS($1:17)&lt;=COUNTIF(TS_data,$B$1),ROWS($1:17)&lt;=COUNTIF(cointer_DATA,$B$1)),INDEX(MesData,SMALL(IF(TS_data=$B$1,ROW(INDIRECT("1:"&amp;ROWS(TS_data)))),ROWS($1:17)),7),"")</f>
        <v/>
      </c>
      <c r="G19" s="56" t="str">
        <f t="array" aca="1" ref="G19" ca="1">IF(OR(ROWS($1:17)&lt;=COUNTIF(TS_data,$B$1),ROWS($1:17)&lt;=COUNTIF(cointer_DATA,$B$1)),INDEX(MesData,SMALL(IF(TS_data=$B$1,ROW(INDIRECT("1:"&amp;ROWS(TS_data)))),ROWS($1:17)),15),"")</f>
        <v/>
      </c>
      <c r="H19" s="56" t="str">
        <f t="array" aca="1" ref="H19" ca="1">IF(OR(ROWS($1:17)&lt;=COUNTIF(TS_data,$B$1),ROWS($1:17)&lt;=COUNTIF(cointer_DATA,$B$1)),INDEX(MesData,SMALL(IF(TS_data=$B$1,ROW(INDIRECT("1:"&amp;ROWS(TS_data)))),ROWS($1:17)),18),"")</f>
        <v/>
      </c>
    </row>
    <row r="20" spans="1:8" x14ac:dyDescent="0.25">
      <c r="A20" t="str">
        <f t="shared" ca="1" si="0"/>
        <v xml:space="preserve"> </v>
      </c>
      <c r="B20" t="str">
        <f t="array" aca="1" ref="B20" ca="1">IF(OR(ROWS($1:18)&lt;=COUNTIF(TS_data,$B$1),ROWS($1:18)&lt;=COUNTIF(cointer_DATA,$B$1)),INDEX(MesData,SMALL(IF(TS_data=$B$1,ROW(INDIRECT("1:"&amp;ROWS(TS_data)))),ROWS($1:18)),1),"")</f>
        <v/>
      </c>
      <c r="C20" t="str">
        <f t="array" aca="1" ref="C20" ca="1">IF(OR(ROWS($1:18)&lt;=COUNTIF(TS_data,$B$1),ROWS($1:18)&lt;=COUNTIF(cointer_DATA,$B$1)),INDEX(MesData,SMALL(IF(TS_data=$B$1,ROW(INDIRECT("1:"&amp;ROWS(TS_data)))),ROWS($1:18)),2),"")</f>
        <v/>
      </c>
      <c r="D20" s="13" t="str">
        <f t="array" aca="1" ref="D20" ca="1">IF(OR(ROWS($1:18)&lt;=COUNTIF(TS_data,$B$1),ROWS($1:18)&lt;=COUNTIF(cointer_DATA,$B$1)),INDEX(MesData,SMALL(IF(TS_data=$B$1,ROW(INDIRECT("1:"&amp;ROWS(TS_data)))),ROWS($1:18)),3),"")</f>
        <v/>
      </c>
      <c r="E20" s="56" t="str">
        <f t="array" aca="1" ref="E20" ca="1">IF(OR(ROWS($1:18)&lt;=COUNTIF(TS_data,$B$1),ROWS($1:18)&lt;=COUNTIF(cointer_DATA,$B$1)),INDEX(MesData,SMALL(IF(TS_data=$B$1,ROW(INDIRECT("1:"&amp;ROWS(TS_data)))),ROWS($1:18)),6),"")</f>
        <v/>
      </c>
      <c r="F20" s="56" t="str">
        <f t="array" aca="1" ref="F20" ca="1">IF(OR(ROWS($1:18)&lt;=COUNTIF(TS_data,$B$1),ROWS($1:18)&lt;=COUNTIF(cointer_DATA,$B$1)),INDEX(MesData,SMALL(IF(TS_data=$B$1,ROW(INDIRECT("1:"&amp;ROWS(TS_data)))),ROWS($1:18)),7),"")</f>
        <v/>
      </c>
      <c r="G20" s="56" t="str">
        <f t="array" aca="1" ref="G20" ca="1">IF(OR(ROWS($1:18)&lt;=COUNTIF(TS_data,$B$1),ROWS($1:18)&lt;=COUNTIF(cointer_DATA,$B$1)),INDEX(MesData,SMALL(IF(TS_data=$B$1,ROW(INDIRECT("1:"&amp;ROWS(TS_data)))),ROWS($1:18)),15),"")</f>
        <v/>
      </c>
      <c r="H20" s="56" t="str">
        <f t="array" aca="1" ref="H20" ca="1">IF(OR(ROWS($1:18)&lt;=COUNTIF(TS_data,$B$1),ROWS($1:18)&lt;=COUNTIF(cointer_DATA,$B$1)),INDEX(MesData,SMALL(IF(TS_data=$B$1,ROW(INDIRECT("1:"&amp;ROWS(TS_data)))),ROWS($1:18)),18),"")</f>
        <v/>
      </c>
    </row>
    <row r="21" spans="1:8" x14ac:dyDescent="0.25">
      <c r="A21" t="str">
        <f t="shared" ca="1" si="0"/>
        <v xml:space="preserve"> </v>
      </c>
      <c r="B21" t="str">
        <f t="array" aca="1" ref="B21" ca="1">IF(OR(ROWS($1:19)&lt;=COUNTIF(TS_data,$B$1),ROWS($1:19)&lt;=COUNTIF(cointer_DATA,$B$1)),INDEX(MesData,SMALL(IF(TS_data=$B$1,ROW(INDIRECT("1:"&amp;ROWS(TS_data)))),ROWS($1:19)),1),"")</f>
        <v/>
      </c>
      <c r="C21" t="str">
        <f t="array" aca="1" ref="C21" ca="1">IF(OR(ROWS($1:19)&lt;=COUNTIF(TS_data,$B$1),ROWS($1:19)&lt;=COUNTIF(cointer_DATA,$B$1)),INDEX(MesData,SMALL(IF(TS_data=$B$1,ROW(INDIRECT("1:"&amp;ROWS(TS_data)))),ROWS($1:19)),2),"")</f>
        <v/>
      </c>
      <c r="D21" s="13" t="str">
        <f t="array" aca="1" ref="D21" ca="1">IF(OR(ROWS($1:19)&lt;=COUNTIF(TS_data,$B$1),ROWS($1:19)&lt;=COUNTIF(cointer_DATA,$B$1)),INDEX(MesData,SMALL(IF(TS_data=$B$1,ROW(INDIRECT("1:"&amp;ROWS(TS_data)))),ROWS($1:19)),3),"")</f>
        <v/>
      </c>
      <c r="E21" s="56" t="str">
        <f t="array" aca="1" ref="E21" ca="1">IF(OR(ROWS($1:19)&lt;=COUNTIF(TS_data,$B$1),ROWS($1:19)&lt;=COUNTIF(cointer_DATA,$B$1)),INDEX(MesData,SMALL(IF(TS_data=$B$1,ROW(INDIRECT("1:"&amp;ROWS(TS_data)))),ROWS($1:19)),6),"")</f>
        <v/>
      </c>
      <c r="F21" s="56" t="str">
        <f t="array" aca="1" ref="F21" ca="1">IF(OR(ROWS($1:19)&lt;=COUNTIF(TS_data,$B$1),ROWS($1:19)&lt;=COUNTIF(cointer_DATA,$B$1)),INDEX(MesData,SMALL(IF(TS_data=$B$1,ROW(INDIRECT("1:"&amp;ROWS(TS_data)))),ROWS($1:19)),7),"")</f>
        <v/>
      </c>
      <c r="G21" s="56" t="str">
        <f t="array" aca="1" ref="G21" ca="1">IF(OR(ROWS($1:19)&lt;=COUNTIF(TS_data,$B$1),ROWS($1:19)&lt;=COUNTIF(cointer_DATA,$B$1)),INDEX(MesData,SMALL(IF(TS_data=$B$1,ROW(INDIRECT("1:"&amp;ROWS(TS_data)))),ROWS($1:19)),15),"")</f>
        <v/>
      </c>
      <c r="H21" s="56" t="str">
        <f t="array" aca="1" ref="H21" ca="1">IF(OR(ROWS($1:19)&lt;=COUNTIF(TS_data,$B$1),ROWS($1:19)&lt;=COUNTIF(cointer_DATA,$B$1)),INDEX(MesData,SMALL(IF(TS_data=$B$1,ROW(INDIRECT("1:"&amp;ROWS(TS_data)))),ROWS($1:19)),18),"")</f>
        <v/>
      </c>
    </row>
    <row r="22" spans="1:8" x14ac:dyDescent="0.25">
      <c r="A22" t="str">
        <f t="shared" ca="1" si="0"/>
        <v xml:space="preserve"> </v>
      </c>
      <c r="B22" t="str">
        <f t="array" aca="1" ref="B22" ca="1">IF(OR(ROWS($1:20)&lt;=COUNTIF(TS_data,$B$1),ROWS($1:20)&lt;=COUNTIF(cointer_DATA,$B$1)),INDEX(MesData,SMALL(IF(TS_data=$B$1,ROW(INDIRECT("1:"&amp;ROWS(TS_data)))),ROWS($1:20)),1),"")</f>
        <v/>
      </c>
      <c r="C22" t="str">
        <f t="array" aca="1" ref="C22" ca="1">IF(OR(ROWS($1:20)&lt;=COUNTIF(TS_data,$B$1),ROWS($1:20)&lt;=COUNTIF(cointer_DATA,$B$1)),INDEX(MesData,SMALL(IF(TS_data=$B$1,ROW(INDIRECT("1:"&amp;ROWS(TS_data)))),ROWS($1:20)),2),"")</f>
        <v/>
      </c>
      <c r="D22" s="13" t="str">
        <f t="array" aca="1" ref="D22" ca="1">IF(OR(ROWS($1:20)&lt;=COUNTIF(TS_data,$B$1),ROWS($1:20)&lt;=COUNTIF(cointer_DATA,$B$1)),INDEX(MesData,SMALL(IF(TS_data=$B$1,ROW(INDIRECT("1:"&amp;ROWS(TS_data)))),ROWS($1:20)),3),"")</f>
        <v/>
      </c>
      <c r="E22" s="56" t="str">
        <f t="array" aca="1" ref="E22" ca="1">IF(OR(ROWS($1:20)&lt;=COUNTIF(TS_data,$B$1),ROWS($1:20)&lt;=COUNTIF(cointer_DATA,$B$1)),INDEX(MesData,SMALL(IF(TS_data=$B$1,ROW(INDIRECT("1:"&amp;ROWS(TS_data)))),ROWS($1:20)),6),"")</f>
        <v/>
      </c>
      <c r="F22" s="56" t="str">
        <f t="array" aca="1" ref="F22" ca="1">IF(OR(ROWS($1:20)&lt;=COUNTIF(TS_data,$B$1),ROWS($1:20)&lt;=COUNTIF(cointer_DATA,$B$1)),INDEX(MesData,SMALL(IF(TS_data=$B$1,ROW(INDIRECT("1:"&amp;ROWS(TS_data)))),ROWS($1:20)),7),"")</f>
        <v/>
      </c>
      <c r="G22" s="56" t="str">
        <f t="array" aca="1" ref="G22" ca="1">IF(OR(ROWS($1:20)&lt;=COUNTIF(TS_data,$B$1),ROWS($1:20)&lt;=COUNTIF(cointer_DATA,$B$1)),INDEX(MesData,SMALL(IF(TS_data=$B$1,ROW(INDIRECT("1:"&amp;ROWS(TS_data)))),ROWS($1:20)),15),"")</f>
        <v/>
      </c>
      <c r="H22" s="56" t="str">
        <f t="array" aca="1" ref="H22" ca="1">IF(OR(ROWS($1:20)&lt;=COUNTIF(TS_data,$B$1),ROWS($1:20)&lt;=COUNTIF(cointer_DATA,$B$1)),INDEX(MesData,SMALL(IF(TS_data=$B$1,ROW(INDIRECT("1:"&amp;ROWS(TS_data)))),ROWS($1:20)),18),"")</f>
        <v/>
      </c>
    </row>
    <row r="23" spans="1:8" x14ac:dyDescent="0.25">
      <c r="A23" t="str">
        <f t="shared" ca="1" si="0"/>
        <v xml:space="preserve"> </v>
      </c>
      <c r="B23" t="str">
        <f t="array" aca="1" ref="B23" ca="1">IF(OR(ROWS($1:21)&lt;=COUNTIF(TS_data,$B$1),ROWS($1:21)&lt;=COUNTIF(cointer_DATA,$B$1)),INDEX(MesData,SMALL(IF(TS_data=$B$1,ROW(INDIRECT("1:"&amp;ROWS(TS_data)))),ROWS($1:21)),1),"")</f>
        <v/>
      </c>
      <c r="C23" t="str">
        <f t="array" aca="1" ref="C23" ca="1">IF(OR(ROWS($1:21)&lt;=COUNTIF(TS_data,$B$1),ROWS($1:21)&lt;=COUNTIF(cointer_DATA,$B$1)),INDEX(MesData,SMALL(IF(TS_data=$B$1,ROW(INDIRECT("1:"&amp;ROWS(TS_data)))),ROWS($1:21)),2),"")</f>
        <v/>
      </c>
      <c r="D23" s="13" t="str">
        <f t="array" aca="1" ref="D23" ca="1">IF(OR(ROWS($1:21)&lt;=COUNTIF(TS_data,$B$1),ROWS($1:21)&lt;=COUNTIF(cointer_DATA,$B$1)),INDEX(MesData,SMALL(IF(TS_data=$B$1,ROW(INDIRECT("1:"&amp;ROWS(TS_data)))),ROWS($1:21)),3),"")</f>
        <v/>
      </c>
      <c r="E23" s="56" t="str">
        <f t="array" aca="1" ref="E23" ca="1">IF(OR(ROWS($1:21)&lt;=COUNTIF(TS_data,$B$1),ROWS($1:21)&lt;=COUNTIF(cointer_DATA,$B$1)),INDEX(MesData,SMALL(IF(TS_data=$B$1,ROW(INDIRECT("1:"&amp;ROWS(TS_data)))),ROWS($1:21)),6),"")</f>
        <v/>
      </c>
      <c r="F23" s="56" t="str">
        <f t="array" aca="1" ref="F23" ca="1">IF(OR(ROWS($1:21)&lt;=COUNTIF(TS_data,$B$1),ROWS($1:21)&lt;=COUNTIF(cointer_DATA,$B$1)),INDEX(MesData,SMALL(IF(TS_data=$B$1,ROW(INDIRECT("1:"&amp;ROWS(TS_data)))),ROWS($1:21)),7),"")</f>
        <v/>
      </c>
      <c r="G23" s="56" t="str">
        <f t="array" aca="1" ref="G23" ca="1">IF(OR(ROWS($1:21)&lt;=COUNTIF(TS_data,$B$1),ROWS($1:21)&lt;=COUNTIF(cointer_DATA,$B$1)),INDEX(MesData,SMALL(IF(TS_data=$B$1,ROW(INDIRECT("1:"&amp;ROWS(TS_data)))),ROWS($1:21)),15),"")</f>
        <v/>
      </c>
      <c r="H23" s="56" t="str">
        <f t="array" aca="1" ref="H23" ca="1">IF(OR(ROWS($1:21)&lt;=COUNTIF(TS_data,$B$1),ROWS($1:21)&lt;=COUNTIF(cointer_DATA,$B$1)),INDEX(MesData,SMALL(IF(TS_data=$B$1,ROW(INDIRECT("1:"&amp;ROWS(TS_data)))),ROWS($1:21)),18),"")</f>
        <v/>
      </c>
    </row>
    <row r="24" spans="1:8" x14ac:dyDescent="0.25">
      <c r="A24" t="str">
        <f t="shared" ca="1" si="0"/>
        <v xml:space="preserve"> </v>
      </c>
      <c r="B24" t="str">
        <f t="array" aca="1" ref="B24" ca="1">IF(OR(ROWS($1:22)&lt;=COUNTIF(TS_data,$B$1),ROWS($1:22)&lt;=COUNTIF(cointer_DATA,$B$1)),INDEX(MesData,SMALL(IF(TS_data=$B$1,ROW(INDIRECT("1:"&amp;ROWS(TS_data)))),ROWS($1:22)),1),"")</f>
        <v/>
      </c>
      <c r="C24" t="str">
        <f t="array" aca="1" ref="C24" ca="1">IF(OR(ROWS($1:22)&lt;=COUNTIF(TS_data,$B$1),ROWS($1:22)&lt;=COUNTIF(cointer_DATA,$B$1)),INDEX(MesData,SMALL(IF(TS_data=$B$1,ROW(INDIRECT("1:"&amp;ROWS(TS_data)))),ROWS($1:22)),2),"")</f>
        <v/>
      </c>
      <c r="D24" s="13" t="str">
        <f t="array" aca="1" ref="D24" ca="1">IF(OR(ROWS($1:22)&lt;=COUNTIF(TS_data,$B$1),ROWS($1:22)&lt;=COUNTIF(cointer_DATA,$B$1)),INDEX(MesData,SMALL(IF(TS_data=$B$1,ROW(INDIRECT("1:"&amp;ROWS(TS_data)))),ROWS($1:22)),3),"")</f>
        <v/>
      </c>
      <c r="E24" s="56" t="str">
        <f t="array" aca="1" ref="E24" ca="1">IF(OR(ROWS($1:22)&lt;=COUNTIF(TS_data,$B$1),ROWS($1:22)&lt;=COUNTIF(cointer_DATA,$B$1)),INDEX(MesData,SMALL(IF(TS_data=$B$1,ROW(INDIRECT("1:"&amp;ROWS(TS_data)))),ROWS($1:22)),6),"")</f>
        <v/>
      </c>
      <c r="F24" s="56" t="str">
        <f t="array" aca="1" ref="F24" ca="1">IF(OR(ROWS($1:22)&lt;=COUNTIF(TS_data,$B$1),ROWS($1:22)&lt;=COUNTIF(cointer_DATA,$B$1)),INDEX(MesData,SMALL(IF(TS_data=$B$1,ROW(INDIRECT("1:"&amp;ROWS(TS_data)))),ROWS($1:22)),7),"")</f>
        <v/>
      </c>
      <c r="G24" s="56" t="str">
        <f t="array" aca="1" ref="G24" ca="1">IF(OR(ROWS($1:22)&lt;=COUNTIF(TS_data,$B$1),ROWS($1:22)&lt;=COUNTIF(cointer_DATA,$B$1)),INDEX(MesData,SMALL(IF(TS_data=$B$1,ROW(INDIRECT("1:"&amp;ROWS(TS_data)))),ROWS($1:22)),15),"")</f>
        <v/>
      </c>
      <c r="H24" s="56" t="str">
        <f t="array" aca="1" ref="H24" ca="1">IF(OR(ROWS($1:22)&lt;=COUNTIF(TS_data,$B$1),ROWS($1:22)&lt;=COUNTIF(cointer_DATA,$B$1)),INDEX(MesData,SMALL(IF(TS_data=$B$1,ROW(INDIRECT("1:"&amp;ROWS(TS_data)))),ROWS($1:22)),18),"")</f>
        <v/>
      </c>
    </row>
    <row r="25" spans="1:8" x14ac:dyDescent="0.25">
      <c r="A25" t="str">
        <f t="shared" ca="1" si="0"/>
        <v xml:space="preserve"> </v>
      </c>
      <c r="B25" t="str">
        <f t="array" aca="1" ref="B25" ca="1">IF(OR(ROWS($1:23)&lt;=COUNTIF(TS_data,$B$1),ROWS($1:23)&lt;=COUNTIF(cointer_DATA,$B$1)),INDEX(MesData,SMALL(IF(TS_data=$B$1,ROW(INDIRECT("1:"&amp;ROWS(TS_data)))),ROWS($1:23)),1),"")</f>
        <v/>
      </c>
      <c r="C25" t="str">
        <f t="array" aca="1" ref="C25" ca="1">IF(OR(ROWS($1:23)&lt;=COUNTIF(TS_data,$B$1),ROWS($1:23)&lt;=COUNTIF(cointer_DATA,$B$1)),INDEX(MesData,SMALL(IF(TS_data=$B$1,ROW(INDIRECT("1:"&amp;ROWS(TS_data)))),ROWS($1:23)),2),"")</f>
        <v/>
      </c>
      <c r="D25" s="13" t="str">
        <f t="array" aca="1" ref="D25" ca="1">IF(OR(ROWS($1:23)&lt;=COUNTIF(TS_data,$B$1),ROWS($1:23)&lt;=COUNTIF(cointer_DATA,$B$1)),INDEX(MesData,SMALL(IF(TS_data=$B$1,ROW(INDIRECT("1:"&amp;ROWS(TS_data)))),ROWS($1:23)),3),"")</f>
        <v/>
      </c>
      <c r="E25" s="56" t="str">
        <f t="array" aca="1" ref="E25" ca="1">IF(OR(ROWS($1:23)&lt;=COUNTIF(TS_data,$B$1),ROWS($1:23)&lt;=COUNTIF(cointer_DATA,$B$1)),INDEX(MesData,SMALL(IF(TS_data=$B$1,ROW(INDIRECT("1:"&amp;ROWS(TS_data)))),ROWS($1:23)),6),"")</f>
        <v/>
      </c>
      <c r="F25" s="56" t="str">
        <f t="array" aca="1" ref="F25" ca="1">IF(OR(ROWS($1:23)&lt;=COUNTIF(TS_data,$B$1),ROWS($1:23)&lt;=COUNTIF(cointer_DATA,$B$1)),INDEX(MesData,SMALL(IF(TS_data=$B$1,ROW(INDIRECT("1:"&amp;ROWS(TS_data)))),ROWS($1:23)),7),"")</f>
        <v/>
      </c>
      <c r="G25" s="56" t="str">
        <f t="array" aca="1" ref="G25" ca="1">IF(OR(ROWS($1:23)&lt;=COUNTIF(TS_data,$B$1),ROWS($1:23)&lt;=COUNTIF(cointer_DATA,$B$1)),INDEX(MesData,SMALL(IF(TS_data=$B$1,ROW(INDIRECT("1:"&amp;ROWS(TS_data)))),ROWS($1:23)),15),"")</f>
        <v/>
      </c>
      <c r="H25" s="56" t="str">
        <f t="array" aca="1" ref="H25" ca="1">IF(OR(ROWS($1:23)&lt;=COUNTIF(TS_data,$B$1),ROWS($1:23)&lt;=COUNTIF(cointer_DATA,$B$1)),INDEX(MesData,SMALL(IF(TS_data=$B$1,ROW(INDIRECT("1:"&amp;ROWS(TS_data)))),ROWS($1:23)),18),"")</f>
        <v/>
      </c>
    </row>
    <row r="26" spans="1:8" x14ac:dyDescent="0.25">
      <c r="A26" t="str">
        <f t="shared" ca="1" si="0"/>
        <v xml:space="preserve"> </v>
      </c>
      <c r="B26" t="str">
        <f t="array" aca="1" ref="B26" ca="1">IF(OR(ROWS($1:24)&lt;=COUNTIF(TS_data,$B$1),ROWS($1:24)&lt;=COUNTIF(cointer_DATA,$B$1)),INDEX(MesData,SMALL(IF(TS_data=$B$1,ROW(INDIRECT("1:"&amp;ROWS(TS_data)))),ROWS($1:24)),1),"")</f>
        <v/>
      </c>
      <c r="C26" t="str">
        <f t="array" aca="1" ref="C26" ca="1">IF(OR(ROWS($1:24)&lt;=COUNTIF(TS_data,$B$1),ROWS($1:24)&lt;=COUNTIF(cointer_DATA,$B$1)),INDEX(MesData,SMALL(IF(TS_data=$B$1,ROW(INDIRECT("1:"&amp;ROWS(TS_data)))),ROWS($1:24)),2),"")</f>
        <v/>
      </c>
      <c r="D26" s="13" t="str">
        <f t="array" aca="1" ref="D26" ca="1">IF(OR(ROWS($1:24)&lt;=COUNTIF(TS_data,$B$1),ROWS($1:24)&lt;=COUNTIF(cointer_DATA,$B$1)),INDEX(MesData,SMALL(IF(TS_data=$B$1,ROW(INDIRECT("1:"&amp;ROWS(TS_data)))),ROWS($1:24)),3),"")</f>
        <v/>
      </c>
      <c r="E26" s="56" t="str">
        <f t="array" aca="1" ref="E26" ca="1">IF(OR(ROWS($1:24)&lt;=COUNTIF(TS_data,$B$1),ROWS($1:24)&lt;=COUNTIF(cointer_DATA,$B$1)),INDEX(MesData,SMALL(IF(TS_data=$B$1,ROW(INDIRECT("1:"&amp;ROWS(TS_data)))),ROWS($1:24)),6),"")</f>
        <v/>
      </c>
      <c r="F26" s="56" t="str">
        <f t="array" aca="1" ref="F26" ca="1">IF(OR(ROWS($1:24)&lt;=COUNTIF(TS_data,$B$1),ROWS($1:24)&lt;=COUNTIF(cointer_DATA,$B$1)),INDEX(MesData,SMALL(IF(TS_data=$B$1,ROW(INDIRECT("1:"&amp;ROWS(TS_data)))),ROWS($1:24)),7),"")</f>
        <v/>
      </c>
      <c r="G26" s="56" t="str">
        <f t="array" aca="1" ref="G26" ca="1">IF(OR(ROWS($1:24)&lt;=COUNTIF(TS_data,$B$1),ROWS($1:24)&lt;=COUNTIF(cointer_DATA,$B$1)),INDEX(MesData,SMALL(IF(TS_data=$B$1,ROW(INDIRECT("1:"&amp;ROWS(TS_data)))),ROWS($1:24)),15),"")</f>
        <v/>
      </c>
      <c r="H26" s="56" t="str">
        <f t="array" aca="1" ref="H26" ca="1">IF(OR(ROWS($1:24)&lt;=COUNTIF(TS_data,$B$1),ROWS($1:24)&lt;=COUNTIF(cointer_DATA,$B$1)),INDEX(MesData,SMALL(IF(TS_data=$B$1,ROW(INDIRECT("1:"&amp;ROWS(TS_data)))),ROWS($1:24)),18),"")</f>
        <v/>
      </c>
    </row>
    <row r="27" spans="1:8" x14ac:dyDescent="0.25">
      <c r="A27" t="str">
        <f t="shared" ca="1" si="0"/>
        <v xml:space="preserve"> </v>
      </c>
      <c r="B27" t="str">
        <f t="array" aca="1" ref="B27" ca="1">IF(OR(ROWS($1:25)&lt;=COUNTIF(TS_data,$B$1),ROWS($1:25)&lt;=COUNTIF(cointer_DATA,$B$1)),INDEX(MesData,SMALL(IF(TS_data=$B$1,ROW(INDIRECT("1:"&amp;ROWS(TS_data)))),ROWS($1:25)),1),"")</f>
        <v/>
      </c>
      <c r="C27" t="str">
        <f t="array" aca="1" ref="C27" ca="1">IF(OR(ROWS($1:25)&lt;=COUNTIF(TS_data,$B$1),ROWS($1:25)&lt;=COUNTIF(cointer_DATA,$B$1)),INDEX(MesData,SMALL(IF(TS_data=$B$1,ROW(INDIRECT("1:"&amp;ROWS(TS_data)))),ROWS($1:25)),2),"")</f>
        <v/>
      </c>
      <c r="D27" s="13" t="str">
        <f t="array" aca="1" ref="D27" ca="1">IF(OR(ROWS($1:25)&lt;=COUNTIF(TS_data,$B$1),ROWS($1:25)&lt;=COUNTIF(cointer_DATA,$B$1)),INDEX(MesData,SMALL(IF(TS_data=$B$1,ROW(INDIRECT("1:"&amp;ROWS(TS_data)))),ROWS($1:25)),3),"")</f>
        <v/>
      </c>
      <c r="E27" s="56" t="str">
        <f t="array" aca="1" ref="E27" ca="1">IF(OR(ROWS($1:25)&lt;=COUNTIF(TS_data,$B$1),ROWS($1:25)&lt;=COUNTIF(cointer_DATA,$B$1)),INDEX(MesData,SMALL(IF(TS_data=$B$1,ROW(INDIRECT("1:"&amp;ROWS(TS_data)))),ROWS($1:25)),6),"")</f>
        <v/>
      </c>
      <c r="F27" s="56" t="str">
        <f t="array" aca="1" ref="F27" ca="1">IF(OR(ROWS($1:25)&lt;=COUNTIF(TS_data,$B$1),ROWS($1:25)&lt;=COUNTIF(cointer_DATA,$B$1)),INDEX(MesData,SMALL(IF(TS_data=$B$1,ROW(INDIRECT("1:"&amp;ROWS(TS_data)))),ROWS($1:25)),7),"")</f>
        <v/>
      </c>
      <c r="G27" s="56" t="str">
        <f t="array" aca="1" ref="G27" ca="1">IF(OR(ROWS($1:25)&lt;=COUNTIF(TS_data,$B$1),ROWS($1:25)&lt;=COUNTIF(cointer_DATA,$B$1)),INDEX(MesData,SMALL(IF(TS_data=$B$1,ROW(INDIRECT("1:"&amp;ROWS(TS_data)))),ROWS($1:25)),15),"")</f>
        <v/>
      </c>
      <c r="H27" s="56" t="str">
        <f t="array" aca="1" ref="H27" ca="1">IF(OR(ROWS($1:25)&lt;=COUNTIF(TS_data,$B$1),ROWS($1:25)&lt;=COUNTIF(cointer_DATA,$B$1)),INDEX(MesData,SMALL(IF(TS_data=$B$1,ROW(INDIRECT("1:"&amp;ROWS(TS_data)))),ROWS($1:25)),18),"")</f>
        <v/>
      </c>
    </row>
    <row r="28" spans="1:8" x14ac:dyDescent="0.25">
      <c r="A28" t="str">
        <f t="shared" ca="1" si="0"/>
        <v xml:space="preserve"> </v>
      </c>
      <c r="B28" t="str">
        <f t="array" aca="1" ref="B28" ca="1">IF(OR(ROWS($1:26)&lt;=COUNTIF(TS_data,$B$1),ROWS($1:26)&lt;=COUNTIF(cointer_DATA,$B$1)),INDEX(MesData,SMALL(IF(TS_data=$B$1,ROW(INDIRECT("1:"&amp;ROWS(TS_data)))),ROWS($1:26)),1),"")</f>
        <v/>
      </c>
      <c r="C28" t="str">
        <f t="array" aca="1" ref="C28" ca="1">IF(OR(ROWS($1:26)&lt;=COUNTIF(TS_data,$B$1),ROWS($1:26)&lt;=COUNTIF(cointer_DATA,$B$1)),INDEX(MesData,SMALL(IF(TS_data=$B$1,ROW(INDIRECT("1:"&amp;ROWS(TS_data)))),ROWS($1:26)),2),"")</f>
        <v/>
      </c>
      <c r="D28" s="13" t="str">
        <f t="array" aca="1" ref="D28" ca="1">IF(OR(ROWS($1:26)&lt;=COUNTIF(TS_data,$B$1),ROWS($1:26)&lt;=COUNTIF(cointer_DATA,$B$1)),INDEX(MesData,SMALL(IF(TS_data=$B$1,ROW(INDIRECT("1:"&amp;ROWS(TS_data)))),ROWS($1:26)),3),"")</f>
        <v/>
      </c>
      <c r="E28" s="56" t="str">
        <f t="array" aca="1" ref="E28" ca="1">IF(OR(ROWS($1:26)&lt;=COUNTIF(TS_data,$B$1),ROWS($1:26)&lt;=COUNTIF(cointer_DATA,$B$1)),INDEX(MesData,SMALL(IF(TS_data=$B$1,ROW(INDIRECT("1:"&amp;ROWS(TS_data)))),ROWS($1:26)),6),"")</f>
        <v/>
      </c>
      <c r="F28" s="56" t="str">
        <f t="array" aca="1" ref="F28" ca="1">IF(OR(ROWS($1:26)&lt;=COUNTIF(TS_data,$B$1),ROWS($1:26)&lt;=COUNTIF(cointer_DATA,$B$1)),INDEX(MesData,SMALL(IF(TS_data=$B$1,ROW(INDIRECT("1:"&amp;ROWS(TS_data)))),ROWS($1:26)),7),"")</f>
        <v/>
      </c>
      <c r="G28" s="56" t="str">
        <f t="array" aca="1" ref="G28" ca="1">IF(OR(ROWS($1:26)&lt;=COUNTIF(TS_data,$B$1),ROWS($1:26)&lt;=COUNTIF(cointer_DATA,$B$1)),INDEX(MesData,SMALL(IF(TS_data=$B$1,ROW(INDIRECT("1:"&amp;ROWS(TS_data)))),ROWS($1:26)),15),"")</f>
        <v/>
      </c>
      <c r="H28" s="56" t="str">
        <f t="array" aca="1" ref="H28" ca="1">IF(OR(ROWS($1:26)&lt;=COUNTIF(TS_data,$B$1),ROWS($1:26)&lt;=COUNTIF(cointer_DATA,$B$1)),INDEX(MesData,SMALL(IF(TS_data=$B$1,ROW(INDIRECT("1:"&amp;ROWS(TS_data)))),ROWS($1:26)),18),"")</f>
        <v/>
      </c>
    </row>
    <row r="29" spans="1:8" x14ac:dyDescent="0.25">
      <c r="A29" t="str">
        <f t="shared" ca="1" si="0"/>
        <v xml:space="preserve"> </v>
      </c>
      <c r="B29" t="str">
        <f t="array" aca="1" ref="B29" ca="1">IF(OR(ROWS($1:27)&lt;=COUNTIF(TS_data,$B$1),ROWS($1:27)&lt;=COUNTIF(cointer_DATA,$B$1)),INDEX(MesData,SMALL(IF(TS_data=$B$1,ROW(INDIRECT("1:"&amp;ROWS(TS_data)))),ROWS($1:27)),1),"")</f>
        <v/>
      </c>
      <c r="C29" t="str">
        <f t="array" aca="1" ref="C29" ca="1">IF(OR(ROWS($1:27)&lt;=COUNTIF(TS_data,$B$1),ROWS($1:27)&lt;=COUNTIF(cointer_DATA,$B$1)),INDEX(MesData,SMALL(IF(TS_data=$B$1,ROW(INDIRECT("1:"&amp;ROWS(TS_data)))),ROWS($1:27)),2),"")</f>
        <v/>
      </c>
      <c r="D29" s="13" t="str">
        <f t="array" aca="1" ref="D29" ca="1">IF(OR(ROWS($1:27)&lt;=COUNTIF(TS_data,$B$1),ROWS($1:27)&lt;=COUNTIF(cointer_DATA,$B$1)),INDEX(MesData,SMALL(IF(TS_data=$B$1,ROW(INDIRECT("1:"&amp;ROWS(TS_data)))),ROWS($1:27)),3),"")</f>
        <v/>
      </c>
      <c r="E29" s="56" t="str">
        <f t="array" aca="1" ref="E29" ca="1">IF(OR(ROWS($1:27)&lt;=COUNTIF(TS_data,$B$1),ROWS($1:27)&lt;=COUNTIF(cointer_DATA,$B$1)),INDEX(MesData,SMALL(IF(TS_data=$B$1,ROW(INDIRECT("1:"&amp;ROWS(TS_data)))),ROWS($1:27)),6),"")</f>
        <v/>
      </c>
      <c r="F29" s="56" t="str">
        <f t="array" aca="1" ref="F29" ca="1">IF(OR(ROWS($1:27)&lt;=COUNTIF(TS_data,$B$1),ROWS($1:27)&lt;=COUNTIF(cointer_DATA,$B$1)),INDEX(MesData,SMALL(IF(TS_data=$B$1,ROW(INDIRECT("1:"&amp;ROWS(TS_data)))),ROWS($1:27)),7),"")</f>
        <v/>
      </c>
      <c r="G29" s="56" t="str">
        <f t="array" aca="1" ref="G29" ca="1">IF(OR(ROWS($1:27)&lt;=COUNTIF(TS_data,$B$1),ROWS($1:27)&lt;=COUNTIF(cointer_DATA,$B$1)),INDEX(MesData,SMALL(IF(TS_data=$B$1,ROW(INDIRECT("1:"&amp;ROWS(TS_data)))),ROWS($1:27)),15),"")</f>
        <v/>
      </c>
      <c r="H29" s="56" t="str">
        <f t="array" aca="1" ref="H29" ca="1">IF(OR(ROWS($1:27)&lt;=COUNTIF(TS_data,$B$1),ROWS($1:27)&lt;=COUNTIF(cointer_DATA,$B$1)),INDEX(MesData,SMALL(IF(TS_data=$B$1,ROW(INDIRECT("1:"&amp;ROWS(TS_data)))),ROWS($1:27)),18),"")</f>
        <v/>
      </c>
    </row>
    <row r="30" spans="1:8" x14ac:dyDescent="0.25">
      <c r="A30" t="str">
        <f t="shared" ca="1" si="0"/>
        <v xml:space="preserve"> </v>
      </c>
      <c r="B30" t="str">
        <f t="array" aca="1" ref="B30" ca="1">IF(OR(ROWS($1:28)&lt;=COUNTIF(TS_data,$B$1),ROWS($1:28)&lt;=COUNTIF(cointer_DATA,$B$1)),INDEX(MesData,SMALL(IF(TS_data=$B$1,ROW(INDIRECT("1:"&amp;ROWS(TS_data)))),ROWS($1:28)),1),"")</f>
        <v/>
      </c>
      <c r="C30" t="str">
        <f t="array" aca="1" ref="C30" ca="1">IF(OR(ROWS($1:28)&lt;=COUNTIF(TS_data,$B$1),ROWS($1:28)&lt;=COUNTIF(cointer_DATA,$B$1)),INDEX(MesData,SMALL(IF(TS_data=$B$1,ROW(INDIRECT("1:"&amp;ROWS(TS_data)))),ROWS($1:28)),2),"")</f>
        <v/>
      </c>
      <c r="D30" s="13" t="str">
        <f t="array" aca="1" ref="D30" ca="1">IF(OR(ROWS($1:28)&lt;=COUNTIF(TS_data,$B$1),ROWS($1:28)&lt;=COUNTIF(cointer_DATA,$B$1)),INDEX(MesData,SMALL(IF(TS_data=$B$1,ROW(INDIRECT("1:"&amp;ROWS(TS_data)))),ROWS($1:28)),3),"")</f>
        <v/>
      </c>
      <c r="E30" s="56" t="str">
        <f t="array" aca="1" ref="E30" ca="1">IF(OR(ROWS($1:28)&lt;=COUNTIF(TS_data,$B$1),ROWS($1:28)&lt;=COUNTIF(cointer_DATA,$B$1)),INDEX(MesData,SMALL(IF(TS_data=$B$1,ROW(INDIRECT("1:"&amp;ROWS(TS_data)))),ROWS($1:28)),6),"")</f>
        <v/>
      </c>
      <c r="F30" s="56" t="str">
        <f t="array" aca="1" ref="F30" ca="1">IF(OR(ROWS($1:28)&lt;=COUNTIF(TS_data,$B$1),ROWS($1:28)&lt;=COUNTIF(cointer_DATA,$B$1)),INDEX(MesData,SMALL(IF(TS_data=$B$1,ROW(INDIRECT("1:"&amp;ROWS(TS_data)))),ROWS($1:28)),7),"")</f>
        <v/>
      </c>
      <c r="G30" s="56" t="str">
        <f t="array" aca="1" ref="G30" ca="1">IF(OR(ROWS($1:28)&lt;=COUNTIF(TS_data,$B$1),ROWS($1:28)&lt;=COUNTIF(cointer_DATA,$B$1)),INDEX(MesData,SMALL(IF(TS_data=$B$1,ROW(INDIRECT("1:"&amp;ROWS(TS_data)))),ROWS($1:28)),15),"")</f>
        <v/>
      </c>
      <c r="H30" s="56" t="str">
        <f t="array" aca="1" ref="H30" ca="1">IF(OR(ROWS($1:28)&lt;=COUNTIF(TS_data,$B$1),ROWS($1:28)&lt;=COUNTIF(cointer_DATA,$B$1)),INDEX(MesData,SMALL(IF(TS_data=$B$1,ROW(INDIRECT("1:"&amp;ROWS(TS_data)))),ROWS($1:28)),18),"")</f>
        <v/>
      </c>
    </row>
    <row r="31" spans="1:8" x14ac:dyDescent="0.25">
      <c r="A31" t="str">
        <f t="shared" ca="1" si="0"/>
        <v xml:space="preserve"> </v>
      </c>
      <c r="B31" t="str">
        <f t="array" aca="1" ref="B31" ca="1">IF(OR(ROWS($1:29)&lt;=COUNTIF(TS_data,$B$1),ROWS($1:29)&lt;=COUNTIF(cointer_DATA,$B$1)),INDEX(MesData,SMALL(IF(TS_data=$B$1,ROW(INDIRECT("1:"&amp;ROWS(TS_data)))),ROWS($1:29)),1),"")</f>
        <v/>
      </c>
      <c r="C31" t="str">
        <f t="array" aca="1" ref="C31" ca="1">IF(OR(ROWS($1:29)&lt;=COUNTIF(TS_data,$B$1),ROWS($1:29)&lt;=COUNTIF(cointer_DATA,$B$1)),INDEX(MesData,SMALL(IF(TS_data=$B$1,ROW(INDIRECT("1:"&amp;ROWS(TS_data)))),ROWS($1:29)),2),"")</f>
        <v/>
      </c>
      <c r="D31" s="13" t="str">
        <f t="array" aca="1" ref="D31" ca="1">IF(OR(ROWS($1:29)&lt;=COUNTIF(TS_data,$B$1),ROWS($1:29)&lt;=COUNTIF(cointer_DATA,$B$1)),INDEX(MesData,SMALL(IF(TS_data=$B$1,ROW(INDIRECT("1:"&amp;ROWS(TS_data)))),ROWS($1:29)),3),"")</f>
        <v/>
      </c>
      <c r="E31" s="96" t="str">
        <f ca="1">IF(IF(ROWS($1:29)&lt;=COUNTIF(TS_data,$B$1),INDEX(MesData,SMALL(IF(TS_data=$B$1,ROW(INDIRECT("1:"&amp;ROWS(TS_data)))),ROWS($1:29)),5),"")="","",IF(ROWS($1:29)&lt;=COUNTIF(TS_data,$B$1),INDEX(MesData,SMALL(IF(TS_data=$B$1,ROW(INDIRECT("1:"&amp;ROWS(TS_data)))),ROWS($1:29)),5),""))</f>
        <v/>
      </c>
      <c r="F31" s="56" t="str">
        <f t="array" aca="1" ref="F31" ca="1">IF(OR(ROWS($1:29)&lt;=COUNTIF(TS_data,$B$1),ROWS($1:29)&lt;=COUNTIF(cointer_DATA,$B$1)),INDEX(MesData,SMALL(IF(TS_data=$B$1,ROW(INDIRECT("1:"&amp;ROWS(TS_data)))),ROWS($1:29)),7),"")</f>
        <v/>
      </c>
      <c r="G31" s="56" t="str">
        <f t="array" aca="1" ref="G31" ca="1">IF(OR(ROWS($1:29)&lt;=COUNTIF(TS_data,$B$1),ROWS($1:29)&lt;=COUNTIF(cointer_DATA,$B$1)),INDEX(MesData,SMALL(IF(TS_data=$B$1,ROW(INDIRECT("1:"&amp;ROWS(TS_data)))),ROWS($1:29)),15),"")</f>
        <v/>
      </c>
      <c r="H31" s="56" t="str">
        <f t="array" aca="1" ref="H31" ca="1">IF(OR(ROWS($1:29)&lt;=COUNTIF(TS_data,$B$1),ROWS($1:29)&lt;=COUNTIF(cointer_DATA,$B$1)),INDEX(MesData,SMALL(IF(TS_data=$B$1,ROW(INDIRECT("1:"&amp;ROWS(TS_data)))),ROWS($1:29)),18),"")</f>
        <v/>
      </c>
    </row>
    <row r="32" spans="1:8" x14ac:dyDescent="0.25">
      <c r="A32" t="str">
        <f t="shared" ca="1" si="0"/>
        <v xml:space="preserve"> </v>
      </c>
      <c r="B32" t="str">
        <f t="array" aca="1" ref="B32" ca="1">IF(OR(ROWS($1:30)&lt;=COUNTIF(TS_data,$B$1),ROWS($1:30)&lt;=COUNTIF(cointer_DATA,$B$1)),INDEX(MesData,SMALL(IF(TS_data=$B$1,ROW(INDIRECT("1:"&amp;ROWS(TS_data)))),ROWS($1:30)),1),"")</f>
        <v/>
      </c>
      <c r="C32" t="str">
        <f t="array" aca="1" ref="C32" ca="1">IF(OR(ROWS($1:30)&lt;=COUNTIF(TS_data,$B$1),ROWS($1:30)&lt;=COUNTIF(cointer_DATA,$B$1)),INDEX(MesData,SMALL(IF(TS_data=$B$1,ROW(INDIRECT("1:"&amp;ROWS(TS_data)))),ROWS($1:30)),2),"")</f>
        <v/>
      </c>
      <c r="D32" s="13" t="str">
        <f t="array" aca="1" ref="D32" ca="1">IF(OR(ROWS($1:30)&lt;=COUNTIF(TS_data,$B$1),ROWS($1:30)&lt;=COUNTIF(cointer_DATA,$B$1)),INDEX(MesData,SMALL(IF(TS_data=$B$1,ROW(INDIRECT("1:"&amp;ROWS(TS_data)))),ROWS($1:30)),3),"")</f>
        <v/>
      </c>
      <c r="E32" s="96" t="str">
        <f ca="1">IF(IF(ROWS($1:30)&lt;=COUNTIF(TS_data,$B$1),INDEX(MesData,SMALL(IF(TS_data=$B$1,ROW(INDIRECT("1:"&amp;ROWS(TS_data)))),ROWS($1:30)),5),"")="","",IF(ROWS($1:30)&lt;=COUNTIF(TS_data,$B$1),INDEX(MesData,SMALL(IF(TS_data=$B$1,ROW(INDIRECT("1:"&amp;ROWS(TS_data)))),ROWS($1:30)),5),""))</f>
        <v/>
      </c>
      <c r="F32" s="56" t="str">
        <f t="array" aca="1" ref="F32" ca="1">IF(OR(ROWS($1:30)&lt;=COUNTIF(TS_data,$B$1),ROWS($1:30)&lt;=COUNTIF(cointer_DATA,$B$1)),INDEX(MesData,SMALL(IF(TS_data=$B$1,ROW(INDIRECT("1:"&amp;ROWS(TS_data)))),ROWS($1:30)),7),"")</f>
        <v/>
      </c>
      <c r="G32" s="56" t="str">
        <f t="array" aca="1" ref="G32" ca="1">IF(OR(ROWS($1:30)&lt;=COUNTIF(TS_data,$B$1),ROWS($1:30)&lt;=COUNTIF(cointer_DATA,$B$1)),INDEX(MesData,SMALL(IF(TS_data=$B$1,ROW(INDIRECT("1:"&amp;ROWS(TS_data)))),ROWS($1:30)),15),"")</f>
        <v/>
      </c>
      <c r="H32" s="56" t="str">
        <f t="array" aca="1" ref="H32" ca="1">IF(OR(ROWS($1:30)&lt;=COUNTIF(TS_data,$B$1),ROWS($1:30)&lt;=COUNTIF(cointer_DATA,$B$1)),INDEX(MesData,SMALL(IF(TS_data=$B$1,ROW(INDIRECT("1:"&amp;ROWS(TS_data)))),ROWS($1:30)),18),"")</f>
        <v/>
      </c>
    </row>
    <row r="33" spans="2:8" x14ac:dyDescent="0.25">
      <c r="B33" t="str">
        <f t="array" aca="1" ref="B33" ca="1">IF(OR(ROWS($1:31)&lt;=COUNTIF(TS_data,$B$1),ROWS($1:31)&lt;=COUNTIF(cointer_DATA,$B$1)),INDEX(MesData,SMALL(IF(TS_data=$B$1,ROW(INDIRECT("1:"&amp;ROWS(TS_data)))),ROWS($1:31)),1),"")</f>
        <v/>
      </c>
      <c r="C33" t="str">
        <f t="array" aca="1" ref="C33" ca="1">IF(ROWS($1:31)&lt;=COUNTIF(TS_data,$B$1),INDEX(MesData,SMALL(IF(TS_data=$B$1,ROW(INDIRECT("1:"&amp;ROWS(TS_data)))),ROWS($1:31)),2),"")</f>
        <v/>
      </c>
      <c r="D33" s="13" t="str">
        <f t="array" aca="1" ref="D33" ca="1">IF(OR(ROWS($1:31)&lt;=COUNTIF(TS_data,$B$1),ROWS($1:31)&lt;=COUNTIF(cointer_DATA,$B$1)),INDEX(MesData,SMALL(IF(TS_data=$B$1,ROW(INDIRECT("1:"&amp;ROWS(TS_data)))),ROWS($1:31)),3),"")</f>
        <v/>
      </c>
      <c r="E33" s="96" t="str">
        <f ca="1">IF(IF(ROWS($1:31)&lt;=COUNTIF(TS_data,$B$1),INDEX(MesData,SMALL(IF(TS_data=$B$1,ROW(INDIRECT("1:"&amp;ROWS(TS_data)))),ROWS($1:31)),5),"")="","",IF(ROWS($1:31)&lt;=COUNTIF(TS_data,$B$1),INDEX(MesData,SMALL(IF(TS_data=$B$1,ROW(INDIRECT("1:"&amp;ROWS(TS_data)))),ROWS($1:31)),5),""))</f>
        <v/>
      </c>
      <c r="F33" s="56" t="str">
        <f t="array" aca="1" ref="F33" ca="1">IF(OR(ROWS($1:31)&lt;=COUNTIF(TS_data,$B$1),ROWS($1:31)&lt;=COUNTIF(cointer_DATA,$B$1)),INDEX(MesData,SMALL(IF(TS_data=$B$1,ROW(INDIRECT("1:"&amp;ROWS(TS_data)))),ROWS($1:31)),7),"")</f>
        <v/>
      </c>
      <c r="G33" s="56" t="str">
        <f>IF(A33="","",IF(VLOOKUP($A33,'effectif equipe'!$B$2:$AS$283,16,FALSE)="","",VLOOKUP($A33,'effectif equipe'!$B$2:$AS$283,16,FALSE)))</f>
        <v/>
      </c>
      <c r="H33" s="56" t="str">
        <f t="array" aca="1" ref="H33" ca="1">IF(OR(ROWS($1:31)&lt;=COUNTIF(TS_data,$B$1),ROWS($1:31)&lt;=COUNTIF(cointer_DATA,$B$1)),INDEX(MesData,SMALL(IF(TS_data=$B$1,ROW(INDIRECT("1:"&amp;ROWS(TS_data)))),ROWS($1:31)),18),"")</f>
        <v/>
      </c>
    </row>
    <row r="34" spans="2:8" x14ac:dyDescent="0.25">
      <c r="B34" t="str">
        <f t="array" aca="1" ref="B34" ca="1">IF(ROWS($1:32)&lt;=COUNTIF(TS_data,$B$1),INDEX(MesData,SMALL(IF(TS_data=$B$1,ROW(INDIRECT("1:"&amp;ROWS(TS_data)))),ROWS($1:32)),1),"")</f>
        <v/>
      </c>
      <c r="C34" t="str">
        <f t="array" aca="1" ref="C34" ca="1">IF(ROWS($1:32)&lt;=COUNTIF(TS_data,$B$1),INDEX(MesData,SMALL(IF(TS_data=$B$1,ROW(INDIRECT("1:"&amp;ROWS(TS_data)))),ROWS($1:32)),2),"")</f>
        <v/>
      </c>
      <c r="D34" s="13" t="str">
        <f t="array" aca="1" ref="D34" ca="1">IF(ROWS($1:32)&lt;=COUNTIF(TS_data,$B$1),INDEX(MesData,SMALL(IF(TS_data=$B$1,ROW(INDIRECT("1:"&amp;ROWS(TS_data)))),ROWS($1:32)),3),"")</f>
        <v/>
      </c>
      <c r="E34" s="56" t="str">
        <f>IF(A34="","",IF(VLOOKUP($A34,'effectif equipe'!$B$2:$AS$283,6,FALSE)="","",VLOOKUP($A34,'effectif equipe'!$B$2:$AS$283,6,FALSE)))</f>
        <v/>
      </c>
      <c r="F34" s="56" t="str">
        <f ca="1">IF(C34="","",IF(VLOOKUP($A34,'effectif equipe'!$B$2:$AS$283,8,FALSE)="","",VLOOKUP($A34,'effectif equipe'!$B$2:$AS$283,8,FALSE)))</f>
        <v/>
      </c>
      <c r="G34" s="56" t="str">
        <f>IF(A34="","",IF(VLOOKUP($A34,'effectif equipe'!$B$2:$AS$283,16,FALSE)="","",VLOOKUP($A34,'effectif equipe'!$B$2:$AS$283,16,FALSE)))</f>
        <v/>
      </c>
      <c r="H34" s="56" t="str">
        <f t="array" aca="1" ref="H34" ca="1">IF(OR(ROWS($1:32)&lt;=COUNTIF(TS_data,$B$1),ROWS($1:32)&lt;=COUNTIF(cointer_DATA,$B$1)),INDEX(MesData,SMALL(IF(TS_data=$B$1,ROW(INDIRECT("1:"&amp;ROWS(TS_data)))),ROWS($1:32)),18),"")</f>
        <v/>
      </c>
    </row>
    <row r="35" spans="2:8" x14ac:dyDescent="0.25">
      <c r="B35" t="str">
        <f t="array" aca="1" ref="B35" ca="1">IF(ROWS($1:33)&lt;=COUNTIF(TS_data,$B$1),INDEX(MesData,SMALL(IF(TS_data=$B$1,ROW(INDIRECT("1:"&amp;ROWS(TS_data)))),ROWS($1:33)),1),"")</f>
        <v/>
      </c>
      <c r="C35" t="str">
        <f t="array" aca="1" ref="C35" ca="1">IF(ROWS($1:33)&lt;=COUNTIF(TS_data,$B$1),INDEX(MesData,SMALL(IF(TS_data=$B$1,ROW(INDIRECT("1:"&amp;ROWS(TS_data)))),ROWS($1:33)),2),"")</f>
        <v/>
      </c>
      <c r="D35" s="13" t="str">
        <f t="array" aca="1" ref="D35" ca="1">IF(ROWS($1:33)&lt;=COUNTIF(TS_data,$B$1),INDEX(MesData,SMALL(IF(TS_data=$B$1,ROW(INDIRECT("1:"&amp;ROWS(TS_data)))),ROWS($1:33)),3),"")</f>
        <v/>
      </c>
      <c r="E35" s="56" t="str">
        <f>IF(A35="","",IF(VLOOKUP($A35,'effectif equipe'!$B$2:$AS$283,6,FALSE)="","",VLOOKUP($A35,'effectif equipe'!$B$2:$AS$283,6,FALSE)))</f>
        <v/>
      </c>
      <c r="F35" s="56" t="str">
        <f ca="1">IF(C35="","",IF(VLOOKUP($A35,'effectif equipe'!$B$2:$AS$283,8,FALSE)="","",VLOOKUP($A35,'effectif equipe'!$B$2:$AS$283,8,FALSE)))</f>
        <v/>
      </c>
      <c r="G35" s="56" t="str">
        <f>IF(A35="","",IF(VLOOKUP($A35,'effectif equipe'!$B$2:$AS$283,16,FALSE)="","",VLOOKUP($A35,'effectif equipe'!$B$2:$AS$283,16,FALSE)))</f>
        <v/>
      </c>
      <c r="H35" s="56" t="str">
        <f>IF(A35="","",IF(VLOOKUP($A35,'effectif equipe'!$B$2:$AS$283,19,FALSE)="","",VLOOKUP($A35,'effectif equipe'!$B$2:$AS$283,19,FALSE)))</f>
        <v/>
      </c>
    </row>
    <row r="36" spans="2:8" x14ac:dyDescent="0.25">
      <c r="B36" t="str">
        <f t="array" aca="1" ref="B36" ca="1">IF(ROWS($1:34)&lt;=COUNTIF(TS_data,$B$1),INDEX(MesData,SMALL(IF(TS_data=$B$1,ROW(INDIRECT("1:"&amp;ROWS(TS_data)))),ROWS($1:34)),1),"")</f>
        <v/>
      </c>
      <c r="C36" t="str">
        <f t="array" aca="1" ref="C36" ca="1">IF(ROWS($1:34)&lt;=COUNTIF(TS_data,$B$1),INDEX(MesData,SMALL(IF(TS_data=$B$1,ROW(INDIRECT("1:"&amp;ROWS(TS_data)))),ROWS($1:34)),2),"")</f>
        <v/>
      </c>
      <c r="D36" s="13" t="str">
        <f t="array" aca="1" ref="D36" ca="1">IF(ROWS($1:34)&lt;=COUNTIF(TS_data,$B$1),INDEX(MesData,SMALL(IF(TS_data=$B$1,ROW(INDIRECT("1:"&amp;ROWS(TS_data)))),ROWS($1:34)),3),"")</f>
        <v/>
      </c>
      <c r="E36" s="56" t="str">
        <f>IF(A36="","",IF(VLOOKUP($A36,'effectif equipe'!$B$2:$AS$283,6,FALSE)="","",VLOOKUP($A36,'effectif equipe'!$B$2:$AS$283,6,FALSE)))</f>
        <v/>
      </c>
      <c r="F36" s="56" t="str">
        <f ca="1">IF(C36="","",IF(VLOOKUP($A36,'effectif equipe'!$B$2:$AS$283,8,FALSE)="","",VLOOKUP($A36,'effectif equipe'!$B$2:$AS$283,8,FALSE)))</f>
        <v/>
      </c>
      <c r="G36" s="56" t="str">
        <f>IF(A36="","",IF(VLOOKUP($A36,'effectif equipe'!$B$2:$AS$283,16,FALSE)="","",VLOOKUP($A36,'effectif equipe'!$B$2:$AS$283,16,FALSE)))</f>
        <v/>
      </c>
      <c r="H36" s="56" t="str">
        <f>IF(A36="","",IF(VLOOKUP($A36,'effectif equipe'!$B$2:$AS$283,19,FALSE)="","",VLOOKUP($A36,'effectif equipe'!$B$2:$AS$283,19,FALSE)))</f>
        <v/>
      </c>
    </row>
    <row r="37" spans="2:8" x14ac:dyDescent="0.25">
      <c r="B37" t="str">
        <f t="array" aca="1" ref="B37" ca="1">IF(ROWS($1:35)&lt;=COUNTIF(TS_data,$B$1),INDEX(MesData,SMALL(IF(TS_data=$B$1,ROW(INDIRECT("1:"&amp;ROWS(TS_data)))),ROWS($1:35)),1),"")</f>
        <v/>
      </c>
      <c r="C37" t="str">
        <f t="array" aca="1" ref="C37" ca="1">IF(ROWS($1:35)&lt;=COUNTIF(TS_data,$B$1),INDEX(MesData,SMALL(IF(TS_data=$B$1,ROW(INDIRECT("1:"&amp;ROWS(TS_data)))),ROWS($1:35)),2),"")</f>
        <v/>
      </c>
      <c r="D37" s="13" t="str">
        <f t="array" aca="1" ref="D37" ca="1">IF(ROWS($1:35)&lt;=COUNTIF(TS_data,$B$1),INDEX(MesData,SMALL(IF(TS_data=$B$1,ROW(INDIRECT("1:"&amp;ROWS(TS_data)))),ROWS($1:35)),3),"")</f>
        <v/>
      </c>
      <c r="E37" s="56" t="str">
        <f>IF(A37="","",IF(VLOOKUP($A37,'effectif equipe'!$B$2:$AS$283,6,FALSE)="","",VLOOKUP($A37,'effectif equipe'!$B$2:$AS$283,6,FALSE)))</f>
        <v/>
      </c>
      <c r="F37" s="56" t="str">
        <f ca="1">IF(C37="","",IF(VLOOKUP($A37,'effectif equipe'!$B$2:$AS$283,8,FALSE)="","",VLOOKUP($A37,'effectif equipe'!$B$2:$AS$283,8,FALSE)))</f>
        <v/>
      </c>
      <c r="G37" s="56" t="str">
        <f>IF(A37="","",IF(VLOOKUP($A37,'effectif equipe'!$B$2:$AS$283,16,FALSE)="","",VLOOKUP($A37,'effectif equipe'!$B$2:$AS$283,16,FALSE)))</f>
        <v/>
      </c>
      <c r="H37" s="56" t="str">
        <f>IF(A37="","",IF(VLOOKUP($A37,'effectif equipe'!$B$2:$AS$283,19,FALSE)="","",VLOOKUP($A37,'effectif equipe'!$B$2:$AS$283,19,FALSE)))</f>
        <v/>
      </c>
    </row>
    <row r="38" spans="2:8" x14ac:dyDescent="0.25">
      <c r="B38" t="str">
        <f t="array" aca="1" ref="B38" ca="1">IF(ROWS($1:36)&lt;=COUNTIF(TS_data,$B$1),INDEX(MesData,SMALL(IF(TS_data=$B$1,ROW(INDIRECT("1:"&amp;ROWS(TS_data)))),ROWS($1:36)),1),"")</f>
        <v/>
      </c>
      <c r="C38" t="str">
        <f t="array" aca="1" ref="C38" ca="1">IF(ROWS($1:36)&lt;=COUNTIF(TS_data,$B$1),INDEX(MesData,SMALL(IF(TS_data=$B$1,ROW(INDIRECT("1:"&amp;ROWS(TS_data)))),ROWS($1:36)),2),"")</f>
        <v/>
      </c>
      <c r="D38" s="13" t="str">
        <f t="array" aca="1" ref="D38" ca="1">IF(ROWS($1:36)&lt;=COUNTIF(TS_data,$B$1),INDEX(MesData,SMALL(IF(TS_data=$B$1,ROW(INDIRECT("1:"&amp;ROWS(TS_data)))),ROWS($1:36)),3),"")</f>
        <v/>
      </c>
      <c r="E38" s="56" t="str">
        <f>IF(A38="","",IF(VLOOKUP($A38,'effectif equipe'!$B$2:$AS$283,6,FALSE)="","",VLOOKUP($A38,'effectif equipe'!$B$2:$AS$283,6,FALSE)))</f>
        <v/>
      </c>
      <c r="F38" s="56" t="str">
        <f ca="1">IF(C38="","",IF(VLOOKUP($A38,'effectif equipe'!$B$2:$AS$283,8,FALSE)="","",VLOOKUP($A38,'effectif equipe'!$B$2:$AS$283,8,FALSE)))</f>
        <v/>
      </c>
      <c r="G38" s="56" t="str">
        <f>IF(A38="","",IF(VLOOKUP($A38,'effectif equipe'!$B$2:$AS$283,16,FALSE)="","",VLOOKUP($A38,'effectif equipe'!$B$2:$AS$283,16,FALSE)))</f>
        <v/>
      </c>
      <c r="H38" s="56" t="str">
        <f>IF(A38="","",IF(VLOOKUP($A38,'effectif equipe'!$B$2:$AS$283,19,FALSE)="","",VLOOKUP($A38,'effectif equipe'!$B$2:$AS$283,19,FALSE)))</f>
        <v/>
      </c>
    </row>
    <row r="39" spans="2:8" x14ac:dyDescent="0.25">
      <c r="B39" t="str">
        <f t="array" aca="1" ref="B39" ca="1">IF(ROWS($1:37)&lt;=COUNTIF(TS_data,$B$1),INDEX(MesData,SMALL(IF(TS_data=$B$1,ROW(INDIRECT("1:"&amp;ROWS(TS_data)))),ROWS($1:37)),1),"")</f>
        <v/>
      </c>
      <c r="C39" t="str">
        <f t="array" aca="1" ref="C39" ca="1">IF(ROWS($1:37)&lt;=COUNTIF(TS_data,$B$1),INDEX(MesData,SMALL(IF(TS_data=$B$1,ROW(INDIRECT("1:"&amp;ROWS(TS_data)))),ROWS($1:37)),2),"")</f>
        <v/>
      </c>
      <c r="D39" s="13" t="str">
        <f t="array" aca="1" ref="D39" ca="1">IF(ROWS($1:37)&lt;=COUNTIF(TS_data,$B$1),INDEX(MesData,SMALL(IF(TS_data=$B$1,ROW(INDIRECT("1:"&amp;ROWS(TS_data)))),ROWS($1:37)),3),"")</f>
        <v/>
      </c>
      <c r="E39" s="56" t="str">
        <f>IF(A39="","",IF(VLOOKUP($A39,'effectif equipe'!$B$2:$AS$283,6,FALSE)="","",VLOOKUP($A39,'effectif equipe'!$B$2:$AS$283,6,FALSE)))</f>
        <v/>
      </c>
      <c r="F39" s="56" t="str">
        <f ca="1">IF(C39="","",IF(VLOOKUP($A39,'effectif equipe'!$B$2:$AS$283,8,FALSE)="","",VLOOKUP($A39,'effectif equipe'!$B$2:$AS$283,8,FALSE)))</f>
        <v/>
      </c>
      <c r="G39" s="56" t="str">
        <f>IF(A39="","",IF(VLOOKUP($A39,'effectif equipe'!$B$2:$AS$283,16,FALSE)="","",VLOOKUP($A39,'effectif equipe'!$B$2:$AS$283,16,FALSE)))</f>
        <v/>
      </c>
      <c r="H39" s="56" t="str">
        <f>IF(A39="","",IF(VLOOKUP($A39,'effectif equipe'!$B$2:$AS$283,19,FALSE)="","",VLOOKUP($A39,'effectif equipe'!$B$2:$AS$283,19,FALSE)))</f>
        <v/>
      </c>
    </row>
    <row r="40" spans="2:8" x14ac:dyDescent="0.25">
      <c r="B40" t="str">
        <f t="array" aca="1" ref="B40" ca="1">IF(ROWS($1:38)&lt;=COUNTIF(TS_data,$B$1),INDEX(MesData,SMALL(IF(TS_data=$B$1,ROW(INDIRECT("1:"&amp;ROWS(TS_data)))),ROWS($1:38)),1),"")</f>
        <v/>
      </c>
      <c r="C40" t="str">
        <f t="array" aca="1" ref="C40" ca="1">IF(ROWS($1:38)&lt;=COUNTIF(TS_data,$B$1),INDEX(MesData,SMALL(IF(TS_data=$B$1,ROW(INDIRECT("1:"&amp;ROWS(TS_data)))),ROWS($1:38)),2),"")</f>
        <v/>
      </c>
      <c r="D40" s="13" t="str">
        <f t="array" aca="1" ref="D40" ca="1">IF(ROWS($1:38)&lt;=COUNTIF(TS_data,$B$1),INDEX(MesData,SMALL(IF(TS_data=$B$1,ROW(INDIRECT("1:"&amp;ROWS(TS_data)))),ROWS($1:38)),3),"")</f>
        <v/>
      </c>
      <c r="E40" s="56" t="str">
        <f>IF(A40="","",VLOOKUP($A40,'effectif equipe'!$B$2:$AP$280,6,FALSE))</f>
        <v/>
      </c>
      <c r="G40" s="56" t="str">
        <f>IF(A40="","",IF(VLOOKUP($A40,'effectif equipe'!$B$2:$AS$283,16,FALSE)="","",VLOOKUP($A40,'effectif equipe'!$B$2:$AS$283,16,FALSE)))</f>
        <v/>
      </c>
      <c r="H40" s="56" t="str">
        <f>IF(A40="","",IF(VLOOKUP($A40,'effectif equipe'!$B$2:$AS$283,19,FALSE)="","",VLOOKUP($A40,'effectif equipe'!$B$2:$AS$283,19,FALSE)))</f>
        <v/>
      </c>
    </row>
    <row r="41" spans="2:8" x14ac:dyDescent="0.25">
      <c r="B41" t="str">
        <f t="array" aca="1" ref="B41" ca="1">IF(ROWS($1:39)&lt;=COUNTIF(TS_data,$B$1),INDEX(MesData,SMALL(IF(TS_data=$B$1,ROW(INDIRECT("1:"&amp;ROWS(TS_data)))),ROWS($1:39)),1),"")</f>
        <v/>
      </c>
      <c r="C41" t="str">
        <f t="array" aca="1" ref="C41" ca="1">IF(ROWS($1:39)&lt;=COUNTIF(TS_data,$B$1),INDEX(MesData,SMALL(IF(TS_data=$B$1,ROW(INDIRECT("1:"&amp;ROWS(TS_data)))),ROWS($1:39)),2),"")</f>
        <v/>
      </c>
      <c r="D41" s="13" t="str">
        <f t="array" aca="1" ref="D41" ca="1">IF(ROWS($1:39)&lt;=COUNTIF(TS_data,$B$1),INDEX(MesData,SMALL(IF(TS_data=$B$1,ROW(INDIRECT("1:"&amp;ROWS(TS_data)))),ROWS($1:39)),3),"")</f>
        <v/>
      </c>
      <c r="E41" s="56" t="str">
        <f>IF(A41="","",VLOOKUP($A41,'effectif equipe'!$B$2:$AP$280,6,FALSE))</f>
        <v/>
      </c>
      <c r="G41" s="56" t="str">
        <f>IF(A41="","",IF(VLOOKUP($A41,'effectif equipe'!$B$2:$AS$283,16,FALSE)="","",VLOOKUP($A41,'effectif equipe'!$B$2:$AS$283,16,FALSE)))</f>
        <v/>
      </c>
      <c r="H41" s="56" t="str">
        <f>IF(A41="","",IF(VLOOKUP($A41,'effectif equipe'!$B$2:$AS$283,19,FALSE)="","",VLOOKUP($A41,'effectif equipe'!$B$2:$AS$283,19,FALSE)))</f>
        <v/>
      </c>
    </row>
    <row r="42" spans="2:8" x14ac:dyDescent="0.25">
      <c r="B42" t="str">
        <f t="array" aca="1" ref="B42" ca="1">IF(ROWS($1:40)&lt;=COUNTIF(TS_data,$B$1),INDEX(MesData,SMALL(IF(TS_data=$B$1,ROW(INDIRECT("1:"&amp;ROWS(TS_data)))),ROWS($1:40)),1),"")</f>
        <v/>
      </c>
      <c r="C42" t="str">
        <f t="array" aca="1" ref="C42" ca="1">IF(ROWS($1:40)&lt;=COUNTIF(TS_data,$B$1),INDEX(MesData,SMALL(IF(TS_data=$B$1,ROW(INDIRECT("1:"&amp;ROWS(TS_data)))),ROWS($1:40)),2),"")</f>
        <v/>
      </c>
      <c r="D42" s="13" t="str">
        <f t="array" aca="1" ref="D42" ca="1">IF(ROWS($1:40)&lt;=COUNTIF(TS_data,$B$1),INDEX(MesData,SMALL(IF(TS_data=$B$1,ROW(INDIRECT("1:"&amp;ROWS(TS_data)))),ROWS($1:40)),3),"")</f>
        <v/>
      </c>
      <c r="E42" s="56" t="str">
        <f>IF(A42="","",VLOOKUP($A42,'effectif equipe'!$B$2:$AP$280,6,FALSE))</f>
        <v/>
      </c>
      <c r="G42" s="56" t="str">
        <f>IF(A42="","",IF(VLOOKUP($A42,'effectif equipe'!$B$2:$AS$283,16,FALSE)="","",VLOOKUP($A42,'effectif equipe'!$B$2:$AS$283,16,FALSE)))</f>
        <v/>
      </c>
      <c r="H42" s="56" t="str">
        <f>IF(A42="","",IF(VLOOKUP($A42,'effectif equipe'!$B$2:$AS$283,19,FALSE)="","",VLOOKUP($A42,'effectif equipe'!$B$2:$AS$283,19,FALSE)))</f>
        <v/>
      </c>
    </row>
    <row r="43" spans="2:8" x14ac:dyDescent="0.25">
      <c r="B43" t="str">
        <f t="array" aca="1" ref="B43" ca="1">IF(ROWS($1:41)&lt;=COUNTIF(TS_data,$B$1),INDEX(MesData,SMALL(IF(TS_data=$B$1,ROW(INDIRECT("1:"&amp;ROWS(TS_data)))),ROWS($1:41)),1),"")</f>
        <v/>
      </c>
      <c r="C43" t="str">
        <f t="array" aca="1" ref="C43" ca="1">IF(ROWS($1:41)&lt;=COUNTIF(TS_data,$B$1),INDEX(MesData,SMALL(IF(TS_data=$B$1,ROW(INDIRECT("1:"&amp;ROWS(TS_data)))),ROWS($1:41)),2),"")</f>
        <v/>
      </c>
      <c r="D43" s="13" t="str">
        <f t="array" aca="1" ref="D43" ca="1">IF(ROWS($1:41)&lt;=COUNTIF(TS_data,$B$1),INDEX(MesData,SMALL(IF(TS_data=$B$1,ROW(INDIRECT("1:"&amp;ROWS(TS_data)))),ROWS($1:41)),3),"")</f>
        <v/>
      </c>
      <c r="E43" s="56" t="str">
        <f>IF(A43="","",VLOOKUP($A43,'effectif equipe'!$B$2:$AP$280,6,FALSE))</f>
        <v/>
      </c>
      <c r="G43" s="56" t="str">
        <f>IF(A43="","",IF(VLOOKUP($A43,'effectif equipe'!$B$2:$AS$283,16,FALSE)="","",VLOOKUP($A43,'effectif equipe'!$B$2:$AS$283,16,FALSE)))</f>
        <v/>
      </c>
      <c r="H43" s="56" t="str">
        <f>IF(A43="","",IF(VLOOKUP($A43,'effectif equipe'!$B$2:$AS$283,19,FALSE)="","",VLOOKUP($A43,'effectif equipe'!$B$2:$AS$283,19,FALSE)))</f>
        <v/>
      </c>
    </row>
    <row r="44" spans="2:8" x14ac:dyDescent="0.25">
      <c r="B44" t="str">
        <f t="array" aca="1" ref="B44" ca="1">IF(ROWS($1:42)&lt;=COUNTIF(TS_data,$B$1),INDEX(MesData,SMALL(IF(TS_data=$B$1,ROW(INDIRECT("1:"&amp;ROWS(TS_data)))),ROWS($1:42)),1),"")</f>
        <v/>
      </c>
      <c r="C44" t="str">
        <f t="array" aca="1" ref="C44" ca="1">IF(ROWS($1:42)&lt;=COUNTIF(TS_data,$B$1),INDEX(MesData,SMALL(IF(TS_data=$B$1,ROW(INDIRECT("1:"&amp;ROWS(TS_data)))),ROWS($1:42)),2),"")</f>
        <v/>
      </c>
      <c r="D44" s="13" t="str">
        <f t="array" aca="1" ref="D44" ca="1">IF(ROWS($1:42)&lt;=COUNTIF(TS_data,$B$1),INDEX(MesData,SMALL(IF(TS_data=$B$1,ROW(INDIRECT("1:"&amp;ROWS(TS_data)))),ROWS($1:42)),3),"")</f>
        <v/>
      </c>
      <c r="E44" s="56" t="str">
        <f>IF(A44="","",VLOOKUP($A44,'effectif equipe'!$B$2:$AP$280,6,FALSE))</f>
        <v/>
      </c>
      <c r="G44" s="56" t="str">
        <f>IF(A44="","",IF(VLOOKUP($A44,'effectif equipe'!$B$2:$AS$283,16,FALSE)="","",VLOOKUP($A44,'effectif equipe'!$B$2:$AS$283,16,FALSE)))</f>
        <v/>
      </c>
      <c r="H44" s="56" t="str">
        <f>IF(A44="","",IF(VLOOKUP($A44,'effectif equipe'!$B$2:$AS$283,19,FALSE)="","",VLOOKUP($A44,'effectif equipe'!$B$2:$AS$283,19,FALSE)))</f>
        <v/>
      </c>
    </row>
    <row r="45" spans="2:8" x14ac:dyDescent="0.25">
      <c r="B45" t="str">
        <f t="array" aca="1" ref="B45" ca="1">IF(ROWS($1:43)&lt;=COUNTIF(TS_data,$B$1),INDEX(MesData,SMALL(IF(TS_data=$B$1,ROW(INDIRECT("1:"&amp;ROWS(TS_data)))),ROWS($1:43)),1),"")</f>
        <v/>
      </c>
      <c r="D45" s="13" t="str">
        <f t="array" aca="1" ref="D45" ca="1">IF(ROWS($1:43)&lt;=COUNTIF(TS_data,$B$1),INDEX(MesData,SMALL(IF(TS_data=$B$1,ROW(INDIRECT("1:"&amp;ROWS(TS_data)))),ROWS($1:43)),3),"")</f>
        <v/>
      </c>
      <c r="E45" s="56" t="str">
        <f>IF(A45="","",VLOOKUP($A45,'effectif equipe'!$B$2:$AP$280,6,FALSE))</f>
        <v/>
      </c>
    </row>
    <row r="46" spans="2:8" x14ac:dyDescent="0.25">
      <c r="B46" t="str">
        <f t="array" aca="1" ref="B46" ca="1">IF(ROWS($1:44)&lt;=COUNTIF(TS_data,$B$1),INDEX(MesData,SMALL(IF(TS_data=$B$1,ROW(INDIRECT("1:"&amp;ROWS(TS_data)))),ROWS($1:44)),1),"")</f>
        <v/>
      </c>
      <c r="C46" t="str">
        <f t="array" aca="1" ref="C46" ca="1">IF(ROWS($1:44)&lt;=COUNTIF(TS_data,$B$1),INDEX(MesData,SMALL(IF(TS_data=$B$1,ROW(INDIRECT("1:"&amp;ROWS(TS_data)))),ROWS($1:44)),2),"")</f>
        <v/>
      </c>
      <c r="D46" s="13" t="str">
        <f t="array" aca="1" ref="D46" ca="1">IF(ROWS($1:44)&lt;=COUNTIF(TS_data,$B$1),INDEX(MesData,SMALL(IF(TS_data=$B$1,ROW(INDIRECT("1:"&amp;ROWS(TS_data)))),ROWS($1:44)),3),"")</f>
        <v/>
      </c>
      <c r="E46" s="56" t="str">
        <f>IF(A46="","",VLOOKUP($A46,'effectif equipe'!$B$2:$AP$280,6,FALSE))</f>
        <v/>
      </c>
    </row>
    <row r="47" spans="2:8" x14ac:dyDescent="0.25">
      <c r="B47" t="str">
        <f t="array" aca="1" ref="B47" ca="1">IF(ROWS($1:45)&lt;=COUNTIF(TS_data,$B$1),INDEX(MesData,SMALL(IF(TS_data=$B$1,ROW(INDIRECT("1:"&amp;ROWS(TS_data)))),ROWS($1:45)),1),"")</f>
        <v/>
      </c>
      <c r="C47" t="str">
        <f t="array" aca="1" ref="C47" ca="1">IF(ROWS($1:45)&lt;=COUNTIF(TS_data,$B$1),INDEX(MesData,SMALL(IF(TS_data=$B$1,ROW(INDIRECT("1:"&amp;ROWS(TS_data)))),ROWS($1:45)),2),"")</f>
        <v/>
      </c>
      <c r="D47" s="13" t="str">
        <f t="array" aca="1" ref="D47" ca="1">IF(ROWS($1:45)&lt;=COUNTIF(TS_data,$B$1),INDEX(MesData,SMALL(IF(TS_data=$B$1,ROW(INDIRECT("1:"&amp;ROWS(TS_data)))),ROWS($1:45)),3),"")</f>
        <v/>
      </c>
      <c r="E47" s="56" t="str">
        <f>IF(A47="","",VLOOKUP($A47,'effectif equipe'!$B$2:$AP$280,6,FALSE))</f>
        <v/>
      </c>
    </row>
    <row r="48" spans="2:8" x14ac:dyDescent="0.25">
      <c r="B48" t="str">
        <f t="array" aca="1" ref="B48" ca="1">IF(ROWS($1:46)&lt;=COUNTIF(TS_data,$B$1),INDEX(MesData,SMALL(IF(TS_data=$B$1,ROW(INDIRECT("1:"&amp;ROWS(TS_data)))),ROWS($1:46)),1),"")</f>
        <v/>
      </c>
      <c r="C48" t="str">
        <f t="array" aca="1" ref="C48" ca="1">IF(ROWS($1:46)&lt;=COUNTIF(TS_data,$B$1),INDEX(MesData,SMALL(IF(TS_data=$B$1,ROW(INDIRECT("1:"&amp;ROWS(TS_data)))),ROWS($1:46)),2),"")</f>
        <v/>
      </c>
      <c r="D48" s="13" t="str">
        <f t="array" aca="1" ref="D48" ca="1">IF(ROWS($1:46)&lt;=COUNTIF(TS_data,$B$1),INDEX(MesData,SMALL(IF(TS_data=$B$1,ROW(INDIRECT("1:"&amp;ROWS(TS_data)))),ROWS($1:46)),3),"")</f>
        <v/>
      </c>
      <c r="E48" s="56" t="str">
        <f>IF(A48="","",VLOOKUP($A48,'effectif equipe'!$B$2:$AP$280,6,FALSE))</f>
        <v/>
      </c>
    </row>
    <row r="49" spans="2:5" x14ac:dyDescent="0.25">
      <c r="B49" t="str">
        <f t="array" aca="1" ref="B49" ca="1">IF(ROWS($1:47)&lt;=COUNTIF(TS_data,$B$1),INDEX(MesData,SMALL(IF(TS_data=$B$1,ROW(INDIRECT("1:"&amp;ROWS(TS_data)))),ROWS($1:47)),1),"")</f>
        <v/>
      </c>
      <c r="C49" t="str">
        <f t="array" aca="1" ref="C49" ca="1">IF(ROWS($1:47)&lt;=COUNTIF(TS_data,$B$1),INDEX(MesData,SMALL(IF(TS_data=$B$1,ROW(INDIRECT("1:"&amp;ROWS(TS_data)))),ROWS($1:47)),2),"")</f>
        <v/>
      </c>
      <c r="D49" s="13" t="str">
        <f t="array" aca="1" ref="D49" ca="1">IF(ROWS($1:47)&lt;=COUNTIF(TS_data,$B$1),INDEX(MesData,SMALL(IF(TS_data=$B$1,ROW(INDIRECT("1:"&amp;ROWS(TS_data)))),ROWS($1:47)),3),"")</f>
        <v/>
      </c>
      <c r="E49" s="56" t="str">
        <f>IF(A49="","",VLOOKUP($A49,'effectif equipe'!$B$2:$AP$280,6,FALSE))</f>
        <v/>
      </c>
    </row>
    <row r="50" spans="2:5" x14ac:dyDescent="0.25">
      <c r="B50" t="str">
        <f t="array" aca="1" ref="B50" ca="1">IF(ROWS($1:48)&lt;=COUNTIF(TS_data,$B$1),INDEX(MesData,SMALL(IF(TS_data=$B$1,ROW(INDIRECT("1:"&amp;ROWS(TS_data)))),ROWS($1:48)),1),"")</f>
        <v/>
      </c>
      <c r="C50" t="str">
        <f t="array" aca="1" ref="C50" ca="1">IF(ROWS($1:48)&lt;=COUNTIF(TS_data,$B$1),INDEX(MesData,SMALL(IF(TS_data=$B$1,ROW(INDIRECT("1:"&amp;ROWS(TS_data)))),ROWS($1:48)),2),"")</f>
        <v/>
      </c>
      <c r="D50" s="13" t="str">
        <f t="array" aca="1" ref="D50" ca="1">IF(ROWS($1:48)&lt;=COUNTIF(TS_data,$B$1),INDEX(MesData,SMALL(IF(TS_data=$B$1,ROW(INDIRECT("1:"&amp;ROWS(TS_data)))),ROWS($1:48)),3),"")</f>
        <v/>
      </c>
      <c r="E50" s="56" t="str">
        <f>IF(A50="","",VLOOKUP($A50,'effectif equipe'!$B$2:$AP$280,6,FALSE))</f>
        <v/>
      </c>
    </row>
    <row r="51" spans="2:5" x14ac:dyDescent="0.25">
      <c r="B51" t="str">
        <f t="array" aca="1" ref="B51" ca="1">IF(ROWS($1:49)&lt;=COUNTIF(TS_data,$B$1),INDEX(MesData,SMALL(IF(TS_data=$B$1,ROW(INDIRECT("1:"&amp;ROWS(TS_data)))),ROWS($1:49)),1),"")</f>
        <v/>
      </c>
      <c r="C51" t="str">
        <f t="array" aca="1" ref="C51" ca="1">IF(ROWS($1:49)&lt;=COUNTIF(TS_data,$B$1),INDEX(MesData,SMALL(IF(TS_data=$B$1,ROW(INDIRECT("1:"&amp;ROWS(TS_data)))),ROWS($1:49)),2),"")</f>
        <v/>
      </c>
      <c r="D51" s="13" t="str">
        <f t="array" aca="1" ref="D51" ca="1">IF(ROWS($1:49)&lt;=COUNTIF(TS_data,$B$1),INDEX(MesData,SMALL(IF(TS_data=$B$1,ROW(INDIRECT("1:"&amp;ROWS(TS_data)))),ROWS($1:49)),3),"")</f>
        <v/>
      </c>
      <c r="E51" s="56" t="str">
        <f>IF(A51="","",VLOOKUP($A51,'effectif equipe'!$B$2:$AP$280,6,FALSE))</f>
        <v/>
      </c>
    </row>
    <row r="52" spans="2:5" x14ac:dyDescent="0.25">
      <c r="B52" t="str">
        <f t="array" aca="1" ref="B52" ca="1">IF(ROWS($1:50)&lt;=COUNTIF(TS_data,$B$1),INDEX(MesData,SMALL(IF(TS_data=$B$1,ROW(INDIRECT("1:"&amp;ROWS(TS_data)))),ROWS($1:50)),1),"")</f>
        <v/>
      </c>
      <c r="C52" t="str">
        <f t="array" aca="1" ref="C52" ca="1">IF(ROWS($1:50)&lt;=COUNTIF(TS_data,$B$1),INDEX(MesData,SMALL(IF(TS_data=$B$1,ROW(INDIRECT("1:"&amp;ROWS(TS_data)))),ROWS($1:50)),2),"")</f>
        <v/>
      </c>
      <c r="D52" s="13" t="str">
        <f t="array" aca="1" ref="D52" ca="1">IF(ROWS($1:50)&lt;=COUNTIF(TS_data,$B$1),INDEX(MesData,SMALL(IF(TS_data=$B$1,ROW(INDIRECT("1:"&amp;ROWS(TS_data)))),ROWS($1:50)),3),"")</f>
        <v/>
      </c>
      <c r="E52" s="56" t="str">
        <f>IF(A52="","",VLOOKUP($A52,'effectif equipe'!$B$2:$AP$280,6,FALSE))</f>
        <v/>
      </c>
    </row>
    <row r="53" spans="2:5" x14ac:dyDescent="0.25">
      <c r="B53" t="str">
        <f t="array" aca="1" ref="B53" ca="1">IF(ROWS($1:51)&lt;=COUNTIF(TS_data,$B$1),INDEX(MesData,SMALL(IF(TS_data=$B$1,ROW(INDIRECT("1:"&amp;ROWS(TS_data)))),ROWS($1:51)),1),"")</f>
        <v/>
      </c>
      <c r="C53" t="str">
        <f t="array" aca="1" ref="C53" ca="1">IF(ROWS($1:51)&lt;=COUNTIF(TS_data,$B$1),INDEX(MesData,SMALL(IF(TS_data=$B$1,ROW(INDIRECT("1:"&amp;ROWS(TS_data)))),ROWS($1:51)),2),"")</f>
        <v/>
      </c>
      <c r="D53" s="13" t="str">
        <f t="array" aca="1" ref="D53" ca="1">IF(ROWS($1:51)&lt;=COUNTIF(TS_data,$B$1),INDEX(MesData,SMALL(IF(TS_data=$B$1,ROW(INDIRECT("1:"&amp;ROWS(TS_data)))),ROWS($1:51)),3),"")</f>
        <v/>
      </c>
      <c r="E53" s="56" t="str">
        <f>IF(A53="","",VLOOKUP($A53,'effectif equipe'!$B$2:$AP$280,6,FALSE))</f>
        <v/>
      </c>
    </row>
    <row r="54" spans="2:5" x14ac:dyDescent="0.25">
      <c r="B54" t="str">
        <f t="array" aca="1" ref="B54" ca="1">IF(ROWS($1:52)&lt;=COUNTIF(TS_data,$B$1),INDEX(MesData,SMALL(IF(TS_data=$B$1,ROW(INDIRECT("1:"&amp;ROWS(TS_data)))),ROWS($1:52)),1),"")</f>
        <v/>
      </c>
      <c r="C54" t="str">
        <f t="array" aca="1" ref="C54" ca="1">IF(ROWS($1:52)&lt;=COUNTIF(TS_data,$B$1),INDEX(MesData,SMALL(IF(TS_data=$B$1,ROW(INDIRECT("1:"&amp;ROWS(TS_data)))),ROWS($1:52)),2),"")</f>
        <v/>
      </c>
      <c r="D54" s="13" t="str">
        <f t="array" aca="1" ref="D54" ca="1">IF(ROWS($1:52)&lt;=COUNTIF(TS_data,$B$1),INDEX(MesData,SMALL(IF(TS_data=$B$1,ROW(INDIRECT("1:"&amp;ROWS(TS_data)))),ROWS($1:52)),3),"")</f>
        <v/>
      </c>
      <c r="E54" s="56" t="str">
        <f>IF(A54="","",VLOOKUP($A54,'effectif equipe'!$B$2:$AP$280,6,FALSE))</f>
        <v/>
      </c>
    </row>
    <row r="55" spans="2:5" x14ac:dyDescent="0.25">
      <c r="B55" t="str">
        <f t="array" aca="1" ref="B55" ca="1">IF(ROWS($1:53)&lt;=COUNTIF(TS_data,$B$1),INDEX(MesData,SMALL(IF(TS_data=$B$1,ROW(INDIRECT("1:"&amp;ROWS(TS_data)))),ROWS($1:53)),1),"")</f>
        <v/>
      </c>
      <c r="C55" t="str">
        <f t="array" aca="1" ref="C55" ca="1">IF(ROWS($1:53)&lt;=COUNTIF(TS_data,$B$1),INDEX(MesData,SMALL(IF(TS_data=$B$1,ROW(INDIRECT("1:"&amp;ROWS(TS_data)))),ROWS($1:53)),2),"")</f>
        <v/>
      </c>
      <c r="D55" s="13" t="str">
        <f t="array" aca="1" ref="D55" ca="1">IF(ROWS($1:53)&lt;=COUNTIF(TS_data,$B$1),INDEX(MesData,SMALL(IF(TS_data=$B$1,ROW(INDIRECT("1:"&amp;ROWS(TS_data)))),ROWS($1:53)),3),"")</f>
        <v/>
      </c>
      <c r="E55" s="56" t="str">
        <f>IF(A55="","",VLOOKUP($A55,'effectif equipe'!$B$2:$AP$280,6,FALSE))</f>
        <v/>
      </c>
    </row>
    <row r="56" spans="2:5" x14ac:dyDescent="0.25">
      <c r="B56" t="str">
        <f t="array" aca="1" ref="B56" ca="1">IF(ROWS($1:54)&lt;=COUNTIF(TS_data,$B$1),INDEX(MesData,SMALL(IF(TS_data=$B$1,ROW(INDIRECT("1:"&amp;ROWS(TS_data)))),ROWS($1:54)),1),"")</f>
        <v/>
      </c>
      <c r="C56" t="str">
        <f t="array" aca="1" ref="C56" ca="1">IF(ROWS($1:54)&lt;=COUNTIF(TS_data,$B$1),INDEX(MesData,SMALL(IF(TS_data=$B$1,ROW(INDIRECT("1:"&amp;ROWS(TS_data)))),ROWS($1:54)),2),"")</f>
        <v/>
      </c>
      <c r="D56" s="13" t="str">
        <f t="array" aca="1" ref="D56" ca="1">IF(ROWS($1:54)&lt;=COUNTIF(TS_data,$B$1),INDEX(MesData,SMALL(IF(TS_data=$B$1,ROW(INDIRECT("1:"&amp;ROWS(TS_data)))),ROWS($1:54)),3),"")</f>
        <v/>
      </c>
      <c r="E56" s="56" t="str">
        <f>IF(A56="","",VLOOKUP($A56,'effectif equipe'!$B$2:$AP$280,6,FALSE))</f>
        <v/>
      </c>
    </row>
    <row r="57" spans="2:5" x14ac:dyDescent="0.25">
      <c r="B57" t="str">
        <f t="array" aca="1" ref="B57" ca="1">IF(ROWS($1:55)&lt;=COUNTIF(TS_data,$B$1),INDEX(MesData,SMALL(IF(TS_data=$B$1,ROW(INDIRECT("1:"&amp;ROWS(TS_data)))),ROWS($1:55)),1),"")</f>
        <v/>
      </c>
      <c r="C57" t="str">
        <f t="array" aca="1" ref="C57" ca="1">IF(ROWS($1:55)&lt;=COUNTIF(TS_data,$B$1),INDEX(MesData,SMALL(IF(TS_data=$B$1,ROW(INDIRECT("1:"&amp;ROWS(TS_data)))),ROWS($1:55)),2),"")</f>
        <v/>
      </c>
      <c r="D57" s="13" t="str">
        <f t="array" aca="1" ref="D57" ca="1">IF(ROWS($1:55)&lt;=COUNTIF(TS_data,$B$1),INDEX(MesData,SMALL(IF(TS_data=$B$1,ROW(INDIRECT("1:"&amp;ROWS(TS_data)))),ROWS($1:55)),3),"")</f>
        <v/>
      </c>
      <c r="E57" s="56" t="str">
        <f>IF(A57="","",VLOOKUP($A57,'effectif equipe'!$B$2:$AP$280,6,FALSE))</f>
        <v/>
      </c>
    </row>
    <row r="58" spans="2:5" x14ac:dyDescent="0.25">
      <c r="B58" t="str">
        <f t="array" aca="1" ref="B58" ca="1">IF(ROWS($1:56)&lt;=COUNTIF(TS_data,$B$1),INDEX(MesData,SMALL(IF(TS_data=$B$1,ROW(INDIRECT("1:"&amp;ROWS(TS_data)))),ROWS($1:56)),1),"")</f>
        <v/>
      </c>
      <c r="C58" t="str">
        <f t="array" aca="1" ref="C58" ca="1">IF(ROWS($1:56)&lt;=COUNTIF(TS_data,$B$1),INDEX(MesData,SMALL(IF(TS_data=$B$1,ROW(INDIRECT("1:"&amp;ROWS(TS_data)))),ROWS($1:56)),2),"")</f>
        <v/>
      </c>
      <c r="D58" s="13" t="str">
        <f t="array" aca="1" ref="D58" ca="1">IF(ROWS($1:56)&lt;=COUNTIF(TS_data,$B$1),INDEX(MesData,SMALL(IF(TS_data=$B$1,ROW(INDIRECT("1:"&amp;ROWS(TS_data)))),ROWS($1:56)),3),"")</f>
        <v/>
      </c>
      <c r="E58" s="56" t="str">
        <f>IF(A58="","",VLOOKUP($A58,'effectif equipe'!$B$2:$AP$280,6,FALSE))</f>
        <v/>
      </c>
    </row>
    <row r="59" spans="2:5" x14ac:dyDescent="0.25">
      <c r="B59" t="str">
        <f t="array" aca="1" ref="B59" ca="1">IF(ROWS($1:57)&lt;=COUNTIF(TS_data,$B$1),INDEX(MesData,SMALL(IF(TS_data=$B$1,ROW(INDIRECT("1:"&amp;ROWS(TS_data)))),ROWS($1:57)),1),"")</f>
        <v/>
      </c>
      <c r="C59" t="str">
        <f t="array" aca="1" ref="C59" ca="1">IF(ROWS($1:57)&lt;=COUNTIF(TS_data,$B$1),INDEX(MesData,SMALL(IF(TS_data=$B$1,ROW(INDIRECT("1:"&amp;ROWS(TS_data)))),ROWS($1:57)),2),"")</f>
        <v/>
      </c>
      <c r="D59" s="13" t="str">
        <f t="array" aca="1" ref="D59" ca="1">IF(ROWS($1:57)&lt;=COUNTIF(TS_data,$B$1),INDEX(MesData,SMALL(IF(TS_data=$B$1,ROW(INDIRECT("1:"&amp;ROWS(TS_data)))),ROWS($1:57)),3),"")</f>
        <v/>
      </c>
      <c r="E59" s="56" t="str">
        <f>IF(A59="","",VLOOKUP($A59,'effectif equipe'!$B$2:$AP$280,6,FALSE))</f>
        <v/>
      </c>
    </row>
    <row r="60" spans="2:5" x14ac:dyDescent="0.25">
      <c r="B60" t="str">
        <f t="array" aca="1" ref="B60" ca="1">IF(ROWS($1:58)&lt;=COUNTIF(TS_data,$B$1),INDEX(MesData,SMALL(IF(TS_data=$B$1,ROW(INDIRECT("1:"&amp;ROWS(TS_data)))),ROWS($1:58)),1),"")</f>
        <v/>
      </c>
      <c r="C60" t="str">
        <f t="array" aca="1" ref="C60" ca="1">IF(ROWS($1:58)&lt;=COUNTIF(TS_data,$B$1),INDEX(MesData,SMALL(IF(TS_data=$B$1,ROW(INDIRECT("1:"&amp;ROWS(TS_data)))),ROWS($1:58)),2),"")</f>
        <v/>
      </c>
      <c r="D60" s="13" t="str">
        <f t="array" aca="1" ref="D60" ca="1">IF(ROWS($1:58)&lt;=COUNTIF(TS_data,$B$1),INDEX(MesData,SMALL(IF(TS_data=$B$1,ROW(INDIRECT("1:"&amp;ROWS(TS_data)))),ROWS($1:58)),3),"")</f>
        <v/>
      </c>
      <c r="E60" s="56" t="str">
        <f>IF(A60="","",VLOOKUP($A60,'effectif equipe'!$B$2:$AP$280,6,FALSE))</f>
        <v/>
      </c>
    </row>
    <row r="61" spans="2:5" x14ac:dyDescent="0.25">
      <c r="B61" t="str">
        <f t="array" aca="1" ref="B61" ca="1">IF(ROWS($1:59)&lt;=COUNTIF(TS_data,$B$1),INDEX(MesData,SMALL(IF(TS_data=$B$1,ROW(INDIRECT("1:"&amp;ROWS(TS_data)))),ROWS($1:59)),1),"")</f>
        <v/>
      </c>
      <c r="C61" t="str">
        <f t="array" aca="1" ref="C61" ca="1">IF(ROWS($1:59)&lt;=COUNTIF(TS_data,$B$1),INDEX(MesData,SMALL(IF(TS_data=$B$1,ROW(INDIRECT("1:"&amp;ROWS(TS_data)))),ROWS($1:59)),2),"")</f>
        <v/>
      </c>
      <c r="D61" s="13" t="str">
        <f t="array" aca="1" ref="D61" ca="1">IF(ROWS($1:59)&lt;=COUNTIF(TS_data,$B$1),INDEX(MesData,SMALL(IF(TS_data=$B$1,ROW(INDIRECT("1:"&amp;ROWS(TS_data)))),ROWS($1:59)),3),"")</f>
        <v/>
      </c>
      <c r="E61" s="56" t="str">
        <f>IF(A61="","",VLOOKUP($A61,'effectif equipe'!$B$2:$AP$280,6,FALSE))</f>
        <v/>
      </c>
    </row>
    <row r="62" spans="2:5" x14ac:dyDescent="0.25">
      <c r="B62" t="str">
        <f t="array" aca="1" ref="B62" ca="1">IF(ROWS($1:60)&lt;=COUNTIF(TS_data,$B$1),INDEX(MesData,SMALL(IF(TS_data=$B$1,ROW(INDIRECT("1:"&amp;ROWS(TS_data)))),ROWS($1:60)),1),"")</f>
        <v/>
      </c>
      <c r="C62" t="str">
        <f t="array" aca="1" ref="C62" ca="1">IF(ROWS($1:60)&lt;=COUNTIF(TS_data,$B$1),INDEX(MesData,SMALL(IF(TS_data=$B$1,ROW(INDIRECT("1:"&amp;ROWS(TS_data)))),ROWS($1:60)),2),"")</f>
        <v/>
      </c>
      <c r="D62" s="13" t="str">
        <f t="array" aca="1" ref="D62" ca="1">IF(ROWS($1:60)&lt;=COUNTIF(TS_data,$B$1),INDEX(MesData,SMALL(IF(TS_data=$B$1,ROW(INDIRECT("1:"&amp;ROWS(TS_data)))),ROWS($1:60)),3),"")</f>
        <v/>
      </c>
      <c r="E62" s="56" t="str">
        <f>IF(A62="","",VLOOKUP($A62,'effectif equipe'!$B$2:$AP$280,6,FALSE))</f>
        <v/>
      </c>
    </row>
    <row r="63" spans="2:5" x14ac:dyDescent="0.25">
      <c r="B63" t="str">
        <f t="array" aca="1" ref="B63" ca="1">IF(ROWS($1:61)&lt;=COUNTIF(TS_data,$B$1),INDEX(MesData,SMALL(IF(TS_data=$B$1,ROW(INDIRECT("1:"&amp;ROWS(TS_data)))),ROWS($1:61)),1),"")</f>
        <v/>
      </c>
      <c r="C63" t="str">
        <f t="array" aca="1" ref="C63" ca="1">IF(ROWS($1:61)&lt;=COUNTIF(TS_data,$B$1),INDEX(MesData,SMALL(IF(TS_data=$B$1,ROW(INDIRECT("1:"&amp;ROWS(TS_data)))),ROWS($1:61)),2),"")</f>
        <v/>
      </c>
      <c r="D63" s="13" t="str">
        <f t="array" aca="1" ref="D63" ca="1">IF(ROWS($1:61)&lt;=COUNTIF(TS_data,$B$1),INDEX(MesData,SMALL(IF(TS_data=$B$1,ROW(INDIRECT("1:"&amp;ROWS(TS_data)))),ROWS($1:61)),3),"")</f>
        <v/>
      </c>
      <c r="E63" s="56" t="str">
        <f>IF(A63="","",VLOOKUP($A63,'effectif equipe'!$B$2:$AP$280,6,FALSE))</f>
        <v/>
      </c>
    </row>
    <row r="64" spans="2:5" x14ac:dyDescent="0.25">
      <c r="B64" t="str">
        <f t="array" aca="1" ref="B64" ca="1">IF(ROWS($1:62)&lt;=COUNTIF(TS_data,$B$1),INDEX(MesData,SMALL(IF(TS_data=$B$1,ROW(INDIRECT("1:"&amp;ROWS(TS_data)))),ROWS($1:62)),1),"")</f>
        <v/>
      </c>
      <c r="C64" t="str">
        <f t="array" aca="1" ref="C64" ca="1">IF(ROWS($1:62)&lt;=COUNTIF(TS_data,$B$1),INDEX(MesData,SMALL(IF(TS_data=$B$1,ROW(INDIRECT("1:"&amp;ROWS(TS_data)))),ROWS($1:62)),2),"")</f>
        <v/>
      </c>
      <c r="D64" s="13" t="str">
        <f t="array" aca="1" ref="D64" ca="1">IF(ROWS($1:62)&lt;=COUNTIF(TS_data,$B$1),INDEX(MesData,SMALL(IF(TS_data=$B$1,ROW(INDIRECT("1:"&amp;ROWS(TS_data)))),ROWS($1:62)),3),"")</f>
        <v/>
      </c>
      <c r="E64" s="56" t="str">
        <f>IF(A64="","",VLOOKUP($A64,'effectif equipe'!$B$2:$AP$280,6,FALSE))</f>
        <v/>
      </c>
    </row>
    <row r="65" spans="2:5" x14ac:dyDescent="0.25">
      <c r="B65" t="str">
        <f t="array" aca="1" ref="B65" ca="1">IF(ROWS($1:63)&lt;=COUNTIF(TS_data,$B$1),INDEX(MesData,SMALL(IF(TS_data=$B$1,ROW(INDIRECT("1:"&amp;ROWS(TS_data)))),ROWS($1:63)),1),"")</f>
        <v/>
      </c>
      <c r="C65" t="str">
        <f t="array" aca="1" ref="C65" ca="1">IF(ROWS($1:63)&lt;=COUNTIF(TS_data,$B$1),INDEX(MesData,SMALL(IF(TS_data=$B$1,ROW(INDIRECT("1:"&amp;ROWS(TS_data)))),ROWS($1:63)),2),"")</f>
        <v/>
      </c>
      <c r="D65" s="13" t="str">
        <f t="array" aca="1" ref="D65" ca="1">IF(ROWS($1:63)&lt;=COUNTIF(TS_data,$B$1),INDEX(MesData,SMALL(IF(TS_data=$B$1,ROW(INDIRECT("1:"&amp;ROWS(TS_data)))),ROWS($1:63)),3),"")</f>
        <v/>
      </c>
      <c r="E65" s="56" t="str">
        <f>IF(A65="","",VLOOKUP($A65,'effectif equipe'!$B$2:$AP$280,6,FALSE))</f>
        <v/>
      </c>
    </row>
    <row r="66" spans="2:5" x14ac:dyDescent="0.25">
      <c r="B66" t="str">
        <f t="array" aca="1" ref="B66" ca="1">IF(ROWS($1:64)&lt;=COUNTIF(TS_data,$B$1),INDEX(MesData,SMALL(IF(TS_data=$B$1,ROW(INDIRECT("1:"&amp;ROWS(TS_data)))),ROWS($1:64)),1),"")</f>
        <v/>
      </c>
      <c r="C66" t="str">
        <f t="array" aca="1" ref="C66" ca="1">IF(ROWS($1:64)&lt;=COUNTIF(TS_data,$B$1),INDEX(MesData,SMALL(IF(TS_data=$B$1,ROW(INDIRECT("1:"&amp;ROWS(TS_data)))),ROWS($1:64)),2),"")</f>
        <v/>
      </c>
      <c r="D66" s="13" t="str">
        <f t="array" aca="1" ref="D66" ca="1">IF(ROWS($1:64)&lt;=COUNTIF(TS_data,$B$1),INDEX(MesData,SMALL(IF(TS_data=$B$1,ROW(INDIRECT("1:"&amp;ROWS(TS_data)))),ROWS($1:64)),3),"")</f>
        <v/>
      </c>
      <c r="E66" s="56" t="str">
        <f>IF(A66="","",VLOOKUP($A66,'effectif equipe'!$B$2:$AP$280,6,FALSE))</f>
        <v/>
      </c>
    </row>
    <row r="67" spans="2:5" x14ac:dyDescent="0.25">
      <c r="B67" t="str">
        <f t="array" aca="1" ref="B67" ca="1">IF(ROWS($1:65)&lt;=COUNTIF(TS_data,$B$1),INDEX(MesData,SMALL(IF(TS_data=$B$1,ROW(INDIRECT("1:"&amp;ROWS(TS_data)))),ROWS($1:65)),1),"")</f>
        <v/>
      </c>
      <c r="C67" t="str">
        <f t="array" aca="1" ref="C67" ca="1">IF(ROWS($1:65)&lt;=COUNTIF(TS_data,$B$1),INDEX(MesData,SMALL(IF(TS_data=$B$1,ROW(INDIRECT("1:"&amp;ROWS(TS_data)))),ROWS($1:65)),2),"")</f>
        <v/>
      </c>
      <c r="D67" s="13" t="str">
        <f t="array" aca="1" ref="D67" ca="1">IF(ROWS($1:65)&lt;=COUNTIF(TS_data,$B$1),INDEX(MesData,SMALL(IF(TS_data=$B$1,ROW(INDIRECT("1:"&amp;ROWS(TS_data)))),ROWS($1:65)),3),"")</f>
        <v/>
      </c>
      <c r="E67" s="56" t="str">
        <f>IF(A67="","",VLOOKUP($A67,'effectif equipe'!$B$2:$AP$280,6,FALSE))</f>
        <v/>
      </c>
    </row>
    <row r="68" spans="2:5" x14ac:dyDescent="0.25">
      <c r="B68" t="str">
        <f t="array" aca="1" ref="B68" ca="1">IF(ROWS($1:66)&lt;=COUNTIF(TS_data,$B$1),INDEX(MesData,SMALL(IF(TS_data=$B$1,ROW(INDIRECT("1:"&amp;ROWS(TS_data)))),ROWS($1:66)),1),"")</f>
        <v/>
      </c>
      <c r="C68" t="str">
        <f t="array" aca="1" ref="C68" ca="1">IF(ROWS($1:66)&lt;=COUNTIF(TS_data,$B$1),INDEX(MesData,SMALL(IF(TS_data=$B$1,ROW(INDIRECT("1:"&amp;ROWS(TS_data)))),ROWS($1:66)),2),"")</f>
        <v/>
      </c>
      <c r="D68" s="13" t="str">
        <f t="array" aca="1" ref="D68" ca="1">IF(ROWS($1:66)&lt;=COUNTIF(TS_data,$B$1),INDEX(MesData,SMALL(IF(TS_data=$B$1,ROW(INDIRECT("1:"&amp;ROWS(TS_data)))),ROWS($1:66)),3),"")</f>
        <v/>
      </c>
      <c r="E68" s="56" t="str">
        <f>IF(A68="","",VLOOKUP($A68,'effectif equipe'!$B$2:$AP$280,6,FALSE))</f>
        <v/>
      </c>
    </row>
    <row r="69" spans="2:5" x14ac:dyDescent="0.25">
      <c r="B69" t="str">
        <f t="array" aca="1" ref="B69" ca="1">IF(ROWS($1:67)&lt;=COUNTIF(TS_data,$B$1),INDEX(MesData,SMALL(IF(TS_data=$B$1,ROW(INDIRECT("1:"&amp;ROWS(TS_data)))),ROWS($1:67)),1),"")</f>
        <v/>
      </c>
      <c r="C69" t="str">
        <f t="array" aca="1" ref="C69" ca="1">IF(ROWS($1:67)&lt;=COUNTIF(TS_data,$B$1),INDEX(MesData,SMALL(IF(TS_data=$B$1,ROW(INDIRECT("1:"&amp;ROWS(TS_data)))),ROWS($1:67)),2),"")</f>
        <v/>
      </c>
      <c r="D69" s="13" t="str">
        <f t="array" aca="1" ref="D69" ca="1">IF(ROWS($1:67)&lt;=COUNTIF(TS_data,$B$1),INDEX(MesData,SMALL(IF(TS_data=$B$1,ROW(INDIRECT("1:"&amp;ROWS(TS_data)))),ROWS($1:67)),3),"")</f>
        <v/>
      </c>
      <c r="E69" s="56" t="str">
        <f>IF(A69="","",VLOOKUP($A69,'effectif equipe'!$B$2:$AP$280,6,FALSE))</f>
        <v/>
      </c>
    </row>
    <row r="70" spans="2:5" x14ac:dyDescent="0.25">
      <c r="B70" t="str">
        <f t="array" aca="1" ref="B70" ca="1">IF(ROWS($1:68)&lt;=COUNTIF(TS_data,$B$1),INDEX(MesData,SMALL(IF(TS_data=$B$1,ROW(INDIRECT("1:"&amp;ROWS(TS_data)))),ROWS($1:68)),1),"")</f>
        <v/>
      </c>
      <c r="C70" t="str">
        <f t="array" aca="1" ref="C70" ca="1">IF(ROWS($1:68)&lt;=COUNTIF(TS_data,$B$1),INDEX(MesData,SMALL(IF(TS_data=$B$1,ROW(INDIRECT("1:"&amp;ROWS(TS_data)))),ROWS($1:68)),2),"")</f>
        <v/>
      </c>
      <c r="D70" s="13" t="str">
        <f t="array" aca="1" ref="D70" ca="1">IF(ROWS($1:68)&lt;=COUNTIF(TS_data,$B$1),INDEX(MesData,SMALL(IF(TS_data=$B$1,ROW(INDIRECT("1:"&amp;ROWS(TS_data)))),ROWS($1:68)),3),"")</f>
        <v/>
      </c>
      <c r="E70" s="56" t="str">
        <f>IF(A70="","",VLOOKUP($A70,'effectif equipe'!$B$2:$AP$280,6,FALSE))</f>
        <v/>
      </c>
    </row>
    <row r="71" spans="2:5" x14ac:dyDescent="0.25">
      <c r="B71" t="str">
        <f t="array" aca="1" ref="B71" ca="1">IF(ROWS($1:69)&lt;=COUNTIF(TS_data,$B$1),INDEX(MesData,SMALL(IF(TS_data=$B$1,ROW(INDIRECT("1:"&amp;ROWS(TS_data)))),ROWS($1:69)),1),"")</f>
        <v/>
      </c>
      <c r="C71" t="str">
        <f t="array" aca="1" ref="C71" ca="1">IF(ROWS($1:69)&lt;=COUNTIF(TS_data,$B$1),INDEX(MesData,SMALL(IF(TS_data=$B$1,ROW(INDIRECT("1:"&amp;ROWS(TS_data)))),ROWS($1:69)),2),"")</f>
        <v/>
      </c>
      <c r="D71" s="13" t="str">
        <f t="array" aca="1" ref="D71" ca="1">IF(ROWS($1:69)&lt;=COUNTIF(TS_data,$B$1),INDEX(MesData,SMALL(IF(TS_data=$B$1,ROW(INDIRECT("1:"&amp;ROWS(TS_data)))),ROWS($1:69)),3),"")</f>
        <v/>
      </c>
      <c r="E71" s="56" t="str">
        <f>IF(A71="","",VLOOKUP($A71,'effectif equipe'!$B$2:$AP$280,6,FALSE))</f>
        <v/>
      </c>
    </row>
    <row r="72" spans="2:5" x14ac:dyDescent="0.25">
      <c r="B72" t="str">
        <f t="array" aca="1" ref="B72" ca="1">IF(ROWS($1:70)&lt;=COUNTIF(TS_data,$B$1),INDEX(MesData,SMALL(IF(TS_data=$B$1,ROW(INDIRECT("1:"&amp;ROWS(TS_data)))),ROWS($1:70)),1),"")</f>
        <v/>
      </c>
      <c r="C72" t="str">
        <f t="array" aca="1" ref="C72" ca="1">IF(ROWS($1:70)&lt;=COUNTIF(TS_data,$B$1),INDEX(MesData,SMALL(IF(TS_data=$B$1,ROW(INDIRECT("1:"&amp;ROWS(TS_data)))),ROWS($1:70)),2),"")</f>
        <v/>
      </c>
      <c r="D72" s="13" t="str">
        <f t="array" aca="1" ref="D72" ca="1">IF(ROWS($1:70)&lt;=COUNTIF(TS_data,$B$1),INDEX(MesData,SMALL(IF(TS_data=$B$1,ROW(INDIRECT("1:"&amp;ROWS(TS_data)))),ROWS($1:70)),3),"")</f>
        <v/>
      </c>
      <c r="E72" s="56" t="str">
        <f>IF(A72="","",VLOOKUP($A72,'effectif equipe'!$B$2:$AP$280,6,FALSE))</f>
        <v/>
      </c>
    </row>
    <row r="73" spans="2:5" x14ac:dyDescent="0.25">
      <c r="B73" t="str">
        <f t="array" aca="1" ref="B73" ca="1">IF(ROWS($1:71)&lt;=COUNTIF(TS_data,$B$1),INDEX(MesData,SMALL(IF(TS_data=$B$1,ROW(INDIRECT("1:"&amp;ROWS(TS_data)))),ROWS($1:71)),1),"")</f>
        <v/>
      </c>
      <c r="C73" t="str">
        <f t="array" aca="1" ref="C73" ca="1">IF(ROWS($1:71)&lt;=COUNTIF(TS_data,$B$1),INDEX(MesData,SMALL(IF(TS_data=$B$1,ROW(INDIRECT("1:"&amp;ROWS(TS_data)))),ROWS($1:71)),2),"")</f>
        <v/>
      </c>
      <c r="D73" s="13" t="str">
        <f t="array" aca="1" ref="D73" ca="1">IF(ROWS($1:71)&lt;=COUNTIF(TS_data,$B$1),INDEX(MesData,SMALL(IF(TS_data=$B$1,ROW(INDIRECT("1:"&amp;ROWS(TS_data)))),ROWS($1:71)),3),"")</f>
        <v/>
      </c>
      <c r="E73" s="56" t="str">
        <f>IF(A73="","",VLOOKUP($A73,'effectif equipe'!$B$2:$AP$280,6,FALSE))</f>
        <v/>
      </c>
    </row>
    <row r="74" spans="2:5" x14ac:dyDescent="0.25">
      <c r="B74" t="str">
        <f t="array" aca="1" ref="B74" ca="1">IF(ROWS($1:72)&lt;=COUNTIF(TS_data,$B$1),INDEX(MesData,SMALL(IF(TS_data=$B$1,ROW(INDIRECT("1:"&amp;ROWS(TS_data)))),ROWS($1:72)),1),"")</f>
        <v/>
      </c>
      <c r="C74" t="str">
        <f t="array" aca="1" ref="C74" ca="1">IF(ROWS($1:72)&lt;=COUNTIF(TS_data,$B$1),INDEX(MesData,SMALL(IF(TS_data=$B$1,ROW(INDIRECT("1:"&amp;ROWS(TS_data)))),ROWS($1:72)),2),"")</f>
        <v/>
      </c>
      <c r="D74" s="13" t="str">
        <f t="array" aca="1" ref="D74" ca="1">IF(ROWS($1:72)&lt;=COUNTIF(TS_data,$B$1),INDEX(MesData,SMALL(IF(TS_data=$B$1,ROW(INDIRECT("1:"&amp;ROWS(TS_data)))),ROWS($1:72)),3),"")</f>
        <v/>
      </c>
      <c r="E74" s="56" t="str">
        <f>IF(A74="","",VLOOKUP($A74,'effectif equipe'!$B$2:$AP$280,6,FALSE))</f>
        <v/>
      </c>
    </row>
    <row r="75" spans="2:5" x14ac:dyDescent="0.25">
      <c r="B75" t="str">
        <f t="array" aca="1" ref="B75" ca="1">IF(ROWS($1:73)&lt;=COUNTIF(TS_data,$B$1),INDEX(MesData,SMALL(IF(TS_data=$B$1,ROW(INDIRECT("1:"&amp;ROWS(TS_data)))),ROWS($1:73)),1),"")</f>
        <v/>
      </c>
      <c r="C75" t="str">
        <f t="array" aca="1" ref="C75" ca="1">IF(ROWS($1:73)&lt;=COUNTIF(TS_data,$B$1),INDEX(MesData,SMALL(IF(TS_data=$B$1,ROW(INDIRECT("1:"&amp;ROWS(TS_data)))),ROWS($1:73)),2),"")</f>
        <v/>
      </c>
      <c r="D75" s="13" t="str">
        <f t="array" aca="1" ref="D75" ca="1">IF(ROWS($1:73)&lt;=COUNTIF(TS_data,$B$1),INDEX(MesData,SMALL(IF(TS_data=$B$1,ROW(INDIRECT("1:"&amp;ROWS(TS_data)))),ROWS($1:73)),3),"")</f>
        <v/>
      </c>
      <c r="E75" s="56" t="str">
        <f>IF(A75="","",VLOOKUP($A75,'effectif equipe'!$B$2:$AP$280,6,FALSE))</f>
        <v/>
      </c>
    </row>
    <row r="76" spans="2:5" x14ac:dyDescent="0.25">
      <c r="B76" t="str">
        <f t="array" aca="1" ref="B76" ca="1">IF(ROWS($1:74)&lt;=COUNTIF(TS_data,$B$1),INDEX(MesData,SMALL(IF(TS_data=$B$1,ROW(INDIRECT("1:"&amp;ROWS(TS_data)))),ROWS($1:74)),1),"")</f>
        <v/>
      </c>
      <c r="C76" t="str">
        <f t="array" aca="1" ref="C76" ca="1">IF(ROWS($1:74)&lt;=COUNTIF(TS_data,$B$1),INDEX(MesData,SMALL(IF(TS_data=$B$1,ROW(INDIRECT("1:"&amp;ROWS(TS_data)))),ROWS($1:74)),2),"")</f>
        <v/>
      </c>
      <c r="D76" s="13" t="str">
        <f t="array" aca="1" ref="D76" ca="1">IF(ROWS($1:74)&lt;=COUNTIF(TS_data,$B$1),INDEX(MesData,SMALL(IF(TS_data=$B$1,ROW(INDIRECT("1:"&amp;ROWS(TS_data)))),ROWS($1:74)),3),"")</f>
        <v/>
      </c>
      <c r="E76" s="56" t="str">
        <f>IF(A76="","",VLOOKUP($A76,'effectif equipe'!$B$2:$AP$280,6,FALSE))</f>
        <v/>
      </c>
    </row>
    <row r="77" spans="2:5" x14ac:dyDescent="0.25">
      <c r="B77" t="str">
        <f t="array" aca="1" ref="B77" ca="1">IF(ROWS($1:75)&lt;=COUNTIF(TS_data,$B$1),INDEX(MesData,SMALL(IF(TS_data=$B$1,ROW(INDIRECT("1:"&amp;ROWS(TS_data)))),ROWS($1:75)),1),"")</f>
        <v/>
      </c>
      <c r="C77" t="str">
        <f t="array" aca="1" ref="C77" ca="1">IF(ROWS($1:75)&lt;=COUNTIF(TS_data,$B$1),INDEX(MesData,SMALL(IF(TS_data=$B$1,ROW(INDIRECT("1:"&amp;ROWS(TS_data)))),ROWS($1:75)),2),"")</f>
        <v/>
      </c>
      <c r="D77" s="13" t="str">
        <f t="array" aca="1" ref="D77" ca="1">IF(ROWS($1:75)&lt;=COUNTIF(TS_data,$B$1),INDEX(MesData,SMALL(IF(TS_data=$B$1,ROW(INDIRECT("1:"&amp;ROWS(TS_data)))),ROWS($1:75)),3),"")</f>
        <v/>
      </c>
      <c r="E77" s="56" t="str">
        <f>IF(A77="","",VLOOKUP($A77,'effectif equipe'!$B$2:$AP$280,6,FALSE))</f>
        <v/>
      </c>
    </row>
    <row r="78" spans="2:5" x14ac:dyDescent="0.25">
      <c r="B78" t="str">
        <f t="array" aca="1" ref="B78" ca="1">IF(ROWS($1:76)&lt;=COUNTIF(TS_data,$B$1),INDEX(MesData,SMALL(IF(TS_data=$B$1,ROW(INDIRECT("1:"&amp;ROWS(TS_data)))),ROWS($1:76)),1),"")</f>
        <v/>
      </c>
      <c r="C78" t="str">
        <f t="array" aca="1" ref="C78" ca="1">IF(ROWS($1:76)&lt;=COUNTIF(TS_data,$B$1),INDEX(MesData,SMALL(IF(TS_data=$B$1,ROW(INDIRECT("1:"&amp;ROWS(TS_data)))),ROWS($1:76)),2),"")</f>
        <v/>
      </c>
      <c r="D78" s="13" t="str">
        <f t="array" aca="1" ref="D78" ca="1">IF(ROWS($1:76)&lt;=COUNTIF(TS_data,$B$1),INDEX(MesData,SMALL(IF(TS_data=$B$1,ROW(INDIRECT("1:"&amp;ROWS(TS_data)))),ROWS($1:76)),3),"")</f>
        <v/>
      </c>
      <c r="E78" s="56" t="str">
        <f>IF(A78="","",VLOOKUP($A78,'effectif equipe'!$B$2:$AP$280,6,FALSE))</f>
        <v/>
      </c>
    </row>
    <row r="79" spans="2:5" x14ac:dyDescent="0.25">
      <c r="B79" t="str">
        <f t="array" aca="1" ref="B79" ca="1">IF(ROWS($1:77)&lt;=COUNTIF(TS_data,$B$1),INDEX(MesData,SMALL(IF(TS_data=$B$1,ROW(INDIRECT("1:"&amp;ROWS(TS_data)))),ROWS($1:77)),1),"")</f>
        <v/>
      </c>
      <c r="C79" t="str">
        <f t="array" aca="1" ref="C79" ca="1">IF(ROWS($1:77)&lt;=COUNTIF(TS_data,$B$1),INDEX(MesData,SMALL(IF(TS_data=$B$1,ROW(INDIRECT("1:"&amp;ROWS(TS_data)))),ROWS($1:77)),2),"")</f>
        <v/>
      </c>
      <c r="D79" s="13" t="str">
        <f t="array" aca="1" ref="D79" ca="1">IF(ROWS($1:77)&lt;=COUNTIF(TS_data,$B$1),INDEX(MesData,SMALL(IF(TS_data=$B$1,ROW(INDIRECT("1:"&amp;ROWS(TS_data)))),ROWS($1:77)),3),"")</f>
        <v/>
      </c>
      <c r="E79" s="56" t="str">
        <f>IF(A79="","",VLOOKUP($A79,'effectif equipe'!$B$2:$AP$280,6,FALSE))</f>
        <v/>
      </c>
    </row>
    <row r="80" spans="2:5" x14ac:dyDescent="0.25">
      <c r="B80" t="str">
        <f t="array" aca="1" ref="B80" ca="1">IF(ROWS($1:78)&lt;=COUNTIF(TS_data,$B$1),INDEX(MesData,SMALL(IF(TS_data=$B$1,ROW(INDIRECT("1:"&amp;ROWS(TS_data)))),ROWS($1:78)),1),"")</f>
        <v/>
      </c>
      <c r="C80" t="str">
        <f t="array" aca="1" ref="C80" ca="1">IF(ROWS($1:78)&lt;=COUNTIF(TS_data,$B$1),INDEX(MesData,SMALL(IF(TS_data=$B$1,ROW(INDIRECT("1:"&amp;ROWS(TS_data)))),ROWS($1:78)),2),"")</f>
        <v/>
      </c>
      <c r="D80" s="13" t="str">
        <f t="array" aca="1" ref="D80" ca="1">IF(ROWS($1:78)&lt;=COUNTIF(TS_data,$B$1),INDEX(MesData,SMALL(IF(TS_data=$B$1,ROW(INDIRECT("1:"&amp;ROWS(TS_data)))),ROWS($1:78)),3),"")</f>
        <v/>
      </c>
      <c r="E80" s="56" t="str">
        <f>IF(A80="","",VLOOKUP($A80,'effectif equipe'!$B$2:$AP$280,6,FALSE))</f>
        <v/>
      </c>
    </row>
    <row r="81" spans="2:5" x14ac:dyDescent="0.25">
      <c r="B81" t="str">
        <f t="array" aca="1" ref="B81" ca="1">IF(ROWS($1:79)&lt;=COUNTIF(TS_data,$B$1),INDEX(MesData,SMALL(IF(TS_data=$B$1,ROW(INDIRECT("1:"&amp;ROWS(TS_data)))),ROWS($1:79)),1),"")</f>
        <v/>
      </c>
      <c r="C81" t="str">
        <f t="array" aca="1" ref="C81" ca="1">IF(ROWS($1:79)&lt;=COUNTIF(TS_data,$B$1),INDEX(MesData,SMALL(IF(TS_data=$B$1,ROW(INDIRECT("1:"&amp;ROWS(TS_data)))),ROWS($1:79)),2),"")</f>
        <v/>
      </c>
      <c r="D81" s="13" t="str">
        <f t="array" aca="1" ref="D81" ca="1">IF(ROWS($1:79)&lt;=COUNTIF(TS_data,$B$1),INDEX(MesData,SMALL(IF(TS_data=$B$1,ROW(INDIRECT("1:"&amp;ROWS(TS_data)))),ROWS($1:79)),3),"")</f>
        <v/>
      </c>
      <c r="E81" s="56" t="str">
        <f>IF(A81="","",VLOOKUP($A81,'effectif equipe'!$B$2:$AP$280,6,FALSE))</f>
        <v/>
      </c>
    </row>
    <row r="82" spans="2:5" x14ac:dyDescent="0.25">
      <c r="B82" t="str">
        <f t="array" aca="1" ref="B82" ca="1">IF(ROWS($1:80)&lt;=COUNTIF(TS_data,$B$1),INDEX(MesData,SMALL(IF(TS_data=$B$1,ROW(INDIRECT("1:"&amp;ROWS(TS_data)))),ROWS($1:80)),1),"")</f>
        <v/>
      </c>
      <c r="C82" t="str">
        <f t="array" aca="1" ref="C82" ca="1">IF(ROWS($1:80)&lt;=COUNTIF(TS_data,$B$1),INDEX(MesData,SMALL(IF(TS_data=$B$1,ROW(INDIRECT("1:"&amp;ROWS(TS_data)))),ROWS($1:80)),2),"")</f>
        <v/>
      </c>
      <c r="D82" s="13" t="str">
        <f t="array" aca="1" ref="D82" ca="1">IF(ROWS($1:80)&lt;=COUNTIF(TS_data,$B$1),INDEX(MesData,SMALL(IF(TS_data=$B$1,ROW(INDIRECT("1:"&amp;ROWS(TS_data)))),ROWS($1:80)),3),"")</f>
        <v/>
      </c>
      <c r="E82" s="56" t="str">
        <f>IF(A82="","",VLOOKUP($A82,'effectif equipe'!$B$2:$AP$280,6,FALSE))</f>
        <v/>
      </c>
    </row>
    <row r="83" spans="2:5" x14ac:dyDescent="0.25">
      <c r="B83" t="str">
        <f t="array" aca="1" ref="B83" ca="1">IF(ROWS($1:81)&lt;=COUNTIF(TS_data,$B$1),INDEX(MesData,SMALL(IF(TS_data=$B$1,ROW(INDIRECT("1:"&amp;ROWS(TS_data)))),ROWS($1:81)),1),"")</f>
        <v/>
      </c>
      <c r="C83" t="str">
        <f t="array" aca="1" ref="C83" ca="1">IF(ROWS($1:81)&lt;=COUNTIF(TS_data,$B$1),INDEX(MesData,SMALL(IF(TS_data=$B$1,ROW(INDIRECT("1:"&amp;ROWS(TS_data)))),ROWS($1:81)),2),"")</f>
        <v/>
      </c>
      <c r="D83" s="13" t="str">
        <f t="array" aca="1" ref="D83" ca="1">IF(ROWS($1:81)&lt;=COUNTIF(TS_data,$B$1),INDEX(MesData,SMALL(IF(TS_data=$B$1,ROW(INDIRECT("1:"&amp;ROWS(TS_data)))),ROWS($1:81)),3),"")</f>
        <v/>
      </c>
      <c r="E83" s="56" t="str">
        <f>IF(A83="","",VLOOKUP($A83,'effectif equipe'!$B$2:$AP$280,6,FALSE))</f>
        <v/>
      </c>
    </row>
    <row r="84" spans="2:5" x14ac:dyDescent="0.25">
      <c r="B84" t="str">
        <f t="array" aca="1" ref="B84" ca="1">IF(ROWS($1:82)&lt;=COUNTIF(TS_data,$B$1),INDEX(MesData,SMALL(IF(TS_data=$B$1,ROW(INDIRECT("1:"&amp;ROWS(TS_data)))),ROWS($1:82)),1),"")</f>
        <v/>
      </c>
      <c r="C84" t="str">
        <f t="array" aca="1" ref="C84" ca="1">IF(ROWS($1:82)&lt;=COUNTIF(TS_data,$B$1),INDEX(MesData,SMALL(IF(TS_data=$B$1,ROW(INDIRECT("1:"&amp;ROWS(TS_data)))),ROWS($1:82)),2),"")</f>
        <v/>
      </c>
      <c r="D84" s="13" t="str">
        <f t="array" aca="1" ref="D84" ca="1">IF(ROWS($1:82)&lt;=COUNTIF(TS_data,$B$1),INDEX(MesData,SMALL(IF(TS_data=$B$1,ROW(INDIRECT("1:"&amp;ROWS(TS_data)))),ROWS($1:82)),3),"")</f>
        <v/>
      </c>
      <c r="E84" s="56" t="str">
        <f>IF(A84="","",VLOOKUP($A84,'effectif equipe'!$B$2:$AP$280,6,FALSE))</f>
        <v/>
      </c>
    </row>
    <row r="85" spans="2:5" x14ac:dyDescent="0.25">
      <c r="B85" t="str">
        <f t="array" aca="1" ref="B85" ca="1">IF(ROWS($1:83)&lt;=COUNTIF(TS_data,$B$1),INDEX(MesData,SMALL(IF(TS_data=$B$1,ROW(INDIRECT("1:"&amp;ROWS(TS_data)))),ROWS($1:83)),1),"")</f>
        <v/>
      </c>
      <c r="C85" t="str">
        <f t="array" aca="1" ref="C85" ca="1">IF(ROWS($1:83)&lt;=COUNTIF(TS_data,$B$1),INDEX(MesData,SMALL(IF(TS_data=$B$1,ROW(INDIRECT("1:"&amp;ROWS(TS_data)))),ROWS($1:83)),2),"")</f>
        <v/>
      </c>
      <c r="D85" s="13" t="str">
        <f t="array" aca="1" ref="D85" ca="1">IF(ROWS($1:83)&lt;=COUNTIF(TS_data,$B$1),INDEX(MesData,SMALL(IF(TS_data=$B$1,ROW(INDIRECT("1:"&amp;ROWS(TS_data)))),ROWS($1:83)),3),"")</f>
        <v/>
      </c>
      <c r="E85" s="56" t="str">
        <f>IF(A85="","",VLOOKUP($A85,'effectif equipe'!$B$2:$AP$280,6,FALSE))</f>
        <v/>
      </c>
    </row>
    <row r="86" spans="2:5" x14ac:dyDescent="0.25">
      <c r="B86" t="str">
        <f t="array" aca="1" ref="B86" ca="1">IF(ROWS($1:84)&lt;=COUNTIF(TS_data,$B$1),INDEX(MesData,SMALL(IF(TS_data=$B$1,ROW(INDIRECT("1:"&amp;ROWS(TS_data)))),ROWS($1:84)),1),"")</f>
        <v/>
      </c>
      <c r="C86" t="str">
        <f t="array" aca="1" ref="C86" ca="1">IF(ROWS($1:84)&lt;=COUNTIF(TS_data,$B$1),INDEX(MesData,SMALL(IF(TS_data=$B$1,ROW(INDIRECT("1:"&amp;ROWS(TS_data)))),ROWS($1:84)),2),"")</f>
        <v/>
      </c>
      <c r="D86" s="13" t="str">
        <f t="array" aca="1" ref="D86" ca="1">IF(ROWS($1:84)&lt;=COUNTIF(TS_data,$B$1),INDEX(MesData,SMALL(IF(TS_data=$B$1,ROW(INDIRECT("1:"&amp;ROWS(TS_data)))),ROWS($1:84)),3),"")</f>
        <v/>
      </c>
      <c r="E86" s="56" t="str">
        <f>IF(A86="","",VLOOKUP($A86,'effectif equipe'!$B$2:$AP$280,6,FALSE))</f>
        <v/>
      </c>
    </row>
    <row r="87" spans="2:5" x14ac:dyDescent="0.25">
      <c r="B87" t="str">
        <f t="array" aca="1" ref="B87" ca="1">IF(ROWS($1:85)&lt;=COUNTIF(TS_data,$B$1),INDEX(MesData,SMALL(IF(TS_data=$B$1,ROW(INDIRECT("1:"&amp;ROWS(TS_data)))),ROWS($1:85)),1),"")</f>
        <v/>
      </c>
      <c r="C87" t="str">
        <f t="array" aca="1" ref="C87" ca="1">IF(ROWS($1:85)&lt;=COUNTIF(TS_data,$B$1),INDEX(MesData,SMALL(IF(TS_data=$B$1,ROW(INDIRECT("1:"&amp;ROWS(TS_data)))),ROWS($1:85)),2),"")</f>
        <v/>
      </c>
      <c r="D87" s="13" t="str">
        <f t="array" aca="1" ref="D87" ca="1">IF(ROWS($1:85)&lt;=COUNTIF(TS_data,$B$1),INDEX(MesData,SMALL(IF(TS_data=$B$1,ROW(INDIRECT("1:"&amp;ROWS(TS_data)))),ROWS($1:85)),3),"")</f>
        <v/>
      </c>
      <c r="E87" s="56" t="str">
        <f>IF(A87="","",VLOOKUP($A87,'effectif equipe'!$B$2:$AP$280,6,FALSE))</f>
        <v/>
      </c>
    </row>
    <row r="88" spans="2:5" x14ac:dyDescent="0.25">
      <c r="B88" t="str">
        <f t="array" aca="1" ref="B88" ca="1">IF(ROWS($1:86)&lt;=COUNTIF(TS_data,$B$1),INDEX(MesData,SMALL(IF(TS_data=$B$1,ROW(INDIRECT("1:"&amp;ROWS(TS_data)))),ROWS($1:86)),1),"")</f>
        <v/>
      </c>
      <c r="C88" t="str">
        <f t="array" aca="1" ref="C88" ca="1">IF(ROWS($1:86)&lt;=COUNTIF(TS_data,$B$1),INDEX(MesData,SMALL(IF(TS_data=$B$1,ROW(INDIRECT("1:"&amp;ROWS(TS_data)))),ROWS($1:86)),2),"")</f>
        <v/>
      </c>
      <c r="D88" s="13" t="str">
        <f t="array" aca="1" ref="D88" ca="1">IF(ROWS($1:86)&lt;=COUNTIF(TS_data,$B$1),INDEX(MesData,SMALL(IF(TS_data=$B$1,ROW(INDIRECT("1:"&amp;ROWS(TS_data)))),ROWS($1:86)),3),"")</f>
        <v/>
      </c>
      <c r="E88" s="56" t="str">
        <f>IF(A88="","",VLOOKUP($A88,'effectif equipe'!$B$2:$AP$280,6,FALSE))</f>
        <v/>
      </c>
    </row>
    <row r="89" spans="2:5" x14ac:dyDescent="0.25">
      <c r="B89" t="str">
        <f t="array" aca="1" ref="B89" ca="1">IF(ROWS($1:87)&lt;=COUNTIF(TS_data,$B$1),INDEX(MesData,SMALL(IF(TS_data=$B$1,ROW(INDIRECT("1:"&amp;ROWS(TS_data)))),ROWS($1:87)),1),"")</f>
        <v/>
      </c>
      <c r="C89" t="str">
        <f t="array" aca="1" ref="C89" ca="1">IF(ROWS($1:87)&lt;=COUNTIF(TS_data,$B$1),INDEX(MesData,SMALL(IF(TS_data=$B$1,ROW(INDIRECT("1:"&amp;ROWS(TS_data)))),ROWS($1:87)),2),"")</f>
        <v/>
      </c>
      <c r="D89" s="13" t="str">
        <f t="array" aca="1" ref="D89" ca="1">IF(ROWS($1:87)&lt;=COUNTIF(TS_data,$B$1),INDEX(MesData,SMALL(IF(TS_data=$B$1,ROW(INDIRECT("1:"&amp;ROWS(TS_data)))),ROWS($1:87)),3),"")</f>
        <v/>
      </c>
      <c r="E89" s="56" t="str">
        <f>IF(A89="","",VLOOKUP($A89,'effectif equipe'!$B$2:$AP$280,6,FALSE))</f>
        <v/>
      </c>
    </row>
    <row r="90" spans="2:5" x14ac:dyDescent="0.25">
      <c r="B90" t="str">
        <f t="array" aca="1" ref="B90" ca="1">IF(ROWS($1:88)&lt;=COUNTIF(TS_data,$B$1),INDEX(MesData,SMALL(IF(TS_data=$B$1,ROW(INDIRECT("1:"&amp;ROWS(TS_data)))),ROWS($1:88)),1),"")</f>
        <v/>
      </c>
      <c r="C90" t="str">
        <f t="array" aca="1" ref="C90" ca="1">IF(ROWS($1:88)&lt;=COUNTIF(TS_data,$B$1),INDEX(MesData,SMALL(IF(TS_data=$B$1,ROW(INDIRECT("1:"&amp;ROWS(TS_data)))),ROWS($1:88)),2),"")</f>
        <v/>
      </c>
      <c r="D90" s="13" t="str">
        <f t="array" aca="1" ref="D90" ca="1">IF(ROWS($1:88)&lt;=COUNTIF(TS_data,$B$1),INDEX(MesData,SMALL(IF(TS_data=$B$1,ROW(INDIRECT("1:"&amp;ROWS(TS_data)))),ROWS($1:88)),3),"")</f>
        <v/>
      </c>
      <c r="E90" s="56" t="str">
        <f>IF(A90="","",VLOOKUP($A90,'effectif equipe'!$B$2:$AP$280,6,FALSE))</f>
        <v/>
      </c>
    </row>
    <row r="91" spans="2:5" x14ac:dyDescent="0.25">
      <c r="B91" t="str">
        <f t="array" aca="1" ref="B91" ca="1">IF(ROWS($1:89)&lt;=COUNTIF(TS_data,$B$1),INDEX(MesData,SMALL(IF(TS_data=$B$1,ROW(INDIRECT("1:"&amp;ROWS(TS_data)))),ROWS($1:89)),1),"")</f>
        <v/>
      </c>
      <c r="C91" t="str">
        <f t="array" aca="1" ref="C91" ca="1">IF(ROWS($1:89)&lt;=COUNTIF(TS_data,$B$1),INDEX(MesData,SMALL(IF(TS_data=$B$1,ROW(INDIRECT("1:"&amp;ROWS(TS_data)))),ROWS($1:89)),2),"")</f>
        <v/>
      </c>
      <c r="D91" s="13" t="str">
        <f t="array" aca="1" ref="D91" ca="1">IF(ROWS($1:89)&lt;=COUNTIF(TS_data,$B$1),INDEX(MesData,SMALL(IF(TS_data=$B$1,ROW(INDIRECT("1:"&amp;ROWS(TS_data)))),ROWS($1:89)),3),"")</f>
        <v/>
      </c>
      <c r="E91" s="56" t="str">
        <f>IF(A91="","",VLOOKUP($A91,'effectif equipe'!$B$2:$AP$280,6,FALSE))</f>
        <v/>
      </c>
    </row>
    <row r="92" spans="2:5" x14ac:dyDescent="0.25">
      <c r="B92" t="str">
        <f t="array" aca="1" ref="B92" ca="1">IF(ROWS($1:90)&lt;=COUNTIF(TS_data,$B$1),INDEX(MesData,SMALL(IF(TS_data=$B$1,ROW(INDIRECT("1:"&amp;ROWS(TS_data)))),ROWS($1:90)),1),"")</f>
        <v/>
      </c>
      <c r="D92" s="13"/>
      <c r="E92" s="56" t="str">
        <f>IF(A92="","",VLOOKUP($A92,'effectif equipe'!$B$2:$AP$280,6,FALSE))</f>
        <v/>
      </c>
    </row>
    <row r="93" spans="2:5" x14ac:dyDescent="0.25">
      <c r="B93" t="str">
        <f t="array" aca="1" ref="B93" ca="1">IF(ROWS($1:91)&lt;=COUNTIF(TS_data,$B$1),INDEX(MesData,SMALL(IF(TS_data=$B$1,ROW(INDIRECT("1:"&amp;ROWS(TS_data)))),ROWS($1:91)),1),"")</f>
        <v/>
      </c>
      <c r="D93" s="13"/>
      <c r="E93" s="56" t="str">
        <f>IF(A93="","",VLOOKUP($A93,'effectif equipe'!$B$2:$AP$280,6,FALSE))</f>
        <v/>
      </c>
    </row>
    <row r="94" spans="2:5" x14ac:dyDescent="0.25">
      <c r="B94" t="str">
        <f t="array" aca="1" ref="B94" ca="1">IF(ROWS($1:92)&lt;=COUNTIF(TS_data,$B$1),INDEX(MesData,SMALL(IF(TS_data=$B$1,ROW(INDIRECT("1:"&amp;ROWS(TS_data)))),ROWS($1:92)),1),"")</f>
        <v/>
      </c>
      <c r="D94" s="13"/>
    </row>
    <row r="95" spans="2:5" x14ac:dyDescent="0.25">
      <c r="B95" t="str">
        <f t="array" aca="1" ref="B95" ca="1">IF(ROWS($1:93)&lt;=COUNTIF(TS_data,$B$1),INDEX(MesData,SMALL(IF(TS_data=$B$1,ROW(INDIRECT("1:"&amp;ROWS(TS_data)))),ROWS($1:93)),1),"")</f>
        <v/>
      </c>
      <c r="D95" s="13"/>
    </row>
    <row r="96" spans="2:5" x14ac:dyDescent="0.25">
      <c r="B96" t="str">
        <f t="array" aca="1" ref="B96" ca="1">IF(ROWS($1:94)&lt;=COUNTIF(TS_data,$B$1),INDEX(MesData,SMALL(IF(TS_data=$B$1,ROW(INDIRECT("1:"&amp;ROWS(TS_data)))),ROWS($1:94)),1),"")</f>
        <v/>
      </c>
      <c r="D96" s="13"/>
    </row>
    <row r="97" spans="2:4" x14ac:dyDescent="0.25">
      <c r="B97" t="str">
        <f t="array" aca="1" ref="B97" ca="1">IF(ROWS($1:95)&lt;=COUNTIF(TS_data,$B$1),INDEX(MesData,SMALL(IF(TS_data=$B$1,ROW(INDIRECT("1:"&amp;ROWS(TS_data)))),ROWS($1:95)),1),"")</f>
        <v/>
      </c>
      <c r="D97" s="13"/>
    </row>
    <row r="98" spans="2:4" x14ac:dyDescent="0.25">
      <c r="B98" t="str">
        <f t="array" aca="1" ref="B98" ca="1">IF(ROWS($1:96)&lt;=COUNTIF(TS_data,$B$1),INDEX(MesData,SMALL(IF(TS_data=$B$1,ROW(INDIRECT("1:"&amp;ROWS(TS_data)))),ROWS($1:96)),1),"")</f>
        <v/>
      </c>
      <c r="D98" s="13"/>
    </row>
    <row r="99" spans="2:4" x14ac:dyDescent="0.25">
      <c r="B99" t="str">
        <f t="array" aca="1" ref="B99" ca="1">IF(ROWS($1:97)&lt;=COUNTIF(TS_data,$B$1),INDEX(MesData,SMALL(IF(TS_data=$B$1,ROW(INDIRECT("1:"&amp;ROWS(TS_data)))),ROWS($1:97)),1),"")</f>
        <v/>
      </c>
      <c r="D99" s="13"/>
    </row>
    <row r="100" spans="2:4" x14ac:dyDescent="0.25">
      <c r="D100" s="13"/>
    </row>
    <row r="101" spans="2:4" x14ac:dyDescent="0.25">
      <c r="D101" s="13"/>
    </row>
    <row r="102" spans="2:4" x14ac:dyDescent="0.25">
      <c r="D102" s="13"/>
    </row>
    <row r="103" spans="2:4" x14ac:dyDescent="0.25">
      <c r="D103" s="13"/>
    </row>
    <row r="104" spans="2:4" x14ac:dyDescent="0.25">
      <c r="D104" s="13"/>
    </row>
    <row r="105" spans="2:4" x14ac:dyDescent="0.25">
      <c r="D105" s="13"/>
    </row>
    <row r="106" spans="2:4" x14ac:dyDescent="0.25">
      <c r="D106" s="13"/>
    </row>
    <row r="107" spans="2:4" x14ac:dyDescent="0.25">
      <c r="D107" s="13"/>
    </row>
    <row r="108" spans="2:4" x14ac:dyDescent="0.25">
      <c r="D108" s="13"/>
    </row>
    <row r="109" spans="2:4" x14ac:dyDescent="0.25">
      <c r="D109" s="13"/>
    </row>
    <row r="110" spans="2:4" x14ac:dyDescent="0.25">
      <c r="D110" s="13"/>
    </row>
    <row r="111" spans="2:4" x14ac:dyDescent="0.25">
      <c r="D111" s="13"/>
    </row>
    <row r="112" spans="2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</sheetData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8" sqref="A8"/>
    </sheetView>
  </sheetViews>
  <sheetFormatPr baseColWidth="10" defaultRowHeight="15" x14ac:dyDescent="0.25"/>
  <sheetData>
    <row r="1" spans="1:12" x14ac:dyDescent="0.25">
      <c r="A1" t="s">
        <v>615</v>
      </c>
    </row>
    <row r="4" spans="1:12" ht="48.75" customHeight="1" x14ac:dyDescent="0.25"/>
    <row r="5" spans="1:12" ht="56.25" customHeight="1" x14ac:dyDescent="0.25">
      <c r="A5" s="1" t="s">
        <v>617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8.25" customHeight="1" x14ac:dyDescent="0.25">
      <c r="A6" s="97" t="s">
        <v>616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</sheetData>
  <mergeCells count="2">
    <mergeCell ref="A5:L5"/>
    <mergeCell ref="A6:L6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B1" workbookViewId="0">
      <selection activeCell="B3" sqref="B3:B31"/>
    </sheetView>
  </sheetViews>
  <sheetFormatPr baseColWidth="10" defaultColWidth="10.7109375" defaultRowHeight="15" x14ac:dyDescent="0.25"/>
  <cols>
    <col min="1" max="1" width="7.28515625" hidden="1" customWidth="1"/>
    <col min="2" max="2" width="27.5703125" bestFit="1" customWidth="1"/>
    <col min="3" max="3" width="11.5703125" bestFit="1" customWidth="1"/>
    <col min="5" max="5" width="10.7109375" style="49"/>
    <col min="10" max="14" width="0" hidden="1" customWidth="1"/>
  </cols>
  <sheetData>
    <row r="1" spans="1:14" x14ac:dyDescent="0.25">
      <c r="B1" t="s">
        <v>577</v>
      </c>
      <c r="C1">
        <f>VLOOKUP(B1,'Synthèse eff'!$B$2:$K$11,6,FALSE)</f>
        <v>4</v>
      </c>
    </row>
    <row r="2" spans="1:14" ht="45.75" thickBot="1" x14ac:dyDescent="0.3">
      <c r="B2" s="6" t="s">
        <v>0</v>
      </c>
      <c r="C2" s="7" t="s">
        <v>1</v>
      </c>
      <c r="D2" s="8" t="s">
        <v>2</v>
      </c>
      <c r="E2" s="7" t="s">
        <v>6</v>
      </c>
      <c r="F2" s="7" t="s">
        <v>4</v>
      </c>
      <c r="G2" s="7" t="s">
        <v>5</v>
      </c>
      <c r="H2" s="10" t="s">
        <v>27</v>
      </c>
      <c r="I2" s="10" t="s">
        <v>10</v>
      </c>
      <c r="J2" s="11" t="s">
        <v>33</v>
      </c>
      <c r="K2" s="11" t="s">
        <v>30</v>
      </c>
      <c r="L2" s="11" t="s">
        <v>28</v>
      </c>
      <c r="M2" s="11" t="s">
        <v>31</v>
      </c>
      <c r="N2" s="11" t="s">
        <v>32</v>
      </c>
    </row>
    <row r="3" spans="1:14" ht="15.75" thickTop="1" x14ac:dyDescent="0.25">
      <c r="A3" t="str">
        <f ca="1">+CONCATENATE(B3," ",C3)</f>
        <v>rezr ERWANN</v>
      </c>
      <c r="B3" t="str">
        <f t="array" aca="1" ref="B3" ca="1">IF(ROWS($1:1)&lt;=COUNTIF(TS_data,$B$1),INDEX(MesData,SMALL(IF(TS_data=$B$1,ROW(INDIRECT("1:"&amp;ROWS(TS_data)))),ROWS($1:1)),1),"")</f>
        <v>rezr</v>
      </c>
      <c r="C3" t="str">
        <f t="array" aca="1" ref="C3" ca="1">IF(ROWS($1:1)&lt;=COUNTIF(TS_data,$B$1),INDEX(MesData,SMALL(IF(TS_data=$B$1,ROW(INDIRECT("1:"&amp;ROWS(TS_data)))),ROWS($1:1)),2),"")</f>
        <v>ERWANN</v>
      </c>
      <c r="D3" s="13">
        <f t="array" aca="1" ref="D3" ca="1">IF(ROWS($1:1)&lt;=COUNTIF(TS_data,$B$1),INDEX(MesData,SMALL(IF(TS_data=$B$1,ROW(INDIRECT("1:"&amp;ROWS(TS_data)))),ROWS($1:1)),3),"")</f>
        <v>39141</v>
      </c>
      <c r="E3" s="56" t="e">
        <f ca="1">IF(A3="","",IF(VLOOKUP($A3,'effectif equipe'!$B$2:$AS$283,6,FALSE)="","",VLOOKUP($A3,'effectif equipe'!$B$2:$AS$283,6,FALSE)))</f>
        <v>#N/A</v>
      </c>
      <c r="F3" s="56" t="e">
        <f ca="1">IF(B3="","",IF(VLOOKUP($A3,'effectif equipe'!$B$2:$AS$283,7,FALSE)="","",VLOOKUP($A3,'effectif equipe'!$B$2:$AS$283,7,FALSE)))</f>
        <v>#N/A</v>
      </c>
      <c r="G3" s="56" t="e">
        <f ca="1">IF(C3="","",IF(VLOOKUP($A3,'effectif equipe'!$B$2:$AS$283,8,FALSE)="","",VLOOKUP($A3,'effectif equipe'!$B$2:$AS$283,8,FALSE)))</f>
        <v>#N/A</v>
      </c>
      <c r="H3" s="56" t="e">
        <f ca="1">IF(A3="","",IF(VLOOKUP($A3,'effectif equipe'!$B$2:$AS$283,16,FALSE)="","",VLOOKUP($A3,'effectif equipe'!$B$2:$AS$283,16,FALSE)))</f>
        <v>#N/A</v>
      </c>
      <c r="I3" s="56" t="e">
        <f ca="1">IF(A3="","",IF(VLOOKUP($A3,'effectif equipe'!$B$2:$AS$283,19,FALSE)="","",VLOOKUP($A3,'effectif equipe'!$B$2:$AS$283,19,FALSE)))</f>
        <v>#N/A</v>
      </c>
      <c r="J3" s="56" t="e">
        <f ca="1">IF(VLOOKUP($A$3,'effectif equipe'!$B$2:$AP$280,7,FALSE)="","",VLOOKUP($A$3,'effectif equipe'!$B$2:$AP$280,7,FALSE))</f>
        <v>#N/A</v>
      </c>
      <c r="K3" s="56" t="e">
        <f ca="1">IF(VLOOKUP($A$3,'effectif equipe'!$B$2:$AP$280,7,FALSE)="","",VLOOKUP($A$3,'effectif equipe'!$B$2:$AP$280,7,FALSE))</f>
        <v>#N/A</v>
      </c>
      <c r="L3" s="56" t="e">
        <f ca="1">IF(VLOOKUP($A$3,'effectif equipe'!$B$2:$AP$280,7,FALSE)="","",VLOOKUP($A$3,'effectif equipe'!$B$2:$AP$280,7,FALSE))</f>
        <v>#N/A</v>
      </c>
      <c r="M3" s="56" t="e">
        <f ca="1">IF(VLOOKUP($A$3,'effectif equipe'!$B$2:$AP$280,7,FALSE)="","",VLOOKUP($A$3,'effectif equipe'!$B$2:$AP$280,7,FALSE))</f>
        <v>#N/A</v>
      </c>
      <c r="N3" s="56" t="e">
        <f ca="1">IF(VLOOKUP($A$3,'effectif equipe'!$B$2:$AP$280,7,FALSE)="","",VLOOKUP($A$3,'effectif equipe'!$B$2:$AP$280,7,FALSE))</f>
        <v>#N/A</v>
      </c>
    </row>
    <row r="4" spans="1:14" x14ac:dyDescent="0.25">
      <c r="A4" t="str">
        <f t="shared" ref="A4:A29" ca="1" si="0">+CONCATENATE(B4," ",C4)</f>
        <v>fdsq PAUL</v>
      </c>
      <c r="B4" t="str">
        <f t="array" aca="1" ref="B4" ca="1">IF(ROWS($1:2)&lt;=COUNTIF(TS_data,$B$1),INDEX(MesData,SMALL(IF(TS_data=$B$1,ROW(INDIRECT("1:"&amp;ROWS(TS_data)))),ROWS($1:2)),1),"")</f>
        <v>fdsq</v>
      </c>
      <c r="C4" t="str">
        <f t="array" aca="1" ref="C4" ca="1">IF(ROWS($1:2)&lt;=COUNTIF(TS_data,$B$1),INDEX(MesData,SMALL(IF(TS_data=$B$1,ROW(INDIRECT("1:"&amp;ROWS(TS_data)))),ROWS($1:2)),2),"")</f>
        <v>PAUL</v>
      </c>
      <c r="D4" s="13">
        <f t="array" aca="1" ref="D4" ca="1">IF(ROWS($1:2)&lt;=COUNTIF(TS_data,$B$1),INDEX(MesData,SMALL(IF(TS_data=$B$1,ROW(INDIRECT("1:"&amp;ROWS(TS_data)))),ROWS($1:2)),3),"")</f>
        <v>39520</v>
      </c>
      <c r="E4" s="56" t="e">
        <f ca="1">IF(A4="","",IF(VLOOKUP($A4,'effectif equipe'!$B$2:$AS$283,6,FALSE)="","",VLOOKUP($A4,'effectif equipe'!$B$2:$AS$283,6,FALSE)))</f>
        <v>#N/A</v>
      </c>
      <c r="F4" s="56" t="e">
        <f ca="1">IF(B4="","",IF(VLOOKUP($A4,'effectif equipe'!$B$2:$AS$283,7,FALSE)="","",VLOOKUP($A4,'effectif equipe'!$B$2:$AS$283,7,FALSE)))</f>
        <v>#N/A</v>
      </c>
      <c r="G4" s="56" t="e">
        <f ca="1">IF(C4="","",IF(VLOOKUP($A4,'effectif equipe'!$B$2:$AS$283,8,FALSE)="","",VLOOKUP($A4,'effectif equipe'!$B$2:$AS$283,8,FALSE)))</f>
        <v>#N/A</v>
      </c>
      <c r="H4" s="56" t="e">
        <f ca="1">IF(A4="","",IF(VLOOKUP($A4,'effectif equipe'!$B$2:$AS$283,16,FALSE)="","",VLOOKUP($A4,'effectif equipe'!$B$2:$AS$283,16,FALSE)))</f>
        <v>#N/A</v>
      </c>
      <c r="I4" s="56" t="e">
        <f ca="1">IF(A4="","",IF(VLOOKUP($A4,'effectif equipe'!$B$2:$AS$283,19,FALSE)="","",VLOOKUP($A4,'effectif equipe'!$B$2:$AS$283,19,FALSE)))</f>
        <v>#N/A</v>
      </c>
    </row>
    <row r="5" spans="1:14" x14ac:dyDescent="0.25">
      <c r="A5" t="str">
        <f t="shared" ca="1" si="0"/>
        <v>hfgdh ANNABELLE</v>
      </c>
      <c r="B5" t="str">
        <f t="array" aca="1" ref="B5" ca="1">IF(ROWS($1:3)&lt;=COUNTIF(TS_data,$B$1),INDEX(MesData,SMALL(IF(TS_data=$B$1,ROW(INDIRECT("1:"&amp;ROWS(TS_data)))),ROWS($1:3)),1),"")</f>
        <v>hfgdh</v>
      </c>
      <c r="C5" t="str">
        <f t="array" aca="1" ref="C5" ca="1">IF(ROWS($1:3)&lt;=COUNTIF(TS_data,$B$1),INDEX(MesData,SMALL(IF(TS_data=$B$1,ROW(INDIRECT("1:"&amp;ROWS(TS_data)))),ROWS($1:3)),2),"")</f>
        <v>ANNABELLE</v>
      </c>
      <c r="D5" s="13">
        <f t="array" aca="1" ref="D5" ca="1">IF(ROWS($1:3)&lt;=COUNTIF(TS_data,$B$1),INDEX(MesData,SMALL(IF(TS_data=$B$1,ROW(INDIRECT("1:"&amp;ROWS(TS_data)))),ROWS($1:3)),3),"")</f>
        <v>41632</v>
      </c>
      <c r="E5" s="56" t="e">
        <f ca="1">IF(A5="","",IF(VLOOKUP($A5,'effectif equipe'!$B$2:$AS$283,6,FALSE)="","",VLOOKUP($A5,'effectif equipe'!$B$2:$AS$283,6,FALSE)))</f>
        <v>#N/A</v>
      </c>
      <c r="F5" s="56" t="e">
        <f ca="1">IF(B5="","",IF(VLOOKUP($A5,'effectif equipe'!$B$2:$AS$283,7,FALSE)="","",VLOOKUP($A5,'effectif equipe'!$B$2:$AS$283,7,FALSE)))</f>
        <v>#N/A</v>
      </c>
      <c r="G5" s="56" t="e">
        <f ca="1">IF(C5="","",IF(VLOOKUP($A5,'effectif equipe'!$B$2:$AS$283,8,FALSE)="","",VLOOKUP($A5,'effectif equipe'!$B$2:$AS$283,8,FALSE)))</f>
        <v>#N/A</v>
      </c>
      <c r="H5" s="56" t="e">
        <f ca="1">IF(A5="","",IF(VLOOKUP($A5,'effectif equipe'!$B$2:$AS$283,16,FALSE)="","",VLOOKUP($A5,'effectif equipe'!$B$2:$AS$283,16,FALSE)))</f>
        <v>#N/A</v>
      </c>
      <c r="I5" s="56" t="e">
        <f ca="1">IF(A5="","",IF(VLOOKUP($A5,'effectif equipe'!$B$2:$AS$283,19,FALSE)="","",VLOOKUP($A5,'effectif equipe'!$B$2:$AS$283,19,FALSE)))</f>
        <v>#N/A</v>
      </c>
    </row>
    <row r="6" spans="1:14" x14ac:dyDescent="0.25">
      <c r="A6" t="str">
        <f t="shared" ca="1" si="0"/>
        <v>fdgh KYLAN</v>
      </c>
      <c r="B6" t="str">
        <f t="array" aca="1" ref="B6" ca="1">IF(ROWS($1:4)&lt;=COUNTIF(TS_data,$B$1),INDEX(MesData,SMALL(IF(TS_data=$B$1,ROW(INDIRECT("1:"&amp;ROWS(TS_data)))),ROWS($1:4)),1),"")</f>
        <v>fdgh</v>
      </c>
      <c r="C6" t="str">
        <f t="array" aca="1" ref="C6" ca="1">IF(ROWS($1:4)&lt;=COUNTIF(TS_data,$B$1),INDEX(MesData,SMALL(IF(TS_data=$B$1,ROW(INDIRECT("1:"&amp;ROWS(TS_data)))),ROWS($1:4)),2),"")</f>
        <v>KYLAN</v>
      </c>
      <c r="D6" s="13">
        <f t="array" aca="1" ref="D6" ca="1">IF(ROWS($1:4)&lt;=COUNTIF(TS_data,$B$1),INDEX(MesData,SMALL(IF(TS_data=$B$1,ROW(INDIRECT("1:"&amp;ROWS(TS_data)))),ROWS($1:4)),3),"")</f>
        <v>40557</v>
      </c>
      <c r="E6" s="56" t="e">
        <f ca="1">IF(A6="","",IF(VLOOKUP($A6,'effectif equipe'!$B$2:$AS$283,6,FALSE)="","",VLOOKUP($A6,'effectif equipe'!$B$2:$AS$283,6,FALSE)))</f>
        <v>#N/A</v>
      </c>
      <c r="F6" s="56" t="e">
        <f ca="1">IF(B6="","",IF(VLOOKUP($A6,'effectif equipe'!$B$2:$AS$283,7,FALSE)="","",VLOOKUP($A6,'effectif equipe'!$B$2:$AS$283,7,FALSE)))</f>
        <v>#N/A</v>
      </c>
      <c r="G6" s="56" t="e">
        <f ca="1">IF(C6="","",IF(VLOOKUP($A6,'effectif equipe'!$B$2:$AS$283,8,FALSE)="","",VLOOKUP($A6,'effectif equipe'!$B$2:$AS$283,8,FALSE)))</f>
        <v>#N/A</v>
      </c>
      <c r="H6" s="56" t="e">
        <f ca="1">IF(A6="","",IF(VLOOKUP($A6,'effectif equipe'!$B$2:$AS$283,16,FALSE)="","",VLOOKUP($A6,'effectif equipe'!$B$2:$AS$283,16,FALSE)))</f>
        <v>#N/A</v>
      </c>
      <c r="I6" s="56" t="e">
        <f ca="1">IF(A6="","",IF(VLOOKUP($A6,'effectif equipe'!$B$2:$AS$283,19,FALSE)="","",VLOOKUP($A6,'effectif equipe'!$B$2:$AS$283,19,FALSE)))</f>
        <v>#N/A</v>
      </c>
    </row>
    <row r="7" spans="1:14" x14ac:dyDescent="0.25">
      <c r="A7" t="str">
        <f t="shared" ca="1" si="0"/>
        <v xml:space="preserve"> </v>
      </c>
      <c r="B7" t="str">
        <f t="array" aca="1" ref="B7" ca="1">IF(ROWS($1:5)&lt;=COUNTIF(TS_data,$B$1),INDEX(MesData,SMALL(IF(TS_data=$B$1,ROW(INDIRECT("1:"&amp;ROWS(TS_data)))),ROWS($1:5)),1),"")</f>
        <v/>
      </c>
      <c r="C7" t="str">
        <f t="array" aca="1" ref="C7" ca="1">IF(ROWS($1:5)&lt;=COUNTIF(TS_data,$B$1),INDEX(MesData,SMALL(IF(TS_data=$B$1,ROW(INDIRECT("1:"&amp;ROWS(TS_data)))),ROWS($1:5)),2),"")</f>
        <v/>
      </c>
      <c r="D7" s="13" t="str">
        <f t="array" aca="1" ref="D7" ca="1">IF(ROWS($1:5)&lt;=COUNTIF(TS_data,$B$1),INDEX(MesData,SMALL(IF(TS_data=$B$1,ROW(INDIRECT("1:"&amp;ROWS(TS_data)))),ROWS($1:5)),3),"")</f>
        <v/>
      </c>
      <c r="E7" s="56" t="e">
        <f ca="1">IF(A7="","",IF(VLOOKUP($A7,'effectif equipe'!$B$2:$AS$283,6,FALSE)="","",VLOOKUP($A7,'effectif equipe'!$B$2:$AS$283,6,FALSE)))</f>
        <v>#N/A</v>
      </c>
      <c r="F7" s="56" t="str">
        <f ca="1">IF(B7="","",IF(VLOOKUP($A7,'effectif equipe'!$B$2:$AS$283,7,FALSE)="","",VLOOKUP($A7,'effectif equipe'!$B$2:$AS$283,7,FALSE)))</f>
        <v/>
      </c>
      <c r="G7" s="56" t="str">
        <f ca="1">IF(C7="","",IF(VLOOKUP($A7,'effectif equipe'!$B$2:$AS$283,8,FALSE)="","",VLOOKUP($A7,'effectif equipe'!$B$2:$AS$283,8,FALSE)))</f>
        <v/>
      </c>
      <c r="H7" s="56" t="e">
        <f ca="1">IF(A7="","",IF(VLOOKUP($A7,'effectif equipe'!$B$2:$AS$283,16,FALSE)="","",VLOOKUP($A7,'effectif equipe'!$B$2:$AS$283,16,FALSE)))</f>
        <v>#N/A</v>
      </c>
      <c r="I7" s="56" t="e">
        <f ca="1">IF(A7="","",IF(VLOOKUP($A7,'effectif equipe'!$B$2:$AS$283,19,FALSE)="","",VLOOKUP($A7,'effectif equipe'!$B$2:$AS$283,19,FALSE)))</f>
        <v>#N/A</v>
      </c>
    </row>
    <row r="8" spans="1:14" x14ac:dyDescent="0.25">
      <c r="A8" t="str">
        <f t="shared" ca="1" si="0"/>
        <v xml:space="preserve"> </v>
      </c>
      <c r="B8" t="str">
        <f t="array" aca="1" ref="B8" ca="1">IF(ROWS($1:6)&lt;=COUNTIF(TS_data,$B$1),INDEX(MesData,SMALL(IF(TS_data=$B$1,ROW(INDIRECT("1:"&amp;ROWS(TS_data)))),ROWS($1:6)),1),"")</f>
        <v/>
      </c>
      <c r="C8" t="str">
        <f t="array" aca="1" ref="C8" ca="1">IF(ROWS($1:6)&lt;=COUNTIF(TS_data,$B$1),INDEX(MesData,SMALL(IF(TS_data=$B$1,ROW(INDIRECT("1:"&amp;ROWS(TS_data)))),ROWS($1:6)),2),"")</f>
        <v/>
      </c>
      <c r="D8" s="13" t="str">
        <f t="array" aca="1" ref="D8" ca="1">IF(ROWS($1:6)&lt;=COUNTIF(TS_data,$B$1),INDEX(MesData,SMALL(IF(TS_data=$B$1,ROW(INDIRECT("1:"&amp;ROWS(TS_data)))),ROWS($1:6)),3),"")</f>
        <v/>
      </c>
      <c r="E8" s="56" t="e">
        <f ca="1">IF(A8="","",IF(VLOOKUP($A8,'effectif equipe'!$B$2:$AS$283,6,FALSE)="","",VLOOKUP($A8,'effectif equipe'!$B$2:$AS$283,6,FALSE)))</f>
        <v>#N/A</v>
      </c>
      <c r="F8" s="56" t="str">
        <f ca="1">IF(B8="","",IF(VLOOKUP($A8,'effectif equipe'!$B$2:$AS$283,7,FALSE)="","",VLOOKUP($A8,'effectif equipe'!$B$2:$AS$283,7,FALSE)))</f>
        <v/>
      </c>
      <c r="G8" s="56" t="str">
        <f ca="1">IF(C8="","",IF(VLOOKUP($A8,'effectif equipe'!$B$2:$AS$283,8,FALSE)="","",VLOOKUP($A8,'effectif equipe'!$B$2:$AS$283,8,FALSE)))</f>
        <v/>
      </c>
      <c r="H8" s="56" t="e">
        <f ca="1">IF(A8="","",IF(VLOOKUP($A8,'effectif equipe'!$B$2:$AS$283,16,FALSE)="","",VLOOKUP($A8,'effectif equipe'!$B$2:$AS$283,16,FALSE)))</f>
        <v>#N/A</v>
      </c>
      <c r="I8" s="56" t="e">
        <f ca="1">IF(A8="","",IF(VLOOKUP($A8,'effectif equipe'!$B$2:$AS$283,19,FALSE)="","",VLOOKUP($A8,'effectif equipe'!$B$2:$AS$283,19,FALSE)))</f>
        <v>#N/A</v>
      </c>
    </row>
    <row r="9" spans="1:14" x14ac:dyDescent="0.25">
      <c r="A9" t="str">
        <f t="shared" ca="1" si="0"/>
        <v xml:space="preserve"> </v>
      </c>
      <c r="B9" t="str">
        <f t="array" aca="1" ref="B9" ca="1">IF(ROWS($1:7)&lt;=COUNTIF(TS_data,$B$1),INDEX(MesData,SMALL(IF(TS_data=$B$1,ROW(INDIRECT("1:"&amp;ROWS(TS_data)))),ROWS($1:7)),1),"")</f>
        <v/>
      </c>
      <c r="C9" t="str">
        <f t="array" aca="1" ref="C9" ca="1">IF(ROWS($1:7)&lt;=COUNTIF(TS_data,$B$1),INDEX(MesData,SMALL(IF(TS_data=$B$1,ROW(INDIRECT("1:"&amp;ROWS(TS_data)))),ROWS($1:7)),2),"")</f>
        <v/>
      </c>
      <c r="D9" s="13" t="str">
        <f t="array" aca="1" ref="D9" ca="1">IF(ROWS($1:7)&lt;=COUNTIF(TS_data,$B$1),INDEX(MesData,SMALL(IF(TS_data=$B$1,ROW(INDIRECT("1:"&amp;ROWS(TS_data)))),ROWS($1:7)),3),"")</f>
        <v/>
      </c>
      <c r="E9" s="56" t="e">
        <f ca="1">IF(A9="","",IF(VLOOKUP($A9,'effectif equipe'!$B$2:$AS$283,6,FALSE)="","",VLOOKUP($A9,'effectif equipe'!$B$2:$AS$283,6,FALSE)))</f>
        <v>#N/A</v>
      </c>
      <c r="F9" s="56" t="str">
        <f ca="1">IF(B9="","",IF(VLOOKUP($A9,'effectif equipe'!$B$2:$AS$283,7,FALSE)="","",VLOOKUP($A9,'effectif equipe'!$B$2:$AS$283,7,FALSE)))</f>
        <v/>
      </c>
      <c r="G9" s="56" t="str">
        <f ca="1">IF(C9="","",IF(VLOOKUP($A9,'effectif equipe'!$B$2:$AS$283,8,FALSE)="","",VLOOKUP($A9,'effectif equipe'!$B$2:$AS$283,8,FALSE)))</f>
        <v/>
      </c>
      <c r="H9" s="56" t="e">
        <f ca="1">IF(A9="","",IF(VLOOKUP($A9,'effectif equipe'!$B$2:$AS$283,16,FALSE)="","",VLOOKUP($A9,'effectif equipe'!$B$2:$AS$283,16,FALSE)))</f>
        <v>#N/A</v>
      </c>
      <c r="I9" s="56" t="e">
        <f ca="1">IF(A9="","",IF(VLOOKUP($A9,'effectif equipe'!$B$2:$AS$283,19,FALSE)="","",VLOOKUP($A9,'effectif equipe'!$B$2:$AS$283,19,FALSE)))</f>
        <v>#N/A</v>
      </c>
    </row>
    <row r="10" spans="1:14" x14ac:dyDescent="0.25">
      <c r="A10" t="str">
        <f t="shared" ca="1" si="0"/>
        <v xml:space="preserve"> </v>
      </c>
      <c r="B10" t="str">
        <f t="array" aca="1" ref="B10" ca="1">IF(ROWS($1:8)&lt;=COUNTIF(TS_data,$B$1),INDEX(MesData,SMALL(IF(TS_data=$B$1,ROW(INDIRECT("1:"&amp;ROWS(TS_data)))),ROWS($1:8)),1),"")</f>
        <v/>
      </c>
      <c r="C10" t="str">
        <f t="array" aca="1" ref="C10" ca="1">IF(ROWS($1:8)&lt;=COUNTIF(TS_data,$B$1),INDEX(MesData,SMALL(IF(TS_data=$B$1,ROW(INDIRECT("1:"&amp;ROWS(TS_data)))),ROWS($1:8)),2),"")</f>
        <v/>
      </c>
      <c r="D10" s="13" t="str">
        <f t="array" aca="1" ref="D10" ca="1">IF(ROWS($1:8)&lt;=COUNTIF(TS_data,$B$1),INDEX(MesData,SMALL(IF(TS_data=$B$1,ROW(INDIRECT("1:"&amp;ROWS(TS_data)))),ROWS($1:8)),3),"")</f>
        <v/>
      </c>
      <c r="E10" s="56" t="e">
        <f ca="1">IF(A10="","",IF(VLOOKUP($A10,'effectif equipe'!$B$2:$AS$283,6,FALSE)="","",VLOOKUP($A10,'effectif equipe'!$B$2:$AS$283,6,FALSE)))</f>
        <v>#N/A</v>
      </c>
      <c r="F10" s="56" t="str">
        <f ca="1">IF(B10="","",IF(VLOOKUP($A10,'effectif equipe'!$B$2:$AS$283,7,FALSE)="","",VLOOKUP($A10,'effectif equipe'!$B$2:$AS$283,7,FALSE)))</f>
        <v/>
      </c>
      <c r="G10" s="56" t="str">
        <f ca="1">IF(C10="","",IF(VLOOKUP($A10,'effectif equipe'!$B$2:$AS$283,8,FALSE)="","",VLOOKUP($A10,'effectif equipe'!$B$2:$AS$283,8,FALSE)))</f>
        <v/>
      </c>
      <c r="H10" s="56" t="e">
        <f ca="1">IF(A10="","",IF(VLOOKUP($A10,'effectif equipe'!$B$2:$AS$283,16,FALSE)="","",VLOOKUP($A10,'effectif equipe'!$B$2:$AS$283,16,FALSE)))</f>
        <v>#N/A</v>
      </c>
      <c r="I10" s="56" t="e">
        <f ca="1">IF(A10="","",IF(VLOOKUP($A10,'effectif equipe'!$B$2:$AS$283,19,FALSE)="","",VLOOKUP($A10,'effectif equipe'!$B$2:$AS$283,19,FALSE)))</f>
        <v>#N/A</v>
      </c>
    </row>
    <row r="11" spans="1:14" x14ac:dyDescent="0.25">
      <c r="A11" t="str">
        <f t="shared" ca="1" si="0"/>
        <v xml:space="preserve"> </v>
      </c>
      <c r="B11" t="str">
        <f t="array" aca="1" ref="B11" ca="1">IF(ROWS($1:9)&lt;=COUNTIF(TS_data,$B$1),INDEX(MesData,SMALL(IF(TS_data=$B$1,ROW(INDIRECT("1:"&amp;ROWS(TS_data)))),ROWS($1:9)),1),"")</f>
        <v/>
      </c>
      <c r="C11" t="str">
        <f t="array" aca="1" ref="C11" ca="1">IF(ROWS($1:9)&lt;=COUNTIF(TS_data,$B$1),INDEX(MesData,SMALL(IF(TS_data=$B$1,ROW(INDIRECT("1:"&amp;ROWS(TS_data)))),ROWS($1:9)),2),"")</f>
        <v/>
      </c>
      <c r="D11" s="13" t="str">
        <f t="array" aca="1" ref="D11" ca="1">IF(ROWS($1:9)&lt;=COUNTIF(TS_data,$B$1),INDEX(MesData,SMALL(IF(TS_data=$B$1,ROW(INDIRECT("1:"&amp;ROWS(TS_data)))),ROWS($1:9)),3),"")</f>
        <v/>
      </c>
      <c r="E11" s="56" t="e">
        <f ca="1">IF(A11="","",IF(VLOOKUP($A11,'effectif equipe'!$B$2:$AS$283,6,FALSE)="","",VLOOKUP($A11,'effectif equipe'!$B$2:$AS$283,6,FALSE)))</f>
        <v>#N/A</v>
      </c>
      <c r="F11" s="56" t="str">
        <f ca="1">IF(B11="","",IF(VLOOKUP($A11,'effectif equipe'!$B$2:$AS$283,7,FALSE)="","",VLOOKUP($A11,'effectif equipe'!$B$2:$AS$283,7,FALSE)))</f>
        <v/>
      </c>
      <c r="G11" s="56" t="str">
        <f ca="1">IF(C11="","",IF(VLOOKUP($A11,'effectif equipe'!$B$2:$AS$283,8,FALSE)="","",VLOOKUP($A11,'effectif equipe'!$B$2:$AS$283,8,FALSE)))</f>
        <v/>
      </c>
      <c r="H11" s="56" t="e">
        <f ca="1">IF(A11="","",IF(VLOOKUP($A11,'effectif equipe'!$B$2:$AS$283,16,FALSE)="","",VLOOKUP($A11,'effectif equipe'!$B$2:$AS$283,16,FALSE)))</f>
        <v>#N/A</v>
      </c>
      <c r="I11" s="56" t="e">
        <f ca="1">IF(A11="","",IF(VLOOKUP($A11,'effectif equipe'!$B$2:$AS$283,19,FALSE)="","",VLOOKUP($A11,'effectif equipe'!$B$2:$AS$283,19,FALSE)))</f>
        <v>#N/A</v>
      </c>
    </row>
    <row r="12" spans="1:14" x14ac:dyDescent="0.25">
      <c r="A12" t="str">
        <f t="shared" ca="1" si="0"/>
        <v xml:space="preserve"> </v>
      </c>
      <c r="B12" t="str">
        <f t="array" aca="1" ref="B12" ca="1">IF(ROWS($1:10)&lt;=COUNTIF(TS_data,$B$1),INDEX(MesData,SMALL(IF(TS_data=$B$1,ROW(INDIRECT("1:"&amp;ROWS(TS_data)))),ROWS($1:10)),1),"")</f>
        <v/>
      </c>
      <c r="C12" t="str">
        <f t="array" aca="1" ref="C12" ca="1">IF(ROWS($1:10)&lt;=COUNTIF(TS_data,$B$1),INDEX(MesData,SMALL(IF(TS_data=$B$1,ROW(INDIRECT("1:"&amp;ROWS(TS_data)))),ROWS($1:10)),2),"")</f>
        <v/>
      </c>
      <c r="D12" s="13" t="str">
        <f t="array" aca="1" ref="D12" ca="1">IF(ROWS($1:10)&lt;=COUNTIF(TS_data,$B$1),INDEX(MesData,SMALL(IF(TS_data=$B$1,ROW(INDIRECT("1:"&amp;ROWS(TS_data)))),ROWS($1:10)),3),"")</f>
        <v/>
      </c>
      <c r="E12" s="56" t="e">
        <f ca="1">IF(A12="","",IF(VLOOKUP($A12,'effectif equipe'!$B$2:$AS$283,6,FALSE)="","",VLOOKUP($A12,'effectif equipe'!$B$2:$AS$283,6,FALSE)))</f>
        <v>#N/A</v>
      </c>
      <c r="F12" s="56" t="str">
        <f ca="1">IF(B12="","",IF(VLOOKUP($A12,'effectif equipe'!$B$2:$AS$283,7,FALSE)="","",VLOOKUP($A12,'effectif equipe'!$B$2:$AS$283,7,FALSE)))</f>
        <v/>
      </c>
      <c r="G12" s="56" t="str">
        <f ca="1">IF(C12="","",IF(VLOOKUP($A12,'effectif equipe'!$B$2:$AS$283,8,FALSE)="","",VLOOKUP($A12,'effectif equipe'!$B$2:$AS$283,8,FALSE)))</f>
        <v/>
      </c>
      <c r="H12" s="56" t="e">
        <f ca="1">IF(A12="","",IF(VLOOKUP($A12,'effectif equipe'!$B$2:$AS$283,16,FALSE)="","",VLOOKUP($A12,'effectif equipe'!$B$2:$AS$283,16,FALSE)))</f>
        <v>#N/A</v>
      </c>
      <c r="I12" s="56" t="e">
        <f ca="1">IF(A12="","",IF(VLOOKUP($A12,'effectif equipe'!$B$2:$AS$283,19,FALSE)="","",VLOOKUP($A12,'effectif equipe'!$B$2:$AS$283,19,FALSE)))</f>
        <v>#N/A</v>
      </c>
    </row>
    <row r="13" spans="1:14" x14ac:dyDescent="0.25">
      <c r="A13" t="str">
        <f t="shared" ca="1" si="0"/>
        <v xml:space="preserve"> </v>
      </c>
      <c r="B13" t="str">
        <f t="array" aca="1" ref="B13" ca="1">IF(ROWS($1:11)&lt;=COUNTIF(TS_data,$B$1),INDEX(MesData,SMALL(IF(TS_data=$B$1,ROW(INDIRECT("1:"&amp;ROWS(TS_data)))),ROWS($1:11)),1),"")</f>
        <v/>
      </c>
      <c r="C13" t="str">
        <f t="array" aca="1" ref="C13" ca="1">IF(ROWS($1:11)&lt;=COUNTIF(TS_data,$B$1),INDEX(MesData,SMALL(IF(TS_data=$B$1,ROW(INDIRECT("1:"&amp;ROWS(TS_data)))),ROWS($1:11)),2),"")</f>
        <v/>
      </c>
      <c r="D13" s="13" t="str">
        <f t="array" aca="1" ref="D13" ca="1">IF(ROWS($1:11)&lt;=COUNTIF(TS_data,$B$1),INDEX(MesData,SMALL(IF(TS_data=$B$1,ROW(INDIRECT("1:"&amp;ROWS(TS_data)))),ROWS($1:11)),3),"")</f>
        <v/>
      </c>
      <c r="E13" s="56" t="e">
        <f ca="1">IF(A13="","",IF(VLOOKUP($A13,'effectif equipe'!$B$2:$AS$283,6,FALSE)="","",VLOOKUP($A13,'effectif equipe'!$B$2:$AS$283,6,FALSE)))</f>
        <v>#N/A</v>
      </c>
      <c r="F13" s="56" t="str">
        <f ca="1">IF(B13="","",IF(VLOOKUP($A13,'effectif equipe'!$B$2:$AS$283,7,FALSE)="","",VLOOKUP($A13,'effectif equipe'!$B$2:$AS$283,7,FALSE)))</f>
        <v/>
      </c>
      <c r="G13" s="56" t="str">
        <f ca="1">IF(C13="","",IF(VLOOKUP($A13,'effectif equipe'!$B$2:$AS$283,8,FALSE)="","",VLOOKUP($A13,'effectif equipe'!$B$2:$AS$283,8,FALSE)))</f>
        <v/>
      </c>
      <c r="H13" s="56" t="e">
        <f ca="1">IF(A13="","",IF(VLOOKUP($A13,'effectif equipe'!$B$2:$AS$283,16,FALSE)="","",VLOOKUP($A13,'effectif equipe'!$B$2:$AS$283,16,FALSE)))</f>
        <v>#N/A</v>
      </c>
      <c r="I13" s="56" t="e">
        <f ca="1">IF(A13="","",IF(VLOOKUP($A13,'effectif equipe'!$B$2:$AS$283,19,FALSE)="","",VLOOKUP($A13,'effectif equipe'!$B$2:$AS$283,19,FALSE)))</f>
        <v>#N/A</v>
      </c>
    </row>
    <row r="14" spans="1:14" x14ac:dyDescent="0.25">
      <c r="A14" t="str">
        <f t="shared" ca="1" si="0"/>
        <v xml:space="preserve"> </v>
      </c>
      <c r="B14" t="str">
        <f t="array" aca="1" ref="B14" ca="1">IF(ROWS($1:12)&lt;=COUNTIF(TS_data,$B$1),INDEX(MesData,SMALL(IF(TS_data=$B$1,ROW(INDIRECT("1:"&amp;ROWS(TS_data)))),ROWS($1:12)),1),"")</f>
        <v/>
      </c>
      <c r="C14" t="str">
        <f t="array" aca="1" ref="C14" ca="1">IF(ROWS($1:12)&lt;=COUNTIF(TS_data,$B$1),INDEX(MesData,SMALL(IF(TS_data=$B$1,ROW(INDIRECT("1:"&amp;ROWS(TS_data)))),ROWS($1:12)),2),"")</f>
        <v/>
      </c>
      <c r="D14" s="13" t="str">
        <f t="array" aca="1" ref="D14" ca="1">IF(ROWS($1:12)&lt;=COUNTIF(TS_data,$B$1),INDEX(MesData,SMALL(IF(TS_data=$B$1,ROW(INDIRECT("1:"&amp;ROWS(TS_data)))),ROWS($1:12)),3),"")</f>
        <v/>
      </c>
      <c r="E14" s="56" t="e">
        <f ca="1">IF(A14="","",IF(VLOOKUP($A14,'effectif equipe'!$B$2:$AS$283,6,FALSE)="","",VLOOKUP($A14,'effectif equipe'!$B$2:$AS$283,6,FALSE)))</f>
        <v>#N/A</v>
      </c>
      <c r="F14" s="56" t="str">
        <f ca="1">IF(B14="","",IF(VLOOKUP($A14,'effectif equipe'!$B$2:$AS$283,7,FALSE)="","",VLOOKUP($A14,'effectif equipe'!$B$2:$AS$283,7,FALSE)))</f>
        <v/>
      </c>
      <c r="G14" s="56" t="str">
        <f ca="1">IF(C14="","",IF(VLOOKUP($A14,'effectif equipe'!$B$2:$AS$283,8,FALSE)="","",VLOOKUP($A14,'effectif equipe'!$B$2:$AS$283,8,FALSE)))</f>
        <v/>
      </c>
      <c r="H14" s="56" t="e">
        <f ca="1">IF(A14="","",IF(VLOOKUP($A14,'effectif equipe'!$B$2:$AS$283,16,FALSE)="","",VLOOKUP($A14,'effectif equipe'!$B$2:$AS$283,16,FALSE)))</f>
        <v>#N/A</v>
      </c>
      <c r="I14" s="56" t="e">
        <f ca="1">IF(A14="","",IF(VLOOKUP($A14,'effectif equipe'!$B$2:$AS$283,19,FALSE)="","",VLOOKUP($A14,'effectif equipe'!$B$2:$AS$283,19,FALSE)))</f>
        <v>#N/A</v>
      </c>
    </row>
    <row r="15" spans="1:14" x14ac:dyDescent="0.25">
      <c r="A15" t="str">
        <f t="shared" ca="1" si="0"/>
        <v xml:space="preserve"> </v>
      </c>
      <c r="B15" t="str">
        <f t="array" aca="1" ref="B15" ca="1">IF(ROWS($1:13)&lt;=COUNTIF(TS_data,$B$1),INDEX(MesData,SMALL(IF(TS_data=$B$1,ROW(INDIRECT("1:"&amp;ROWS(TS_data)))),ROWS($1:13)),1),"")</f>
        <v/>
      </c>
      <c r="C15" t="str">
        <f t="array" aca="1" ref="C15" ca="1">IF(ROWS($1:13)&lt;=COUNTIF(TS_data,$B$1),INDEX(MesData,SMALL(IF(TS_data=$B$1,ROW(INDIRECT("1:"&amp;ROWS(TS_data)))),ROWS($1:13)),2),"")</f>
        <v/>
      </c>
      <c r="D15" s="13" t="str">
        <f t="array" aca="1" ref="D15" ca="1">IF(ROWS($1:13)&lt;=COUNTIF(TS_data,$B$1),INDEX(MesData,SMALL(IF(TS_data=$B$1,ROW(INDIRECT("1:"&amp;ROWS(TS_data)))),ROWS($1:13)),3),"")</f>
        <v/>
      </c>
      <c r="E15" s="56" t="e">
        <f ca="1">IF(A15="","",IF(VLOOKUP($A15,'effectif equipe'!$B$2:$AS$283,6,FALSE)="","",VLOOKUP($A15,'effectif equipe'!$B$2:$AS$283,6,FALSE)))</f>
        <v>#N/A</v>
      </c>
      <c r="F15" s="56" t="str">
        <f ca="1">IF(B15="","",IF(VLOOKUP($A15,'effectif equipe'!$B$2:$AS$283,7,FALSE)="","",VLOOKUP($A15,'effectif equipe'!$B$2:$AS$283,7,FALSE)))</f>
        <v/>
      </c>
      <c r="G15" s="56" t="str">
        <f ca="1">IF(C15="","",IF(VLOOKUP($A15,'effectif equipe'!$B$2:$AS$283,8,FALSE)="","",VLOOKUP($A15,'effectif equipe'!$B$2:$AS$283,8,FALSE)))</f>
        <v/>
      </c>
      <c r="H15" s="56" t="e">
        <f ca="1">IF(A15="","",IF(VLOOKUP($A15,'effectif equipe'!$B$2:$AS$283,16,FALSE)="","",VLOOKUP($A15,'effectif equipe'!$B$2:$AS$283,16,FALSE)))</f>
        <v>#N/A</v>
      </c>
      <c r="I15" s="56" t="e">
        <f ca="1">IF(A15="","",IF(VLOOKUP($A15,'effectif equipe'!$B$2:$AS$283,19,FALSE)="","",VLOOKUP($A15,'effectif equipe'!$B$2:$AS$283,19,FALSE)))</f>
        <v>#N/A</v>
      </c>
    </row>
    <row r="16" spans="1:14" x14ac:dyDescent="0.25">
      <c r="A16" t="str">
        <f t="shared" ca="1" si="0"/>
        <v xml:space="preserve"> </v>
      </c>
      <c r="B16" t="str">
        <f t="array" aca="1" ref="B16" ca="1">IF(ROWS($1:14)&lt;=COUNTIF(TS_data,$B$1),INDEX(MesData,SMALL(IF(TS_data=$B$1,ROW(INDIRECT("1:"&amp;ROWS(TS_data)))),ROWS($1:14)),1),"")</f>
        <v/>
      </c>
      <c r="C16" t="str">
        <f t="array" aca="1" ref="C16" ca="1">IF(ROWS($1:14)&lt;=COUNTIF(TS_data,$B$1),INDEX(MesData,SMALL(IF(TS_data=$B$1,ROW(INDIRECT("1:"&amp;ROWS(TS_data)))),ROWS($1:14)),2),"")</f>
        <v/>
      </c>
      <c r="D16" s="13" t="str">
        <f t="array" aca="1" ref="D16" ca="1">IF(ROWS($1:14)&lt;=COUNTIF(TS_data,$B$1),INDEX(MesData,SMALL(IF(TS_data=$B$1,ROW(INDIRECT("1:"&amp;ROWS(TS_data)))),ROWS($1:14)),3),"")</f>
        <v/>
      </c>
      <c r="E16" s="56" t="e">
        <f ca="1">IF(A16="","",IF(VLOOKUP($A16,'effectif equipe'!$B$2:$AS$283,6,FALSE)="","",VLOOKUP($A16,'effectif equipe'!$B$2:$AS$283,6,FALSE)))</f>
        <v>#N/A</v>
      </c>
      <c r="F16" s="56" t="str">
        <f ca="1">IF(B16="","",IF(VLOOKUP($A16,'effectif equipe'!$B$2:$AS$283,7,FALSE)="","",VLOOKUP($A16,'effectif equipe'!$B$2:$AS$283,7,FALSE)))</f>
        <v/>
      </c>
      <c r="G16" s="56" t="str">
        <f ca="1">IF(C16="","",IF(VLOOKUP($A16,'effectif equipe'!$B$2:$AS$283,8,FALSE)="","",VLOOKUP($A16,'effectif equipe'!$B$2:$AS$283,8,FALSE)))</f>
        <v/>
      </c>
      <c r="H16" s="56" t="e">
        <f ca="1">IF(A16="","",IF(VLOOKUP($A16,'effectif equipe'!$B$2:$AS$283,16,FALSE)="","",VLOOKUP($A16,'effectif equipe'!$B$2:$AS$283,16,FALSE)))</f>
        <v>#N/A</v>
      </c>
      <c r="I16" s="56" t="e">
        <f ca="1">IF(A16="","",IF(VLOOKUP($A16,'effectif equipe'!$B$2:$AS$283,19,FALSE)="","",VLOOKUP($A16,'effectif equipe'!$B$2:$AS$283,19,FALSE)))</f>
        <v>#N/A</v>
      </c>
    </row>
    <row r="17" spans="1:9" x14ac:dyDescent="0.25">
      <c r="A17" t="str">
        <f t="shared" ca="1" si="0"/>
        <v xml:space="preserve"> </v>
      </c>
      <c r="B17" t="str">
        <f t="array" aca="1" ref="B17" ca="1">IF(ROWS($1:15)&lt;=COUNTIF(TS_data,$B$1),INDEX(MesData,SMALL(IF(TS_data=$B$1,ROW(INDIRECT("1:"&amp;ROWS(TS_data)))),ROWS($1:15)),1),"")</f>
        <v/>
      </c>
      <c r="C17" t="str">
        <f t="array" aca="1" ref="C17" ca="1">IF(ROWS($1:15)&lt;=COUNTIF(TS_data,$B$1),INDEX(MesData,SMALL(IF(TS_data=$B$1,ROW(INDIRECT("1:"&amp;ROWS(TS_data)))),ROWS($1:15)),2),"")</f>
        <v/>
      </c>
      <c r="D17" s="13" t="str">
        <f t="array" aca="1" ref="D17" ca="1">IF(ROWS($1:15)&lt;=COUNTIF(TS_data,$B$1),INDEX(MesData,SMALL(IF(TS_data=$B$1,ROW(INDIRECT("1:"&amp;ROWS(TS_data)))),ROWS($1:15)),3),"")</f>
        <v/>
      </c>
      <c r="E17" s="56" t="e">
        <f ca="1">IF(A17="","",IF(VLOOKUP($A17,'effectif equipe'!$B$2:$AS$283,6,FALSE)="","",VLOOKUP($A17,'effectif equipe'!$B$2:$AS$283,6,FALSE)))</f>
        <v>#N/A</v>
      </c>
      <c r="F17" s="56" t="str">
        <f ca="1">IF(B17="","",IF(VLOOKUP($A17,'effectif equipe'!$B$2:$AS$283,7,FALSE)="","",VLOOKUP($A17,'effectif equipe'!$B$2:$AS$283,7,FALSE)))</f>
        <v/>
      </c>
      <c r="G17" s="56" t="str">
        <f ca="1">IF(C17="","",IF(VLOOKUP($A17,'effectif equipe'!$B$2:$AS$283,8,FALSE)="","",VLOOKUP($A17,'effectif equipe'!$B$2:$AS$283,8,FALSE)))</f>
        <v/>
      </c>
      <c r="H17" s="56" t="e">
        <f ca="1">IF(A17="","",IF(VLOOKUP($A17,'effectif equipe'!$B$2:$AS$283,16,FALSE)="","",VLOOKUP($A17,'effectif equipe'!$B$2:$AS$283,16,FALSE)))</f>
        <v>#N/A</v>
      </c>
      <c r="I17" s="56" t="e">
        <f ca="1">IF(A17="","",IF(VLOOKUP($A17,'effectif equipe'!$B$2:$AS$283,19,FALSE)="","",VLOOKUP($A17,'effectif equipe'!$B$2:$AS$283,19,FALSE)))</f>
        <v>#N/A</v>
      </c>
    </row>
    <row r="18" spans="1:9" x14ac:dyDescent="0.25">
      <c r="A18" t="str">
        <f t="shared" ca="1" si="0"/>
        <v xml:space="preserve"> </v>
      </c>
      <c r="B18" t="str">
        <f t="array" aca="1" ref="B18" ca="1">IF(ROWS($1:16)&lt;=COUNTIF(TS_data,$B$1),INDEX(MesData,SMALL(IF(TS_data=$B$1,ROW(INDIRECT("1:"&amp;ROWS(TS_data)))),ROWS($1:16)),1),"")</f>
        <v/>
      </c>
      <c r="C18" t="str">
        <f t="array" aca="1" ref="C18" ca="1">IF(ROWS($1:16)&lt;=COUNTIF(TS_data,$B$1),INDEX(MesData,SMALL(IF(TS_data=$B$1,ROW(INDIRECT("1:"&amp;ROWS(TS_data)))),ROWS($1:16)),2),"")</f>
        <v/>
      </c>
      <c r="D18" s="13" t="str">
        <f t="array" aca="1" ref="D18" ca="1">IF(ROWS($1:16)&lt;=COUNTIF(TS_data,$B$1),INDEX(MesData,SMALL(IF(TS_data=$B$1,ROW(INDIRECT("1:"&amp;ROWS(TS_data)))),ROWS($1:16)),3),"")</f>
        <v/>
      </c>
      <c r="E18" s="56" t="e">
        <f ca="1">IF(A18="","",IF(VLOOKUP($A18,'effectif equipe'!$B$2:$AS$283,6,FALSE)="","",VLOOKUP($A18,'effectif equipe'!$B$2:$AS$283,6,FALSE)))</f>
        <v>#N/A</v>
      </c>
      <c r="F18" s="56" t="str">
        <f ca="1">IF(B18="","",IF(VLOOKUP($A18,'effectif equipe'!$B$2:$AS$283,7,FALSE)="","",VLOOKUP($A18,'effectif equipe'!$B$2:$AS$283,7,FALSE)))</f>
        <v/>
      </c>
      <c r="G18" s="56" t="str">
        <f ca="1">IF(C18="","",IF(VLOOKUP($A18,'effectif equipe'!$B$2:$AS$283,8,FALSE)="","",VLOOKUP($A18,'effectif equipe'!$B$2:$AS$283,8,FALSE)))</f>
        <v/>
      </c>
      <c r="H18" s="56" t="e">
        <f ca="1">IF(A18="","",IF(VLOOKUP($A18,'effectif equipe'!$B$2:$AS$283,16,FALSE)="","",VLOOKUP($A18,'effectif equipe'!$B$2:$AS$283,16,FALSE)))</f>
        <v>#N/A</v>
      </c>
      <c r="I18" s="56" t="e">
        <f ca="1">IF(A18="","",IF(VLOOKUP($A18,'effectif equipe'!$B$2:$AS$283,19,FALSE)="","",VLOOKUP($A18,'effectif equipe'!$B$2:$AS$283,19,FALSE)))</f>
        <v>#N/A</v>
      </c>
    </row>
    <row r="19" spans="1:9" x14ac:dyDescent="0.25">
      <c r="A19" t="str">
        <f t="shared" ca="1" si="0"/>
        <v xml:space="preserve"> </v>
      </c>
      <c r="B19" t="str">
        <f t="array" aca="1" ref="B19" ca="1">IF(ROWS($1:17)&lt;=COUNTIF(TS_data,$B$1),INDEX(MesData,SMALL(IF(TS_data=$B$1,ROW(INDIRECT("1:"&amp;ROWS(TS_data)))),ROWS($1:17)),1),"")</f>
        <v/>
      </c>
      <c r="C19" t="str">
        <f t="array" aca="1" ref="C19" ca="1">IF(ROWS($1:17)&lt;=COUNTIF(TS_data,$B$1),INDEX(MesData,SMALL(IF(TS_data=$B$1,ROW(INDIRECT("1:"&amp;ROWS(TS_data)))),ROWS($1:17)),2),"")</f>
        <v/>
      </c>
      <c r="D19" s="13" t="str">
        <f t="array" aca="1" ref="D19" ca="1">IF(ROWS($1:17)&lt;=COUNTIF(TS_data,$B$1),INDEX(MesData,SMALL(IF(TS_data=$B$1,ROW(INDIRECT("1:"&amp;ROWS(TS_data)))),ROWS($1:17)),3),"")</f>
        <v/>
      </c>
      <c r="E19" s="56" t="e">
        <f ca="1">IF(A19="","",IF(VLOOKUP($A19,'effectif equipe'!$B$2:$AS$283,6,FALSE)="","",VLOOKUP($A19,'effectif equipe'!$B$2:$AS$283,6,FALSE)))</f>
        <v>#N/A</v>
      </c>
      <c r="F19" s="56" t="str">
        <f ca="1">IF(B19="","",IF(VLOOKUP($A19,'effectif equipe'!$B$2:$AS$283,7,FALSE)="","",VLOOKUP($A19,'effectif equipe'!$B$2:$AS$283,7,FALSE)))</f>
        <v/>
      </c>
      <c r="G19" s="56" t="str">
        <f ca="1">IF(C19="","",IF(VLOOKUP($A19,'effectif equipe'!$B$2:$AS$283,8,FALSE)="","",VLOOKUP($A19,'effectif equipe'!$B$2:$AS$283,8,FALSE)))</f>
        <v/>
      </c>
      <c r="H19" s="56" t="e">
        <f ca="1">IF(A19="","",IF(VLOOKUP($A19,'effectif equipe'!$B$2:$AS$283,16,FALSE)="","",VLOOKUP($A19,'effectif equipe'!$B$2:$AS$283,16,FALSE)))</f>
        <v>#N/A</v>
      </c>
      <c r="I19" s="56" t="e">
        <f ca="1">IF(A19="","",IF(VLOOKUP($A19,'effectif equipe'!$B$2:$AS$283,19,FALSE)="","",VLOOKUP($A19,'effectif equipe'!$B$2:$AS$283,19,FALSE)))</f>
        <v>#N/A</v>
      </c>
    </row>
    <row r="20" spans="1:9" x14ac:dyDescent="0.25">
      <c r="A20" t="str">
        <f t="shared" ca="1" si="0"/>
        <v xml:space="preserve"> </v>
      </c>
      <c r="B20" t="str">
        <f t="array" aca="1" ref="B20" ca="1">IF(ROWS($1:18)&lt;=COUNTIF(TS_data,$B$1),INDEX(MesData,SMALL(IF(TS_data=$B$1,ROW(INDIRECT("1:"&amp;ROWS(TS_data)))),ROWS($1:18)),1),"")</f>
        <v/>
      </c>
      <c r="C20" t="str">
        <f t="array" aca="1" ref="C20" ca="1">IF(ROWS($1:18)&lt;=COUNTIF(TS_data,$B$1),INDEX(MesData,SMALL(IF(TS_data=$B$1,ROW(INDIRECT("1:"&amp;ROWS(TS_data)))),ROWS($1:18)),2),"")</f>
        <v/>
      </c>
      <c r="D20" s="13" t="str">
        <f t="array" aca="1" ref="D20" ca="1">IF(ROWS($1:18)&lt;=COUNTIF(TS_data,$B$1),INDEX(MesData,SMALL(IF(TS_data=$B$1,ROW(INDIRECT("1:"&amp;ROWS(TS_data)))),ROWS($1:18)),3),"")</f>
        <v/>
      </c>
      <c r="E20" s="56" t="e">
        <f ca="1">IF(A20="","",IF(VLOOKUP($A20,'effectif equipe'!$B$2:$AS$283,6,FALSE)="","",VLOOKUP($A20,'effectif equipe'!$B$2:$AS$283,6,FALSE)))</f>
        <v>#N/A</v>
      </c>
      <c r="F20" s="56" t="str">
        <f ca="1">IF(B20="","",IF(VLOOKUP($A20,'effectif equipe'!$B$2:$AS$283,7,FALSE)="","",VLOOKUP($A20,'effectif equipe'!$B$2:$AS$283,7,FALSE)))</f>
        <v/>
      </c>
      <c r="G20" s="56" t="str">
        <f ca="1">IF(C20="","",IF(VLOOKUP($A20,'effectif equipe'!$B$2:$AS$283,8,FALSE)="","",VLOOKUP($A20,'effectif equipe'!$B$2:$AS$283,8,FALSE)))</f>
        <v/>
      </c>
      <c r="H20" s="56" t="e">
        <f ca="1">IF(A20="","",IF(VLOOKUP($A20,'effectif equipe'!$B$2:$AS$283,16,FALSE)="","",VLOOKUP($A20,'effectif equipe'!$B$2:$AS$283,16,FALSE)))</f>
        <v>#N/A</v>
      </c>
      <c r="I20" s="56" t="e">
        <f ca="1">IF(A20="","",IF(VLOOKUP($A20,'effectif equipe'!$B$2:$AS$283,19,FALSE)="","",VLOOKUP($A20,'effectif equipe'!$B$2:$AS$283,19,FALSE)))</f>
        <v>#N/A</v>
      </c>
    </row>
    <row r="21" spans="1:9" x14ac:dyDescent="0.25">
      <c r="A21" t="str">
        <f t="shared" ca="1" si="0"/>
        <v xml:space="preserve"> </v>
      </c>
      <c r="B21" t="str">
        <f t="array" aca="1" ref="B21" ca="1">IF(ROWS($1:19)&lt;=COUNTIF(TS_data,$B$1),INDEX(MesData,SMALL(IF(TS_data=$B$1,ROW(INDIRECT("1:"&amp;ROWS(TS_data)))),ROWS($1:19)),1),"")</f>
        <v/>
      </c>
      <c r="C21" t="str">
        <f t="array" aca="1" ref="C21" ca="1">IF(ROWS($1:19)&lt;=COUNTIF(TS_data,$B$1),INDEX(MesData,SMALL(IF(TS_data=$B$1,ROW(INDIRECT("1:"&amp;ROWS(TS_data)))),ROWS($1:19)),2),"")</f>
        <v/>
      </c>
      <c r="D21" s="13" t="str">
        <f t="array" aca="1" ref="D21" ca="1">IF(ROWS($1:19)&lt;=COUNTIF(TS_data,$B$1),INDEX(MesData,SMALL(IF(TS_data=$B$1,ROW(INDIRECT("1:"&amp;ROWS(TS_data)))),ROWS($1:19)),3),"")</f>
        <v/>
      </c>
      <c r="E21" s="56" t="e">
        <f ca="1">IF(A21="","",IF(VLOOKUP($A21,'effectif equipe'!$B$2:$AS$283,6,FALSE)="","",VLOOKUP($A21,'effectif equipe'!$B$2:$AS$283,6,FALSE)))</f>
        <v>#N/A</v>
      </c>
      <c r="F21" s="56" t="str">
        <f ca="1">IF(B21="","",IF(VLOOKUP($A21,'effectif equipe'!$B$2:$AS$283,7,FALSE)="","",VLOOKUP($A21,'effectif equipe'!$B$2:$AS$283,7,FALSE)))</f>
        <v/>
      </c>
      <c r="G21" s="56" t="str">
        <f ca="1">IF(C21="","",IF(VLOOKUP($A21,'effectif equipe'!$B$2:$AS$283,8,FALSE)="","",VLOOKUP($A21,'effectif equipe'!$B$2:$AS$283,8,FALSE)))</f>
        <v/>
      </c>
      <c r="H21" s="56" t="e">
        <f ca="1">IF(A21="","",IF(VLOOKUP($A21,'effectif equipe'!$B$2:$AS$283,16,FALSE)="","",VLOOKUP($A21,'effectif equipe'!$B$2:$AS$283,16,FALSE)))</f>
        <v>#N/A</v>
      </c>
      <c r="I21" s="56" t="e">
        <f ca="1">IF(A21="","",IF(VLOOKUP($A21,'effectif equipe'!$B$2:$AS$283,19,FALSE)="","",VLOOKUP($A21,'effectif equipe'!$B$2:$AS$283,19,FALSE)))</f>
        <v>#N/A</v>
      </c>
    </row>
    <row r="22" spans="1:9" x14ac:dyDescent="0.25">
      <c r="A22" t="str">
        <f t="shared" ca="1" si="0"/>
        <v xml:space="preserve"> </v>
      </c>
      <c r="B22" t="str">
        <f t="array" aca="1" ref="B22" ca="1">IF(ROWS($1:20)&lt;=COUNTIF(TS_data,$B$1),INDEX(MesData,SMALL(IF(TS_data=$B$1,ROW(INDIRECT("1:"&amp;ROWS(TS_data)))),ROWS($1:20)),1),"")</f>
        <v/>
      </c>
      <c r="C22" t="str">
        <f t="array" aca="1" ref="C22" ca="1">IF(ROWS($1:20)&lt;=COUNTIF(TS_data,$B$1),INDEX(MesData,SMALL(IF(TS_data=$B$1,ROW(INDIRECT("1:"&amp;ROWS(TS_data)))),ROWS($1:20)),2),"")</f>
        <v/>
      </c>
      <c r="D22" s="13" t="str">
        <f t="array" aca="1" ref="D22" ca="1">IF(ROWS($1:20)&lt;=COUNTIF(TS_data,$B$1),INDEX(MesData,SMALL(IF(TS_data=$B$1,ROW(INDIRECT("1:"&amp;ROWS(TS_data)))),ROWS($1:20)),3),"")</f>
        <v/>
      </c>
      <c r="E22" s="56" t="e">
        <f ca="1">IF(A22="","",IF(VLOOKUP($A22,'effectif equipe'!$B$2:$AS$283,6,FALSE)="","",VLOOKUP($A22,'effectif equipe'!$B$2:$AS$283,6,FALSE)))</f>
        <v>#N/A</v>
      </c>
      <c r="F22" s="56" t="str">
        <f ca="1">IF(B22="","",IF(VLOOKUP($A22,'effectif equipe'!$B$2:$AS$283,7,FALSE)="","",VLOOKUP($A22,'effectif equipe'!$B$2:$AS$283,7,FALSE)))</f>
        <v/>
      </c>
      <c r="G22" s="56" t="str">
        <f ca="1">IF(C22="","",IF(VLOOKUP($A22,'effectif equipe'!$B$2:$AS$283,8,FALSE)="","",VLOOKUP($A22,'effectif equipe'!$B$2:$AS$283,8,FALSE)))</f>
        <v/>
      </c>
      <c r="H22" s="56" t="e">
        <f ca="1">IF(A22="","",IF(VLOOKUP($A22,'effectif equipe'!$B$2:$AS$283,16,FALSE)="","",VLOOKUP($A22,'effectif equipe'!$B$2:$AS$283,16,FALSE)))</f>
        <v>#N/A</v>
      </c>
      <c r="I22" s="56" t="e">
        <f ca="1">IF(A22="","",IF(VLOOKUP($A22,'effectif equipe'!$B$2:$AS$283,19,FALSE)="","",VLOOKUP($A22,'effectif equipe'!$B$2:$AS$283,19,FALSE)))</f>
        <v>#N/A</v>
      </c>
    </row>
    <row r="23" spans="1:9" x14ac:dyDescent="0.25">
      <c r="A23" t="str">
        <f t="shared" ca="1" si="0"/>
        <v xml:space="preserve"> </v>
      </c>
      <c r="B23" t="str">
        <f t="array" aca="1" ref="B23" ca="1">IF(ROWS($1:21)&lt;=COUNTIF(TS_data,$B$1),INDEX(MesData,SMALL(IF(TS_data=$B$1,ROW(INDIRECT("1:"&amp;ROWS(TS_data)))),ROWS($1:21)),1),"")</f>
        <v/>
      </c>
      <c r="C23" t="str">
        <f t="array" aca="1" ref="C23" ca="1">IF(ROWS($1:21)&lt;=COUNTIF(TS_data,$B$1),INDEX(MesData,SMALL(IF(TS_data=$B$1,ROW(INDIRECT("1:"&amp;ROWS(TS_data)))),ROWS($1:21)),2),"")</f>
        <v/>
      </c>
      <c r="D23" s="13" t="str">
        <f t="array" aca="1" ref="D23" ca="1">IF(ROWS($1:21)&lt;=COUNTIF(TS_data,$B$1),INDEX(MesData,SMALL(IF(TS_data=$B$1,ROW(INDIRECT("1:"&amp;ROWS(TS_data)))),ROWS($1:21)),3),"")</f>
        <v/>
      </c>
      <c r="E23" s="56" t="e">
        <f ca="1">IF(A23="","",IF(VLOOKUP($A23,'effectif equipe'!$B$2:$AS$283,6,FALSE)="","",VLOOKUP($A23,'effectif equipe'!$B$2:$AS$283,6,FALSE)))</f>
        <v>#N/A</v>
      </c>
      <c r="F23" s="56" t="str">
        <f ca="1">IF(B23="","",IF(VLOOKUP($A23,'effectif equipe'!$B$2:$AS$283,7,FALSE)="","",VLOOKUP($A23,'effectif equipe'!$B$2:$AS$283,7,FALSE)))</f>
        <v/>
      </c>
      <c r="G23" s="56" t="str">
        <f ca="1">IF(C23="","",IF(VLOOKUP($A23,'effectif equipe'!$B$2:$AS$283,8,FALSE)="","",VLOOKUP($A23,'effectif equipe'!$B$2:$AS$283,8,FALSE)))</f>
        <v/>
      </c>
      <c r="H23" s="56" t="e">
        <f ca="1">IF(A23="","",IF(VLOOKUP($A23,'effectif equipe'!$B$2:$AS$283,16,FALSE)="","",VLOOKUP($A23,'effectif equipe'!$B$2:$AS$283,16,FALSE)))</f>
        <v>#N/A</v>
      </c>
      <c r="I23" s="56" t="e">
        <f ca="1">IF(A23="","",IF(VLOOKUP($A23,'effectif equipe'!$B$2:$AS$283,19,FALSE)="","",VLOOKUP($A23,'effectif equipe'!$B$2:$AS$283,19,FALSE)))</f>
        <v>#N/A</v>
      </c>
    </row>
    <row r="24" spans="1:9" x14ac:dyDescent="0.25">
      <c r="A24" t="str">
        <f t="shared" ca="1" si="0"/>
        <v xml:space="preserve"> </v>
      </c>
      <c r="B24" t="str">
        <f t="array" aca="1" ref="B24" ca="1">IF(ROWS($1:22)&lt;=COUNTIF(TS_data,$B$1),INDEX(MesData,SMALL(IF(TS_data=$B$1,ROW(INDIRECT("1:"&amp;ROWS(TS_data)))),ROWS($1:22)),1),"")</f>
        <v/>
      </c>
      <c r="C24" t="str">
        <f t="array" aca="1" ref="C24" ca="1">IF(ROWS($1:22)&lt;=COUNTIF(TS_data,$B$1),INDEX(MesData,SMALL(IF(TS_data=$B$1,ROW(INDIRECT("1:"&amp;ROWS(TS_data)))),ROWS($1:22)),2),"")</f>
        <v/>
      </c>
      <c r="D24" s="13" t="str">
        <f t="array" aca="1" ref="D24" ca="1">IF(ROWS($1:22)&lt;=COUNTIF(TS_data,$B$1),INDEX(MesData,SMALL(IF(TS_data=$B$1,ROW(INDIRECT("1:"&amp;ROWS(TS_data)))),ROWS($1:22)),3),"")</f>
        <v/>
      </c>
      <c r="E24" s="56" t="e">
        <f ca="1">IF(A24="","",IF(VLOOKUP($A24,'effectif equipe'!$B$2:$AS$283,6,FALSE)="","",VLOOKUP($A24,'effectif equipe'!$B$2:$AS$283,6,FALSE)))</f>
        <v>#N/A</v>
      </c>
      <c r="F24" s="56" t="str">
        <f ca="1">IF(B24="","",IF(VLOOKUP($A24,'effectif equipe'!$B$2:$AS$283,7,FALSE)="","",VLOOKUP($A24,'effectif equipe'!$B$2:$AS$283,7,FALSE)))</f>
        <v/>
      </c>
      <c r="G24" s="56" t="str">
        <f ca="1">IF(C24="","",IF(VLOOKUP($A24,'effectif equipe'!$B$2:$AS$283,8,FALSE)="","",VLOOKUP($A24,'effectif equipe'!$B$2:$AS$283,8,FALSE)))</f>
        <v/>
      </c>
      <c r="H24" s="56" t="e">
        <f ca="1">IF(A24="","",IF(VLOOKUP($A24,'effectif equipe'!$B$2:$AS$283,16,FALSE)="","",VLOOKUP($A24,'effectif equipe'!$B$2:$AS$283,16,FALSE)))</f>
        <v>#N/A</v>
      </c>
      <c r="I24" s="56" t="e">
        <f ca="1">IF(A24="","",IF(VLOOKUP($A24,'effectif equipe'!$B$2:$AS$283,19,FALSE)="","",VLOOKUP($A24,'effectif equipe'!$B$2:$AS$283,19,FALSE)))</f>
        <v>#N/A</v>
      </c>
    </row>
    <row r="25" spans="1:9" x14ac:dyDescent="0.25">
      <c r="A25" t="str">
        <f t="shared" ca="1" si="0"/>
        <v xml:space="preserve"> </v>
      </c>
      <c r="B25" t="str">
        <f t="array" aca="1" ref="B25" ca="1">IF(ROWS($1:23)&lt;=COUNTIF(TS_data,$B$1),INDEX(MesData,SMALL(IF(TS_data=$B$1,ROW(INDIRECT("1:"&amp;ROWS(TS_data)))),ROWS($1:23)),1),"")</f>
        <v/>
      </c>
      <c r="C25" t="str">
        <f t="array" aca="1" ref="C25" ca="1">IF(ROWS($1:23)&lt;=COUNTIF(TS_data,$B$1),INDEX(MesData,SMALL(IF(TS_data=$B$1,ROW(INDIRECT("1:"&amp;ROWS(TS_data)))),ROWS($1:23)),2),"")</f>
        <v/>
      </c>
      <c r="D25" s="13" t="str">
        <f t="array" aca="1" ref="D25" ca="1">IF(ROWS($1:23)&lt;=COUNTIF(TS_data,$B$1),INDEX(MesData,SMALL(IF(TS_data=$B$1,ROW(INDIRECT("1:"&amp;ROWS(TS_data)))),ROWS($1:23)),3),"")</f>
        <v/>
      </c>
      <c r="E25" s="56" t="e">
        <f ca="1">IF(A25="","",IF(VLOOKUP($A25,'effectif equipe'!$B$2:$AS$283,6,FALSE)="","",VLOOKUP($A25,'effectif equipe'!$B$2:$AS$283,6,FALSE)))</f>
        <v>#N/A</v>
      </c>
      <c r="F25" s="56" t="str">
        <f ca="1">IF(B25="","",IF(VLOOKUP($A25,'effectif equipe'!$B$2:$AS$283,7,FALSE)="","",VLOOKUP($A25,'effectif equipe'!$B$2:$AS$283,7,FALSE)))</f>
        <v/>
      </c>
      <c r="G25" s="56" t="str">
        <f ca="1">IF(C25="","",IF(VLOOKUP($A25,'effectif equipe'!$B$2:$AS$283,8,FALSE)="","",VLOOKUP($A25,'effectif equipe'!$B$2:$AS$283,8,FALSE)))</f>
        <v/>
      </c>
      <c r="H25" s="56" t="e">
        <f ca="1">IF(A25="","",IF(VLOOKUP($A25,'effectif equipe'!$B$2:$AS$283,16,FALSE)="","",VLOOKUP($A25,'effectif equipe'!$B$2:$AS$283,16,FALSE)))</f>
        <v>#N/A</v>
      </c>
      <c r="I25" s="56" t="e">
        <f ca="1">IF(A25="","",IF(VLOOKUP($A25,'effectif equipe'!$B$2:$AS$283,19,FALSE)="","",VLOOKUP($A25,'effectif equipe'!$B$2:$AS$283,19,FALSE)))</f>
        <v>#N/A</v>
      </c>
    </row>
    <row r="26" spans="1:9" x14ac:dyDescent="0.25">
      <c r="A26" t="str">
        <f t="shared" ca="1" si="0"/>
        <v xml:space="preserve"> </v>
      </c>
      <c r="B26" t="str">
        <f t="array" aca="1" ref="B26" ca="1">IF(ROWS($1:24)&lt;=COUNTIF(TS_data,$B$1),INDEX(MesData,SMALL(IF(TS_data=$B$1,ROW(INDIRECT("1:"&amp;ROWS(TS_data)))),ROWS($1:24)),1),"")</f>
        <v/>
      </c>
      <c r="C26" t="str">
        <f t="array" aca="1" ref="C26" ca="1">IF(ROWS($1:24)&lt;=COUNTIF(TS_data,$B$1),INDEX(MesData,SMALL(IF(TS_data=$B$1,ROW(INDIRECT("1:"&amp;ROWS(TS_data)))),ROWS($1:24)),2),"")</f>
        <v/>
      </c>
      <c r="D26" s="13" t="str">
        <f t="array" aca="1" ref="D26" ca="1">IF(ROWS($1:24)&lt;=COUNTIF(TS_data,$B$1),INDEX(MesData,SMALL(IF(TS_data=$B$1,ROW(INDIRECT("1:"&amp;ROWS(TS_data)))),ROWS($1:24)),3),"")</f>
        <v/>
      </c>
      <c r="E26" s="56" t="e">
        <f ca="1">IF(A26="","",IF(VLOOKUP($A26,'effectif equipe'!$B$2:$AS$283,6,FALSE)="","",VLOOKUP($A26,'effectif equipe'!$B$2:$AS$283,6,FALSE)))</f>
        <v>#N/A</v>
      </c>
      <c r="F26" s="56" t="str">
        <f ca="1">IF(B26="","",IF(VLOOKUP($A26,'effectif equipe'!$B$2:$AS$283,7,FALSE)="","",VLOOKUP($A26,'effectif equipe'!$B$2:$AS$283,7,FALSE)))</f>
        <v/>
      </c>
      <c r="G26" s="56" t="str">
        <f ca="1">IF(C26="","",IF(VLOOKUP($A26,'effectif equipe'!$B$2:$AS$283,8,FALSE)="","",VLOOKUP($A26,'effectif equipe'!$B$2:$AS$283,8,FALSE)))</f>
        <v/>
      </c>
      <c r="H26" s="56" t="e">
        <f ca="1">IF(A26="","",IF(VLOOKUP($A26,'effectif equipe'!$B$2:$AS$283,16,FALSE)="","",VLOOKUP($A26,'effectif equipe'!$B$2:$AS$283,16,FALSE)))</f>
        <v>#N/A</v>
      </c>
      <c r="I26" s="56" t="e">
        <f ca="1">IF(A26="","",IF(VLOOKUP($A26,'effectif equipe'!$B$2:$AS$283,19,FALSE)="","",VLOOKUP($A26,'effectif equipe'!$B$2:$AS$283,19,FALSE)))</f>
        <v>#N/A</v>
      </c>
    </row>
    <row r="27" spans="1:9" x14ac:dyDescent="0.25">
      <c r="A27" t="str">
        <f t="shared" ca="1" si="0"/>
        <v xml:space="preserve"> </v>
      </c>
      <c r="B27" t="str">
        <f t="array" aca="1" ref="B27" ca="1">IF(ROWS($1:25)&lt;=COUNTIF(TS_data,$B$1),INDEX(MesData,SMALL(IF(TS_data=$B$1,ROW(INDIRECT("1:"&amp;ROWS(TS_data)))),ROWS($1:25)),1),"")</f>
        <v/>
      </c>
      <c r="C27" t="str">
        <f t="array" aca="1" ref="C27" ca="1">IF(ROWS($1:25)&lt;=COUNTIF(TS_data,$B$1),INDEX(MesData,SMALL(IF(TS_data=$B$1,ROW(INDIRECT("1:"&amp;ROWS(TS_data)))),ROWS($1:25)),2),"")</f>
        <v/>
      </c>
      <c r="D27" s="13" t="str">
        <f t="array" aca="1" ref="D27" ca="1">IF(ROWS($1:25)&lt;=COUNTIF(TS_data,$B$1),INDEX(MesData,SMALL(IF(TS_data=$B$1,ROW(INDIRECT("1:"&amp;ROWS(TS_data)))),ROWS($1:25)),3),"")</f>
        <v/>
      </c>
      <c r="E27" s="56" t="e">
        <f ca="1">IF(A27="","",IF(VLOOKUP($A27,'effectif equipe'!$B$2:$AS$283,6,FALSE)="","",VLOOKUP($A27,'effectif equipe'!$B$2:$AS$283,6,FALSE)))</f>
        <v>#N/A</v>
      </c>
      <c r="F27" s="56" t="str">
        <f ca="1">IF(B27="","",IF(VLOOKUP($A27,'effectif equipe'!$B$2:$AS$283,7,FALSE)="","",VLOOKUP($A27,'effectif equipe'!$B$2:$AS$283,7,FALSE)))</f>
        <v/>
      </c>
      <c r="G27" s="56" t="str">
        <f ca="1">IF(C27="","",IF(VLOOKUP($A27,'effectif equipe'!$B$2:$AS$283,8,FALSE)="","",VLOOKUP($A27,'effectif equipe'!$B$2:$AS$283,8,FALSE)))</f>
        <v/>
      </c>
      <c r="H27" s="56" t="e">
        <f ca="1">IF(A27="","",IF(VLOOKUP($A27,'effectif equipe'!$B$2:$AS$283,16,FALSE)="","",VLOOKUP($A27,'effectif equipe'!$B$2:$AS$283,16,FALSE)))</f>
        <v>#N/A</v>
      </c>
      <c r="I27" s="56" t="e">
        <f ca="1">IF(A27="","",IF(VLOOKUP($A27,'effectif equipe'!$B$2:$AS$283,19,FALSE)="","",VLOOKUP($A27,'effectif equipe'!$B$2:$AS$283,19,FALSE)))</f>
        <v>#N/A</v>
      </c>
    </row>
    <row r="28" spans="1:9" x14ac:dyDescent="0.25">
      <c r="A28" t="str">
        <f t="shared" ca="1" si="0"/>
        <v xml:space="preserve"> </v>
      </c>
      <c r="B28" t="str">
        <f t="array" aca="1" ref="B28" ca="1">IF(ROWS($1:26)&lt;=COUNTIF(TS_data,$B$1),INDEX(MesData,SMALL(IF(TS_data=$B$1,ROW(INDIRECT("1:"&amp;ROWS(TS_data)))),ROWS($1:26)),1),"")</f>
        <v/>
      </c>
      <c r="C28" t="str">
        <f t="array" aca="1" ref="C28" ca="1">IF(ROWS($1:26)&lt;=COUNTIF(TS_data,$B$1),INDEX(MesData,SMALL(IF(TS_data=$B$1,ROW(INDIRECT("1:"&amp;ROWS(TS_data)))),ROWS($1:26)),2),"")</f>
        <v/>
      </c>
      <c r="D28" s="13" t="str">
        <f t="array" aca="1" ref="D28" ca="1">IF(ROWS($1:26)&lt;=COUNTIF(TS_data,$B$1),INDEX(MesData,SMALL(IF(TS_data=$B$1,ROW(INDIRECT("1:"&amp;ROWS(TS_data)))),ROWS($1:26)),3),"")</f>
        <v/>
      </c>
      <c r="E28" s="56" t="e">
        <f ca="1">IF(A28="","",IF(VLOOKUP($A28,'effectif equipe'!$B$2:$AS$283,6,FALSE)="","",VLOOKUP($A28,'effectif equipe'!$B$2:$AS$283,6,FALSE)))</f>
        <v>#N/A</v>
      </c>
      <c r="F28" s="56" t="str">
        <f ca="1">IF(B28="","",IF(VLOOKUP($A28,'effectif equipe'!$B$2:$AS$283,7,FALSE)="","",VLOOKUP($A28,'effectif equipe'!$B$2:$AS$283,7,FALSE)))</f>
        <v/>
      </c>
      <c r="G28" s="56" t="str">
        <f ca="1">IF(C28="","",IF(VLOOKUP($A28,'effectif equipe'!$B$2:$AS$283,8,FALSE)="","",VLOOKUP($A28,'effectif equipe'!$B$2:$AS$283,8,FALSE)))</f>
        <v/>
      </c>
      <c r="H28" s="56" t="e">
        <f ca="1">IF(A28="","",IF(VLOOKUP($A28,'effectif equipe'!$B$2:$AS$283,16,FALSE)="","",VLOOKUP($A28,'effectif equipe'!$B$2:$AS$283,16,FALSE)))</f>
        <v>#N/A</v>
      </c>
      <c r="I28" s="56" t="e">
        <f ca="1">IF(A28="","",IF(VLOOKUP($A28,'effectif equipe'!$B$2:$AS$283,19,FALSE)="","",VLOOKUP($A28,'effectif equipe'!$B$2:$AS$283,19,FALSE)))</f>
        <v>#N/A</v>
      </c>
    </row>
    <row r="29" spans="1:9" x14ac:dyDescent="0.25">
      <c r="A29" t="str">
        <f t="shared" ca="1" si="0"/>
        <v xml:space="preserve"> </v>
      </c>
      <c r="B29" t="str">
        <f t="array" aca="1" ref="B29" ca="1">IF(ROWS($1:27)&lt;=COUNTIF(TS_data,$B$1),INDEX(MesData,SMALL(IF(TS_data=$B$1,ROW(INDIRECT("1:"&amp;ROWS(TS_data)))),ROWS($1:27)),1),"")</f>
        <v/>
      </c>
      <c r="C29" t="str">
        <f t="array" aca="1" ref="C29" ca="1">IF(ROWS($1:27)&lt;=COUNTIF(TS_data,$B$1),INDEX(MesData,SMALL(IF(TS_data=$B$1,ROW(INDIRECT("1:"&amp;ROWS(TS_data)))),ROWS($1:27)),2),"")</f>
        <v/>
      </c>
      <c r="D29" s="13" t="str">
        <f t="array" aca="1" ref="D29" ca="1">IF(ROWS($1:27)&lt;=COUNTIF(TS_data,$B$1),INDEX(MesData,SMALL(IF(TS_data=$B$1,ROW(INDIRECT("1:"&amp;ROWS(TS_data)))),ROWS($1:27)),3),"")</f>
        <v/>
      </c>
      <c r="E29" s="56" t="e">
        <f ca="1">IF(A29="","",IF(VLOOKUP($A29,'effectif equipe'!$B$2:$AS$283,6,FALSE)="","",VLOOKUP($A29,'effectif equipe'!$B$2:$AS$283,6,FALSE)))</f>
        <v>#N/A</v>
      </c>
      <c r="F29" s="56" t="str">
        <f ca="1">IF(B29="","",IF(VLOOKUP($A29,'effectif equipe'!$B$2:$AS$283,7,FALSE)="","",VLOOKUP($A29,'effectif equipe'!$B$2:$AS$283,7,FALSE)))</f>
        <v/>
      </c>
      <c r="G29" s="56" t="str">
        <f ca="1">IF(C29="","",IF(VLOOKUP($A29,'effectif equipe'!$B$2:$AS$283,8,FALSE)="","",VLOOKUP($A29,'effectif equipe'!$B$2:$AS$283,8,FALSE)))</f>
        <v/>
      </c>
      <c r="H29" s="56" t="e">
        <f ca="1">IF(A29="","",IF(VLOOKUP($A29,'effectif equipe'!$B$2:$AS$283,16,FALSE)="","",VLOOKUP($A29,'effectif equipe'!$B$2:$AS$283,16,FALSE)))</f>
        <v>#N/A</v>
      </c>
      <c r="I29" s="56" t="e">
        <f ca="1">IF(A29="","",IF(VLOOKUP($A29,'effectif equipe'!$B$2:$AS$283,19,FALSE)="","",VLOOKUP($A29,'effectif equipe'!$B$2:$AS$283,19,FALSE)))</f>
        <v>#N/A</v>
      </c>
    </row>
    <row r="30" spans="1:9" x14ac:dyDescent="0.25">
      <c r="A30" t="str">
        <f ca="1">IF(B30="","",CONCATENATE(B30," ",C30))</f>
        <v/>
      </c>
      <c r="B30" t="str">
        <f t="array" aca="1" ref="B30" ca="1">IF(ROWS($1:28)&lt;=COUNTIF(TS_data,$B$1),INDEX(MesData,SMALL(IF(TS_data=$B$1,ROW(INDIRECT("1:"&amp;ROWS(TS_data)))),ROWS($1:28)),1),"")</f>
        <v/>
      </c>
      <c r="C30" t="str">
        <f t="array" aca="1" ref="C30" ca="1">IF(ROWS($1:28)&lt;=COUNTIF(TS_data,$B$1),INDEX(MesData,SMALL(IF(TS_data=$B$1,ROW(INDIRECT("1:"&amp;ROWS(TS_data)))),ROWS($1:28)),2),"")</f>
        <v/>
      </c>
      <c r="D30" s="13" t="str">
        <f t="array" aca="1" ref="D30" ca="1">IF(ROWS($1:28)&lt;=COUNTIF(TS_data,$B$1),INDEX(MesData,SMALL(IF(TS_data=$B$1,ROW(INDIRECT("1:"&amp;ROWS(TS_data)))),ROWS($1:28)),3),"")</f>
        <v/>
      </c>
      <c r="E30" s="56" t="str">
        <f ca="1">IF(A30="","",IF(VLOOKUP($A30,'effectif equipe'!$B$2:$AS$283,6,FALSE)="","",VLOOKUP($A30,'effectif equipe'!$B$2:$AS$283,6,FALSE)))</f>
        <v/>
      </c>
      <c r="F30" s="56" t="str">
        <f ca="1">IF(B30="","",IF(VLOOKUP($A30,'effectif equipe'!$B$2:$AS$283,7,FALSE)="","",VLOOKUP($A30,'effectif equipe'!$B$2:$AS$283,7,FALSE)))</f>
        <v/>
      </c>
      <c r="G30" s="56" t="str">
        <f ca="1">IF(C30="","",IF(VLOOKUP($A30,'effectif equipe'!$B$2:$AS$283,8,FALSE)="","",VLOOKUP($A30,'effectif equipe'!$B$2:$AS$283,8,FALSE)))</f>
        <v/>
      </c>
      <c r="H30" s="56" t="str">
        <f ca="1">IF(A30="","",IF(VLOOKUP($A30,'effectif equipe'!$B$2:$AS$283,16,FALSE)="","",VLOOKUP($A30,'effectif equipe'!$B$2:$AS$283,16,FALSE)))</f>
        <v/>
      </c>
      <c r="I30" s="56" t="str">
        <f ca="1">IF(A30="","",IF(VLOOKUP($A30,'effectif equipe'!$B$2:$AS$283,19,FALSE)="","",VLOOKUP($A30,'effectif equipe'!$B$2:$AS$283,19,FALSE)))</f>
        <v/>
      </c>
    </row>
    <row r="31" spans="1:9" x14ac:dyDescent="0.25">
      <c r="A31" t="str">
        <f t="shared" ref="A31:A38" ca="1" si="1">IF(B31="","",CONCATENATE(B31," ",C31))</f>
        <v/>
      </c>
      <c r="B31" t="str">
        <f t="array" aca="1" ref="B31" ca="1">IF(ROWS($1:29)&lt;=COUNTIF(TS_data,$B$1),INDEX(MesData,SMALL(IF(TS_data=$B$1,ROW(INDIRECT("1:"&amp;ROWS(TS_data)))),ROWS($1:29)),1),"")</f>
        <v/>
      </c>
      <c r="C31" t="str">
        <f t="array" aca="1" ref="C31" ca="1">IF(ROWS($1:29)&lt;=COUNTIF(TS_data,$B$1),INDEX(MesData,SMALL(IF(TS_data=$B$1,ROW(INDIRECT("1:"&amp;ROWS(TS_data)))),ROWS($1:29)),2),"")</f>
        <v/>
      </c>
      <c r="D31" s="13" t="str">
        <f t="array" aca="1" ref="D31" ca="1">IF(ROWS($1:29)&lt;=COUNTIF(TS_data,$B$1),INDEX(MesData,SMALL(IF(TS_data=$B$1,ROW(INDIRECT("1:"&amp;ROWS(TS_data)))),ROWS($1:29)),3),"")</f>
        <v/>
      </c>
      <c r="E31" s="56" t="str">
        <f ca="1">IF(A31="","",IF(VLOOKUP($A31,'effectif equipe'!$B$2:$AS$283,6,FALSE)="","",VLOOKUP($A31,'effectif equipe'!$B$2:$AS$283,6,FALSE)))</f>
        <v/>
      </c>
      <c r="F31" s="56" t="str">
        <f ca="1">IF(B31="","",IF(VLOOKUP($A31,'effectif equipe'!$B$2:$AS$283,7,FALSE)="","",VLOOKUP($A31,'effectif equipe'!$B$2:$AS$283,7,FALSE)))</f>
        <v/>
      </c>
      <c r="G31" s="56" t="str">
        <f ca="1">IF(C31="","",IF(VLOOKUP($A31,'effectif equipe'!$B$2:$AS$283,8,FALSE)="","",VLOOKUP($A31,'effectif equipe'!$B$2:$AS$283,8,FALSE)))</f>
        <v/>
      </c>
      <c r="H31" s="56" t="str">
        <f ca="1">IF(A31="","",IF(VLOOKUP($A31,'effectif equipe'!$B$2:$AS$283,16,FALSE)="","",VLOOKUP($A31,'effectif equipe'!$B$2:$AS$283,16,FALSE)))</f>
        <v/>
      </c>
      <c r="I31" s="56" t="str">
        <f ca="1">IF(A31="","",IF(VLOOKUP($A31,'effectif equipe'!$B$2:$AS$283,19,FALSE)="","",VLOOKUP($A31,'effectif equipe'!$B$2:$AS$283,19,FALSE)))</f>
        <v/>
      </c>
    </row>
    <row r="32" spans="1:9" x14ac:dyDescent="0.25">
      <c r="A32" t="str">
        <f t="shared" ca="1" si="1"/>
        <v/>
      </c>
      <c r="B32" t="str">
        <f t="array" aca="1" ref="B32" ca="1">IF(ROWS($1:30)&lt;=COUNTIF(TS_data,$B$1),INDEX(MesData,SMALL(IF(TS_data=$B$1,ROW(INDIRECT("1:"&amp;ROWS(TS_data)))),ROWS($1:30)),1),"")</f>
        <v/>
      </c>
      <c r="C32" t="str">
        <f t="array" aca="1" ref="C32" ca="1">IF(ROWS($1:30)&lt;=COUNTIF(TS_data,$B$1),INDEX(MesData,SMALL(IF(TS_data=$B$1,ROW(INDIRECT("1:"&amp;ROWS(TS_data)))),ROWS($1:30)),2),"")</f>
        <v/>
      </c>
      <c r="D32" s="13" t="str">
        <f t="array" aca="1" ref="D32" ca="1">IF(ROWS($1:30)&lt;=COUNTIF(TS_data,$B$1),INDEX(MesData,SMALL(IF(TS_data=$B$1,ROW(INDIRECT("1:"&amp;ROWS(TS_data)))),ROWS($1:30)),3),"")</f>
        <v/>
      </c>
      <c r="E32" s="56" t="str">
        <f ca="1">IF(A32="","",IF(VLOOKUP($A32,'effectif equipe'!$B$2:$AS$283,6,FALSE)="","",VLOOKUP($A32,'effectif equipe'!$B$2:$AS$283,6,FALSE)))</f>
        <v/>
      </c>
      <c r="F32" s="56" t="str">
        <f ca="1">IF(B32="","",IF(VLOOKUP($A32,'effectif equipe'!$B$2:$AS$283,7,FALSE)="","",VLOOKUP($A32,'effectif equipe'!$B$2:$AS$283,7,FALSE)))</f>
        <v/>
      </c>
      <c r="G32" s="56" t="str">
        <f ca="1">IF(C32="","",IF(VLOOKUP($A32,'effectif equipe'!$B$2:$AS$283,8,FALSE)="","",VLOOKUP($A32,'effectif equipe'!$B$2:$AS$283,8,FALSE)))</f>
        <v/>
      </c>
      <c r="H32" s="56" t="str">
        <f ca="1">IF(A32="","",IF(VLOOKUP($A32,'effectif equipe'!$B$2:$AS$283,16,FALSE)="","",VLOOKUP($A32,'effectif equipe'!$B$2:$AS$283,16,FALSE)))</f>
        <v/>
      </c>
      <c r="I32" s="56" t="str">
        <f ca="1">IF(A32="","",IF(VLOOKUP($A32,'effectif equipe'!$B$2:$AS$283,19,FALSE)="","",VLOOKUP($A32,'effectif equipe'!$B$2:$AS$283,19,FALSE)))</f>
        <v/>
      </c>
    </row>
    <row r="33" spans="1:9" x14ac:dyDescent="0.25">
      <c r="A33" t="str">
        <f t="shared" ca="1" si="1"/>
        <v/>
      </c>
      <c r="B33" t="str">
        <f t="array" aca="1" ref="B33" ca="1">IF(ROWS($1:31)&lt;=COUNTIF(TS_data,$B$1),INDEX(MesData,SMALL(IF(TS_data=$B$1,ROW(INDIRECT("1:"&amp;ROWS(TS_data)))),ROWS($1:31)),1),"")</f>
        <v/>
      </c>
      <c r="C33" t="str">
        <f t="array" aca="1" ref="C33" ca="1">IF(ROWS($1:31)&lt;=COUNTIF(TS_data,$B$1),INDEX(MesData,SMALL(IF(TS_data=$B$1,ROW(INDIRECT("1:"&amp;ROWS(TS_data)))),ROWS($1:31)),2),"")</f>
        <v/>
      </c>
      <c r="D33" s="13" t="str">
        <f t="array" aca="1" ref="D33" ca="1">IF(ROWS($1:31)&lt;=COUNTIF(TS_data,$B$1),INDEX(MesData,SMALL(IF(TS_data=$B$1,ROW(INDIRECT("1:"&amp;ROWS(TS_data)))),ROWS($1:31)),3),"")</f>
        <v/>
      </c>
      <c r="E33" s="56" t="str">
        <f ca="1">IF(A33="","",IF(VLOOKUP($A33,'effectif equipe'!$B$2:$AS$283,6,FALSE)="","",VLOOKUP($A33,'effectif equipe'!$B$2:$AS$283,6,FALSE)))</f>
        <v/>
      </c>
      <c r="F33" s="56" t="str">
        <f ca="1">IF(B33="","",IF(VLOOKUP($A33,'effectif equipe'!$B$2:$AS$283,7,FALSE)="","",VLOOKUP($A33,'effectif equipe'!$B$2:$AS$283,7,FALSE)))</f>
        <v/>
      </c>
      <c r="G33" s="56" t="str">
        <f ca="1">IF(C33="","",IF(VLOOKUP($A33,'effectif equipe'!$B$2:$AS$283,8,FALSE)="","",VLOOKUP($A33,'effectif equipe'!$B$2:$AS$283,8,FALSE)))</f>
        <v/>
      </c>
      <c r="H33" s="56" t="str">
        <f ca="1">IF(A33="","",IF(VLOOKUP($A33,'effectif equipe'!$B$2:$AS$283,16,FALSE)="","",VLOOKUP($A33,'effectif equipe'!$B$2:$AS$283,16,FALSE)))</f>
        <v/>
      </c>
      <c r="I33" s="56" t="str">
        <f ca="1">IF(A33="","",IF(VLOOKUP($A33,'effectif equipe'!$B$2:$AS$283,19,FALSE)="","",VLOOKUP($A33,'effectif equipe'!$B$2:$AS$283,19,FALSE)))</f>
        <v/>
      </c>
    </row>
    <row r="34" spans="1:9" x14ac:dyDescent="0.25">
      <c r="A34" t="str">
        <f t="shared" ca="1" si="1"/>
        <v/>
      </c>
      <c r="B34" t="str">
        <f t="array" aca="1" ref="B34" ca="1">IF(ROWS($1:32)&lt;=COUNTIF(TS_data,$B$1),INDEX(MesData,SMALL(IF(TS_data=$B$1,ROW(INDIRECT("1:"&amp;ROWS(TS_data)))),ROWS($1:32)),1),"")</f>
        <v/>
      </c>
      <c r="C34" t="str">
        <f t="array" aca="1" ref="C34" ca="1">IF(ROWS($1:32)&lt;=COUNTIF(TS_data,$B$1),INDEX(MesData,SMALL(IF(TS_data=$B$1,ROW(INDIRECT("1:"&amp;ROWS(TS_data)))),ROWS($1:32)),2),"")</f>
        <v/>
      </c>
      <c r="D34" s="13" t="str">
        <f t="array" aca="1" ref="D34" ca="1">IF(ROWS($1:32)&lt;=COUNTIF(TS_data,$B$1),INDEX(MesData,SMALL(IF(TS_data=$B$1,ROW(INDIRECT("1:"&amp;ROWS(TS_data)))),ROWS($1:32)),3),"")</f>
        <v/>
      </c>
      <c r="E34" s="56" t="str">
        <f ca="1">IF(A34="","",IF(VLOOKUP($A34,'effectif equipe'!$B$2:$AS$283,6,FALSE)="","",VLOOKUP($A34,'effectif equipe'!$B$2:$AS$283,6,FALSE)))</f>
        <v/>
      </c>
      <c r="F34" s="56" t="str">
        <f ca="1">IF(B34="","",IF(VLOOKUP($A34,'effectif equipe'!$B$2:$AS$283,7,FALSE)="","",VLOOKUP($A34,'effectif equipe'!$B$2:$AS$283,7,FALSE)))</f>
        <v/>
      </c>
      <c r="G34" s="56" t="str">
        <f ca="1">IF(C34="","",IF(VLOOKUP($A34,'effectif equipe'!$B$2:$AS$283,8,FALSE)="","",VLOOKUP($A34,'effectif equipe'!$B$2:$AS$283,8,FALSE)))</f>
        <v/>
      </c>
      <c r="H34" s="56" t="str">
        <f ca="1">IF(A34="","",IF(VLOOKUP($A34,'effectif equipe'!$B$2:$AS$283,16,FALSE)="","",VLOOKUP($A34,'effectif equipe'!$B$2:$AS$283,16,FALSE)))</f>
        <v/>
      </c>
      <c r="I34" s="56" t="str">
        <f ca="1">IF(A34="","",IF(VLOOKUP($A34,'effectif equipe'!$B$2:$AS$283,19,FALSE)="","",VLOOKUP($A34,'effectif equipe'!$B$2:$AS$283,19,FALSE)))</f>
        <v/>
      </c>
    </row>
    <row r="35" spans="1:9" x14ac:dyDescent="0.25">
      <c r="A35" t="str">
        <f t="shared" ca="1" si="1"/>
        <v/>
      </c>
      <c r="B35" t="str">
        <f t="array" aca="1" ref="B35" ca="1">IF(ROWS($1:33)&lt;=COUNTIF(TS_data,$B$1),INDEX(MesData,SMALL(IF(TS_data=$B$1,ROW(INDIRECT("1:"&amp;ROWS(TS_data)))),ROWS($1:33)),1),"")</f>
        <v/>
      </c>
      <c r="C35" t="str">
        <f t="array" aca="1" ref="C35" ca="1">IF(ROWS($1:33)&lt;=COUNTIF(TS_data,$B$1),INDEX(MesData,SMALL(IF(TS_data=$B$1,ROW(INDIRECT("1:"&amp;ROWS(TS_data)))),ROWS($1:33)),2),"")</f>
        <v/>
      </c>
      <c r="D35" s="13" t="str">
        <f t="array" aca="1" ref="D35" ca="1">IF(ROWS($1:33)&lt;=COUNTIF(TS_data,$B$1),INDEX(MesData,SMALL(IF(TS_data=$B$1,ROW(INDIRECT("1:"&amp;ROWS(TS_data)))),ROWS($1:33)),3),"")</f>
        <v/>
      </c>
      <c r="E35" s="56" t="str">
        <f ca="1">IF(A35="","",IF(VLOOKUP($A35,'effectif equipe'!$B$2:$AS$283,6,FALSE)="","",VLOOKUP($A35,'effectif equipe'!$B$2:$AS$283,6,FALSE)))</f>
        <v/>
      </c>
      <c r="F35" s="56" t="str">
        <f ca="1">IF(B35="","",IF(VLOOKUP($A35,'effectif equipe'!$B$2:$AS$283,7,FALSE)="","",VLOOKUP($A35,'effectif equipe'!$B$2:$AS$283,7,FALSE)))</f>
        <v/>
      </c>
      <c r="G35" s="56" t="str">
        <f ca="1">IF(C35="","",IF(VLOOKUP($A35,'effectif equipe'!$B$2:$AS$283,8,FALSE)="","",VLOOKUP($A35,'effectif equipe'!$B$2:$AS$283,8,FALSE)))</f>
        <v/>
      </c>
      <c r="H35" s="56" t="str">
        <f ca="1">IF(A35="","",IF(VLOOKUP($A35,'effectif equipe'!$B$2:$AS$283,16,FALSE)="","",VLOOKUP($A35,'effectif equipe'!$B$2:$AS$283,16,FALSE)))</f>
        <v/>
      </c>
      <c r="I35" s="56" t="str">
        <f ca="1">IF(A35="","",IF(VLOOKUP($A35,'effectif equipe'!$B$2:$AS$283,19,FALSE)="","",VLOOKUP($A35,'effectif equipe'!$B$2:$AS$283,19,FALSE)))</f>
        <v/>
      </c>
    </row>
    <row r="36" spans="1:9" x14ac:dyDescent="0.25">
      <c r="A36" t="str">
        <f t="shared" ca="1" si="1"/>
        <v/>
      </c>
      <c r="B36" t="str">
        <f t="array" aca="1" ref="B36" ca="1">IF(ROWS($1:34)&lt;=COUNTIF(TS_data,$B$1),INDEX(MesData,SMALL(IF(TS_data=$B$1,ROW(INDIRECT("1:"&amp;ROWS(TS_data)))),ROWS($1:34)),1),"")</f>
        <v/>
      </c>
      <c r="C36" t="str">
        <f t="array" aca="1" ref="C36" ca="1">IF(ROWS($1:34)&lt;=COUNTIF(TS_data,$B$1),INDEX(MesData,SMALL(IF(TS_data=$B$1,ROW(INDIRECT("1:"&amp;ROWS(TS_data)))),ROWS($1:34)),2),"")</f>
        <v/>
      </c>
      <c r="D36" s="13" t="str">
        <f t="array" aca="1" ref="D36" ca="1">IF(ROWS($1:34)&lt;=COUNTIF(TS_data,$B$1),INDEX(MesData,SMALL(IF(TS_data=$B$1,ROW(INDIRECT("1:"&amp;ROWS(TS_data)))),ROWS($1:34)),3),"")</f>
        <v/>
      </c>
      <c r="E36" s="56" t="str">
        <f ca="1">IF(A36="","",IF(VLOOKUP($A36,'effectif equipe'!$B$2:$AS$283,6,FALSE)="","",VLOOKUP($A36,'effectif equipe'!$B$2:$AS$283,6,FALSE)))</f>
        <v/>
      </c>
      <c r="F36" s="56" t="str">
        <f ca="1">IF(B36="","",IF(VLOOKUP($A36,'effectif equipe'!$B$2:$AS$283,7,FALSE)="","",VLOOKUP($A36,'effectif equipe'!$B$2:$AS$283,7,FALSE)))</f>
        <v/>
      </c>
      <c r="G36" s="56" t="str">
        <f ca="1">IF(C36="","",IF(VLOOKUP($A36,'effectif equipe'!$B$2:$AS$283,8,FALSE)="","",VLOOKUP($A36,'effectif equipe'!$B$2:$AS$283,8,FALSE)))</f>
        <v/>
      </c>
      <c r="H36" s="56" t="str">
        <f ca="1">IF(A36="","",IF(VLOOKUP($A36,'effectif equipe'!$B$2:$AS$283,16,FALSE)="","",VLOOKUP($A36,'effectif equipe'!$B$2:$AS$283,16,FALSE)))</f>
        <v/>
      </c>
      <c r="I36" s="56" t="str">
        <f ca="1">IF(A36="","",IF(VLOOKUP($A36,'effectif equipe'!$B$2:$AS$283,19,FALSE)="","",VLOOKUP($A36,'effectif equipe'!$B$2:$AS$283,19,FALSE)))</f>
        <v/>
      </c>
    </row>
    <row r="37" spans="1:9" x14ac:dyDescent="0.25">
      <c r="A37" t="str">
        <f t="shared" ca="1" si="1"/>
        <v/>
      </c>
      <c r="B37" t="str">
        <f t="array" aca="1" ref="B37" ca="1">IF(ROWS($1:35)&lt;=COUNTIF(TS_data,$B$1),INDEX(MesData,SMALL(IF(TS_data=$B$1,ROW(INDIRECT("1:"&amp;ROWS(TS_data)))),ROWS($1:35)),1),"")</f>
        <v/>
      </c>
      <c r="C37" t="str">
        <f t="array" aca="1" ref="C37" ca="1">IF(ROWS($1:35)&lt;=COUNTIF(TS_data,$B$1),INDEX(MesData,SMALL(IF(TS_data=$B$1,ROW(INDIRECT("1:"&amp;ROWS(TS_data)))),ROWS($1:35)),2),"")</f>
        <v/>
      </c>
      <c r="D37" s="13" t="str">
        <f t="array" aca="1" ref="D37" ca="1">IF(ROWS($1:35)&lt;=COUNTIF(TS_data,$B$1),INDEX(MesData,SMALL(IF(TS_data=$B$1,ROW(INDIRECT("1:"&amp;ROWS(TS_data)))),ROWS($1:35)),3),"")</f>
        <v/>
      </c>
      <c r="E37" s="56" t="str">
        <f ca="1">IF(A37="","",IF(VLOOKUP($A37,'effectif equipe'!$B$2:$AS$283,6,FALSE)="","",VLOOKUP($A37,'effectif equipe'!$B$2:$AS$283,6,FALSE)))</f>
        <v/>
      </c>
      <c r="F37" s="56" t="str">
        <f ca="1">IF(B37="","",IF(VLOOKUP($A37,'effectif equipe'!$B$2:$AS$283,7,FALSE)="","",VLOOKUP($A37,'effectif equipe'!$B$2:$AS$283,7,FALSE)))</f>
        <v/>
      </c>
      <c r="G37" s="56" t="str">
        <f ca="1">IF(C37="","",IF(VLOOKUP($A37,'effectif equipe'!$B$2:$AS$283,8,FALSE)="","",VLOOKUP($A37,'effectif equipe'!$B$2:$AS$283,8,FALSE)))</f>
        <v/>
      </c>
      <c r="H37" s="56" t="str">
        <f ca="1">IF(A37="","",IF(VLOOKUP($A37,'effectif equipe'!$B$2:$AS$283,16,FALSE)="","",VLOOKUP($A37,'effectif equipe'!$B$2:$AS$283,16,FALSE)))</f>
        <v/>
      </c>
      <c r="I37" s="56" t="str">
        <f ca="1">IF(A37="","",IF(VLOOKUP($A37,'effectif equipe'!$B$2:$AS$283,19,FALSE)="","",VLOOKUP($A37,'effectif equipe'!$B$2:$AS$283,19,FALSE)))</f>
        <v/>
      </c>
    </row>
    <row r="38" spans="1:9" x14ac:dyDescent="0.25">
      <c r="A38" t="str">
        <f t="shared" ca="1" si="1"/>
        <v/>
      </c>
      <c r="B38" t="str">
        <f t="array" aca="1" ref="B38" ca="1">IF(ROWS($1:36)&lt;=COUNTIF(TS_data,$B$1),INDEX(MesData,SMALL(IF(TS_data=$B$1,ROW(INDIRECT("1:"&amp;ROWS(TS_data)))),ROWS($1:36)),1),"")</f>
        <v/>
      </c>
      <c r="C38" t="str">
        <f t="array" aca="1" ref="C38" ca="1">IF(ROWS($1:36)&lt;=COUNTIF(TS_data,$B$1),INDEX(MesData,SMALL(IF(TS_data=$B$1,ROW(INDIRECT("1:"&amp;ROWS(TS_data)))),ROWS($1:36)),2),"")</f>
        <v/>
      </c>
      <c r="D38" s="13" t="str">
        <f t="array" aca="1" ref="D38" ca="1">IF(ROWS($1:36)&lt;=COUNTIF(TS_data,$B$1),INDEX(MesData,SMALL(IF(TS_data=$B$1,ROW(INDIRECT("1:"&amp;ROWS(TS_data)))),ROWS($1:36)),3),"")</f>
        <v/>
      </c>
      <c r="E38" s="56" t="str">
        <f ca="1">IF(A38="","",IF(VLOOKUP($A38,'effectif equipe'!$B$2:$AS$283,6,FALSE)="","",VLOOKUP($A38,'effectif equipe'!$B$2:$AS$283,6,FALSE)))</f>
        <v/>
      </c>
      <c r="F38" s="56" t="str">
        <f ca="1">IF(B38="","",IF(VLOOKUP($A38,'effectif equipe'!$B$2:$AS$283,7,FALSE)="","",VLOOKUP($A38,'effectif equipe'!$B$2:$AS$283,7,FALSE)))</f>
        <v/>
      </c>
      <c r="G38" s="56" t="str">
        <f ca="1">IF(C38="","",IF(VLOOKUP($A38,'effectif equipe'!$B$2:$AS$283,8,FALSE)="","",VLOOKUP($A38,'effectif equipe'!$B$2:$AS$283,8,FALSE)))</f>
        <v/>
      </c>
      <c r="H38" s="56" t="str">
        <f ca="1">IF(A38="","",IF(VLOOKUP($A38,'effectif equipe'!$B$2:$AS$283,16,FALSE)="","",VLOOKUP($A38,'effectif equipe'!$B$2:$AS$283,16,FALSE)))</f>
        <v/>
      </c>
      <c r="I38" s="56" t="str">
        <f ca="1">IF(A38="","",IF(VLOOKUP($A38,'effectif equipe'!$B$2:$AS$283,19,FALSE)="","",VLOOKUP($A38,'effectif equipe'!$B$2:$AS$283,19,FALSE)))</f>
        <v/>
      </c>
    </row>
    <row r="39" spans="1:9" x14ac:dyDescent="0.25">
      <c r="B39" t="str">
        <f t="array" aca="1" ref="B39" ca="1">IF(ROWS($1:37)&lt;=COUNTIF(TS_data,$B$1),INDEX(MesData,SMALL(IF(TS_data=$B$1,ROW(INDIRECT("1:"&amp;ROWS(TS_data)))),ROWS($1:37)),1),"")</f>
        <v/>
      </c>
      <c r="C39" t="str">
        <f t="array" aca="1" ref="C39" ca="1">IF(ROWS($1:37)&lt;=COUNTIF(TS_data,$B$1),INDEX(MesData,SMALL(IF(TS_data=$B$1,ROW(INDIRECT("1:"&amp;ROWS(TS_data)))),ROWS($1:37)),2),"")</f>
        <v/>
      </c>
      <c r="D39" s="13" t="str">
        <f t="array" aca="1" ref="D39" ca="1">IF(ROWS($1:37)&lt;=COUNTIF(TS_data,$B$1),INDEX(MesData,SMALL(IF(TS_data=$B$1,ROW(INDIRECT("1:"&amp;ROWS(TS_data)))),ROWS($1:37)),3),"")</f>
        <v/>
      </c>
      <c r="E39" s="56" t="str">
        <f>IF(A39="","",IF(VLOOKUP($A39,'effectif equipe'!$B$2:$AS$283,6,FALSE)="","",VLOOKUP($A39,'effectif equipe'!$B$2:$AS$283,6,FALSE)))</f>
        <v/>
      </c>
      <c r="F39" s="56" t="str">
        <f ca="1">IF(B39="","",IF(VLOOKUP($A39,'effectif equipe'!$B$2:$AS$283,7,FALSE)="","",VLOOKUP($A39,'effectif equipe'!$B$2:$AS$283,7,FALSE)))</f>
        <v/>
      </c>
      <c r="G39" s="56" t="str">
        <f ca="1">IF(C39="","",IF(VLOOKUP($A39,'effectif equipe'!$B$2:$AS$283,8,FALSE)="","",VLOOKUP($A39,'effectif equipe'!$B$2:$AS$283,8,FALSE)))</f>
        <v/>
      </c>
      <c r="H39" s="56" t="str">
        <f>IF(A39="","",IF(VLOOKUP($A39,'effectif equipe'!$B$2:$AS$283,16,FALSE)="","",VLOOKUP($A39,'effectif equipe'!$B$2:$AS$283,16,FALSE)))</f>
        <v/>
      </c>
      <c r="I39" s="56" t="str">
        <f>IF(A39="","",IF(VLOOKUP($A39,'effectif equipe'!$B$2:$AS$283,19,FALSE)="","",VLOOKUP($A39,'effectif equipe'!$B$2:$AS$283,19,FALSE)))</f>
        <v/>
      </c>
    </row>
    <row r="40" spans="1:9" x14ac:dyDescent="0.25">
      <c r="B40" t="str">
        <f t="array" aca="1" ref="B40" ca="1">IF(ROWS($1:38)&lt;=COUNTIF(TS_data,$B$1),INDEX(MesData,SMALL(IF(TS_data=$B$1,ROW(INDIRECT("1:"&amp;ROWS(TS_data)))),ROWS($1:38)),1),"")</f>
        <v/>
      </c>
      <c r="C40" t="str">
        <f t="array" aca="1" ref="C40" ca="1">IF(ROWS($1:38)&lt;=COUNTIF(TS_data,$B$1),INDEX(MesData,SMALL(IF(TS_data=$B$1,ROW(INDIRECT("1:"&amp;ROWS(TS_data)))),ROWS($1:38)),2),"")</f>
        <v/>
      </c>
      <c r="D40" s="13" t="str">
        <f t="array" aca="1" ref="D40" ca="1">IF(ROWS($1:38)&lt;=COUNTIF(TS_data,$B$1),INDEX(MesData,SMALL(IF(TS_data=$B$1,ROW(INDIRECT("1:"&amp;ROWS(TS_data)))),ROWS($1:38)),3),"")</f>
        <v/>
      </c>
      <c r="E40" s="56" t="str">
        <f>IF(A40="","",VLOOKUP($A40,'effectif equipe'!$B$2:$AP$280,6,FALSE))</f>
        <v/>
      </c>
      <c r="H40" s="56" t="str">
        <f>IF(A40="","",IF(VLOOKUP($A40,'effectif equipe'!$B$2:$AS$283,16,FALSE)="","",VLOOKUP($A40,'effectif equipe'!$B$2:$AS$283,16,FALSE)))</f>
        <v/>
      </c>
      <c r="I40" s="56" t="str">
        <f>IF(A40="","",IF(VLOOKUP($A40,'effectif equipe'!$B$2:$AS$283,19,FALSE)="","",VLOOKUP($A40,'effectif equipe'!$B$2:$AS$283,19,FALSE)))</f>
        <v/>
      </c>
    </row>
    <row r="41" spans="1:9" x14ac:dyDescent="0.25">
      <c r="B41" t="str">
        <f t="array" aca="1" ref="B41" ca="1">IF(ROWS($1:39)&lt;=COUNTIF(TS_data,$B$1),INDEX(MesData,SMALL(IF(TS_data=$B$1,ROW(INDIRECT("1:"&amp;ROWS(TS_data)))),ROWS($1:39)),1),"")</f>
        <v/>
      </c>
      <c r="C41" t="str">
        <f t="array" aca="1" ref="C41" ca="1">IF(ROWS($1:39)&lt;=COUNTIF(TS_data,$B$1),INDEX(MesData,SMALL(IF(TS_data=$B$1,ROW(INDIRECT("1:"&amp;ROWS(TS_data)))),ROWS($1:39)),2),"")</f>
        <v/>
      </c>
      <c r="D41" s="13" t="str">
        <f t="array" aca="1" ref="D41" ca="1">IF(ROWS($1:39)&lt;=COUNTIF(TS_data,$B$1),INDEX(MesData,SMALL(IF(TS_data=$B$1,ROW(INDIRECT("1:"&amp;ROWS(TS_data)))),ROWS($1:39)),3),"")</f>
        <v/>
      </c>
      <c r="E41" s="56" t="str">
        <f>IF(A41="","",VLOOKUP($A41,'effectif equipe'!$B$2:$AP$280,6,FALSE))</f>
        <v/>
      </c>
      <c r="H41" s="56" t="str">
        <f>IF(A41="","",IF(VLOOKUP($A41,'effectif equipe'!$B$2:$AS$283,16,FALSE)="","",VLOOKUP($A41,'effectif equipe'!$B$2:$AS$283,16,FALSE)))</f>
        <v/>
      </c>
      <c r="I41" s="56" t="str">
        <f>IF(A41="","",IF(VLOOKUP($A41,'effectif equipe'!$B$2:$AS$283,19,FALSE)="","",VLOOKUP($A41,'effectif equipe'!$B$2:$AS$283,19,FALSE)))</f>
        <v/>
      </c>
    </row>
    <row r="42" spans="1:9" x14ac:dyDescent="0.25">
      <c r="B42" t="str">
        <f t="array" aca="1" ref="B42" ca="1">IF(ROWS($1:40)&lt;=COUNTIF(TS_data,$B$1),INDEX(MesData,SMALL(IF(TS_data=$B$1,ROW(INDIRECT("1:"&amp;ROWS(TS_data)))),ROWS($1:40)),1),"")</f>
        <v/>
      </c>
      <c r="C42" t="str">
        <f t="array" aca="1" ref="C42" ca="1">IF(ROWS($1:40)&lt;=COUNTIF(TS_data,$B$1),INDEX(MesData,SMALL(IF(TS_data=$B$1,ROW(INDIRECT("1:"&amp;ROWS(TS_data)))),ROWS($1:40)),2),"")</f>
        <v/>
      </c>
      <c r="D42" s="13" t="str">
        <f t="array" aca="1" ref="D42" ca="1">IF(ROWS($1:40)&lt;=COUNTIF(TS_data,$B$1),INDEX(MesData,SMALL(IF(TS_data=$B$1,ROW(INDIRECT("1:"&amp;ROWS(TS_data)))),ROWS($1:40)),3),"")</f>
        <v/>
      </c>
      <c r="E42" s="56" t="str">
        <f>IF(A42="","",VLOOKUP($A42,'effectif equipe'!$B$2:$AP$280,6,FALSE))</f>
        <v/>
      </c>
      <c r="H42" s="56" t="str">
        <f>IF(A42="","",IF(VLOOKUP($A42,'effectif equipe'!$B$2:$AS$283,16,FALSE)="","",VLOOKUP($A42,'effectif equipe'!$B$2:$AS$283,16,FALSE)))</f>
        <v/>
      </c>
      <c r="I42" s="56" t="str">
        <f>IF(A42="","",IF(VLOOKUP($A42,'effectif equipe'!$B$2:$AS$283,19,FALSE)="","",VLOOKUP($A42,'effectif equipe'!$B$2:$AS$283,19,FALSE)))</f>
        <v/>
      </c>
    </row>
    <row r="43" spans="1:9" x14ac:dyDescent="0.25">
      <c r="B43" t="str">
        <f t="array" aca="1" ref="B43" ca="1">IF(ROWS($1:41)&lt;=COUNTIF(TS_data,$B$1),INDEX(MesData,SMALL(IF(TS_data=$B$1,ROW(INDIRECT("1:"&amp;ROWS(TS_data)))),ROWS($1:41)),1),"")</f>
        <v/>
      </c>
      <c r="C43" t="str">
        <f t="array" aca="1" ref="C43" ca="1">IF(ROWS($1:41)&lt;=COUNTIF(TS_data,$B$1),INDEX(MesData,SMALL(IF(TS_data=$B$1,ROW(INDIRECT("1:"&amp;ROWS(TS_data)))),ROWS($1:41)),2),"")</f>
        <v/>
      </c>
      <c r="D43" s="13" t="str">
        <f t="array" aca="1" ref="D43" ca="1">IF(ROWS($1:41)&lt;=COUNTIF(TS_data,$B$1),INDEX(MesData,SMALL(IF(TS_data=$B$1,ROW(INDIRECT("1:"&amp;ROWS(TS_data)))),ROWS($1:41)),3),"")</f>
        <v/>
      </c>
      <c r="E43" s="56" t="str">
        <f>IF(A43="","",VLOOKUP($A43,'effectif equipe'!$B$2:$AP$280,6,FALSE))</f>
        <v/>
      </c>
      <c r="H43" s="56" t="str">
        <f>IF(A43="","",IF(VLOOKUP($A43,'effectif equipe'!$B$2:$AS$283,16,FALSE)="","",VLOOKUP($A43,'effectif equipe'!$B$2:$AS$283,16,FALSE)))</f>
        <v/>
      </c>
      <c r="I43" s="56" t="str">
        <f>IF(A43="","",IF(VLOOKUP($A43,'effectif equipe'!$B$2:$AS$283,19,FALSE)="","",VLOOKUP($A43,'effectif equipe'!$B$2:$AS$283,19,FALSE)))</f>
        <v/>
      </c>
    </row>
    <row r="44" spans="1:9" x14ac:dyDescent="0.25">
      <c r="B44" t="str">
        <f t="array" aca="1" ref="B44" ca="1">IF(ROWS($1:42)&lt;=COUNTIF(TS_data,$B$1),INDEX(MesData,SMALL(IF(TS_data=$B$1,ROW(INDIRECT("1:"&amp;ROWS(TS_data)))),ROWS($1:42)),1),"")</f>
        <v/>
      </c>
      <c r="C44" t="str">
        <f t="array" aca="1" ref="C44" ca="1">IF(ROWS($1:42)&lt;=COUNTIF(TS_data,$B$1),INDEX(MesData,SMALL(IF(TS_data=$B$1,ROW(INDIRECT("1:"&amp;ROWS(TS_data)))),ROWS($1:42)),2),"")</f>
        <v/>
      </c>
      <c r="D44" s="13" t="str">
        <f t="array" aca="1" ref="D44" ca="1">IF(ROWS($1:42)&lt;=COUNTIF(TS_data,$B$1),INDEX(MesData,SMALL(IF(TS_data=$B$1,ROW(INDIRECT("1:"&amp;ROWS(TS_data)))),ROWS($1:42)),3),"")</f>
        <v/>
      </c>
      <c r="E44" s="56" t="str">
        <f>IF(A44="","",VLOOKUP($A44,'effectif equipe'!$B$2:$AP$280,6,FALSE))</f>
        <v/>
      </c>
      <c r="H44" s="56" t="str">
        <f>IF(A44="","",IF(VLOOKUP($A44,'effectif equipe'!$B$2:$AS$283,16,FALSE)="","",VLOOKUP($A44,'effectif equipe'!$B$2:$AS$283,16,FALSE)))</f>
        <v/>
      </c>
      <c r="I44" s="56" t="str">
        <f>IF(A44="","",IF(VLOOKUP($A44,'effectif equipe'!$B$2:$AS$283,19,FALSE)="","",VLOOKUP($A44,'effectif equipe'!$B$2:$AS$283,19,FALSE)))</f>
        <v/>
      </c>
    </row>
    <row r="45" spans="1:9" x14ac:dyDescent="0.25">
      <c r="B45" t="str">
        <f t="array" aca="1" ref="B45" ca="1">IF(ROWS($1:43)&lt;=COUNTIF(TS_data,$B$1),INDEX(MesData,SMALL(IF(TS_data=$B$1,ROW(INDIRECT("1:"&amp;ROWS(TS_data)))),ROWS($1:43)),1),"")</f>
        <v/>
      </c>
      <c r="D45" s="13" t="str">
        <f t="array" aca="1" ref="D45" ca="1">IF(ROWS($1:43)&lt;=COUNTIF(TS_data,$B$1),INDEX(MesData,SMALL(IF(TS_data=$B$1,ROW(INDIRECT("1:"&amp;ROWS(TS_data)))),ROWS($1:43)),3),"")</f>
        <v/>
      </c>
      <c r="E45" s="56" t="str">
        <f>IF(A45="","",VLOOKUP($A45,'effectif equipe'!$B$2:$AP$280,6,FALSE))</f>
        <v/>
      </c>
    </row>
    <row r="46" spans="1:9" x14ac:dyDescent="0.25">
      <c r="B46" t="str">
        <f t="array" aca="1" ref="B46" ca="1">IF(ROWS($1:44)&lt;=COUNTIF(TS_data,$B$1),INDEX(MesData,SMALL(IF(TS_data=$B$1,ROW(INDIRECT("1:"&amp;ROWS(TS_data)))),ROWS($1:44)),1),"")</f>
        <v/>
      </c>
      <c r="C46" t="str">
        <f t="array" aca="1" ref="C46" ca="1">IF(ROWS($1:44)&lt;=COUNTIF(TS_data,$B$1),INDEX(MesData,SMALL(IF(TS_data=$B$1,ROW(INDIRECT("1:"&amp;ROWS(TS_data)))),ROWS($1:44)),2),"")</f>
        <v/>
      </c>
      <c r="D46" s="13" t="str">
        <f t="array" aca="1" ref="D46" ca="1">IF(ROWS($1:44)&lt;=COUNTIF(TS_data,$B$1),INDEX(MesData,SMALL(IF(TS_data=$B$1,ROW(INDIRECT("1:"&amp;ROWS(TS_data)))),ROWS($1:44)),3),"")</f>
        <v/>
      </c>
      <c r="E46" s="56" t="str">
        <f>IF(A46="","",VLOOKUP($A46,'effectif equipe'!$B$2:$AP$280,6,FALSE))</f>
        <v/>
      </c>
    </row>
    <row r="47" spans="1:9" x14ac:dyDescent="0.25">
      <c r="B47" t="str">
        <f t="array" aca="1" ref="B47" ca="1">IF(ROWS($1:45)&lt;=COUNTIF(TS_data,$B$1),INDEX(MesData,SMALL(IF(TS_data=$B$1,ROW(INDIRECT("1:"&amp;ROWS(TS_data)))),ROWS($1:45)),1),"")</f>
        <v/>
      </c>
      <c r="C47" t="str">
        <f t="array" aca="1" ref="C47" ca="1">IF(ROWS($1:45)&lt;=COUNTIF(TS_data,$B$1),INDEX(MesData,SMALL(IF(TS_data=$B$1,ROW(INDIRECT("1:"&amp;ROWS(TS_data)))),ROWS($1:45)),2),"")</f>
        <v/>
      </c>
      <c r="D47" s="13" t="str">
        <f t="array" aca="1" ref="D47" ca="1">IF(ROWS($1:45)&lt;=COUNTIF(TS_data,$B$1),INDEX(MesData,SMALL(IF(TS_data=$B$1,ROW(INDIRECT("1:"&amp;ROWS(TS_data)))),ROWS($1:45)),3),"")</f>
        <v/>
      </c>
      <c r="E47" s="56" t="str">
        <f>IF(A47="","",VLOOKUP($A47,'effectif equipe'!$B$2:$AP$280,6,FALSE))</f>
        <v/>
      </c>
    </row>
    <row r="48" spans="1:9" x14ac:dyDescent="0.25">
      <c r="B48" t="str">
        <f t="array" aca="1" ref="B48" ca="1">IF(ROWS($1:46)&lt;=COUNTIF(TS_data,$B$1),INDEX(MesData,SMALL(IF(TS_data=$B$1,ROW(INDIRECT("1:"&amp;ROWS(TS_data)))),ROWS($1:46)),1),"")</f>
        <v/>
      </c>
      <c r="C48" t="str">
        <f t="array" aca="1" ref="C48" ca="1">IF(ROWS($1:46)&lt;=COUNTIF(TS_data,$B$1),INDEX(MesData,SMALL(IF(TS_data=$B$1,ROW(INDIRECT("1:"&amp;ROWS(TS_data)))),ROWS($1:46)),2),"")</f>
        <v/>
      </c>
      <c r="D48" s="13" t="str">
        <f t="array" aca="1" ref="D48" ca="1">IF(ROWS($1:46)&lt;=COUNTIF(TS_data,$B$1),INDEX(MesData,SMALL(IF(TS_data=$B$1,ROW(INDIRECT("1:"&amp;ROWS(TS_data)))),ROWS($1:46)),3),"")</f>
        <v/>
      </c>
      <c r="E48" s="56" t="str">
        <f>IF(A48="","",VLOOKUP($A48,'effectif equipe'!$B$2:$AP$280,6,FALSE))</f>
        <v/>
      </c>
    </row>
    <row r="49" spans="2:5" x14ac:dyDescent="0.25">
      <c r="B49" t="str">
        <f t="array" aca="1" ref="B49" ca="1">IF(ROWS($1:47)&lt;=COUNTIF(TS_data,$B$1),INDEX(MesData,SMALL(IF(TS_data=$B$1,ROW(INDIRECT("1:"&amp;ROWS(TS_data)))),ROWS($1:47)),1),"")</f>
        <v/>
      </c>
      <c r="C49" t="str">
        <f t="array" aca="1" ref="C49" ca="1">IF(ROWS($1:47)&lt;=COUNTIF(TS_data,$B$1),INDEX(MesData,SMALL(IF(TS_data=$B$1,ROW(INDIRECT("1:"&amp;ROWS(TS_data)))),ROWS($1:47)),2),"")</f>
        <v/>
      </c>
      <c r="D49" s="13" t="str">
        <f t="array" aca="1" ref="D49" ca="1">IF(ROWS($1:47)&lt;=COUNTIF(TS_data,$B$1),INDEX(MesData,SMALL(IF(TS_data=$B$1,ROW(INDIRECT("1:"&amp;ROWS(TS_data)))),ROWS($1:47)),3),"")</f>
        <v/>
      </c>
      <c r="E49" s="56" t="str">
        <f>IF(A49="","",VLOOKUP($A49,'effectif equipe'!$B$2:$AP$280,6,FALSE))</f>
        <v/>
      </c>
    </row>
    <row r="50" spans="2:5" x14ac:dyDescent="0.25">
      <c r="B50" t="str">
        <f t="array" aca="1" ref="B50" ca="1">IF(ROWS($1:48)&lt;=COUNTIF(TS_data,$B$1),INDEX(MesData,SMALL(IF(TS_data=$B$1,ROW(INDIRECT("1:"&amp;ROWS(TS_data)))),ROWS($1:48)),1),"")</f>
        <v/>
      </c>
      <c r="C50" t="str">
        <f t="array" aca="1" ref="C50" ca="1">IF(ROWS($1:48)&lt;=COUNTIF(TS_data,$B$1),INDEX(MesData,SMALL(IF(TS_data=$B$1,ROW(INDIRECT("1:"&amp;ROWS(TS_data)))),ROWS($1:48)),2),"")</f>
        <v/>
      </c>
      <c r="D50" s="13" t="str">
        <f t="array" aca="1" ref="D50" ca="1">IF(ROWS($1:48)&lt;=COUNTIF(TS_data,$B$1),INDEX(MesData,SMALL(IF(TS_data=$B$1,ROW(INDIRECT("1:"&amp;ROWS(TS_data)))),ROWS($1:48)),3),"")</f>
        <v/>
      </c>
      <c r="E50" s="56" t="str">
        <f>IF(A50="","",VLOOKUP($A50,'effectif equipe'!$B$2:$AP$280,6,FALSE))</f>
        <v/>
      </c>
    </row>
    <row r="51" spans="2:5" x14ac:dyDescent="0.25">
      <c r="B51" t="str">
        <f t="array" aca="1" ref="B51" ca="1">IF(ROWS($1:49)&lt;=COUNTIF(TS_data,$B$1),INDEX(MesData,SMALL(IF(TS_data=$B$1,ROW(INDIRECT("1:"&amp;ROWS(TS_data)))),ROWS($1:49)),1),"")</f>
        <v/>
      </c>
      <c r="C51" t="str">
        <f t="array" aca="1" ref="C51" ca="1">IF(ROWS($1:49)&lt;=COUNTIF(TS_data,$B$1),INDEX(MesData,SMALL(IF(TS_data=$B$1,ROW(INDIRECT("1:"&amp;ROWS(TS_data)))),ROWS($1:49)),2),"")</f>
        <v/>
      </c>
      <c r="D51" s="13" t="str">
        <f t="array" aca="1" ref="D51" ca="1">IF(ROWS($1:49)&lt;=COUNTIF(TS_data,$B$1),INDEX(MesData,SMALL(IF(TS_data=$B$1,ROW(INDIRECT("1:"&amp;ROWS(TS_data)))),ROWS($1:49)),3),"")</f>
        <v/>
      </c>
      <c r="E51" s="56" t="str">
        <f>IF(A51="","",VLOOKUP($A51,'effectif equipe'!$B$2:$AP$280,6,FALSE))</f>
        <v/>
      </c>
    </row>
    <row r="52" spans="2:5" x14ac:dyDescent="0.25">
      <c r="B52" t="str">
        <f t="array" aca="1" ref="B52" ca="1">IF(ROWS($1:50)&lt;=COUNTIF(TS_data,$B$1),INDEX(MesData,SMALL(IF(TS_data=$B$1,ROW(INDIRECT("1:"&amp;ROWS(TS_data)))),ROWS($1:50)),1),"")</f>
        <v/>
      </c>
      <c r="C52" t="str">
        <f t="array" aca="1" ref="C52" ca="1">IF(ROWS($1:50)&lt;=COUNTIF(TS_data,$B$1),INDEX(MesData,SMALL(IF(TS_data=$B$1,ROW(INDIRECT("1:"&amp;ROWS(TS_data)))),ROWS($1:50)),2),"")</f>
        <v/>
      </c>
      <c r="D52" s="13" t="str">
        <f t="array" aca="1" ref="D52" ca="1">IF(ROWS($1:50)&lt;=COUNTIF(TS_data,$B$1),INDEX(MesData,SMALL(IF(TS_data=$B$1,ROW(INDIRECT("1:"&amp;ROWS(TS_data)))),ROWS($1:50)),3),"")</f>
        <v/>
      </c>
      <c r="E52" s="56" t="str">
        <f>IF(A52="","",VLOOKUP($A52,'effectif equipe'!$B$2:$AP$280,6,FALSE))</f>
        <v/>
      </c>
    </row>
    <row r="53" spans="2:5" x14ac:dyDescent="0.25">
      <c r="B53" t="str">
        <f t="array" aca="1" ref="B53" ca="1">IF(ROWS($1:51)&lt;=COUNTIF(TS_data,$B$1),INDEX(MesData,SMALL(IF(TS_data=$B$1,ROW(INDIRECT("1:"&amp;ROWS(TS_data)))),ROWS($1:51)),1),"")</f>
        <v/>
      </c>
      <c r="C53" t="str">
        <f t="array" aca="1" ref="C53" ca="1">IF(ROWS($1:51)&lt;=COUNTIF(TS_data,$B$1),INDEX(MesData,SMALL(IF(TS_data=$B$1,ROW(INDIRECT("1:"&amp;ROWS(TS_data)))),ROWS($1:51)),2),"")</f>
        <v/>
      </c>
      <c r="D53" s="13" t="str">
        <f t="array" aca="1" ref="D53" ca="1">IF(ROWS($1:51)&lt;=COUNTIF(TS_data,$B$1),INDEX(MesData,SMALL(IF(TS_data=$B$1,ROW(INDIRECT("1:"&amp;ROWS(TS_data)))),ROWS($1:51)),3),"")</f>
        <v/>
      </c>
      <c r="E53" s="56" t="str">
        <f>IF(A53="","",VLOOKUP($A53,'effectif equipe'!$B$2:$AP$280,6,FALSE))</f>
        <v/>
      </c>
    </row>
    <row r="54" spans="2:5" x14ac:dyDescent="0.25">
      <c r="B54" t="str">
        <f t="array" aca="1" ref="B54" ca="1">IF(ROWS($1:52)&lt;=COUNTIF(TS_data,$B$1),INDEX(MesData,SMALL(IF(TS_data=$B$1,ROW(INDIRECT("1:"&amp;ROWS(TS_data)))),ROWS($1:52)),1),"")</f>
        <v/>
      </c>
      <c r="C54" t="str">
        <f t="array" aca="1" ref="C54" ca="1">IF(ROWS($1:52)&lt;=COUNTIF(TS_data,$B$1),INDEX(MesData,SMALL(IF(TS_data=$B$1,ROW(INDIRECT("1:"&amp;ROWS(TS_data)))),ROWS($1:52)),2),"")</f>
        <v/>
      </c>
      <c r="D54" s="13" t="str">
        <f t="array" aca="1" ref="D54" ca="1">IF(ROWS($1:52)&lt;=COUNTIF(TS_data,$B$1),INDEX(MesData,SMALL(IF(TS_data=$B$1,ROW(INDIRECT("1:"&amp;ROWS(TS_data)))),ROWS($1:52)),3),"")</f>
        <v/>
      </c>
      <c r="E54" s="56" t="str">
        <f>IF(A54="","",VLOOKUP($A54,'effectif equipe'!$B$2:$AP$280,6,FALSE))</f>
        <v/>
      </c>
    </row>
    <row r="55" spans="2:5" x14ac:dyDescent="0.25">
      <c r="B55" t="str">
        <f t="array" aca="1" ref="B55" ca="1">IF(ROWS($1:53)&lt;=COUNTIF(TS_data,$B$1),INDEX(MesData,SMALL(IF(TS_data=$B$1,ROW(INDIRECT("1:"&amp;ROWS(TS_data)))),ROWS($1:53)),1),"")</f>
        <v/>
      </c>
      <c r="C55" t="str">
        <f t="array" aca="1" ref="C55" ca="1">IF(ROWS($1:53)&lt;=COUNTIF(TS_data,$B$1),INDEX(MesData,SMALL(IF(TS_data=$B$1,ROW(INDIRECT("1:"&amp;ROWS(TS_data)))),ROWS($1:53)),2),"")</f>
        <v/>
      </c>
      <c r="D55" s="13" t="str">
        <f t="array" aca="1" ref="D55" ca="1">IF(ROWS($1:53)&lt;=COUNTIF(TS_data,$B$1),INDEX(MesData,SMALL(IF(TS_data=$B$1,ROW(INDIRECT("1:"&amp;ROWS(TS_data)))),ROWS($1:53)),3),"")</f>
        <v/>
      </c>
      <c r="E55" s="56" t="str">
        <f>IF(A55="","",VLOOKUP($A55,'effectif equipe'!$B$2:$AP$280,6,FALSE))</f>
        <v/>
      </c>
    </row>
    <row r="56" spans="2:5" x14ac:dyDescent="0.25">
      <c r="B56" t="str">
        <f t="array" aca="1" ref="B56" ca="1">IF(ROWS($1:54)&lt;=COUNTIF(TS_data,$B$1),INDEX(MesData,SMALL(IF(TS_data=$B$1,ROW(INDIRECT("1:"&amp;ROWS(TS_data)))),ROWS($1:54)),1),"")</f>
        <v/>
      </c>
      <c r="C56" t="str">
        <f t="array" aca="1" ref="C56" ca="1">IF(ROWS($1:54)&lt;=COUNTIF(TS_data,$B$1),INDEX(MesData,SMALL(IF(TS_data=$B$1,ROW(INDIRECT("1:"&amp;ROWS(TS_data)))),ROWS($1:54)),2),"")</f>
        <v/>
      </c>
      <c r="D56" s="13" t="str">
        <f t="array" aca="1" ref="D56" ca="1">IF(ROWS($1:54)&lt;=COUNTIF(TS_data,$B$1),INDEX(MesData,SMALL(IF(TS_data=$B$1,ROW(INDIRECT("1:"&amp;ROWS(TS_data)))),ROWS($1:54)),3),"")</f>
        <v/>
      </c>
      <c r="E56" s="56" t="str">
        <f>IF(A56="","",VLOOKUP($A56,'effectif equipe'!$B$2:$AP$280,6,FALSE))</f>
        <v/>
      </c>
    </row>
    <row r="57" spans="2:5" x14ac:dyDescent="0.25">
      <c r="B57" t="str">
        <f t="array" aca="1" ref="B57" ca="1">IF(ROWS($1:55)&lt;=COUNTIF(TS_data,$B$1),INDEX(MesData,SMALL(IF(TS_data=$B$1,ROW(INDIRECT("1:"&amp;ROWS(TS_data)))),ROWS($1:55)),1),"")</f>
        <v/>
      </c>
      <c r="C57" t="str">
        <f t="array" aca="1" ref="C57" ca="1">IF(ROWS($1:55)&lt;=COUNTIF(TS_data,$B$1),INDEX(MesData,SMALL(IF(TS_data=$B$1,ROW(INDIRECT("1:"&amp;ROWS(TS_data)))),ROWS($1:55)),2),"")</f>
        <v/>
      </c>
      <c r="D57" s="13" t="str">
        <f t="array" aca="1" ref="D57" ca="1">IF(ROWS($1:55)&lt;=COUNTIF(TS_data,$B$1),INDEX(MesData,SMALL(IF(TS_data=$B$1,ROW(INDIRECT("1:"&amp;ROWS(TS_data)))),ROWS($1:55)),3),"")</f>
        <v/>
      </c>
      <c r="E57" s="56" t="str">
        <f>IF(A57="","",VLOOKUP($A57,'effectif equipe'!$B$2:$AP$280,6,FALSE))</f>
        <v/>
      </c>
    </row>
    <row r="58" spans="2:5" x14ac:dyDescent="0.25">
      <c r="B58" t="str">
        <f t="array" aca="1" ref="B58" ca="1">IF(ROWS($1:56)&lt;=COUNTIF(TS_data,$B$1),INDEX(MesData,SMALL(IF(TS_data=$B$1,ROW(INDIRECT("1:"&amp;ROWS(TS_data)))),ROWS($1:56)),1),"")</f>
        <v/>
      </c>
      <c r="C58" t="str">
        <f t="array" aca="1" ref="C58" ca="1">IF(ROWS($1:56)&lt;=COUNTIF(TS_data,$B$1),INDEX(MesData,SMALL(IF(TS_data=$B$1,ROW(INDIRECT("1:"&amp;ROWS(TS_data)))),ROWS($1:56)),2),"")</f>
        <v/>
      </c>
      <c r="D58" s="13" t="str">
        <f t="array" aca="1" ref="D58" ca="1">IF(ROWS($1:56)&lt;=COUNTIF(TS_data,$B$1),INDEX(MesData,SMALL(IF(TS_data=$B$1,ROW(INDIRECT("1:"&amp;ROWS(TS_data)))),ROWS($1:56)),3),"")</f>
        <v/>
      </c>
      <c r="E58" s="56" t="str">
        <f>IF(A58="","",VLOOKUP($A58,'effectif equipe'!$B$2:$AP$280,6,FALSE))</f>
        <v/>
      </c>
    </row>
    <row r="59" spans="2:5" x14ac:dyDescent="0.25">
      <c r="B59" t="str">
        <f t="array" aca="1" ref="B59" ca="1">IF(ROWS($1:57)&lt;=COUNTIF(TS_data,$B$1),INDEX(MesData,SMALL(IF(TS_data=$B$1,ROW(INDIRECT("1:"&amp;ROWS(TS_data)))),ROWS($1:57)),1),"")</f>
        <v/>
      </c>
      <c r="C59" t="str">
        <f t="array" aca="1" ref="C59" ca="1">IF(ROWS($1:57)&lt;=COUNTIF(TS_data,$B$1),INDEX(MesData,SMALL(IF(TS_data=$B$1,ROW(INDIRECT("1:"&amp;ROWS(TS_data)))),ROWS($1:57)),2),"")</f>
        <v/>
      </c>
      <c r="D59" s="13" t="str">
        <f t="array" aca="1" ref="D59" ca="1">IF(ROWS($1:57)&lt;=COUNTIF(TS_data,$B$1),INDEX(MesData,SMALL(IF(TS_data=$B$1,ROW(INDIRECT("1:"&amp;ROWS(TS_data)))),ROWS($1:57)),3),"")</f>
        <v/>
      </c>
      <c r="E59" s="56" t="str">
        <f>IF(A59="","",VLOOKUP($A59,'effectif equipe'!$B$2:$AP$280,6,FALSE))</f>
        <v/>
      </c>
    </row>
    <row r="60" spans="2:5" x14ac:dyDescent="0.25">
      <c r="B60" t="str">
        <f t="array" aca="1" ref="B60" ca="1">IF(ROWS($1:58)&lt;=COUNTIF(TS_data,$B$1),INDEX(MesData,SMALL(IF(TS_data=$B$1,ROW(INDIRECT("1:"&amp;ROWS(TS_data)))),ROWS($1:58)),1),"")</f>
        <v/>
      </c>
      <c r="C60" t="str">
        <f t="array" aca="1" ref="C60" ca="1">IF(ROWS($1:58)&lt;=COUNTIF(TS_data,$B$1),INDEX(MesData,SMALL(IF(TS_data=$B$1,ROW(INDIRECT("1:"&amp;ROWS(TS_data)))),ROWS($1:58)),2),"")</f>
        <v/>
      </c>
      <c r="D60" s="13" t="str">
        <f t="array" aca="1" ref="D60" ca="1">IF(ROWS($1:58)&lt;=COUNTIF(TS_data,$B$1),INDEX(MesData,SMALL(IF(TS_data=$B$1,ROW(INDIRECT("1:"&amp;ROWS(TS_data)))),ROWS($1:58)),3),"")</f>
        <v/>
      </c>
      <c r="E60" s="56" t="str">
        <f>IF(A60="","",VLOOKUP($A60,'effectif equipe'!$B$2:$AP$280,6,FALSE))</f>
        <v/>
      </c>
    </row>
    <row r="61" spans="2:5" x14ac:dyDescent="0.25">
      <c r="B61" t="str">
        <f t="array" aca="1" ref="B61" ca="1">IF(ROWS($1:59)&lt;=COUNTIF(TS_data,$B$1),INDEX(MesData,SMALL(IF(TS_data=$B$1,ROW(INDIRECT("1:"&amp;ROWS(TS_data)))),ROWS($1:59)),1),"")</f>
        <v/>
      </c>
      <c r="C61" t="str">
        <f t="array" aca="1" ref="C61" ca="1">IF(ROWS($1:59)&lt;=COUNTIF(TS_data,$B$1),INDEX(MesData,SMALL(IF(TS_data=$B$1,ROW(INDIRECT("1:"&amp;ROWS(TS_data)))),ROWS($1:59)),2),"")</f>
        <v/>
      </c>
      <c r="D61" s="13" t="str">
        <f t="array" aca="1" ref="D61" ca="1">IF(ROWS($1:59)&lt;=COUNTIF(TS_data,$B$1),INDEX(MesData,SMALL(IF(TS_data=$B$1,ROW(INDIRECT("1:"&amp;ROWS(TS_data)))),ROWS($1:59)),3),"")</f>
        <v/>
      </c>
      <c r="E61" s="56" t="str">
        <f>IF(A61="","",VLOOKUP($A61,'effectif equipe'!$B$2:$AP$280,6,FALSE))</f>
        <v/>
      </c>
    </row>
    <row r="62" spans="2:5" x14ac:dyDescent="0.25">
      <c r="B62" t="str">
        <f t="array" aca="1" ref="B62" ca="1">IF(ROWS($1:60)&lt;=COUNTIF(TS_data,$B$1),INDEX(MesData,SMALL(IF(TS_data=$B$1,ROW(INDIRECT("1:"&amp;ROWS(TS_data)))),ROWS($1:60)),1),"")</f>
        <v/>
      </c>
      <c r="C62" t="str">
        <f t="array" aca="1" ref="C62" ca="1">IF(ROWS($1:60)&lt;=COUNTIF(TS_data,$B$1),INDEX(MesData,SMALL(IF(TS_data=$B$1,ROW(INDIRECT("1:"&amp;ROWS(TS_data)))),ROWS($1:60)),2),"")</f>
        <v/>
      </c>
      <c r="D62" s="13" t="str">
        <f t="array" aca="1" ref="D62" ca="1">IF(ROWS($1:60)&lt;=COUNTIF(TS_data,$B$1),INDEX(MesData,SMALL(IF(TS_data=$B$1,ROW(INDIRECT("1:"&amp;ROWS(TS_data)))),ROWS($1:60)),3),"")</f>
        <v/>
      </c>
      <c r="E62" s="56" t="str">
        <f>IF(A62="","",VLOOKUP($A62,'effectif equipe'!$B$2:$AP$280,6,FALSE))</f>
        <v/>
      </c>
    </row>
    <row r="63" spans="2:5" x14ac:dyDescent="0.25">
      <c r="B63" t="str">
        <f t="array" aca="1" ref="B63" ca="1">IF(ROWS($1:61)&lt;=COUNTIF(TS_data,$B$1),INDEX(MesData,SMALL(IF(TS_data=$B$1,ROW(INDIRECT("1:"&amp;ROWS(TS_data)))),ROWS($1:61)),1),"")</f>
        <v/>
      </c>
      <c r="C63" t="str">
        <f t="array" aca="1" ref="C63" ca="1">IF(ROWS($1:61)&lt;=COUNTIF(TS_data,$B$1),INDEX(MesData,SMALL(IF(TS_data=$B$1,ROW(INDIRECT("1:"&amp;ROWS(TS_data)))),ROWS($1:61)),2),"")</f>
        <v/>
      </c>
      <c r="D63" s="13" t="str">
        <f t="array" aca="1" ref="D63" ca="1">IF(ROWS($1:61)&lt;=COUNTIF(TS_data,$B$1),INDEX(MesData,SMALL(IF(TS_data=$B$1,ROW(INDIRECT("1:"&amp;ROWS(TS_data)))),ROWS($1:61)),3),"")</f>
        <v/>
      </c>
      <c r="E63" s="56" t="str">
        <f>IF(A63="","",VLOOKUP($A63,'effectif equipe'!$B$2:$AP$280,6,FALSE))</f>
        <v/>
      </c>
    </row>
    <row r="64" spans="2:5" x14ac:dyDescent="0.25">
      <c r="B64" t="str">
        <f t="array" aca="1" ref="B64" ca="1">IF(ROWS($1:62)&lt;=COUNTIF(TS_data,$B$1),INDEX(MesData,SMALL(IF(TS_data=$B$1,ROW(INDIRECT("1:"&amp;ROWS(TS_data)))),ROWS($1:62)),1),"")</f>
        <v/>
      </c>
      <c r="C64" t="str">
        <f t="array" aca="1" ref="C64" ca="1">IF(ROWS($1:62)&lt;=COUNTIF(TS_data,$B$1),INDEX(MesData,SMALL(IF(TS_data=$B$1,ROW(INDIRECT("1:"&amp;ROWS(TS_data)))),ROWS($1:62)),2),"")</f>
        <v/>
      </c>
      <c r="D64" s="13" t="str">
        <f t="array" aca="1" ref="D64" ca="1">IF(ROWS($1:62)&lt;=COUNTIF(TS_data,$B$1),INDEX(MesData,SMALL(IF(TS_data=$B$1,ROW(INDIRECT("1:"&amp;ROWS(TS_data)))),ROWS($1:62)),3),"")</f>
        <v/>
      </c>
      <c r="E64" s="56" t="str">
        <f>IF(A64="","",VLOOKUP($A64,'effectif equipe'!$B$2:$AP$280,6,FALSE))</f>
        <v/>
      </c>
    </row>
    <row r="65" spans="2:5" x14ac:dyDescent="0.25">
      <c r="B65" t="str">
        <f t="array" aca="1" ref="B65" ca="1">IF(ROWS($1:63)&lt;=COUNTIF(TS_data,$B$1),INDEX(MesData,SMALL(IF(TS_data=$B$1,ROW(INDIRECT("1:"&amp;ROWS(TS_data)))),ROWS($1:63)),1),"")</f>
        <v/>
      </c>
      <c r="C65" t="str">
        <f t="array" aca="1" ref="C65" ca="1">IF(ROWS($1:63)&lt;=COUNTIF(TS_data,$B$1),INDEX(MesData,SMALL(IF(TS_data=$B$1,ROW(INDIRECT("1:"&amp;ROWS(TS_data)))),ROWS($1:63)),2),"")</f>
        <v/>
      </c>
      <c r="D65" s="13" t="str">
        <f t="array" aca="1" ref="D65" ca="1">IF(ROWS($1:63)&lt;=COUNTIF(TS_data,$B$1),INDEX(MesData,SMALL(IF(TS_data=$B$1,ROW(INDIRECT("1:"&amp;ROWS(TS_data)))),ROWS($1:63)),3),"")</f>
        <v/>
      </c>
      <c r="E65" s="56" t="str">
        <f>IF(A65="","",VLOOKUP($A65,'effectif equipe'!$B$2:$AP$280,6,FALSE))</f>
        <v/>
      </c>
    </row>
    <row r="66" spans="2:5" x14ac:dyDescent="0.25">
      <c r="B66" t="str">
        <f t="array" aca="1" ref="B66" ca="1">IF(ROWS($1:64)&lt;=COUNTIF(TS_data,$B$1),INDEX(MesData,SMALL(IF(TS_data=$B$1,ROW(INDIRECT("1:"&amp;ROWS(TS_data)))),ROWS($1:64)),1),"")</f>
        <v/>
      </c>
      <c r="C66" t="str">
        <f t="array" aca="1" ref="C66" ca="1">IF(ROWS($1:64)&lt;=COUNTIF(TS_data,$B$1),INDEX(MesData,SMALL(IF(TS_data=$B$1,ROW(INDIRECT("1:"&amp;ROWS(TS_data)))),ROWS($1:64)),2),"")</f>
        <v/>
      </c>
      <c r="D66" s="13" t="str">
        <f t="array" aca="1" ref="D66" ca="1">IF(ROWS($1:64)&lt;=COUNTIF(TS_data,$B$1),INDEX(MesData,SMALL(IF(TS_data=$B$1,ROW(INDIRECT("1:"&amp;ROWS(TS_data)))),ROWS($1:64)),3),"")</f>
        <v/>
      </c>
      <c r="E66" s="56" t="str">
        <f>IF(A66="","",VLOOKUP($A66,'effectif equipe'!$B$2:$AP$280,6,FALSE))</f>
        <v/>
      </c>
    </row>
    <row r="67" spans="2:5" x14ac:dyDescent="0.25">
      <c r="B67" t="str">
        <f t="array" aca="1" ref="B67" ca="1">IF(ROWS($1:65)&lt;=COUNTIF(TS_data,$B$1),INDEX(MesData,SMALL(IF(TS_data=$B$1,ROW(INDIRECT("1:"&amp;ROWS(TS_data)))),ROWS($1:65)),1),"")</f>
        <v/>
      </c>
      <c r="C67" t="str">
        <f t="array" aca="1" ref="C67" ca="1">IF(ROWS($1:65)&lt;=COUNTIF(TS_data,$B$1),INDEX(MesData,SMALL(IF(TS_data=$B$1,ROW(INDIRECT("1:"&amp;ROWS(TS_data)))),ROWS($1:65)),2),"")</f>
        <v/>
      </c>
      <c r="D67" s="13" t="str">
        <f t="array" aca="1" ref="D67" ca="1">IF(ROWS($1:65)&lt;=COUNTIF(TS_data,$B$1),INDEX(MesData,SMALL(IF(TS_data=$B$1,ROW(INDIRECT("1:"&amp;ROWS(TS_data)))),ROWS($1:65)),3),"")</f>
        <v/>
      </c>
      <c r="E67" s="56" t="str">
        <f>IF(A67="","",VLOOKUP($A67,'effectif equipe'!$B$2:$AP$280,6,FALSE))</f>
        <v/>
      </c>
    </row>
    <row r="68" spans="2:5" x14ac:dyDescent="0.25">
      <c r="B68" t="str">
        <f t="array" aca="1" ref="B68" ca="1">IF(ROWS($1:66)&lt;=COUNTIF(TS_data,$B$1),INDEX(MesData,SMALL(IF(TS_data=$B$1,ROW(INDIRECT("1:"&amp;ROWS(TS_data)))),ROWS($1:66)),1),"")</f>
        <v/>
      </c>
      <c r="C68" t="str">
        <f t="array" aca="1" ref="C68" ca="1">IF(ROWS($1:66)&lt;=COUNTIF(TS_data,$B$1),INDEX(MesData,SMALL(IF(TS_data=$B$1,ROW(INDIRECT("1:"&amp;ROWS(TS_data)))),ROWS($1:66)),2),"")</f>
        <v/>
      </c>
      <c r="D68" s="13" t="str">
        <f t="array" aca="1" ref="D68" ca="1">IF(ROWS($1:66)&lt;=COUNTIF(TS_data,$B$1),INDEX(MesData,SMALL(IF(TS_data=$B$1,ROW(INDIRECT("1:"&amp;ROWS(TS_data)))),ROWS($1:66)),3),"")</f>
        <v/>
      </c>
      <c r="E68" s="56" t="str">
        <f>IF(A68="","",VLOOKUP($A68,'effectif equipe'!$B$2:$AP$280,6,FALSE))</f>
        <v/>
      </c>
    </row>
    <row r="69" spans="2:5" x14ac:dyDescent="0.25">
      <c r="B69" t="str">
        <f t="array" aca="1" ref="B69" ca="1">IF(ROWS($1:67)&lt;=COUNTIF(TS_data,$B$1),INDEX(MesData,SMALL(IF(TS_data=$B$1,ROW(INDIRECT("1:"&amp;ROWS(TS_data)))),ROWS($1:67)),1),"")</f>
        <v/>
      </c>
      <c r="C69" t="str">
        <f t="array" aca="1" ref="C69" ca="1">IF(ROWS($1:67)&lt;=COUNTIF(TS_data,$B$1),INDEX(MesData,SMALL(IF(TS_data=$B$1,ROW(INDIRECT("1:"&amp;ROWS(TS_data)))),ROWS($1:67)),2),"")</f>
        <v/>
      </c>
      <c r="D69" s="13" t="str">
        <f t="array" aca="1" ref="D69" ca="1">IF(ROWS($1:67)&lt;=COUNTIF(TS_data,$B$1),INDEX(MesData,SMALL(IF(TS_data=$B$1,ROW(INDIRECT("1:"&amp;ROWS(TS_data)))),ROWS($1:67)),3),"")</f>
        <v/>
      </c>
      <c r="E69" s="56" t="str">
        <f>IF(A69="","",VLOOKUP($A69,'effectif equipe'!$B$2:$AP$280,6,FALSE))</f>
        <v/>
      </c>
    </row>
    <row r="70" spans="2:5" x14ac:dyDescent="0.25">
      <c r="B70" t="str">
        <f t="array" aca="1" ref="B70" ca="1">IF(ROWS($1:68)&lt;=COUNTIF(TS_data,$B$1),INDEX(MesData,SMALL(IF(TS_data=$B$1,ROW(INDIRECT("1:"&amp;ROWS(TS_data)))),ROWS($1:68)),1),"")</f>
        <v/>
      </c>
      <c r="C70" t="str">
        <f t="array" aca="1" ref="C70" ca="1">IF(ROWS($1:68)&lt;=COUNTIF(TS_data,$B$1),INDEX(MesData,SMALL(IF(TS_data=$B$1,ROW(INDIRECT("1:"&amp;ROWS(TS_data)))),ROWS($1:68)),2),"")</f>
        <v/>
      </c>
      <c r="D70" s="13" t="str">
        <f t="array" aca="1" ref="D70" ca="1">IF(ROWS($1:68)&lt;=COUNTIF(TS_data,$B$1),INDEX(MesData,SMALL(IF(TS_data=$B$1,ROW(INDIRECT("1:"&amp;ROWS(TS_data)))),ROWS($1:68)),3),"")</f>
        <v/>
      </c>
      <c r="E70" s="56" t="str">
        <f>IF(A70="","",VLOOKUP($A70,'effectif equipe'!$B$2:$AP$280,6,FALSE))</f>
        <v/>
      </c>
    </row>
    <row r="71" spans="2:5" x14ac:dyDescent="0.25">
      <c r="B71" t="str">
        <f t="array" aca="1" ref="B71" ca="1">IF(ROWS($1:69)&lt;=COUNTIF(TS_data,$B$1),INDEX(MesData,SMALL(IF(TS_data=$B$1,ROW(INDIRECT("1:"&amp;ROWS(TS_data)))),ROWS($1:69)),1),"")</f>
        <v/>
      </c>
      <c r="C71" t="str">
        <f t="array" aca="1" ref="C71" ca="1">IF(ROWS($1:69)&lt;=COUNTIF(TS_data,$B$1),INDEX(MesData,SMALL(IF(TS_data=$B$1,ROW(INDIRECT("1:"&amp;ROWS(TS_data)))),ROWS($1:69)),2),"")</f>
        <v/>
      </c>
      <c r="D71" s="13" t="str">
        <f t="array" aca="1" ref="D71" ca="1">IF(ROWS($1:69)&lt;=COUNTIF(TS_data,$B$1),INDEX(MesData,SMALL(IF(TS_data=$B$1,ROW(INDIRECT("1:"&amp;ROWS(TS_data)))),ROWS($1:69)),3),"")</f>
        <v/>
      </c>
      <c r="E71" s="56" t="str">
        <f>IF(A71="","",VLOOKUP($A71,'effectif equipe'!$B$2:$AP$280,6,FALSE))</f>
        <v/>
      </c>
    </row>
    <row r="72" spans="2:5" x14ac:dyDescent="0.25">
      <c r="B72" t="str">
        <f t="array" aca="1" ref="B72" ca="1">IF(ROWS($1:70)&lt;=COUNTIF(TS_data,$B$1),INDEX(MesData,SMALL(IF(TS_data=$B$1,ROW(INDIRECT("1:"&amp;ROWS(TS_data)))),ROWS($1:70)),1),"")</f>
        <v/>
      </c>
      <c r="C72" t="str">
        <f t="array" aca="1" ref="C72" ca="1">IF(ROWS($1:70)&lt;=COUNTIF(TS_data,$B$1),INDEX(MesData,SMALL(IF(TS_data=$B$1,ROW(INDIRECT("1:"&amp;ROWS(TS_data)))),ROWS($1:70)),2),"")</f>
        <v/>
      </c>
      <c r="D72" s="13" t="str">
        <f t="array" aca="1" ref="D72" ca="1">IF(ROWS($1:70)&lt;=COUNTIF(TS_data,$B$1),INDEX(MesData,SMALL(IF(TS_data=$B$1,ROW(INDIRECT("1:"&amp;ROWS(TS_data)))),ROWS($1:70)),3),"")</f>
        <v/>
      </c>
      <c r="E72" s="56" t="str">
        <f>IF(A72="","",VLOOKUP($A72,'effectif equipe'!$B$2:$AP$280,6,FALSE))</f>
        <v/>
      </c>
    </row>
    <row r="73" spans="2:5" x14ac:dyDescent="0.25">
      <c r="B73" t="str">
        <f t="array" aca="1" ref="B73" ca="1">IF(ROWS($1:71)&lt;=COUNTIF(TS_data,$B$1),INDEX(MesData,SMALL(IF(TS_data=$B$1,ROW(INDIRECT("1:"&amp;ROWS(TS_data)))),ROWS($1:71)),1),"")</f>
        <v/>
      </c>
      <c r="C73" t="str">
        <f t="array" aca="1" ref="C73" ca="1">IF(ROWS($1:71)&lt;=COUNTIF(TS_data,$B$1),INDEX(MesData,SMALL(IF(TS_data=$B$1,ROW(INDIRECT("1:"&amp;ROWS(TS_data)))),ROWS($1:71)),2),"")</f>
        <v/>
      </c>
      <c r="D73" s="13" t="str">
        <f t="array" aca="1" ref="D73" ca="1">IF(ROWS($1:71)&lt;=COUNTIF(TS_data,$B$1),INDEX(MesData,SMALL(IF(TS_data=$B$1,ROW(INDIRECT("1:"&amp;ROWS(TS_data)))),ROWS($1:71)),3),"")</f>
        <v/>
      </c>
      <c r="E73" s="56" t="str">
        <f>IF(A73="","",VLOOKUP($A73,'effectif equipe'!$B$2:$AP$280,6,FALSE))</f>
        <v/>
      </c>
    </row>
    <row r="74" spans="2:5" x14ac:dyDescent="0.25">
      <c r="B74" t="str">
        <f t="array" aca="1" ref="B74" ca="1">IF(ROWS($1:72)&lt;=COUNTIF(TS_data,$B$1),INDEX(MesData,SMALL(IF(TS_data=$B$1,ROW(INDIRECT("1:"&amp;ROWS(TS_data)))),ROWS($1:72)),1),"")</f>
        <v/>
      </c>
      <c r="C74" t="str">
        <f t="array" aca="1" ref="C74" ca="1">IF(ROWS($1:72)&lt;=COUNTIF(TS_data,$B$1),INDEX(MesData,SMALL(IF(TS_data=$B$1,ROW(INDIRECT("1:"&amp;ROWS(TS_data)))),ROWS($1:72)),2),"")</f>
        <v/>
      </c>
      <c r="D74" s="13" t="str">
        <f t="array" aca="1" ref="D74" ca="1">IF(ROWS($1:72)&lt;=COUNTIF(TS_data,$B$1),INDEX(MesData,SMALL(IF(TS_data=$B$1,ROW(INDIRECT("1:"&amp;ROWS(TS_data)))),ROWS($1:72)),3),"")</f>
        <v/>
      </c>
      <c r="E74" s="56" t="str">
        <f>IF(A74="","",VLOOKUP($A74,'effectif equipe'!$B$2:$AP$280,6,FALSE))</f>
        <v/>
      </c>
    </row>
    <row r="75" spans="2:5" x14ac:dyDescent="0.25">
      <c r="B75" t="str">
        <f t="array" aca="1" ref="B75" ca="1">IF(ROWS($1:73)&lt;=COUNTIF(TS_data,$B$1),INDEX(MesData,SMALL(IF(TS_data=$B$1,ROW(INDIRECT("1:"&amp;ROWS(TS_data)))),ROWS($1:73)),1),"")</f>
        <v/>
      </c>
      <c r="C75" t="str">
        <f t="array" aca="1" ref="C75" ca="1">IF(ROWS($1:73)&lt;=COUNTIF(TS_data,$B$1),INDEX(MesData,SMALL(IF(TS_data=$B$1,ROW(INDIRECT("1:"&amp;ROWS(TS_data)))),ROWS($1:73)),2),"")</f>
        <v/>
      </c>
      <c r="D75" s="13" t="str">
        <f t="array" aca="1" ref="D75" ca="1">IF(ROWS($1:73)&lt;=COUNTIF(TS_data,$B$1),INDEX(MesData,SMALL(IF(TS_data=$B$1,ROW(INDIRECT("1:"&amp;ROWS(TS_data)))),ROWS($1:73)),3),"")</f>
        <v/>
      </c>
      <c r="E75" s="56" t="str">
        <f>IF(A75="","",VLOOKUP($A75,'effectif equipe'!$B$2:$AP$280,6,FALSE))</f>
        <v/>
      </c>
    </row>
    <row r="76" spans="2:5" x14ac:dyDescent="0.25">
      <c r="B76" t="str">
        <f t="array" aca="1" ref="B76" ca="1">IF(ROWS($1:74)&lt;=COUNTIF(TS_data,$B$1),INDEX(MesData,SMALL(IF(TS_data=$B$1,ROW(INDIRECT("1:"&amp;ROWS(TS_data)))),ROWS($1:74)),1),"")</f>
        <v/>
      </c>
      <c r="C76" t="str">
        <f t="array" aca="1" ref="C76" ca="1">IF(ROWS($1:74)&lt;=COUNTIF(TS_data,$B$1),INDEX(MesData,SMALL(IF(TS_data=$B$1,ROW(INDIRECT("1:"&amp;ROWS(TS_data)))),ROWS($1:74)),2),"")</f>
        <v/>
      </c>
      <c r="D76" s="13" t="str">
        <f t="array" aca="1" ref="D76" ca="1">IF(ROWS($1:74)&lt;=COUNTIF(TS_data,$B$1),INDEX(MesData,SMALL(IF(TS_data=$B$1,ROW(INDIRECT("1:"&amp;ROWS(TS_data)))),ROWS($1:74)),3),"")</f>
        <v/>
      </c>
      <c r="E76" s="56" t="str">
        <f>IF(A76="","",VLOOKUP($A76,'effectif equipe'!$B$2:$AP$280,6,FALSE))</f>
        <v/>
      </c>
    </row>
    <row r="77" spans="2:5" x14ac:dyDescent="0.25">
      <c r="B77" t="str">
        <f t="array" aca="1" ref="B77" ca="1">IF(ROWS($1:75)&lt;=COUNTIF(TS_data,$B$1),INDEX(MesData,SMALL(IF(TS_data=$B$1,ROW(INDIRECT("1:"&amp;ROWS(TS_data)))),ROWS($1:75)),1),"")</f>
        <v/>
      </c>
      <c r="C77" t="str">
        <f t="array" aca="1" ref="C77" ca="1">IF(ROWS($1:75)&lt;=COUNTIF(TS_data,$B$1),INDEX(MesData,SMALL(IF(TS_data=$B$1,ROW(INDIRECT("1:"&amp;ROWS(TS_data)))),ROWS($1:75)),2),"")</f>
        <v/>
      </c>
      <c r="D77" s="13" t="str">
        <f t="array" aca="1" ref="D77" ca="1">IF(ROWS($1:75)&lt;=COUNTIF(TS_data,$B$1),INDEX(MesData,SMALL(IF(TS_data=$B$1,ROW(INDIRECT("1:"&amp;ROWS(TS_data)))),ROWS($1:75)),3),"")</f>
        <v/>
      </c>
      <c r="E77" s="56" t="str">
        <f>IF(A77="","",VLOOKUP($A77,'effectif equipe'!$B$2:$AP$280,6,FALSE))</f>
        <v/>
      </c>
    </row>
    <row r="78" spans="2:5" x14ac:dyDescent="0.25">
      <c r="B78" t="str">
        <f t="array" aca="1" ref="B78" ca="1">IF(ROWS($1:76)&lt;=COUNTIF(TS_data,$B$1),INDEX(MesData,SMALL(IF(TS_data=$B$1,ROW(INDIRECT("1:"&amp;ROWS(TS_data)))),ROWS($1:76)),1),"")</f>
        <v/>
      </c>
      <c r="C78" t="str">
        <f t="array" aca="1" ref="C78" ca="1">IF(ROWS($1:76)&lt;=COUNTIF(TS_data,$B$1),INDEX(MesData,SMALL(IF(TS_data=$B$1,ROW(INDIRECT("1:"&amp;ROWS(TS_data)))),ROWS($1:76)),2),"")</f>
        <v/>
      </c>
      <c r="D78" s="13" t="str">
        <f t="array" aca="1" ref="D78" ca="1">IF(ROWS($1:76)&lt;=COUNTIF(TS_data,$B$1),INDEX(MesData,SMALL(IF(TS_data=$B$1,ROW(INDIRECT("1:"&amp;ROWS(TS_data)))),ROWS($1:76)),3),"")</f>
        <v/>
      </c>
      <c r="E78" s="56" t="str">
        <f>IF(A78="","",VLOOKUP($A78,'effectif equipe'!$B$2:$AP$280,6,FALSE))</f>
        <v/>
      </c>
    </row>
    <row r="79" spans="2:5" x14ac:dyDescent="0.25">
      <c r="B79" t="str">
        <f t="array" aca="1" ref="B79" ca="1">IF(ROWS($1:77)&lt;=COUNTIF(TS_data,$B$1),INDEX(MesData,SMALL(IF(TS_data=$B$1,ROW(INDIRECT("1:"&amp;ROWS(TS_data)))),ROWS($1:77)),1),"")</f>
        <v/>
      </c>
      <c r="C79" t="str">
        <f t="array" aca="1" ref="C79" ca="1">IF(ROWS($1:77)&lt;=COUNTIF(TS_data,$B$1),INDEX(MesData,SMALL(IF(TS_data=$B$1,ROW(INDIRECT("1:"&amp;ROWS(TS_data)))),ROWS($1:77)),2),"")</f>
        <v/>
      </c>
      <c r="D79" s="13" t="str">
        <f t="array" aca="1" ref="D79" ca="1">IF(ROWS($1:77)&lt;=COUNTIF(TS_data,$B$1),INDEX(MesData,SMALL(IF(TS_data=$B$1,ROW(INDIRECT("1:"&amp;ROWS(TS_data)))),ROWS($1:77)),3),"")</f>
        <v/>
      </c>
      <c r="E79" s="56" t="str">
        <f>IF(A79="","",VLOOKUP($A79,'effectif equipe'!$B$2:$AP$280,6,FALSE))</f>
        <v/>
      </c>
    </row>
    <row r="80" spans="2:5" x14ac:dyDescent="0.25">
      <c r="B80" t="str">
        <f t="array" aca="1" ref="B80" ca="1">IF(ROWS($1:78)&lt;=COUNTIF(TS_data,$B$1),INDEX(MesData,SMALL(IF(TS_data=$B$1,ROW(INDIRECT("1:"&amp;ROWS(TS_data)))),ROWS($1:78)),1),"")</f>
        <v/>
      </c>
      <c r="C80" t="str">
        <f t="array" aca="1" ref="C80" ca="1">IF(ROWS($1:78)&lt;=COUNTIF(TS_data,$B$1),INDEX(MesData,SMALL(IF(TS_data=$B$1,ROW(INDIRECT("1:"&amp;ROWS(TS_data)))),ROWS($1:78)),2),"")</f>
        <v/>
      </c>
      <c r="D80" s="13" t="str">
        <f t="array" aca="1" ref="D80" ca="1">IF(ROWS($1:78)&lt;=COUNTIF(TS_data,$B$1),INDEX(MesData,SMALL(IF(TS_data=$B$1,ROW(INDIRECT("1:"&amp;ROWS(TS_data)))),ROWS($1:78)),3),"")</f>
        <v/>
      </c>
      <c r="E80" s="56" t="str">
        <f>IF(A80="","",VLOOKUP($A80,'effectif equipe'!$B$2:$AP$280,6,FALSE))</f>
        <v/>
      </c>
    </row>
    <row r="81" spans="2:5" x14ac:dyDescent="0.25">
      <c r="B81" t="str">
        <f t="array" aca="1" ref="B81" ca="1">IF(ROWS($1:79)&lt;=COUNTIF(TS_data,$B$1),INDEX(MesData,SMALL(IF(TS_data=$B$1,ROW(INDIRECT("1:"&amp;ROWS(TS_data)))),ROWS($1:79)),1),"")</f>
        <v/>
      </c>
      <c r="C81" t="str">
        <f t="array" aca="1" ref="C81" ca="1">IF(ROWS($1:79)&lt;=COUNTIF(TS_data,$B$1),INDEX(MesData,SMALL(IF(TS_data=$B$1,ROW(INDIRECT("1:"&amp;ROWS(TS_data)))),ROWS($1:79)),2),"")</f>
        <v/>
      </c>
      <c r="D81" s="13" t="str">
        <f t="array" aca="1" ref="D81" ca="1">IF(ROWS($1:79)&lt;=COUNTIF(TS_data,$B$1),INDEX(MesData,SMALL(IF(TS_data=$B$1,ROW(INDIRECT("1:"&amp;ROWS(TS_data)))),ROWS($1:79)),3),"")</f>
        <v/>
      </c>
      <c r="E81" s="56" t="str">
        <f>IF(A81="","",VLOOKUP($A81,'effectif equipe'!$B$2:$AP$280,6,FALSE))</f>
        <v/>
      </c>
    </row>
    <row r="82" spans="2:5" x14ac:dyDescent="0.25">
      <c r="B82" t="str">
        <f t="array" aca="1" ref="B82" ca="1">IF(ROWS($1:80)&lt;=COUNTIF(TS_data,$B$1),INDEX(MesData,SMALL(IF(TS_data=$B$1,ROW(INDIRECT("1:"&amp;ROWS(TS_data)))),ROWS($1:80)),1),"")</f>
        <v/>
      </c>
      <c r="C82" t="str">
        <f t="array" aca="1" ref="C82" ca="1">IF(ROWS($1:80)&lt;=COUNTIF(TS_data,$B$1),INDEX(MesData,SMALL(IF(TS_data=$B$1,ROW(INDIRECT("1:"&amp;ROWS(TS_data)))),ROWS($1:80)),2),"")</f>
        <v/>
      </c>
      <c r="D82" s="13" t="str">
        <f t="array" aca="1" ref="D82" ca="1">IF(ROWS($1:80)&lt;=COUNTIF(TS_data,$B$1),INDEX(MesData,SMALL(IF(TS_data=$B$1,ROW(INDIRECT("1:"&amp;ROWS(TS_data)))),ROWS($1:80)),3),"")</f>
        <v/>
      </c>
      <c r="E82" s="56" t="str">
        <f>IF(A82="","",VLOOKUP($A82,'effectif equipe'!$B$2:$AP$280,6,FALSE))</f>
        <v/>
      </c>
    </row>
    <row r="83" spans="2:5" x14ac:dyDescent="0.25">
      <c r="B83" t="str">
        <f t="array" aca="1" ref="B83" ca="1">IF(ROWS($1:81)&lt;=COUNTIF(TS_data,$B$1),INDEX(MesData,SMALL(IF(TS_data=$B$1,ROW(INDIRECT("1:"&amp;ROWS(TS_data)))),ROWS($1:81)),1),"")</f>
        <v/>
      </c>
      <c r="C83" t="str">
        <f t="array" aca="1" ref="C83" ca="1">IF(ROWS($1:81)&lt;=COUNTIF(TS_data,$B$1),INDEX(MesData,SMALL(IF(TS_data=$B$1,ROW(INDIRECT("1:"&amp;ROWS(TS_data)))),ROWS($1:81)),2),"")</f>
        <v/>
      </c>
      <c r="D83" s="13" t="str">
        <f t="array" aca="1" ref="D83" ca="1">IF(ROWS($1:81)&lt;=COUNTIF(TS_data,$B$1),INDEX(MesData,SMALL(IF(TS_data=$B$1,ROW(INDIRECT("1:"&amp;ROWS(TS_data)))),ROWS($1:81)),3),"")</f>
        <v/>
      </c>
      <c r="E83" s="56" t="str">
        <f>IF(A83="","",VLOOKUP($A83,'effectif equipe'!$B$2:$AP$280,6,FALSE))</f>
        <v/>
      </c>
    </row>
    <row r="84" spans="2:5" x14ac:dyDescent="0.25">
      <c r="B84" t="str">
        <f t="array" aca="1" ref="B84" ca="1">IF(ROWS($1:82)&lt;=COUNTIF(TS_data,$B$1),INDEX(MesData,SMALL(IF(TS_data=$B$1,ROW(INDIRECT("1:"&amp;ROWS(TS_data)))),ROWS($1:82)),1),"")</f>
        <v/>
      </c>
      <c r="C84" t="str">
        <f t="array" aca="1" ref="C84" ca="1">IF(ROWS($1:82)&lt;=COUNTIF(TS_data,$B$1),INDEX(MesData,SMALL(IF(TS_data=$B$1,ROW(INDIRECT("1:"&amp;ROWS(TS_data)))),ROWS($1:82)),2),"")</f>
        <v/>
      </c>
      <c r="D84" s="13" t="str">
        <f t="array" aca="1" ref="D84" ca="1">IF(ROWS($1:82)&lt;=COUNTIF(TS_data,$B$1),INDEX(MesData,SMALL(IF(TS_data=$B$1,ROW(INDIRECT("1:"&amp;ROWS(TS_data)))),ROWS($1:82)),3),"")</f>
        <v/>
      </c>
      <c r="E84" s="56" t="str">
        <f>IF(A84="","",VLOOKUP($A84,'effectif equipe'!$B$2:$AP$280,6,FALSE))</f>
        <v/>
      </c>
    </row>
    <row r="85" spans="2:5" x14ac:dyDescent="0.25">
      <c r="B85" t="str">
        <f t="array" aca="1" ref="B85" ca="1">IF(ROWS($1:83)&lt;=COUNTIF(TS_data,$B$1),INDEX(MesData,SMALL(IF(TS_data=$B$1,ROW(INDIRECT("1:"&amp;ROWS(TS_data)))),ROWS($1:83)),1),"")</f>
        <v/>
      </c>
      <c r="C85" t="str">
        <f t="array" aca="1" ref="C85" ca="1">IF(ROWS($1:83)&lt;=COUNTIF(TS_data,$B$1),INDEX(MesData,SMALL(IF(TS_data=$B$1,ROW(INDIRECT("1:"&amp;ROWS(TS_data)))),ROWS($1:83)),2),"")</f>
        <v/>
      </c>
      <c r="D85" s="13" t="str">
        <f t="array" aca="1" ref="D85" ca="1">IF(ROWS($1:83)&lt;=COUNTIF(TS_data,$B$1),INDEX(MesData,SMALL(IF(TS_data=$B$1,ROW(INDIRECT("1:"&amp;ROWS(TS_data)))),ROWS($1:83)),3),"")</f>
        <v/>
      </c>
      <c r="E85" s="56" t="str">
        <f>IF(A85="","",VLOOKUP($A85,'effectif equipe'!$B$2:$AP$280,6,FALSE))</f>
        <v/>
      </c>
    </row>
    <row r="86" spans="2:5" x14ac:dyDescent="0.25">
      <c r="B86" t="str">
        <f t="array" aca="1" ref="B86" ca="1">IF(ROWS($1:84)&lt;=COUNTIF(TS_data,$B$1),INDEX(MesData,SMALL(IF(TS_data=$B$1,ROW(INDIRECT("1:"&amp;ROWS(TS_data)))),ROWS($1:84)),1),"")</f>
        <v/>
      </c>
      <c r="C86" t="str">
        <f t="array" aca="1" ref="C86" ca="1">IF(ROWS($1:84)&lt;=COUNTIF(TS_data,$B$1),INDEX(MesData,SMALL(IF(TS_data=$B$1,ROW(INDIRECT("1:"&amp;ROWS(TS_data)))),ROWS($1:84)),2),"")</f>
        <v/>
      </c>
      <c r="D86" s="13" t="str">
        <f t="array" aca="1" ref="D86" ca="1">IF(ROWS($1:84)&lt;=COUNTIF(TS_data,$B$1),INDEX(MesData,SMALL(IF(TS_data=$B$1,ROW(INDIRECT("1:"&amp;ROWS(TS_data)))),ROWS($1:84)),3),"")</f>
        <v/>
      </c>
      <c r="E86" s="56" t="str">
        <f>IF(A86="","",VLOOKUP($A86,'effectif equipe'!$B$2:$AP$280,6,FALSE))</f>
        <v/>
      </c>
    </row>
    <row r="87" spans="2:5" x14ac:dyDescent="0.25">
      <c r="B87" t="str">
        <f t="array" aca="1" ref="B87" ca="1">IF(ROWS($1:85)&lt;=COUNTIF(TS_data,$B$1),INDEX(MesData,SMALL(IF(TS_data=$B$1,ROW(INDIRECT("1:"&amp;ROWS(TS_data)))),ROWS($1:85)),1),"")</f>
        <v/>
      </c>
      <c r="C87" t="str">
        <f t="array" aca="1" ref="C87" ca="1">IF(ROWS($1:85)&lt;=COUNTIF(TS_data,$B$1),INDEX(MesData,SMALL(IF(TS_data=$B$1,ROW(INDIRECT("1:"&amp;ROWS(TS_data)))),ROWS($1:85)),2),"")</f>
        <v/>
      </c>
      <c r="D87" s="13" t="str">
        <f t="array" aca="1" ref="D87" ca="1">IF(ROWS($1:85)&lt;=COUNTIF(TS_data,$B$1),INDEX(MesData,SMALL(IF(TS_data=$B$1,ROW(INDIRECT("1:"&amp;ROWS(TS_data)))),ROWS($1:85)),3),"")</f>
        <v/>
      </c>
      <c r="E87" s="56" t="str">
        <f>IF(A87="","",VLOOKUP($A87,'effectif equipe'!$B$2:$AP$280,6,FALSE))</f>
        <v/>
      </c>
    </row>
    <row r="88" spans="2:5" x14ac:dyDescent="0.25">
      <c r="B88" t="str">
        <f t="array" aca="1" ref="B88" ca="1">IF(ROWS($1:86)&lt;=COUNTIF(TS_data,$B$1),INDEX(MesData,SMALL(IF(TS_data=$B$1,ROW(INDIRECT("1:"&amp;ROWS(TS_data)))),ROWS($1:86)),1),"")</f>
        <v/>
      </c>
      <c r="C88" t="str">
        <f t="array" aca="1" ref="C88" ca="1">IF(ROWS($1:86)&lt;=COUNTIF(TS_data,$B$1),INDEX(MesData,SMALL(IF(TS_data=$B$1,ROW(INDIRECT("1:"&amp;ROWS(TS_data)))),ROWS($1:86)),2),"")</f>
        <v/>
      </c>
      <c r="D88" s="13" t="str">
        <f t="array" aca="1" ref="D88" ca="1">IF(ROWS($1:86)&lt;=COUNTIF(TS_data,$B$1),INDEX(MesData,SMALL(IF(TS_data=$B$1,ROW(INDIRECT("1:"&amp;ROWS(TS_data)))),ROWS($1:86)),3),"")</f>
        <v/>
      </c>
      <c r="E88" s="56" t="str">
        <f>IF(A88="","",VLOOKUP($A88,'effectif equipe'!$B$2:$AP$280,6,FALSE))</f>
        <v/>
      </c>
    </row>
    <row r="89" spans="2:5" x14ac:dyDescent="0.25">
      <c r="B89" t="str">
        <f t="array" aca="1" ref="B89" ca="1">IF(ROWS($1:87)&lt;=COUNTIF(TS_data,$B$1),INDEX(MesData,SMALL(IF(TS_data=$B$1,ROW(INDIRECT("1:"&amp;ROWS(TS_data)))),ROWS($1:87)),1),"")</f>
        <v/>
      </c>
      <c r="C89" t="str">
        <f t="array" aca="1" ref="C89" ca="1">IF(ROWS($1:87)&lt;=COUNTIF(TS_data,$B$1),INDEX(MesData,SMALL(IF(TS_data=$B$1,ROW(INDIRECT("1:"&amp;ROWS(TS_data)))),ROWS($1:87)),2),"")</f>
        <v/>
      </c>
      <c r="D89" s="13" t="str">
        <f t="array" aca="1" ref="D89" ca="1">IF(ROWS($1:87)&lt;=COUNTIF(TS_data,$B$1),INDEX(MesData,SMALL(IF(TS_data=$B$1,ROW(INDIRECT("1:"&amp;ROWS(TS_data)))),ROWS($1:87)),3),"")</f>
        <v/>
      </c>
      <c r="E89" s="56" t="str">
        <f>IF(A89="","",VLOOKUP($A89,'effectif equipe'!$B$2:$AP$280,6,FALSE))</f>
        <v/>
      </c>
    </row>
    <row r="90" spans="2:5" x14ac:dyDescent="0.25">
      <c r="B90" t="str">
        <f t="array" aca="1" ref="B90" ca="1">IF(ROWS($1:88)&lt;=COUNTIF(TS_data,$B$1),INDEX(MesData,SMALL(IF(TS_data=$B$1,ROW(INDIRECT("1:"&amp;ROWS(TS_data)))),ROWS($1:88)),1),"")</f>
        <v/>
      </c>
      <c r="C90" t="str">
        <f t="array" aca="1" ref="C90" ca="1">IF(ROWS($1:88)&lt;=COUNTIF(TS_data,$B$1),INDEX(MesData,SMALL(IF(TS_data=$B$1,ROW(INDIRECT("1:"&amp;ROWS(TS_data)))),ROWS($1:88)),2),"")</f>
        <v/>
      </c>
      <c r="D90" s="13" t="str">
        <f t="array" aca="1" ref="D90" ca="1">IF(ROWS($1:88)&lt;=COUNTIF(TS_data,$B$1),INDEX(MesData,SMALL(IF(TS_data=$B$1,ROW(INDIRECT("1:"&amp;ROWS(TS_data)))),ROWS($1:88)),3),"")</f>
        <v/>
      </c>
      <c r="E90" s="56" t="str">
        <f>IF(A90="","",VLOOKUP($A90,'effectif equipe'!$B$2:$AP$280,6,FALSE))</f>
        <v/>
      </c>
    </row>
    <row r="91" spans="2:5" x14ac:dyDescent="0.25">
      <c r="B91" t="str">
        <f t="array" aca="1" ref="B91" ca="1">IF(ROWS($1:89)&lt;=COUNTIF(TS_data,$B$1),INDEX(MesData,SMALL(IF(TS_data=$B$1,ROW(INDIRECT("1:"&amp;ROWS(TS_data)))),ROWS($1:89)),1),"")</f>
        <v/>
      </c>
      <c r="C91" t="str">
        <f t="array" aca="1" ref="C91" ca="1">IF(ROWS($1:89)&lt;=COUNTIF(TS_data,$B$1),INDEX(MesData,SMALL(IF(TS_data=$B$1,ROW(INDIRECT("1:"&amp;ROWS(TS_data)))),ROWS($1:89)),2),"")</f>
        <v/>
      </c>
      <c r="D91" s="13" t="str">
        <f t="array" aca="1" ref="D91" ca="1">IF(ROWS($1:89)&lt;=COUNTIF(TS_data,$B$1),INDEX(MesData,SMALL(IF(TS_data=$B$1,ROW(INDIRECT("1:"&amp;ROWS(TS_data)))),ROWS($1:89)),3),"")</f>
        <v/>
      </c>
      <c r="E91" s="56" t="str">
        <f>IF(A91="","",VLOOKUP($A91,'effectif equipe'!$B$2:$AP$280,6,FALSE))</f>
        <v/>
      </c>
    </row>
    <row r="92" spans="2:5" x14ac:dyDescent="0.25">
      <c r="B92" t="str">
        <f t="array" aca="1" ref="B92" ca="1">IF(ROWS($1:90)&lt;=COUNTIF(TS_data,$B$1),INDEX(MesData,SMALL(IF(TS_data=$B$1,ROW(INDIRECT("1:"&amp;ROWS(TS_data)))),ROWS($1:90)),1),"")</f>
        <v/>
      </c>
      <c r="D92" s="13"/>
      <c r="E92" s="56" t="str">
        <f>IF(A92="","",VLOOKUP($A92,'effectif equipe'!$B$2:$AP$280,6,FALSE))</f>
        <v/>
      </c>
    </row>
    <row r="93" spans="2:5" x14ac:dyDescent="0.25">
      <c r="B93" t="str">
        <f t="array" aca="1" ref="B93" ca="1">IF(ROWS($1:91)&lt;=COUNTIF(TS_data,$B$1),INDEX(MesData,SMALL(IF(TS_data=$B$1,ROW(INDIRECT("1:"&amp;ROWS(TS_data)))),ROWS($1:91)),1),"")</f>
        <v/>
      </c>
      <c r="D93" s="13"/>
      <c r="E93" s="56" t="str">
        <f>IF(A93="","",VLOOKUP($A93,'effectif equipe'!$B$2:$AP$280,6,FALSE))</f>
        <v/>
      </c>
    </row>
    <row r="94" spans="2:5" x14ac:dyDescent="0.25">
      <c r="B94" t="str">
        <f t="array" aca="1" ref="B94" ca="1">IF(ROWS($1:92)&lt;=COUNTIF(TS_data,$B$1),INDEX(MesData,SMALL(IF(TS_data=$B$1,ROW(INDIRECT("1:"&amp;ROWS(TS_data)))),ROWS($1:92)),1),"")</f>
        <v/>
      </c>
      <c r="D94" s="13"/>
    </row>
    <row r="95" spans="2:5" x14ac:dyDescent="0.25">
      <c r="B95" t="str">
        <f t="array" aca="1" ref="B95" ca="1">IF(ROWS($1:93)&lt;=COUNTIF(TS_data,$B$1),INDEX(MesData,SMALL(IF(TS_data=$B$1,ROW(INDIRECT("1:"&amp;ROWS(TS_data)))),ROWS($1:93)),1),"")</f>
        <v/>
      </c>
      <c r="D95" s="13"/>
    </row>
    <row r="96" spans="2:5" x14ac:dyDescent="0.25">
      <c r="B96" t="str">
        <f t="array" aca="1" ref="B96" ca="1">IF(ROWS($1:94)&lt;=COUNTIF(TS_data,$B$1),INDEX(MesData,SMALL(IF(TS_data=$B$1,ROW(INDIRECT("1:"&amp;ROWS(TS_data)))),ROWS($1:94)),1),"")</f>
        <v/>
      </c>
      <c r="D96" s="13"/>
    </row>
    <row r="97" spans="2:4" x14ac:dyDescent="0.25">
      <c r="B97" t="str">
        <f t="array" aca="1" ref="B97" ca="1">IF(ROWS($1:95)&lt;=COUNTIF(TS_data,$B$1),INDEX(MesData,SMALL(IF(TS_data=$B$1,ROW(INDIRECT("1:"&amp;ROWS(TS_data)))),ROWS($1:95)),1),"")</f>
        <v/>
      </c>
      <c r="D97" s="13"/>
    </row>
    <row r="98" spans="2:4" x14ac:dyDescent="0.25">
      <c r="B98" t="str">
        <f t="array" aca="1" ref="B98" ca="1">IF(ROWS($1:96)&lt;=COUNTIF(TS_data,$B$1),INDEX(MesData,SMALL(IF(TS_data=$B$1,ROW(INDIRECT("1:"&amp;ROWS(TS_data)))),ROWS($1:96)),1),"")</f>
        <v/>
      </c>
      <c r="D98" s="13"/>
    </row>
    <row r="99" spans="2:4" x14ac:dyDescent="0.25">
      <c r="B99" t="str">
        <f t="array" aca="1" ref="B99" ca="1">IF(ROWS($1:97)&lt;=COUNTIF(TS_data,$B$1),INDEX(MesData,SMALL(IF(TS_data=$B$1,ROW(INDIRECT("1:"&amp;ROWS(TS_data)))),ROWS($1:97)),1),"")</f>
        <v/>
      </c>
      <c r="D99" s="13"/>
    </row>
    <row r="100" spans="2:4" x14ac:dyDescent="0.25">
      <c r="D100" s="13"/>
    </row>
    <row r="101" spans="2:4" x14ac:dyDescent="0.25">
      <c r="D101" s="13"/>
    </row>
    <row r="102" spans="2:4" x14ac:dyDescent="0.25">
      <c r="D102" s="13"/>
    </row>
    <row r="103" spans="2:4" x14ac:dyDescent="0.25">
      <c r="D103" s="13"/>
    </row>
    <row r="104" spans="2:4" x14ac:dyDescent="0.25">
      <c r="D104" s="13"/>
    </row>
    <row r="105" spans="2:4" x14ac:dyDescent="0.25">
      <c r="D105" s="13"/>
    </row>
    <row r="106" spans="2:4" x14ac:dyDescent="0.25">
      <c r="D106" s="13"/>
    </row>
    <row r="107" spans="2:4" x14ac:dyDescent="0.25">
      <c r="D107" s="13"/>
    </row>
    <row r="108" spans="2:4" x14ac:dyDescent="0.25">
      <c r="D108" s="13"/>
    </row>
    <row r="109" spans="2:4" x14ac:dyDescent="0.25">
      <c r="D109" s="13"/>
    </row>
    <row r="110" spans="2:4" x14ac:dyDescent="0.25">
      <c r="D110" s="13"/>
    </row>
    <row r="111" spans="2:4" x14ac:dyDescent="0.25">
      <c r="D111" s="13"/>
    </row>
    <row r="112" spans="2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</sheetData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B1" workbookViewId="0">
      <selection activeCell="B3" sqref="B3:B31"/>
    </sheetView>
  </sheetViews>
  <sheetFormatPr baseColWidth="10" defaultColWidth="10.7109375" defaultRowHeight="15" x14ac:dyDescent="0.25"/>
  <cols>
    <col min="1" max="1" width="7.28515625" hidden="1" customWidth="1"/>
    <col min="2" max="2" width="27.5703125" bestFit="1" customWidth="1"/>
    <col min="3" max="3" width="11.5703125" bestFit="1" customWidth="1"/>
    <col min="5" max="5" width="10.7109375" style="49"/>
    <col min="10" max="14" width="0" hidden="1" customWidth="1"/>
  </cols>
  <sheetData>
    <row r="1" spans="1:14" x14ac:dyDescent="0.25">
      <c r="B1" t="s">
        <v>567</v>
      </c>
      <c r="C1">
        <f>VLOOKUP(B1,'Synthèse eff'!$B$2:$K$11,6,FALSE)</f>
        <v>5</v>
      </c>
    </row>
    <row r="2" spans="1:14" ht="45.75" thickBot="1" x14ac:dyDescent="0.3">
      <c r="B2" s="6" t="s">
        <v>0</v>
      </c>
      <c r="C2" s="7" t="s">
        <v>1</v>
      </c>
      <c r="D2" s="8" t="s">
        <v>2</v>
      </c>
      <c r="E2" s="7" t="s">
        <v>6</v>
      </c>
      <c r="F2" s="7" t="s">
        <v>4</v>
      </c>
      <c r="G2" s="7" t="s">
        <v>5</v>
      </c>
      <c r="H2" s="10" t="s">
        <v>27</v>
      </c>
      <c r="I2" s="10" t="s">
        <v>10</v>
      </c>
      <c r="J2" s="11" t="s">
        <v>33</v>
      </c>
      <c r="K2" s="11" t="s">
        <v>30</v>
      </c>
      <c r="L2" s="11" t="s">
        <v>28</v>
      </c>
      <c r="M2" s="11" t="s">
        <v>31</v>
      </c>
      <c r="N2" s="11" t="s">
        <v>32</v>
      </c>
    </row>
    <row r="3" spans="1:14" ht="15.75" thickTop="1" x14ac:dyDescent="0.25">
      <c r="A3" t="str">
        <f ca="1">+CONCATENATE(B3," ",C3)</f>
        <v>sdf PAULINA</v>
      </c>
      <c r="B3" t="str">
        <f t="array" aca="1" ref="B3" ca="1">IF(ROWS($1:1)&lt;=COUNTIF(TS_data,$B$1),INDEX(MesData,SMALL(IF(TS_data=$B$1,ROW(INDIRECT("1:"&amp;ROWS(TS_data)))),ROWS($1:1)),1),"")</f>
        <v>sdf</v>
      </c>
      <c r="C3" t="str">
        <f t="array" aca="1" ref="C3" ca="1">IF(ROWS($1:1)&lt;=COUNTIF(TS_data,$B$1),INDEX(MesData,SMALL(IF(TS_data=$B$1,ROW(INDIRECT("1:"&amp;ROWS(TS_data)))),ROWS($1:1)),2),"")</f>
        <v>PAULINA</v>
      </c>
      <c r="D3" s="13">
        <f t="array" aca="1" ref="D3" ca="1">IF(ROWS($1:1)&lt;=COUNTIF(TS_data,$B$1),INDEX(MesData,SMALL(IF(TS_data=$B$1,ROW(INDIRECT("1:"&amp;ROWS(TS_data)))),ROWS($1:1)),3),"")</f>
        <v>39598</v>
      </c>
      <c r="E3" s="56" t="e">
        <f ca="1">IF(A3="","",IF(VLOOKUP($A3,'effectif equipe'!$B$2:$AS$283,6,FALSE)="","",VLOOKUP($A3,'effectif equipe'!$B$2:$AS$283,6,FALSE)))</f>
        <v>#N/A</v>
      </c>
      <c r="F3" s="56" t="e">
        <f ca="1">IF(B3="","",IF(VLOOKUP($A3,'effectif equipe'!$B$2:$AS$283,7,FALSE)="","",VLOOKUP($A3,'effectif equipe'!$B$2:$AS$283,7,FALSE)))</f>
        <v>#N/A</v>
      </c>
      <c r="G3" s="56" t="e">
        <f ca="1">IF(C3="","",IF(VLOOKUP($A3,'effectif equipe'!$B$2:$AS$283,8,FALSE)="","",VLOOKUP($A3,'effectif equipe'!$B$2:$AS$283,8,FALSE)))</f>
        <v>#N/A</v>
      </c>
      <c r="H3" s="56" t="e">
        <f ca="1">IF(A3="","",IF(VLOOKUP($A3,'effectif equipe'!$B$2:$AS$283,16,FALSE)="","",VLOOKUP($A3,'effectif equipe'!$B$2:$AS$283,16,FALSE)))</f>
        <v>#N/A</v>
      </c>
      <c r="I3" s="56" t="e">
        <f ca="1">IF(A3="","",IF(VLOOKUP($A3,'effectif equipe'!$B$2:$AS$283,19,FALSE)="","",VLOOKUP($A3,'effectif equipe'!$B$2:$AS$283,19,FALSE)))</f>
        <v>#N/A</v>
      </c>
      <c r="J3" s="56" t="e">
        <f ca="1">IF(VLOOKUP($A$3,'effectif equipe'!$B$2:$AP$280,7,FALSE)="","",VLOOKUP($A$3,'effectif equipe'!$B$2:$AP$280,7,FALSE))</f>
        <v>#N/A</v>
      </c>
      <c r="K3" s="56" t="e">
        <f ca="1">IF(VLOOKUP($A$3,'effectif equipe'!$B$2:$AP$280,7,FALSE)="","",VLOOKUP($A$3,'effectif equipe'!$B$2:$AP$280,7,FALSE))</f>
        <v>#N/A</v>
      </c>
      <c r="L3" s="56" t="e">
        <f ca="1">IF(VLOOKUP($A$3,'effectif equipe'!$B$2:$AP$280,7,FALSE)="","",VLOOKUP($A$3,'effectif equipe'!$B$2:$AP$280,7,FALSE))</f>
        <v>#N/A</v>
      </c>
      <c r="M3" s="56" t="e">
        <f ca="1">IF(VLOOKUP($A$3,'effectif equipe'!$B$2:$AP$280,7,FALSE)="","",VLOOKUP($A$3,'effectif equipe'!$B$2:$AP$280,7,FALSE))</f>
        <v>#N/A</v>
      </c>
      <c r="N3" s="56" t="e">
        <f ca="1">IF(VLOOKUP($A$3,'effectif equipe'!$B$2:$AP$280,7,FALSE)="","",VLOOKUP($A$3,'effectif equipe'!$B$2:$AP$280,7,FALSE))</f>
        <v>#N/A</v>
      </c>
    </row>
    <row r="4" spans="1:14" x14ac:dyDescent="0.25">
      <c r="A4" t="str">
        <f t="shared" ref="A4:A29" ca="1" si="0">+CONCATENATE(B4," ",C4)</f>
        <v>ztr DIEGO</v>
      </c>
      <c r="B4" t="str">
        <f t="array" aca="1" ref="B4" ca="1">IF(ROWS($1:2)&lt;=COUNTIF(TS_data,$B$1),INDEX(MesData,SMALL(IF(TS_data=$B$1,ROW(INDIRECT("1:"&amp;ROWS(TS_data)))),ROWS($1:2)),1),"")</f>
        <v>ztr</v>
      </c>
      <c r="C4" t="str">
        <f t="array" aca="1" ref="C4" ca="1">IF(ROWS($1:2)&lt;=COUNTIF(TS_data,$B$1),INDEX(MesData,SMALL(IF(TS_data=$B$1,ROW(INDIRECT("1:"&amp;ROWS(TS_data)))),ROWS($1:2)),2),"")</f>
        <v>DIEGO</v>
      </c>
      <c r="D4" s="13">
        <f t="array" aca="1" ref="D4" ca="1">IF(ROWS($1:2)&lt;=COUNTIF(TS_data,$B$1),INDEX(MesData,SMALL(IF(TS_data=$B$1,ROW(INDIRECT("1:"&amp;ROWS(TS_data)))),ROWS($1:2)),3),"")</f>
        <v>40686</v>
      </c>
      <c r="E4" s="56" t="e">
        <f ca="1">IF(A4="","",IF(VLOOKUP($A4,'effectif equipe'!$B$2:$AS$283,6,FALSE)="","",VLOOKUP($A4,'effectif equipe'!$B$2:$AS$283,6,FALSE)))</f>
        <v>#N/A</v>
      </c>
      <c r="F4" s="56" t="e">
        <f ca="1">IF(B4="","",IF(VLOOKUP($A4,'effectif equipe'!$B$2:$AS$283,7,FALSE)="","",VLOOKUP($A4,'effectif equipe'!$B$2:$AS$283,7,FALSE)))</f>
        <v>#N/A</v>
      </c>
      <c r="G4" s="56" t="e">
        <f ca="1">IF(C4="","",IF(VLOOKUP($A4,'effectif equipe'!$B$2:$AS$283,8,FALSE)="","",VLOOKUP($A4,'effectif equipe'!$B$2:$AS$283,8,FALSE)))</f>
        <v>#N/A</v>
      </c>
      <c r="H4" s="56" t="e">
        <f ca="1">IF(A4="","",IF(VLOOKUP($A4,'effectif equipe'!$B$2:$AS$283,16,FALSE)="","",VLOOKUP($A4,'effectif equipe'!$B$2:$AS$283,16,FALSE)))</f>
        <v>#N/A</v>
      </c>
      <c r="I4" s="56" t="e">
        <f ca="1">IF(A4="","",IF(VLOOKUP($A4,'effectif equipe'!$B$2:$AS$283,19,FALSE)="","",VLOOKUP($A4,'effectif equipe'!$B$2:$AS$283,19,FALSE)))</f>
        <v>#N/A</v>
      </c>
    </row>
    <row r="5" spans="1:14" x14ac:dyDescent="0.25">
      <c r="A5" t="str">
        <f t="shared" ca="1" si="0"/>
        <v>srty COLLINE</v>
      </c>
      <c r="B5" t="str">
        <f t="array" aca="1" ref="B5" ca="1">IF(ROWS($1:3)&lt;=COUNTIF(TS_data,$B$1),INDEX(MesData,SMALL(IF(TS_data=$B$1,ROW(INDIRECT("1:"&amp;ROWS(TS_data)))),ROWS($1:3)),1),"")</f>
        <v>srty</v>
      </c>
      <c r="C5" t="str">
        <f t="array" aca="1" ref="C5" ca="1">IF(ROWS($1:3)&lt;=COUNTIF(TS_data,$B$1),INDEX(MesData,SMALL(IF(TS_data=$B$1,ROW(INDIRECT("1:"&amp;ROWS(TS_data)))),ROWS($1:3)),2),"")</f>
        <v>COLLINE</v>
      </c>
      <c r="D5" s="13">
        <f t="array" aca="1" ref="D5" ca="1">IF(ROWS($1:3)&lt;=COUNTIF(TS_data,$B$1),INDEX(MesData,SMALL(IF(TS_data=$B$1,ROW(INDIRECT("1:"&amp;ROWS(TS_data)))),ROWS($1:3)),3),"")</f>
        <v>40466</v>
      </c>
      <c r="E5" s="56" t="e">
        <f ca="1">IF(A5="","",IF(VLOOKUP($A5,'effectif equipe'!$B$2:$AS$283,6,FALSE)="","",VLOOKUP($A5,'effectif equipe'!$B$2:$AS$283,6,FALSE)))</f>
        <v>#N/A</v>
      </c>
      <c r="F5" s="56" t="e">
        <f ca="1">IF(B5="","",IF(VLOOKUP($A5,'effectif equipe'!$B$2:$AS$283,7,FALSE)="","",VLOOKUP($A5,'effectif equipe'!$B$2:$AS$283,7,FALSE)))</f>
        <v>#N/A</v>
      </c>
      <c r="G5" s="56" t="e">
        <f ca="1">IF(C5="","",IF(VLOOKUP($A5,'effectif equipe'!$B$2:$AS$283,8,FALSE)="","",VLOOKUP($A5,'effectif equipe'!$B$2:$AS$283,8,FALSE)))</f>
        <v>#N/A</v>
      </c>
      <c r="H5" s="56" t="e">
        <f ca="1">IF(A5="","",IF(VLOOKUP($A5,'effectif equipe'!$B$2:$AS$283,16,FALSE)="","",VLOOKUP($A5,'effectif equipe'!$B$2:$AS$283,16,FALSE)))</f>
        <v>#N/A</v>
      </c>
      <c r="I5" s="56" t="e">
        <f ca="1">IF(A5="","",IF(VLOOKUP($A5,'effectif equipe'!$B$2:$AS$283,19,FALSE)="","",VLOOKUP($A5,'effectif equipe'!$B$2:$AS$283,19,FALSE)))</f>
        <v>#N/A</v>
      </c>
    </row>
    <row r="6" spans="1:14" x14ac:dyDescent="0.25">
      <c r="A6" t="str">
        <f t="shared" ca="1" si="0"/>
        <v xml:space="preserve"> vbx STELLA</v>
      </c>
      <c r="B6" t="str">
        <f t="array" aca="1" ref="B6" ca="1">IF(ROWS($1:4)&lt;=COUNTIF(TS_data,$B$1),INDEX(MesData,SMALL(IF(TS_data=$B$1,ROW(INDIRECT("1:"&amp;ROWS(TS_data)))),ROWS($1:4)),1),"")</f>
        <v xml:space="preserve"> vbx</v>
      </c>
      <c r="C6" t="str">
        <f t="array" aca="1" ref="C6" ca="1">IF(ROWS($1:4)&lt;=COUNTIF(TS_data,$B$1),INDEX(MesData,SMALL(IF(TS_data=$B$1,ROW(INDIRECT("1:"&amp;ROWS(TS_data)))),ROWS($1:4)),2),"")</f>
        <v>STELLA</v>
      </c>
      <c r="D6" s="13">
        <f t="array" aca="1" ref="D6" ca="1">IF(ROWS($1:4)&lt;=COUNTIF(TS_data,$B$1),INDEX(MesData,SMALL(IF(TS_data=$B$1,ROW(INDIRECT("1:"&amp;ROWS(TS_data)))),ROWS($1:4)),3),"")</f>
        <v>41898</v>
      </c>
      <c r="E6" s="56" t="e">
        <f ca="1">IF(A6="","",IF(VLOOKUP($A6,'effectif equipe'!$B$2:$AS$283,6,FALSE)="","",VLOOKUP($A6,'effectif equipe'!$B$2:$AS$283,6,FALSE)))</f>
        <v>#N/A</v>
      </c>
      <c r="F6" s="56" t="e">
        <f ca="1">IF(B6="","",IF(VLOOKUP($A6,'effectif equipe'!$B$2:$AS$283,7,FALSE)="","",VLOOKUP($A6,'effectif equipe'!$B$2:$AS$283,7,FALSE)))</f>
        <v>#N/A</v>
      </c>
      <c r="G6" s="56" t="e">
        <f ca="1">IF(C6="","",IF(VLOOKUP($A6,'effectif equipe'!$B$2:$AS$283,8,FALSE)="","",VLOOKUP($A6,'effectif equipe'!$B$2:$AS$283,8,FALSE)))</f>
        <v>#N/A</v>
      </c>
      <c r="H6" s="56" t="e">
        <f ca="1">IF(A6="","",IF(VLOOKUP($A6,'effectif equipe'!$B$2:$AS$283,16,FALSE)="","",VLOOKUP($A6,'effectif equipe'!$B$2:$AS$283,16,FALSE)))</f>
        <v>#N/A</v>
      </c>
      <c r="I6" s="56" t="e">
        <f ca="1">IF(A6="","",IF(VLOOKUP($A6,'effectif equipe'!$B$2:$AS$283,19,FALSE)="","",VLOOKUP($A6,'effectif equipe'!$B$2:$AS$283,19,FALSE)))</f>
        <v>#N/A</v>
      </c>
    </row>
    <row r="7" spans="1:14" x14ac:dyDescent="0.25">
      <c r="A7" t="str">
        <f t="shared" ca="1" si="0"/>
        <v>fsgf YASSINE</v>
      </c>
      <c r="B7" t="str">
        <f t="array" aca="1" ref="B7" ca="1">IF(ROWS($1:5)&lt;=COUNTIF(TS_data,$B$1),INDEX(MesData,SMALL(IF(TS_data=$B$1,ROW(INDIRECT("1:"&amp;ROWS(TS_data)))),ROWS($1:5)),1),"")</f>
        <v>fsgf</v>
      </c>
      <c r="C7" t="str">
        <f t="array" aca="1" ref="C7" ca="1">IF(ROWS($1:5)&lt;=COUNTIF(TS_data,$B$1),INDEX(MesData,SMALL(IF(TS_data=$B$1,ROW(INDIRECT("1:"&amp;ROWS(TS_data)))),ROWS($1:5)),2),"")</f>
        <v>YASSINE</v>
      </c>
      <c r="D7" s="13">
        <f t="array" aca="1" ref="D7" ca="1">IF(ROWS($1:5)&lt;=COUNTIF(TS_data,$B$1),INDEX(MesData,SMALL(IF(TS_data=$B$1,ROW(INDIRECT("1:"&amp;ROWS(TS_data)))),ROWS($1:5)),3),"")</f>
        <v>40071</v>
      </c>
      <c r="E7" s="56" t="e">
        <f ca="1">IF(A7="","",IF(VLOOKUP($A7,'effectif equipe'!$B$2:$AS$283,6,FALSE)="","",VLOOKUP($A7,'effectif equipe'!$B$2:$AS$283,6,FALSE)))</f>
        <v>#N/A</v>
      </c>
      <c r="F7" s="56" t="e">
        <f ca="1">IF(B7="","",IF(VLOOKUP($A7,'effectif equipe'!$B$2:$AS$283,7,FALSE)="","",VLOOKUP($A7,'effectif equipe'!$B$2:$AS$283,7,FALSE)))</f>
        <v>#N/A</v>
      </c>
      <c r="G7" s="56" t="e">
        <f ca="1">IF(C7="","",IF(VLOOKUP($A7,'effectif equipe'!$B$2:$AS$283,8,FALSE)="","",VLOOKUP($A7,'effectif equipe'!$B$2:$AS$283,8,FALSE)))</f>
        <v>#N/A</v>
      </c>
      <c r="H7" s="56" t="e">
        <f ca="1">IF(A7="","",IF(VLOOKUP($A7,'effectif equipe'!$B$2:$AS$283,16,FALSE)="","",VLOOKUP($A7,'effectif equipe'!$B$2:$AS$283,16,FALSE)))</f>
        <v>#N/A</v>
      </c>
      <c r="I7" s="56" t="e">
        <f ca="1">IF(A7="","",IF(VLOOKUP($A7,'effectif equipe'!$B$2:$AS$283,19,FALSE)="","",VLOOKUP($A7,'effectif equipe'!$B$2:$AS$283,19,FALSE)))</f>
        <v>#N/A</v>
      </c>
    </row>
    <row r="8" spans="1:14" x14ac:dyDescent="0.25">
      <c r="A8" t="str">
        <f t="shared" ca="1" si="0"/>
        <v xml:space="preserve"> </v>
      </c>
      <c r="B8" t="str">
        <f t="array" aca="1" ref="B8" ca="1">IF(ROWS($1:6)&lt;=COUNTIF(TS_data,$B$1),INDEX(MesData,SMALL(IF(TS_data=$B$1,ROW(INDIRECT("1:"&amp;ROWS(TS_data)))),ROWS($1:6)),1),"")</f>
        <v/>
      </c>
      <c r="C8" t="str">
        <f t="array" aca="1" ref="C8" ca="1">IF(ROWS($1:6)&lt;=COUNTIF(TS_data,$B$1),INDEX(MesData,SMALL(IF(TS_data=$B$1,ROW(INDIRECT("1:"&amp;ROWS(TS_data)))),ROWS($1:6)),2),"")</f>
        <v/>
      </c>
      <c r="D8" s="13" t="str">
        <f t="array" aca="1" ref="D8" ca="1">IF(ROWS($1:6)&lt;=COUNTIF(TS_data,$B$1),INDEX(MesData,SMALL(IF(TS_data=$B$1,ROW(INDIRECT("1:"&amp;ROWS(TS_data)))),ROWS($1:6)),3),"")</f>
        <v/>
      </c>
      <c r="E8" s="56" t="e">
        <f ca="1">IF(A8="","",IF(VLOOKUP($A8,'effectif equipe'!$B$2:$AS$283,6,FALSE)="","",VLOOKUP($A8,'effectif equipe'!$B$2:$AS$283,6,FALSE)))</f>
        <v>#N/A</v>
      </c>
      <c r="F8" s="56" t="str">
        <f ca="1">IF(B8="","",IF(VLOOKUP($A8,'effectif equipe'!$B$2:$AS$283,7,FALSE)="","",VLOOKUP($A8,'effectif equipe'!$B$2:$AS$283,7,FALSE)))</f>
        <v/>
      </c>
      <c r="G8" s="56" t="str">
        <f ca="1">IF(C8="","",IF(VLOOKUP($A8,'effectif equipe'!$B$2:$AS$283,8,FALSE)="","",VLOOKUP($A8,'effectif equipe'!$B$2:$AS$283,8,FALSE)))</f>
        <v/>
      </c>
      <c r="H8" s="56" t="e">
        <f ca="1">IF(A8="","",IF(VLOOKUP($A8,'effectif equipe'!$B$2:$AS$283,16,FALSE)="","",VLOOKUP($A8,'effectif equipe'!$B$2:$AS$283,16,FALSE)))</f>
        <v>#N/A</v>
      </c>
      <c r="I8" s="56" t="e">
        <f ca="1">IF(A8="","",IF(VLOOKUP($A8,'effectif equipe'!$B$2:$AS$283,19,FALSE)="","",VLOOKUP($A8,'effectif equipe'!$B$2:$AS$283,19,FALSE)))</f>
        <v>#N/A</v>
      </c>
    </row>
    <row r="9" spans="1:14" x14ac:dyDescent="0.25">
      <c r="A9" t="str">
        <f t="shared" ca="1" si="0"/>
        <v xml:space="preserve"> </v>
      </c>
      <c r="B9" t="str">
        <f t="array" aca="1" ref="B9" ca="1">IF(ROWS($1:7)&lt;=COUNTIF(TS_data,$B$1),INDEX(MesData,SMALL(IF(TS_data=$B$1,ROW(INDIRECT("1:"&amp;ROWS(TS_data)))),ROWS($1:7)),1),"")</f>
        <v/>
      </c>
      <c r="C9" t="str">
        <f t="array" aca="1" ref="C9" ca="1">IF(ROWS($1:7)&lt;=COUNTIF(TS_data,$B$1),INDEX(MesData,SMALL(IF(TS_data=$B$1,ROW(INDIRECT("1:"&amp;ROWS(TS_data)))),ROWS($1:7)),2),"")</f>
        <v/>
      </c>
      <c r="D9" s="13" t="str">
        <f t="array" aca="1" ref="D9" ca="1">IF(ROWS($1:7)&lt;=COUNTIF(TS_data,$B$1),INDEX(MesData,SMALL(IF(TS_data=$B$1,ROW(INDIRECT("1:"&amp;ROWS(TS_data)))),ROWS($1:7)),3),"")</f>
        <v/>
      </c>
      <c r="E9" s="56" t="e">
        <f ca="1">IF(A9="","",IF(VLOOKUP($A9,'effectif equipe'!$B$2:$AS$283,6,FALSE)="","",VLOOKUP($A9,'effectif equipe'!$B$2:$AS$283,6,FALSE)))</f>
        <v>#N/A</v>
      </c>
      <c r="F9" s="56" t="str">
        <f ca="1">IF(B9="","",IF(VLOOKUP($A9,'effectif equipe'!$B$2:$AS$283,7,FALSE)="","",VLOOKUP($A9,'effectif equipe'!$B$2:$AS$283,7,FALSE)))</f>
        <v/>
      </c>
      <c r="G9" s="56" t="str">
        <f ca="1">IF(C9="","",IF(VLOOKUP($A9,'effectif equipe'!$B$2:$AS$283,8,FALSE)="","",VLOOKUP($A9,'effectif equipe'!$B$2:$AS$283,8,FALSE)))</f>
        <v/>
      </c>
      <c r="H9" s="56" t="e">
        <f ca="1">IF(A9="","",IF(VLOOKUP($A9,'effectif equipe'!$B$2:$AS$283,16,FALSE)="","",VLOOKUP($A9,'effectif equipe'!$B$2:$AS$283,16,FALSE)))</f>
        <v>#N/A</v>
      </c>
      <c r="I9" s="56" t="e">
        <f ca="1">IF(A9="","",IF(VLOOKUP($A9,'effectif equipe'!$B$2:$AS$283,19,FALSE)="","",VLOOKUP($A9,'effectif equipe'!$B$2:$AS$283,19,FALSE)))</f>
        <v>#N/A</v>
      </c>
    </row>
    <row r="10" spans="1:14" x14ac:dyDescent="0.25">
      <c r="A10" t="str">
        <f t="shared" ca="1" si="0"/>
        <v xml:space="preserve"> </v>
      </c>
      <c r="B10" t="str">
        <f t="array" aca="1" ref="B10" ca="1">IF(ROWS($1:8)&lt;=COUNTIF(TS_data,$B$1),INDEX(MesData,SMALL(IF(TS_data=$B$1,ROW(INDIRECT("1:"&amp;ROWS(TS_data)))),ROWS($1:8)),1),"")</f>
        <v/>
      </c>
      <c r="C10" t="str">
        <f t="array" aca="1" ref="C10" ca="1">IF(ROWS($1:8)&lt;=COUNTIF(TS_data,$B$1),INDEX(MesData,SMALL(IF(TS_data=$B$1,ROW(INDIRECT("1:"&amp;ROWS(TS_data)))),ROWS($1:8)),2),"")</f>
        <v/>
      </c>
      <c r="D10" s="13" t="str">
        <f t="array" aca="1" ref="D10" ca="1">IF(ROWS($1:8)&lt;=COUNTIF(TS_data,$B$1),INDEX(MesData,SMALL(IF(TS_data=$B$1,ROW(INDIRECT("1:"&amp;ROWS(TS_data)))),ROWS($1:8)),3),"")</f>
        <v/>
      </c>
      <c r="E10" s="56" t="e">
        <f ca="1">IF(A10="","",IF(VLOOKUP($A10,'effectif equipe'!$B$2:$AS$283,6,FALSE)="","",VLOOKUP($A10,'effectif equipe'!$B$2:$AS$283,6,FALSE)))</f>
        <v>#N/A</v>
      </c>
      <c r="F10" s="56" t="str">
        <f ca="1">IF(B10="","",IF(VLOOKUP($A10,'effectif equipe'!$B$2:$AS$283,7,FALSE)="","",VLOOKUP($A10,'effectif equipe'!$B$2:$AS$283,7,FALSE)))</f>
        <v/>
      </c>
      <c r="G10" s="56" t="str">
        <f ca="1">IF(C10="","",IF(VLOOKUP($A10,'effectif equipe'!$B$2:$AS$283,8,FALSE)="","",VLOOKUP($A10,'effectif equipe'!$B$2:$AS$283,8,FALSE)))</f>
        <v/>
      </c>
      <c r="H10" s="56" t="e">
        <f ca="1">IF(A10="","",IF(VLOOKUP($A10,'effectif equipe'!$B$2:$AS$283,16,FALSE)="","",VLOOKUP($A10,'effectif equipe'!$B$2:$AS$283,16,FALSE)))</f>
        <v>#N/A</v>
      </c>
      <c r="I10" s="56" t="e">
        <f ca="1">IF(A10="","",IF(VLOOKUP($A10,'effectif equipe'!$B$2:$AS$283,19,FALSE)="","",VLOOKUP($A10,'effectif equipe'!$B$2:$AS$283,19,FALSE)))</f>
        <v>#N/A</v>
      </c>
    </row>
    <row r="11" spans="1:14" x14ac:dyDescent="0.25">
      <c r="A11" t="str">
        <f t="shared" ca="1" si="0"/>
        <v xml:space="preserve"> </v>
      </c>
      <c r="B11" t="str">
        <f t="array" aca="1" ref="B11" ca="1">IF(ROWS($1:9)&lt;=COUNTIF(TS_data,$B$1),INDEX(MesData,SMALL(IF(TS_data=$B$1,ROW(INDIRECT("1:"&amp;ROWS(TS_data)))),ROWS($1:9)),1),"")</f>
        <v/>
      </c>
      <c r="C11" t="str">
        <f t="array" aca="1" ref="C11" ca="1">IF(ROWS($1:9)&lt;=COUNTIF(TS_data,$B$1),INDEX(MesData,SMALL(IF(TS_data=$B$1,ROW(INDIRECT("1:"&amp;ROWS(TS_data)))),ROWS($1:9)),2),"")</f>
        <v/>
      </c>
      <c r="D11" s="13" t="str">
        <f t="array" aca="1" ref="D11" ca="1">IF(ROWS($1:9)&lt;=COUNTIF(TS_data,$B$1),INDEX(MesData,SMALL(IF(TS_data=$B$1,ROW(INDIRECT("1:"&amp;ROWS(TS_data)))),ROWS($1:9)),3),"")</f>
        <v/>
      </c>
      <c r="E11" s="56" t="e">
        <f ca="1">IF(A11="","",IF(VLOOKUP($A11,'effectif equipe'!$B$2:$AS$283,6,FALSE)="","",VLOOKUP($A11,'effectif equipe'!$B$2:$AS$283,6,FALSE)))</f>
        <v>#N/A</v>
      </c>
      <c r="F11" s="56" t="str">
        <f ca="1">IF(B11="","",IF(VLOOKUP($A11,'effectif equipe'!$B$2:$AS$283,7,FALSE)="","",VLOOKUP($A11,'effectif equipe'!$B$2:$AS$283,7,FALSE)))</f>
        <v/>
      </c>
      <c r="G11" s="56" t="str">
        <f ca="1">IF(C11="","",IF(VLOOKUP($A11,'effectif equipe'!$B$2:$AS$283,8,FALSE)="","",VLOOKUP($A11,'effectif equipe'!$B$2:$AS$283,8,FALSE)))</f>
        <v/>
      </c>
      <c r="H11" s="56" t="e">
        <f ca="1">IF(A11="","",IF(VLOOKUP($A11,'effectif equipe'!$B$2:$AS$283,16,FALSE)="","",VLOOKUP($A11,'effectif equipe'!$B$2:$AS$283,16,FALSE)))</f>
        <v>#N/A</v>
      </c>
      <c r="I11" s="56" t="e">
        <f ca="1">IF(A11="","",IF(VLOOKUP($A11,'effectif equipe'!$B$2:$AS$283,19,FALSE)="","",VLOOKUP($A11,'effectif equipe'!$B$2:$AS$283,19,FALSE)))</f>
        <v>#N/A</v>
      </c>
    </row>
    <row r="12" spans="1:14" x14ac:dyDescent="0.25">
      <c r="A12" t="str">
        <f t="shared" ca="1" si="0"/>
        <v xml:space="preserve"> </v>
      </c>
      <c r="B12" t="str">
        <f t="array" aca="1" ref="B12" ca="1">IF(ROWS($1:10)&lt;=COUNTIF(TS_data,$B$1),INDEX(MesData,SMALL(IF(TS_data=$B$1,ROW(INDIRECT("1:"&amp;ROWS(TS_data)))),ROWS($1:10)),1),"")</f>
        <v/>
      </c>
      <c r="C12" t="str">
        <f t="array" aca="1" ref="C12" ca="1">IF(ROWS($1:10)&lt;=COUNTIF(TS_data,$B$1),INDEX(MesData,SMALL(IF(TS_data=$B$1,ROW(INDIRECT("1:"&amp;ROWS(TS_data)))),ROWS($1:10)),2),"")</f>
        <v/>
      </c>
      <c r="D12" s="13" t="str">
        <f t="array" aca="1" ref="D12" ca="1">IF(ROWS($1:10)&lt;=COUNTIF(TS_data,$B$1),INDEX(MesData,SMALL(IF(TS_data=$B$1,ROW(INDIRECT("1:"&amp;ROWS(TS_data)))),ROWS($1:10)),3),"")</f>
        <v/>
      </c>
      <c r="E12" s="56" t="e">
        <f ca="1">IF(A12="","",IF(VLOOKUP($A12,'effectif equipe'!$B$2:$AS$283,6,FALSE)="","",VLOOKUP($A12,'effectif equipe'!$B$2:$AS$283,6,FALSE)))</f>
        <v>#N/A</v>
      </c>
      <c r="F12" s="56" t="str">
        <f ca="1">IF(B12="","",IF(VLOOKUP($A12,'effectif equipe'!$B$2:$AS$283,7,FALSE)="","",VLOOKUP($A12,'effectif equipe'!$B$2:$AS$283,7,FALSE)))</f>
        <v/>
      </c>
      <c r="G12" s="56" t="str">
        <f ca="1">IF(C12="","",IF(VLOOKUP($A12,'effectif equipe'!$B$2:$AS$283,8,FALSE)="","",VLOOKUP($A12,'effectif equipe'!$B$2:$AS$283,8,FALSE)))</f>
        <v/>
      </c>
      <c r="H12" s="56" t="e">
        <f ca="1">IF(A12="","",IF(VLOOKUP($A12,'effectif equipe'!$B$2:$AS$283,16,FALSE)="","",VLOOKUP($A12,'effectif equipe'!$B$2:$AS$283,16,FALSE)))</f>
        <v>#N/A</v>
      </c>
      <c r="I12" s="56" t="e">
        <f ca="1">IF(A12="","",IF(VLOOKUP($A12,'effectif equipe'!$B$2:$AS$283,19,FALSE)="","",VLOOKUP($A12,'effectif equipe'!$B$2:$AS$283,19,FALSE)))</f>
        <v>#N/A</v>
      </c>
    </row>
    <row r="13" spans="1:14" x14ac:dyDescent="0.25">
      <c r="A13" t="str">
        <f t="shared" ca="1" si="0"/>
        <v xml:space="preserve"> </v>
      </c>
      <c r="B13" t="str">
        <f t="array" aca="1" ref="B13" ca="1">IF(ROWS($1:11)&lt;=COUNTIF(TS_data,$B$1),INDEX(MesData,SMALL(IF(TS_data=$B$1,ROW(INDIRECT("1:"&amp;ROWS(TS_data)))),ROWS($1:11)),1),"")</f>
        <v/>
      </c>
      <c r="C13" t="str">
        <f t="array" aca="1" ref="C13" ca="1">IF(ROWS($1:11)&lt;=COUNTIF(TS_data,$B$1),INDEX(MesData,SMALL(IF(TS_data=$B$1,ROW(INDIRECT("1:"&amp;ROWS(TS_data)))),ROWS($1:11)),2),"")</f>
        <v/>
      </c>
      <c r="D13" s="13" t="str">
        <f t="array" aca="1" ref="D13" ca="1">IF(ROWS($1:11)&lt;=COUNTIF(TS_data,$B$1),INDEX(MesData,SMALL(IF(TS_data=$B$1,ROW(INDIRECT("1:"&amp;ROWS(TS_data)))),ROWS($1:11)),3),"")</f>
        <v/>
      </c>
      <c r="E13" s="56" t="e">
        <f ca="1">IF(A13="","",IF(VLOOKUP($A13,'effectif equipe'!$B$2:$AS$283,6,FALSE)="","",VLOOKUP($A13,'effectif equipe'!$B$2:$AS$283,6,FALSE)))</f>
        <v>#N/A</v>
      </c>
      <c r="F13" s="56" t="str">
        <f ca="1">IF(B13="","",IF(VLOOKUP($A13,'effectif equipe'!$B$2:$AS$283,7,FALSE)="","",VLOOKUP($A13,'effectif equipe'!$B$2:$AS$283,7,FALSE)))</f>
        <v/>
      </c>
      <c r="G13" s="56" t="str">
        <f ca="1">IF(C13="","",IF(VLOOKUP($A13,'effectif equipe'!$B$2:$AS$283,8,FALSE)="","",VLOOKUP($A13,'effectif equipe'!$B$2:$AS$283,8,FALSE)))</f>
        <v/>
      </c>
      <c r="H13" s="56" t="e">
        <f ca="1">IF(A13="","",IF(VLOOKUP($A13,'effectif equipe'!$B$2:$AS$283,16,FALSE)="","",VLOOKUP($A13,'effectif equipe'!$B$2:$AS$283,16,FALSE)))</f>
        <v>#N/A</v>
      </c>
      <c r="I13" s="56" t="e">
        <f ca="1">IF(A13="","",IF(VLOOKUP($A13,'effectif equipe'!$B$2:$AS$283,19,FALSE)="","",VLOOKUP($A13,'effectif equipe'!$B$2:$AS$283,19,FALSE)))</f>
        <v>#N/A</v>
      </c>
    </row>
    <row r="14" spans="1:14" x14ac:dyDescent="0.25">
      <c r="A14" t="str">
        <f t="shared" ca="1" si="0"/>
        <v xml:space="preserve"> </v>
      </c>
      <c r="B14" t="str">
        <f t="array" aca="1" ref="B14" ca="1">IF(ROWS($1:12)&lt;=COUNTIF(TS_data,$B$1),INDEX(MesData,SMALL(IF(TS_data=$B$1,ROW(INDIRECT("1:"&amp;ROWS(TS_data)))),ROWS($1:12)),1),"")</f>
        <v/>
      </c>
      <c r="C14" t="str">
        <f t="array" aca="1" ref="C14" ca="1">IF(ROWS($1:12)&lt;=COUNTIF(TS_data,$B$1),INDEX(MesData,SMALL(IF(TS_data=$B$1,ROW(INDIRECT("1:"&amp;ROWS(TS_data)))),ROWS($1:12)),2),"")</f>
        <v/>
      </c>
      <c r="D14" s="13" t="str">
        <f t="array" aca="1" ref="D14" ca="1">IF(ROWS($1:12)&lt;=COUNTIF(TS_data,$B$1),INDEX(MesData,SMALL(IF(TS_data=$B$1,ROW(INDIRECT("1:"&amp;ROWS(TS_data)))),ROWS($1:12)),3),"")</f>
        <v/>
      </c>
      <c r="E14" s="56" t="e">
        <f ca="1">IF(A14="","",IF(VLOOKUP($A14,'effectif equipe'!$B$2:$AS$283,6,FALSE)="","",VLOOKUP($A14,'effectif equipe'!$B$2:$AS$283,6,FALSE)))</f>
        <v>#N/A</v>
      </c>
      <c r="F14" s="56" t="str">
        <f ca="1">IF(B14="","",IF(VLOOKUP($A14,'effectif equipe'!$B$2:$AS$283,7,FALSE)="","",VLOOKUP($A14,'effectif equipe'!$B$2:$AS$283,7,FALSE)))</f>
        <v/>
      </c>
      <c r="G14" s="56" t="str">
        <f ca="1">IF(C14="","",IF(VLOOKUP($A14,'effectif equipe'!$B$2:$AS$283,8,FALSE)="","",VLOOKUP($A14,'effectif equipe'!$B$2:$AS$283,8,FALSE)))</f>
        <v/>
      </c>
      <c r="H14" s="56" t="e">
        <f ca="1">IF(A14="","",IF(VLOOKUP($A14,'effectif equipe'!$B$2:$AS$283,16,FALSE)="","",VLOOKUP($A14,'effectif equipe'!$B$2:$AS$283,16,FALSE)))</f>
        <v>#N/A</v>
      </c>
      <c r="I14" s="56" t="e">
        <f ca="1">IF(A14="","",IF(VLOOKUP($A14,'effectif equipe'!$B$2:$AS$283,19,FALSE)="","",VLOOKUP($A14,'effectif equipe'!$B$2:$AS$283,19,FALSE)))</f>
        <v>#N/A</v>
      </c>
    </row>
    <row r="15" spans="1:14" x14ac:dyDescent="0.25">
      <c r="A15" t="str">
        <f t="shared" ca="1" si="0"/>
        <v xml:space="preserve"> </v>
      </c>
      <c r="B15" t="str">
        <f t="array" aca="1" ref="B15" ca="1">IF(ROWS($1:13)&lt;=COUNTIF(TS_data,$B$1),INDEX(MesData,SMALL(IF(TS_data=$B$1,ROW(INDIRECT("1:"&amp;ROWS(TS_data)))),ROWS($1:13)),1),"")</f>
        <v/>
      </c>
      <c r="C15" t="str">
        <f t="array" aca="1" ref="C15" ca="1">IF(ROWS($1:13)&lt;=COUNTIF(TS_data,$B$1),INDEX(MesData,SMALL(IF(TS_data=$B$1,ROW(INDIRECT("1:"&amp;ROWS(TS_data)))),ROWS($1:13)),2),"")</f>
        <v/>
      </c>
      <c r="D15" s="13" t="str">
        <f t="array" aca="1" ref="D15" ca="1">IF(ROWS($1:13)&lt;=COUNTIF(TS_data,$B$1),INDEX(MesData,SMALL(IF(TS_data=$B$1,ROW(INDIRECT("1:"&amp;ROWS(TS_data)))),ROWS($1:13)),3),"")</f>
        <v/>
      </c>
      <c r="E15" s="56" t="e">
        <f ca="1">IF(A15="","",IF(VLOOKUP($A15,'effectif equipe'!$B$2:$AS$283,6,FALSE)="","",VLOOKUP($A15,'effectif equipe'!$B$2:$AS$283,6,FALSE)))</f>
        <v>#N/A</v>
      </c>
      <c r="F15" s="56" t="str">
        <f ca="1">IF(B15="","",IF(VLOOKUP($A15,'effectif equipe'!$B$2:$AS$283,7,FALSE)="","",VLOOKUP($A15,'effectif equipe'!$B$2:$AS$283,7,FALSE)))</f>
        <v/>
      </c>
      <c r="G15" s="56" t="str">
        <f ca="1">IF(C15="","",IF(VLOOKUP($A15,'effectif equipe'!$B$2:$AS$283,8,FALSE)="","",VLOOKUP($A15,'effectif equipe'!$B$2:$AS$283,8,FALSE)))</f>
        <v/>
      </c>
      <c r="H15" s="56" t="e">
        <f ca="1">IF(A15="","",IF(VLOOKUP($A15,'effectif equipe'!$B$2:$AS$283,16,FALSE)="","",VLOOKUP($A15,'effectif equipe'!$B$2:$AS$283,16,FALSE)))</f>
        <v>#N/A</v>
      </c>
      <c r="I15" s="56" t="e">
        <f ca="1">IF(A15="","",IF(VLOOKUP($A15,'effectif equipe'!$B$2:$AS$283,19,FALSE)="","",VLOOKUP($A15,'effectif equipe'!$B$2:$AS$283,19,FALSE)))</f>
        <v>#N/A</v>
      </c>
    </row>
    <row r="16" spans="1:14" x14ac:dyDescent="0.25">
      <c r="A16" t="str">
        <f t="shared" ca="1" si="0"/>
        <v xml:space="preserve"> </v>
      </c>
      <c r="B16" t="str">
        <f t="array" aca="1" ref="B16" ca="1">IF(ROWS($1:14)&lt;=COUNTIF(TS_data,$B$1),INDEX(MesData,SMALL(IF(TS_data=$B$1,ROW(INDIRECT("1:"&amp;ROWS(TS_data)))),ROWS($1:14)),1),"")</f>
        <v/>
      </c>
      <c r="C16" t="str">
        <f t="array" aca="1" ref="C16" ca="1">IF(ROWS($1:14)&lt;=COUNTIF(TS_data,$B$1),INDEX(MesData,SMALL(IF(TS_data=$B$1,ROW(INDIRECT("1:"&amp;ROWS(TS_data)))),ROWS($1:14)),2),"")</f>
        <v/>
      </c>
      <c r="D16" s="13" t="str">
        <f t="array" aca="1" ref="D16" ca="1">IF(ROWS($1:14)&lt;=COUNTIF(TS_data,$B$1),INDEX(MesData,SMALL(IF(TS_data=$B$1,ROW(INDIRECT("1:"&amp;ROWS(TS_data)))),ROWS($1:14)),3),"")</f>
        <v/>
      </c>
      <c r="E16" s="56" t="e">
        <f ca="1">IF(A16="","",IF(VLOOKUP($A16,'effectif equipe'!$B$2:$AS$283,6,FALSE)="","",VLOOKUP($A16,'effectif equipe'!$B$2:$AS$283,6,FALSE)))</f>
        <v>#N/A</v>
      </c>
      <c r="F16" s="56" t="str">
        <f ca="1">IF(B16="","",IF(VLOOKUP($A16,'effectif equipe'!$B$2:$AS$283,7,FALSE)="","",VLOOKUP($A16,'effectif equipe'!$B$2:$AS$283,7,FALSE)))</f>
        <v/>
      </c>
      <c r="G16" s="56" t="str">
        <f ca="1">IF(C16="","",IF(VLOOKUP($A16,'effectif equipe'!$B$2:$AS$283,8,FALSE)="","",VLOOKUP($A16,'effectif equipe'!$B$2:$AS$283,8,FALSE)))</f>
        <v/>
      </c>
      <c r="H16" s="56" t="e">
        <f ca="1">IF(A16="","",IF(VLOOKUP($A16,'effectif equipe'!$B$2:$AS$283,16,FALSE)="","",VLOOKUP($A16,'effectif equipe'!$B$2:$AS$283,16,FALSE)))</f>
        <v>#N/A</v>
      </c>
      <c r="I16" s="56" t="e">
        <f ca="1">IF(A16="","",IF(VLOOKUP($A16,'effectif equipe'!$B$2:$AS$283,19,FALSE)="","",VLOOKUP($A16,'effectif equipe'!$B$2:$AS$283,19,FALSE)))</f>
        <v>#N/A</v>
      </c>
    </row>
    <row r="17" spans="1:9" x14ac:dyDescent="0.25">
      <c r="A17" t="str">
        <f t="shared" ca="1" si="0"/>
        <v xml:space="preserve"> </v>
      </c>
      <c r="B17" t="str">
        <f t="array" aca="1" ref="B17" ca="1">IF(ROWS($1:15)&lt;=COUNTIF(TS_data,$B$1),INDEX(MesData,SMALL(IF(TS_data=$B$1,ROW(INDIRECT("1:"&amp;ROWS(TS_data)))),ROWS($1:15)),1),"")</f>
        <v/>
      </c>
      <c r="C17" t="str">
        <f t="array" aca="1" ref="C17" ca="1">IF(ROWS($1:15)&lt;=COUNTIF(TS_data,$B$1),INDEX(MesData,SMALL(IF(TS_data=$B$1,ROW(INDIRECT("1:"&amp;ROWS(TS_data)))),ROWS($1:15)),2),"")</f>
        <v/>
      </c>
      <c r="D17" s="13" t="str">
        <f t="array" aca="1" ref="D17" ca="1">IF(ROWS($1:15)&lt;=COUNTIF(TS_data,$B$1),INDEX(MesData,SMALL(IF(TS_data=$B$1,ROW(INDIRECT("1:"&amp;ROWS(TS_data)))),ROWS($1:15)),3),"")</f>
        <v/>
      </c>
      <c r="E17" s="56" t="e">
        <f ca="1">IF(A17="","",IF(VLOOKUP($A17,'effectif equipe'!$B$2:$AS$283,6,FALSE)="","",VLOOKUP($A17,'effectif equipe'!$B$2:$AS$283,6,FALSE)))</f>
        <v>#N/A</v>
      </c>
      <c r="F17" s="56" t="str">
        <f ca="1">IF(B17="","",IF(VLOOKUP($A17,'effectif equipe'!$B$2:$AS$283,7,FALSE)="","",VLOOKUP($A17,'effectif equipe'!$B$2:$AS$283,7,FALSE)))</f>
        <v/>
      </c>
      <c r="G17" s="56" t="str">
        <f ca="1">IF(C17="","",IF(VLOOKUP($A17,'effectif equipe'!$B$2:$AS$283,8,FALSE)="","",VLOOKUP($A17,'effectif equipe'!$B$2:$AS$283,8,FALSE)))</f>
        <v/>
      </c>
      <c r="H17" s="56" t="e">
        <f ca="1">IF(A17="","",IF(VLOOKUP($A17,'effectif equipe'!$B$2:$AS$283,16,FALSE)="","",VLOOKUP($A17,'effectif equipe'!$B$2:$AS$283,16,FALSE)))</f>
        <v>#N/A</v>
      </c>
      <c r="I17" s="56" t="e">
        <f ca="1">IF(A17="","",IF(VLOOKUP($A17,'effectif equipe'!$B$2:$AS$283,19,FALSE)="","",VLOOKUP($A17,'effectif equipe'!$B$2:$AS$283,19,FALSE)))</f>
        <v>#N/A</v>
      </c>
    </row>
    <row r="18" spans="1:9" x14ac:dyDescent="0.25">
      <c r="A18" t="str">
        <f t="shared" ca="1" si="0"/>
        <v xml:space="preserve"> </v>
      </c>
      <c r="B18" t="str">
        <f t="array" aca="1" ref="B18" ca="1">IF(ROWS($1:16)&lt;=COUNTIF(TS_data,$B$1),INDEX(MesData,SMALL(IF(TS_data=$B$1,ROW(INDIRECT("1:"&amp;ROWS(TS_data)))),ROWS($1:16)),1),"")</f>
        <v/>
      </c>
      <c r="C18" t="str">
        <f t="array" aca="1" ref="C18" ca="1">IF(ROWS($1:16)&lt;=COUNTIF(TS_data,$B$1),INDEX(MesData,SMALL(IF(TS_data=$B$1,ROW(INDIRECT("1:"&amp;ROWS(TS_data)))),ROWS($1:16)),2),"")</f>
        <v/>
      </c>
      <c r="D18" s="13" t="str">
        <f t="array" aca="1" ref="D18" ca="1">IF(ROWS($1:16)&lt;=COUNTIF(TS_data,$B$1),INDEX(MesData,SMALL(IF(TS_data=$B$1,ROW(INDIRECT("1:"&amp;ROWS(TS_data)))),ROWS($1:16)),3),"")</f>
        <v/>
      </c>
      <c r="E18" s="56" t="e">
        <f ca="1">IF(A18="","",IF(VLOOKUP($A18,'effectif equipe'!$B$2:$AS$283,6,FALSE)="","",VLOOKUP($A18,'effectif equipe'!$B$2:$AS$283,6,FALSE)))</f>
        <v>#N/A</v>
      </c>
      <c r="F18" s="56" t="str">
        <f ca="1">IF(B18="","",IF(VLOOKUP($A18,'effectif equipe'!$B$2:$AS$283,7,FALSE)="","",VLOOKUP($A18,'effectif equipe'!$B$2:$AS$283,7,FALSE)))</f>
        <v/>
      </c>
      <c r="G18" s="56" t="str">
        <f ca="1">IF(C18="","",IF(VLOOKUP($A18,'effectif equipe'!$B$2:$AS$283,8,FALSE)="","",VLOOKUP($A18,'effectif equipe'!$B$2:$AS$283,8,FALSE)))</f>
        <v/>
      </c>
      <c r="H18" s="56" t="e">
        <f ca="1">IF(A18="","",IF(VLOOKUP($A18,'effectif equipe'!$B$2:$AS$283,16,FALSE)="","",VLOOKUP($A18,'effectif equipe'!$B$2:$AS$283,16,FALSE)))</f>
        <v>#N/A</v>
      </c>
      <c r="I18" s="56" t="e">
        <f ca="1">IF(A18="","",IF(VLOOKUP($A18,'effectif equipe'!$B$2:$AS$283,19,FALSE)="","",VLOOKUP($A18,'effectif equipe'!$B$2:$AS$283,19,FALSE)))</f>
        <v>#N/A</v>
      </c>
    </row>
    <row r="19" spans="1:9" x14ac:dyDescent="0.25">
      <c r="A19" t="str">
        <f t="shared" ca="1" si="0"/>
        <v xml:space="preserve"> </v>
      </c>
      <c r="B19" t="str">
        <f t="array" aca="1" ref="B19" ca="1">IF(ROWS($1:17)&lt;=COUNTIF(TS_data,$B$1),INDEX(MesData,SMALL(IF(TS_data=$B$1,ROW(INDIRECT("1:"&amp;ROWS(TS_data)))),ROWS($1:17)),1),"")</f>
        <v/>
      </c>
      <c r="C19" t="str">
        <f t="array" aca="1" ref="C19" ca="1">IF(ROWS($1:17)&lt;=COUNTIF(TS_data,$B$1),INDEX(MesData,SMALL(IF(TS_data=$B$1,ROW(INDIRECT("1:"&amp;ROWS(TS_data)))),ROWS($1:17)),2),"")</f>
        <v/>
      </c>
      <c r="D19" s="13" t="str">
        <f t="array" aca="1" ref="D19" ca="1">IF(ROWS($1:17)&lt;=COUNTIF(TS_data,$B$1),INDEX(MesData,SMALL(IF(TS_data=$B$1,ROW(INDIRECT("1:"&amp;ROWS(TS_data)))),ROWS($1:17)),3),"")</f>
        <v/>
      </c>
      <c r="E19" s="56" t="e">
        <f ca="1">IF(A19="","",IF(VLOOKUP($A19,'effectif equipe'!$B$2:$AS$283,6,FALSE)="","",VLOOKUP($A19,'effectif equipe'!$B$2:$AS$283,6,FALSE)))</f>
        <v>#N/A</v>
      </c>
      <c r="F19" s="56" t="str">
        <f ca="1">IF(B19="","",IF(VLOOKUP($A19,'effectif equipe'!$B$2:$AS$283,7,FALSE)="","",VLOOKUP($A19,'effectif equipe'!$B$2:$AS$283,7,FALSE)))</f>
        <v/>
      </c>
      <c r="G19" s="56" t="str">
        <f ca="1">IF(C19="","",IF(VLOOKUP($A19,'effectif equipe'!$B$2:$AS$283,8,FALSE)="","",VLOOKUP($A19,'effectif equipe'!$B$2:$AS$283,8,FALSE)))</f>
        <v/>
      </c>
      <c r="H19" s="56" t="e">
        <f ca="1">IF(A19="","",IF(VLOOKUP($A19,'effectif equipe'!$B$2:$AS$283,16,FALSE)="","",VLOOKUP($A19,'effectif equipe'!$B$2:$AS$283,16,FALSE)))</f>
        <v>#N/A</v>
      </c>
      <c r="I19" s="56" t="e">
        <f ca="1">IF(A19="","",IF(VLOOKUP($A19,'effectif equipe'!$B$2:$AS$283,19,FALSE)="","",VLOOKUP($A19,'effectif equipe'!$B$2:$AS$283,19,FALSE)))</f>
        <v>#N/A</v>
      </c>
    </row>
    <row r="20" spans="1:9" x14ac:dyDescent="0.25">
      <c r="A20" t="str">
        <f t="shared" ca="1" si="0"/>
        <v xml:space="preserve"> </v>
      </c>
      <c r="B20" t="str">
        <f t="array" aca="1" ref="B20" ca="1">IF(ROWS($1:18)&lt;=COUNTIF(TS_data,$B$1),INDEX(MesData,SMALL(IF(TS_data=$B$1,ROW(INDIRECT("1:"&amp;ROWS(TS_data)))),ROWS($1:18)),1),"")</f>
        <v/>
      </c>
      <c r="C20" t="str">
        <f t="array" aca="1" ref="C20" ca="1">IF(ROWS($1:18)&lt;=COUNTIF(TS_data,$B$1),INDEX(MesData,SMALL(IF(TS_data=$B$1,ROW(INDIRECT("1:"&amp;ROWS(TS_data)))),ROWS($1:18)),2),"")</f>
        <v/>
      </c>
      <c r="D20" s="13" t="str">
        <f t="array" aca="1" ref="D20" ca="1">IF(ROWS($1:18)&lt;=COUNTIF(TS_data,$B$1),INDEX(MesData,SMALL(IF(TS_data=$B$1,ROW(INDIRECT("1:"&amp;ROWS(TS_data)))),ROWS($1:18)),3),"")</f>
        <v/>
      </c>
      <c r="E20" s="56" t="e">
        <f ca="1">IF(A20="","",IF(VLOOKUP($A20,'effectif equipe'!$B$2:$AS$283,6,FALSE)="","",VLOOKUP($A20,'effectif equipe'!$B$2:$AS$283,6,FALSE)))</f>
        <v>#N/A</v>
      </c>
      <c r="F20" s="56" t="str">
        <f ca="1">IF(B20="","",IF(VLOOKUP($A20,'effectif equipe'!$B$2:$AS$283,7,FALSE)="","",VLOOKUP($A20,'effectif equipe'!$B$2:$AS$283,7,FALSE)))</f>
        <v/>
      </c>
      <c r="G20" s="56" t="str">
        <f ca="1">IF(C20="","",IF(VLOOKUP($A20,'effectif equipe'!$B$2:$AS$283,8,FALSE)="","",VLOOKUP($A20,'effectif equipe'!$B$2:$AS$283,8,FALSE)))</f>
        <v/>
      </c>
      <c r="H20" s="56" t="e">
        <f ca="1">IF(A20="","",IF(VLOOKUP($A20,'effectif equipe'!$B$2:$AS$283,16,FALSE)="","",VLOOKUP($A20,'effectif equipe'!$B$2:$AS$283,16,FALSE)))</f>
        <v>#N/A</v>
      </c>
      <c r="I20" s="56" t="e">
        <f ca="1">IF(A20="","",IF(VLOOKUP($A20,'effectif equipe'!$B$2:$AS$283,19,FALSE)="","",VLOOKUP($A20,'effectif equipe'!$B$2:$AS$283,19,FALSE)))</f>
        <v>#N/A</v>
      </c>
    </row>
    <row r="21" spans="1:9" x14ac:dyDescent="0.25">
      <c r="A21" t="str">
        <f t="shared" ca="1" si="0"/>
        <v xml:space="preserve"> </v>
      </c>
      <c r="B21" t="str">
        <f t="array" aca="1" ref="B21" ca="1">IF(ROWS($1:19)&lt;=COUNTIF(TS_data,$B$1),INDEX(MesData,SMALL(IF(TS_data=$B$1,ROW(INDIRECT("1:"&amp;ROWS(TS_data)))),ROWS($1:19)),1),"")</f>
        <v/>
      </c>
      <c r="C21" t="str">
        <f t="array" aca="1" ref="C21" ca="1">IF(ROWS($1:19)&lt;=COUNTIF(TS_data,$B$1),INDEX(MesData,SMALL(IF(TS_data=$B$1,ROW(INDIRECT("1:"&amp;ROWS(TS_data)))),ROWS($1:19)),2),"")</f>
        <v/>
      </c>
      <c r="D21" s="13" t="str">
        <f t="array" aca="1" ref="D21" ca="1">IF(ROWS($1:19)&lt;=COUNTIF(TS_data,$B$1),INDEX(MesData,SMALL(IF(TS_data=$B$1,ROW(INDIRECT("1:"&amp;ROWS(TS_data)))),ROWS($1:19)),3),"")</f>
        <v/>
      </c>
      <c r="E21" s="56" t="e">
        <f ca="1">IF(A21="","",IF(VLOOKUP($A21,'effectif equipe'!$B$2:$AS$283,6,FALSE)="","",VLOOKUP($A21,'effectif equipe'!$B$2:$AS$283,6,FALSE)))</f>
        <v>#N/A</v>
      </c>
      <c r="F21" s="56" t="str">
        <f ca="1">IF(B21="","",IF(VLOOKUP($A21,'effectif equipe'!$B$2:$AS$283,7,FALSE)="","",VLOOKUP($A21,'effectif equipe'!$B$2:$AS$283,7,FALSE)))</f>
        <v/>
      </c>
      <c r="G21" s="56" t="str">
        <f ca="1">IF(C21="","",IF(VLOOKUP($A21,'effectif equipe'!$B$2:$AS$283,8,FALSE)="","",VLOOKUP($A21,'effectif equipe'!$B$2:$AS$283,8,FALSE)))</f>
        <v/>
      </c>
      <c r="H21" s="56" t="e">
        <f ca="1">IF(A21="","",IF(VLOOKUP($A21,'effectif equipe'!$B$2:$AS$283,16,FALSE)="","",VLOOKUP($A21,'effectif equipe'!$B$2:$AS$283,16,FALSE)))</f>
        <v>#N/A</v>
      </c>
      <c r="I21" s="56" t="e">
        <f ca="1">IF(A21="","",IF(VLOOKUP($A21,'effectif equipe'!$B$2:$AS$283,19,FALSE)="","",VLOOKUP($A21,'effectif equipe'!$B$2:$AS$283,19,FALSE)))</f>
        <v>#N/A</v>
      </c>
    </row>
    <row r="22" spans="1:9" x14ac:dyDescent="0.25">
      <c r="A22" t="str">
        <f t="shared" ca="1" si="0"/>
        <v xml:space="preserve"> </v>
      </c>
      <c r="B22" t="str">
        <f t="array" aca="1" ref="B22" ca="1">IF(ROWS($1:20)&lt;=COUNTIF(TS_data,$B$1),INDEX(MesData,SMALL(IF(TS_data=$B$1,ROW(INDIRECT("1:"&amp;ROWS(TS_data)))),ROWS($1:20)),1),"")</f>
        <v/>
      </c>
      <c r="C22" t="str">
        <f t="array" aca="1" ref="C22" ca="1">IF(ROWS($1:20)&lt;=COUNTIF(TS_data,$B$1),INDEX(MesData,SMALL(IF(TS_data=$B$1,ROW(INDIRECT("1:"&amp;ROWS(TS_data)))),ROWS($1:20)),2),"")</f>
        <v/>
      </c>
      <c r="D22" s="13" t="str">
        <f t="array" aca="1" ref="D22" ca="1">IF(ROWS($1:20)&lt;=COUNTIF(TS_data,$B$1),INDEX(MesData,SMALL(IF(TS_data=$B$1,ROW(INDIRECT("1:"&amp;ROWS(TS_data)))),ROWS($1:20)),3),"")</f>
        <v/>
      </c>
      <c r="E22" s="56" t="e">
        <f ca="1">IF(A22="","",IF(VLOOKUP($A22,'effectif equipe'!$B$2:$AS$283,6,FALSE)="","",VLOOKUP($A22,'effectif equipe'!$B$2:$AS$283,6,FALSE)))</f>
        <v>#N/A</v>
      </c>
      <c r="F22" s="56" t="str">
        <f ca="1">IF(B22="","",IF(VLOOKUP($A22,'effectif equipe'!$B$2:$AS$283,7,FALSE)="","",VLOOKUP($A22,'effectif equipe'!$B$2:$AS$283,7,FALSE)))</f>
        <v/>
      </c>
      <c r="G22" s="56" t="str">
        <f ca="1">IF(C22="","",IF(VLOOKUP($A22,'effectif equipe'!$B$2:$AS$283,8,FALSE)="","",VLOOKUP($A22,'effectif equipe'!$B$2:$AS$283,8,FALSE)))</f>
        <v/>
      </c>
      <c r="H22" s="56" t="e">
        <f ca="1">IF(A22="","",IF(VLOOKUP($A22,'effectif equipe'!$B$2:$AS$283,16,FALSE)="","",VLOOKUP($A22,'effectif equipe'!$B$2:$AS$283,16,FALSE)))</f>
        <v>#N/A</v>
      </c>
      <c r="I22" s="56" t="e">
        <f ca="1">IF(A22="","",IF(VLOOKUP($A22,'effectif equipe'!$B$2:$AS$283,19,FALSE)="","",VLOOKUP($A22,'effectif equipe'!$B$2:$AS$283,19,FALSE)))</f>
        <v>#N/A</v>
      </c>
    </row>
    <row r="23" spans="1:9" x14ac:dyDescent="0.25">
      <c r="A23" t="str">
        <f t="shared" ca="1" si="0"/>
        <v xml:space="preserve"> </v>
      </c>
      <c r="B23" t="str">
        <f t="array" aca="1" ref="B23" ca="1">IF(ROWS($1:21)&lt;=COUNTIF(TS_data,$B$1),INDEX(MesData,SMALL(IF(TS_data=$B$1,ROW(INDIRECT("1:"&amp;ROWS(TS_data)))),ROWS($1:21)),1),"")</f>
        <v/>
      </c>
      <c r="C23" t="str">
        <f t="array" aca="1" ref="C23" ca="1">IF(ROWS($1:21)&lt;=COUNTIF(TS_data,$B$1),INDEX(MesData,SMALL(IF(TS_data=$B$1,ROW(INDIRECT("1:"&amp;ROWS(TS_data)))),ROWS($1:21)),2),"")</f>
        <v/>
      </c>
      <c r="D23" s="13" t="str">
        <f t="array" aca="1" ref="D23" ca="1">IF(ROWS($1:21)&lt;=COUNTIF(TS_data,$B$1),INDEX(MesData,SMALL(IF(TS_data=$B$1,ROW(INDIRECT("1:"&amp;ROWS(TS_data)))),ROWS($1:21)),3),"")</f>
        <v/>
      </c>
      <c r="E23" s="56" t="e">
        <f ca="1">IF(A23="","",IF(VLOOKUP($A23,'effectif equipe'!$B$2:$AS$283,6,FALSE)="","",VLOOKUP($A23,'effectif equipe'!$B$2:$AS$283,6,FALSE)))</f>
        <v>#N/A</v>
      </c>
      <c r="F23" s="56" t="str">
        <f ca="1">IF(B23="","",IF(VLOOKUP($A23,'effectif equipe'!$B$2:$AS$283,7,FALSE)="","",VLOOKUP($A23,'effectif equipe'!$B$2:$AS$283,7,FALSE)))</f>
        <v/>
      </c>
      <c r="G23" s="56" t="str">
        <f ca="1">IF(C23="","",IF(VLOOKUP($A23,'effectif equipe'!$B$2:$AS$283,8,FALSE)="","",VLOOKUP($A23,'effectif equipe'!$B$2:$AS$283,8,FALSE)))</f>
        <v/>
      </c>
      <c r="H23" s="56" t="e">
        <f ca="1">IF(A23="","",IF(VLOOKUP($A23,'effectif equipe'!$B$2:$AS$283,16,FALSE)="","",VLOOKUP($A23,'effectif equipe'!$B$2:$AS$283,16,FALSE)))</f>
        <v>#N/A</v>
      </c>
      <c r="I23" s="56" t="e">
        <f ca="1">IF(A23="","",IF(VLOOKUP($A23,'effectif equipe'!$B$2:$AS$283,19,FALSE)="","",VLOOKUP($A23,'effectif equipe'!$B$2:$AS$283,19,FALSE)))</f>
        <v>#N/A</v>
      </c>
    </row>
    <row r="24" spans="1:9" x14ac:dyDescent="0.25">
      <c r="A24" t="str">
        <f t="shared" ca="1" si="0"/>
        <v xml:space="preserve"> </v>
      </c>
      <c r="B24" t="str">
        <f t="array" aca="1" ref="B24" ca="1">IF(ROWS($1:22)&lt;=COUNTIF(TS_data,$B$1),INDEX(MesData,SMALL(IF(TS_data=$B$1,ROW(INDIRECT("1:"&amp;ROWS(TS_data)))),ROWS($1:22)),1),"")</f>
        <v/>
      </c>
      <c r="C24" t="str">
        <f t="array" aca="1" ref="C24" ca="1">IF(ROWS($1:22)&lt;=COUNTIF(TS_data,$B$1),INDEX(MesData,SMALL(IF(TS_data=$B$1,ROW(INDIRECT("1:"&amp;ROWS(TS_data)))),ROWS($1:22)),2),"")</f>
        <v/>
      </c>
      <c r="D24" s="13" t="str">
        <f t="array" aca="1" ref="D24" ca="1">IF(ROWS($1:22)&lt;=COUNTIF(TS_data,$B$1),INDEX(MesData,SMALL(IF(TS_data=$B$1,ROW(INDIRECT("1:"&amp;ROWS(TS_data)))),ROWS($1:22)),3),"")</f>
        <v/>
      </c>
      <c r="E24" s="56" t="e">
        <f ca="1">IF(A24="","",IF(VLOOKUP($A24,'effectif equipe'!$B$2:$AS$283,6,FALSE)="","",VLOOKUP($A24,'effectif equipe'!$B$2:$AS$283,6,FALSE)))</f>
        <v>#N/A</v>
      </c>
      <c r="F24" s="56" t="str">
        <f ca="1">IF(B24="","",IF(VLOOKUP($A24,'effectif equipe'!$B$2:$AS$283,7,FALSE)="","",VLOOKUP($A24,'effectif equipe'!$B$2:$AS$283,7,FALSE)))</f>
        <v/>
      </c>
      <c r="G24" s="56" t="str">
        <f ca="1">IF(C24="","",IF(VLOOKUP($A24,'effectif equipe'!$B$2:$AS$283,8,FALSE)="","",VLOOKUP($A24,'effectif equipe'!$B$2:$AS$283,8,FALSE)))</f>
        <v/>
      </c>
      <c r="H24" s="56" t="e">
        <f ca="1">IF(A24="","",IF(VLOOKUP($A24,'effectif equipe'!$B$2:$AS$283,16,FALSE)="","",VLOOKUP($A24,'effectif equipe'!$B$2:$AS$283,16,FALSE)))</f>
        <v>#N/A</v>
      </c>
      <c r="I24" s="56" t="e">
        <f ca="1">IF(A24="","",IF(VLOOKUP($A24,'effectif equipe'!$B$2:$AS$283,19,FALSE)="","",VLOOKUP($A24,'effectif equipe'!$B$2:$AS$283,19,FALSE)))</f>
        <v>#N/A</v>
      </c>
    </row>
    <row r="25" spans="1:9" x14ac:dyDescent="0.25">
      <c r="A25" t="str">
        <f t="shared" ca="1" si="0"/>
        <v xml:space="preserve"> </v>
      </c>
      <c r="B25" t="str">
        <f t="array" aca="1" ref="B25" ca="1">IF(ROWS($1:23)&lt;=COUNTIF(TS_data,$B$1),INDEX(MesData,SMALL(IF(TS_data=$B$1,ROW(INDIRECT("1:"&amp;ROWS(TS_data)))),ROWS($1:23)),1),"")</f>
        <v/>
      </c>
      <c r="C25" t="str">
        <f t="array" aca="1" ref="C25" ca="1">IF(ROWS($1:23)&lt;=COUNTIF(TS_data,$B$1),INDEX(MesData,SMALL(IF(TS_data=$B$1,ROW(INDIRECT("1:"&amp;ROWS(TS_data)))),ROWS($1:23)),2),"")</f>
        <v/>
      </c>
      <c r="D25" s="13" t="str">
        <f t="array" aca="1" ref="D25" ca="1">IF(ROWS($1:23)&lt;=COUNTIF(TS_data,$B$1),INDEX(MesData,SMALL(IF(TS_data=$B$1,ROW(INDIRECT("1:"&amp;ROWS(TS_data)))),ROWS($1:23)),3),"")</f>
        <v/>
      </c>
      <c r="E25" s="56" t="e">
        <f ca="1">IF(A25="","",IF(VLOOKUP($A25,'effectif equipe'!$B$2:$AS$283,6,FALSE)="","",VLOOKUP($A25,'effectif equipe'!$B$2:$AS$283,6,FALSE)))</f>
        <v>#N/A</v>
      </c>
      <c r="F25" s="56" t="str">
        <f ca="1">IF(B25="","",IF(VLOOKUP($A25,'effectif equipe'!$B$2:$AS$283,7,FALSE)="","",VLOOKUP($A25,'effectif equipe'!$B$2:$AS$283,7,FALSE)))</f>
        <v/>
      </c>
      <c r="G25" s="56" t="str">
        <f ca="1">IF(C25="","",IF(VLOOKUP($A25,'effectif equipe'!$B$2:$AS$283,8,FALSE)="","",VLOOKUP($A25,'effectif equipe'!$B$2:$AS$283,8,FALSE)))</f>
        <v/>
      </c>
      <c r="H25" s="56" t="e">
        <f ca="1">IF(A25="","",IF(VLOOKUP($A25,'effectif equipe'!$B$2:$AS$283,16,FALSE)="","",VLOOKUP($A25,'effectif equipe'!$B$2:$AS$283,16,FALSE)))</f>
        <v>#N/A</v>
      </c>
      <c r="I25" s="56" t="e">
        <f ca="1">IF(A25="","",IF(VLOOKUP($A25,'effectif equipe'!$B$2:$AS$283,19,FALSE)="","",VLOOKUP($A25,'effectif equipe'!$B$2:$AS$283,19,FALSE)))</f>
        <v>#N/A</v>
      </c>
    </row>
    <row r="26" spans="1:9" x14ac:dyDescent="0.25">
      <c r="A26" t="str">
        <f t="shared" ca="1" si="0"/>
        <v xml:space="preserve"> </v>
      </c>
      <c r="B26" t="str">
        <f t="array" aca="1" ref="B26" ca="1">IF(ROWS($1:24)&lt;=COUNTIF(TS_data,$B$1),INDEX(MesData,SMALL(IF(TS_data=$B$1,ROW(INDIRECT("1:"&amp;ROWS(TS_data)))),ROWS($1:24)),1),"")</f>
        <v/>
      </c>
      <c r="C26" t="str">
        <f t="array" aca="1" ref="C26" ca="1">IF(ROWS($1:24)&lt;=COUNTIF(TS_data,$B$1),INDEX(MesData,SMALL(IF(TS_data=$B$1,ROW(INDIRECT("1:"&amp;ROWS(TS_data)))),ROWS($1:24)),2),"")</f>
        <v/>
      </c>
      <c r="D26" s="13" t="str">
        <f t="array" aca="1" ref="D26" ca="1">IF(ROWS($1:24)&lt;=COUNTIF(TS_data,$B$1),INDEX(MesData,SMALL(IF(TS_data=$B$1,ROW(INDIRECT("1:"&amp;ROWS(TS_data)))),ROWS($1:24)),3),"")</f>
        <v/>
      </c>
      <c r="E26" s="56" t="e">
        <f ca="1">IF(A26="","",IF(VLOOKUP($A26,'effectif equipe'!$B$2:$AS$283,6,FALSE)="","",VLOOKUP($A26,'effectif equipe'!$B$2:$AS$283,6,FALSE)))</f>
        <v>#N/A</v>
      </c>
      <c r="F26" s="56" t="str">
        <f ca="1">IF(B26="","",IF(VLOOKUP($A26,'effectif equipe'!$B$2:$AS$283,7,FALSE)="","",VLOOKUP($A26,'effectif equipe'!$B$2:$AS$283,7,FALSE)))</f>
        <v/>
      </c>
      <c r="G26" s="56" t="str">
        <f ca="1">IF(C26="","",IF(VLOOKUP($A26,'effectif equipe'!$B$2:$AS$283,8,FALSE)="","",VLOOKUP($A26,'effectif equipe'!$B$2:$AS$283,8,FALSE)))</f>
        <v/>
      </c>
      <c r="H26" s="56" t="e">
        <f ca="1">IF(A26="","",IF(VLOOKUP($A26,'effectif equipe'!$B$2:$AS$283,16,FALSE)="","",VLOOKUP($A26,'effectif equipe'!$B$2:$AS$283,16,FALSE)))</f>
        <v>#N/A</v>
      </c>
      <c r="I26" s="56" t="e">
        <f ca="1">IF(A26="","",IF(VLOOKUP($A26,'effectif equipe'!$B$2:$AS$283,19,FALSE)="","",VLOOKUP($A26,'effectif equipe'!$B$2:$AS$283,19,FALSE)))</f>
        <v>#N/A</v>
      </c>
    </row>
    <row r="27" spans="1:9" x14ac:dyDescent="0.25">
      <c r="A27" t="str">
        <f t="shared" ca="1" si="0"/>
        <v xml:space="preserve"> </v>
      </c>
      <c r="B27" t="str">
        <f t="array" aca="1" ref="B27" ca="1">IF(ROWS($1:25)&lt;=COUNTIF(TS_data,$B$1),INDEX(MesData,SMALL(IF(TS_data=$B$1,ROW(INDIRECT("1:"&amp;ROWS(TS_data)))),ROWS($1:25)),1),"")</f>
        <v/>
      </c>
      <c r="C27" t="str">
        <f t="array" aca="1" ref="C27" ca="1">IF(ROWS($1:25)&lt;=COUNTIF(TS_data,$B$1),INDEX(MesData,SMALL(IF(TS_data=$B$1,ROW(INDIRECT("1:"&amp;ROWS(TS_data)))),ROWS($1:25)),2),"")</f>
        <v/>
      </c>
      <c r="D27" s="13" t="str">
        <f t="array" aca="1" ref="D27" ca="1">IF(ROWS($1:25)&lt;=COUNTIF(TS_data,$B$1),INDEX(MesData,SMALL(IF(TS_data=$B$1,ROW(INDIRECT("1:"&amp;ROWS(TS_data)))),ROWS($1:25)),3),"")</f>
        <v/>
      </c>
      <c r="E27" s="56" t="e">
        <f ca="1">IF(A27="","",IF(VLOOKUP($A27,'effectif equipe'!$B$2:$AS$283,6,FALSE)="","",VLOOKUP($A27,'effectif equipe'!$B$2:$AS$283,6,FALSE)))</f>
        <v>#N/A</v>
      </c>
      <c r="F27" s="56" t="str">
        <f ca="1">IF(B27="","",IF(VLOOKUP($A27,'effectif equipe'!$B$2:$AS$283,7,FALSE)="","",VLOOKUP($A27,'effectif equipe'!$B$2:$AS$283,7,FALSE)))</f>
        <v/>
      </c>
      <c r="G27" s="56" t="str">
        <f ca="1">IF(C27="","",IF(VLOOKUP($A27,'effectif equipe'!$B$2:$AS$283,8,FALSE)="","",VLOOKUP($A27,'effectif equipe'!$B$2:$AS$283,8,FALSE)))</f>
        <v/>
      </c>
      <c r="H27" s="56" t="e">
        <f ca="1">IF(A27="","",IF(VLOOKUP($A27,'effectif equipe'!$B$2:$AS$283,16,FALSE)="","",VLOOKUP($A27,'effectif equipe'!$B$2:$AS$283,16,FALSE)))</f>
        <v>#N/A</v>
      </c>
      <c r="I27" s="56" t="e">
        <f ca="1">IF(A27="","",IF(VLOOKUP($A27,'effectif equipe'!$B$2:$AS$283,19,FALSE)="","",VLOOKUP($A27,'effectif equipe'!$B$2:$AS$283,19,FALSE)))</f>
        <v>#N/A</v>
      </c>
    </row>
    <row r="28" spans="1:9" x14ac:dyDescent="0.25">
      <c r="A28" t="str">
        <f t="shared" ca="1" si="0"/>
        <v xml:space="preserve"> </v>
      </c>
      <c r="B28" t="str">
        <f t="array" aca="1" ref="B28" ca="1">IF(ROWS($1:26)&lt;=COUNTIF(TS_data,$B$1),INDEX(MesData,SMALL(IF(TS_data=$B$1,ROW(INDIRECT("1:"&amp;ROWS(TS_data)))),ROWS($1:26)),1),"")</f>
        <v/>
      </c>
      <c r="C28" t="str">
        <f t="array" aca="1" ref="C28" ca="1">IF(ROWS($1:26)&lt;=COUNTIF(TS_data,$B$1),INDEX(MesData,SMALL(IF(TS_data=$B$1,ROW(INDIRECT("1:"&amp;ROWS(TS_data)))),ROWS($1:26)),2),"")</f>
        <v/>
      </c>
      <c r="D28" s="13" t="str">
        <f t="array" aca="1" ref="D28" ca="1">IF(ROWS($1:26)&lt;=COUNTIF(TS_data,$B$1),INDEX(MesData,SMALL(IF(TS_data=$B$1,ROW(INDIRECT("1:"&amp;ROWS(TS_data)))),ROWS($1:26)),3),"")</f>
        <v/>
      </c>
      <c r="E28" s="56" t="e">
        <f ca="1">IF(A28="","",IF(VLOOKUP($A28,'effectif equipe'!$B$2:$AS$283,6,FALSE)="","",VLOOKUP($A28,'effectif equipe'!$B$2:$AS$283,6,FALSE)))</f>
        <v>#N/A</v>
      </c>
      <c r="F28" s="56" t="str">
        <f ca="1">IF(B28="","",IF(VLOOKUP($A28,'effectif equipe'!$B$2:$AS$283,7,FALSE)="","",VLOOKUP($A28,'effectif equipe'!$B$2:$AS$283,7,FALSE)))</f>
        <v/>
      </c>
      <c r="G28" s="56" t="str">
        <f ca="1">IF(C28="","",IF(VLOOKUP($A28,'effectif equipe'!$B$2:$AS$283,8,FALSE)="","",VLOOKUP($A28,'effectif equipe'!$B$2:$AS$283,8,FALSE)))</f>
        <v/>
      </c>
      <c r="H28" s="56" t="e">
        <f ca="1">IF(A28="","",IF(VLOOKUP($A28,'effectif equipe'!$B$2:$AS$283,16,FALSE)="","",VLOOKUP($A28,'effectif equipe'!$B$2:$AS$283,16,FALSE)))</f>
        <v>#N/A</v>
      </c>
      <c r="I28" s="56" t="e">
        <f ca="1">IF(A28="","",IF(VLOOKUP($A28,'effectif equipe'!$B$2:$AS$283,19,FALSE)="","",VLOOKUP($A28,'effectif equipe'!$B$2:$AS$283,19,FALSE)))</f>
        <v>#N/A</v>
      </c>
    </row>
    <row r="29" spans="1:9" x14ac:dyDescent="0.25">
      <c r="A29" t="str">
        <f t="shared" ca="1" si="0"/>
        <v xml:space="preserve"> </v>
      </c>
      <c r="B29" t="str">
        <f t="array" aca="1" ref="B29" ca="1">IF(ROWS($1:27)&lt;=COUNTIF(TS_data,$B$1),INDEX(MesData,SMALL(IF(TS_data=$B$1,ROW(INDIRECT("1:"&amp;ROWS(TS_data)))),ROWS($1:27)),1),"")</f>
        <v/>
      </c>
      <c r="C29" t="str">
        <f t="array" aca="1" ref="C29" ca="1">IF(ROWS($1:27)&lt;=COUNTIF(TS_data,$B$1),INDEX(MesData,SMALL(IF(TS_data=$B$1,ROW(INDIRECT("1:"&amp;ROWS(TS_data)))),ROWS($1:27)),2),"")</f>
        <v/>
      </c>
      <c r="D29" s="13" t="str">
        <f t="array" aca="1" ref="D29" ca="1">IF(ROWS($1:27)&lt;=COUNTIF(TS_data,$B$1),INDEX(MesData,SMALL(IF(TS_data=$B$1,ROW(INDIRECT("1:"&amp;ROWS(TS_data)))),ROWS($1:27)),3),"")</f>
        <v/>
      </c>
      <c r="E29" s="56" t="e">
        <f ca="1">IF(A29="","",IF(VLOOKUP($A29,'effectif equipe'!$B$2:$AS$283,6,FALSE)="","",VLOOKUP($A29,'effectif equipe'!$B$2:$AS$283,6,FALSE)))</f>
        <v>#N/A</v>
      </c>
      <c r="F29" s="56" t="str">
        <f ca="1">IF(B29="","",IF(VLOOKUP($A29,'effectif equipe'!$B$2:$AS$283,7,FALSE)="","",VLOOKUP($A29,'effectif equipe'!$B$2:$AS$283,7,FALSE)))</f>
        <v/>
      </c>
      <c r="G29" s="56" t="str">
        <f ca="1">IF(C29="","",IF(VLOOKUP($A29,'effectif equipe'!$B$2:$AS$283,8,FALSE)="","",VLOOKUP($A29,'effectif equipe'!$B$2:$AS$283,8,FALSE)))</f>
        <v/>
      </c>
      <c r="H29" s="56" t="e">
        <f ca="1">IF(A29="","",IF(VLOOKUP($A29,'effectif equipe'!$B$2:$AS$283,16,FALSE)="","",VLOOKUP($A29,'effectif equipe'!$B$2:$AS$283,16,FALSE)))</f>
        <v>#N/A</v>
      </c>
      <c r="I29" s="56" t="e">
        <f ca="1">IF(A29="","",IF(VLOOKUP($A29,'effectif equipe'!$B$2:$AS$283,19,FALSE)="","",VLOOKUP($A29,'effectif equipe'!$B$2:$AS$283,19,FALSE)))</f>
        <v>#N/A</v>
      </c>
    </row>
    <row r="30" spans="1:9" x14ac:dyDescent="0.25">
      <c r="A30" t="str">
        <f ca="1">IF(B30="","",CONCATENATE(B30," ",C30))</f>
        <v/>
      </c>
      <c r="B30" t="str">
        <f t="array" aca="1" ref="B30" ca="1">IF(ROWS($1:28)&lt;=COUNTIF(TS_data,$B$1),INDEX(MesData,SMALL(IF(TS_data=$B$1,ROW(INDIRECT("1:"&amp;ROWS(TS_data)))),ROWS($1:28)),1),"")</f>
        <v/>
      </c>
      <c r="C30" t="str">
        <f t="array" aca="1" ref="C30" ca="1">IF(ROWS($1:28)&lt;=COUNTIF(TS_data,$B$1),INDEX(MesData,SMALL(IF(TS_data=$B$1,ROW(INDIRECT("1:"&amp;ROWS(TS_data)))),ROWS($1:28)),2),"")</f>
        <v/>
      </c>
      <c r="D30" s="13" t="str">
        <f t="array" aca="1" ref="D30" ca="1">IF(ROWS($1:28)&lt;=COUNTIF(TS_data,$B$1),INDEX(MesData,SMALL(IF(TS_data=$B$1,ROW(INDIRECT("1:"&amp;ROWS(TS_data)))),ROWS($1:28)),3),"")</f>
        <v/>
      </c>
      <c r="E30" s="56" t="str">
        <f ca="1">IF(A30="","",IF(VLOOKUP($A30,'effectif equipe'!$B$2:$AS$283,6,FALSE)="","",VLOOKUP($A30,'effectif equipe'!$B$2:$AS$283,6,FALSE)))</f>
        <v/>
      </c>
      <c r="F30" s="56" t="str">
        <f ca="1">IF(B30="","",IF(VLOOKUP($A30,'effectif equipe'!$B$2:$AS$283,7,FALSE)="","",VLOOKUP($A30,'effectif equipe'!$B$2:$AS$283,7,FALSE)))</f>
        <v/>
      </c>
      <c r="G30" s="56" t="str">
        <f ca="1">IF(C30="","",IF(VLOOKUP($A30,'effectif equipe'!$B$2:$AS$283,8,FALSE)="","",VLOOKUP($A30,'effectif equipe'!$B$2:$AS$283,8,FALSE)))</f>
        <v/>
      </c>
      <c r="H30" s="56" t="str">
        <f ca="1">IF(A30="","",IF(VLOOKUP($A30,'effectif equipe'!$B$2:$AS$283,16,FALSE)="","",VLOOKUP($A30,'effectif equipe'!$B$2:$AS$283,16,FALSE)))</f>
        <v/>
      </c>
      <c r="I30" s="56" t="str">
        <f ca="1">IF(A30="","",IF(VLOOKUP($A30,'effectif equipe'!$B$2:$AS$283,19,FALSE)="","",VLOOKUP($A30,'effectif equipe'!$B$2:$AS$283,19,FALSE)))</f>
        <v/>
      </c>
    </row>
    <row r="31" spans="1:9" x14ac:dyDescent="0.25">
      <c r="A31" t="str">
        <f t="shared" ref="A31:A38" ca="1" si="1">IF(B31="","",CONCATENATE(B31," ",C31))</f>
        <v/>
      </c>
      <c r="B31" t="str">
        <f t="array" aca="1" ref="B31" ca="1">IF(ROWS($1:29)&lt;=COUNTIF(TS_data,$B$1),INDEX(MesData,SMALL(IF(TS_data=$B$1,ROW(INDIRECT("1:"&amp;ROWS(TS_data)))),ROWS($1:29)),1),"")</f>
        <v/>
      </c>
      <c r="C31" t="str">
        <f t="array" aca="1" ref="C31" ca="1">IF(ROWS($1:29)&lt;=COUNTIF(TS_data,$B$1),INDEX(MesData,SMALL(IF(TS_data=$B$1,ROW(INDIRECT("1:"&amp;ROWS(TS_data)))),ROWS($1:29)),2),"")</f>
        <v/>
      </c>
      <c r="D31" s="13" t="str">
        <f t="array" aca="1" ref="D31" ca="1">IF(ROWS($1:29)&lt;=COUNTIF(TS_data,$B$1),INDEX(MesData,SMALL(IF(TS_data=$B$1,ROW(INDIRECT("1:"&amp;ROWS(TS_data)))),ROWS($1:29)),3),"")</f>
        <v/>
      </c>
      <c r="E31" s="56" t="str">
        <f ca="1">IF(A31="","",IF(VLOOKUP($A31,'effectif equipe'!$B$2:$AS$283,6,FALSE)="","",VLOOKUP($A31,'effectif equipe'!$B$2:$AS$283,6,FALSE)))</f>
        <v/>
      </c>
      <c r="F31" s="56" t="str">
        <f ca="1">IF(B31="","",IF(VLOOKUP($A31,'effectif equipe'!$B$2:$AS$283,7,FALSE)="","",VLOOKUP($A31,'effectif equipe'!$B$2:$AS$283,7,FALSE)))</f>
        <v/>
      </c>
      <c r="G31" s="56" t="str">
        <f ca="1">IF(C31="","",IF(VLOOKUP($A31,'effectif equipe'!$B$2:$AS$283,8,FALSE)="","",VLOOKUP($A31,'effectif equipe'!$B$2:$AS$283,8,FALSE)))</f>
        <v/>
      </c>
      <c r="H31" s="56" t="str">
        <f ca="1">IF(A31="","",IF(VLOOKUP($A31,'effectif equipe'!$B$2:$AS$283,16,FALSE)="","",VLOOKUP($A31,'effectif equipe'!$B$2:$AS$283,16,FALSE)))</f>
        <v/>
      </c>
      <c r="I31" s="56" t="str">
        <f ca="1">IF(A31="","",IF(VLOOKUP($A31,'effectif equipe'!$B$2:$AS$283,19,FALSE)="","",VLOOKUP($A31,'effectif equipe'!$B$2:$AS$283,19,FALSE)))</f>
        <v/>
      </c>
    </row>
    <row r="32" spans="1:9" x14ac:dyDescent="0.25">
      <c r="A32" t="str">
        <f t="shared" ca="1" si="1"/>
        <v/>
      </c>
      <c r="B32" t="str">
        <f t="array" aca="1" ref="B32" ca="1">IF(ROWS($1:30)&lt;=COUNTIF(TS_data,$B$1),INDEX(MesData,SMALL(IF(TS_data=$B$1,ROW(INDIRECT("1:"&amp;ROWS(TS_data)))),ROWS($1:30)),1),"")</f>
        <v/>
      </c>
      <c r="C32" t="str">
        <f t="array" aca="1" ref="C32" ca="1">IF(ROWS($1:30)&lt;=COUNTIF(TS_data,$B$1),INDEX(MesData,SMALL(IF(TS_data=$B$1,ROW(INDIRECT("1:"&amp;ROWS(TS_data)))),ROWS($1:30)),2),"")</f>
        <v/>
      </c>
      <c r="D32" s="13" t="str">
        <f t="array" aca="1" ref="D32" ca="1">IF(ROWS($1:30)&lt;=COUNTIF(TS_data,$B$1),INDEX(MesData,SMALL(IF(TS_data=$B$1,ROW(INDIRECT("1:"&amp;ROWS(TS_data)))),ROWS($1:30)),3),"")</f>
        <v/>
      </c>
      <c r="E32" s="56" t="str">
        <f ca="1">IF(A32="","",IF(VLOOKUP($A32,'effectif equipe'!$B$2:$AS$283,6,FALSE)="","",VLOOKUP($A32,'effectif equipe'!$B$2:$AS$283,6,FALSE)))</f>
        <v/>
      </c>
      <c r="F32" s="56" t="str">
        <f ca="1">IF(B32="","",IF(VLOOKUP($A32,'effectif equipe'!$B$2:$AS$283,7,FALSE)="","",VLOOKUP($A32,'effectif equipe'!$B$2:$AS$283,7,FALSE)))</f>
        <v/>
      </c>
      <c r="G32" s="56" t="str">
        <f ca="1">IF(C32="","",IF(VLOOKUP($A32,'effectif equipe'!$B$2:$AS$283,8,FALSE)="","",VLOOKUP($A32,'effectif equipe'!$B$2:$AS$283,8,FALSE)))</f>
        <v/>
      </c>
      <c r="H32" s="56" t="str">
        <f ca="1">IF(A32="","",IF(VLOOKUP($A32,'effectif equipe'!$B$2:$AS$283,16,FALSE)="","",VLOOKUP($A32,'effectif equipe'!$B$2:$AS$283,16,FALSE)))</f>
        <v/>
      </c>
      <c r="I32" s="56" t="str">
        <f ca="1">IF(A32="","",IF(VLOOKUP($A32,'effectif equipe'!$B$2:$AS$283,19,FALSE)="","",VLOOKUP($A32,'effectif equipe'!$B$2:$AS$283,19,FALSE)))</f>
        <v/>
      </c>
    </row>
    <row r="33" spans="1:9" x14ac:dyDescent="0.25">
      <c r="A33" t="str">
        <f t="shared" ca="1" si="1"/>
        <v/>
      </c>
      <c r="B33" t="str">
        <f t="array" aca="1" ref="B33" ca="1">IF(ROWS($1:31)&lt;=COUNTIF(TS_data,$B$1),INDEX(MesData,SMALL(IF(TS_data=$B$1,ROW(INDIRECT("1:"&amp;ROWS(TS_data)))),ROWS($1:31)),1),"")</f>
        <v/>
      </c>
      <c r="C33" t="str">
        <f t="array" aca="1" ref="C33" ca="1">IF(ROWS($1:31)&lt;=COUNTIF(TS_data,$B$1),INDEX(MesData,SMALL(IF(TS_data=$B$1,ROW(INDIRECT("1:"&amp;ROWS(TS_data)))),ROWS($1:31)),2),"")</f>
        <v/>
      </c>
      <c r="D33" s="13" t="str">
        <f t="array" aca="1" ref="D33" ca="1">IF(ROWS($1:31)&lt;=COUNTIF(TS_data,$B$1),INDEX(MesData,SMALL(IF(TS_data=$B$1,ROW(INDIRECT("1:"&amp;ROWS(TS_data)))),ROWS($1:31)),3),"")</f>
        <v/>
      </c>
      <c r="E33" s="56" t="str">
        <f ca="1">IF(A33="","",IF(VLOOKUP($A33,'effectif equipe'!$B$2:$AS$283,6,FALSE)="","",VLOOKUP($A33,'effectif equipe'!$B$2:$AS$283,6,FALSE)))</f>
        <v/>
      </c>
      <c r="F33" s="56" t="str">
        <f ca="1">IF(B33="","",IF(VLOOKUP($A33,'effectif equipe'!$B$2:$AS$283,7,FALSE)="","",VLOOKUP($A33,'effectif equipe'!$B$2:$AS$283,7,FALSE)))</f>
        <v/>
      </c>
      <c r="G33" s="56" t="str">
        <f ca="1">IF(C33="","",IF(VLOOKUP($A33,'effectif equipe'!$B$2:$AS$283,8,FALSE)="","",VLOOKUP($A33,'effectif equipe'!$B$2:$AS$283,8,FALSE)))</f>
        <v/>
      </c>
      <c r="H33" s="56" t="str">
        <f ca="1">IF(A33="","",IF(VLOOKUP($A33,'effectif equipe'!$B$2:$AS$283,16,FALSE)="","",VLOOKUP($A33,'effectif equipe'!$B$2:$AS$283,16,FALSE)))</f>
        <v/>
      </c>
      <c r="I33" s="56" t="str">
        <f ca="1">IF(A33="","",IF(VLOOKUP($A33,'effectif equipe'!$B$2:$AS$283,19,FALSE)="","",VLOOKUP($A33,'effectif equipe'!$B$2:$AS$283,19,FALSE)))</f>
        <v/>
      </c>
    </row>
    <row r="34" spans="1:9" x14ac:dyDescent="0.25">
      <c r="A34" t="str">
        <f t="shared" ca="1" si="1"/>
        <v/>
      </c>
      <c r="B34" t="str">
        <f t="array" aca="1" ref="B34" ca="1">IF(ROWS($1:32)&lt;=COUNTIF(TS_data,$B$1),INDEX(MesData,SMALL(IF(TS_data=$B$1,ROW(INDIRECT("1:"&amp;ROWS(TS_data)))),ROWS($1:32)),1),"")</f>
        <v/>
      </c>
      <c r="C34" t="str">
        <f t="array" aca="1" ref="C34" ca="1">IF(ROWS($1:32)&lt;=COUNTIF(TS_data,$B$1),INDEX(MesData,SMALL(IF(TS_data=$B$1,ROW(INDIRECT("1:"&amp;ROWS(TS_data)))),ROWS($1:32)),2),"")</f>
        <v/>
      </c>
      <c r="D34" s="13" t="str">
        <f t="array" aca="1" ref="D34" ca="1">IF(ROWS($1:32)&lt;=COUNTIF(TS_data,$B$1),INDEX(MesData,SMALL(IF(TS_data=$B$1,ROW(INDIRECT("1:"&amp;ROWS(TS_data)))),ROWS($1:32)),3),"")</f>
        <v/>
      </c>
      <c r="E34" s="56" t="str">
        <f ca="1">IF(A34="","",IF(VLOOKUP($A34,'effectif equipe'!$B$2:$AS$283,6,FALSE)="","",VLOOKUP($A34,'effectif equipe'!$B$2:$AS$283,6,FALSE)))</f>
        <v/>
      </c>
      <c r="F34" s="56" t="str">
        <f ca="1">IF(B34="","",IF(VLOOKUP($A34,'effectif equipe'!$B$2:$AS$283,7,FALSE)="","",VLOOKUP($A34,'effectif equipe'!$B$2:$AS$283,7,FALSE)))</f>
        <v/>
      </c>
      <c r="G34" s="56" t="str">
        <f ca="1">IF(C34="","",IF(VLOOKUP($A34,'effectif equipe'!$B$2:$AS$283,8,FALSE)="","",VLOOKUP($A34,'effectif equipe'!$B$2:$AS$283,8,FALSE)))</f>
        <v/>
      </c>
      <c r="H34" s="56" t="str">
        <f ca="1">IF(A34="","",IF(VLOOKUP($A34,'effectif equipe'!$B$2:$AS$283,16,FALSE)="","",VLOOKUP($A34,'effectif equipe'!$B$2:$AS$283,16,FALSE)))</f>
        <v/>
      </c>
      <c r="I34" s="56" t="str">
        <f ca="1">IF(A34="","",IF(VLOOKUP($A34,'effectif equipe'!$B$2:$AS$283,19,FALSE)="","",VLOOKUP($A34,'effectif equipe'!$B$2:$AS$283,19,FALSE)))</f>
        <v/>
      </c>
    </row>
    <row r="35" spans="1:9" x14ac:dyDescent="0.25">
      <c r="A35" t="str">
        <f t="shared" ca="1" si="1"/>
        <v/>
      </c>
      <c r="B35" t="str">
        <f t="array" aca="1" ref="B35" ca="1">IF(ROWS($1:33)&lt;=COUNTIF(TS_data,$B$1),INDEX(MesData,SMALL(IF(TS_data=$B$1,ROW(INDIRECT("1:"&amp;ROWS(TS_data)))),ROWS($1:33)),1),"")</f>
        <v/>
      </c>
      <c r="C35" t="str">
        <f t="array" aca="1" ref="C35" ca="1">IF(ROWS($1:33)&lt;=COUNTIF(TS_data,$B$1),INDEX(MesData,SMALL(IF(TS_data=$B$1,ROW(INDIRECT("1:"&amp;ROWS(TS_data)))),ROWS($1:33)),2),"")</f>
        <v/>
      </c>
      <c r="D35" s="13" t="str">
        <f t="array" aca="1" ref="D35" ca="1">IF(ROWS($1:33)&lt;=COUNTIF(TS_data,$B$1),INDEX(MesData,SMALL(IF(TS_data=$B$1,ROW(INDIRECT("1:"&amp;ROWS(TS_data)))),ROWS($1:33)),3),"")</f>
        <v/>
      </c>
      <c r="E35" s="56" t="str">
        <f ca="1">IF(A35="","",IF(VLOOKUP($A35,'effectif equipe'!$B$2:$AS$283,6,FALSE)="","",VLOOKUP($A35,'effectif equipe'!$B$2:$AS$283,6,FALSE)))</f>
        <v/>
      </c>
      <c r="F35" s="56" t="str">
        <f ca="1">IF(B35="","",IF(VLOOKUP($A35,'effectif equipe'!$B$2:$AS$283,7,FALSE)="","",VLOOKUP($A35,'effectif equipe'!$B$2:$AS$283,7,FALSE)))</f>
        <v/>
      </c>
      <c r="G35" s="56" t="str">
        <f ca="1">IF(C35="","",IF(VLOOKUP($A35,'effectif equipe'!$B$2:$AS$283,8,FALSE)="","",VLOOKUP($A35,'effectif equipe'!$B$2:$AS$283,8,FALSE)))</f>
        <v/>
      </c>
      <c r="H35" s="56" t="str">
        <f ca="1">IF(A35="","",IF(VLOOKUP($A35,'effectif equipe'!$B$2:$AS$283,16,FALSE)="","",VLOOKUP($A35,'effectif equipe'!$B$2:$AS$283,16,FALSE)))</f>
        <v/>
      </c>
      <c r="I35" s="56" t="str">
        <f ca="1">IF(A35="","",IF(VLOOKUP($A35,'effectif equipe'!$B$2:$AS$283,19,FALSE)="","",VLOOKUP($A35,'effectif equipe'!$B$2:$AS$283,19,FALSE)))</f>
        <v/>
      </c>
    </row>
    <row r="36" spans="1:9" x14ac:dyDescent="0.25">
      <c r="A36" t="str">
        <f t="shared" ca="1" si="1"/>
        <v/>
      </c>
      <c r="B36" t="str">
        <f t="array" aca="1" ref="B36" ca="1">IF(ROWS($1:34)&lt;=COUNTIF(TS_data,$B$1),INDEX(MesData,SMALL(IF(TS_data=$B$1,ROW(INDIRECT("1:"&amp;ROWS(TS_data)))),ROWS($1:34)),1),"")</f>
        <v/>
      </c>
      <c r="C36" t="str">
        <f t="array" aca="1" ref="C36" ca="1">IF(ROWS($1:34)&lt;=COUNTIF(TS_data,$B$1),INDEX(MesData,SMALL(IF(TS_data=$B$1,ROW(INDIRECT("1:"&amp;ROWS(TS_data)))),ROWS($1:34)),2),"")</f>
        <v/>
      </c>
      <c r="D36" s="13" t="str">
        <f t="array" aca="1" ref="D36" ca="1">IF(ROWS($1:34)&lt;=COUNTIF(TS_data,$B$1),INDEX(MesData,SMALL(IF(TS_data=$B$1,ROW(INDIRECT("1:"&amp;ROWS(TS_data)))),ROWS($1:34)),3),"")</f>
        <v/>
      </c>
      <c r="E36" s="56" t="str">
        <f ca="1">IF(A36="","",IF(VLOOKUP($A36,'effectif equipe'!$B$2:$AS$283,6,FALSE)="","",VLOOKUP($A36,'effectif equipe'!$B$2:$AS$283,6,FALSE)))</f>
        <v/>
      </c>
      <c r="F36" s="56" t="str">
        <f ca="1">IF(B36="","",IF(VLOOKUP($A36,'effectif equipe'!$B$2:$AS$283,7,FALSE)="","",VLOOKUP($A36,'effectif equipe'!$B$2:$AS$283,7,FALSE)))</f>
        <v/>
      </c>
      <c r="G36" s="56" t="str">
        <f ca="1">IF(C36="","",IF(VLOOKUP($A36,'effectif equipe'!$B$2:$AS$283,8,FALSE)="","",VLOOKUP($A36,'effectif equipe'!$B$2:$AS$283,8,FALSE)))</f>
        <v/>
      </c>
      <c r="H36" s="56" t="str">
        <f ca="1">IF(A36="","",IF(VLOOKUP($A36,'effectif equipe'!$B$2:$AS$283,16,FALSE)="","",VLOOKUP($A36,'effectif equipe'!$B$2:$AS$283,16,FALSE)))</f>
        <v/>
      </c>
      <c r="I36" s="56" t="str">
        <f ca="1">IF(A36="","",IF(VLOOKUP($A36,'effectif equipe'!$B$2:$AS$283,19,FALSE)="","",VLOOKUP($A36,'effectif equipe'!$B$2:$AS$283,19,FALSE)))</f>
        <v/>
      </c>
    </row>
    <row r="37" spans="1:9" x14ac:dyDescent="0.25">
      <c r="A37" t="str">
        <f t="shared" ca="1" si="1"/>
        <v/>
      </c>
      <c r="B37" t="str">
        <f t="array" aca="1" ref="B37" ca="1">IF(ROWS($1:35)&lt;=COUNTIF(TS_data,$B$1),INDEX(MesData,SMALL(IF(TS_data=$B$1,ROW(INDIRECT("1:"&amp;ROWS(TS_data)))),ROWS($1:35)),1),"")</f>
        <v/>
      </c>
      <c r="C37" t="str">
        <f t="array" aca="1" ref="C37" ca="1">IF(ROWS($1:35)&lt;=COUNTIF(TS_data,$B$1),INDEX(MesData,SMALL(IF(TS_data=$B$1,ROW(INDIRECT("1:"&amp;ROWS(TS_data)))),ROWS($1:35)),2),"")</f>
        <v/>
      </c>
      <c r="D37" s="13" t="str">
        <f t="array" aca="1" ref="D37" ca="1">IF(ROWS($1:35)&lt;=COUNTIF(TS_data,$B$1),INDEX(MesData,SMALL(IF(TS_data=$B$1,ROW(INDIRECT("1:"&amp;ROWS(TS_data)))),ROWS($1:35)),3),"")</f>
        <v/>
      </c>
      <c r="E37" s="56" t="str">
        <f ca="1">IF(A37="","",IF(VLOOKUP($A37,'effectif equipe'!$B$2:$AS$283,6,FALSE)="","",VLOOKUP($A37,'effectif equipe'!$B$2:$AS$283,6,FALSE)))</f>
        <v/>
      </c>
      <c r="F37" s="56" t="str">
        <f ca="1">IF(B37="","",IF(VLOOKUP($A37,'effectif equipe'!$B$2:$AS$283,7,FALSE)="","",VLOOKUP($A37,'effectif equipe'!$B$2:$AS$283,7,FALSE)))</f>
        <v/>
      </c>
      <c r="G37" s="56" t="str">
        <f ca="1">IF(C37="","",IF(VLOOKUP($A37,'effectif equipe'!$B$2:$AS$283,8,FALSE)="","",VLOOKUP($A37,'effectif equipe'!$B$2:$AS$283,8,FALSE)))</f>
        <v/>
      </c>
      <c r="H37" s="56" t="str">
        <f ca="1">IF(A37="","",IF(VLOOKUP($A37,'effectif equipe'!$B$2:$AS$283,16,FALSE)="","",VLOOKUP($A37,'effectif equipe'!$B$2:$AS$283,16,FALSE)))</f>
        <v/>
      </c>
      <c r="I37" s="56" t="str">
        <f ca="1">IF(A37="","",IF(VLOOKUP($A37,'effectif equipe'!$B$2:$AS$283,19,FALSE)="","",VLOOKUP($A37,'effectif equipe'!$B$2:$AS$283,19,FALSE)))</f>
        <v/>
      </c>
    </row>
    <row r="38" spans="1:9" x14ac:dyDescent="0.25">
      <c r="A38" t="str">
        <f t="shared" ca="1" si="1"/>
        <v/>
      </c>
      <c r="B38" t="str">
        <f t="array" aca="1" ref="B38" ca="1">IF(ROWS($1:36)&lt;=COUNTIF(TS_data,$B$1),INDEX(MesData,SMALL(IF(TS_data=$B$1,ROW(INDIRECT("1:"&amp;ROWS(TS_data)))),ROWS($1:36)),1),"")</f>
        <v/>
      </c>
      <c r="C38" t="str">
        <f t="array" aca="1" ref="C38" ca="1">IF(ROWS($1:36)&lt;=COUNTIF(TS_data,$B$1),INDEX(MesData,SMALL(IF(TS_data=$B$1,ROW(INDIRECT("1:"&amp;ROWS(TS_data)))),ROWS($1:36)),2),"")</f>
        <v/>
      </c>
      <c r="D38" s="13" t="str">
        <f t="array" aca="1" ref="D38" ca="1">IF(ROWS($1:36)&lt;=COUNTIF(TS_data,$B$1),INDEX(MesData,SMALL(IF(TS_data=$B$1,ROW(INDIRECT("1:"&amp;ROWS(TS_data)))),ROWS($1:36)),3),"")</f>
        <v/>
      </c>
      <c r="E38" s="56" t="str">
        <f ca="1">IF(A38="","",IF(VLOOKUP($A38,'effectif equipe'!$B$2:$AS$283,6,FALSE)="","",VLOOKUP($A38,'effectif equipe'!$B$2:$AS$283,6,FALSE)))</f>
        <v/>
      </c>
      <c r="F38" s="56" t="str">
        <f ca="1">IF(B38="","",IF(VLOOKUP($A38,'effectif equipe'!$B$2:$AS$283,7,FALSE)="","",VLOOKUP($A38,'effectif equipe'!$B$2:$AS$283,7,FALSE)))</f>
        <v/>
      </c>
      <c r="G38" s="56" t="str">
        <f ca="1">IF(C38="","",IF(VLOOKUP($A38,'effectif equipe'!$B$2:$AS$283,8,FALSE)="","",VLOOKUP($A38,'effectif equipe'!$B$2:$AS$283,8,FALSE)))</f>
        <v/>
      </c>
      <c r="H38" s="56" t="str">
        <f ca="1">IF(A38="","",IF(VLOOKUP($A38,'effectif equipe'!$B$2:$AS$283,16,FALSE)="","",VLOOKUP($A38,'effectif equipe'!$B$2:$AS$283,16,FALSE)))</f>
        <v/>
      </c>
      <c r="I38" s="56" t="str">
        <f ca="1">IF(A38="","",IF(VLOOKUP($A38,'effectif equipe'!$B$2:$AS$283,19,FALSE)="","",VLOOKUP($A38,'effectif equipe'!$B$2:$AS$283,19,FALSE)))</f>
        <v/>
      </c>
    </row>
    <row r="39" spans="1:9" x14ac:dyDescent="0.25">
      <c r="B39" t="str">
        <f t="array" aca="1" ref="B39" ca="1">IF(ROWS($1:37)&lt;=COUNTIF(TS_data,$B$1),INDEX(MesData,SMALL(IF(TS_data=$B$1,ROW(INDIRECT("1:"&amp;ROWS(TS_data)))),ROWS($1:37)),1),"")</f>
        <v/>
      </c>
      <c r="C39" t="str">
        <f t="array" aca="1" ref="C39" ca="1">IF(ROWS($1:37)&lt;=COUNTIF(TS_data,$B$1),INDEX(MesData,SMALL(IF(TS_data=$B$1,ROW(INDIRECT("1:"&amp;ROWS(TS_data)))),ROWS($1:37)),2),"")</f>
        <v/>
      </c>
      <c r="D39" s="13" t="str">
        <f t="array" aca="1" ref="D39" ca="1">IF(ROWS($1:37)&lt;=COUNTIF(TS_data,$B$1),INDEX(MesData,SMALL(IF(TS_data=$B$1,ROW(INDIRECT("1:"&amp;ROWS(TS_data)))),ROWS($1:37)),3),"")</f>
        <v/>
      </c>
      <c r="E39" s="56" t="str">
        <f>IF(A39="","",IF(VLOOKUP($A39,'effectif equipe'!$B$2:$AS$283,6,FALSE)="","",VLOOKUP($A39,'effectif equipe'!$B$2:$AS$283,6,FALSE)))</f>
        <v/>
      </c>
      <c r="F39" s="56" t="str">
        <f ca="1">IF(B39="","",IF(VLOOKUP($A39,'effectif equipe'!$B$2:$AS$283,7,FALSE)="","",VLOOKUP($A39,'effectif equipe'!$B$2:$AS$283,7,FALSE)))</f>
        <v/>
      </c>
      <c r="G39" s="56" t="str">
        <f ca="1">IF(C39="","",IF(VLOOKUP($A39,'effectif equipe'!$B$2:$AS$283,8,FALSE)="","",VLOOKUP($A39,'effectif equipe'!$B$2:$AS$283,8,FALSE)))</f>
        <v/>
      </c>
      <c r="H39" s="56" t="str">
        <f>IF(A39="","",IF(VLOOKUP($A39,'effectif equipe'!$B$2:$AS$283,16,FALSE)="","",VLOOKUP($A39,'effectif equipe'!$B$2:$AS$283,16,FALSE)))</f>
        <v/>
      </c>
      <c r="I39" s="56" t="str">
        <f>IF(A39="","",IF(VLOOKUP($A39,'effectif equipe'!$B$2:$AS$283,19,FALSE)="","",VLOOKUP($A39,'effectif equipe'!$B$2:$AS$283,19,FALSE)))</f>
        <v/>
      </c>
    </row>
    <row r="40" spans="1:9" x14ac:dyDescent="0.25">
      <c r="B40" t="str">
        <f t="array" aca="1" ref="B40" ca="1">IF(ROWS($1:38)&lt;=COUNTIF(TS_data,$B$1),INDEX(MesData,SMALL(IF(TS_data=$B$1,ROW(INDIRECT("1:"&amp;ROWS(TS_data)))),ROWS($1:38)),1),"")</f>
        <v/>
      </c>
      <c r="C40" t="str">
        <f t="array" aca="1" ref="C40" ca="1">IF(ROWS($1:38)&lt;=COUNTIF(TS_data,$B$1),INDEX(MesData,SMALL(IF(TS_data=$B$1,ROW(INDIRECT("1:"&amp;ROWS(TS_data)))),ROWS($1:38)),2),"")</f>
        <v/>
      </c>
      <c r="D40" s="13" t="str">
        <f t="array" aca="1" ref="D40" ca="1">IF(ROWS($1:38)&lt;=COUNTIF(TS_data,$B$1),INDEX(MesData,SMALL(IF(TS_data=$B$1,ROW(INDIRECT("1:"&amp;ROWS(TS_data)))),ROWS($1:38)),3),"")</f>
        <v/>
      </c>
      <c r="E40" s="56" t="str">
        <f>IF(A40="","",VLOOKUP($A40,'effectif equipe'!$B$2:$AP$280,6,FALSE))</f>
        <v/>
      </c>
      <c r="H40" s="56" t="str">
        <f>IF(A40="","",IF(VLOOKUP($A40,'effectif equipe'!$B$2:$AS$283,16,FALSE)="","",VLOOKUP($A40,'effectif equipe'!$B$2:$AS$283,16,FALSE)))</f>
        <v/>
      </c>
      <c r="I40" s="56" t="str">
        <f>IF(A40="","",IF(VLOOKUP($A40,'effectif equipe'!$B$2:$AS$283,19,FALSE)="","",VLOOKUP($A40,'effectif equipe'!$B$2:$AS$283,19,FALSE)))</f>
        <v/>
      </c>
    </row>
    <row r="41" spans="1:9" x14ac:dyDescent="0.25">
      <c r="B41" t="str">
        <f t="array" aca="1" ref="B41" ca="1">IF(ROWS($1:39)&lt;=COUNTIF(TS_data,$B$1),INDEX(MesData,SMALL(IF(TS_data=$B$1,ROW(INDIRECT("1:"&amp;ROWS(TS_data)))),ROWS($1:39)),1),"")</f>
        <v/>
      </c>
      <c r="C41" t="str">
        <f t="array" aca="1" ref="C41" ca="1">IF(ROWS($1:39)&lt;=COUNTIF(TS_data,$B$1),INDEX(MesData,SMALL(IF(TS_data=$B$1,ROW(INDIRECT("1:"&amp;ROWS(TS_data)))),ROWS($1:39)),2),"")</f>
        <v/>
      </c>
      <c r="D41" s="13" t="str">
        <f t="array" aca="1" ref="D41" ca="1">IF(ROWS($1:39)&lt;=COUNTIF(TS_data,$B$1),INDEX(MesData,SMALL(IF(TS_data=$B$1,ROW(INDIRECT("1:"&amp;ROWS(TS_data)))),ROWS($1:39)),3),"")</f>
        <v/>
      </c>
      <c r="E41" s="56" t="str">
        <f>IF(A41="","",VLOOKUP($A41,'effectif equipe'!$B$2:$AP$280,6,FALSE))</f>
        <v/>
      </c>
      <c r="H41" s="56" t="str">
        <f>IF(A41="","",IF(VLOOKUP($A41,'effectif equipe'!$B$2:$AS$283,16,FALSE)="","",VLOOKUP($A41,'effectif equipe'!$B$2:$AS$283,16,FALSE)))</f>
        <v/>
      </c>
      <c r="I41" s="56" t="str">
        <f>IF(A41="","",IF(VLOOKUP($A41,'effectif equipe'!$B$2:$AS$283,19,FALSE)="","",VLOOKUP($A41,'effectif equipe'!$B$2:$AS$283,19,FALSE)))</f>
        <v/>
      </c>
    </row>
    <row r="42" spans="1:9" x14ac:dyDescent="0.25">
      <c r="B42" t="str">
        <f t="array" aca="1" ref="B42" ca="1">IF(ROWS($1:40)&lt;=COUNTIF(TS_data,$B$1),INDEX(MesData,SMALL(IF(TS_data=$B$1,ROW(INDIRECT("1:"&amp;ROWS(TS_data)))),ROWS($1:40)),1),"")</f>
        <v/>
      </c>
      <c r="C42" t="str">
        <f t="array" aca="1" ref="C42" ca="1">IF(ROWS($1:40)&lt;=COUNTIF(TS_data,$B$1),INDEX(MesData,SMALL(IF(TS_data=$B$1,ROW(INDIRECT("1:"&amp;ROWS(TS_data)))),ROWS($1:40)),2),"")</f>
        <v/>
      </c>
      <c r="D42" s="13" t="str">
        <f t="array" aca="1" ref="D42" ca="1">IF(ROWS($1:40)&lt;=COUNTIF(TS_data,$B$1),INDEX(MesData,SMALL(IF(TS_data=$B$1,ROW(INDIRECT("1:"&amp;ROWS(TS_data)))),ROWS($1:40)),3),"")</f>
        <v/>
      </c>
      <c r="E42" s="56" t="str">
        <f>IF(A42="","",VLOOKUP($A42,'effectif equipe'!$B$2:$AP$280,6,FALSE))</f>
        <v/>
      </c>
      <c r="H42" s="56" t="str">
        <f>IF(A42="","",IF(VLOOKUP($A42,'effectif equipe'!$B$2:$AS$283,16,FALSE)="","",VLOOKUP($A42,'effectif equipe'!$B$2:$AS$283,16,FALSE)))</f>
        <v/>
      </c>
      <c r="I42" s="56" t="str">
        <f>IF(A42="","",IF(VLOOKUP($A42,'effectif equipe'!$B$2:$AS$283,19,FALSE)="","",VLOOKUP($A42,'effectif equipe'!$B$2:$AS$283,19,FALSE)))</f>
        <v/>
      </c>
    </row>
    <row r="43" spans="1:9" x14ac:dyDescent="0.25">
      <c r="B43" t="str">
        <f t="array" aca="1" ref="B43" ca="1">IF(ROWS($1:41)&lt;=COUNTIF(TS_data,$B$1),INDEX(MesData,SMALL(IF(TS_data=$B$1,ROW(INDIRECT("1:"&amp;ROWS(TS_data)))),ROWS($1:41)),1),"")</f>
        <v/>
      </c>
      <c r="C43" t="str">
        <f t="array" aca="1" ref="C43" ca="1">IF(ROWS($1:41)&lt;=COUNTIF(TS_data,$B$1),INDEX(MesData,SMALL(IF(TS_data=$B$1,ROW(INDIRECT("1:"&amp;ROWS(TS_data)))),ROWS($1:41)),2),"")</f>
        <v/>
      </c>
      <c r="D43" s="13" t="str">
        <f t="array" aca="1" ref="D43" ca="1">IF(ROWS($1:41)&lt;=COUNTIF(TS_data,$B$1),INDEX(MesData,SMALL(IF(TS_data=$B$1,ROW(INDIRECT("1:"&amp;ROWS(TS_data)))),ROWS($1:41)),3),"")</f>
        <v/>
      </c>
      <c r="E43" s="56" t="str">
        <f>IF(A43="","",VLOOKUP($A43,'effectif equipe'!$B$2:$AP$280,6,FALSE))</f>
        <v/>
      </c>
      <c r="H43" s="56" t="str">
        <f>IF(A43="","",IF(VLOOKUP($A43,'effectif equipe'!$B$2:$AS$283,16,FALSE)="","",VLOOKUP($A43,'effectif equipe'!$B$2:$AS$283,16,FALSE)))</f>
        <v/>
      </c>
      <c r="I43" s="56" t="str">
        <f>IF(A43="","",IF(VLOOKUP($A43,'effectif equipe'!$B$2:$AS$283,19,FALSE)="","",VLOOKUP($A43,'effectif equipe'!$B$2:$AS$283,19,FALSE)))</f>
        <v/>
      </c>
    </row>
    <row r="44" spans="1:9" x14ac:dyDescent="0.25">
      <c r="B44" t="str">
        <f t="array" aca="1" ref="B44" ca="1">IF(ROWS($1:42)&lt;=COUNTIF(TS_data,$B$1),INDEX(MesData,SMALL(IF(TS_data=$B$1,ROW(INDIRECT("1:"&amp;ROWS(TS_data)))),ROWS($1:42)),1),"")</f>
        <v/>
      </c>
      <c r="C44" t="str">
        <f t="array" aca="1" ref="C44" ca="1">IF(ROWS($1:42)&lt;=COUNTIF(TS_data,$B$1),INDEX(MesData,SMALL(IF(TS_data=$B$1,ROW(INDIRECT("1:"&amp;ROWS(TS_data)))),ROWS($1:42)),2),"")</f>
        <v/>
      </c>
      <c r="D44" s="13" t="str">
        <f t="array" aca="1" ref="D44" ca="1">IF(ROWS($1:42)&lt;=COUNTIF(TS_data,$B$1),INDEX(MesData,SMALL(IF(TS_data=$B$1,ROW(INDIRECT("1:"&amp;ROWS(TS_data)))),ROWS($1:42)),3),"")</f>
        <v/>
      </c>
      <c r="E44" s="56" t="str">
        <f>IF(A44="","",VLOOKUP($A44,'effectif equipe'!$B$2:$AP$280,6,FALSE))</f>
        <v/>
      </c>
      <c r="H44" s="56" t="str">
        <f>IF(A44="","",IF(VLOOKUP($A44,'effectif equipe'!$B$2:$AS$283,16,FALSE)="","",VLOOKUP($A44,'effectif equipe'!$B$2:$AS$283,16,FALSE)))</f>
        <v/>
      </c>
      <c r="I44" s="56" t="str">
        <f>IF(A44="","",IF(VLOOKUP($A44,'effectif equipe'!$B$2:$AS$283,19,FALSE)="","",VLOOKUP($A44,'effectif equipe'!$B$2:$AS$283,19,FALSE)))</f>
        <v/>
      </c>
    </row>
    <row r="45" spans="1:9" x14ac:dyDescent="0.25">
      <c r="B45" t="str">
        <f t="array" aca="1" ref="B45" ca="1">IF(ROWS($1:43)&lt;=COUNTIF(TS_data,$B$1),INDEX(MesData,SMALL(IF(TS_data=$B$1,ROW(INDIRECT("1:"&amp;ROWS(TS_data)))),ROWS($1:43)),1),"")</f>
        <v/>
      </c>
      <c r="D45" s="13" t="str">
        <f t="array" aca="1" ref="D45" ca="1">IF(ROWS($1:43)&lt;=COUNTIF(TS_data,$B$1),INDEX(MesData,SMALL(IF(TS_data=$B$1,ROW(INDIRECT("1:"&amp;ROWS(TS_data)))),ROWS($1:43)),3),"")</f>
        <v/>
      </c>
      <c r="E45" s="56" t="str">
        <f>IF(A45="","",VLOOKUP($A45,'effectif equipe'!$B$2:$AP$280,6,FALSE))</f>
        <v/>
      </c>
    </row>
    <row r="46" spans="1:9" x14ac:dyDescent="0.25">
      <c r="B46" t="str">
        <f t="array" aca="1" ref="B46" ca="1">IF(ROWS($1:44)&lt;=COUNTIF(TS_data,$B$1),INDEX(MesData,SMALL(IF(TS_data=$B$1,ROW(INDIRECT("1:"&amp;ROWS(TS_data)))),ROWS($1:44)),1),"")</f>
        <v/>
      </c>
      <c r="C46" t="str">
        <f t="array" aca="1" ref="C46" ca="1">IF(ROWS($1:44)&lt;=COUNTIF(TS_data,$B$1),INDEX(MesData,SMALL(IF(TS_data=$B$1,ROW(INDIRECT("1:"&amp;ROWS(TS_data)))),ROWS($1:44)),2),"")</f>
        <v/>
      </c>
      <c r="D46" s="13" t="str">
        <f t="array" aca="1" ref="D46" ca="1">IF(ROWS($1:44)&lt;=COUNTIF(TS_data,$B$1),INDEX(MesData,SMALL(IF(TS_data=$B$1,ROW(INDIRECT("1:"&amp;ROWS(TS_data)))),ROWS($1:44)),3),"")</f>
        <v/>
      </c>
      <c r="E46" s="56" t="str">
        <f>IF(A46="","",VLOOKUP($A46,'effectif equipe'!$B$2:$AP$280,6,FALSE))</f>
        <v/>
      </c>
    </row>
    <row r="47" spans="1:9" x14ac:dyDescent="0.25">
      <c r="B47" t="str">
        <f t="array" aca="1" ref="B47" ca="1">IF(ROWS($1:45)&lt;=COUNTIF(TS_data,$B$1),INDEX(MesData,SMALL(IF(TS_data=$B$1,ROW(INDIRECT("1:"&amp;ROWS(TS_data)))),ROWS($1:45)),1),"")</f>
        <v/>
      </c>
      <c r="C47" t="str">
        <f t="array" aca="1" ref="C47" ca="1">IF(ROWS($1:45)&lt;=COUNTIF(TS_data,$B$1),INDEX(MesData,SMALL(IF(TS_data=$B$1,ROW(INDIRECT("1:"&amp;ROWS(TS_data)))),ROWS($1:45)),2),"")</f>
        <v/>
      </c>
      <c r="D47" s="13" t="str">
        <f t="array" aca="1" ref="D47" ca="1">IF(ROWS($1:45)&lt;=COUNTIF(TS_data,$B$1),INDEX(MesData,SMALL(IF(TS_data=$B$1,ROW(INDIRECT("1:"&amp;ROWS(TS_data)))),ROWS($1:45)),3),"")</f>
        <v/>
      </c>
      <c r="E47" s="56" t="str">
        <f>IF(A47="","",VLOOKUP($A47,'effectif equipe'!$B$2:$AP$280,6,FALSE))</f>
        <v/>
      </c>
    </row>
    <row r="48" spans="1:9" x14ac:dyDescent="0.25">
      <c r="B48" t="str">
        <f t="array" aca="1" ref="B48" ca="1">IF(ROWS($1:46)&lt;=COUNTIF(TS_data,$B$1),INDEX(MesData,SMALL(IF(TS_data=$B$1,ROW(INDIRECT("1:"&amp;ROWS(TS_data)))),ROWS($1:46)),1),"")</f>
        <v/>
      </c>
      <c r="C48" t="str">
        <f t="array" aca="1" ref="C48" ca="1">IF(ROWS($1:46)&lt;=COUNTIF(TS_data,$B$1),INDEX(MesData,SMALL(IF(TS_data=$B$1,ROW(INDIRECT("1:"&amp;ROWS(TS_data)))),ROWS($1:46)),2),"")</f>
        <v/>
      </c>
      <c r="D48" s="13" t="str">
        <f t="array" aca="1" ref="D48" ca="1">IF(ROWS($1:46)&lt;=COUNTIF(TS_data,$B$1),INDEX(MesData,SMALL(IF(TS_data=$B$1,ROW(INDIRECT("1:"&amp;ROWS(TS_data)))),ROWS($1:46)),3),"")</f>
        <v/>
      </c>
      <c r="E48" s="56" t="str">
        <f>IF(A48="","",VLOOKUP($A48,'effectif equipe'!$B$2:$AP$280,6,FALSE))</f>
        <v/>
      </c>
    </row>
    <row r="49" spans="2:5" x14ac:dyDescent="0.25">
      <c r="B49" t="str">
        <f t="array" aca="1" ref="B49" ca="1">IF(ROWS($1:47)&lt;=COUNTIF(TS_data,$B$1),INDEX(MesData,SMALL(IF(TS_data=$B$1,ROW(INDIRECT("1:"&amp;ROWS(TS_data)))),ROWS($1:47)),1),"")</f>
        <v/>
      </c>
      <c r="C49" t="str">
        <f t="array" aca="1" ref="C49" ca="1">IF(ROWS($1:47)&lt;=COUNTIF(TS_data,$B$1),INDEX(MesData,SMALL(IF(TS_data=$B$1,ROW(INDIRECT("1:"&amp;ROWS(TS_data)))),ROWS($1:47)),2),"")</f>
        <v/>
      </c>
      <c r="D49" s="13" t="str">
        <f t="array" aca="1" ref="D49" ca="1">IF(ROWS($1:47)&lt;=COUNTIF(TS_data,$B$1),INDEX(MesData,SMALL(IF(TS_data=$B$1,ROW(INDIRECT("1:"&amp;ROWS(TS_data)))),ROWS($1:47)),3),"")</f>
        <v/>
      </c>
      <c r="E49" s="56" t="str">
        <f>IF(A49="","",VLOOKUP($A49,'effectif equipe'!$B$2:$AP$280,6,FALSE))</f>
        <v/>
      </c>
    </row>
    <row r="50" spans="2:5" x14ac:dyDescent="0.25">
      <c r="B50" t="str">
        <f t="array" aca="1" ref="B50" ca="1">IF(ROWS($1:48)&lt;=COUNTIF(TS_data,$B$1),INDEX(MesData,SMALL(IF(TS_data=$B$1,ROW(INDIRECT("1:"&amp;ROWS(TS_data)))),ROWS($1:48)),1),"")</f>
        <v/>
      </c>
      <c r="C50" t="str">
        <f t="array" aca="1" ref="C50" ca="1">IF(ROWS($1:48)&lt;=COUNTIF(TS_data,$B$1),INDEX(MesData,SMALL(IF(TS_data=$B$1,ROW(INDIRECT("1:"&amp;ROWS(TS_data)))),ROWS($1:48)),2),"")</f>
        <v/>
      </c>
      <c r="D50" s="13" t="str">
        <f t="array" aca="1" ref="D50" ca="1">IF(ROWS($1:48)&lt;=COUNTIF(TS_data,$B$1),INDEX(MesData,SMALL(IF(TS_data=$B$1,ROW(INDIRECT("1:"&amp;ROWS(TS_data)))),ROWS($1:48)),3),"")</f>
        <v/>
      </c>
      <c r="E50" s="56" t="str">
        <f>IF(A50="","",VLOOKUP($A50,'effectif equipe'!$B$2:$AP$280,6,FALSE))</f>
        <v/>
      </c>
    </row>
    <row r="51" spans="2:5" x14ac:dyDescent="0.25">
      <c r="B51" t="str">
        <f t="array" aca="1" ref="B51" ca="1">IF(ROWS($1:49)&lt;=COUNTIF(TS_data,$B$1),INDEX(MesData,SMALL(IF(TS_data=$B$1,ROW(INDIRECT("1:"&amp;ROWS(TS_data)))),ROWS($1:49)),1),"")</f>
        <v/>
      </c>
      <c r="C51" t="str">
        <f t="array" aca="1" ref="C51" ca="1">IF(ROWS($1:49)&lt;=COUNTIF(TS_data,$B$1),INDEX(MesData,SMALL(IF(TS_data=$B$1,ROW(INDIRECT("1:"&amp;ROWS(TS_data)))),ROWS($1:49)),2),"")</f>
        <v/>
      </c>
      <c r="D51" s="13" t="str">
        <f t="array" aca="1" ref="D51" ca="1">IF(ROWS($1:49)&lt;=COUNTIF(TS_data,$B$1),INDEX(MesData,SMALL(IF(TS_data=$B$1,ROW(INDIRECT("1:"&amp;ROWS(TS_data)))),ROWS($1:49)),3),"")</f>
        <v/>
      </c>
      <c r="E51" s="56" t="str">
        <f>IF(A51="","",VLOOKUP($A51,'effectif equipe'!$B$2:$AP$280,6,FALSE))</f>
        <v/>
      </c>
    </row>
    <row r="52" spans="2:5" x14ac:dyDescent="0.25">
      <c r="B52" t="str">
        <f t="array" aca="1" ref="B52" ca="1">IF(ROWS($1:50)&lt;=COUNTIF(TS_data,$B$1),INDEX(MesData,SMALL(IF(TS_data=$B$1,ROW(INDIRECT("1:"&amp;ROWS(TS_data)))),ROWS($1:50)),1),"")</f>
        <v/>
      </c>
      <c r="C52" t="str">
        <f t="array" aca="1" ref="C52" ca="1">IF(ROWS($1:50)&lt;=COUNTIF(TS_data,$B$1),INDEX(MesData,SMALL(IF(TS_data=$B$1,ROW(INDIRECT("1:"&amp;ROWS(TS_data)))),ROWS($1:50)),2),"")</f>
        <v/>
      </c>
      <c r="D52" s="13" t="str">
        <f t="array" aca="1" ref="D52" ca="1">IF(ROWS($1:50)&lt;=COUNTIF(TS_data,$B$1),INDEX(MesData,SMALL(IF(TS_data=$B$1,ROW(INDIRECT("1:"&amp;ROWS(TS_data)))),ROWS($1:50)),3),"")</f>
        <v/>
      </c>
      <c r="E52" s="56" t="str">
        <f>IF(A52="","",VLOOKUP($A52,'effectif equipe'!$B$2:$AP$280,6,FALSE))</f>
        <v/>
      </c>
    </row>
    <row r="53" spans="2:5" x14ac:dyDescent="0.25">
      <c r="B53" t="str">
        <f t="array" aca="1" ref="B53" ca="1">IF(ROWS($1:51)&lt;=COUNTIF(TS_data,$B$1),INDEX(MesData,SMALL(IF(TS_data=$B$1,ROW(INDIRECT("1:"&amp;ROWS(TS_data)))),ROWS($1:51)),1),"")</f>
        <v/>
      </c>
      <c r="C53" t="str">
        <f t="array" aca="1" ref="C53" ca="1">IF(ROWS($1:51)&lt;=COUNTIF(TS_data,$B$1),INDEX(MesData,SMALL(IF(TS_data=$B$1,ROW(INDIRECT("1:"&amp;ROWS(TS_data)))),ROWS($1:51)),2),"")</f>
        <v/>
      </c>
      <c r="D53" s="13" t="str">
        <f t="array" aca="1" ref="D53" ca="1">IF(ROWS($1:51)&lt;=COUNTIF(TS_data,$B$1),INDEX(MesData,SMALL(IF(TS_data=$B$1,ROW(INDIRECT("1:"&amp;ROWS(TS_data)))),ROWS($1:51)),3),"")</f>
        <v/>
      </c>
      <c r="E53" s="56" t="str">
        <f>IF(A53="","",VLOOKUP($A53,'effectif equipe'!$B$2:$AP$280,6,FALSE))</f>
        <v/>
      </c>
    </row>
    <row r="54" spans="2:5" x14ac:dyDescent="0.25">
      <c r="B54" t="str">
        <f t="array" aca="1" ref="B54" ca="1">IF(ROWS($1:52)&lt;=COUNTIF(TS_data,$B$1),INDEX(MesData,SMALL(IF(TS_data=$B$1,ROW(INDIRECT("1:"&amp;ROWS(TS_data)))),ROWS($1:52)),1),"")</f>
        <v/>
      </c>
      <c r="C54" t="str">
        <f t="array" aca="1" ref="C54" ca="1">IF(ROWS($1:52)&lt;=COUNTIF(TS_data,$B$1),INDEX(MesData,SMALL(IF(TS_data=$B$1,ROW(INDIRECT("1:"&amp;ROWS(TS_data)))),ROWS($1:52)),2),"")</f>
        <v/>
      </c>
      <c r="D54" s="13" t="str">
        <f t="array" aca="1" ref="D54" ca="1">IF(ROWS($1:52)&lt;=COUNTIF(TS_data,$B$1),INDEX(MesData,SMALL(IF(TS_data=$B$1,ROW(INDIRECT("1:"&amp;ROWS(TS_data)))),ROWS($1:52)),3),"")</f>
        <v/>
      </c>
      <c r="E54" s="56" t="str">
        <f>IF(A54="","",VLOOKUP($A54,'effectif equipe'!$B$2:$AP$280,6,FALSE))</f>
        <v/>
      </c>
    </row>
    <row r="55" spans="2:5" x14ac:dyDescent="0.25">
      <c r="B55" t="str">
        <f t="array" aca="1" ref="B55" ca="1">IF(ROWS($1:53)&lt;=COUNTIF(TS_data,$B$1),INDEX(MesData,SMALL(IF(TS_data=$B$1,ROW(INDIRECT("1:"&amp;ROWS(TS_data)))),ROWS($1:53)),1),"")</f>
        <v/>
      </c>
      <c r="C55" t="str">
        <f t="array" aca="1" ref="C55" ca="1">IF(ROWS($1:53)&lt;=COUNTIF(TS_data,$B$1),INDEX(MesData,SMALL(IF(TS_data=$B$1,ROW(INDIRECT("1:"&amp;ROWS(TS_data)))),ROWS($1:53)),2),"")</f>
        <v/>
      </c>
      <c r="D55" s="13" t="str">
        <f t="array" aca="1" ref="D55" ca="1">IF(ROWS($1:53)&lt;=COUNTIF(TS_data,$B$1),INDEX(MesData,SMALL(IF(TS_data=$B$1,ROW(INDIRECT("1:"&amp;ROWS(TS_data)))),ROWS($1:53)),3),"")</f>
        <v/>
      </c>
      <c r="E55" s="56" t="str">
        <f>IF(A55="","",VLOOKUP($A55,'effectif equipe'!$B$2:$AP$280,6,FALSE))</f>
        <v/>
      </c>
    </row>
    <row r="56" spans="2:5" x14ac:dyDescent="0.25">
      <c r="B56" t="str">
        <f t="array" aca="1" ref="B56" ca="1">IF(ROWS($1:54)&lt;=COUNTIF(TS_data,$B$1),INDEX(MesData,SMALL(IF(TS_data=$B$1,ROW(INDIRECT("1:"&amp;ROWS(TS_data)))),ROWS($1:54)),1),"")</f>
        <v/>
      </c>
      <c r="C56" t="str">
        <f t="array" aca="1" ref="C56" ca="1">IF(ROWS($1:54)&lt;=COUNTIF(TS_data,$B$1),INDEX(MesData,SMALL(IF(TS_data=$B$1,ROW(INDIRECT("1:"&amp;ROWS(TS_data)))),ROWS($1:54)),2),"")</f>
        <v/>
      </c>
      <c r="D56" s="13" t="str">
        <f t="array" aca="1" ref="D56" ca="1">IF(ROWS($1:54)&lt;=COUNTIF(TS_data,$B$1),INDEX(MesData,SMALL(IF(TS_data=$B$1,ROW(INDIRECT("1:"&amp;ROWS(TS_data)))),ROWS($1:54)),3),"")</f>
        <v/>
      </c>
      <c r="E56" s="56" t="str">
        <f>IF(A56="","",VLOOKUP($A56,'effectif equipe'!$B$2:$AP$280,6,FALSE))</f>
        <v/>
      </c>
    </row>
    <row r="57" spans="2:5" x14ac:dyDescent="0.25">
      <c r="B57" t="str">
        <f t="array" aca="1" ref="B57" ca="1">IF(ROWS($1:55)&lt;=COUNTIF(TS_data,$B$1),INDEX(MesData,SMALL(IF(TS_data=$B$1,ROW(INDIRECT("1:"&amp;ROWS(TS_data)))),ROWS($1:55)),1),"")</f>
        <v/>
      </c>
      <c r="C57" t="str">
        <f t="array" aca="1" ref="C57" ca="1">IF(ROWS($1:55)&lt;=COUNTIF(TS_data,$B$1),INDEX(MesData,SMALL(IF(TS_data=$B$1,ROW(INDIRECT("1:"&amp;ROWS(TS_data)))),ROWS($1:55)),2),"")</f>
        <v/>
      </c>
      <c r="D57" s="13" t="str">
        <f t="array" aca="1" ref="D57" ca="1">IF(ROWS($1:55)&lt;=COUNTIF(TS_data,$B$1),INDEX(MesData,SMALL(IF(TS_data=$B$1,ROW(INDIRECT("1:"&amp;ROWS(TS_data)))),ROWS($1:55)),3),"")</f>
        <v/>
      </c>
      <c r="E57" s="56" t="str">
        <f>IF(A57="","",VLOOKUP($A57,'effectif equipe'!$B$2:$AP$280,6,FALSE))</f>
        <v/>
      </c>
    </row>
    <row r="58" spans="2:5" x14ac:dyDescent="0.25">
      <c r="B58" t="str">
        <f t="array" aca="1" ref="B58" ca="1">IF(ROWS($1:56)&lt;=COUNTIF(TS_data,$B$1),INDEX(MesData,SMALL(IF(TS_data=$B$1,ROW(INDIRECT("1:"&amp;ROWS(TS_data)))),ROWS($1:56)),1),"")</f>
        <v/>
      </c>
      <c r="C58" t="str">
        <f t="array" aca="1" ref="C58" ca="1">IF(ROWS($1:56)&lt;=COUNTIF(TS_data,$B$1),INDEX(MesData,SMALL(IF(TS_data=$B$1,ROW(INDIRECT("1:"&amp;ROWS(TS_data)))),ROWS($1:56)),2),"")</f>
        <v/>
      </c>
      <c r="D58" s="13" t="str">
        <f t="array" aca="1" ref="D58" ca="1">IF(ROWS($1:56)&lt;=COUNTIF(TS_data,$B$1),INDEX(MesData,SMALL(IF(TS_data=$B$1,ROW(INDIRECT("1:"&amp;ROWS(TS_data)))),ROWS($1:56)),3),"")</f>
        <v/>
      </c>
      <c r="E58" s="56" t="str">
        <f>IF(A58="","",VLOOKUP($A58,'effectif equipe'!$B$2:$AP$280,6,FALSE))</f>
        <v/>
      </c>
    </row>
    <row r="59" spans="2:5" x14ac:dyDescent="0.25">
      <c r="B59" t="str">
        <f t="array" aca="1" ref="B59" ca="1">IF(ROWS($1:57)&lt;=COUNTIF(TS_data,$B$1),INDEX(MesData,SMALL(IF(TS_data=$B$1,ROW(INDIRECT("1:"&amp;ROWS(TS_data)))),ROWS($1:57)),1),"")</f>
        <v/>
      </c>
      <c r="C59" t="str">
        <f t="array" aca="1" ref="C59" ca="1">IF(ROWS($1:57)&lt;=COUNTIF(TS_data,$B$1),INDEX(MesData,SMALL(IF(TS_data=$B$1,ROW(INDIRECT("1:"&amp;ROWS(TS_data)))),ROWS($1:57)),2),"")</f>
        <v/>
      </c>
      <c r="D59" s="13" t="str">
        <f t="array" aca="1" ref="D59" ca="1">IF(ROWS($1:57)&lt;=COUNTIF(TS_data,$B$1),INDEX(MesData,SMALL(IF(TS_data=$B$1,ROW(INDIRECT("1:"&amp;ROWS(TS_data)))),ROWS($1:57)),3),"")</f>
        <v/>
      </c>
      <c r="E59" s="56" t="str">
        <f>IF(A59="","",VLOOKUP($A59,'effectif equipe'!$B$2:$AP$280,6,FALSE))</f>
        <v/>
      </c>
    </row>
    <row r="60" spans="2:5" x14ac:dyDescent="0.25">
      <c r="B60" t="str">
        <f t="array" aca="1" ref="B60" ca="1">IF(ROWS($1:58)&lt;=COUNTIF(TS_data,$B$1),INDEX(MesData,SMALL(IF(TS_data=$B$1,ROW(INDIRECT("1:"&amp;ROWS(TS_data)))),ROWS($1:58)),1),"")</f>
        <v/>
      </c>
      <c r="C60" t="str">
        <f t="array" aca="1" ref="C60" ca="1">IF(ROWS($1:58)&lt;=COUNTIF(TS_data,$B$1),INDEX(MesData,SMALL(IF(TS_data=$B$1,ROW(INDIRECT("1:"&amp;ROWS(TS_data)))),ROWS($1:58)),2),"")</f>
        <v/>
      </c>
      <c r="D60" s="13" t="str">
        <f t="array" aca="1" ref="D60" ca="1">IF(ROWS($1:58)&lt;=COUNTIF(TS_data,$B$1),INDEX(MesData,SMALL(IF(TS_data=$B$1,ROW(INDIRECT("1:"&amp;ROWS(TS_data)))),ROWS($1:58)),3),"")</f>
        <v/>
      </c>
      <c r="E60" s="56" t="str">
        <f>IF(A60="","",VLOOKUP($A60,'effectif equipe'!$B$2:$AP$280,6,FALSE))</f>
        <v/>
      </c>
    </row>
    <row r="61" spans="2:5" x14ac:dyDescent="0.25">
      <c r="B61" t="str">
        <f t="array" aca="1" ref="B61" ca="1">IF(ROWS($1:59)&lt;=COUNTIF(TS_data,$B$1),INDEX(MesData,SMALL(IF(TS_data=$B$1,ROW(INDIRECT("1:"&amp;ROWS(TS_data)))),ROWS($1:59)),1),"")</f>
        <v/>
      </c>
      <c r="C61" t="str">
        <f t="array" aca="1" ref="C61" ca="1">IF(ROWS($1:59)&lt;=COUNTIF(TS_data,$B$1),INDEX(MesData,SMALL(IF(TS_data=$B$1,ROW(INDIRECT("1:"&amp;ROWS(TS_data)))),ROWS($1:59)),2),"")</f>
        <v/>
      </c>
      <c r="D61" s="13" t="str">
        <f t="array" aca="1" ref="D61" ca="1">IF(ROWS($1:59)&lt;=COUNTIF(TS_data,$B$1),INDEX(MesData,SMALL(IF(TS_data=$B$1,ROW(INDIRECT("1:"&amp;ROWS(TS_data)))),ROWS($1:59)),3),"")</f>
        <v/>
      </c>
      <c r="E61" s="56" t="str">
        <f>IF(A61="","",VLOOKUP($A61,'effectif equipe'!$B$2:$AP$280,6,FALSE))</f>
        <v/>
      </c>
    </row>
    <row r="62" spans="2:5" x14ac:dyDescent="0.25">
      <c r="B62" t="str">
        <f t="array" aca="1" ref="B62" ca="1">IF(ROWS($1:60)&lt;=COUNTIF(TS_data,$B$1),INDEX(MesData,SMALL(IF(TS_data=$B$1,ROW(INDIRECT("1:"&amp;ROWS(TS_data)))),ROWS($1:60)),1),"")</f>
        <v/>
      </c>
      <c r="C62" t="str">
        <f t="array" aca="1" ref="C62" ca="1">IF(ROWS($1:60)&lt;=COUNTIF(TS_data,$B$1),INDEX(MesData,SMALL(IF(TS_data=$B$1,ROW(INDIRECT("1:"&amp;ROWS(TS_data)))),ROWS($1:60)),2),"")</f>
        <v/>
      </c>
      <c r="D62" s="13" t="str">
        <f t="array" aca="1" ref="D62" ca="1">IF(ROWS($1:60)&lt;=COUNTIF(TS_data,$B$1),INDEX(MesData,SMALL(IF(TS_data=$B$1,ROW(INDIRECT("1:"&amp;ROWS(TS_data)))),ROWS($1:60)),3),"")</f>
        <v/>
      </c>
      <c r="E62" s="56" t="str">
        <f>IF(A62="","",VLOOKUP($A62,'effectif equipe'!$B$2:$AP$280,6,FALSE))</f>
        <v/>
      </c>
    </row>
    <row r="63" spans="2:5" x14ac:dyDescent="0.25">
      <c r="B63" t="str">
        <f t="array" aca="1" ref="B63" ca="1">IF(ROWS($1:61)&lt;=COUNTIF(TS_data,$B$1),INDEX(MesData,SMALL(IF(TS_data=$B$1,ROW(INDIRECT("1:"&amp;ROWS(TS_data)))),ROWS($1:61)),1),"")</f>
        <v/>
      </c>
      <c r="C63" t="str">
        <f t="array" aca="1" ref="C63" ca="1">IF(ROWS($1:61)&lt;=COUNTIF(TS_data,$B$1),INDEX(MesData,SMALL(IF(TS_data=$B$1,ROW(INDIRECT("1:"&amp;ROWS(TS_data)))),ROWS($1:61)),2),"")</f>
        <v/>
      </c>
      <c r="D63" s="13" t="str">
        <f t="array" aca="1" ref="D63" ca="1">IF(ROWS($1:61)&lt;=COUNTIF(TS_data,$B$1),INDEX(MesData,SMALL(IF(TS_data=$B$1,ROW(INDIRECT("1:"&amp;ROWS(TS_data)))),ROWS($1:61)),3),"")</f>
        <v/>
      </c>
      <c r="E63" s="56" t="str">
        <f>IF(A63="","",VLOOKUP($A63,'effectif equipe'!$B$2:$AP$280,6,FALSE))</f>
        <v/>
      </c>
    </row>
    <row r="64" spans="2:5" x14ac:dyDescent="0.25">
      <c r="B64" t="str">
        <f t="array" aca="1" ref="B64" ca="1">IF(ROWS($1:62)&lt;=COUNTIF(TS_data,$B$1),INDEX(MesData,SMALL(IF(TS_data=$B$1,ROW(INDIRECT("1:"&amp;ROWS(TS_data)))),ROWS($1:62)),1),"")</f>
        <v/>
      </c>
      <c r="C64" t="str">
        <f t="array" aca="1" ref="C64" ca="1">IF(ROWS($1:62)&lt;=COUNTIF(TS_data,$B$1),INDEX(MesData,SMALL(IF(TS_data=$B$1,ROW(INDIRECT("1:"&amp;ROWS(TS_data)))),ROWS($1:62)),2),"")</f>
        <v/>
      </c>
      <c r="D64" s="13" t="str">
        <f t="array" aca="1" ref="D64" ca="1">IF(ROWS($1:62)&lt;=COUNTIF(TS_data,$B$1),INDEX(MesData,SMALL(IF(TS_data=$B$1,ROW(INDIRECT("1:"&amp;ROWS(TS_data)))),ROWS($1:62)),3),"")</f>
        <v/>
      </c>
      <c r="E64" s="56" t="str">
        <f>IF(A64="","",VLOOKUP($A64,'effectif equipe'!$B$2:$AP$280,6,FALSE))</f>
        <v/>
      </c>
    </row>
    <row r="65" spans="2:5" x14ac:dyDescent="0.25">
      <c r="B65" t="str">
        <f t="array" aca="1" ref="B65" ca="1">IF(ROWS($1:63)&lt;=COUNTIF(TS_data,$B$1),INDEX(MesData,SMALL(IF(TS_data=$B$1,ROW(INDIRECT("1:"&amp;ROWS(TS_data)))),ROWS($1:63)),1),"")</f>
        <v/>
      </c>
      <c r="C65" t="str">
        <f t="array" aca="1" ref="C65" ca="1">IF(ROWS($1:63)&lt;=COUNTIF(TS_data,$B$1),INDEX(MesData,SMALL(IF(TS_data=$B$1,ROW(INDIRECT("1:"&amp;ROWS(TS_data)))),ROWS($1:63)),2),"")</f>
        <v/>
      </c>
      <c r="D65" s="13" t="str">
        <f t="array" aca="1" ref="D65" ca="1">IF(ROWS($1:63)&lt;=COUNTIF(TS_data,$B$1),INDEX(MesData,SMALL(IF(TS_data=$B$1,ROW(INDIRECT("1:"&amp;ROWS(TS_data)))),ROWS($1:63)),3),"")</f>
        <v/>
      </c>
      <c r="E65" s="56" t="str">
        <f>IF(A65="","",VLOOKUP($A65,'effectif equipe'!$B$2:$AP$280,6,FALSE))</f>
        <v/>
      </c>
    </row>
    <row r="66" spans="2:5" x14ac:dyDescent="0.25">
      <c r="B66" t="str">
        <f t="array" aca="1" ref="B66" ca="1">IF(ROWS($1:64)&lt;=COUNTIF(TS_data,$B$1),INDEX(MesData,SMALL(IF(TS_data=$B$1,ROW(INDIRECT("1:"&amp;ROWS(TS_data)))),ROWS($1:64)),1),"")</f>
        <v/>
      </c>
      <c r="C66" t="str">
        <f t="array" aca="1" ref="C66" ca="1">IF(ROWS($1:64)&lt;=COUNTIF(TS_data,$B$1),INDEX(MesData,SMALL(IF(TS_data=$B$1,ROW(INDIRECT("1:"&amp;ROWS(TS_data)))),ROWS($1:64)),2),"")</f>
        <v/>
      </c>
      <c r="D66" s="13" t="str">
        <f t="array" aca="1" ref="D66" ca="1">IF(ROWS($1:64)&lt;=COUNTIF(TS_data,$B$1),INDEX(MesData,SMALL(IF(TS_data=$B$1,ROW(INDIRECT("1:"&amp;ROWS(TS_data)))),ROWS($1:64)),3),"")</f>
        <v/>
      </c>
      <c r="E66" s="56" t="str">
        <f>IF(A66="","",VLOOKUP($A66,'effectif equipe'!$B$2:$AP$280,6,FALSE))</f>
        <v/>
      </c>
    </row>
    <row r="67" spans="2:5" x14ac:dyDescent="0.25">
      <c r="B67" t="str">
        <f t="array" aca="1" ref="B67" ca="1">IF(ROWS($1:65)&lt;=COUNTIF(TS_data,$B$1),INDEX(MesData,SMALL(IF(TS_data=$B$1,ROW(INDIRECT("1:"&amp;ROWS(TS_data)))),ROWS($1:65)),1),"")</f>
        <v/>
      </c>
      <c r="C67" t="str">
        <f t="array" aca="1" ref="C67" ca="1">IF(ROWS($1:65)&lt;=COUNTIF(TS_data,$B$1),INDEX(MesData,SMALL(IF(TS_data=$B$1,ROW(INDIRECT("1:"&amp;ROWS(TS_data)))),ROWS($1:65)),2),"")</f>
        <v/>
      </c>
      <c r="D67" s="13" t="str">
        <f t="array" aca="1" ref="D67" ca="1">IF(ROWS($1:65)&lt;=COUNTIF(TS_data,$B$1),INDEX(MesData,SMALL(IF(TS_data=$B$1,ROW(INDIRECT("1:"&amp;ROWS(TS_data)))),ROWS($1:65)),3),"")</f>
        <v/>
      </c>
      <c r="E67" s="56" t="str">
        <f>IF(A67="","",VLOOKUP($A67,'effectif equipe'!$B$2:$AP$280,6,FALSE))</f>
        <v/>
      </c>
    </row>
    <row r="68" spans="2:5" x14ac:dyDescent="0.25">
      <c r="B68" t="str">
        <f t="array" aca="1" ref="B68" ca="1">IF(ROWS($1:66)&lt;=COUNTIF(TS_data,$B$1),INDEX(MesData,SMALL(IF(TS_data=$B$1,ROW(INDIRECT("1:"&amp;ROWS(TS_data)))),ROWS($1:66)),1),"")</f>
        <v/>
      </c>
      <c r="C68" t="str">
        <f t="array" aca="1" ref="C68" ca="1">IF(ROWS($1:66)&lt;=COUNTIF(TS_data,$B$1),INDEX(MesData,SMALL(IF(TS_data=$B$1,ROW(INDIRECT("1:"&amp;ROWS(TS_data)))),ROWS($1:66)),2),"")</f>
        <v/>
      </c>
      <c r="D68" s="13" t="str">
        <f t="array" aca="1" ref="D68" ca="1">IF(ROWS($1:66)&lt;=COUNTIF(TS_data,$B$1),INDEX(MesData,SMALL(IF(TS_data=$B$1,ROW(INDIRECT("1:"&amp;ROWS(TS_data)))),ROWS($1:66)),3),"")</f>
        <v/>
      </c>
      <c r="E68" s="56" t="str">
        <f>IF(A68="","",VLOOKUP($A68,'effectif equipe'!$B$2:$AP$280,6,FALSE))</f>
        <v/>
      </c>
    </row>
    <row r="69" spans="2:5" x14ac:dyDescent="0.25">
      <c r="B69" t="str">
        <f t="array" aca="1" ref="B69" ca="1">IF(ROWS($1:67)&lt;=COUNTIF(TS_data,$B$1),INDEX(MesData,SMALL(IF(TS_data=$B$1,ROW(INDIRECT("1:"&amp;ROWS(TS_data)))),ROWS($1:67)),1),"")</f>
        <v/>
      </c>
      <c r="C69" t="str">
        <f t="array" aca="1" ref="C69" ca="1">IF(ROWS($1:67)&lt;=COUNTIF(TS_data,$B$1),INDEX(MesData,SMALL(IF(TS_data=$B$1,ROW(INDIRECT("1:"&amp;ROWS(TS_data)))),ROWS($1:67)),2),"")</f>
        <v/>
      </c>
      <c r="D69" s="13" t="str">
        <f t="array" aca="1" ref="D69" ca="1">IF(ROWS($1:67)&lt;=COUNTIF(TS_data,$B$1),INDEX(MesData,SMALL(IF(TS_data=$B$1,ROW(INDIRECT("1:"&amp;ROWS(TS_data)))),ROWS($1:67)),3),"")</f>
        <v/>
      </c>
      <c r="E69" s="56" t="str">
        <f>IF(A69="","",VLOOKUP($A69,'effectif equipe'!$B$2:$AP$280,6,FALSE))</f>
        <v/>
      </c>
    </row>
    <row r="70" spans="2:5" x14ac:dyDescent="0.25">
      <c r="B70" t="str">
        <f t="array" aca="1" ref="B70" ca="1">IF(ROWS($1:68)&lt;=COUNTIF(TS_data,$B$1),INDEX(MesData,SMALL(IF(TS_data=$B$1,ROW(INDIRECT("1:"&amp;ROWS(TS_data)))),ROWS($1:68)),1),"")</f>
        <v/>
      </c>
      <c r="C70" t="str">
        <f t="array" aca="1" ref="C70" ca="1">IF(ROWS($1:68)&lt;=COUNTIF(TS_data,$B$1),INDEX(MesData,SMALL(IF(TS_data=$B$1,ROW(INDIRECT("1:"&amp;ROWS(TS_data)))),ROWS($1:68)),2),"")</f>
        <v/>
      </c>
      <c r="D70" s="13" t="str">
        <f t="array" aca="1" ref="D70" ca="1">IF(ROWS($1:68)&lt;=COUNTIF(TS_data,$B$1),INDEX(MesData,SMALL(IF(TS_data=$B$1,ROW(INDIRECT("1:"&amp;ROWS(TS_data)))),ROWS($1:68)),3),"")</f>
        <v/>
      </c>
      <c r="E70" s="56" t="str">
        <f>IF(A70="","",VLOOKUP($A70,'effectif equipe'!$B$2:$AP$280,6,FALSE))</f>
        <v/>
      </c>
    </row>
    <row r="71" spans="2:5" x14ac:dyDescent="0.25">
      <c r="B71" t="str">
        <f t="array" aca="1" ref="B71" ca="1">IF(ROWS($1:69)&lt;=COUNTIF(TS_data,$B$1),INDEX(MesData,SMALL(IF(TS_data=$B$1,ROW(INDIRECT("1:"&amp;ROWS(TS_data)))),ROWS($1:69)),1),"")</f>
        <v/>
      </c>
      <c r="C71" t="str">
        <f t="array" aca="1" ref="C71" ca="1">IF(ROWS($1:69)&lt;=COUNTIF(TS_data,$B$1),INDEX(MesData,SMALL(IF(TS_data=$B$1,ROW(INDIRECT("1:"&amp;ROWS(TS_data)))),ROWS($1:69)),2),"")</f>
        <v/>
      </c>
      <c r="D71" s="13" t="str">
        <f t="array" aca="1" ref="D71" ca="1">IF(ROWS($1:69)&lt;=COUNTIF(TS_data,$B$1),INDEX(MesData,SMALL(IF(TS_data=$B$1,ROW(INDIRECT("1:"&amp;ROWS(TS_data)))),ROWS($1:69)),3),"")</f>
        <v/>
      </c>
      <c r="E71" s="56" t="str">
        <f>IF(A71="","",VLOOKUP($A71,'effectif equipe'!$B$2:$AP$280,6,FALSE))</f>
        <v/>
      </c>
    </row>
    <row r="72" spans="2:5" x14ac:dyDescent="0.25">
      <c r="B72" t="str">
        <f t="array" aca="1" ref="B72" ca="1">IF(ROWS($1:70)&lt;=COUNTIF(TS_data,$B$1),INDEX(MesData,SMALL(IF(TS_data=$B$1,ROW(INDIRECT("1:"&amp;ROWS(TS_data)))),ROWS($1:70)),1),"")</f>
        <v/>
      </c>
      <c r="C72" t="str">
        <f t="array" aca="1" ref="C72" ca="1">IF(ROWS($1:70)&lt;=COUNTIF(TS_data,$B$1),INDEX(MesData,SMALL(IF(TS_data=$B$1,ROW(INDIRECT("1:"&amp;ROWS(TS_data)))),ROWS($1:70)),2),"")</f>
        <v/>
      </c>
      <c r="D72" s="13" t="str">
        <f t="array" aca="1" ref="D72" ca="1">IF(ROWS($1:70)&lt;=COUNTIF(TS_data,$B$1),INDEX(MesData,SMALL(IF(TS_data=$B$1,ROW(INDIRECT("1:"&amp;ROWS(TS_data)))),ROWS($1:70)),3),"")</f>
        <v/>
      </c>
      <c r="E72" s="56" t="str">
        <f>IF(A72="","",VLOOKUP($A72,'effectif equipe'!$B$2:$AP$280,6,FALSE))</f>
        <v/>
      </c>
    </row>
    <row r="73" spans="2:5" x14ac:dyDescent="0.25">
      <c r="B73" t="str">
        <f t="array" aca="1" ref="B73" ca="1">IF(ROWS($1:71)&lt;=COUNTIF(TS_data,$B$1),INDEX(MesData,SMALL(IF(TS_data=$B$1,ROW(INDIRECT("1:"&amp;ROWS(TS_data)))),ROWS($1:71)),1),"")</f>
        <v/>
      </c>
      <c r="C73" t="str">
        <f t="array" aca="1" ref="C73" ca="1">IF(ROWS($1:71)&lt;=COUNTIF(TS_data,$B$1),INDEX(MesData,SMALL(IF(TS_data=$B$1,ROW(INDIRECT("1:"&amp;ROWS(TS_data)))),ROWS($1:71)),2),"")</f>
        <v/>
      </c>
      <c r="D73" s="13" t="str">
        <f t="array" aca="1" ref="D73" ca="1">IF(ROWS($1:71)&lt;=COUNTIF(TS_data,$B$1),INDEX(MesData,SMALL(IF(TS_data=$B$1,ROW(INDIRECT("1:"&amp;ROWS(TS_data)))),ROWS($1:71)),3),"")</f>
        <v/>
      </c>
      <c r="E73" s="56" t="str">
        <f>IF(A73="","",VLOOKUP($A73,'effectif equipe'!$B$2:$AP$280,6,FALSE))</f>
        <v/>
      </c>
    </row>
    <row r="74" spans="2:5" x14ac:dyDescent="0.25">
      <c r="B74" t="str">
        <f t="array" aca="1" ref="B74" ca="1">IF(ROWS($1:72)&lt;=COUNTIF(TS_data,$B$1),INDEX(MesData,SMALL(IF(TS_data=$B$1,ROW(INDIRECT("1:"&amp;ROWS(TS_data)))),ROWS($1:72)),1),"")</f>
        <v/>
      </c>
      <c r="C74" t="str">
        <f t="array" aca="1" ref="C74" ca="1">IF(ROWS($1:72)&lt;=COUNTIF(TS_data,$B$1),INDEX(MesData,SMALL(IF(TS_data=$B$1,ROW(INDIRECT("1:"&amp;ROWS(TS_data)))),ROWS($1:72)),2),"")</f>
        <v/>
      </c>
      <c r="D74" s="13" t="str">
        <f t="array" aca="1" ref="D74" ca="1">IF(ROWS($1:72)&lt;=COUNTIF(TS_data,$B$1),INDEX(MesData,SMALL(IF(TS_data=$B$1,ROW(INDIRECT("1:"&amp;ROWS(TS_data)))),ROWS($1:72)),3),"")</f>
        <v/>
      </c>
      <c r="E74" s="56" t="str">
        <f>IF(A74="","",VLOOKUP($A74,'effectif equipe'!$B$2:$AP$280,6,FALSE))</f>
        <v/>
      </c>
    </row>
    <row r="75" spans="2:5" x14ac:dyDescent="0.25">
      <c r="B75" t="str">
        <f t="array" aca="1" ref="B75" ca="1">IF(ROWS($1:73)&lt;=COUNTIF(TS_data,$B$1),INDEX(MesData,SMALL(IF(TS_data=$B$1,ROW(INDIRECT("1:"&amp;ROWS(TS_data)))),ROWS($1:73)),1),"")</f>
        <v/>
      </c>
      <c r="C75" t="str">
        <f t="array" aca="1" ref="C75" ca="1">IF(ROWS($1:73)&lt;=COUNTIF(TS_data,$B$1),INDEX(MesData,SMALL(IF(TS_data=$B$1,ROW(INDIRECT("1:"&amp;ROWS(TS_data)))),ROWS($1:73)),2),"")</f>
        <v/>
      </c>
      <c r="D75" s="13" t="str">
        <f t="array" aca="1" ref="D75" ca="1">IF(ROWS($1:73)&lt;=COUNTIF(TS_data,$B$1),INDEX(MesData,SMALL(IF(TS_data=$B$1,ROW(INDIRECT("1:"&amp;ROWS(TS_data)))),ROWS($1:73)),3),"")</f>
        <v/>
      </c>
      <c r="E75" s="56" t="str">
        <f>IF(A75="","",VLOOKUP($A75,'effectif equipe'!$B$2:$AP$280,6,FALSE))</f>
        <v/>
      </c>
    </row>
    <row r="76" spans="2:5" x14ac:dyDescent="0.25">
      <c r="B76" t="str">
        <f t="array" aca="1" ref="B76" ca="1">IF(ROWS($1:74)&lt;=COUNTIF(TS_data,$B$1),INDEX(MesData,SMALL(IF(TS_data=$B$1,ROW(INDIRECT("1:"&amp;ROWS(TS_data)))),ROWS($1:74)),1),"")</f>
        <v/>
      </c>
      <c r="C76" t="str">
        <f t="array" aca="1" ref="C76" ca="1">IF(ROWS($1:74)&lt;=COUNTIF(TS_data,$B$1),INDEX(MesData,SMALL(IF(TS_data=$B$1,ROW(INDIRECT("1:"&amp;ROWS(TS_data)))),ROWS($1:74)),2),"")</f>
        <v/>
      </c>
      <c r="D76" s="13" t="str">
        <f t="array" aca="1" ref="D76" ca="1">IF(ROWS($1:74)&lt;=COUNTIF(TS_data,$B$1),INDEX(MesData,SMALL(IF(TS_data=$B$1,ROW(INDIRECT("1:"&amp;ROWS(TS_data)))),ROWS($1:74)),3),"")</f>
        <v/>
      </c>
      <c r="E76" s="56" t="str">
        <f>IF(A76="","",VLOOKUP($A76,'effectif equipe'!$B$2:$AP$280,6,FALSE))</f>
        <v/>
      </c>
    </row>
    <row r="77" spans="2:5" x14ac:dyDescent="0.25">
      <c r="B77" t="str">
        <f t="array" aca="1" ref="B77" ca="1">IF(ROWS($1:75)&lt;=COUNTIF(TS_data,$B$1),INDEX(MesData,SMALL(IF(TS_data=$B$1,ROW(INDIRECT("1:"&amp;ROWS(TS_data)))),ROWS($1:75)),1),"")</f>
        <v/>
      </c>
      <c r="C77" t="str">
        <f t="array" aca="1" ref="C77" ca="1">IF(ROWS($1:75)&lt;=COUNTIF(TS_data,$B$1),INDEX(MesData,SMALL(IF(TS_data=$B$1,ROW(INDIRECT("1:"&amp;ROWS(TS_data)))),ROWS($1:75)),2),"")</f>
        <v/>
      </c>
      <c r="D77" s="13" t="str">
        <f t="array" aca="1" ref="D77" ca="1">IF(ROWS($1:75)&lt;=COUNTIF(TS_data,$B$1),INDEX(MesData,SMALL(IF(TS_data=$B$1,ROW(INDIRECT("1:"&amp;ROWS(TS_data)))),ROWS($1:75)),3),"")</f>
        <v/>
      </c>
      <c r="E77" s="56" t="str">
        <f>IF(A77="","",VLOOKUP($A77,'effectif equipe'!$B$2:$AP$280,6,FALSE))</f>
        <v/>
      </c>
    </row>
    <row r="78" spans="2:5" x14ac:dyDescent="0.25">
      <c r="B78" t="str">
        <f t="array" aca="1" ref="B78" ca="1">IF(ROWS($1:76)&lt;=COUNTIF(TS_data,$B$1),INDEX(MesData,SMALL(IF(TS_data=$B$1,ROW(INDIRECT("1:"&amp;ROWS(TS_data)))),ROWS($1:76)),1),"")</f>
        <v/>
      </c>
      <c r="C78" t="str">
        <f t="array" aca="1" ref="C78" ca="1">IF(ROWS($1:76)&lt;=COUNTIF(TS_data,$B$1),INDEX(MesData,SMALL(IF(TS_data=$B$1,ROW(INDIRECT("1:"&amp;ROWS(TS_data)))),ROWS($1:76)),2),"")</f>
        <v/>
      </c>
      <c r="D78" s="13" t="str">
        <f t="array" aca="1" ref="D78" ca="1">IF(ROWS($1:76)&lt;=COUNTIF(TS_data,$B$1),INDEX(MesData,SMALL(IF(TS_data=$B$1,ROW(INDIRECT("1:"&amp;ROWS(TS_data)))),ROWS($1:76)),3),"")</f>
        <v/>
      </c>
      <c r="E78" s="56" t="str">
        <f>IF(A78="","",VLOOKUP($A78,'effectif equipe'!$B$2:$AP$280,6,FALSE))</f>
        <v/>
      </c>
    </row>
    <row r="79" spans="2:5" x14ac:dyDescent="0.25">
      <c r="B79" t="str">
        <f t="array" aca="1" ref="B79" ca="1">IF(ROWS($1:77)&lt;=COUNTIF(TS_data,$B$1),INDEX(MesData,SMALL(IF(TS_data=$B$1,ROW(INDIRECT("1:"&amp;ROWS(TS_data)))),ROWS($1:77)),1),"")</f>
        <v/>
      </c>
      <c r="C79" t="str">
        <f t="array" aca="1" ref="C79" ca="1">IF(ROWS($1:77)&lt;=COUNTIF(TS_data,$B$1),INDEX(MesData,SMALL(IF(TS_data=$B$1,ROW(INDIRECT("1:"&amp;ROWS(TS_data)))),ROWS($1:77)),2),"")</f>
        <v/>
      </c>
      <c r="D79" s="13" t="str">
        <f t="array" aca="1" ref="D79" ca="1">IF(ROWS($1:77)&lt;=COUNTIF(TS_data,$B$1),INDEX(MesData,SMALL(IF(TS_data=$B$1,ROW(INDIRECT("1:"&amp;ROWS(TS_data)))),ROWS($1:77)),3),"")</f>
        <v/>
      </c>
      <c r="E79" s="56" t="str">
        <f>IF(A79="","",VLOOKUP($A79,'effectif equipe'!$B$2:$AP$280,6,FALSE))</f>
        <v/>
      </c>
    </row>
    <row r="80" spans="2:5" x14ac:dyDescent="0.25">
      <c r="B80" t="str">
        <f t="array" aca="1" ref="B80" ca="1">IF(ROWS($1:78)&lt;=COUNTIF(TS_data,$B$1),INDEX(MesData,SMALL(IF(TS_data=$B$1,ROW(INDIRECT("1:"&amp;ROWS(TS_data)))),ROWS($1:78)),1),"")</f>
        <v/>
      </c>
      <c r="C80" t="str">
        <f t="array" aca="1" ref="C80" ca="1">IF(ROWS($1:78)&lt;=COUNTIF(TS_data,$B$1),INDEX(MesData,SMALL(IF(TS_data=$B$1,ROW(INDIRECT("1:"&amp;ROWS(TS_data)))),ROWS($1:78)),2),"")</f>
        <v/>
      </c>
      <c r="D80" s="13" t="str">
        <f t="array" aca="1" ref="D80" ca="1">IF(ROWS($1:78)&lt;=COUNTIF(TS_data,$B$1),INDEX(MesData,SMALL(IF(TS_data=$B$1,ROW(INDIRECT("1:"&amp;ROWS(TS_data)))),ROWS($1:78)),3),"")</f>
        <v/>
      </c>
      <c r="E80" s="56" t="str">
        <f>IF(A80="","",VLOOKUP($A80,'effectif equipe'!$B$2:$AP$280,6,FALSE))</f>
        <v/>
      </c>
    </row>
    <row r="81" spans="2:5" x14ac:dyDescent="0.25">
      <c r="B81" t="str">
        <f t="array" aca="1" ref="B81" ca="1">IF(ROWS($1:79)&lt;=COUNTIF(TS_data,$B$1),INDEX(MesData,SMALL(IF(TS_data=$B$1,ROW(INDIRECT("1:"&amp;ROWS(TS_data)))),ROWS($1:79)),1),"")</f>
        <v/>
      </c>
      <c r="C81" t="str">
        <f t="array" aca="1" ref="C81" ca="1">IF(ROWS($1:79)&lt;=COUNTIF(TS_data,$B$1),INDEX(MesData,SMALL(IF(TS_data=$B$1,ROW(INDIRECT("1:"&amp;ROWS(TS_data)))),ROWS($1:79)),2),"")</f>
        <v/>
      </c>
      <c r="D81" s="13" t="str">
        <f t="array" aca="1" ref="D81" ca="1">IF(ROWS($1:79)&lt;=COUNTIF(TS_data,$B$1),INDEX(MesData,SMALL(IF(TS_data=$B$1,ROW(INDIRECT("1:"&amp;ROWS(TS_data)))),ROWS($1:79)),3),"")</f>
        <v/>
      </c>
      <c r="E81" s="56" t="str">
        <f>IF(A81="","",VLOOKUP($A81,'effectif equipe'!$B$2:$AP$280,6,FALSE))</f>
        <v/>
      </c>
    </row>
    <row r="82" spans="2:5" x14ac:dyDescent="0.25">
      <c r="B82" t="str">
        <f t="array" aca="1" ref="B82" ca="1">IF(ROWS($1:80)&lt;=COUNTIF(TS_data,$B$1),INDEX(MesData,SMALL(IF(TS_data=$B$1,ROW(INDIRECT("1:"&amp;ROWS(TS_data)))),ROWS($1:80)),1),"")</f>
        <v/>
      </c>
      <c r="C82" t="str">
        <f t="array" aca="1" ref="C82" ca="1">IF(ROWS($1:80)&lt;=COUNTIF(TS_data,$B$1),INDEX(MesData,SMALL(IF(TS_data=$B$1,ROW(INDIRECT("1:"&amp;ROWS(TS_data)))),ROWS($1:80)),2),"")</f>
        <v/>
      </c>
      <c r="D82" s="13" t="str">
        <f t="array" aca="1" ref="D82" ca="1">IF(ROWS($1:80)&lt;=COUNTIF(TS_data,$B$1),INDEX(MesData,SMALL(IF(TS_data=$B$1,ROW(INDIRECT("1:"&amp;ROWS(TS_data)))),ROWS($1:80)),3),"")</f>
        <v/>
      </c>
      <c r="E82" s="56" t="str">
        <f>IF(A82="","",VLOOKUP($A82,'effectif equipe'!$B$2:$AP$280,6,FALSE))</f>
        <v/>
      </c>
    </row>
    <row r="83" spans="2:5" x14ac:dyDescent="0.25">
      <c r="B83" t="str">
        <f t="array" aca="1" ref="B83" ca="1">IF(ROWS($1:81)&lt;=COUNTIF(TS_data,$B$1),INDEX(MesData,SMALL(IF(TS_data=$B$1,ROW(INDIRECT("1:"&amp;ROWS(TS_data)))),ROWS($1:81)),1),"")</f>
        <v/>
      </c>
      <c r="C83" t="str">
        <f t="array" aca="1" ref="C83" ca="1">IF(ROWS($1:81)&lt;=COUNTIF(TS_data,$B$1),INDEX(MesData,SMALL(IF(TS_data=$B$1,ROW(INDIRECT("1:"&amp;ROWS(TS_data)))),ROWS($1:81)),2),"")</f>
        <v/>
      </c>
      <c r="D83" s="13" t="str">
        <f t="array" aca="1" ref="D83" ca="1">IF(ROWS($1:81)&lt;=COUNTIF(TS_data,$B$1),INDEX(MesData,SMALL(IF(TS_data=$B$1,ROW(INDIRECT("1:"&amp;ROWS(TS_data)))),ROWS($1:81)),3),"")</f>
        <v/>
      </c>
      <c r="E83" s="56" t="str">
        <f>IF(A83="","",VLOOKUP($A83,'effectif equipe'!$B$2:$AP$280,6,FALSE))</f>
        <v/>
      </c>
    </row>
    <row r="84" spans="2:5" x14ac:dyDescent="0.25">
      <c r="B84" t="str">
        <f t="array" aca="1" ref="B84" ca="1">IF(ROWS($1:82)&lt;=COUNTIF(TS_data,$B$1),INDEX(MesData,SMALL(IF(TS_data=$B$1,ROW(INDIRECT("1:"&amp;ROWS(TS_data)))),ROWS($1:82)),1),"")</f>
        <v/>
      </c>
      <c r="C84" t="str">
        <f t="array" aca="1" ref="C84" ca="1">IF(ROWS($1:82)&lt;=COUNTIF(TS_data,$B$1),INDEX(MesData,SMALL(IF(TS_data=$B$1,ROW(INDIRECT("1:"&amp;ROWS(TS_data)))),ROWS($1:82)),2),"")</f>
        <v/>
      </c>
      <c r="D84" s="13" t="str">
        <f t="array" aca="1" ref="D84" ca="1">IF(ROWS($1:82)&lt;=COUNTIF(TS_data,$B$1),INDEX(MesData,SMALL(IF(TS_data=$B$1,ROW(INDIRECT("1:"&amp;ROWS(TS_data)))),ROWS($1:82)),3),"")</f>
        <v/>
      </c>
      <c r="E84" s="56" t="str">
        <f>IF(A84="","",VLOOKUP($A84,'effectif equipe'!$B$2:$AP$280,6,FALSE))</f>
        <v/>
      </c>
    </row>
    <row r="85" spans="2:5" x14ac:dyDescent="0.25">
      <c r="B85" t="str">
        <f t="array" aca="1" ref="B85" ca="1">IF(ROWS($1:83)&lt;=COUNTIF(TS_data,$B$1),INDEX(MesData,SMALL(IF(TS_data=$B$1,ROW(INDIRECT("1:"&amp;ROWS(TS_data)))),ROWS($1:83)),1),"")</f>
        <v/>
      </c>
      <c r="C85" t="str">
        <f t="array" aca="1" ref="C85" ca="1">IF(ROWS($1:83)&lt;=COUNTIF(TS_data,$B$1),INDEX(MesData,SMALL(IF(TS_data=$B$1,ROW(INDIRECT("1:"&amp;ROWS(TS_data)))),ROWS($1:83)),2),"")</f>
        <v/>
      </c>
      <c r="D85" s="13" t="str">
        <f t="array" aca="1" ref="D85" ca="1">IF(ROWS($1:83)&lt;=COUNTIF(TS_data,$B$1),INDEX(MesData,SMALL(IF(TS_data=$B$1,ROW(INDIRECT("1:"&amp;ROWS(TS_data)))),ROWS($1:83)),3),"")</f>
        <v/>
      </c>
      <c r="E85" s="56" t="str">
        <f>IF(A85="","",VLOOKUP($A85,'effectif equipe'!$B$2:$AP$280,6,FALSE))</f>
        <v/>
      </c>
    </row>
    <row r="86" spans="2:5" x14ac:dyDescent="0.25">
      <c r="B86" t="str">
        <f t="array" aca="1" ref="B86" ca="1">IF(ROWS($1:84)&lt;=COUNTIF(TS_data,$B$1),INDEX(MesData,SMALL(IF(TS_data=$B$1,ROW(INDIRECT("1:"&amp;ROWS(TS_data)))),ROWS($1:84)),1),"")</f>
        <v/>
      </c>
      <c r="C86" t="str">
        <f t="array" aca="1" ref="C86" ca="1">IF(ROWS($1:84)&lt;=COUNTIF(TS_data,$B$1),INDEX(MesData,SMALL(IF(TS_data=$B$1,ROW(INDIRECT("1:"&amp;ROWS(TS_data)))),ROWS($1:84)),2),"")</f>
        <v/>
      </c>
      <c r="D86" s="13" t="str">
        <f t="array" aca="1" ref="D86" ca="1">IF(ROWS($1:84)&lt;=COUNTIF(TS_data,$B$1),INDEX(MesData,SMALL(IF(TS_data=$B$1,ROW(INDIRECT("1:"&amp;ROWS(TS_data)))),ROWS($1:84)),3),"")</f>
        <v/>
      </c>
      <c r="E86" s="56" t="str">
        <f>IF(A86="","",VLOOKUP($A86,'effectif equipe'!$B$2:$AP$280,6,FALSE))</f>
        <v/>
      </c>
    </row>
    <row r="87" spans="2:5" x14ac:dyDescent="0.25">
      <c r="B87" t="str">
        <f t="array" aca="1" ref="B87" ca="1">IF(ROWS($1:85)&lt;=COUNTIF(TS_data,$B$1),INDEX(MesData,SMALL(IF(TS_data=$B$1,ROW(INDIRECT("1:"&amp;ROWS(TS_data)))),ROWS($1:85)),1),"")</f>
        <v/>
      </c>
      <c r="C87" t="str">
        <f t="array" aca="1" ref="C87" ca="1">IF(ROWS($1:85)&lt;=COUNTIF(TS_data,$B$1),INDEX(MesData,SMALL(IF(TS_data=$B$1,ROW(INDIRECT("1:"&amp;ROWS(TS_data)))),ROWS($1:85)),2),"")</f>
        <v/>
      </c>
      <c r="D87" s="13" t="str">
        <f t="array" aca="1" ref="D87" ca="1">IF(ROWS($1:85)&lt;=COUNTIF(TS_data,$B$1),INDEX(MesData,SMALL(IF(TS_data=$B$1,ROW(INDIRECT("1:"&amp;ROWS(TS_data)))),ROWS($1:85)),3),"")</f>
        <v/>
      </c>
      <c r="E87" s="56" t="str">
        <f>IF(A87="","",VLOOKUP($A87,'effectif equipe'!$B$2:$AP$280,6,FALSE))</f>
        <v/>
      </c>
    </row>
    <row r="88" spans="2:5" x14ac:dyDescent="0.25">
      <c r="B88" t="str">
        <f t="array" aca="1" ref="B88" ca="1">IF(ROWS($1:86)&lt;=COUNTIF(TS_data,$B$1),INDEX(MesData,SMALL(IF(TS_data=$B$1,ROW(INDIRECT("1:"&amp;ROWS(TS_data)))),ROWS($1:86)),1),"")</f>
        <v/>
      </c>
      <c r="C88" t="str">
        <f t="array" aca="1" ref="C88" ca="1">IF(ROWS($1:86)&lt;=COUNTIF(TS_data,$B$1),INDEX(MesData,SMALL(IF(TS_data=$B$1,ROW(INDIRECT("1:"&amp;ROWS(TS_data)))),ROWS($1:86)),2),"")</f>
        <v/>
      </c>
      <c r="D88" s="13" t="str">
        <f t="array" aca="1" ref="D88" ca="1">IF(ROWS($1:86)&lt;=COUNTIF(TS_data,$B$1),INDEX(MesData,SMALL(IF(TS_data=$B$1,ROW(INDIRECT("1:"&amp;ROWS(TS_data)))),ROWS($1:86)),3),"")</f>
        <v/>
      </c>
      <c r="E88" s="56" t="str">
        <f>IF(A88="","",VLOOKUP($A88,'effectif equipe'!$B$2:$AP$280,6,FALSE))</f>
        <v/>
      </c>
    </row>
    <row r="89" spans="2:5" x14ac:dyDescent="0.25">
      <c r="B89" t="str">
        <f t="array" aca="1" ref="B89" ca="1">IF(ROWS($1:87)&lt;=COUNTIF(TS_data,$B$1),INDEX(MesData,SMALL(IF(TS_data=$B$1,ROW(INDIRECT("1:"&amp;ROWS(TS_data)))),ROWS($1:87)),1),"")</f>
        <v/>
      </c>
      <c r="C89" t="str">
        <f t="array" aca="1" ref="C89" ca="1">IF(ROWS($1:87)&lt;=COUNTIF(TS_data,$B$1),INDEX(MesData,SMALL(IF(TS_data=$B$1,ROW(INDIRECT("1:"&amp;ROWS(TS_data)))),ROWS($1:87)),2),"")</f>
        <v/>
      </c>
      <c r="D89" s="13" t="str">
        <f t="array" aca="1" ref="D89" ca="1">IF(ROWS($1:87)&lt;=COUNTIF(TS_data,$B$1),INDEX(MesData,SMALL(IF(TS_data=$B$1,ROW(INDIRECT("1:"&amp;ROWS(TS_data)))),ROWS($1:87)),3),"")</f>
        <v/>
      </c>
      <c r="E89" s="56" t="str">
        <f>IF(A89="","",VLOOKUP($A89,'effectif equipe'!$B$2:$AP$280,6,FALSE))</f>
        <v/>
      </c>
    </row>
    <row r="90" spans="2:5" x14ac:dyDescent="0.25">
      <c r="B90" t="str">
        <f t="array" aca="1" ref="B90" ca="1">IF(ROWS($1:88)&lt;=COUNTIF(TS_data,$B$1),INDEX(MesData,SMALL(IF(TS_data=$B$1,ROW(INDIRECT("1:"&amp;ROWS(TS_data)))),ROWS($1:88)),1),"")</f>
        <v/>
      </c>
      <c r="C90" t="str">
        <f t="array" aca="1" ref="C90" ca="1">IF(ROWS($1:88)&lt;=COUNTIF(TS_data,$B$1),INDEX(MesData,SMALL(IF(TS_data=$B$1,ROW(INDIRECT("1:"&amp;ROWS(TS_data)))),ROWS($1:88)),2),"")</f>
        <v/>
      </c>
      <c r="D90" s="13" t="str">
        <f t="array" aca="1" ref="D90" ca="1">IF(ROWS($1:88)&lt;=COUNTIF(TS_data,$B$1),INDEX(MesData,SMALL(IF(TS_data=$B$1,ROW(INDIRECT("1:"&amp;ROWS(TS_data)))),ROWS($1:88)),3),"")</f>
        <v/>
      </c>
      <c r="E90" s="56" t="str">
        <f>IF(A90="","",VLOOKUP($A90,'effectif equipe'!$B$2:$AP$280,6,FALSE))</f>
        <v/>
      </c>
    </row>
    <row r="91" spans="2:5" x14ac:dyDescent="0.25">
      <c r="B91" t="str">
        <f t="array" aca="1" ref="B91" ca="1">IF(ROWS($1:89)&lt;=COUNTIF(TS_data,$B$1),INDEX(MesData,SMALL(IF(TS_data=$B$1,ROW(INDIRECT("1:"&amp;ROWS(TS_data)))),ROWS($1:89)),1),"")</f>
        <v/>
      </c>
      <c r="C91" t="str">
        <f t="array" aca="1" ref="C91" ca="1">IF(ROWS($1:89)&lt;=COUNTIF(TS_data,$B$1),INDEX(MesData,SMALL(IF(TS_data=$B$1,ROW(INDIRECT("1:"&amp;ROWS(TS_data)))),ROWS($1:89)),2),"")</f>
        <v/>
      </c>
      <c r="D91" s="13" t="str">
        <f t="array" aca="1" ref="D91" ca="1">IF(ROWS($1:89)&lt;=COUNTIF(TS_data,$B$1),INDEX(MesData,SMALL(IF(TS_data=$B$1,ROW(INDIRECT("1:"&amp;ROWS(TS_data)))),ROWS($1:89)),3),"")</f>
        <v/>
      </c>
      <c r="E91" s="56" t="str">
        <f>IF(A91="","",VLOOKUP($A91,'effectif equipe'!$B$2:$AP$280,6,FALSE))</f>
        <v/>
      </c>
    </row>
    <row r="92" spans="2:5" x14ac:dyDescent="0.25">
      <c r="B92" t="str">
        <f t="array" aca="1" ref="B92" ca="1">IF(ROWS($1:90)&lt;=COUNTIF(TS_data,$B$1),INDEX(MesData,SMALL(IF(TS_data=$B$1,ROW(INDIRECT("1:"&amp;ROWS(TS_data)))),ROWS($1:90)),1),"")</f>
        <v/>
      </c>
      <c r="D92" s="13"/>
      <c r="E92" s="56" t="str">
        <f>IF(A92="","",VLOOKUP($A92,'effectif equipe'!$B$2:$AP$280,6,FALSE))</f>
        <v/>
      </c>
    </row>
    <row r="93" spans="2:5" x14ac:dyDescent="0.25">
      <c r="B93" t="str">
        <f t="array" aca="1" ref="B93" ca="1">IF(ROWS($1:91)&lt;=COUNTIF(TS_data,$B$1),INDEX(MesData,SMALL(IF(TS_data=$B$1,ROW(INDIRECT("1:"&amp;ROWS(TS_data)))),ROWS($1:91)),1),"")</f>
        <v/>
      </c>
      <c r="D93" s="13"/>
      <c r="E93" s="56" t="str">
        <f>IF(A93="","",VLOOKUP($A93,'effectif equipe'!$B$2:$AP$280,6,FALSE))</f>
        <v/>
      </c>
    </row>
    <row r="94" spans="2:5" x14ac:dyDescent="0.25">
      <c r="B94" t="str">
        <f t="array" aca="1" ref="B94" ca="1">IF(ROWS($1:92)&lt;=COUNTIF(TS_data,$B$1),INDEX(MesData,SMALL(IF(TS_data=$B$1,ROW(INDIRECT("1:"&amp;ROWS(TS_data)))),ROWS($1:92)),1),"")</f>
        <v/>
      </c>
      <c r="D94" s="13"/>
    </row>
    <row r="95" spans="2:5" x14ac:dyDescent="0.25">
      <c r="B95" t="str">
        <f t="array" aca="1" ref="B95" ca="1">IF(ROWS($1:93)&lt;=COUNTIF(TS_data,$B$1),INDEX(MesData,SMALL(IF(TS_data=$B$1,ROW(INDIRECT("1:"&amp;ROWS(TS_data)))),ROWS($1:93)),1),"")</f>
        <v/>
      </c>
      <c r="D95" s="13"/>
    </row>
    <row r="96" spans="2:5" x14ac:dyDescent="0.25">
      <c r="B96" t="str">
        <f t="array" aca="1" ref="B96" ca="1">IF(ROWS($1:94)&lt;=COUNTIF(TS_data,$B$1),INDEX(MesData,SMALL(IF(TS_data=$B$1,ROW(INDIRECT("1:"&amp;ROWS(TS_data)))),ROWS($1:94)),1),"")</f>
        <v/>
      </c>
      <c r="D96" s="13"/>
    </row>
    <row r="97" spans="2:4" x14ac:dyDescent="0.25">
      <c r="B97" t="str">
        <f t="array" aca="1" ref="B97" ca="1">IF(ROWS($1:95)&lt;=COUNTIF(TS_data,$B$1),INDEX(MesData,SMALL(IF(TS_data=$B$1,ROW(INDIRECT("1:"&amp;ROWS(TS_data)))),ROWS($1:95)),1),"")</f>
        <v/>
      </c>
      <c r="D97" s="13"/>
    </row>
    <row r="98" spans="2:4" x14ac:dyDescent="0.25">
      <c r="B98" t="str">
        <f t="array" aca="1" ref="B98" ca="1">IF(ROWS($1:96)&lt;=COUNTIF(TS_data,$B$1),INDEX(MesData,SMALL(IF(TS_data=$B$1,ROW(INDIRECT("1:"&amp;ROWS(TS_data)))),ROWS($1:96)),1),"")</f>
        <v/>
      </c>
      <c r="D98" s="13"/>
    </row>
    <row r="99" spans="2:4" x14ac:dyDescent="0.25">
      <c r="B99" t="str">
        <f t="array" aca="1" ref="B99" ca="1">IF(ROWS($1:97)&lt;=COUNTIF(TS_data,$B$1),INDEX(MesData,SMALL(IF(TS_data=$B$1,ROW(INDIRECT("1:"&amp;ROWS(TS_data)))),ROWS($1:97)),1),"")</f>
        <v/>
      </c>
      <c r="D99" s="13"/>
    </row>
    <row r="100" spans="2:4" x14ac:dyDescent="0.25">
      <c r="D100" s="13"/>
    </row>
    <row r="101" spans="2:4" x14ac:dyDescent="0.25">
      <c r="D101" s="13"/>
    </row>
    <row r="102" spans="2:4" x14ac:dyDescent="0.25">
      <c r="D102" s="13"/>
    </row>
    <row r="103" spans="2:4" x14ac:dyDescent="0.25">
      <c r="D103" s="13"/>
    </row>
    <row r="104" spans="2:4" x14ac:dyDescent="0.25">
      <c r="D104" s="13"/>
    </row>
    <row r="105" spans="2:4" x14ac:dyDescent="0.25">
      <c r="D105" s="13"/>
    </row>
    <row r="106" spans="2:4" x14ac:dyDescent="0.25">
      <c r="D106" s="13"/>
    </row>
    <row r="107" spans="2:4" x14ac:dyDescent="0.25">
      <c r="D107" s="13"/>
    </row>
    <row r="108" spans="2:4" x14ac:dyDescent="0.25">
      <c r="D108" s="13"/>
    </row>
    <row r="109" spans="2:4" x14ac:dyDescent="0.25">
      <c r="D109" s="13"/>
    </row>
    <row r="110" spans="2:4" x14ac:dyDescent="0.25">
      <c r="D110" s="13"/>
    </row>
    <row r="111" spans="2:4" x14ac:dyDescent="0.25">
      <c r="D111" s="13"/>
    </row>
    <row r="112" spans="2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</sheetData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B1" workbookViewId="0">
      <selection activeCell="B3" sqref="B3:B31"/>
    </sheetView>
  </sheetViews>
  <sheetFormatPr baseColWidth="10" defaultColWidth="10.7109375" defaultRowHeight="15" x14ac:dyDescent="0.25"/>
  <cols>
    <col min="1" max="1" width="7.28515625" hidden="1" customWidth="1"/>
    <col min="2" max="2" width="27.5703125" bestFit="1" customWidth="1"/>
    <col min="3" max="3" width="11.5703125" bestFit="1" customWidth="1"/>
    <col min="5" max="5" width="10.7109375" style="49"/>
    <col min="10" max="14" width="0" hidden="1" customWidth="1"/>
  </cols>
  <sheetData>
    <row r="1" spans="1:14" x14ac:dyDescent="0.25">
      <c r="B1" t="s">
        <v>571</v>
      </c>
      <c r="C1">
        <f>VLOOKUP(B1,'Synthèse eff'!$B$2:$K$11,6,FALSE)</f>
        <v>4</v>
      </c>
    </row>
    <row r="2" spans="1:14" ht="45.75" thickBot="1" x14ac:dyDescent="0.3">
      <c r="B2" s="6" t="s">
        <v>0</v>
      </c>
      <c r="C2" s="7" t="s">
        <v>1</v>
      </c>
      <c r="D2" s="8" t="s">
        <v>2</v>
      </c>
      <c r="E2" s="7" t="s">
        <v>6</v>
      </c>
      <c r="F2" s="7" t="s">
        <v>4</v>
      </c>
      <c r="G2" s="7" t="s">
        <v>5</v>
      </c>
      <c r="H2" s="10" t="s">
        <v>27</v>
      </c>
      <c r="I2" s="10" t="s">
        <v>10</v>
      </c>
      <c r="J2" s="11" t="s">
        <v>33</v>
      </c>
      <c r="K2" s="11" t="s">
        <v>30</v>
      </c>
      <c r="L2" s="11" t="s">
        <v>28</v>
      </c>
      <c r="M2" s="11" t="s">
        <v>31</v>
      </c>
      <c r="N2" s="11" t="s">
        <v>32</v>
      </c>
    </row>
    <row r="3" spans="1:14" ht="15.75" thickTop="1" x14ac:dyDescent="0.25">
      <c r="A3" t="str">
        <f ca="1">+CONCATENATE(B3," ",C3)</f>
        <v>sqdfq FATIMA</v>
      </c>
      <c r="B3" t="str">
        <f t="array" aca="1" ref="B3" ca="1">IF(ROWS($1:1)&lt;=COUNTIF(TS_data,$B$1),INDEX(MesData,SMALL(IF(TS_data=$B$1,ROW(INDIRECT("1:"&amp;ROWS(TS_data)))),ROWS($1:1)),1),"")</f>
        <v>sqdfq</v>
      </c>
      <c r="C3" t="str">
        <f t="array" aca="1" ref="C3" ca="1">IF(ROWS($1:1)&lt;=COUNTIF(TS_data,$B$1),INDEX(MesData,SMALL(IF(TS_data=$B$1,ROW(INDIRECT("1:"&amp;ROWS(TS_data)))),ROWS($1:1)),2),"")</f>
        <v>FATIMA</v>
      </c>
      <c r="D3" s="13">
        <f t="array" aca="1" ref="D3" ca="1">IF(ROWS($1:1)&lt;=COUNTIF(TS_data,$B$1),INDEX(MesData,SMALL(IF(TS_data=$B$1,ROW(INDIRECT("1:"&amp;ROWS(TS_data)))),ROWS($1:1)),3),"")</f>
        <v>40289</v>
      </c>
      <c r="E3" s="56" t="e">
        <f ca="1">IF(A3="","",IF(VLOOKUP($A3,'effectif equipe'!$B$2:$AS$283,6,FALSE)="","",VLOOKUP($A3,'effectif equipe'!$B$2:$AS$283,6,FALSE)))</f>
        <v>#N/A</v>
      </c>
      <c r="F3" s="56" t="e">
        <f ca="1">IF(B3="","",IF(VLOOKUP($A3,'effectif equipe'!$B$2:$AS$283,7,FALSE)="","",VLOOKUP($A3,'effectif equipe'!$B$2:$AS$283,7,FALSE)))</f>
        <v>#N/A</v>
      </c>
      <c r="G3" s="56" t="e">
        <f ca="1">IF(C3="","",IF(VLOOKUP($A3,'effectif equipe'!$B$2:$AS$283,8,FALSE)="","",VLOOKUP($A3,'effectif equipe'!$B$2:$AS$283,8,FALSE)))</f>
        <v>#N/A</v>
      </c>
      <c r="H3" s="56" t="e">
        <f ca="1">IF(A3="","",IF(VLOOKUP($A3,'effectif equipe'!$B$2:$AS$283,16,FALSE)="","",VLOOKUP($A3,'effectif equipe'!$B$2:$AS$283,16,FALSE)))</f>
        <v>#N/A</v>
      </c>
      <c r="I3" s="56" t="e">
        <f ca="1">IF(A3="","",IF(VLOOKUP($A3,'effectif equipe'!$B$2:$AS$283,19,FALSE)="","",VLOOKUP($A3,'effectif equipe'!$B$2:$AS$283,19,FALSE)))</f>
        <v>#N/A</v>
      </c>
      <c r="J3" s="56" t="e">
        <f ca="1">IF(VLOOKUP($A$3,'effectif equipe'!$B$2:$AP$280,7,FALSE)="","",VLOOKUP($A$3,'effectif equipe'!$B$2:$AP$280,7,FALSE))</f>
        <v>#N/A</v>
      </c>
      <c r="K3" s="56" t="e">
        <f ca="1">IF(VLOOKUP($A$3,'effectif equipe'!$B$2:$AP$280,7,FALSE)="","",VLOOKUP($A$3,'effectif equipe'!$B$2:$AP$280,7,FALSE))</f>
        <v>#N/A</v>
      </c>
      <c r="L3" s="56" t="e">
        <f ca="1">IF(VLOOKUP($A$3,'effectif equipe'!$B$2:$AP$280,7,FALSE)="","",VLOOKUP($A$3,'effectif equipe'!$B$2:$AP$280,7,FALSE))</f>
        <v>#N/A</v>
      </c>
      <c r="M3" s="56" t="e">
        <f ca="1">IF(VLOOKUP($A$3,'effectif equipe'!$B$2:$AP$280,7,FALSE)="","",VLOOKUP($A$3,'effectif equipe'!$B$2:$AP$280,7,FALSE))</f>
        <v>#N/A</v>
      </c>
      <c r="N3" s="56" t="e">
        <f ca="1">IF(VLOOKUP($A$3,'effectif equipe'!$B$2:$AP$280,7,FALSE)="","",VLOOKUP($A$3,'effectif equipe'!$B$2:$AP$280,7,FALSE))</f>
        <v>#N/A</v>
      </c>
    </row>
    <row r="4" spans="1:14" x14ac:dyDescent="0.25">
      <c r="A4" t="str">
        <f t="shared" ref="A4:A29" ca="1" si="0">+CONCATENATE(B4," ",C4)</f>
        <v>kjhgk KASSIM</v>
      </c>
      <c r="B4" t="str">
        <f t="array" aca="1" ref="B4" ca="1">IF(ROWS($1:2)&lt;=COUNTIF(TS_data,$B$1),INDEX(MesData,SMALL(IF(TS_data=$B$1,ROW(INDIRECT("1:"&amp;ROWS(TS_data)))),ROWS($1:2)),1),"")</f>
        <v>kjhgk</v>
      </c>
      <c r="C4" t="str">
        <f t="array" aca="1" ref="C4" ca="1">IF(ROWS($1:2)&lt;=COUNTIF(TS_data,$B$1),INDEX(MesData,SMALL(IF(TS_data=$B$1,ROW(INDIRECT("1:"&amp;ROWS(TS_data)))),ROWS($1:2)),2),"")</f>
        <v>KASSIM</v>
      </c>
      <c r="D4" s="13">
        <f t="array" aca="1" ref="D4" ca="1">IF(ROWS($1:2)&lt;=COUNTIF(TS_data,$B$1),INDEX(MesData,SMALL(IF(TS_data=$B$1,ROW(INDIRECT("1:"&amp;ROWS(TS_data)))),ROWS($1:2)),3),"")</f>
        <v>41530</v>
      </c>
      <c r="E4" s="56" t="e">
        <f ca="1">IF(A4="","",IF(VLOOKUP($A4,'effectif equipe'!$B$2:$AS$283,6,FALSE)="","",VLOOKUP($A4,'effectif equipe'!$B$2:$AS$283,6,FALSE)))</f>
        <v>#N/A</v>
      </c>
      <c r="F4" s="56" t="e">
        <f ca="1">IF(B4="","",IF(VLOOKUP($A4,'effectif equipe'!$B$2:$AS$283,7,FALSE)="","",VLOOKUP($A4,'effectif equipe'!$B$2:$AS$283,7,FALSE)))</f>
        <v>#N/A</v>
      </c>
      <c r="G4" s="56" t="e">
        <f ca="1">IF(C4="","",IF(VLOOKUP($A4,'effectif equipe'!$B$2:$AS$283,8,FALSE)="","",VLOOKUP($A4,'effectif equipe'!$B$2:$AS$283,8,FALSE)))</f>
        <v>#N/A</v>
      </c>
      <c r="H4" s="56" t="e">
        <f ca="1">IF(A4="","",IF(VLOOKUP($A4,'effectif equipe'!$B$2:$AS$283,16,FALSE)="","",VLOOKUP($A4,'effectif equipe'!$B$2:$AS$283,16,FALSE)))</f>
        <v>#N/A</v>
      </c>
      <c r="I4" s="56" t="e">
        <f ca="1">IF(A4="","",IF(VLOOKUP($A4,'effectif equipe'!$B$2:$AS$283,19,FALSE)="","",VLOOKUP($A4,'effectif equipe'!$B$2:$AS$283,19,FALSE)))</f>
        <v>#N/A</v>
      </c>
    </row>
    <row r="5" spans="1:14" x14ac:dyDescent="0.25">
      <c r="A5" t="str">
        <f t="shared" ca="1" si="0"/>
        <v>zstyze ONES</v>
      </c>
      <c r="B5" t="str">
        <f t="array" aca="1" ref="B5" ca="1">IF(ROWS($1:3)&lt;=COUNTIF(TS_data,$B$1),INDEX(MesData,SMALL(IF(TS_data=$B$1,ROW(INDIRECT("1:"&amp;ROWS(TS_data)))),ROWS($1:3)),1),"")</f>
        <v>zstyze</v>
      </c>
      <c r="C5" t="str">
        <f t="array" aca="1" ref="C5" ca="1">IF(ROWS($1:3)&lt;=COUNTIF(TS_data,$B$1),INDEX(MesData,SMALL(IF(TS_data=$B$1,ROW(INDIRECT("1:"&amp;ROWS(TS_data)))),ROWS($1:3)),2),"")</f>
        <v>ONES</v>
      </c>
      <c r="D5" s="13">
        <f t="array" aca="1" ref="D5" ca="1">IF(ROWS($1:3)&lt;=COUNTIF(TS_data,$B$1),INDEX(MesData,SMALL(IF(TS_data=$B$1,ROW(INDIRECT("1:"&amp;ROWS(TS_data)))),ROWS($1:3)),3),"")</f>
        <v>41150</v>
      </c>
      <c r="E5" s="56" t="e">
        <f ca="1">IF(A5="","",IF(VLOOKUP($A5,'effectif equipe'!$B$2:$AS$283,6,FALSE)="","",VLOOKUP($A5,'effectif equipe'!$B$2:$AS$283,6,FALSE)))</f>
        <v>#N/A</v>
      </c>
      <c r="F5" s="56" t="e">
        <f ca="1">IF(B5="","",IF(VLOOKUP($A5,'effectif equipe'!$B$2:$AS$283,7,FALSE)="","",VLOOKUP($A5,'effectif equipe'!$B$2:$AS$283,7,FALSE)))</f>
        <v>#N/A</v>
      </c>
      <c r="G5" s="56" t="e">
        <f ca="1">IF(C5="","",IF(VLOOKUP($A5,'effectif equipe'!$B$2:$AS$283,8,FALSE)="","",VLOOKUP($A5,'effectif equipe'!$B$2:$AS$283,8,FALSE)))</f>
        <v>#N/A</v>
      </c>
      <c r="H5" s="56" t="e">
        <f ca="1">IF(A5="","",IF(VLOOKUP($A5,'effectif equipe'!$B$2:$AS$283,16,FALSE)="","",VLOOKUP($A5,'effectif equipe'!$B$2:$AS$283,16,FALSE)))</f>
        <v>#N/A</v>
      </c>
      <c r="I5" s="56" t="e">
        <f ca="1">IF(A5="","",IF(VLOOKUP($A5,'effectif equipe'!$B$2:$AS$283,19,FALSE)="","",VLOOKUP($A5,'effectif equipe'!$B$2:$AS$283,19,FALSE)))</f>
        <v>#N/A</v>
      </c>
    </row>
    <row r="6" spans="1:14" x14ac:dyDescent="0.25">
      <c r="A6" t="str">
        <f t="shared" ca="1" si="0"/>
        <v xml:space="preserve"> </v>
      </c>
      <c r="B6" t="str">
        <f t="array" aca="1" ref="B6" ca="1">IF(ROWS($1:4)&lt;=COUNTIF(TS_data,$B$1),INDEX(MesData,SMALL(IF(TS_data=$B$1,ROW(INDIRECT("1:"&amp;ROWS(TS_data)))),ROWS($1:4)),1),"")</f>
        <v/>
      </c>
      <c r="C6" t="str">
        <f t="array" aca="1" ref="C6" ca="1">IF(ROWS($1:4)&lt;=COUNTIF(TS_data,$B$1),INDEX(MesData,SMALL(IF(TS_data=$B$1,ROW(INDIRECT("1:"&amp;ROWS(TS_data)))),ROWS($1:4)),2),"")</f>
        <v/>
      </c>
      <c r="D6" s="13" t="str">
        <f t="array" aca="1" ref="D6" ca="1">IF(ROWS($1:4)&lt;=COUNTIF(TS_data,$B$1),INDEX(MesData,SMALL(IF(TS_data=$B$1,ROW(INDIRECT("1:"&amp;ROWS(TS_data)))),ROWS($1:4)),3),"")</f>
        <v/>
      </c>
      <c r="E6" s="56" t="e">
        <f ca="1">IF(A6="","",IF(VLOOKUP($A6,'effectif equipe'!$B$2:$AS$283,6,FALSE)="","",VLOOKUP($A6,'effectif equipe'!$B$2:$AS$283,6,FALSE)))</f>
        <v>#N/A</v>
      </c>
      <c r="F6" s="56" t="str">
        <f ca="1">IF(B6="","",IF(VLOOKUP($A6,'effectif equipe'!$B$2:$AS$283,7,FALSE)="","",VLOOKUP($A6,'effectif equipe'!$B$2:$AS$283,7,FALSE)))</f>
        <v/>
      </c>
      <c r="G6" s="56" t="str">
        <f ca="1">IF(C6="","",IF(VLOOKUP($A6,'effectif equipe'!$B$2:$AS$283,8,FALSE)="","",VLOOKUP($A6,'effectif equipe'!$B$2:$AS$283,8,FALSE)))</f>
        <v/>
      </c>
      <c r="H6" s="56" t="e">
        <f ca="1">IF(A6="","",IF(VLOOKUP($A6,'effectif equipe'!$B$2:$AS$283,16,FALSE)="","",VLOOKUP($A6,'effectif equipe'!$B$2:$AS$283,16,FALSE)))</f>
        <v>#N/A</v>
      </c>
      <c r="I6" s="56" t="e">
        <f ca="1">IF(A6="","",IF(VLOOKUP($A6,'effectif equipe'!$B$2:$AS$283,19,FALSE)="","",VLOOKUP($A6,'effectif equipe'!$B$2:$AS$283,19,FALSE)))</f>
        <v>#N/A</v>
      </c>
    </row>
    <row r="7" spans="1:14" x14ac:dyDescent="0.25">
      <c r="A7" t="str">
        <f t="shared" ca="1" si="0"/>
        <v xml:space="preserve"> </v>
      </c>
      <c r="B7" t="str">
        <f t="array" aca="1" ref="B7" ca="1">IF(ROWS($1:5)&lt;=COUNTIF(TS_data,$B$1),INDEX(MesData,SMALL(IF(TS_data=$B$1,ROW(INDIRECT("1:"&amp;ROWS(TS_data)))),ROWS($1:5)),1),"")</f>
        <v/>
      </c>
      <c r="C7" t="str">
        <f t="array" aca="1" ref="C7" ca="1">IF(ROWS($1:5)&lt;=COUNTIF(TS_data,$B$1),INDEX(MesData,SMALL(IF(TS_data=$B$1,ROW(INDIRECT("1:"&amp;ROWS(TS_data)))),ROWS($1:5)),2),"")</f>
        <v/>
      </c>
      <c r="D7" s="13" t="str">
        <f t="array" aca="1" ref="D7" ca="1">IF(ROWS($1:5)&lt;=COUNTIF(TS_data,$B$1),INDEX(MesData,SMALL(IF(TS_data=$B$1,ROW(INDIRECT("1:"&amp;ROWS(TS_data)))),ROWS($1:5)),3),"")</f>
        <v/>
      </c>
      <c r="E7" s="56" t="e">
        <f ca="1">IF(A7="","",IF(VLOOKUP($A7,'effectif equipe'!$B$2:$AS$283,6,FALSE)="","",VLOOKUP($A7,'effectif equipe'!$B$2:$AS$283,6,FALSE)))</f>
        <v>#N/A</v>
      </c>
      <c r="F7" s="56" t="str">
        <f ca="1">IF(B7="","",IF(VLOOKUP($A7,'effectif equipe'!$B$2:$AS$283,7,FALSE)="","",VLOOKUP($A7,'effectif equipe'!$B$2:$AS$283,7,FALSE)))</f>
        <v/>
      </c>
      <c r="G7" s="56" t="str">
        <f ca="1">IF(C7="","",IF(VLOOKUP($A7,'effectif equipe'!$B$2:$AS$283,8,FALSE)="","",VLOOKUP($A7,'effectif equipe'!$B$2:$AS$283,8,FALSE)))</f>
        <v/>
      </c>
      <c r="H7" s="56" t="e">
        <f ca="1">IF(A7="","",IF(VLOOKUP($A7,'effectif equipe'!$B$2:$AS$283,16,FALSE)="","",VLOOKUP($A7,'effectif equipe'!$B$2:$AS$283,16,FALSE)))</f>
        <v>#N/A</v>
      </c>
      <c r="I7" s="56" t="e">
        <f ca="1">IF(A7="","",IF(VLOOKUP($A7,'effectif equipe'!$B$2:$AS$283,19,FALSE)="","",VLOOKUP($A7,'effectif equipe'!$B$2:$AS$283,19,FALSE)))</f>
        <v>#N/A</v>
      </c>
    </row>
    <row r="8" spans="1:14" x14ac:dyDescent="0.25">
      <c r="A8" t="str">
        <f t="shared" ca="1" si="0"/>
        <v xml:space="preserve"> </v>
      </c>
      <c r="B8" t="str">
        <f t="array" aca="1" ref="B8" ca="1">IF(ROWS($1:6)&lt;=COUNTIF(TS_data,$B$1),INDEX(MesData,SMALL(IF(TS_data=$B$1,ROW(INDIRECT("1:"&amp;ROWS(TS_data)))),ROWS($1:6)),1),"")</f>
        <v/>
      </c>
      <c r="C8" t="str">
        <f t="array" aca="1" ref="C8" ca="1">IF(ROWS($1:6)&lt;=COUNTIF(TS_data,$B$1),INDEX(MesData,SMALL(IF(TS_data=$B$1,ROW(INDIRECT("1:"&amp;ROWS(TS_data)))),ROWS($1:6)),2),"")</f>
        <v/>
      </c>
      <c r="D8" s="13" t="str">
        <f t="array" aca="1" ref="D8" ca="1">IF(ROWS($1:6)&lt;=COUNTIF(TS_data,$B$1),INDEX(MesData,SMALL(IF(TS_data=$B$1,ROW(INDIRECT("1:"&amp;ROWS(TS_data)))),ROWS($1:6)),3),"")</f>
        <v/>
      </c>
      <c r="E8" s="56" t="e">
        <f ca="1">IF(A8="","",IF(VLOOKUP($A8,'effectif equipe'!$B$2:$AS$283,6,FALSE)="","",VLOOKUP($A8,'effectif equipe'!$B$2:$AS$283,6,FALSE)))</f>
        <v>#N/A</v>
      </c>
      <c r="F8" s="56" t="str">
        <f ca="1">IF(B8="","",IF(VLOOKUP($A8,'effectif equipe'!$B$2:$AS$283,7,FALSE)="","",VLOOKUP($A8,'effectif equipe'!$B$2:$AS$283,7,FALSE)))</f>
        <v/>
      </c>
      <c r="G8" s="56" t="str">
        <f ca="1">IF(C8="","",IF(VLOOKUP($A8,'effectif equipe'!$B$2:$AS$283,8,FALSE)="","",VLOOKUP($A8,'effectif equipe'!$B$2:$AS$283,8,FALSE)))</f>
        <v/>
      </c>
      <c r="H8" s="56" t="e">
        <f ca="1">IF(A8="","",IF(VLOOKUP($A8,'effectif equipe'!$B$2:$AS$283,16,FALSE)="","",VLOOKUP($A8,'effectif equipe'!$B$2:$AS$283,16,FALSE)))</f>
        <v>#N/A</v>
      </c>
      <c r="I8" s="56" t="e">
        <f ca="1">IF(A8="","",IF(VLOOKUP($A8,'effectif equipe'!$B$2:$AS$283,19,FALSE)="","",VLOOKUP($A8,'effectif equipe'!$B$2:$AS$283,19,FALSE)))</f>
        <v>#N/A</v>
      </c>
    </row>
    <row r="9" spans="1:14" x14ac:dyDescent="0.25">
      <c r="A9" t="str">
        <f t="shared" ca="1" si="0"/>
        <v xml:space="preserve"> </v>
      </c>
      <c r="B9" t="str">
        <f t="array" aca="1" ref="B9" ca="1">IF(ROWS($1:7)&lt;=COUNTIF(TS_data,$B$1),INDEX(MesData,SMALL(IF(TS_data=$B$1,ROW(INDIRECT("1:"&amp;ROWS(TS_data)))),ROWS($1:7)),1),"")</f>
        <v/>
      </c>
      <c r="C9" t="str">
        <f t="array" aca="1" ref="C9" ca="1">IF(ROWS($1:7)&lt;=COUNTIF(TS_data,$B$1),INDEX(MesData,SMALL(IF(TS_data=$B$1,ROW(INDIRECT("1:"&amp;ROWS(TS_data)))),ROWS($1:7)),2),"")</f>
        <v/>
      </c>
      <c r="D9" s="13" t="str">
        <f t="array" aca="1" ref="D9" ca="1">IF(ROWS($1:7)&lt;=COUNTIF(TS_data,$B$1),INDEX(MesData,SMALL(IF(TS_data=$B$1,ROW(INDIRECT("1:"&amp;ROWS(TS_data)))),ROWS($1:7)),3),"")</f>
        <v/>
      </c>
      <c r="E9" s="56" t="e">
        <f ca="1">IF(A9="","",IF(VLOOKUP($A9,'effectif equipe'!$B$2:$AS$283,6,FALSE)="","",VLOOKUP($A9,'effectif equipe'!$B$2:$AS$283,6,FALSE)))</f>
        <v>#N/A</v>
      </c>
      <c r="F9" s="56" t="str">
        <f ca="1">IF(B9="","",IF(VLOOKUP($A9,'effectif equipe'!$B$2:$AS$283,7,FALSE)="","",VLOOKUP($A9,'effectif equipe'!$B$2:$AS$283,7,FALSE)))</f>
        <v/>
      </c>
      <c r="G9" s="56" t="str">
        <f ca="1">IF(C9="","",IF(VLOOKUP($A9,'effectif equipe'!$B$2:$AS$283,8,FALSE)="","",VLOOKUP($A9,'effectif equipe'!$B$2:$AS$283,8,FALSE)))</f>
        <v/>
      </c>
      <c r="H9" s="56" t="e">
        <f ca="1">IF(A9="","",IF(VLOOKUP($A9,'effectif equipe'!$B$2:$AS$283,16,FALSE)="","",VLOOKUP($A9,'effectif equipe'!$B$2:$AS$283,16,FALSE)))</f>
        <v>#N/A</v>
      </c>
      <c r="I9" s="56" t="e">
        <f ca="1">IF(A9="","",IF(VLOOKUP($A9,'effectif equipe'!$B$2:$AS$283,19,FALSE)="","",VLOOKUP($A9,'effectif equipe'!$B$2:$AS$283,19,FALSE)))</f>
        <v>#N/A</v>
      </c>
    </row>
    <row r="10" spans="1:14" x14ac:dyDescent="0.25">
      <c r="A10" t="str">
        <f t="shared" ca="1" si="0"/>
        <v xml:space="preserve"> </v>
      </c>
      <c r="B10" t="str">
        <f t="array" aca="1" ref="B10" ca="1">IF(ROWS($1:8)&lt;=COUNTIF(TS_data,$B$1),INDEX(MesData,SMALL(IF(TS_data=$B$1,ROW(INDIRECT("1:"&amp;ROWS(TS_data)))),ROWS($1:8)),1),"")</f>
        <v/>
      </c>
      <c r="C10" t="str">
        <f t="array" aca="1" ref="C10" ca="1">IF(ROWS($1:8)&lt;=COUNTIF(TS_data,$B$1),INDEX(MesData,SMALL(IF(TS_data=$B$1,ROW(INDIRECT("1:"&amp;ROWS(TS_data)))),ROWS($1:8)),2),"")</f>
        <v/>
      </c>
      <c r="D10" s="13" t="str">
        <f t="array" aca="1" ref="D10" ca="1">IF(ROWS($1:8)&lt;=COUNTIF(TS_data,$B$1),INDEX(MesData,SMALL(IF(TS_data=$B$1,ROW(INDIRECT("1:"&amp;ROWS(TS_data)))),ROWS($1:8)),3),"")</f>
        <v/>
      </c>
      <c r="E10" s="56" t="e">
        <f ca="1">IF(A10="","",IF(VLOOKUP($A10,'effectif equipe'!$B$2:$AS$283,6,FALSE)="","",VLOOKUP($A10,'effectif equipe'!$B$2:$AS$283,6,FALSE)))</f>
        <v>#N/A</v>
      </c>
      <c r="F10" s="56" t="str">
        <f ca="1">IF(B10="","",IF(VLOOKUP($A10,'effectif equipe'!$B$2:$AS$283,7,FALSE)="","",VLOOKUP($A10,'effectif equipe'!$B$2:$AS$283,7,FALSE)))</f>
        <v/>
      </c>
      <c r="G10" s="56" t="str">
        <f ca="1">IF(C10="","",IF(VLOOKUP($A10,'effectif equipe'!$B$2:$AS$283,8,FALSE)="","",VLOOKUP($A10,'effectif equipe'!$B$2:$AS$283,8,FALSE)))</f>
        <v/>
      </c>
      <c r="H10" s="56" t="e">
        <f ca="1">IF(A10="","",IF(VLOOKUP($A10,'effectif equipe'!$B$2:$AS$283,16,FALSE)="","",VLOOKUP($A10,'effectif equipe'!$B$2:$AS$283,16,FALSE)))</f>
        <v>#N/A</v>
      </c>
      <c r="I10" s="56" t="e">
        <f ca="1">IF(A10="","",IF(VLOOKUP($A10,'effectif equipe'!$B$2:$AS$283,19,FALSE)="","",VLOOKUP($A10,'effectif equipe'!$B$2:$AS$283,19,FALSE)))</f>
        <v>#N/A</v>
      </c>
    </row>
    <row r="11" spans="1:14" x14ac:dyDescent="0.25">
      <c r="A11" t="str">
        <f t="shared" ca="1" si="0"/>
        <v xml:space="preserve"> </v>
      </c>
      <c r="B11" t="str">
        <f t="array" aca="1" ref="B11" ca="1">IF(ROWS($1:9)&lt;=COUNTIF(TS_data,$B$1),INDEX(MesData,SMALL(IF(TS_data=$B$1,ROW(INDIRECT("1:"&amp;ROWS(TS_data)))),ROWS($1:9)),1),"")</f>
        <v/>
      </c>
      <c r="C11" t="str">
        <f t="array" aca="1" ref="C11" ca="1">IF(ROWS($1:9)&lt;=COUNTIF(TS_data,$B$1),INDEX(MesData,SMALL(IF(TS_data=$B$1,ROW(INDIRECT("1:"&amp;ROWS(TS_data)))),ROWS($1:9)),2),"")</f>
        <v/>
      </c>
      <c r="D11" s="13" t="str">
        <f t="array" aca="1" ref="D11" ca="1">IF(ROWS($1:9)&lt;=COUNTIF(TS_data,$B$1),INDEX(MesData,SMALL(IF(TS_data=$B$1,ROW(INDIRECT("1:"&amp;ROWS(TS_data)))),ROWS($1:9)),3),"")</f>
        <v/>
      </c>
      <c r="E11" s="56" t="e">
        <f ca="1">IF(A11="","",IF(VLOOKUP($A11,'effectif equipe'!$B$2:$AS$283,6,FALSE)="","",VLOOKUP($A11,'effectif equipe'!$B$2:$AS$283,6,FALSE)))</f>
        <v>#N/A</v>
      </c>
      <c r="F11" s="56" t="str">
        <f ca="1">IF(B11="","",IF(VLOOKUP($A11,'effectif equipe'!$B$2:$AS$283,7,FALSE)="","",VLOOKUP($A11,'effectif equipe'!$B$2:$AS$283,7,FALSE)))</f>
        <v/>
      </c>
      <c r="G11" s="56" t="str">
        <f ca="1">IF(C11="","",IF(VLOOKUP($A11,'effectif equipe'!$B$2:$AS$283,8,FALSE)="","",VLOOKUP($A11,'effectif equipe'!$B$2:$AS$283,8,FALSE)))</f>
        <v/>
      </c>
      <c r="H11" s="56" t="e">
        <f ca="1">IF(A11="","",IF(VLOOKUP($A11,'effectif equipe'!$B$2:$AS$283,16,FALSE)="","",VLOOKUP($A11,'effectif equipe'!$B$2:$AS$283,16,FALSE)))</f>
        <v>#N/A</v>
      </c>
      <c r="I11" s="56" t="e">
        <f ca="1">IF(A11="","",IF(VLOOKUP($A11,'effectif equipe'!$B$2:$AS$283,19,FALSE)="","",VLOOKUP($A11,'effectif equipe'!$B$2:$AS$283,19,FALSE)))</f>
        <v>#N/A</v>
      </c>
    </row>
    <row r="12" spans="1:14" x14ac:dyDescent="0.25">
      <c r="A12" t="str">
        <f t="shared" ca="1" si="0"/>
        <v xml:space="preserve"> </v>
      </c>
      <c r="B12" t="str">
        <f t="array" aca="1" ref="B12" ca="1">IF(ROWS($1:10)&lt;=COUNTIF(TS_data,$B$1),INDEX(MesData,SMALL(IF(TS_data=$B$1,ROW(INDIRECT("1:"&amp;ROWS(TS_data)))),ROWS($1:10)),1),"")</f>
        <v/>
      </c>
      <c r="C12" t="str">
        <f t="array" aca="1" ref="C12" ca="1">IF(ROWS($1:10)&lt;=COUNTIF(TS_data,$B$1),INDEX(MesData,SMALL(IF(TS_data=$B$1,ROW(INDIRECT("1:"&amp;ROWS(TS_data)))),ROWS($1:10)),2),"")</f>
        <v/>
      </c>
      <c r="D12" s="13" t="str">
        <f t="array" aca="1" ref="D12" ca="1">IF(ROWS($1:10)&lt;=COUNTIF(TS_data,$B$1),INDEX(MesData,SMALL(IF(TS_data=$B$1,ROW(INDIRECT("1:"&amp;ROWS(TS_data)))),ROWS($1:10)),3),"")</f>
        <v/>
      </c>
      <c r="E12" s="56" t="e">
        <f ca="1">IF(A12="","",IF(VLOOKUP($A12,'effectif equipe'!$B$2:$AS$283,6,FALSE)="","",VLOOKUP($A12,'effectif equipe'!$B$2:$AS$283,6,FALSE)))</f>
        <v>#N/A</v>
      </c>
      <c r="F12" s="56" t="str">
        <f ca="1">IF(B12="","",IF(VLOOKUP($A12,'effectif equipe'!$B$2:$AS$283,7,FALSE)="","",VLOOKUP($A12,'effectif equipe'!$B$2:$AS$283,7,FALSE)))</f>
        <v/>
      </c>
      <c r="G12" s="56" t="str">
        <f ca="1">IF(C12="","",IF(VLOOKUP($A12,'effectif equipe'!$B$2:$AS$283,8,FALSE)="","",VLOOKUP($A12,'effectif equipe'!$B$2:$AS$283,8,FALSE)))</f>
        <v/>
      </c>
      <c r="H12" s="56" t="e">
        <f ca="1">IF(A12="","",IF(VLOOKUP($A12,'effectif equipe'!$B$2:$AS$283,16,FALSE)="","",VLOOKUP($A12,'effectif equipe'!$B$2:$AS$283,16,FALSE)))</f>
        <v>#N/A</v>
      </c>
      <c r="I12" s="56" t="e">
        <f ca="1">IF(A12="","",IF(VLOOKUP($A12,'effectif equipe'!$B$2:$AS$283,19,FALSE)="","",VLOOKUP($A12,'effectif equipe'!$B$2:$AS$283,19,FALSE)))</f>
        <v>#N/A</v>
      </c>
    </row>
    <row r="13" spans="1:14" x14ac:dyDescent="0.25">
      <c r="A13" t="str">
        <f t="shared" ca="1" si="0"/>
        <v xml:space="preserve"> </v>
      </c>
      <c r="B13" t="str">
        <f t="array" aca="1" ref="B13" ca="1">IF(ROWS($1:11)&lt;=COUNTIF(TS_data,$B$1),INDEX(MesData,SMALL(IF(TS_data=$B$1,ROW(INDIRECT("1:"&amp;ROWS(TS_data)))),ROWS($1:11)),1),"")</f>
        <v/>
      </c>
      <c r="C13" t="str">
        <f t="array" aca="1" ref="C13" ca="1">IF(ROWS($1:11)&lt;=COUNTIF(TS_data,$B$1),INDEX(MesData,SMALL(IF(TS_data=$B$1,ROW(INDIRECT("1:"&amp;ROWS(TS_data)))),ROWS($1:11)),2),"")</f>
        <v/>
      </c>
      <c r="D13" s="13" t="str">
        <f t="array" aca="1" ref="D13" ca="1">IF(ROWS($1:11)&lt;=COUNTIF(TS_data,$B$1),INDEX(MesData,SMALL(IF(TS_data=$B$1,ROW(INDIRECT("1:"&amp;ROWS(TS_data)))),ROWS($1:11)),3),"")</f>
        <v/>
      </c>
      <c r="E13" s="56" t="e">
        <f ca="1">IF(A13="","",IF(VLOOKUP($A13,'effectif equipe'!$B$2:$AS$283,6,FALSE)="","",VLOOKUP($A13,'effectif equipe'!$B$2:$AS$283,6,FALSE)))</f>
        <v>#N/A</v>
      </c>
      <c r="F13" s="56" t="str">
        <f ca="1">IF(B13="","",IF(VLOOKUP($A13,'effectif equipe'!$B$2:$AS$283,7,FALSE)="","",VLOOKUP($A13,'effectif equipe'!$B$2:$AS$283,7,FALSE)))</f>
        <v/>
      </c>
      <c r="G13" s="56" t="str">
        <f ca="1">IF(C13="","",IF(VLOOKUP($A13,'effectif equipe'!$B$2:$AS$283,8,FALSE)="","",VLOOKUP($A13,'effectif equipe'!$B$2:$AS$283,8,FALSE)))</f>
        <v/>
      </c>
      <c r="H13" s="56" t="e">
        <f ca="1">IF(A13="","",IF(VLOOKUP($A13,'effectif equipe'!$B$2:$AS$283,16,FALSE)="","",VLOOKUP($A13,'effectif equipe'!$B$2:$AS$283,16,FALSE)))</f>
        <v>#N/A</v>
      </c>
      <c r="I13" s="56" t="e">
        <f ca="1">IF(A13="","",IF(VLOOKUP($A13,'effectif equipe'!$B$2:$AS$283,19,FALSE)="","",VLOOKUP($A13,'effectif equipe'!$B$2:$AS$283,19,FALSE)))</f>
        <v>#N/A</v>
      </c>
    </row>
    <row r="14" spans="1:14" x14ac:dyDescent="0.25">
      <c r="A14" t="str">
        <f t="shared" ca="1" si="0"/>
        <v xml:space="preserve"> </v>
      </c>
      <c r="B14" t="str">
        <f t="array" aca="1" ref="B14" ca="1">IF(ROWS($1:12)&lt;=COUNTIF(TS_data,$B$1),INDEX(MesData,SMALL(IF(TS_data=$B$1,ROW(INDIRECT("1:"&amp;ROWS(TS_data)))),ROWS($1:12)),1),"")</f>
        <v/>
      </c>
      <c r="C14" t="str">
        <f t="array" aca="1" ref="C14" ca="1">IF(ROWS($1:12)&lt;=COUNTIF(TS_data,$B$1),INDEX(MesData,SMALL(IF(TS_data=$B$1,ROW(INDIRECT("1:"&amp;ROWS(TS_data)))),ROWS($1:12)),2),"")</f>
        <v/>
      </c>
      <c r="D14" s="13" t="str">
        <f t="array" aca="1" ref="D14" ca="1">IF(ROWS($1:12)&lt;=COUNTIF(TS_data,$B$1),INDEX(MesData,SMALL(IF(TS_data=$B$1,ROW(INDIRECT("1:"&amp;ROWS(TS_data)))),ROWS($1:12)),3),"")</f>
        <v/>
      </c>
      <c r="E14" s="56" t="e">
        <f ca="1">IF(A14="","",IF(VLOOKUP($A14,'effectif equipe'!$B$2:$AS$283,6,FALSE)="","",VLOOKUP($A14,'effectif equipe'!$B$2:$AS$283,6,FALSE)))</f>
        <v>#N/A</v>
      </c>
      <c r="F14" s="56" t="str">
        <f ca="1">IF(B14="","",IF(VLOOKUP($A14,'effectif equipe'!$B$2:$AS$283,7,FALSE)="","",VLOOKUP($A14,'effectif equipe'!$B$2:$AS$283,7,FALSE)))</f>
        <v/>
      </c>
      <c r="G14" s="56" t="str">
        <f ca="1">IF(C14="","",IF(VLOOKUP($A14,'effectif equipe'!$B$2:$AS$283,8,FALSE)="","",VLOOKUP($A14,'effectif equipe'!$B$2:$AS$283,8,FALSE)))</f>
        <v/>
      </c>
      <c r="H14" s="56" t="e">
        <f ca="1">IF(A14="","",IF(VLOOKUP($A14,'effectif equipe'!$B$2:$AS$283,16,FALSE)="","",VLOOKUP($A14,'effectif equipe'!$B$2:$AS$283,16,FALSE)))</f>
        <v>#N/A</v>
      </c>
      <c r="I14" s="56" t="e">
        <f ca="1">IF(A14="","",IF(VLOOKUP($A14,'effectif equipe'!$B$2:$AS$283,19,FALSE)="","",VLOOKUP($A14,'effectif equipe'!$B$2:$AS$283,19,FALSE)))</f>
        <v>#N/A</v>
      </c>
    </row>
    <row r="15" spans="1:14" x14ac:dyDescent="0.25">
      <c r="A15" t="str">
        <f t="shared" ca="1" si="0"/>
        <v xml:space="preserve"> </v>
      </c>
      <c r="B15" t="str">
        <f t="array" aca="1" ref="B15" ca="1">IF(ROWS($1:13)&lt;=COUNTIF(TS_data,$B$1),INDEX(MesData,SMALL(IF(TS_data=$B$1,ROW(INDIRECT("1:"&amp;ROWS(TS_data)))),ROWS($1:13)),1),"")</f>
        <v/>
      </c>
      <c r="C15" t="str">
        <f t="array" aca="1" ref="C15" ca="1">IF(ROWS($1:13)&lt;=COUNTIF(TS_data,$B$1),INDEX(MesData,SMALL(IF(TS_data=$B$1,ROW(INDIRECT("1:"&amp;ROWS(TS_data)))),ROWS($1:13)),2),"")</f>
        <v/>
      </c>
      <c r="D15" s="13" t="str">
        <f t="array" aca="1" ref="D15" ca="1">IF(ROWS($1:13)&lt;=COUNTIF(TS_data,$B$1),INDEX(MesData,SMALL(IF(TS_data=$B$1,ROW(INDIRECT("1:"&amp;ROWS(TS_data)))),ROWS($1:13)),3),"")</f>
        <v/>
      </c>
      <c r="E15" s="56" t="e">
        <f ca="1">IF(A15="","",IF(VLOOKUP($A15,'effectif equipe'!$B$2:$AS$283,6,FALSE)="","",VLOOKUP($A15,'effectif equipe'!$B$2:$AS$283,6,FALSE)))</f>
        <v>#N/A</v>
      </c>
      <c r="F15" s="56" t="str">
        <f ca="1">IF(B15="","",IF(VLOOKUP($A15,'effectif equipe'!$B$2:$AS$283,7,FALSE)="","",VLOOKUP($A15,'effectif equipe'!$B$2:$AS$283,7,FALSE)))</f>
        <v/>
      </c>
      <c r="G15" s="56" t="str">
        <f ca="1">IF(C15="","",IF(VLOOKUP($A15,'effectif equipe'!$B$2:$AS$283,8,FALSE)="","",VLOOKUP($A15,'effectif equipe'!$B$2:$AS$283,8,FALSE)))</f>
        <v/>
      </c>
      <c r="H15" s="56" t="e">
        <f ca="1">IF(A15="","",IF(VLOOKUP($A15,'effectif equipe'!$B$2:$AS$283,16,FALSE)="","",VLOOKUP($A15,'effectif equipe'!$B$2:$AS$283,16,FALSE)))</f>
        <v>#N/A</v>
      </c>
      <c r="I15" s="56" t="e">
        <f ca="1">IF(A15="","",IF(VLOOKUP($A15,'effectif equipe'!$B$2:$AS$283,19,FALSE)="","",VLOOKUP($A15,'effectif equipe'!$B$2:$AS$283,19,FALSE)))</f>
        <v>#N/A</v>
      </c>
    </row>
    <row r="16" spans="1:14" x14ac:dyDescent="0.25">
      <c r="A16" t="str">
        <f t="shared" ca="1" si="0"/>
        <v xml:space="preserve"> </v>
      </c>
      <c r="B16" t="str">
        <f t="array" aca="1" ref="B16" ca="1">IF(ROWS($1:14)&lt;=COUNTIF(TS_data,$B$1),INDEX(MesData,SMALL(IF(TS_data=$B$1,ROW(INDIRECT("1:"&amp;ROWS(TS_data)))),ROWS($1:14)),1),"")</f>
        <v/>
      </c>
      <c r="C16" t="str">
        <f t="array" aca="1" ref="C16" ca="1">IF(ROWS($1:14)&lt;=COUNTIF(TS_data,$B$1),INDEX(MesData,SMALL(IF(TS_data=$B$1,ROW(INDIRECT("1:"&amp;ROWS(TS_data)))),ROWS($1:14)),2),"")</f>
        <v/>
      </c>
      <c r="D16" s="13" t="str">
        <f t="array" aca="1" ref="D16" ca="1">IF(ROWS($1:14)&lt;=COUNTIF(TS_data,$B$1),INDEX(MesData,SMALL(IF(TS_data=$B$1,ROW(INDIRECT("1:"&amp;ROWS(TS_data)))),ROWS($1:14)),3),"")</f>
        <v/>
      </c>
      <c r="E16" s="56" t="e">
        <f ca="1">IF(A16="","",IF(VLOOKUP($A16,'effectif equipe'!$B$2:$AS$283,6,FALSE)="","",VLOOKUP($A16,'effectif equipe'!$B$2:$AS$283,6,FALSE)))</f>
        <v>#N/A</v>
      </c>
      <c r="F16" s="56" t="str">
        <f ca="1">IF(B16="","",IF(VLOOKUP($A16,'effectif equipe'!$B$2:$AS$283,7,FALSE)="","",VLOOKUP($A16,'effectif equipe'!$B$2:$AS$283,7,FALSE)))</f>
        <v/>
      </c>
      <c r="G16" s="56" t="str">
        <f ca="1">IF(C16="","",IF(VLOOKUP($A16,'effectif equipe'!$B$2:$AS$283,8,FALSE)="","",VLOOKUP($A16,'effectif equipe'!$B$2:$AS$283,8,FALSE)))</f>
        <v/>
      </c>
      <c r="H16" s="56" t="e">
        <f ca="1">IF(A16="","",IF(VLOOKUP($A16,'effectif equipe'!$B$2:$AS$283,16,FALSE)="","",VLOOKUP($A16,'effectif equipe'!$B$2:$AS$283,16,FALSE)))</f>
        <v>#N/A</v>
      </c>
      <c r="I16" s="56" t="e">
        <f ca="1">IF(A16="","",IF(VLOOKUP($A16,'effectif equipe'!$B$2:$AS$283,19,FALSE)="","",VLOOKUP($A16,'effectif equipe'!$B$2:$AS$283,19,FALSE)))</f>
        <v>#N/A</v>
      </c>
    </row>
    <row r="17" spans="1:9" x14ac:dyDescent="0.25">
      <c r="A17" t="str">
        <f t="shared" ca="1" si="0"/>
        <v xml:space="preserve"> </v>
      </c>
      <c r="B17" t="str">
        <f t="array" aca="1" ref="B17" ca="1">IF(ROWS($1:15)&lt;=COUNTIF(TS_data,$B$1),INDEX(MesData,SMALL(IF(TS_data=$B$1,ROW(INDIRECT("1:"&amp;ROWS(TS_data)))),ROWS($1:15)),1),"")</f>
        <v/>
      </c>
      <c r="C17" t="str">
        <f t="array" aca="1" ref="C17" ca="1">IF(ROWS($1:15)&lt;=COUNTIF(TS_data,$B$1),INDEX(MesData,SMALL(IF(TS_data=$B$1,ROW(INDIRECT("1:"&amp;ROWS(TS_data)))),ROWS($1:15)),2),"")</f>
        <v/>
      </c>
      <c r="D17" s="13" t="str">
        <f t="array" aca="1" ref="D17" ca="1">IF(ROWS($1:15)&lt;=COUNTIF(TS_data,$B$1),INDEX(MesData,SMALL(IF(TS_data=$B$1,ROW(INDIRECT("1:"&amp;ROWS(TS_data)))),ROWS($1:15)),3),"")</f>
        <v/>
      </c>
      <c r="E17" s="56" t="e">
        <f ca="1">IF(A17="","",IF(VLOOKUP($A17,'effectif equipe'!$B$2:$AS$283,6,FALSE)="","",VLOOKUP($A17,'effectif equipe'!$B$2:$AS$283,6,FALSE)))</f>
        <v>#N/A</v>
      </c>
      <c r="F17" s="56" t="str">
        <f ca="1">IF(B17="","",IF(VLOOKUP($A17,'effectif equipe'!$B$2:$AS$283,7,FALSE)="","",VLOOKUP($A17,'effectif equipe'!$B$2:$AS$283,7,FALSE)))</f>
        <v/>
      </c>
      <c r="G17" s="56" t="str">
        <f ca="1">IF(C17="","",IF(VLOOKUP($A17,'effectif equipe'!$B$2:$AS$283,8,FALSE)="","",VLOOKUP($A17,'effectif equipe'!$B$2:$AS$283,8,FALSE)))</f>
        <v/>
      </c>
      <c r="H17" s="56" t="e">
        <f ca="1">IF(A17="","",IF(VLOOKUP($A17,'effectif equipe'!$B$2:$AS$283,16,FALSE)="","",VLOOKUP($A17,'effectif equipe'!$B$2:$AS$283,16,FALSE)))</f>
        <v>#N/A</v>
      </c>
      <c r="I17" s="56" t="e">
        <f ca="1">IF(A17="","",IF(VLOOKUP($A17,'effectif equipe'!$B$2:$AS$283,19,FALSE)="","",VLOOKUP($A17,'effectif equipe'!$B$2:$AS$283,19,FALSE)))</f>
        <v>#N/A</v>
      </c>
    </row>
    <row r="18" spans="1:9" x14ac:dyDescent="0.25">
      <c r="A18" t="str">
        <f t="shared" ca="1" si="0"/>
        <v xml:space="preserve"> </v>
      </c>
      <c r="B18" t="str">
        <f t="array" aca="1" ref="B18" ca="1">IF(ROWS($1:16)&lt;=COUNTIF(TS_data,$B$1),INDEX(MesData,SMALL(IF(TS_data=$B$1,ROW(INDIRECT("1:"&amp;ROWS(TS_data)))),ROWS($1:16)),1),"")</f>
        <v/>
      </c>
      <c r="C18" t="str">
        <f t="array" aca="1" ref="C18" ca="1">IF(ROWS($1:16)&lt;=COUNTIF(TS_data,$B$1),INDEX(MesData,SMALL(IF(TS_data=$B$1,ROW(INDIRECT("1:"&amp;ROWS(TS_data)))),ROWS($1:16)),2),"")</f>
        <v/>
      </c>
      <c r="D18" s="13" t="str">
        <f t="array" aca="1" ref="D18" ca="1">IF(ROWS($1:16)&lt;=COUNTIF(TS_data,$B$1),INDEX(MesData,SMALL(IF(TS_data=$B$1,ROW(INDIRECT("1:"&amp;ROWS(TS_data)))),ROWS($1:16)),3),"")</f>
        <v/>
      </c>
      <c r="E18" s="56" t="e">
        <f ca="1">IF(A18="","",IF(VLOOKUP($A18,'effectif equipe'!$B$2:$AS$283,6,FALSE)="","",VLOOKUP($A18,'effectif equipe'!$B$2:$AS$283,6,FALSE)))</f>
        <v>#N/A</v>
      </c>
      <c r="F18" s="56" t="str">
        <f ca="1">IF(B18="","",IF(VLOOKUP($A18,'effectif equipe'!$B$2:$AS$283,7,FALSE)="","",VLOOKUP($A18,'effectif equipe'!$B$2:$AS$283,7,FALSE)))</f>
        <v/>
      </c>
      <c r="G18" s="56" t="str">
        <f ca="1">IF(C18="","",IF(VLOOKUP($A18,'effectif equipe'!$B$2:$AS$283,8,FALSE)="","",VLOOKUP($A18,'effectif equipe'!$B$2:$AS$283,8,FALSE)))</f>
        <v/>
      </c>
      <c r="H18" s="56" t="e">
        <f ca="1">IF(A18="","",IF(VLOOKUP($A18,'effectif equipe'!$B$2:$AS$283,16,FALSE)="","",VLOOKUP($A18,'effectif equipe'!$B$2:$AS$283,16,FALSE)))</f>
        <v>#N/A</v>
      </c>
      <c r="I18" s="56" t="e">
        <f ca="1">IF(A18="","",IF(VLOOKUP($A18,'effectif equipe'!$B$2:$AS$283,19,FALSE)="","",VLOOKUP($A18,'effectif equipe'!$B$2:$AS$283,19,FALSE)))</f>
        <v>#N/A</v>
      </c>
    </row>
    <row r="19" spans="1:9" x14ac:dyDescent="0.25">
      <c r="A19" t="str">
        <f t="shared" ca="1" si="0"/>
        <v xml:space="preserve"> </v>
      </c>
      <c r="B19" t="str">
        <f t="array" aca="1" ref="B19" ca="1">IF(ROWS($1:17)&lt;=COUNTIF(TS_data,$B$1),INDEX(MesData,SMALL(IF(TS_data=$B$1,ROW(INDIRECT("1:"&amp;ROWS(TS_data)))),ROWS($1:17)),1),"")</f>
        <v/>
      </c>
      <c r="C19" t="str">
        <f t="array" aca="1" ref="C19" ca="1">IF(ROWS($1:17)&lt;=COUNTIF(TS_data,$B$1),INDEX(MesData,SMALL(IF(TS_data=$B$1,ROW(INDIRECT("1:"&amp;ROWS(TS_data)))),ROWS($1:17)),2),"")</f>
        <v/>
      </c>
      <c r="D19" s="13" t="str">
        <f t="array" aca="1" ref="D19" ca="1">IF(ROWS($1:17)&lt;=COUNTIF(TS_data,$B$1),INDEX(MesData,SMALL(IF(TS_data=$B$1,ROW(INDIRECT("1:"&amp;ROWS(TS_data)))),ROWS($1:17)),3),"")</f>
        <v/>
      </c>
      <c r="E19" s="56" t="e">
        <f ca="1">IF(A19="","",IF(VLOOKUP($A19,'effectif equipe'!$B$2:$AS$283,6,FALSE)="","",VLOOKUP($A19,'effectif equipe'!$B$2:$AS$283,6,FALSE)))</f>
        <v>#N/A</v>
      </c>
      <c r="F19" s="56" t="str">
        <f ca="1">IF(B19="","",IF(VLOOKUP($A19,'effectif equipe'!$B$2:$AS$283,7,FALSE)="","",VLOOKUP($A19,'effectif equipe'!$B$2:$AS$283,7,FALSE)))</f>
        <v/>
      </c>
      <c r="G19" s="56" t="str">
        <f ca="1">IF(C19="","",IF(VLOOKUP($A19,'effectif equipe'!$B$2:$AS$283,8,FALSE)="","",VLOOKUP($A19,'effectif equipe'!$B$2:$AS$283,8,FALSE)))</f>
        <v/>
      </c>
      <c r="H19" s="56" t="e">
        <f ca="1">IF(A19="","",IF(VLOOKUP($A19,'effectif equipe'!$B$2:$AS$283,16,FALSE)="","",VLOOKUP($A19,'effectif equipe'!$B$2:$AS$283,16,FALSE)))</f>
        <v>#N/A</v>
      </c>
      <c r="I19" s="56" t="e">
        <f ca="1">IF(A19="","",IF(VLOOKUP($A19,'effectif equipe'!$B$2:$AS$283,19,FALSE)="","",VLOOKUP($A19,'effectif equipe'!$B$2:$AS$283,19,FALSE)))</f>
        <v>#N/A</v>
      </c>
    </row>
    <row r="20" spans="1:9" x14ac:dyDescent="0.25">
      <c r="A20" t="str">
        <f t="shared" ca="1" si="0"/>
        <v xml:space="preserve"> </v>
      </c>
      <c r="B20" t="str">
        <f t="array" aca="1" ref="B20" ca="1">IF(ROWS($1:18)&lt;=COUNTIF(TS_data,$B$1),INDEX(MesData,SMALL(IF(TS_data=$B$1,ROW(INDIRECT("1:"&amp;ROWS(TS_data)))),ROWS($1:18)),1),"")</f>
        <v/>
      </c>
      <c r="C20" t="str">
        <f t="array" aca="1" ref="C20" ca="1">IF(ROWS($1:18)&lt;=COUNTIF(TS_data,$B$1),INDEX(MesData,SMALL(IF(TS_data=$B$1,ROW(INDIRECT("1:"&amp;ROWS(TS_data)))),ROWS($1:18)),2),"")</f>
        <v/>
      </c>
      <c r="D20" s="13" t="str">
        <f t="array" aca="1" ref="D20" ca="1">IF(ROWS($1:18)&lt;=COUNTIF(TS_data,$B$1),INDEX(MesData,SMALL(IF(TS_data=$B$1,ROW(INDIRECT("1:"&amp;ROWS(TS_data)))),ROWS($1:18)),3),"")</f>
        <v/>
      </c>
      <c r="E20" s="56" t="e">
        <f ca="1">IF(A20="","",IF(VLOOKUP($A20,'effectif equipe'!$B$2:$AS$283,6,FALSE)="","",VLOOKUP($A20,'effectif equipe'!$B$2:$AS$283,6,FALSE)))</f>
        <v>#N/A</v>
      </c>
      <c r="F20" s="56" t="str">
        <f ca="1">IF(B20="","",IF(VLOOKUP($A20,'effectif equipe'!$B$2:$AS$283,7,FALSE)="","",VLOOKUP($A20,'effectif equipe'!$B$2:$AS$283,7,FALSE)))</f>
        <v/>
      </c>
      <c r="G20" s="56" t="str">
        <f ca="1">IF(C20="","",IF(VLOOKUP($A20,'effectif equipe'!$B$2:$AS$283,8,FALSE)="","",VLOOKUP($A20,'effectif equipe'!$B$2:$AS$283,8,FALSE)))</f>
        <v/>
      </c>
      <c r="H20" s="56" t="e">
        <f ca="1">IF(A20="","",IF(VLOOKUP($A20,'effectif equipe'!$B$2:$AS$283,16,FALSE)="","",VLOOKUP($A20,'effectif equipe'!$B$2:$AS$283,16,FALSE)))</f>
        <v>#N/A</v>
      </c>
      <c r="I20" s="56" t="e">
        <f ca="1">IF(A20="","",IF(VLOOKUP($A20,'effectif equipe'!$B$2:$AS$283,19,FALSE)="","",VLOOKUP($A20,'effectif equipe'!$B$2:$AS$283,19,FALSE)))</f>
        <v>#N/A</v>
      </c>
    </row>
    <row r="21" spans="1:9" x14ac:dyDescent="0.25">
      <c r="A21" t="str">
        <f t="shared" ca="1" si="0"/>
        <v xml:space="preserve"> </v>
      </c>
      <c r="B21" t="str">
        <f t="array" aca="1" ref="B21" ca="1">IF(ROWS($1:19)&lt;=COUNTIF(TS_data,$B$1),INDEX(MesData,SMALL(IF(TS_data=$B$1,ROW(INDIRECT("1:"&amp;ROWS(TS_data)))),ROWS($1:19)),1),"")</f>
        <v/>
      </c>
      <c r="C21" t="str">
        <f t="array" aca="1" ref="C21" ca="1">IF(ROWS($1:19)&lt;=COUNTIF(TS_data,$B$1),INDEX(MesData,SMALL(IF(TS_data=$B$1,ROW(INDIRECT("1:"&amp;ROWS(TS_data)))),ROWS($1:19)),2),"")</f>
        <v/>
      </c>
      <c r="D21" s="13" t="str">
        <f t="array" aca="1" ref="D21" ca="1">IF(ROWS($1:19)&lt;=COUNTIF(TS_data,$B$1),INDEX(MesData,SMALL(IF(TS_data=$B$1,ROW(INDIRECT("1:"&amp;ROWS(TS_data)))),ROWS($1:19)),3),"")</f>
        <v/>
      </c>
      <c r="E21" s="56" t="e">
        <f ca="1">IF(A21="","",IF(VLOOKUP($A21,'effectif equipe'!$B$2:$AS$283,6,FALSE)="","",VLOOKUP($A21,'effectif equipe'!$B$2:$AS$283,6,FALSE)))</f>
        <v>#N/A</v>
      </c>
      <c r="F21" s="56" t="str">
        <f ca="1">IF(B21="","",IF(VLOOKUP($A21,'effectif equipe'!$B$2:$AS$283,7,FALSE)="","",VLOOKUP($A21,'effectif equipe'!$B$2:$AS$283,7,FALSE)))</f>
        <v/>
      </c>
      <c r="G21" s="56" t="str">
        <f ca="1">IF(C21="","",IF(VLOOKUP($A21,'effectif equipe'!$B$2:$AS$283,8,FALSE)="","",VLOOKUP($A21,'effectif equipe'!$B$2:$AS$283,8,FALSE)))</f>
        <v/>
      </c>
      <c r="H21" s="56" t="e">
        <f ca="1">IF(A21="","",IF(VLOOKUP($A21,'effectif equipe'!$B$2:$AS$283,16,FALSE)="","",VLOOKUP($A21,'effectif equipe'!$B$2:$AS$283,16,FALSE)))</f>
        <v>#N/A</v>
      </c>
      <c r="I21" s="56" t="e">
        <f ca="1">IF(A21="","",IF(VLOOKUP($A21,'effectif equipe'!$B$2:$AS$283,19,FALSE)="","",VLOOKUP($A21,'effectif equipe'!$B$2:$AS$283,19,FALSE)))</f>
        <v>#N/A</v>
      </c>
    </row>
    <row r="22" spans="1:9" x14ac:dyDescent="0.25">
      <c r="A22" t="str">
        <f t="shared" ca="1" si="0"/>
        <v xml:space="preserve"> </v>
      </c>
      <c r="B22" t="str">
        <f t="array" aca="1" ref="B22" ca="1">IF(ROWS($1:20)&lt;=COUNTIF(TS_data,$B$1),INDEX(MesData,SMALL(IF(TS_data=$B$1,ROW(INDIRECT("1:"&amp;ROWS(TS_data)))),ROWS($1:20)),1),"")</f>
        <v/>
      </c>
      <c r="C22" t="str">
        <f t="array" aca="1" ref="C22" ca="1">IF(ROWS($1:20)&lt;=COUNTIF(TS_data,$B$1),INDEX(MesData,SMALL(IF(TS_data=$B$1,ROW(INDIRECT("1:"&amp;ROWS(TS_data)))),ROWS($1:20)),2),"")</f>
        <v/>
      </c>
      <c r="D22" s="13" t="str">
        <f t="array" aca="1" ref="D22" ca="1">IF(ROWS($1:20)&lt;=COUNTIF(TS_data,$B$1),INDEX(MesData,SMALL(IF(TS_data=$B$1,ROW(INDIRECT("1:"&amp;ROWS(TS_data)))),ROWS($1:20)),3),"")</f>
        <v/>
      </c>
      <c r="E22" s="56" t="e">
        <f ca="1">IF(A22="","",IF(VLOOKUP($A22,'effectif equipe'!$B$2:$AS$283,6,FALSE)="","",VLOOKUP($A22,'effectif equipe'!$B$2:$AS$283,6,FALSE)))</f>
        <v>#N/A</v>
      </c>
      <c r="F22" s="56" t="str">
        <f ca="1">IF(B22="","",IF(VLOOKUP($A22,'effectif equipe'!$B$2:$AS$283,7,FALSE)="","",VLOOKUP($A22,'effectif equipe'!$B$2:$AS$283,7,FALSE)))</f>
        <v/>
      </c>
      <c r="G22" s="56" t="str">
        <f ca="1">IF(C22="","",IF(VLOOKUP($A22,'effectif equipe'!$B$2:$AS$283,8,FALSE)="","",VLOOKUP($A22,'effectif equipe'!$B$2:$AS$283,8,FALSE)))</f>
        <v/>
      </c>
      <c r="H22" s="56" t="e">
        <f ca="1">IF(A22="","",IF(VLOOKUP($A22,'effectif equipe'!$B$2:$AS$283,16,FALSE)="","",VLOOKUP($A22,'effectif equipe'!$B$2:$AS$283,16,FALSE)))</f>
        <v>#N/A</v>
      </c>
      <c r="I22" s="56" t="e">
        <f ca="1">IF(A22="","",IF(VLOOKUP($A22,'effectif equipe'!$B$2:$AS$283,19,FALSE)="","",VLOOKUP($A22,'effectif equipe'!$B$2:$AS$283,19,FALSE)))</f>
        <v>#N/A</v>
      </c>
    </row>
    <row r="23" spans="1:9" x14ac:dyDescent="0.25">
      <c r="A23" t="str">
        <f t="shared" ca="1" si="0"/>
        <v xml:space="preserve"> </v>
      </c>
      <c r="B23" t="str">
        <f t="array" aca="1" ref="B23" ca="1">IF(ROWS($1:21)&lt;=COUNTIF(TS_data,$B$1),INDEX(MesData,SMALL(IF(TS_data=$B$1,ROW(INDIRECT("1:"&amp;ROWS(TS_data)))),ROWS($1:21)),1),"")</f>
        <v/>
      </c>
      <c r="C23" t="str">
        <f t="array" aca="1" ref="C23" ca="1">IF(ROWS($1:21)&lt;=COUNTIF(TS_data,$B$1),INDEX(MesData,SMALL(IF(TS_data=$B$1,ROW(INDIRECT("1:"&amp;ROWS(TS_data)))),ROWS($1:21)),2),"")</f>
        <v/>
      </c>
      <c r="D23" s="13" t="str">
        <f t="array" aca="1" ref="D23" ca="1">IF(ROWS($1:21)&lt;=COUNTIF(TS_data,$B$1),INDEX(MesData,SMALL(IF(TS_data=$B$1,ROW(INDIRECT("1:"&amp;ROWS(TS_data)))),ROWS($1:21)),3),"")</f>
        <v/>
      </c>
      <c r="E23" s="56" t="e">
        <f ca="1">IF(A23="","",IF(VLOOKUP($A23,'effectif equipe'!$B$2:$AS$283,6,FALSE)="","",VLOOKUP($A23,'effectif equipe'!$B$2:$AS$283,6,FALSE)))</f>
        <v>#N/A</v>
      </c>
      <c r="F23" s="56" t="str">
        <f ca="1">IF(B23="","",IF(VLOOKUP($A23,'effectif equipe'!$B$2:$AS$283,7,FALSE)="","",VLOOKUP($A23,'effectif equipe'!$B$2:$AS$283,7,FALSE)))</f>
        <v/>
      </c>
      <c r="G23" s="56" t="str">
        <f ca="1">IF(C23="","",IF(VLOOKUP($A23,'effectif equipe'!$B$2:$AS$283,8,FALSE)="","",VLOOKUP($A23,'effectif equipe'!$B$2:$AS$283,8,FALSE)))</f>
        <v/>
      </c>
      <c r="H23" s="56" t="e">
        <f ca="1">IF(A23="","",IF(VLOOKUP($A23,'effectif equipe'!$B$2:$AS$283,16,FALSE)="","",VLOOKUP($A23,'effectif equipe'!$B$2:$AS$283,16,FALSE)))</f>
        <v>#N/A</v>
      </c>
      <c r="I23" s="56" t="e">
        <f ca="1">IF(A23="","",IF(VLOOKUP($A23,'effectif equipe'!$B$2:$AS$283,19,FALSE)="","",VLOOKUP($A23,'effectif equipe'!$B$2:$AS$283,19,FALSE)))</f>
        <v>#N/A</v>
      </c>
    </row>
    <row r="24" spans="1:9" x14ac:dyDescent="0.25">
      <c r="A24" t="str">
        <f t="shared" ca="1" si="0"/>
        <v xml:space="preserve"> </v>
      </c>
      <c r="B24" t="str">
        <f t="array" aca="1" ref="B24" ca="1">IF(ROWS($1:22)&lt;=COUNTIF(TS_data,$B$1),INDEX(MesData,SMALL(IF(TS_data=$B$1,ROW(INDIRECT("1:"&amp;ROWS(TS_data)))),ROWS($1:22)),1),"")</f>
        <v/>
      </c>
      <c r="C24" t="str">
        <f t="array" aca="1" ref="C24" ca="1">IF(ROWS($1:22)&lt;=COUNTIF(TS_data,$B$1),INDEX(MesData,SMALL(IF(TS_data=$B$1,ROW(INDIRECT("1:"&amp;ROWS(TS_data)))),ROWS($1:22)),2),"")</f>
        <v/>
      </c>
      <c r="D24" s="13" t="str">
        <f t="array" aca="1" ref="D24" ca="1">IF(ROWS($1:22)&lt;=COUNTIF(TS_data,$B$1),INDEX(MesData,SMALL(IF(TS_data=$B$1,ROW(INDIRECT("1:"&amp;ROWS(TS_data)))),ROWS($1:22)),3),"")</f>
        <v/>
      </c>
      <c r="E24" s="56" t="e">
        <f ca="1">IF(A24="","",IF(VLOOKUP($A24,'effectif equipe'!$B$2:$AS$283,6,FALSE)="","",VLOOKUP($A24,'effectif equipe'!$B$2:$AS$283,6,FALSE)))</f>
        <v>#N/A</v>
      </c>
      <c r="F24" s="56" t="str">
        <f ca="1">IF(B24="","",IF(VLOOKUP($A24,'effectif equipe'!$B$2:$AS$283,7,FALSE)="","",VLOOKUP($A24,'effectif equipe'!$B$2:$AS$283,7,FALSE)))</f>
        <v/>
      </c>
      <c r="G24" s="56" t="str">
        <f ca="1">IF(C24="","",IF(VLOOKUP($A24,'effectif equipe'!$B$2:$AS$283,8,FALSE)="","",VLOOKUP($A24,'effectif equipe'!$B$2:$AS$283,8,FALSE)))</f>
        <v/>
      </c>
      <c r="H24" s="56" t="e">
        <f ca="1">IF(A24="","",IF(VLOOKUP($A24,'effectif equipe'!$B$2:$AS$283,16,FALSE)="","",VLOOKUP($A24,'effectif equipe'!$B$2:$AS$283,16,FALSE)))</f>
        <v>#N/A</v>
      </c>
      <c r="I24" s="56" t="e">
        <f ca="1">IF(A24="","",IF(VLOOKUP($A24,'effectif equipe'!$B$2:$AS$283,19,FALSE)="","",VLOOKUP($A24,'effectif equipe'!$B$2:$AS$283,19,FALSE)))</f>
        <v>#N/A</v>
      </c>
    </row>
    <row r="25" spans="1:9" x14ac:dyDescent="0.25">
      <c r="A25" t="str">
        <f t="shared" ca="1" si="0"/>
        <v xml:space="preserve"> </v>
      </c>
      <c r="B25" t="str">
        <f t="array" aca="1" ref="B25" ca="1">IF(ROWS($1:23)&lt;=COUNTIF(TS_data,$B$1),INDEX(MesData,SMALL(IF(TS_data=$B$1,ROW(INDIRECT("1:"&amp;ROWS(TS_data)))),ROWS($1:23)),1),"")</f>
        <v/>
      </c>
      <c r="C25" t="str">
        <f t="array" aca="1" ref="C25" ca="1">IF(ROWS($1:23)&lt;=COUNTIF(TS_data,$B$1),INDEX(MesData,SMALL(IF(TS_data=$B$1,ROW(INDIRECT("1:"&amp;ROWS(TS_data)))),ROWS($1:23)),2),"")</f>
        <v/>
      </c>
      <c r="D25" s="13" t="str">
        <f t="array" aca="1" ref="D25" ca="1">IF(ROWS($1:23)&lt;=COUNTIF(TS_data,$B$1),INDEX(MesData,SMALL(IF(TS_data=$B$1,ROW(INDIRECT("1:"&amp;ROWS(TS_data)))),ROWS($1:23)),3),"")</f>
        <v/>
      </c>
      <c r="E25" s="56" t="e">
        <f ca="1">IF(A25="","",IF(VLOOKUP($A25,'effectif equipe'!$B$2:$AS$283,6,FALSE)="","",VLOOKUP($A25,'effectif equipe'!$B$2:$AS$283,6,FALSE)))</f>
        <v>#N/A</v>
      </c>
      <c r="F25" s="56" t="str">
        <f ca="1">IF(B25="","",IF(VLOOKUP($A25,'effectif equipe'!$B$2:$AS$283,7,FALSE)="","",VLOOKUP($A25,'effectif equipe'!$B$2:$AS$283,7,FALSE)))</f>
        <v/>
      </c>
      <c r="G25" s="56" t="str">
        <f ca="1">IF(C25="","",IF(VLOOKUP($A25,'effectif equipe'!$B$2:$AS$283,8,FALSE)="","",VLOOKUP($A25,'effectif equipe'!$B$2:$AS$283,8,FALSE)))</f>
        <v/>
      </c>
      <c r="H25" s="56" t="e">
        <f ca="1">IF(A25="","",IF(VLOOKUP($A25,'effectif equipe'!$B$2:$AS$283,16,FALSE)="","",VLOOKUP($A25,'effectif equipe'!$B$2:$AS$283,16,FALSE)))</f>
        <v>#N/A</v>
      </c>
      <c r="I25" s="56" t="e">
        <f ca="1">IF(A25="","",IF(VLOOKUP($A25,'effectif equipe'!$B$2:$AS$283,19,FALSE)="","",VLOOKUP($A25,'effectif equipe'!$B$2:$AS$283,19,FALSE)))</f>
        <v>#N/A</v>
      </c>
    </row>
    <row r="26" spans="1:9" x14ac:dyDescent="0.25">
      <c r="A26" t="str">
        <f t="shared" ca="1" si="0"/>
        <v xml:space="preserve"> </v>
      </c>
      <c r="B26" t="str">
        <f t="array" aca="1" ref="B26" ca="1">IF(ROWS($1:24)&lt;=COUNTIF(TS_data,$B$1),INDEX(MesData,SMALL(IF(TS_data=$B$1,ROW(INDIRECT("1:"&amp;ROWS(TS_data)))),ROWS($1:24)),1),"")</f>
        <v/>
      </c>
      <c r="C26" t="str">
        <f t="array" aca="1" ref="C26" ca="1">IF(ROWS($1:24)&lt;=COUNTIF(TS_data,$B$1),INDEX(MesData,SMALL(IF(TS_data=$B$1,ROW(INDIRECT("1:"&amp;ROWS(TS_data)))),ROWS($1:24)),2),"")</f>
        <v/>
      </c>
      <c r="D26" s="13" t="str">
        <f t="array" aca="1" ref="D26" ca="1">IF(ROWS($1:24)&lt;=COUNTIF(TS_data,$B$1),INDEX(MesData,SMALL(IF(TS_data=$B$1,ROW(INDIRECT("1:"&amp;ROWS(TS_data)))),ROWS($1:24)),3),"")</f>
        <v/>
      </c>
      <c r="E26" s="56" t="e">
        <f ca="1">IF(A26="","",IF(VLOOKUP($A26,'effectif equipe'!$B$2:$AS$283,6,FALSE)="","",VLOOKUP($A26,'effectif equipe'!$B$2:$AS$283,6,FALSE)))</f>
        <v>#N/A</v>
      </c>
      <c r="F26" s="56" t="str">
        <f ca="1">IF(B26="","",IF(VLOOKUP($A26,'effectif equipe'!$B$2:$AS$283,7,FALSE)="","",VLOOKUP($A26,'effectif equipe'!$B$2:$AS$283,7,FALSE)))</f>
        <v/>
      </c>
      <c r="G26" s="56" t="str">
        <f ca="1">IF(C26="","",IF(VLOOKUP($A26,'effectif equipe'!$B$2:$AS$283,8,FALSE)="","",VLOOKUP($A26,'effectif equipe'!$B$2:$AS$283,8,FALSE)))</f>
        <v/>
      </c>
      <c r="H26" s="56" t="e">
        <f ca="1">IF(A26="","",IF(VLOOKUP($A26,'effectif equipe'!$B$2:$AS$283,16,FALSE)="","",VLOOKUP($A26,'effectif equipe'!$B$2:$AS$283,16,FALSE)))</f>
        <v>#N/A</v>
      </c>
      <c r="I26" s="56" t="e">
        <f ca="1">IF(A26="","",IF(VLOOKUP($A26,'effectif equipe'!$B$2:$AS$283,19,FALSE)="","",VLOOKUP($A26,'effectif equipe'!$B$2:$AS$283,19,FALSE)))</f>
        <v>#N/A</v>
      </c>
    </row>
    <row r="27" spans="1:9" x14ac:dyDescent="0.25">
      <c r="A27" t="str">
        <f t="shared" ca="1" si="0"/>
        <v xml:space="preserve"> </v>
      </c>
      <c r="B27" t="str">
        <f t="array" aca="1" ref="B27" ca="1">IF(ROWS($1:25)&lt;=COUNTIF(TS_data,$B$1),INDEX(MesData,SMALL(IF(TS_data=$B$1,ROW(INDIRECT("1:"&amp;ROWS(TS_data)))),ROWS($1:25)),1),"")</f>
        <v/>
      </c>
      <c r="C27" t="str">
        <f t="array" aca="1" ref="C27" ca="1">IF(ROWS($1:25)&lt;=COUNTIF(TS_data,$B$1),INDEX(MesData,SMALL(IF(TS_data=$B$1,ROW(INDIRECT("1:"&amp;ROWS(TS_data)))),ROWS($1:25)),2),"")</f>
        <v/>
      </c>
      <c r="D27" s="13" t="str">
        <f t="array" aca="1" ref="D27" ca="1">IF(ROWS($1:25)&lt;=COUNTIF(TS_data,$B$1),INDEX(MesData,SMALL(IF(TS_data=$B$1,ROW(INDIRECT("1:"&amp;ROWS(TS_data)))),ROWS($1:25)),3),"")</f>
        <v/>
      </c>
      <c r="E27" s="56" t="e">
        <f ca="1">IF(A27="","",IF(VLOOKUP($A27,'effectif equipe'!$B$2:$AS$283,6,FALSE)="","",VLOOKUP($A27,'effectif equipe'!$B$2:$AS$283,6,FALSE)))</f>
        <v>#N/A</v>
      </c>
      <c r="F27" s="56" t="str">
        <f ca="1">IF(B27="","",IF(VLOOKUP($A27,'effectif equipe'!$B$2:$AS$283,7,FALSE)="","",VLOOKUP($A27,'effectif equipe'!$B$2:$AS$283,7,FALSE)))</f>
        <v/>
      </c>
      <c r="G27" s="56" t="str">
        <f ca="1">IF(C27="","",IF(VLOOKUP($A27,'effectif equipe'!$B$2:$AS$283,8,FALSE)="","",VLOOKUP($A27,'effectif equipe'!$B$2:$AS$283,8,FALSE)))</f>
        <v/>
      </c>
      <c r="H27" s="56" t="e">
        <f ca="1">IF(A27="","",IF(VLOOKUP($A27,'effectif equipe'!$B$2:$AS$283,16,FALSE)="","",VLOOKUP($A27,'effectif equipe'!$B$2:$AS$283,16,FALSE)))</f>
        <v>#N/A</v>
      </c>
      <c r="I27" s="56" t="e">
        <f ca="1">IF(A27="","",IF(VLOOKUP($A27,'effectif equipe'!$B$2:$AS$283,19,FALSE)="","",VLOOKUP($A27,'effectif equipe'!$B$2:$AS$283,19,FALSE)))</f>
        <v>#N/A</v>
      </c>
    </row>
    <row r="28" spans="1:9" x14ac:dyDescent="0.25">
      <c r="A28" t="str">
        <f t="shared" ca="1" si="0"/>
        <v xml:space="preserve"> </v>
      </c>
      <c r="B28" t="str">
        <f t="array" aca="1" ref="B28" ca="1">IF(ROWS($1:26)&lt;=COUNTIF(TS_data,$B$1),INDEX(MesData,SMALL(IF(TS_data=$B$1,ROW(INDIRECT("1:"&amp;ROWS(TS_data)))),ROWS($1:26)),1),"")</f>
        <v/>
      </c>
      <c r="C28" t="str">
        <f t="array" aca="1" ref="C28" ca="1">IF(ROWS($1:26)&lt;=COUNTIF(TS_data,$B$1),INDEX(MesData,SMALL(IF(TS_data=$B$1,ROW(INDIRECT("1:"&amp;ROWS(TS_data)))),ROWS($1:26)),2),"")</f>
        <v/>
      </c>
      <c r="D28" s="13" t="str">
        <f t="array" aca="1" ref="D28" ca="1">IF(ROWS($1:26)&lt;=COUNTIF(TS_data,$B$1),INDEX(MesData,SMALL(IF(TS_data=$B$1,ROW(INDIRECT("1:"&amp;ROWS(TS_data)))),ROWS($1:26)),3),"")</f>
        <v/>
      </c>
      <c r="E28" s="56" t="e">
        <f ca="1">IF(A28="","",IF(VLOOKUP($A28,'effectif equipe'!$B$2:$AS$283,6,FALSE)="","",VLOOKUP($A28,'effectif equipe'!$B$2:$AS$283,6,FALSE)))</f>
        <v>#N/A</v>
      </c>
      <c r="F28" s="56" t="str">
        <f ca="1">IF(B28="","",IF(VLOOKUP($A28,'effectif equipe'!$B$2:$AS$283,7,FALSE)="","",VLOOKUP($A28,'effectif equipe'!$B$2:$AS$283,7,FALSE)))</f>
        <v/>
      </c>
      <c r="G28" s="56" t="str">
        <f ca="1">IF(C28="","",IF(VLOOKUP($A28,'effectif equipe'!$B$2:$AS$283,8,FALSE)="","",VLOOKUP($A28,'effectif equipe'!$B$2:$AS$283,8,FALSE)))</f>
        <v/>
      </c>
      <c r="H28" s="56" t="e">
        <f ca="1">IF(A28="","",IF(VLOOKUP($A28,'effectif equipe'!$B$2:$AS$283,16,FALSE)="","",VLOOKUP($A28,'effectif equipe'!$B$2:$AS$283,16,FALSE)))</f>
        <v>#N/A</v>
      </c>
      <c r="I28" s="56" t="e">
        <f ca="1">IF(A28="","",IF(VLOOKUP($A28,'effectif equipe'!$B$2:$AS$283,19,FALSE)="","",VLOOKUP($A28,'effectif equipe'!$B$2:$AS$283,19,FALSE)))</f>
        <v>#N/A</v>
      </c>
    </row>
    <row r="29" spans="1:9" x14ac:dyDescent="0.25">
      <c r="A29" t="str">
        <f t="shared" ca="1" si="0"/>
        <v xml:space="preserve"> </v>
      </c>
      <c r="B29" t="str">
        <f t="array" aca="1" ref="B29" ca="1">IF(ROWS($1:27)&lt;=COUNTIF(TS_data,$B$1),INDEX(MesData,SMALL(IF(TS_data=$B$1,ROW(INDIRECT("1:"&amp;ROWS(TS_data)))),ROWS($1:27)),1),"")</f>
        <v/>
      </c>
      <c r="C29" t="str">
        <f t="array" aca="1" ref="C29" ca="1">IF(ROWS($1:27)&lt;=COUNTIF(TS_data,$B$1),INDEX(MesData,SMALL(IF(TS_data=$B$1,ROW(INDIRECT("1:"&amp;ROWS(TS_data)))),ROWS($1:27)),2),"")</f>
        <v/>
      </c>
      <c r="D29" s="13" t="str">
        <f t="array" aca="1" ref="D29" ca="1">IF(ROWS($1:27)&lt;=COUNTIF(TS_data,$B$1),INDEX(MesData,SMALL(IF(TS_data=$B$1,ROW(INDIRECT("1:"&amp;ROWS(TS_data)))),ROWS($1:27)),3),"")</f>
        <v/>
      </c>
      <c r="E29" s="56" t="e">
        <f ca="1">IF(A29="","",IF(VLOOKUP($A29,'effectif equipe'!$B$2:$AS$283,6,FALSE)="","",VLOOKUP($A29,'effectif equipe'!$B$2:$AS$283,6,FALSE)))</f>
        <v>#N/A</v>
      </c>
      <c r="F29" s="56" t="str">
        <f ca="1">IF(B29="","",IF(VLOOKUP($A29,'effectif equipe'!$B$2:$AS$283,7,FALSE)="","",VLOOKUP($A29,'effectif equipe'!$B$2:$AS$283,7,FALSE)))</f>
        <v/>
      </c>
      <c r="G29" s="56" t="str">
        <f ca="1">IF(C29="","",IF(VLOOKUP($A29,'effectif equipe'!$B$2:$AS$283,8,FALSE)="","",VLOOKUP($A29,'effectif equipe'!$B$2:$AS$283,8,FALSE)))</f>
        <v/>
      </c>
      <c r="H29" s="56" t="e">
        <f ca="1">IF(A29="","",IF(VLOOKUP($A29,'effectif equipe'!$B$2:$AS$283,16,FALSE)="","",VLOOKUP($A29,'effectif equipe'!$B$2:$AS$283,16,FALSE)))</f>
        <v>#N/A</v>
      </c>
      <c r="I29" s="56" t="e">
        <f ca="1">IF(A29="","",IF(VLOOKUP($A29,'effectif equipe'!$B$2:$AS$283,19,FALSE)="","",VLOOKUP($A29,'effectif equipe'!$B$2:$AS$283,19,FALSE)))</f>
        <v>#N/A</v>
      </c>
    </row>
    <row r="30" spans="1:9" x14ac:dyDescent="0.25">
      <c r="A30" t="str">
        <f ca="1">IF(B30="","",CONCATENATE(B30," ",C30))</f>
        <v/>
      </c>
      <c r="B30" t="str">
        <f t="array" aca="1" ref="B30" ca="1">IF(ROWS($1:28)&lt;=COUNTIF(TS_data,$B$1),INDEX(MesData,SMALL(IF(TS_data=$B$1,ROW(INDIRECT("1:"&amp;ROWS(TS_data)))),ROWS($1:28)),1),"")</f>
        <v/>
      </c>
      <c r="C30" t="str">
        <f t="array" aca="1" ref="C30" ca="1">IF(ROWS($1:28)&lt;=COUNTIF(TS_data,$B$1),INDEX(MesData,SMALL(IF(TS_data=$B$1,ROW(INDIRECT("1:"&amp;ROWS(TS_data)))),ROWS($1:28)),2),"")</f>
        <v/>
      </c>
      <c r="D30" s="13" t="str">
        <f t="array" aca="1" ref="D30" ca="1">IF(ROWS($1:28)&lt;=COUNTIF(TS_data,$B$1),INDEX(MesData,SMALL(IF(TS_data=$B$1,ROW(INDIRECT("1:"&amp;ROWS(TS_data)))),ROWS($1:28)),3),"")</f>
        <v/>
      </c>
      <c r="E30" s="56" t="str">
        <f ca="1">IF(A30="","",IF(VLOOKUP($A30,'effectif equipe'!$B$2:$AS$283,6,FALSE)="","",VLOOKUP($A30,'effectif equipe'!$B$2:$AS$283,6,FALSE)))</f>
        <v/>
      </c>
      <c r="F30" s="56" t="str">
        <f ca="1">IF(B30="","",IF(VLOOKUP($A30,'effectif equipe'!$B$2:$AS$283,7,FALSE)="","",VLOOKUP($A30,'effectif equipe'!$B$2:$AS$283,7,FALSE)))</f>
        <v/>
      </c>
      <c r="G30" s="56" t="str">
        <f ca="1">IF(C30="","",IF(VLOOKUP($A30,'effectif equipe'!$B$2:$AS$283,8,FALSE)="","",VLOOKUP($A30,'effectif equipe'!$B$2:$AS$283,8,FALSE)))</f>
        <v/>
      </c>
      <c r="H30" s="56" t="str">
        <f ca="1">IF(A30="","",IF(VLOOKUP($A30,'effectif equipe'!$B$2:$AS$283,16,FALSE)="","",VLOOKUP($A30,'effectif equipe'!$B$2:$AS$283,16,FALSE)))</f>
        <v/>
      </c>
      <c r="I30" s="56" t="str">
        <f ca="1">IF(A30="","",IF(VLOOKUP($A30,'effectif equipe'!$B$2:$AS$283,19,FALSE)="","",VLOOKUP($A30,'effectif equipe'!$B$2:$AS$283,19,FALSE)))</f>
        <v/>
      </c>
    </row>
    <row r="31" spans="1:9" x14ac:dyDescent="0.25">
      <c r="A31" t="str">
        <f t="shared" ref="A31:A38" ca="1" si="1">IF(B31="","",CONCATENATE(B31," ",C31))</f>
        <v/>
      </c>
      <c r="B31" t="str">
        <f t="array" aca="1" ref="B31" ca="1">IF(ROWS($1:29)&lt;=COUNTIF(TS_data,$B$1),INDEX(MesData,SMALL(IF(TS_data=$B$1,ROW(INDIRECT("1:"&amp;ROWS(TS_data)))),ROWS($1:29)),1),"")</f>
        <v/>
      </c>
      <c r="C31" t="str">
        <f t="array" aca="1" ref="C31" ca="1">IF(ROWS($1:29)&lt;=COUNTIF(TS_data,$B$1),INDEX(MesData,SMALL(IF(TS_data=$B$1,ROW(INDIRECT("1:"&amp;ROWS(TS_data)))),ROWS($1:29)),2),"")</f>
        <v/>
      </c>
      <c r="D31" s="13" t="str">
        <f t="array" aca="1" ref="D31" ca="1">IF(ROWS($1:29)&lt;=COUNTIF(TS_data,$B$1),INDEX(MesData,SMALL(IF(TS_data=$B$1,ROW(INDIRECT("1:"&amp;ROWS(TS_data)))),ROWS($1:29)),3),"")</f>
        <v/>
      </c>
      <c r="E31" s="56" t="str">
        <f ca="1">IF(A31="","",IF(VLOOKUP($A31,'effectif equipe'!$B$2:$AS$283,6,FALSE)="","",VLOOKUP($A31,'effectif equipe'!$B$2:$AS$283,6,FALSE)))</f>
        <v/>
      </c>
      <c r="F31" s="56" t="str">
        <f ca="1">IF(B31="","",IF(VLOOKUP($A31,'effectif equipe'!$B$2:$AS$283,7,FALSE)="","",VLOOKUP($A31,'effectif equipe'!$B$2:$AS$283,7,FALSE)))</f>
        <v/>
      </c>
      <c r="G31" s="56" t="str">
        <f ca="1">IF(C31="","",IF(VLOOKUP($A31,'effectif equipe'!$B$2:$AS$283,8,FALSE)="","",VLOOKUP($A31,'effectif equipe'!$B$2:$AS$283,8,FALSE)))</f>
        <v/>
      </c>
      <c r="H31" s="56" t="str">
        <f ca="1">IF(A31="","",IF(VLOOKUP($A31,'effectif equipe'!$B$2:$AS$283,16,FALSE)="","",VLOOKUP($A31,'effectif equipe'!$B$2:$AS$283,16,FALSE)))</f>
        <v/>
      </c>
      <c r="I31" s="56" t="str">
        <f ca="1">IF(A31="","",IF(VLOOKUP($A31,'effectif equipe'!$B$2:$AS$283,19,FALSE)="","",VLOOKUP($A31,'effectif equipe'!$B$2:$AS$283,19,FALSE)))</f>
        <v/>
      </c>
    </row>
    <row r="32" spans="1:9" x14ac:dyDescent="0.25">
      <c r="A32" t="str">
        <f t="shared" ca="1" si="1"/>
        <v/>
      </c>
      <c r="B32" t="str">
        <f t="array" aca="1" ref="B32" ca="1">IF(ROWS($1:30)&lt;=COUNTIF(TS_data,$B$1),INDEX(MesData,SMALL(IF(TS_data=$B$1,ROW(INDIRECT("1:"&amp;ROWS(TS_data)))),ROWS($1:30)),1),"")</f>
        <v/>
      </c>
      <c r="C32" t="str">
        <f t="array" aca="1" ref="C32" ca="1">IF(ROWS($1:30)&lt;=COUNTIF(TS_data,$B$1),INDEX(MesData,SMALL(IF(TS_data=$B$1,ROW(INDIRECT("1:"&amp;ROWS(TS_data)))),ROWS($1:30)),2),"")</f>
        <v/>
      </c>
      <c r="D32" s="13" t="str">
        <f t="array" aca="1" ref="D32" ca="1">IF(ROWS($1:30)&lt;=COUNTIF(TS_data,$B$1),INDEX(MesData,SMALL(IF(TS_data=$B$1,ROW(INDIRECT("1:"&amp;ROWS(TS_data)))),ROWS($1:30)),3),"")</f>
        <v/>
      </c>
      <c r="E32" s="56" t="str">
        <f ca="1">IF(A32="","",IF(VLOOKUP($A32,'effectif equipe'!$B$2:$AS$283,6,FALSE)="","",VLOOKUP($A32,'effectif equipe'!$B$2:$AS$283,6,FALSE)))</f>
        <v/>
      </c>
      <c r="F32" s="56" t="str">
        <f ca="1">IF(B32="","",IF(VLOOKUP($A32,'effectif equipe'!$B$2:$AS$283,7,FALSE)="","",VLOOKUP($A32,'effectif equipe'!$B$2:$AS$283,7,FALSE)))</f>
        <v/>
      </c>
      <c r="G32" s="56" t="str">
        <f ca="1">IF(C32="","",IF(VLOOKUP($A32,'effectif equipe'!$B$2:$AS$283,8,FALSE)="","",VLOOKUP($A32,'effectif equipe'!$B$2:$AS$283,8,FALSE)))</f>
        <v/>
      </c>
      <c r="H32" s="56" t="str">
        <f ca="1">IF(A32="","",IF(VLOOKUP($A32,'effectif equipe'!$B$2:$AS$283,16,FALSE)="","",VLOOKUP($A32,'effectif equipe'!$B$2:$AS$283,16,FALSE)))</f>
        <v/>
      </c>
      <c r="I32" s="56" t="str">
        <f ca="1">IF(A32="","",IF(VLOOKUP($A32,'effectif equipe'!$B$2:$AS$283,19,FALSE)="","",VLOOKUP($A32,'effectif equipe'!$B$2:$AS$283,19,FALSE)))</f>
        <v/>
      </c>
    </row>
    <row r="33" spans="1:9" x14ac:dyDescent="0.25">
      <c r="A33" t="str">
        <f t="shared" ca="1" si="1"/>
        <v/>
      </c>
      <c r="B33" t="str">
        <f t="array" aca="1" ref="B33" ca="1">IF(ROWS($1:31)&lt;=COUNTIF(TS_data,$B$1),INDEX(MesData,SMALL(IF(TS_data=$B$1,ROW(INDIRECT("1:"&amp;ROWS(TS_data)))),ROWS($1:31)),1),"")</f>
        <v/>
      </c>
      <c r="C33" t="str">
        <f t="array" aca="1" ref="C33" ca="1">IF(ROWS($1:31)&lt;=COUNTIF(TS_data,$B$1),INDEX(MesData,SMALL(IF(TS_data=$B$1,ROW(INDIRECT("1:"&amp;ROWS(TS_data)))),ROWS($1:31)),2),"")</f>
        <v/>
      </c>
      <c r="D33" s="13" t="str">
        <f t="array" aca="1" ref="D33" ca="1">IF(ROWS($1:31)&lt;=COUNTIF(TS_data,$B$1),INDEX(MesData,SMALL(IF(TS_data=$B$1,ROW(INDIRECT("1:"&amp;ROWS(TS_data)))),ROWS($1:31)),3),"")</f>
        <v/>
      </c>
      <c r="E33" s="56" t="str">
        <f ca="1">IF(A33="","",IF(VLOOKUP($A33,'effectif equipe'!$B$2:$AS$283,6,FALSE)="","",VLOOKUP($A33,'effectif equipe'!$B$2:$AS$283,6,FALSE)))</f>
        <v/>
      </c>
      <c r="F33" s="56" t="str">
        <f ca="1">IF(B33="","",IF(VLOOKUP($A33,'effectif equipe'!$B$2:$AS$283,7,FALSE)="","",VLOOKUP($A33,'effectif equipe'!$B$2:$AS$283,7,FALSE)))</f>
        <v/>
      </c>
      <c r="G33" s="56" t="str">
        <f ca="1">IF(C33="","",IF(VLOOKUP($A33,'effectif equipe'!$B$2:$AS$283,8,FALSE)="","",VLOOKUP($A33,'effectif equipe'!$B$2:$AS$283,8,FALSE)))</f>
        <v/>
      </c>
      <c r="H33" s="56" t="str">
        <f ca="1">IF(A33="","",IF(VLOOKUP($A33,'effectif equipe'!$B$2:$AS$283,16,FALSE)="","",VLOOKUP($A33,'effectif equipe'!$B$2:$AS$283,16,FALSE)))</f>
        <v/>
      </c>
      <c r="I33" s="56" t="str">
        <f ca="1">IF(A33="","",IF(VLOOKUP($A33,'effectif equipe'!$B$2:$AS$283,19,FALSE)="","",VLOOKUP($A33,'effectif equipe'!$B$2:$AS$283,19,FALSE)))</f>
        <v/>
      </c>
    </row>
    <row r="34" spans="1:9" x14ac:dyDescent="0.25">
      <c r="A34" t="str">
        <f t="shared" ca="1" si="1"/>
        <v/>
      </c>
      <c r="B34" t="str">
        <f t="array" aca="1" ref="B34" ca="1">IF(ROWS($1:32)&lt;=COUNTIF(TS_data,$B$1),INDEX(MesData,SMALL(IF(TS_data=$B$1,ROW(INDIRECT("1:"&amp;ROWS(TS_data)))),ROWS($1:32)),1),"")</f>
        <v/>
      </c>
      <c r="C34" t="str">
        <f t="array" aca="1" ref="C34" ca="1">IF(ROWS($1:32)&lt;=COUNTIF(TS_data,$B$1),INDEX(MesData,SMALL(IF(TS_data=$B$1,ROW(INDIRECT("1:"&amp;ROWS(TS_data)))),ROWS($1:32)),2),"")</f>
        <v/>
      </c>
      <c r="D34" s="13" t="str">
        <f t="array" aca="1" ref="D34" ca="1">IF(ROWS($1:32)&lt;=COUNTIF(TS_data,$B$1),INDEX(MesData,SMALL(IF(TS_data=$B$1,ROW(INDIRECT("1:"&amp;ROWS(TS_data)))),ROWS($1:32)),3),"")</f>
        <v/>
      </c>
      <c r="E34" s="56" t="str">
        <f ca="1">IF(A34="","",IF(VLOOKUP($A34,'effectif equipe'!$B$2:$AS$283,6,FALSE)="","",VLOOKUP($A34,'effectif equipe'!$B$2:$AS$283,6,FALSE)))</f>
        <v/>
      </c>
      <c r="F34" s="56" t="str">
        <f ca="1">IF(B34="","",IF(VLOOKUP($A34,'effectif equipe'!$B$2:$AS$283,7,FALSE)="","",VLOOKUP($A34,'effectif equipe'!$B$2:$AS$283,7,FALSE)))</f>
        <v/>
      </c>
      <c r="G34" s="56" t="str">
        <f ca="1">IF(C34="","",IF(VLOOKUP($A34,'effectif equipe'!$B$2:$AS$283,8,FALSE)="","",VLOOKUP($A34,'effectif equipe'!$B$2:$AS$283,8,FALSE)))</f>
        <v/>
      </c>
      <c r="H34" s="56" t="str">
        <f ca="1">IF(A34="","",IF(VLOOKUP($A34,'effectif equipe'!$B$2:$AS$283,16,FALSE)="","",VLOOKUP($A34,'effectif equipe'!$B$2:$AS$283,16,FALSE)))</f>
        <v/>
      </c>
      <c r="I34" s="56" t="str">
        <f ca="1">IF(A34="","",IF(VLOOKUP($A34,'effectif equipe'!$B$2:$AS$283,19,FALSE)="","",VLOOKUP($A34,'effectif equipe'!$B$2:$AS$283,19,FALSE)))</f>
        <v/>
      </c>
    </row>
    <row r="35" spans="1:9" x14ac:dyDescent="0.25">
      <c r="A35" t="str">
        <f t="shared" ca="1" si="1"/>
        <v/>
      </c>
      <c r="B35" t="str">
        <f t="array" aca="1" ref="B35" ca="1">IF(ROWS($1:33)&lt;=COUNTIF(TS_data,$B$1),INDEX(MesData,SMALL(IF(TS_data=$B$1,ROW(INDIRECT("1:"&amp;ROWS(TS_data)))),ROWS($1:33)),1),"")</f>
        <v/>
      </c>
      <c r="C35" t="str">
        <f t="array" aca="1" ref="C35" ca="1">IF(ROWS($1:33)&lt;=COUNTIF(TS_data,$B$1),INDEX(MesData,SMALL(IF(TS_data=$B$1,ROW(INDIRECT("1:"&amp;ROWS(TS_data)))),ROWS($1:33)),2),"")</f>
        <v/>
      </c>
      <c r="D35" s="13" t="str">
        <f t="array" aca="1" ref="D35" ca="1">IF(ROWS($1:33)&lt;=COUNTIF(TS_data,$B$1),INDEX(MesData,SMALL(IF(TS_data=$B$1,ROW(INDIRECT("1:"&amp;ROWS(TS_data)))),ROWS($1:33)),3),"")</f>
        <v/>
      </c>
      <c r="E35" s="56" t="str">
        <f ca="1">IF(A35="","",IF(VLOOKUP($A35,'effectif equipe'!$B$2:$AS$283,6,FALSE)="","",VLOOKUP($A35,'effectif equipe'!$B$2:$AS$283,6,FALSE)))</f>
        <v/>
      </c>
      <c r="F35" s="56" t="str">
        <f ca="1">IF(B35="","",IF(VLOOKUP($A35,'effectif equipe'!$B$2:$AS$283,7,FALSE)="","",VLOOKUP($A35,'effectif equipe'!$B$2:$AS$283,7,FALSE)))</f>
        <v/>
      </c>
      <c r="G35" s="56" t="str">
        <f ca="1">IF(C35="","",IF(VLOOKUP($A35,'effectif equipe'!$B$2:$AS$283,8,FALSE)="","",VLOOKUP($A35,'effectif equipe'!$B$2:$AS$283,8,FALSE)))</f>
        <v/>
      </c>
      <c r="H35" s="56" t="str">
        <f ca="1">IF(A35="","",IF(VLOOKUP($A35,'effectif equipe'!$B$2:$AS$283,16,FALSE)="","",VLOOKUP($A35,'effectif equipe'!$B$2:$AS$283,16,FALSE)))</f>
        <v/>
      </c>
      <c r="I35" s="56" t="str">
        <f ca="1">IF(A35="","",IF(VLOOKUP($A35,'effectif equipe'!$B$2:$AS$283,19,FALSE)="","",VLOOKUP($A35,'effectif equipe'!$B$2:$AS$283,19,FALSE)))</f>
        <v/>
      </c>
    </row>
    <row r="36" spans="1:9" x14ac:dyDescent="0.25">
      <c r="A36" t="str">
        <f t="shared" ca="1" si="1"/>
        <v/>
      </c>
      <c r="B36" t="str">
        <f t="array" aca="1" ref="B36" ca="1">IF(ROWS($1:34)&lt;=COUNTIF(TS_data,$B$1),INDEX(MesData,SMALL(IF(TS_data=$B$1,ROW(INDIRECT("1:"&amp;ROWS(TS_data)))),ROWS($1:34)),1),"")</f>
        <v/>
      </c>
      <c r="C36" t="str">
        <f t="array" aca="1" ref="C36" ca="1">IF(ROWS($1:34)&lt;=COUNTIF(TS_data,$B$1),INDEX(MesData,SMALL(IF(TS_data=$B$1,ROW(INDIRECT("1:"&amp;ROWS(TS_data)))),ROWS($1:34)),2),"")</f>
        <v/>
      </c>
      <c r="D36" s="13" t="str">
        <f t="array" aca="1" ref="D36" ca="1">IF(ROWS($1:34)&lt;=COUNTIF(TS_data,$B$1),INDEX(MesData,SMALL(IF(TS_data=$B$1,ROW(INDIRECT("1:"&amp;ROWS(TS_data)))),ROWS($1:34)),3),"")</f>
        <v/>
      </c>
      <c r="E36" s="56" t="str">
        <f ca="1">IF(A36="","",IF(VLOOKUP($A36,'effectif equipe'!$B$2:$AS$283,6,FALSE)="","",VLOOKUP($A36,'effectif equipe'!$B$2:$AS$283,6,FALSE)))</f>
        <v/>
      </c>
      <c r="F36" s="56" t="str">
        <f ca="1">IF(B36="","",IF(VLOOKUP($A36,'effectif equipe'!$B$2:$AS$283,7,FALSE)="","",VLOOKUP($A36,'effectif equipe'!$B$2:$AS$283,7,FALSE)))</f>
        <v/>
      </c>
      <c r="G36" s="56" t="str">
        <f ca="1">IF(C36="","",IF(VLOOKUP($A36,'effectif equipe'!$B$2:$AS$283,8,FALSE)="","",VLOOKUP($A36,'effectif equipe'!$B$2:$AS$283,8,FALSE)))</f>
        <v/>
      </c>
      <c r="H36" s="56" t="str">
        <f ca="1">IF(A36="","",IF(VLOOKUP($A36,'effectif equipe'!$B$2:$AS$283,16,FALSE)="","",VLOOKUP($A36,'effectif equipe'!$B$2:$AS$283,16,FALSE)))</f>
        <v/>
      </c>
      <c r="I36" s="56" t="str">
        <f ca="1">IF(A36="","",IF(VLOOKUP($A36,'effectif equipe'!$B$2:$AS$283,19,FALSE)="","",VLOOKUP($A36,'effectif equipe'!$B$2:$AS$283,19,FALSE)))</f>
        <v/>
      </c>
    </row>
    <row r="37" spans="1:9" x14ac:dyDescent="0.25">
      <c r="A37" t="str">
        <f t="shared" ca="1" si="1"/>
        <v/>
      </c>
      <c r="B37" t="str">
        <f t="array" aca="1" ref="B37" ca="1">IF(ROWS($1:35)&lt;=COUNTIF(TS_data,$B$1),INDEX(MesData,SMALL(IF(TS_data=$B$1,ROW(INDIRECT("1:"&amp;ROWS(TS_data)))),ROWS($1:35)),1),"")</f>
        <v/>
      </c>
      <c r="C37" t="str">
        <f t="array" aca="1" ref="C37" ca="1">IF(ROWS($1:35)&lt;=COUNTIF(TS_data,$B$1),INDEX(MesData,SMALL(IF(TS_data=$B$1,ROW(INDIRECT("1:"&amp;ROWS(TS_data)))),ROWS($1:35)),2),"")</f>
        <v/>
      </c>
      <c r="D37" s="13" t="str">
        <f t="array" aca="1" ref="D37" ca="1">IF(ROWS($1:35)&lt;=COUNTIF(TS_data,$B$1),INDEX(MesData,SMALL(IF(TS_data=$B$1,ROW(INDIRECT("1:"&amp;ROWS(TS_data)))),ROWS($1:35)),3),"")</f>
        <v/>
      </c>
      <c r="E37" s="56" t="str">
        <f ca="1">IF(A37="","",IF(VLOOKUP($A37,'effectif equipe'!$B$2:$AS$283,6,FALSE)="","",VLOOKUP($A37,'effectif equipe'!$B$2:$AS$283,6,FALSE)))</f>
        <v/>
      </c>
      <c r="F37" s="56" t="str">
        <f ca="1">IF(B37="","",IF(VLOOKUP($A37,'effectif equipe'!$B$2:$AS$283,7,FALSE)="","",VLOOKUP($A37,'effectif equipe'!$B$2:$AS$283,7,FALSE)))</f>
        <v/>
      </c>
      <c r="G37" s="56" t="str">
        <f ca="1">IF(C37="","",IF(VLOOKUP($A37,'effectif equipe'!$B$2:$AS$283,8,FALSE)="","",VLOOKUP($A37,'effectif equipe'!$B$2:$AS$283,8,FALSE)))</f>
        <v/>
      </c>
      <c r="H37" s="56" t="str">
        <f ca="1">IF(A37="","",IF(VLOOKUP($A37,'effectif equipe'!$B$2:$AS$283,16,FALSE)="","",VLOOKUP($A37,'effectif equipe'!$B$2:$AS$283,16,FALSE)))</f>
        <v/>
      </c>
      <c r="I37" s="56" t="str">
        <f ca="1">IF(A37="","",IF(VLOOKUP($A37,'effectif equipe'!$B$2:$AS$283,19,FALSE)="","",VLOOKUP($A37,'effectif equipe'!$B$2:$AS$283,19,FALSE)))</f>
        <v/>
      </c>
    </row>
    <row r="38" spans="1:9" x14ac:dyDescent="0.25">
      <c r="A38" t="str">
        <f t="shared" ca="1" si="1"/>
        <v/>
      </c>
      <c r="B38" t="str">
        <f t="array" aca="1" ref="B38" ca="1">IF(ROWS($1:36)&lt;=COUNTIF(TS_data,$B$1),INDEX(MesData,SMALL(IF(TS_data=$B$1,ROW(INDIRECT("1:"&amp;ROWS(TS_data)))),ROWS($1:36)),1),"")</f>
        <v/>
      </c>
      <c r="C38" t="str">
        <f t="array" aca="1" ref="C38" ca="1">IF(ROWS($1:36)&lt;=COUNTIF(TS_data,$B$1),INDEX(MesData,SMALL(IF(TS_data=$B$1,ROW(INDIRECT("1:"&amp;ROWS(TS_data)))),ROWS($1:36)),2),"")</f>
        <v/>
      </c>
      <c r="D38" s="13" t="str">
        <f t="array" aca="1" ref="D38" ca="1">IF(ROWS($1:36)&lt;=COUNTIF(TS_data,$B$1),INDEX(MesData,SMALL(IF(TS_data=$B$1,ROW(INDIRECT("1:"&amp;ROWS(TS_data)))),ROWS($1:36)),3),"")</f>
        <v/>
      </c>
      <c r="E38" s="56" t="str">
        <f ca="1">IF(A38="","",IF(VLOOKUP($A38,'effectif equipe'!$B$2:$AS$283,6,FALSE)="","",VLOOKUP($A38,'effectif equipe'!$B$2:$AS$283,6,FALSE)))</f>
        <v/>
      </c>
      <c r="F38" s="56" t="str">
        <f ca="1">IF(B38="","",IF(VLOOKUP($A38,'effectif equipe'!$B$2:$AS$283,7,FALSE)="","",VLOOKUP($A38,'effectif equipe'!$B$2:$AS$283,7,FALSE)))</f>
        <v/>
      </c>
      <c r="G38" s="56" t="str">
        <f ca="1">IF(C38="","",IF(VLOOKUP($A38,'effectif equipe'!$B$2:$AS$283,8,FALSE)="","",VLOOKUP($A38,'effectif equipe'!$B$2:$AS$283,8,FALSE)))</f>
        <v/>
      </c>
      <c r="H38" s="56" t="str">
        <f ca="1">IF(A38="","",IF(VLOOKUP($A38,'effectif equipe'!$B$2:$AS$283,16,FALSE)="","",VLOOKUP($A38,'effectif equipe'!$B$2:$AS$283,16,FALSE)))</f>
        <v/>
      </c>
      <c r="I38" s="56" t="str">
        <f ca="1">IF(A38="","",IF(VLOOKUP($A38,'effectif equipe'!$B$2:$AS$283,19,FALSE)="","",VLOOKUP($A38,'effectif equipe'!$B$2:$AS$283,19,FALSE)))</f>
        <v/>
      </c>
    </row>
    <row r="39" spans="1:9" x14ac:dyDescent="0.25">
      <c r="B39" t="str">
        <f t="array" aca="1" ref="B39" ca="1">IF(ROWS($1:37)&lt;=COUNTIF(TS_data,$B$1),INDEX(MesData,SMALL(IF(TS_data=$B$1,ROW(INDIRECT("1:"&amp;ROWS(TS_data)))),ROWS($1:37)),1),"")</f>
        <v/>
      </c>
      <c r="C39" t="str">
        <f t="array" aca="1" ref="C39" ca="1">IF(ROWS($1:37)&lt;=COUNTIF(TS_data,$B$1),INDEX(MesData,SMALL(IF(TS_data=$B$1,ROW(INDIRECT("1:"&amp;ROWS(TS_data)))),ROWS($1:37)),2),"")</f>
        <v/>
      </c>
      <c r="D39" s="13" t="str">
        <f t="array" aca="1" ref="D39" ca="1">IF(ROWS($1:37)&lt;=COUNTIF(TS_data,$B$1),INDEX(MesData,SMALL(IF(TS_data=$B$1,ROW(INDIRECT("1:"&amp;ROWS(TS_data)))),ROWS($1:37)),3),"")</f>
        <v/>
      </c>
      <c r="E39" s="56" t="str">
        <f>IF(A39="","",IF(VLOOKUP($A39,'effectif equipe'!$B$2:$AS$283,6,FALSE)="","",VLOOKUP($A39,'effectif equipe'!$B$2:$AS$283,6,FALSE)))</f>
        <v/>
      </c>
      <c r="F39" s="56" t="str">
        <f ca="1">IF(B39="","",IF(VLOOKUP($A39,'effectif equipe'!$B$2:$AS$283,7,FALSE)="","",VLOOKUP($A39,'effectif equipe'!$B$2:$AS$283,7,FALSE)))</f>
        <v/>
      </c>
      <c r="G39" s="56" t="str">
        <f ca="1">IF(C39="","",IF(VLOOKUP($A39,'effectif equipe'!$B$2:$AS$283,8,FALSE)="","",VLOOKUP($A39,'effectif equipe'!$B$2:$AS$283,8,FALSE)))</f>
        <v/>
      </c>
      <c r="H39" s="56" t="str">
        <f>IF(A39="","",IF(VLOOKUP($A39,'effectif equipe'!$B$2:$AS$283,16,FALSE)="","",VLOOKUP($A39,'effectif equipe'!$B$2:$AS$283,16,FALSE)))</f>
        <v/>
      </c>
      <c r="I39" s="56" t="str">
        <f>IF(A39="","",IF(VLOOKUP($A39,'effectif equipe'!$B$2:$AS$283,19,FALSE)="","",VLOOKUP($A39,'effectif equipe'!$B$2:$AS$283,19,FALSE)))</f>
        <v/>
      </c>
    </row>
    <row r="40" spans="1:9" x14ac:dyDescent="0.25">
      <c r="B40" t="str">
        <f t="array" aca="1" ref="B40" ca="1">IF(ROWS($1:38)&lt;=COUNTIF(TS_data,$B$1),INDEX(MesData,SMALL(IF(TS_data=$B$1,ROW(INDIRECT("1:"&amp;ROWS(TS_data)))),ROWS($1:38)),1),"")</f>
        <v/>
      </c>
      <c r="C40" t="str">
        <f t="array" aca="1" ref="C40" ca="1">IF(ROWS($1:38)&lt;=COUNTIF(TS_data,$B$1),INDEX(MesData,SMALL(IF(TS_data=$B$1,ROW(INDIRECT("1:"&amp;ROWS(TS_data)))),ROWS($1:38)),2),"")</f>
        <v/>
      </c>
      <c r="D40" s="13" t="str">
        <f t="array" aca="1" ref="D40" ca="1">IF(ROWS($1:38)&lt;=COUNTIF(TS_data,$B$1),INDEX(MesData,SMALL(IF(TS_data=$B$1,ROW(INDIRECT("1:"&amp;ROWS(TS_data)))),ROWS($1:38)),3),"")</f>
        <v/>
      </c>
      <c r="E40" s="56" t="str">
        <f>IF(A40="","",VLOOKUP($A40,'effectif equipe'!$B$2:$AP$280,6,FALSE))</f>
        <v/>
      </c>
      <c r="H40" s="56" t="str">
        <f>IF(A40="","",IF(VLOOKUP($A40,'effectif equipe'!$B$2:$AS$283,16,FALSE)="","",VLOOKUP($A40,'effectif equipe'!$B$2:$AS$283,16,FALSE)))</f>
        <v/>
      </c>
      <c r="I40" s="56" t="str">
        <f>IF(A40="","",IF(VLOOKUP($A40,'effectif equipe'!$B$2:$AS$283,19,FALSE)="","",VLOOKUP($A40,'effectif equipe'!$B$2:$AS$283,19,FALSE)))</f>
        <v/>
      </c>
    </row>
    <row r="41" spans="1:9" x14ac:dyDescent="0.25">
      <c r="B41" t="str">
        <f t="array" aca="1" ref="B41" ca="1">IF(ROWS($1:39)&lt;=COUNTIF(TS_data,$B$1),INDEX(MesData,SMALL(IF(TS_data=$B$1,ROW(INDIRECT("1:"&amp;ROWS(TS_data)))),ROWS($1:39)),1),"")</f>
        <v/>
      </c>
      <c r="C41" t="str">
        <f t="array" aca="1" ref="C41" ca="1">IF(ROWS($1:39)&lt;=COUNTIF(TS_data,$B$1),INDEX(MesData,SMALL(IF(TS_data=$B$1,ROW(INDIRECT("1:"&amp;ROWS(TS_data)))),ROWS($1:39)),2),"")</f>
        <v/>
      </c>
      <c r="D41" s="13" t="str">
        <f t="array" aca="1" ref="D41" ca="1">IF(ROWS($1:39)&lt;=COUNTIF(TS_data,$B$1),INDEX(MesData,SMALL(IF(TS_data=$B$1,ROW(INDIRECT("1:"&amp;ROWS(TS_data)))),ROWS($1:39)),3),"")</f>
        <v/>
      </c>
      <c r="E41" s="56" t="str">
        <f>IF(A41="","",VLOOKUP($A41,'effectif equipe'!$B$2:$AP$280,6,FALSE))</f>
        <v/>
      </c>
      <c r="H41" s="56" t="str">
        <f>IF(A41="","",IF(VLOOKUP($A41,'effectif equipe'!$B$2:$AS$283,16,FALSE)="","",VLOOKUP($A41,'effectif equipe'!$B$2:$AS$283,16,FALSE)))</f>
        <v/>
      </c>
      <c r="I41" s="56" t="str">
        <f>IF(A41="","",IF(VLOOKUP($A41,'effectif equipe'!$B$2:$AS$283,19,FALSE)="","",VLOOKUP($A41,'effectif equipe'!$B$2:$AS$283,19,FALSE)))</f>
        <v/>
      </c>
    </row>
    <row r="42" spans="1:9" x14ac:dyDescent="0.25">
      <c r="B42" t="str">
        <f t="array" aca="1" ref="B42" ca="1">IF(ROWS($1:40)&lt;=COUNTIF(TS_data,$B$1),INDEX(MesData,SMALL(IF(TS_data=$B$1,ROW(INDIRECT("1:"&amp;ROWS(TS_data)))),ROWS($1:40)),1),"")</f>
        <v/>
      </c>
      <c r="C42" t="str">
        <f t="array" aca="1" ref="C42" ca="1">IF(ROWS($1:40)&lt;=COUNTIF(TS_data,$B$1),INDEX(MesData,SMALL(IF(TS_data=$B$1,ROW(INDIRECT("1:"&amp;ROWS(TS_data)))),ROWS($1:40)),2),"")</f>
        <v/>
      </c>
      <c r="D42" s="13" t="str">
        <f t="array" aca="1" ref="D42" ca="1">IF(ROWS($1:40)&lt;=COUNTIF(TS_data,$B$1),INDEX(MesData,SMALL(IF(TS_data=$B$1,ROW(INDIRECT("1:"&amp;ROWS(TS_data)))),ROWS($1:40)),3),"")</f>
        <v/>
      </c>
      <c r="E42" s="56" t="str">
        <f>IF(A42="","",VLOOKUP($A42,'effectif equipe'!$B$2:$AP$280,6,FALSE))</f>
        <v/>
      </c>
      <c r="H42" s="56" t="str">
        <f>IF(A42="","",IF(VLOOKUP($A42,'effectif equipe'!$B$2:$AS$283,16,FALSE)="","",VLOOKUP($A42,'effectif equipe'!$B$2:$AS$283,16,FALSE)))</f>
        <v/>
      </c>
      <c r="I42" s="56" t="str">
        <f>IF(A42="","",IF(VLOOKUP($A42,'effectif equipe'!$B$2:$AS$283,19,FALSE)="","",VLOOKUP($A42,'effectif equipe'!$B$2:$AS$283,19,FALSE)))</f>
        <v/>
      </c>
    </row>
    <row r="43" spans="1:9" x14ac:dyDescent="0.25">
      <c r="B43" t="str">
        <f t="array" aca="1" ref="B43" ca="1">IF(ROWS($1:41)&lt;=COUNTIF(TS_data,$B$1),INDEX(MesData,SMALL(IF(TS_data=$B$1,ROW(INDIRECT("1:"&amp;ROWS(TS_data)))),ROWS($1:41)),1),"")</f>
        <v/>
      </c>
      <c r="C43" t="str">
        <f t="array" aca="1" ref="C43" ca="1">IF(ROWS($1:41)&lt;=COUNTIF(TS_data,$B$1),INDEX(MesData,SMALL(IF(TS_data=$B$1,ROW(INDIRECT("1:"&amp;ROWS(TS_data)))),ROWS($1:41)),2),"")</f>
        <v/>
      </c>
      <c r="D43" s="13" t="str">
        <f t="array" aca="1" ref="D43" ca="1">IF(ROWS($1:41)&lt;=COUNTIF(TS_data,$B$1),INDEX(MesData,SMALL(IF(TS_data=$B$1,ROW(INDIRECT("1:"&amp;ROWS(TS_data)))),ROWS($1:41)),3),"")</f>
        <v/>
      </c>
      <c r="E43" s="56" t="str">
        <f>IF(A43="","",VLOOKUP($A43,'effectif equipe'!$B$2:$AP$280,6,FALSE))</f>
        <v/>
      </c>
      <c r="H43" s="56" t="str">
        <f>IF(A43="","",IF(VLOOKUP($A43,'effectif equipe'!$B$2:$AS$283,16,FALSE)="","",VLOOKUP($A43,'effectif equipe'!$B$2:$AS$283,16,FALSE)))</f>
        <v/>
      </c>
      <c r="I43" s="56" t="str">
        <f>IF(A43="","",IF(VLOOKUP($A43,'effectif equipe'!$B$2:$AS$283,19,FALSE)="","",VLOOKUP($A43,'effectif equipe'!$B$2:$AS$283,19,FALSE)))</f>
        <v/>
      </c>
    </row>
    <row r="44" spans="1:9" x14ac:dyDescent="0.25">
      <c r="B44" t="str">
        <f t="array" aca="1" ref="B44" ca="1">IF(ROWS($1:42)&lt;=COUNTIF(TS_data,$B$1),INDEX(MesData,SMALL(IF(TS_data=$B$1,ROW(INDIRECT("1:"&amp;ROWS(TS_data)))),ROWS($1:42)),1),"")</f>
        <v/>
      </c>
      <c r="C44" t="str">
        <f t="array" aca="1" ref="C44" ca="1">IF(ROWS($1:42)&lt;=COUNTIF(TS_data,$B$1),INDEX(MesData,SMALL(IF(TS_data=$B$1,ROW(INDIRECT("1:"&amp;ROWS(TS_data)))),ROWS($1:42)),2),"")</f>
        <v/>
      </c>
      <c r="D44" s="13" t="str">
        <f t="array" aca="1" ref="D44" ca="1">IF(ROWS($1:42)&lt;=COUNTIF(TS_data,$B$1),INDEX(MesData,SMALL(IF(TS_data=$B$1,ROW(INDIRECT("1:"&amp;ROWS(TS_data)))),ROWS($1:42)),3),"")</f>
        <v/>
      </c>
      <c r="E44" s="56" t="str">
        <f>IF(A44="","",VLOOKUP($A44,'effectif equipe'!$B$2:$AP$280,6,FALSE))</f>
        <v/>
      </c>
      <c r="H44" s="56" t="str">
        <f>IF(A44="","",IF(VLOOKUP($A44,'effectif equipe'!$B$2:$AS$283,16,FALSE)="","",VLOOKUP($A44,'effectif equipe'!$B$2:$AS$283,16,FALSE)))</f>
        <v/>
      </c>
      <c r="I44" s="56" t="str">
        <f>IF(A44="","",IF(VLOOKUP($A44,'effectif equipe'!$B$2:$AS$283,19,FALSE)="","",VLOOKUP($A44,'effectif equipe'!$B$2:$AS$283,19,FALSE)))</f>
        <v/>
      </c>
    </row>
    <row r="45" spans="1:9" x14ac:dyDescent="0.25">
      <c r="B45" t="str">
        <f t="array" aca="1" ref="B45" ca="1">IF(ROWS($1:43)&lt;=COUNTIF(TS_data,$B$1),INDEX(MesData,SMALL(IF(TS_data=$B$1,ROW(INDIRECT("1:"&amp;ROWS(TS_data)))),ROWS($1:43)),1),"")</f>
        <v/>
      </c>
      <c r="D45" s="13" t="str">
        <f t="array" aca="1" ref="D45" ca="1">IF(ROWS($1:43)&lt;=COUNTIF(TS_data,$B$1),INDEX(MesData,SMALL(IF(TS_data=$B$1,ROW(INDIRECT("1:"&amp;ROWS(TS_data)))),ROWS($1:43)),3),"")</f>
        <v/>
      </c>
      <c r="E45" s="56" t="str">
        <f>IF(A45="","",VLOOKUP($A45,'effectif equipe'!$B$2:$AP$280,6,FALSE))</f>
        <v/>
      </c>
    </row>
    <row r="46" spans="1:9" x14ac:dyDescent="0.25">
      <c r="B46" t="str">
        <f t="array" aca="1" ref="B46" ca="1">IF(ROWS($1:44)&lt;=COUNTIF(TS_data,$B$1),INDEX(MesData,SMALL(IF(TS_data=$B$1,ROW(INDIRECT("1:"&amp;ROWS(TS_data)))),ROWS($1:44)),1),"")</f>
        <v/>
      </c>
      <c r="C46" t="str">
        <f t="array" aca="1" ref="C46" ca="1">IF(ROWS($1:44)&lt;=COUNTIF(TS_data,$B$1),INDEX(MesData,SMALL(IF(TS_data=$B$1,ROW(INDIRECT("1:"&amp;ROWS(TS_data)))),ROWS($1:44)),2),"")</f>
        <v/>
      </c>
      <c r="D46" s="13" t="str">
        <f t="array" aca="1" ref="D46" ca="1">IF(ROWS($1:44)&lt;=COUNTIF(TS_data,$B$1),INDEX(MesData,SMALL(IF(TS_data=$B$1,ROW(INDIRECT("1:"&amp;ROWS(TS_data)))),ROWS($1:44)),3),"")</f>
        <v/>
      </c>
      <c r="E46" s="56" t="str">
        <f>IF(A46="","",VLOOKUP($A46,'effectif equipe'!$B$2:$AP$280,6,FALSE))</f>
        <v/>
      </c>
    </row>
    <row r="47" spans="1:9" x14ac:dyDescent="0.25">
      <c r="B47" t="str">
        <f t="array" aca="1" ref="B47" ca="1">IF(ROWS($1:45)&lt;=COUNTIF(TS_data,$B$1),INDEX(MesData,SMALL(IF(TS_data=$B$1,ROW(INDIRECT("1:"&amp;ROWS(TS_data)))),ROWS($1:45)),1),"")</f>
        <v/>
      </c>
      <c r="C47" t="str">
        <f t="array" aca="1" ref="C47" ca="1">IF(ROWS($1:45)&lt;=COUNTIF(TS_data,$B$1),INDEX(MesData,SMALL(IF(TS_data=$B$1,ROW(INDIRECT("1:"&amp;ROWS(TS_data)))),ROWS($1:45)),2),"")</f>
        <v/>
      </c>
      <c r="D47" s="13" t="str">
        <f t="array" aca="1" ref="D47" ca="1">IF(ROWS($1:45)&lt;=COUNTIF(TS_data,$B$1),INDEX(MesData,SMALL(IF(TS_data=$B$1,ROW(INDIRECT("1:"&amp;ROWS(TS_data)))),ROWS($1:45)),3),"")</f>
        <v/>
      </c>
      <c r="E47" s="56" t="str">
        <f>IF(A47="","",VLOOKUP($A47,'effectif equipe'!$B$2:$AP$280,6,FALSE))</f>
        <v/>
      </c>
    </row>
    <row r="48" spans="1:9" x14ac:dyDescent="0.25">
      <c r="B48" t="str">
        <f t="array" aca="1" ref="B48" ca="1">IF(ROWS($1:46)&lt;=COUNTIF(TS_data,$B$1),INDEX(MesData,SMALL(IF(TS_data=$B$1,ROW(INDIRECT("1:"&amp;ROWS(TS_data)))),ROWS($1:46)),1),"")</f>
        <v/>
      </c>
      <c r="C48" t="str">
        <f t="array" aca="1" ref="C48" ca="1">IF(ROWS($1:46)&lt;=COUNTIF(TS_data,$B$1),INDEX(MesData,SMALL(IF(TS_data=$B$1,ROW(INDIRECT("1:"&amp;ROWS(TS_data)))),ROWS($1:46)),2),"")</f>
        <v/>
      </c>
      <c r="D48" s="13" t="str">
        <f t="array" aca="1" ref="D48" ca="1">IF(ROWS($1:46)&lt;=COUNTIF(TS_data,$B$1),INDEX(MesData,SMALL(IF(TS_data=$B$1,ROW(INDIRECT("1:"&amp;ROWS(TS_data)))),ROWS($1:46)),3),"")</f>
        <v/>
      </c>
      <c r="E48" s="56" t="str">
        <f>IF(A48="","",VLOOKUP($A48,'effectif equipe'!$B$2:$AP$280,6,FALSE))</f>
        <v/>
      </c>
    </row>
    <row r="49" spans="2:5" x14ac:dyDescent="0.25">
      <c r="B49" t="str">
        <f t="array" aca="1" ref="B49" ca="1">IF(ROWS($1:47)&lt;=COUNTIF(TS_data,$B$1),INDEX(MesData,SMALL(IF(TS_data=$B$1,ROW(INDIRECT("1:"&amp;ROWS(TS_data)))),ROWS($1:47)),1),"")</f>
        <v/>
      </c>
      <c r="C49" t="str">
        <f t="array" aca="1" ref="C49" ca="1">IF(ROWS($1:47)&lt;=COUNTIF(TS_data,$B$1),INDEX(MesData,SMALL(IF(TS_data=$B$1,ROW(INDIRECT("1:"&amp;ROWS(TS_data)))),ROWS($1:47)),2),"")</f>
        <v/>
      </c>
      <c r="D49" s="13" t="str">
        <f t="array" aca="1" ref="D49" ca="1">IF(ROWS($1:47)&lt;=COUNTIF(TS_data,$B$1),INDEX(MesData,SMALL(IF(TS_data=$B$1,ROW(INDIRECT("1:"&amp;ROWS(TS_data)))),ROWS($1:47)),3),"")</f>
        <v/>
      </c>
      <c r="E49" s="56" t="str">
        <f>IF(A49="","",VLOOKUP($A49,'effectif equipe'!$B$2:$AP$280,6,FALSE))</f>
        <v/>
      </c>
    </row>
    <row r="50" spans="2:5" x14ac:dyDescent="0.25">
      <c r="B50" t="str">
        <f t="array" aca="1" ref="B50" ca="1">IF(ROWS($1:48)&lt;=COUNTIF(TS_data,$B$1),INDEX(MesData,SMALL(IF(TS_data=$B$1,ROW(INDIRECT("1:"&amp;ROWS(TS_data)))),ROWS($1:48)),1),"")</f>
        <v/>
      </c>
      <c r="C50" t="str">
        <f t="array" aca="1" ref="C50" ca="1">IF(ROWS($1:48)&lt;=COUNTIF(TS_data,$B$1),INDEX(MesData,SMALL(IF(TS_data=$B$1,ROW(INDIRECT("1:"&amp;ROWS(TS_data)))),ROWS($1:48)),2),"")</f>
        <v/>
      </c>
      <c r="D50" s="13" t="str">
        <f t="array" aca="1" ref="D50" ca="1">IF(ROWS($1:48)&lt;=COUNTIF(TS_data,$B$1),INDEX(MesData,SMALL(IF(TS_data=$B$1,ROW(INDIRECT("1:"&amp;ROWS(TS_data)))),ROWS($1:48)),3),"")</f>
        <v/>
      </c>
      <c r="E50" s="56" t="str">
        <f>IF(A50="","",VLOOKUP($A50,'effectif equipe'!$B$2:$AP$280,6,FALSE))</f>
        <v/>
      </c>
    </row>
    <row r="51" spans="2:5" x14ac:dyDescent="0.25">
      <c r="B51" t="str">
        <f t="array" aca="1" ref="B51" ca="1">IF(ROWS($1:49)&lt;=COUNTIF(TS_data,$B$1),INDEX(MesData,SMALL(IF(TS_data=$B$1,ROW(INDIRECT("1:"&amp;ROWS(TS_data)))),ROWS($1:49)),1),"")</f>
        <v/>
      </c>
      <c r="C51" t="str">
        <f t="array" aca="1" ref="C51" ca="1">IF(ROWS($1:49)&lt;=COUNTIF(TS_data,$B$1),INDEX(MesData,SMALL(IF(TS_data=$B$1,ROW(INDIRECT("1:"&amp;ROWS(TS_data)))),ROWS($1:49)),2),"")</f>
        <v/>
      </c>
      <c r="D51" s="13" t="str">
        <f t="array" aca="1" ref="D51" ca="1">IF(ROWS($1:49)&lt;=COUNTIF(TS_data,$B$1),INDEX(MesData,SMALL(IF(TS_data=$B$1,ROW(INDIRECT("1:"&amp;ROWS(TS_data)))),ROWS($1:49)),3),"")</f>
        <v/>
      </c>
      <c r="E51" s="56" t="str">
        <f>IF(A51="","",VLOOKUP($A51,'effectif equipe'!$B$2:$AP$280,6,FALSE))</f>
        <v/>
      </c>
    </row>
    <row r="52" spans="2:5" x14ac:dyDescent="0.25">
      <c r="B52" t="str">
        <f t="array" aca="1" ref="B52" ca="1">IF(ROWS($1:50)&lt;=COUNTIF(TS_data,$B$1),INDEX(MesData,SMALL(IF(TS_data=$B$1,ROW(INDIRECT("1:"&amp;ROWS(TS_data)))),ROWS($1:50)),1),"")</f>
        <v/>
      </c>
      <c r="C52" t="str">
        <f t="array" aca="1" ref="C52" ca="1">IF(ROWS($1:50)&lt;=COUNTIF(TS_data,$B$1),INDEX(MesData,SMALL(IF(TS_data=$B$1,ROW(INDIRECT("1:"&amp;ROWS(TS_data)))),ROWS($1:50)),2),"")</f>
        <v/>
      </c>
      <c r="D52" s="13" t="str">
        <f t="array" aca="1" ref="D52" ca="1">IF(ROWS($1:50)&lt;=COUNTIF(TS_data,$B$1),INDEX(MesData,SMALL(IF(TS_data=$B$1,ROW(INDIRECT("1:"&amp;ROWS(TS_data)))),ROWS($1:50)),3),"")</f>
        <v/>
      </c>
      <c r="E52" s="56" t="str">
        <f>IF(A52="","",VLOOKUP($A52,'effectif equipe'!$B$2:$AP$280,6,FALSE))</f>
        <v/>
      </c>
    </row>
    <row r="53" spans="2:5" x14ac:dyDescent="0.25">
      <c r="B53" t="str">
        <f t="array" aca="1" ref="B53" ca="1">IF(ROWS($1:51)&lt;=COUNTIF(TS_data,$B$1),INDEX(MesData,SMALL(IF(TS_data=$B$1,ROW(INDIRECT("1:"&amp;ROWS(TS_data)))),ROWS($1:51)),1),"")</f>
        <v/>
      </c>
      <c r="C53" t="str">
        <f t="array" aca="1" ref="C53" ca="1">IF(ROWS($1:51)&lt;=COUNTIF(TS_data,$B$1),INDEX(MesData,SMALL(IF(TS_data=$B$1,ROW(INDIRECT("1:"&amp;ROWS(TS_data)))),ROWS($1:51)),2),"")</f>
        <v/>
      </c>
      <c r="D53" s="13" t="str">
        <f t="array" aca="1" ref="D53" ca="1">IF(ROWS($1:51)&lt;=COUNTIF(TS_data,$B$1),INDEX(MesData,SMALL(IF(TS_data=$B$1,ROW(INDIRECT("1:"&amp;ROWS(TS_data)))),ROWS($1:51)),3),"")</f>
        <v/>
      </c>
      <c r="E53" s="56" t="str">
        <f>IF(A53="","",VLOOKUP($A53,'effectif equipe'!$B$2:$AP$280,6,FALSE))</f>
        <v/>
      </c>
    </row>
    <row r="54" spans="2:5" x14ac:dyDescent="0.25">
      <c r="B54" t="str">
        <f t="array" aca="1" ref="B54" ca="1">IF(ROWS($1:52)&lt;=COUNTIF(TS_data,$B$1),INDEX(MesData,SMALL(IF(TS_data=$B$1,ROW(INDIRECT("1:"&amp;ROWS(TS_data)))),ROWS($1:52)),1),"")</f>
        <v/>
      </c>
      <c r="C54" t="str">
        <f t="array" aca="1" ref="C54" ca="1">IF(ROWS($1:52)&lt;=COUNTIF(TS_data,$B$1),INDEX(MesData,SMALL(IF(TS_data=$B$1,ROW(INDIRECT("1:"&amp;ROWS(TS_data)))),ROWS($1:52)),2),"")</f>
        <v/>
      </c>
      <c r="D54" s="13" t="str">
        <f t="array" aca="1" ref="D54" ca="1">IF(ROWS($1:52)&lt;=COUNTIF(TS_data,$B$1),INDEX(MesData,SMALL(IF(TS_data=$B$1,ROW(INDIRECT("1:"&amp;ROWS(TS_data)))),ROWS($1:52)),3),"")</f>
        <v/>
      </c>
      <c r="E54" s="56" t="str">
        <f>IF(A54="","",VLOOKUP($A54,'effectif equipe'!$B$2:$AP$280,6,FALSE))</f>
        <v/>
      </c>
    </row>
    <row r="55" spans="2:5" x14ac:dyDescent="0.25">
      <c r="B55" t="str">
        <f t="array" aca="1" ref="B55" ca="1">IF(ROWS($1:53)&lt;=COUNTIF(TS_data,$B$1),INDEX(MesData,SMALL(IF(TS_data=$B$1,ROW(INDIRECT("1:"&amp;ROWS(TS_data)))),ROWS($1:53)),1),"")</f>
        <v/>
      </c>
      <c r="C55" t="str">
        <f t="array" aca="1" ref="C55" ca="1">IF(ROWS($1:53)&lt;=COUNTIF(TS_data,$B$1),INDEX(MesData,SMALL(IF(TS_data=$B$1,ROW(INDIRECT("1:"&amp;ROWS(TS_data)))),ROWS($1:53)),2),"")</f>
        <v/>
      </c>
      <c r="D55" s="13" t="str">
        <f t="array" aca="1" ref="D55" ca="1">IF(ROWS($1:53)&lt;=COUNTIF(TS_data,$B$1),INDEX(MesData,SMALL(IF(TS_data=$B$1,ROW(INDIRECT("1:"&amp;ROWS(TS_data)))),ROWS($1:53)),3),"")</f>
        <v/>
      </c>
      <c r="E55" s="56" t="str">
        <f>IF(A55="","",VLOOKUP($A55,'effectif equipe'!$B$2:$AP$280,6,FALSE))</f>
        <v/>
      </c>
    </row>
    <row r="56" spans="2:5" x14ac:dyDescent="0.25">
      <c r="B56" t="str">
        <f t="array" aca="1" ref="B56" ca="1">IF(ROWS($1:54)&lt;=COUNTIF(TS_data,$B$1),INDEX(MesData,SMALL(IF(TS_data=$B$1,ROW(INDIRECT("1:"&amp;ROWS(TS_data)))),ROWS($1:54)),1),"")</f>
        <v/>
      </c>
      <c r="C56" t="str">
        <f t="array" aca="1" ref="C56" ca="1">IF(ROWS($1:54)&lt;=COUNTIF(TS_data,$B$1),INDEX(MesData,SMALL(IF(TS_data=$B$1,ROW(INDIRECT("1:"&amp;ROWS(TS_data)))),ROWS($1:54)),2),"")</f>
        <v/>
      </c>
      <c r="D56" s="13" t="str">
        <f t="array" aca="1" ref="D56" ca="1">IF(ROWS($1:54)&lt;=COUNTIF(TS_data,$B$1),INDEX(MesData,SMALL(IF(TS_data=$B$1,ROW(INDIRECT("1:"&amp;ROWS(TS_data)))),ROWS($1:54)),3),"")</f>
        <v/>
      </c>
      <c r="E56" s="56" t="str">
        <f>IF(A56="","",VLOOKUP($A56,'effectif equipe'!$B$2:$AP$280,6,FALSE))</f>
        <v/>
      </c>
    </row>
    <row r="57" spans="2:5" x14ac:dyDescent="0.25">
      <c r="B57" t="str">
        <f t="array" aca="1" ref="B57" ca="1">IF(ROWS($1:55)&lt;=COUNTIF(TS_data,$B$1),INDEX(MesData,SMALL(IF(TS_data=$B$1,ROW(INDIRECT("1:"&amp;ROWS(TS_data)))),ROWS($1:55)),1),"")</f>
        <v/>
      </c>
      <c r="C57" t="str">
        <f t="array" aca="1" ref="C57" ca="1">IF(ROWS($1:55)&lt;=COUNTIF(TS_data,$B$1),INDEX(MesData,SMALL(IF(TS_data=$B$1,ROW(INDIRECT("1:"&amp;ROWS(TS_data)))),ROWS($1:55)),2),"")</f>
        <v/>
      </c>
      <c r="D57" s="13" t="str">
        <f t="array" aca="1" ref="D57" ca="1">IF(ROWS($1:55)&lt;=COUNTIF(TS_data,$B$1),INDEX(MesData,SMALL(IF(TS_data=$B$1,ROW(INDIRECT("1:"&amp;ROWS(TS_data)))),ROWS($1:55)),3),"")</f>
        <v/>
      </c>
      <c r="E57" s="56" t="str">
        <f>IF(A57="","",VLOOKUP($A57,'effectif equipe'!$B$2:$AP$280,6,FALSE))</f>
        <v/>
      </c>
    </row>
    <row r="58" spans="2:5" x14ac:dyDescent="0.25">
      <c r="B58" t="str">
        <f t="array" aca="1" ref="B58" ca="1">IF(ROWS($1:56)&lt;=COUNTIF(TS_data,$B$1),INDEX(MesData,SMALL(IF(TS_data=$B$1,ROW(INDIRECT("1:"&amp;ROWS(TS_data)))),ROWS($1:56)),1),"")</f>
        <v/>
      </c>
      <c r="C58" t="str">
        <f t="array" aca="1" ref="C58" ca="1">IF(ROWS($1:56)&lt;=COUNTIF(TS_data,$B$1),INDEX(MesData,SMALL(IF(TS_data=$B$1,ROW(INDIRECT("1:"&amp;ROWS(TS_data)))),ROWS($1:56)),2),"")</f>
        <v/>
      </c>
      <c r="D58" s="13" t="str">
        <f t="array" aca="1" ref="D58" ca="1">IF(ROWS($1:56)&lt;=COUNTIF(TS_data,$B$1),INDEX(MesData,SMALL(IF(TS_data=$B$1,ROW(INDIRECT("1:"&amp;ROWS(TS_data)))),ROWS($1:56)),3),"")</f>
        <v/>
      </c>
      <c r="E58" s="56" t="str">
        <f>IF(A58="","",VLOOKUP($A58,'effectif equipe'!$B$2:$AP$280,6,FALSE))</f>
        <v/>
      </c>
    </row>
    <row r="59" spans="2:5" x14ac:dyDescent="0.25">
      <c r="B59" t="str">
        <f t="array" aca="1" ref="B59" ca="1">IF(ROWS($1:57)&lt;=COUNTIF(TS_data,$B$1),INDEX(MesData,SMALL(IF(TS_data=$B$1,ROW(INDIRECT("1:"&amp;ROWS(TS_data)))),ROWS($1:57)),1),"")</f>
        <v/>
      </c>
      <c r="C59" t="str">
        <f t="array" aca="1" ref="C59" ca="1">IF(ROWS($1:57)&lt;=COUNTIF(TS_data,$B$1),INDEX(MesData,SMALL(IF(TS_data=$B$1,ROW(INDIRECT("1:"&amp;ROWS(TS_data)))),ROWS($1:57)),2),"")</f>
        <v/>
      </c>
      <c r="D59" s="13" t="str">
        <f t="array" aca="1" ref="D59" ca="1">IF(ROWS($1:57)&lt;=COUNTIF(TS_data,$B$1),INDEX(MesData,SMALL(IF(TS_data=$B$1,ROW(INDIRECT("1:"&amp;ROWS(TS_data)))),ROWS($1:57)),3),"")</f>
        <v/>
      </c>
      <c r="E59" s="56" t="str">
        <f>IF(A59="","",VLOOKUP($A59,'effectif equipe'!$B$2:$AP$280,6,FALSE))</f>
        <v/>
      </c>
    </row>
    <row r="60" spans="2:5" x14ac:dyDescent="0.25">
      <c r="B60" t="str">
        <f t="array" aca="1" ref="B60" ca="1">IF(ROWS($1:58)&lt;=COUNTIF(TS_data,$B$1),INDEX(MesData,SMALL(IF(TS_data=$B$1,ROW(INDIRECT("1:"&amp;ROWS(TS_data)))),ROWS($1:58)),1),"")</f>
        <v/>
      </c>
      <c r="C60" t="str">
        <f t="array" aca="1" ref="C60" ca="1">IF(ROWS($1:58)&lt;=COUNTIF(TS_data,$B$1),INDEX(MesData,SMALL(IF(TS_data=$B$1,ROW(INDIRECT("1:"&amp;ROWS(TS_data)))),ROWS($1:58)),2),"")</f>
        <v/>
      </c>
      <c r="D60" s="13" t="str">
        <f t="array" aca="1" ref="D60" ca="1">IF(ROWS($1:58)&lt;=COUNTIF(TS_data,$B$1),INDEX(MesData,SMALL(IF(TS_data=$B$1,ROW(INDIRECT("1:"&amp;ROWS(TS_data)))),ROWS($1:58)),3),"")</f>
        <v/>
      </c>
      <c r="E60" s="56" t="str">
        <f>IF(A60="","",VLOOKUP($A60,'effectif equipe'!$B$2:$AP$280,6,FALSE))</f>
        <v/>
      </c>
    </row>
    <row r="61" spans="2:5" x14ac:dyDescent="0.25">
      <c r="B61" t="str">
        <f t="array" aca="1" ref="B61" ca="1">IF(ROWS($1:59)&lt;=COUNTIF(TS_data,$B$1),INDEX(MesData,SMALL(IF(TS_data=$B$1,ROW(INDIRECT("1:"&amp;ROWS(TS_data)))),ROWS($1:59)),1),"")</f>
        <v/>
      </c>
      <c r="C61" t="str">
        <f t="array" aca="1" ref="C61" ca="1">IF(ROWS($1:59)&lt;=COUNTIF(TS_data,$B$1),INDEX(MesData,SMALL(IF(TS_data=$B$1,ROW(INDIRECT("1:"&amp;ROWS(TS_data)))),ROWS($1:59)),2),"")</f>
        <v/>
      </c>
      <c r="D61" s="13" t="str">
        <f t="array" aca="1" ref="D61" ca="1">IF(ROWS($1:59)&lt;=COUNTIF(TS_data,$B$1),INDEX(MesData,SMALL(IF(TS_data=$B$1,ROW(INDIRECT("1:"&amp;ROWS(TS_data)))),ROWS($1:59)),3),"")</f>
        <v/>
      </c>
      <c r="E61" s="56" t="str">
        <f>IF(A61="","",VLOOKUP($A61,'effectif equipe'!$B$2:$AP$280,6,FALSE))</f>
        <v/>
      </c>
    </row>
    <row r="62" spans="2:5" x14ac:dyDescent="0.25">
      <c r="B62" t="str">
        <f t="array" aca="1" ref="B62" ca="1">IF(ROWS($1:60)&lt;=COUNTIF(TS_data,$B$1),INDEX(MesData,SMALL(IF(TS_data=$B$1,ROW(INDIRECT("1:"&amp;ROWS(TS_data)))),ROWS($1:60)),1),"")</f>
        <v/>
      </c>
      <c r="C62" t="str">
        <f t="array" aca="1" ref="C62" ca="1">IF(ROWS($1:60)&lt;=COUNTIF(TS_data,$B$1),INDEX(MesData,SMALL(IF(TS_data=$B$1,ROW(INDIRECT("1:"&amp;ROWS(TS_data)))),ROWS($1:60)),2),"")</f>
        <v/>
      </c>
      <c r="D62" s="13" t="str">
        <f t="array" aca="1" ref="D62" ca="1">IF(ROWS($1:60)&lt;=COUNTIF(TS_data,$B$1),INDEX(MesData,SMALL(IF(TS_data=$B$1,ROW(INDIRECT("1:"&amp;ROWS(TS_data)))),ROWS($1:60)),3),"")</f>
        <v/>
      </c>
      <c r="E62" s="56" t="str">
        <f>IF(A62="","",VLOOKUP($A62,'effectif equipe'!$B$2:$AP$280,6,FALSE))</f>
        <v/>
      </c>
    </row>
    <row r="63" spans="2:5" x14ac:dyDescent="0.25">
      <c r="B63" t="str">
        <f t="array" aca="1" ref="B63" ca="1">IF(ROWS($1:61)&lt;=COUNTIF(TS_data,$B$1),INDEX(MesData,SMALL(IF(TS_data=$B$1,ROW(INDIRECT("1:"&amp;ROWS(TS_data)))),ROWS($1:61)),1),"")</f>
        <v/>
      </c>
      <c r="C63" t="str">
        <f t="array" aca="1" ref="C63" ca="1">IF(ROWS($1:61)&lt;=COUNTIF(TS_data,$B$1),INDEX(MesData,SMALL(IF(TS_data=$B$1,ROW(INDIRECT("1:"&amp;ROWS(TS_data)))),ROWS($1:61)),2),"")</f>
        <v/>
      </c>
      <c r="D63" s="13" t="str">
        <f t="array" aca="1" ref="D63" ca="1">IF(ROWS($1:61)&lt;=COUNTIF(TS_data,$B$1),INDEX(MesData,SMALL(IF(TS_data=$B$1,ROW(INDIRECT("1:"&amp;ROWS(TS_data)))),ROWS($1:61)),3),"")</f>
        <v/>
      </c>
      <c r="E63" s="56" t="str">
        <f>IF(A63="","",VLOOKUP($A63,'effectif equipe'!$B$2:$AP$280,6,FALSE))</f>
        <v/>
      </c>
    </row>
    <row r="64" spans="2:5" x14ac:dyDescent="0.25">
      <c r="B64" t="str">
        <f t="array" aca="1" ref="B64" ca="1">IF(ROWS($1:62)&lt;=COUNTIF(TS_data,$B$1),INDEX(MesData,SMALL(IF(TS_data=$B$1,ROW(INDIRECT("1:"&amp;ROWS(TS_data)))),ROWS($1:62)),1),"")</f>
        <v/>
      </c>
      <c r="C64" t="str">
        <f t="array" aca="1" ref="C64" ca="1">IF(ROWS($1:62)&lt;=COUNTIF(TS_data,$B$1),INDEX(MesData,SMALL(IF(TS_data=$B$1,ROW(INDIRECT("1:"&amp;ROWS(TS_data)))),ROWS($1:62)),2),"")</f>
        <v/>
      </c>
      <c r="D64" s="13" t="str">
        <f t="array" aca="1" ref="D64" ca="1">IF(ROWS($1:62)&lt;=COUNTIF(TS_data,$B$1),INDEX(MesData,SMALL(IF(TS_data=$B$1,ROW(INDIRECT("1:"&amp;ROWS(TS_data)))),ROWS($1:62)),3),"")</f>
        <v/>
      </c>
      <c r="E64" s="56" t="str">
        <f>IF(A64="","",VLOOKUP($A64,'effectif equipe'!$B$2:$AP$280,6,FALSE))</f>
        <v/>
      </c>
    </row>
    <row r="65" spans="2:5" x14ac:dyDescent="0.25">
      <c r="B65" t="str">
        <f t="array" aca="1" ref="B65" ca="1">IF(ROWS($1:63)&lt;=COUNTIF(TS_data,$B$1),INDEX(MesData,SMALL(IF(TS_data=$B$1,ROW(INDIRECT("1:"&amp;ROWS(TS_data)))),ROWS($1:63)),1),"")</f>
        <v/>
      </c>
      <c r="C65" t="str">
        <f t="array" aca="1" ref="C65" ca="1">IF(ROWS($1:63)&lt;=COUNTIF(TS_data,$B$1),INDEX(MesData,SMALL(IF(TS_data=$B$1,ROW(INDIRECT("1:"&amp;ROWS(TS_data)))),ROWS($1:63)),2),"")</f>
        <v/>
      </c>
      <c r="D65" s="13" t="str">
        <f t="array" aca="1" ref="D65" ca="1">IF(ROWS($1:63)&lt;=COUNTIF(TS_data,$B$1),INDEX(MesData,SMALL(IF(TS_data=$B$1,ROW(INDIRECT("1:"&amp;ROWS(TS_data)))),ROWS($1:63)),3),"")</f>
        <v/>
      </c>
      <c r="E65" s="56" t="str">
        <f>IF(A65="","",VLOOKUP($A65,'effectif equipe'!$B$2:$AP$280,6,FALSE))</f>
        <v/>
      </c>
    </row>
    <row r="66" spans="2:5" x14ac:dyDescent="0.25">
      <c r="B66" t="str">
        <f t="array" aca="1" ref="B66" ca="1">IF(ROWS($1:64)&lt;=COUNTIF(TS_data,$B$1),INDEX(MesData,SMALL(IF(TS_data=$B$1,ROW(INDIRECT("1:"&amp;ROWS(TS_data)))),ROWS($1:64)),1),"")</f>
        <v/>
      </c>
      <c r="C66" t="str">
        <f t="array" aca="1" ref="C66" ca="1">IF(ROWS($1:64)&lt;=COUNTIF(TS_data,$B$1),INDEX(MesData,SMALL(IF(TS_data=$B$1,ROW(INDIRECT("1:"&amp;ROWS(TS_data)))),ROWS($1:64)),2),"")</f>
        <v/>
      </c>
      <c r="D66" s="13" t="str">
        <f t="array" aca="1" ref="D66" ca="1">IF(ROWS($1:64)&lt;=COUNTIF(TS_data,$B$1),INDEX(MesData,SMALL(IF(TS_data=$B$1,ROW(INDIRECT("1:"&amp;ROWS(TS_data)))),ROWS($1:64)),3),"")</f>
        <v/>
      </c>
      <c r="E66" s="56" t="str">
        <f>IF(A66="","",VLOOKUP($A66,'effectif equipe'!$B$2:$AP$280,6,FALSE))</f>
        <v/>
      </c>
    </row>
    <row r="67" spans="2:5" x14ac:dyDescent="0.25">
      <c r="B67" t="str">
        <f t="array" aca="1" ref="B67" ca="1">IF(ROWS($1:65)&lt;=COUNTIF(TS_data,$B$1),INDEX(MesData,SMALL(IF(TS_data=$B$1,ROW(INDIRECT("1:"&amp;ROWS(TS_data)))),ROWS($1:65)),1),"")</f>
        <v/>
      </c>
      <c r="C67" t="str">
        <f t="array" aca="1" ref="C67" ca="1">IF(ROWS($1:65)&lt;=COUNTIF(TS_data,$B$1),INDEX(MesData,SMALL(IF(TS_data=$B$1,ROW(INDIRECT("1:"&amp;ROWS(TS_data)))),ROWS($1:65)),2),"")</f>
        <v/>
      </c>
      <c r="D67" s="13" t="str">
        <f t="array" aca="1" ref="D67" ca="1">IF(ROWS($1:65)&lt;=COUNTIF(TS_data,$B$1),INDEX(MesData,SMALL(IF(TS_data=$B$1,ROW(INDIRECT("1:"&amp;ROWS(TS_data)))),ROWS($1:65)),3),"")</f>
        <v/>
      </c>
      <c r="E67" s="56" t="str">
        <f>IF(A67="","",VLOOKUP($A67,'effectif equipe'!$B$2:$AP$280,6,FALSE))</f>
        <v/>
      </c>
    </row>
    <row r="68" spans="2:5" x14ac:dyDescent="0.25">
      <c r="B68" t="str">
        <f t="array" aca="1" ref="B68" ca="1">IF(ROWS($1:66)&lt;=COUNTIF(TS_data,$B$1),INDEX(MesData,SMALL(IF(TS_data=$B$1,ROW(INDIRECT("1:"&amp;ROWS(TS_data)))),ROWS($1:66)),1),"")</f>
        <v/>
      </c>
      <c r="C68" t="str">
        <f t="array" aca="1" ref="C68" ca="1">IF(ROWS($1:66)&lt;=COUNTIF(TS_data,$B$1),INDEX(MesData,SMALL(IF(TS_data=$B$1,ROW(INDIRECT("1:"&amp;ROWS(TS_data)))),ROWS($1:66)),2),"")</f>
        <v/>
      </c>
      <c r="D68" s="13" t="str">
        <f t="array" aca="1" ref="D68" ca="1">IF(ROWS($1:66)&lt;=COUNTIF(TS_data,$B$1),INDEX(MesData,SMALL(IF(TS_data=$B$1,ROW(INDIRECT("1:"&amp;ROWS(TS_data)))),ROWS($1:66)),3),"")</f>
        <v/>
      </c>
      <c r="E68" s="56" t="str">
        <f>IF(A68="","",VLOOKUP($A68,'effectif equipe'!$B$2:$AP$280,6,FALSE))</f>
        <v/>
      </c>
    </row>
    <row r="69" spans="2:5" x14ac:dyDescent="0.25">
      <c r="B69" t="str">
        <f t="array" aca="1" ref="B69" ca="1">IF(ROWS($1:67)&lt;=COUNTIF(TS_data,$B$1),INDEX(MesData,SMALL(IF(TS_data=$B$1,ROW(INDIRECT("1:"&amp;ROWS(TS_data)))),ROWS($1:67)),1),"")</f>
        <v/>
      </c>
      <c r="C69" t="str">
        <f t="array" aca="1" ref="C69" ca="1">IF(ROWS($1:67)&lt;=COUNTIF(TS_data,$B$1),INDEX(MesData,SMALL(IF(TS_data=$B$1,ROW(INDIRECT("1:"&amp;ROWS(TS_data)))),ROWS($1:67)),2),"")</f>
        <v/>
      </c>
      <c r="D69" s="13" t="str">
        <f t="array" aca="1" ref="D69" ca="1">IF(ROWS($1:67)&lt;=COUNTIF(TS_data,$B$1),INDEX(MesData,SMALL(IF(TS_data=$B$1,ROW(INDIRECT("1:"&amp;ROWS(TS_data)))),ROWS($1:67)),3),"")</f>
        <v/>
      </c>
      <c r="E69" s="56" t="str">
        <f>IF(A69="","",VLOOKUP($A69,'effectif equipe'!$B$2:$AP$280,6,FALSE))</f>
        <v/>
      </c>
    </row>
    <row r="70" spans="2:5" x14ac:dyDescent="0.25">
      <c r="B70" t="str">
        <f t="array" aca="1" ref="B70" ca="1">IF(ROWS($1:68)&lt;=COUNTIF(TS_data,$B$1),INDEX(MesData,SMALL(IF(TS_data=$B$1,ROW(INDIRECT("1:"&amp;ROWS(TS_data)))),ROWS($1:68)),1),"")</f>
        <v/>
      </c>
      <c r="C70" t="str">
        <f t="array" aca="1" ref="C70" ca="1">IF(ROWS($1:68)&lt;=COUNTIF(TS_data,$B$1),INDEX(MesData,SMALL(IF(TS_data=$B$1,ROW(INDIRECT("1:"&amp;ROWS(TS_data)))),ROWS($1:68)),2),"")</f>
        <v/>
      </c>
      <c r="D70" s="13" t="str">
        <f t="array" aca="1" ref="D70" ca="1">IF(ROWS($1:68)&lt;=COUNTIF(TS_data,$B$1),INDEX(MesData,SMALL(IF(TS_data=$B$1,ROW(INDIRECT("1:"&amp;ROWS(TS_data)))),ROWS($1:68)),3),"")</f>
        <v/>
      </c>
      <c r="E70" s="56" t="str">
        <f>IF(A70="","",VLOOKUP($A70,'effectif equipe'!$B$2:$AP$280,6,FALSE))</f>
        <v/>
      </c>
    </row>
    <row r="71" spans="2:5" x14ac:dyDescent="0.25">
      <c r="B71" t="str">
        <f t="array" aca="1" ref="B71" ca="1">IF(ROWS($1:69)&lt;=COUNTIF(TS_data,$B$1),INDEX(MesData,SMALL(IF(TS_data=$B$1,ROW(INDIRECT("1:"&amp;ROWS(TS_data)))),ROWS($1:69)),1),"")</f>
        <v/>
      </c>
      <c r="C71" t="str">
        <f t="array" aca="1" ref="C71" ca="1">IF(ROWS($1:69)&lt;=COUNTIF(TS_data,$B$1),INDEX(MesData,SMALL(IF(TS_data=$B$1,ROW(INDIRECT("1:"&amp;ROWS(TS_data)))),ROWS($1:69)),2),"")</f>
        <v/>
      </c>
      <c r="D71" s="13" t="str">
        <f t="array" aca="1" ref="D71" ca="1">IF(ROWS($1:69)&lt;=COUNTIF(TS_data,$B$1),INDEX(MesData,SMALL(IF(TS_data=$B$1,ROW(INDIRECT("1:"&amp;ROWS(TS_data)))),ROWS($1:69)),3),"")</f>
        <v/>
      </c>
      <c r="E71" s="56" t="str">
        <f>IF(A71="","",VLOOKUP($A71,'effectif equipe'!$B$2:$AP$280,6,FALSE))</f>
        <v/>
      </c>
    </row>
    <row r="72" spans="2:5" x14ac:dyDescent="0.25">
      <c r="B72" t="str">
        <f t="array" aca="1" ref="B72" ca="1">IF(ROWS($1:70)&lt;=COUNTIF(TS_data,$B$1),INDEX(MesData,SMALL(IF(TS_data=$B$1,ROW(INDIRECT("1:"&amp;ROWS(TS_data)))),ROWS($1:70)),1),"")</f>
        <v/>
      </c>
      <c r="C72" t="str">
        <f t="array" aca="1" ref="C72" ca="1">IF(ROWS($1:70)&lt;=COUNTIF(TS_data,$B$1),INDEX(MesData,SMALL(IF(TS_data=$B$1,ROW(INDIRECT("1:"&amp;ROWS(TS_data)))),ROWS($1:70)),2),"")</f>
        <v/>
      </c>
      <c r="D72" s="13" t="str">
        <f t="array" aca="1" ref="D72" ca="1">IF(ROWS($1:70)&lt;=COUNTIF(TS_data,$B$1),INDEX(MesData,SMALL(IF(TS_data=$B$1,ROW(INDIRECT("1:"&amp;ROWS(TS_data)))),ROWS($1:70)),3),"")</f>
        <v/>
      </c>
      <c r="E72" s="56" t="str">
        <f>IF(A72="","",VLOOKUP($A72,'effectif equipe'!$B$2:$AP$280,6,FALSE))</f>
        <v/>
      </c>
    </row>
    <row r="73" spans="2:5" x14ac:dyDescent="0.25">
      <c r="B73" t="str">
        <f t="array" aca="1" ref="B73" ca="1">IF(ROWS($1:71)&lt;=COUNTIF(TS_data,$B$1),INDEX(MesData,SMALL(IF(TS_data=$B$1,ROW(INDIRECT("1:"&amp;ROWS(TS_data)))),ROWS($1:71)),1),"")</f>
        <v/>
      </c>
      <c r="C73" t="str">
        <f t="array" aca="1" ref="C73" ca="1">IF(ROWS($1:71)&lt;=COUNTIF(TS_data,$B$1),INDEX(MesData,SMALL(IF(TS_data=$B$1,ROW(INDIRECT("1:"&amp;ROWS(TS_data)))),ROWS($1:71)),2),"")</f>
        <v/>
      </c>
      <c r="D73" s="13" t="str">
        <f t="array" aca="1" ref="D73" ca="1">IF(ROWS($1:71)&lt;=COUNTIF(TS_data,$B$1),INDEX(MesData,SMALL(IF(TS_data=$B$1,ROW(INDIRECT("1:"&amp;ROWS(TS_data)))),ROWS($1:71)),3),"")</f>
        <v/>
      </c>
      <c r="E73" s="56" t="str">
        <f>IF(A73="","",VLOOKUP($A73,'effectif equipe'!$B$2:$AP$280,6,FALSE))</f>
        <v/>
      </c>
    </row>
    <row r="74" spans="2:5" x14ac:dyDescent="0.25">
      <c r="B74" t="str">
        <f t="array" aca="1" ref="B74" ca="1">IF(ROWS($1:72)&lt;=COUNTIF(TS_data,$B$1),INDEX(MesData,SMALL(IF(TS_data=$B$1,ROW(INDIRECT("1:"&amp;ROWS(TS_data)))),ROWS($1:72)),1),"")</f>
        <v/>
      </c>
      <c r="C74" t="str">
        <f t="array" aca="1" ref="C74" ca="1">IF(ROWS($1:72)&lt;=COUNTIF(TS_data,$B$1),INDEX(MesData,SMALL(IF(TS_data=$B$1,ROW(INDIRECT("1:"&amp;ROWS(TS_data)))),ROWS($1:72)),2),"")</f>
        <v/>
      </c>
      <c r="D74" s="13" t="str">
        <f t="array" aca="1" ref="D74" ca="1">IF(ROWS($1:72)&lt;=COUNTIF(TS_data,$B$1),INDEX(MesData,SMALL(IF(TS_data=$B$1,ROW(INDIRECT("1:"&amp;ROWS(TS_data)))),ROWS($1:72)),3),"")</f>
        <v/>
      </c>
      <c r="E74" s="56" t="str">
        <f>IF(A74="","",VLOOKUP($A74,'effectif equipe'!$B$2:$AP$280,6,FALSE))</f>
        <v/>
      </c>
    </row>
    <row r="75" spans="2:5" x14ac:dyDescent="0.25">
      <c r="B75" t="str">
        <f t="array" aca="1" ref="B75" ca="1">IF(ROWS($1:73)&lt;=COUNTIF(TS_data,$B$1),INDEX(MesData,SMALL(IF(TS_data=$B$1,ROW(INDIRECT("1:"&amp;ROWS(TS_data)))),ROWS($1:73)),1),"")</f>
        <v/>
      </c>
      <c r="C75" t="str">
        <f t="array" aca="1" ref="C75" ca="1">IF(ROWS($1:73)&lt;=COUNTIF(TS_data,$B$1),INDEX(MesData,SMALL(IF(TS_data=$B$1,ROW(INDIRECT("1:"&amp;ROWS(TS_data)))),ROWS($1:73)),2),"")</f>
        <v/>
      </c>
      <c r="D75" s="13" t="str">
        <f t="array" aca="1" ref="D75" ca="1">IF(ROWS($1:73)&lt;=COUNTIF(TS_data,$B$1),INDEX(MesData,SMALL(IF(TS_data=$B$1,ROW(INDIRECT("1:"&amp;ROWS(TS_data)))),ROWS($1:73)),3),"")</f>
        <v/>
      </c>
      <c r="E75" s="56" t="str">
        <f>IF(A75="","",VLOOKUP($A75,'effectif equipe'!$B$2:$AP$280,6,FALSE))</f>
        <v/>
      </c>
    </row>
    <row r="76" spans="2:5" x14ac:dyDescent="0.25">
      <c r="B76" t="str">
        <f t="array" aca="1" ref="B76" ca="1">IF(ROWS($1:74)&lt;=COUNTIF(TS_data,$B$1),INDEX(MesData,SMALL(IF(TS_data=$B$1,ROW(INDIRECT("1:"&amp;ROWS(TS_data)))),ROWS($1:74)),1),"")</f>
        <v/>
      </c>
      <c r="C76" t="str">
        <f t="array" aca="1" ref="C76" ca="1">IF(ROWS($1:74)&lt;=COUNTIF(TS_data,$B$1),INDEX(MesData,SMALL(IF(TS_data=$B$1,ROW(INDIRECT("1:"&amp;ROWS(TS_data)))),ROWS($1:74)),2),"")</f>
        <v/>
      </c>
      <c r="D76" s="13" t="str">
        <f t="array" aca="1" ref="D76" ca="1">IF(ROWS($1:74)&lt;=COUNTIF(TS_data,$B$1),INDEX(MesData,SMALL(IF(TS_data=$B$1,ROW(INDIRECT("1:"&amp;ROWS(TS_data)))),ROWS($1:74)),3),"")</f>
        <v/>
      </c>
      <c r="E76" s="56" t="str">
        <f>IF(A76="","",VLOOKUP($A76,'effectif equipe'!$B$2:$AP$280,6,FALSE))</f>
        <v/>
      </c>
    </row>
    <row r="77" spans="2:5" x14ac:dyDescent="0.25">
      <c r="B77" t="str">
        <f t="array" aca="1" ref="B77" ca="1">IF(ROWS($1:75)&lt;=COUNTIF(TS_data,$B$1),INDEX(MesData,SMALL(IF(TS_data=$B$1,ROW(INDIRECT("1:"&amp;ROWS(TS_data)))),ROWS($1:75)),1),"")</f>
        <v/>
      </c>
      <c r="C77" t="str">
        <f t="array" aca="1" ref="C77" ca="1">IF(ROWS($1:75)&lt;=COUNTIF(TS_data,$B$1),INDEX(MesData,SMALL(IF(TS_data=$B$1,ROW(INDIRECT("1:"&amp;ROWS(TS_data)))),ROWS($1:75)),2),"")</f>
        <v/>
      </c>
      <c r="D77" s="13" t="str">
        <f t="array" aca="1" ref="D77" ca="1">IF(ROWS($1:75)&lt;=COUNTIF(TS_data,$B$1),INDEX(MesData,SMALL(IF(TS_data=$B$1,ROW(INDIRECT("1:"&amp;ROWS(TS_data)))),ROWS($1:75)),3),"")</f>
        <v/>
      </c>
      <c r="E77" s="56" t="str">
        <f>IF(A77="","",VLOOKUP($A77,'effectif equipe'!$B$2:$AP$280,6,FALSE))</f>
        <v/>
      </c>
    </row>
    <row r="78" spans="2:5" x14ac:dyDescent="0.25">
      <c r="B78" t="str">
        <f t="array" aca="1" ref="B78" ca="1">IF(ROWS($1:76)&lt;=COUNTIF(TS_data,$B$1),INDEX(MesData,SMALL(IF(TS_data=$B$1,ROW(INDIRECT("1:"&amp;ROWS(TS_data)))),ROWS($1:76)),1),"")</f>
        <v/>
      </c>
      <c r="C78" t="str">
        <f t="array" aca="1" ref="C78" ca="1">IF(ROWS($1:76)&lt;=COUNTIF(TS_data,$B$1),INDEX(MesData,SMALL(IF(TS_data=$B$1,ROW(INDIRECT("1:"&amp;ROWS(TS_data)))),ROWS($1:76)),2),"")</f>
        <v/>
      </c>
      <c r="D78" s="13" t="str">
        <f t="array" aca="1" ref="D78" ca="1">IF(ROWS($1:76)&lt;=COUNTIF(TS_data,$B$1),INDEX(MesData,SMALL(IF(TS_data=$B$1,ROW(INDIRECT("1:"&amp;ROWS(TS_data)))),ROWS($1:76)),3),"")</f>
        <v/>
      </c>
      <c r="E78" s="56" t="str">
        <f>IF(A78="","",VLOOKUP($A78,'effectif equipe'!$B$2:$AP$280,6,FALSE))</f>
        <v/>
      </c>
    </row>
    <row r="79" spans="2:5" x14ac:dyDescent="0.25">
      <c r="B79" t="str">
        <f t="array" aca="1" ref="B79" ca="1">IF(ROWS($1:77)&lt;=COUNTIF(TS_data,$B$1),INDEX(MesData,SMALL(IF(TS_data=$B$1,ROW(INDIRECT("1:"&amp;ROWS(TS_data)))),ROWS($1:77)),1),"")</f>
        <v/>
      </c>
      <c r="C79" t="str">
        <f t="array" aca="1" ref="C79" ca="1">IF(ROWS($1:77)&lt;=COUNTIF(TS_data,$B$1),INDEX(MesData,SMALL(IF(TS_data=$B$1,ROW(INDIRECT("1:"&amp;ROWS(TS_data)))),ROWS($1:77)),2),"")</f>
        <v/>
      </c>
      <c r="D79" s="13" t="str">
        <f t="array" aca="1" ref="D79" ca="1">IF(ROWS($1:77)&lt;=COUNTIF(TS_data,$B$1),INDEX(MesData,SMALL(IF(TS_data=$B$1,ROW(INDIRECT("1:"&amp;ROWS(TS_data)))),ROWS($1:77)),3),"")</f>
        <v/>
      </c>
      <c r="E79" s="56" t="str">
        <f>IF(A79="","",VLOOKUP($A79,'effectif equipe'!$B$2:$AP$280,6,FALSE))</f>
        <v/>
      </c>
    </row>
    <row r="80" spans="2:5" x14ac:dyDescent="0.25">
      <c r="B80" t="str">
        <f t="array" aca="1" ref="B80" ca="1">IF(ROWS($1:78)&lt;=COUNTIF(TS_data,$B$1),INDEX(MesData,SMALL(IF(TS_data=$B$1,ROW(INDIRECT("1:"&amp;ROWS(TS_data)))),ROWS($1:78)),1),"")</f>
        <v/>
      </c>
      <c r="C80" t="str">
        <f t="array" aca="1" ref="C80" ca="1">IF(ROWS($1:78)&lt;=COUNTIF(TS_data,$B$1),INDEX(MesData,SMALL(IF(TS_data=$B$1,ROW(INDIRECT("1:"&amp;ROWS(TS_data)))),ROWS($1:78)),2),"")</f>
        <v/>
      </c>
      <c r="D80" s="13" t="str">
        <f t="array" aca="1" ref="D80" ca="1">IF(ROWS($1:78)&lt;=COUNTIF(TS_data,$B$1),INDEX(MesData,SMALL(IF(TS_data=$B$1,ROW(INDIRECT("1:"&amp;ROWS(TS_data)))),ROWS($1:78)),3),"")</f>
        <v/>
      </c>
      <c r="E80" s="56" t="str">
        <f>IF(A80="","",VLOOKUP($A80,'effectif equipe'!$B$2:$AP$280,6,FALSE))</f>
        <v/>
      </c>
    </row>
    <row r="81" spans="2:5" x14ac:dyDescent="0.25">
      <c r="B81" t="str">
        <f t="array" aca="1" ref="B81" ca="1">IF(ROWS($1:79)&lt;=COUNTIF(TS_data,$B$1),INDEX(MesData,SMALL(IF(TS_data=$B$1,ROW(INDIRECT("1:"&amp;ROWS(TS_data)))),ROWS($1:79)),1),"")</f>
        <v/>
      </c>
      <c r="C81" t="str">
        <f t="array" aca="1" ref="C81" ca="1">IF(ROWS($1:79)&lt;=COUNTIF(TS_data,$B$1),INDEX(MesData,SMALL(IF(TS_data=$B$1,ROW(INDIRECT("1:"&amp;ROWS(TS_data)))),ROWS($1:79)),2),"")</f>
        <v/>
      </c>
      <c r="D81" s="13" t="str">
        <f t="array" aca="1" ref="D81" ca="1">IF(ROWS($1:79)&lt;=COUNTIF(TS_data,$B$1),INDEX(MesData,SMALL(IF(TS_data=$B$1,ROW(INDIRECT("1:"&amp;ROWS(TS_data)))),ROWS($1:79)),3),"")</f>
        <v/>
      </c>
      <c r="E81" s="56" t="str">
        <f>IF(A81="","",VLOOKUP($A81,'effectif equipe'!$B$2:$AP$280,6,FALSE))</f>
        <v/>
      </c>
    </row>
    <row r="82" spans="2:5" x14ac:dyDescent="0.25">
      <c r="B82" t="str">
        <f t="array" aca="1" ref="B82" ca="1">IF(ROWS($1:80)&lt;=COUNTIF(TS_data,$B$1),INDEX(MesData,SMALL(IF(TS_data=$B$1,ROW(INDIRECT("1:"&amp;ROWS(TS_data)))),ROWS($1:80)),1),"")</f>
        <v/>
      </c>
      <c r="C82" t="str">
        <f t="array" aca="1" ref="C82" ca="1">IF(ROWS($1:80)&lt;=COUNTIF(TS_data,$B$1),INDEX(MesData,SMALL(IF(TS_data=$B$1,ROW(INDIRECT("1:"&amp;ROWS(TS_data)))),ROWS($1:80)),2),"")</f>
        <v/>
      </c>
      <c r="D82" s="13" t="str">
        <f t="array" aca="1" ref="D82" ca="1">IF(ROWS($1:80)&lt;=COUNTIF(TS_data,$B$1),INDEX(MesData,SMALL(IF(TS_data=$B$1,ROW(INDIRECT("1:"&amp;ROWS(TS_data)))),ROWS($1:80)),3),"")</f>
        <v/>
      </c>
      <c r="E82" s="56" t="str">
        <f>IF(A82="","",VLOOKUP($A82,'effectif equipe'!$B$2:$AP$280,6,FALSE))</f>
        <v/>
      </c>
    </row>
    <row r="83" spans="2:5" x14ac:dyDescent="0.25">
      <c r="B83" t="str">
        <f t="array" aca="1" ref="B83" ca="1">IF(ROWS($1:81)&lt;=COUNTIF(TS_data,$B$1),INDEX(MesData,SMALL(IF(TS_data=$B$1,ROW(INDIRECT("1:"&amp;ROWS(TS_data)))),ROWS($1:81)),1),"")</f>
        <v/>
      </c>
      <c r="C83" t="str">
        <f t="array" aca="1" ref="C83" ca="1">IF(ROWS($1:81)&lt;=COUNTIF(TS_data,$B$1),INDEX(MesData,SMALL(IF(TS_data=$B$1,ROW(INDIRECT("1:"&amp;ROWS(TS_data)))),ROWS($1:81)),2),"")</f>
        <v/>
      </c>
      <c r="D83" s="13" t="str">
        <f t="array" aca="1" ref="D83" ca="1">IF(ROWS($1:81)&lt;=COUNTIF(TS_data,$B$1),INDEX(MesData,SMALL(IF(TS_data=$B$1,ROW(INDIRECT("1:"&amp;ROWS(TS_data)))),ROWS($1:81)),3),"")</f>
        <v/>
      </c>
      <c r="E83" s="56" t="str">
        <f>IF(A83="","",VLOOKUP($A83,'effectif equipe'!$B$2:$AP$280,6,FALSE))</f>
        <v/>
      </c>
    </row>
    <row r="84" spans="2:5" x14ac:dyDescent="0.25">
      <c r="B84" t="str">
        <f t="array" aca="1" ref="B84" ca="1">IF(ROWS($1:82)&lt;=COUNTIF(TS_data,$B$1),INDEX(MesData,SMALL(IF(TS_data=$B$1,ROW(INDIRECT("1:"&amp;ROWS(TS_data)))),ROWS($1:82)),1),"")</f>
        <v/>
      </c>
      <c r="C84" t="str">
        <f t="array" aca="1" ref="C84" ca="1">IF(ROWS($1:82)&lt;=COUNTIF(TS_data,$B$1),INDEX(MesData,SMALL(IF(TS_data=$B$1,ROW(INDIRECT("1:"&amp;ROWS(TS_data)))),ROWS($1:82)),2),"")</f>
        <v/>
      </c>
      <c r="D84" s="13" t="str">
        <f t="array" aca="1" ref="D84" ca="1">IF(ROWS($1:82)&lt;=COUNTIF(TS_data,$B$1),INDEX(MesData,SMALL(IF(TS_data=$B$1,ROW(INDIRECT("1:"&amp;ROWS(TS_data)))),ROWS($1:82)),3),"")</f>
        <v/>
      </c>
      <c r="E84" s="56" t="str">
        <f>IF(A84="","",VLOOKUP($A84,'effectif equipe'!$B$2:$AP$280,6,FALSE))</f>
        <v/>
      </c>
    </row>
    <row r="85" spans="2:5" x14ac:dyDescent="0.25">
      <c r="B85" t="str">
        <f t="array" aca="1" ref="B85" ca="1">IF(ROWS($1:83)&lt;=COUNTIF(TS_data,$B$1),INDEX(MesData,SMALL(IF(TS_data=$B$1,ROW(INDIRECT("1:"&amp;ROWS(TS_data)))),ROWS($1:83)),1),"")</f>
        <v/>
      </c>
      <c r="C85" t="str">
        <f t="array" aca="1" ref="C85" ca="1">IF(ROWS($1:83)&lt;=COUNTIF(TS_data,$B$1),INDEX(MesData,SMALL(IF(TS_data=$B$1,ROW(INDIRECT("1:"&amp;ROWS(TS_data)))),ROWS($1:83)),2),"")</f>
        <v/>
      </c>
      <c r="D85" s="13" t="str">
        <f t="array" aca="1" ref="D85" ca="1">IF(ROWS($1:83)&lt;=COUNTIF(TS_data,$B$1),INDEX(MesData,SMALL(IF(TS_data=$B$1,ROW(INDIRECT("1:"&amp;ROWS(TS_data)))),ROWS($1:83)),3),"")</f>
        <v/>
      </c>
      <c r="E85" s="56" t="str">
        <f>IF(A85="","",VLOOKUP($A85,'effectif equipe'!$B$2:$AP$280,6,FALSE))</f>
        <v/>
      </c>
    </row>
    <row r="86" spans="2:5" x14ac:dyDescent="0.25">
      <c r="B86" t="str">
        <f t="array" aca="1" ref="B86" ca="1">IF(ROWS($1:84)&lt;=COUNTIF(TS_data,$B$1),INDEX(MesData,SMALL(IF(TS_data=$B$1,ROW(INDIRECT("1:"&amp;ROWS(TS_data)))),ROWS($1:84)),1),"")</f>
        <v/>
      </c>
      <c r="C86" t="str">
        <f t="array" aca="1" ref="C86" ca="1">IF(ROWS($1:84)&lt;=COUNTIF(TS_data,$B$1),INDEX(MesData,SMALL(IF(TS_data=$B$1,ROW(INDIRECT("1:"&amp;ROWS(TS_data)))),ROWS($1:84)),2),"")</f>
        <v/>
      </c>
      <c r="D86" s="13" t="str">
        <f t="array" aca="1" ref="D86" ca="1">IF(ROWS($1:84)&lt;=COUNTIF(TS_data,$B$1),INDEX(MesData,SMALL(IF(TS_data=$B$1,ROW(INDIRECT("1:"&amp;ROWS(TS_data)))),ROWS($1:84)),3),"")</f>
        <v/>
      </c>
      <c r="E86" s="56" t="str">
        <f>IF(A86="","",VLOOKUP($A86,'effectif equipe'!$B$2:$AP$280,6,FALSE))</f>
        <v/>
      </c>
    </row>
    <row r="87" spans="2:5" x14ac:dyDescent="0.25">
      <c r="B87" t="str">
        <f t="array" aca="1" ref="B87" ca="1">IF(ROWS($1:85)&lt;=COUNTIF(TS_data,$B$1),INDEX(MesData,SMALL(IF(TS_data=$B$1,ROW(INDIRECT("1:"&amp;ROWS(TS_data)))),ROWS($1:85)),1),"")</f>
        <v/>
      </c>
      <c r="C87" t="str">
        <f t="array" aca="1" ref="C87" ca="1">IF(ROWS($1:85)&lt;=COUNTIF(TS_data,$B$1),INDEX(MesData,SMALL(IF(TS_data=$B$1,ROW(INDIRECT("1:"&amp;ROWS(TS_data)))),ROWS($1:85)),2),"")</f>
        <v/>
      </c>
      <c r="D87" s="13" t="str">
        <f t="array" aca="1" ref="D87" ca="1">IF(ROWS($1:85)&lt;=COUNTIF(TS_data,$B$1),INDEX(MesData,SMALL(IF(TS_data=$B$1,ROW(INDIRECT("1:"&amp;ROWS(TS_data)))),ROWS($1:85)),3),"")</f>
        <v/>
      </c>
      <c r="E87" s="56" t="str">
        <f>IF(A87="","",VLOOKUP($A87,'effectif equipe'!$B$2:$AP$280,6,FALSE))</f>
        <v/>
      </c>
    </row>
    <row r="88" spans="2:5" x14ac:dyDescent="0.25">
      <c r="B88" t="str">
        <f t="array" aca="1" ref="B88" ca="1">IF(ROWS($1:86)&lt;=COUNTIF(TS_data,$B$1),INDEX(MesData,SMALL(IF(TS_data=$B$1,ROW(INDIRECT("1:"&amp;ROWS(TS_data)))),ROWS($1:86)),1),"")</f>
        <v/>
      </c>
      <c r="C88" t="str">
        <f t="array" aca="1" ref="C88" ca="1">IF(ROWS($1:86)&lt;=COUNTIF(TS_data,$B$1),INDEX(MesData,SMALL(IF(TS_data=$B$1,ROW(INDIRECT("1:"&amp;ROWS(TS_data)))),ROWS($1:86)),2),"")</f>
        <v/>
      </c>
      <c r="D88" s="13" t="str">
        <f t="array" aca="1" ref="D88" ca="1">IF(ROWS($1:86)&lt;=COUNTIF(TS_data,$B$1),INDEX(MesData,SMALL(IF(TS_data=$B$1,ROW(INDIRECT("1:"&amp;ROWS(TS_data)))),ROWS($1:86)),3),"")</f>
        <v/>
      </c>
      <c r="E88" s="56" t="str">
        <f>IF(A88="","",VLOOKUP($A88,'effectif equipe'!$B$2:$AP$280,6,FALSE))</f>
        <v/>
      </c>
    </row>
    <row r="89" spans="2:5" x14ac:dyDescent="0.25">
      <c r="B89" t="str">
        <f t="array" aca="1" ref="B89" ca="1">IF(ROWS($1:87)&lt;=COUNTIF(TS_data,$B$1),INDEX(MesData,SMALL(IF(TS_data=$B$1,ROW(INDIRECT("1:"&amp;ROWS(TS_data)))),ROWS($1:87)),1),"")</f>
        <v/>
      </c>
      <c r="C89" t="str">
        <f t="array" aca="1" ref="C89" ca="1">IF(ROWS($1:87)&lt;=COUNTIF(TS_data,$B$1),INDEX(MesData,SMALL(IF(TS_data=$B$1,ROW(INDIRECT("1:"&amp;ROWS(TS_data)))),ROWS($1:87)),2),"")</f>
        <v/>
      </c>
      <c r="D89" s="13" t="str">
        <f t="array" aca="1" ref="D89" ca="1">IF(ROWS($1:87)&lt;=COUNTIF(TS_data,$B$1),INDEX(MesData,SMALL(IF(TS_data=$B$1,ROW(INDIRECT("1:"&amp;ROWS(TS_data)))),ROWS($1:87)),3),"")</f>
        <v/>
      </c>
      <c r="E89" s="56" t="str">
        <f>IF(A89="","",VLOOKUP($A89,'effectif equipe'!$B$2:$AP$280,6,FALSE))</f>
        <v/>
      </c>
    </row>
    <row r="90" spans="2:5" x14ac:dyDescent="0.25">
      <c r="B90" t="str">
        <f t="array" aca="1" ref="B90" ca="1">IF(ROWS($1:88)&lt;=COUNTIF(TS_data,$B$1),INDEX(MesData,SMALL(IF(TS_data=$B$1,ROW(INDIRECT("1:"&amp;ROWS(TS_data)))),ROWS($1:88)),1),"")</f>
        <v/>
      </c>
      <c r="C90" t="str">
        <f t="array" aca="1" ref="C90" ca="1">IF(ROWS($1:88)&lt;=COUNTIF(TS_data,$B$1),INDEX(MesData,SMALL(IF(TS_data=$B$1,ROW(INDIRECT("1:"&amp;ROWS(TS_data)))),ROWS($1:88)),2),"")</f>
        <v/>
      </c>
      <c r="D90" s="13" t="str">
        <f t="array" aca="1" ref="D90" ca="1">IF(ROWS($1:88)&lt;=COUNTIF(TS_data,$B$1),INDEX(MesData,SMALL(IF(TS_data=$B$1,ROW(INDIRECT("1:"&amp;ROWS(TS_data)))),ROWS($1:88)),3),"")</f>
        <v/>
      </c>
      <c r="E90" s="56" t="str">
        <f>IF(A90="","",VLOOKUP($A90,'effectif equipe'!$B$2:$AP$280,6,FALSE))</f>
        <v/>
      </c>
    </row>
    <row r="91" spans="2:5" x14ac:dyDescent="0.25">
      <c r="B91" t="str">
        <f t="array" aca="1" ref="B91" ca="1">IF(ROWS($1:89)&lt;=COUNTIF(TS_data,$B$1),INDEX(MesData,SMALL(IF(TS_data=$B$1,ROW(INDIRECT("1:"&amp;ROWS(TS_data)))),ROWS($1:89)),1),"")</f>
        <v/>
      </c>
      <c r="C91" t="str">
        <f t="array" aca="1" ref="C91" ca="1">IF(ROWS($1:89)&lt;=COUNTIF(TS_data,$B$1),INDEX(MesData,SMALL(IF(TS_data=$B$1,ROW(INDIRECT("1:"&amp;ROWS(TS_data)))),ROWS($1:89)),2),"")</f>
        <v/>
      </c>
      <c r="D91" s="13" t="str">
        <f t="array" aca="1" ref="D91" ca="1">IF(ROWS($1:89)&lt;=COUNTIF(TS_data,$B$1),INDEX(MesData,SMALL(IF(TS_data=$B$1,ROW(INDIRECT("1:"&amp;ROWS(TS_data)))),ROWS($1:89)),3),"")</f>
        <v/>
      </c>
      <c r="E91" s="56" t="str">
        <f>IF(A91="","",VLOOKUP($A91,'effectif equipe'!$B$2:$AP$280,6,FALSE))</f>
        <v/>
      </c>
    </row>
    <row r="92" spans="2:5" x14ac:dyDescent="0.25">
      <c r="B92" t="str">
        <f t="array" aca="1" ref="B92" ca="1">IF(ROWS($1:90)&lt;=COUNTIF(TS_data,$B$1),INDEX(MesData,SMALL(IF(TS_data=$B$1,ROW(INDIRECT("1:"&amp;ROWS(TS_data)))),ROWS($1:90)),1),"")</f>
        <v/>
      </c>
      <c r="D92" s="13"/>
      <c r="E92" s="56" t="str">
        <f>IF(A92="","",VLOOKUP($A92,'effectif equipe'!$B$2:$AP$280,6,FALSE))</f>
        <v/>
      </c>
    </row>
    <row r="93" spans="2:5" x14ac:dyDescent="0.25">
      <c r="B93" t="str">
        <f t="array" aca="1" ref="B93" ca="1">IF(ROWS($1:91)&lt;=COUNTIF(TS_data,$B$1),INDEX(MesData,SMALL(IF(TS_data=$B$1,ROW(INDIRECT("1:"&amp;ROWS(TS_data)))),ROWS($1:91)),1),"")</f>
        <v/>
      </c>
      <c r="D93" s="13"/>
      <c r="E93" s="56" t="str">
        <f>IF(A93="","",VLOOKUP($A93,'effectif equipe'!$B$2:$AP$280,6,FALSE))</f>
        <v/>
      </c>
    </row>
    <row r="94" spans="2:5" x14ac:dyDescent="0.25">
      <c r="B94" t="str">
        <f t="array" aca="1" ref="B94" ca="1">IF(ROWS($1:92)&lt;=COUNTIF(TS_data,$B$1),INDEX(MesData,SMALL(IF(TS_data=$B$1,ROW(INDIRECT("1:"&amp;ROWS(TS_data)))),ROWS($1:92)),1),"")</f>
        <v/>
      </c>
      <c r="D94" s="13"/>
    </row>
    <row r="95" spans="2:5" x14ac:dyDescent="0.25">
      <c r="B95" t="str">
        <f t="array" aca="1" ref="B95" ca="1">IF(ROWS($1:93)&lt;=COUNTIF(TS_data,$B$1),INDEX(MesData,SMALL(IF(TS_data=$B$1,ROW(INDIRECT("1:"&amp;ROWS(TS_data)))),ROWS($1:93)),1),"")</f>
        <v/>
      </c>
      <c r="D95" s="13"/>
    </row>
    <row r="96" spans="2:5" x14ac:dyDescent="0.25">
      <c r="B96" t="str">
        <f t="array" aca="1" ref="B96" ca="1">IF(ROWS($1:94)&lt;=COUNTIF(TS_data,$B$1),INDEX(MesData,SMALL(IF(TS_data=$B$1,ROW(INDIRECT("1:"&amp;ROWS(TS_data)))),ROWS($1:94)),1),"")</f>
        <v/>
      </c>
      <c r="D96" s="13"/>
    </row>
    <row r="97" spans="2:4" x14ac:dyDescent="0.25">
      <c r="B97" t="str">
        <f t="array" aca="1" ref="B97" ca="1">IF(ROWS($1:95)&lt;=COUNTIF(TS_data,$B$1),INDEX(MesData,SMALL(IF(TS_data=$B$1,ROW(INDIRECT("1:"&amp;ROWS(TS_data)))),ROWS($1:95)),1),"")</f>
        <v/>
      </c>
      <c r="D97" s="13"/>
    </row>
    <row r="98" spans="2:4" x14ac:dyDescent="0.25">
      <c r="B98" t="str">
        <f t="array" aca="1" ref="B98" ca="1">IF(ROWS($1:96)&lt;=COUNTIF(TS_data,$B$1),INDEX(MesData,SMALL(IF(TS_data=$B$1,ROW(INDIRECT("1:"&amp;ROWS(TS_data)))),ROWS($1:96)),1),"")</f>
        <v/>
      </c>
      <c r="D98" s="13"/>
    </row>
    <row r="99" spans="2:4" x14ac:dyDescent="0.25">
      <c r="B99" t="str">
        <f t="array" aca="1" ref="B99" ca="1">IF(ROWS($1:97)&lt;=COUNTIF(TS_data,$B$1),INDEX(MesData,SMALL(IF(TS_data=$B$1,ROW(INDIRECT("1:"&amp;ROWS(TS_data)))),ROWS($1:97)),1),"")</f>
        <v/>
      </c>
      <c r="D99" s="13"/>
    </row>
    <row r="100" spans="2:4" x14ac:dyDescent="0.25">
      <c r="D100" s="13"/>
    </row>
    <row r="101" spans="2:4" x14ac:dyDescent="0.25">
      <c r="D101" s="13"/>
    </row>
    <row r="102" spans="2:4" x14ac:dyDescent="0.25">
      <c r="D102" s="13"/>
    </row>
    <row r="103" spans="2:4" x14ac:dyDescent="0.25">
      <c r="D103" s="13"/>
    </row>
    <row r="104" spans="2:4" x14ac:dyDescent="0.25">
      <c r="D104" s="13"/>
    </row>
    <row r="105" spans="2:4" x14ac:dyDescent="0.25">
      <c r="D105" s="13"/>
    </row>
    <row r="106" spans="2:4" x14ac:dyDescent="0.25">
      <c r="D106" s="13"/>
    </row>
    <row r="107" spans="2:4" x14ac:dyDescent="0.25">
      <c r="D107" s="13"/>
    </row>
    <row r="108" spans="2:4" x14ac:dyDescent="0.25">
      <c r="D108" s="13"/>
    </row>
    <row r="109" spans="2:4" x14ac:dyDescent="0.25">
      <c r="D109" s="13"/>
    </row>
    <row r="110" spans="2:4" x14ac:dyDescent="0.25">
      <c r="D110" s="13"/>
    </row>
    <row r="111" spans="2:4" x14ac:dyDescent="0.25">
      <c r="D111" s="13"/>
    </row>
    <row r="112" spans="2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</sheetData>
  <pageMargins left="0.7" right="0.7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B1" workbookViewId="0">
      <selection activeCell="B3" sqref="B3:B31"/>
    </sheetView>
  </sheetViews>
  <sheetFormatPr baseColWidth="10" defaultColWidth="10.7109375" defaultRowHeight="15" x14ac:dyDescent="0.25"/>
  <cols>
    <col min="1" max="1" width="7.28515625" hidden="1" customWidth="1"/>
    <col min="2" max="2" width="27.5703125" bestFit="1" customWidth="1"/>
    <col min="3" max="3" width="11.5703125" bestFit="1" customWidth="1"/>
    <col min="5" max="5" width="10.7109375" style="49"/>
    <col min="10" max="14" width="0" hidden="1" customWidth="1"/>
  </cols>
  <sheetData>
    <row r="1" spans="1:14" x14ac:dyDescent="0.25">
      <c r="B1" t="s">
        <v>573</v>
      </c>
      <c r="C1">
        <f>VLOOKUP(B1,'Synthèse eff'!$B$2:$K$11,6,FALSE)</f>
        <v>6</v>
      </c>
    </row>
    <row r="2" spans="1:14" ht="45.75" thickBot="1" x14ac:dyDescent="0.3">
      <c r="B2" s="6">
        <v>44600</v>
      </c>
      <c r="C2" s="7" t="s">
        <v>1</v>
      </c>
      <c r="D2" s="8" t="s">
        <v>2</v>
      </c>
      <c r="E2" s="7" t="s">
        <v>6</v>
      </c>
      <c r="F2" s="7" t="s">
        <v>4</v>
      </c>
      <c r="G2" s="7" t="s">
        <v>5</v>
      </c>
      <c r="H2" s="10" t="s">
        <v>27</v>
      </c>
      <c r="I2" s="10" t="s">
        <v>10</v>
      </c>
      <c r="J2" s="11" t="s">
        <v>33</v>
      </c>
      <c r="K2" s="11" t="s">
        <v>30</v>
      </c>
      <c r="L2" s="11" t="s">
        <v>28</v>
      </c>
      <c r="M2" s="11" t="s">
        <v>31</v>
      </c>
      <c r="N2" s="11" t="s">
        <v>32</v>
      </c>
    </row>
    <row r="3" spans="1:14" ht="15.75" thickTop="1" x14ac:dyDescent="0.25">
      <c r="A3" t="str">
        <f ca="1">+CONCATENATE(B3," ",C3)</f>
        <v>cc JULIA</v>
      </c>
      <c r="B3" t="str">
        <f t="array" aca="1" ref="B3" ca="1">IF(ROWS($1:1)&lt;=COUNTIF(TS_data,$B$1),INDEX(MesData,SMALL(IF(TS_data=$B$1,ROW(INDIRECT("1:"&amp;ROWS(TS_data)))),ROWS($1:1)),1),"")</f>
        <v>cc</v>
      </c>
      <c r="C3" t="str">
        <f t="array" aca="1" ref="C3" ca="1">IF(ROWS($1:1)&lt;=COUNTIF(TS_data,$B$1),INDEX(MesData,SMALL(IF(TS_data=$B$1,ROW(INDIRECT("1:"&amp;ROWS(TS_data)))),ROWS($1:1)),2),"")</f>
        <v>JULIA</v>
      </c>
      <c r="D3" s="13">
        <f t="array" aca="1" ref="D3" ca="1">IF(ROWS($1:1)&lt;=COUNTIF(TS_data,$B$1),INDEX(MesData,SMALL(IF(TS_data=$B$1,ROW(INDIRECT("1:"&amp;ROWS(TS_data)))),ROWS($1:1)),3),"")</f>
        <v>42373</v>
      </c>
      <c r="E3" s="56" t="e">
        <f ca="1">IF(A3="","",IF(VLOOKUP($A3,'effectif equipe'!$B$2:$AS$283,6,FALSE)="","",VLOOKUP($A3,'effectif equipe'!$B$2:$AS$283,6,FALSE)))</f>
        <v>#N/A</v>
      </c>
      <c r="F3" s="56" t="e">
        <f ca="1">IF(B3="","",IF(VLOOKUP($A3,'effectif equipe'!$B$2:$AS$283,7,FALSE)="","",VLOOKUP($A3,'effectif equipe'!$B$2:$AS$283,7,FALSE)))</f>
        <v>#N/A</v>
      </c>
      <c r="G3" s="56" t="e">
        <f ca="1">IF(C3="","",IF(VLOOKUP($A3,'effectif equipe'!$B$2:$AS$283,8,FALSE)="","",VLOOKUP($A3,'effectif equipe'!$B$2:$AS$283,8,FALSE)))</f>
        <v>#N/A</v>
      </c>
      <c r="H3" s="56" t="e">
        <f ca="1">IF(A3="","",IF(VLOOKUP($A3,'effectif equipe'!$B$2:$AS$283,16,FALSE)="","",VLOOKUP($A3,'effectif equipe'!$B$2:$AS$283,16,FALSE)))</f>
        <v>#N/A</v>
      </c>
      <c r="I3" s="56" t="e">
        <f ca="1">IF(A3="","",IF(VLOOKUP($A3,'effectif equipe'!$B$2:$AS$283,19,FALSE)="","",VLOOKUP($A3,'effectif equipe'!$B$2:$AS$283,19,FALSE)))</f>
        <v>#N/A</v>
      </c>
      <c r="J3" s="56" t="e">
        <f ca="1">IF(VLOOKUP($A$3,'effectif equipe'!$B$2:$AP$280,7,FALSE)="","",VLOOKUP($A$3,'effectif equipe'!$B$2:$AP$280,7,FALSE))</f>
        <v>#N/A</v>
      </c>
      <c r="K3" s="56" t="e">
        <f ca="1">IF(VLOOKUP($A$3,'effectif equipe'!$B$2:$AP$280,7,FALSE)="","",VLOOKUP($A$3,'effectif equipe'!$B$2:$AP$280,7,FALSE))</f>
        <v>#N/A</v>
      </c>
      <c r="L3" s="56" t="e">
        <f ca="1">IF(VLOOKUP($A$3,'effectif equipe'!$B$2:$AP$280,7,FALSE)="","",VLOOKUP($A$3,'effectif equipe'!$B$2:$AP$280,7,FALSE))</f>
        <v>#N/A</v>
      </c>
      <c r="M3" s="56" t="e">
        <f ca="1">IF(VLOOKUP($A$3,'effectif equipe'!$B$2:$AP$280,7,FALSE)="","",VLOOKUP($A$3,'effectif equipe'!$B$2:$AP$280,7,FALSE))</f>
        <v>#N/A</v>
      </c>
      <c r="N3" s="56" t="e">
        <f ca="1">IF(VLOOKUP($A$3,'effectif equipe'!$B$2:$AP$280,7,FALSE)="","",VLOOKUP($A$3,'effectif equipe'!$B$2:$AP$280,7,FALSE))</f>
        <v>#N/A</v>
      </c>
    </row>
    <row r="4" spans="1:14" x14ac:dyDescent="0.25">
      <c r="A4" t="str">
        <f t="shared" ref="A4:A29" ca="1" si="0">+CONCATENATE(B4," ",C4)</f>
        <v>glh MELISSA</v>
      </c>
      <c r="B4" t="str">
        <f t="array" aca="1" ref="B4" ca="1">IF(ROWS($1:2)&lt;=COUNTIF(TS_data,$B$1),INDEX(MesData,SMALL(IF(TS_data=$B$1,ROW(INDIRECT("1:"&amp;ROWS(TS_data)))),ROWS($1:2)),1),"")</f>
        <v>glh</v>
      </c>
      <c r="C4" t="str">
        <f t="array" aca="1" ref="C4" ca="1">IF(ROWS($1:2)&lt;=COUNTIF(TS_data,$B$1),INDEX(MesData,SMALL(IF(TS_data=$B$1,ROW(INDIRECT("1:"&amp;ROWS(TS_data)))),ROWS($1:2)),2),"")</f>
        <v>MELISSA</v>
      </c>
      <c r="D4" s="13">
        <f t="array" aca="1" ref="D4" ca="1">IF(ROWS($1:2)&lt;=COUNTIF(TS_data,$B$1),INDEX(MesData,SMALL(IF(TS_data=$B$1,ROW(INDIRECT("1:"&amp;ROWS(TS_data)))),ROWS($1:2)),3),"")</f>
        <v>38678</v>
      </c>
      <c r="E4" s="56" t="e">
        <f ca="1">IF(A4="","",IF(VLOOKUP($A4,'effectif equipe'!$B$2:$AS$283,6,FALSE)="","",VLOOKUP($A4,'effectif equipe'!$B$2:$AS$283,6,FALSE)))</f>
        <v>#N/A</v>
      </c>
      <c r="F4" s="56" t="e">
        <f ca="1">IF(B4="","",IF(VLOOKUP($A4,'effectif equipe'!$B$2:$AS$283,7,FALSE)="","",VLOOKUP($A4,'effectif equipe'!$B$2:$AS$283,7,FALSE)))</f>
        <v>#N/A</v>
      </c>
      <c r="G4" s="56" t="e">
        <f ca="1">IF(C4="","",IF(VLOOKUP($A4,'effectif equipe'!$B$2:$AS$283,8,FALSE)="","",VLOOKUP($A4,'effectif equipe'!$B$2:$AS$283,8,FALSE)))</f>
        <v>#N/A</v>
      </c>
      <c r="H4" s="56" t="e">
        <f ca="1">IF(A4="","",IF(VLOOKUP($A4,'effectif equipe'!$B$2:$AS$283,16,FALSE)="","",VLOOKUP($A4,'effectif equipe'!$B$2:$AS$283,16,FALSE)))</f>
        <v>#N/A</v>
      </c>
      <c r="I4" s="56" t="e">
        <f ca="1">IF(A4="","",IF(VLOOKUP($A4,'effectif equipe'!$B$2:$AS$283,19,FALSE)="","",VLOOKUP($A4,'effectif equipe'!$B$2:$AS$283,19,FALSE)))</f>
        <v>#N/A</v>
      </c>
    </row>
    <row r="5" spans="1:14" x14ac:dyDescent="0.25">
      <c r="A5" t="str">
        <f t="shared" ca="1" si="0"/>
        <v xml:space="preserve"> </v>
      </c>
      <c r="B5" t="str">
        <f t="array" aca="1" ref="B5" ca="1">IF(ROWS($1:3)&lt;=COUNTIF(TS_data,$B$1),INDEX(MesData,SMALL(IF(TS_data=$B$1,ROW(INDIRECT("1:"&amp;ROWS(TS_data)))),ROWS($1:3)),1),"")</f>
        <v/>
      </c>
      <c r="C5" t="str">
        <f t="array" aca="1" ref="C5" ca="1">IF(ROWS($1:3)&lt;=COUNTIF(TS_data,$B$1),INDEX(MesData,SMALL(IF(TS_data=$B$1,ROW(INDIRECT("1:"&amp;ROWS(TS_data)))),ROWS($1:3)),2),"")</f>
        <v/>
      </c>
      <c r="D5" s="13" t="str">
        <f t="array" aca="1" ref="D5" ca="1">IF(ROWS($1:3)&lt;=COUNTIF(TS_data,$B$1),INDEX(MesData,SMALL(IF(TS_data=$B$1,ROW(INDIRECT("1:"&amp;ROWS(TS_data)))),ROWS($1:3)),3),"")</f>
        <v/>
      </c>
      <c r="E5" s="56" t="e">
        <f ca="1">IF(A5="","",IF(VLOOKUP($A5,'effectif equipe'!$B$2:$AS$283,6,FALSE)="","",VLOOKUP($A5,'effectif equipe'!$B$2:$AS$283,6,FALSE)))</f>
        <v>#N/A</v>
      </c>
      <c r="F5" s="56" t="str">
        <f ca="1">IF(B5="","",IF(VLOOKUP($A5,'effectif equipe'!$B$2:$AS$283,7,FALSE)="","",VLOOKUP($A5,'effectif equipe'!$B$2:$AS$283,7,FALSE)))</f>
        <v/>
      </c>
      <c r="G5" s="56" t="str">
        <f ca="1">IF(C5="","",IF(VLOOKUP($A5,'effectif equipe'!$B$2:$AS$283,8,FALSE)="","",VLOOKUP($A5,'effectif equipe'!$B$2:$AS$283,8,FALSE)))</f>
        <v/>
      </c>
      <c r="H5" s="56" t="e">
        <f ca="1">IF(A5="","",IF(VLOOKUP($A5,'effectif equipe'!$B$2:$AS$283,16,FALSE)="","",VLOOKUP($A5,'effectif equipe'!$B$2:$AS$283,16,FALSE)))</f>
        <v>#N/A</v>
      </c>
      <c r="I5" s="56" t="e">
        <f ca="1">IF(A5="","",IF(VLOOKUP($A5,'effectif equipe'!$B$2:$AS$283,19,FALSE)="","",VLOOKUP($A5,'effectif equipe'!$B$2:$AS$283,19,FALSE)))</f>
        <v>#N/A</v>
      </c>
    </row>
    <row r="6" spans="1:14" x14ac:dyDescent="0.25">
      <c r="A6" t="str">
        <f t="shared" ca="1" si="0"/>
        <v xml:space="preserve"> </v>
      </c>
      <c r="B6" t="str">
        <f t="array" aca="1" ref="B6" ca="1">IF(ROWS($1:4)&lt;=COUNTIF(TS_data,$B$1),INDEX(MesData,SMALL(IF(TS_data=$B$1,ROW(INDIRECT("1:"&amp;ROWS(TS_data)))),ROWS($1:4)),1),"")</f>
        <v/>
      </c>
      <c r="C6" t="str">
        <f t="array" aca="1" ref="C6" ca="1">IF(ROWS($1:4)&lt;=COUNTIF(TS_data,$B$1),INDEX(MesData,SMALL(IF(TS_data=$B$1,ROW(INDIRECT("1:"&amp;ROWS(TS_data)))),ROWS($1:4)),2),"")</f>
        <v/>
      </c>
      <c r="D6" s="13" t="str">
        <f t="array" aca="1" ref="D6" ca="1">IF(ROWS($1:4)&lt;=COUNTIF(TS_data,$B$1),INDEX(MesData,SMALL(IF(TS_data=$B$1,ROW(INDIRECT("1:"&amp;ROWS(TS_data)))),ROWS($1:4)),3),"")</f>
        <v/>
      </c>
      <c r="E6" s="56" t="e">
        <f ca="1">IF(A6="","",IF(VLOOKUP($A6,'effectif equipe'!$B$2:$AS$283,6,FALSE)="","",VLOOKUP($A6,'effectif equipe'!$B$2:$AS$283,6,FALSE)))</f>
        <v>#N/A</v>
      </c>
      <c r="F6" s="56" t="str">
        <f ca="1">IF(B6="","",IF(VLOOKUP($A6,'effectif equipe'!$B$2:$AS$283,7,FALSE)="","",VLOOKUP($A6,'effectif equipe'!$B$2:$AS$283,7,FALSE)))</f>
        <v/>
      </c>
      <c r="G6" s="56" t="str">
        <f ca="1">IF(C6="","",IF(VLOOKUP($A6,'effectif equipe'!$B$2:$AS$283,8,FALSE)="","",VLOOKUP($A6,'effectif equipe'!$B$2:$AS$283,8,FALSE)))</f>
        <v/>
      </c>
      <c r="H6" s="56" t="e">
        <f ca="1">IF(A6="","",IF(VLOOKUP($A6,'effectif equipe'!$B$2:$AS$283,16,FALSE)="","",VLOOKUP($A6,'effectif equipe'!$B$2:$AS$283,16,FALSE)))</f>
        <v>#N/A</v>
      </c>
      <c r="I6" s="56" t="e">
        <f ca="1">IF(A6="","",IF(VLOOKUP($A6,'effectif equipe'!$B$2:$AS$283,19,FALSE)="","",VLOOKUP($A6,'effectif equipe'!$B$2:$AS$283,19,FALSE)))</f>
        <v>#N/A</v>
      </c>
    </row>
    <row r="7" spans="1:14" x14ac:dyDescent="0.25">
      <c r="A7" t="str">
        <f t="shared" ca="1" si="0"/>
        <v xml:space="preserve"> </v>
      </c>
      <c r="B7" t="str">
        <f t="array" aca="1" ref="B7" ca="1">IF(ROWS($1:5)&lt;=COUNTIF(TS_data,$B$1),INDEX(MesData,SMALL(IF(TS_data=$B$1,ROW(INDIRECT("1:"&amp;ROWS(TS_data)))),ROWS($1:5)),1),"")</f>
        <v/>
      </c>
      <c r="C7" t="str">
        <f t="array" aca="1" ref="C7" ca="1">IF(ROWS($1:5)&lt;=COUNTIF(TS_data,$B$1),INDEX(MesData,SMALL(IF(TS_data=$B$1,ROW(INDIRECT("1:"&amp;ROWS(TS_data)))),ROWS($1:5)),2),"")</f>
        <v/>
      </c>
      <c r="D7" s="13" t="str">
        <f t="array" aca="1" ref="D7" ca="1">IF(ROWS($1:5)&lt;=COUNTIF(TS_data,$B$1),INDEX(MesData,SMALL(IF(TS_data=$B$1,ROW(INDIRECT("1:"&amp;ROWS(TS_data)))),ROWS($1:5)),3),"")</f>
        <v/>
      </c>
      <c r="E7" s="56" t="e">
        <f ca="1">IF(A7="","",IF(VLOOKUP($A7,'effectif equipe'!$B$2:$AS$283,6,FALSE)="","",VLOOKUP($A7,'effectif equipe'!$B$2:$AS$283,6,FALSE)))</f>
        <v>#N/A</v>
      </c>
      <c r="F7" s="56" t="str">
        <f ca="1">IF(B7="","",IF(VLOOKUP($A7,'effectif equipe'!$B$2:$AS$283,7,FALSE)="","",VLOOKUP($A7,'effectif equipe'!$B$2:$AS$283,7,FALSE)))</f>
        <v/>
      </c>
      <c r="G7" s="56" t="str">
        <f ca="1">IF(C7="","",IF(VLOOKUP($A7,'effectif equipe'!$B$2:$AS$283,8,FALSE)="","",VLOOKUP($A7,'effectif equipe'!$B$2:$AS$283,8,FALSE)))</f>
        <v/>
      </c>
      <c r="H7" s="56" t="e">
        <f ca="1">IF(A7="","",IF(VLOOKUP($A7,'effectif equipe'!$B$2:$AS$283,16,FALSE)="","",VLOOKUP($A7,'effectif equipe'!$B$2:$AS$283,16,FALSE)))</f>
        <v>#N/A</v>
      </c>
      <c r="I7" s="56" t="e">
        <f ca="1">IF(A7="","",IF(VLOOKUP($A7,'effectif equipe'!$B$2:$AS$283,19,FALSE)="","",VLOOKUP($A7,'effectif equipe'!$B$2:$AS$283,19,FALSE)))</f>
        <v>#N/A</v>
      </c>
    </row>
    <row r="8" spans="1:14" x14ac:dyDescent="0.25">
      <c r="A8" t="str">
        <f t="shared" ca="1" si="0"/>
        <v xml:space="preserve"> </v>
      </c>
      <c r="B8" t="str">
        <f t="array" aca="1" ref="B8" ca="1">IF(ROWS($1:6)&lt;=COUNTIF(TS_data,$B$1),INDEX(MesData,SMALL(IF(TS_data=$B$1,ROW(INDIRECT("1:"&amp;ROWS(TS_data)))),ROWS($1:6)),1),"")</f>
        <v/>
      </c>
      <c r="C8" t="str">
        <f t="array" aca="1" ref="C8" ca="1">IF(ROWS($1:6)&lt;=COUNTIF(TS_data,$B$1),INDEX(MesData,SMALL(IF(TS_data=$B$1,ROW(INDIRECT("1:"&amp;ROWS(TS_data)))),ROWS($1:6)),2),"")</f>
        <v/>
      </c>
      <c r="D8" s="13" t="str">
        <f t="array" aca="1" ref="D8" ca="1">IF(ROWS($1:6)&lt;=COUNTIF(TS_data,$B$1),INDEX(MesData,SMALL(IF(TS_data=$B$1,ROW(INDIRECT("1:"&amp;ROWS(TS_data)))),ROWS($1:6)),3),"")</f>
        <v/>
      </c>
      <c r="E8" s="56" t="e">
        <f ca="1">IF(A8="","",IF(VLOOKUP($A8,'effectif equipe'!$B$2:$AS$283,6,FALSE)="","",VLOOKUP($A8,'effectif equipe'!$B$2:$AS$283,6,FALSE)))</f>
        <v>#N/A</v>
      </c>
      <c r="F8" s="56" t="str">
        <f ca="1">IF(B8="","",IF(VLOOKUP($A8,'effectif equipe'!$B$2:$AS$283,7,FALSE)="","",VLOOKUP($A8,'effectif equipe'!$B$2:$AS$283,7,FALSE)))</f>
        <v/>
      </c>
      <c r="G8" s="56" t="str">
        <f ca="1">IF(C8="","",IF(VLOOKUP($A8,'effectif equipe'!$B$2:$AS$283,8,FALSE)="","",VLOOKUP($A8,'effectif equipe'!$B$2:$AS$283,8,FALSE)))</f>
        <v/>
      </c>
      <c r="H8" s="56" t="e">
        <f ca="1">IF(A8="","",IF(VLOOKUP($A8,'effectif equipe'!$B$2:$AS$283,16,FALSE)="","",VLOOKUP($A8,'effectif equipe'!$B$2:$AS$283,16,FALSE)))</f>
        <v>#N/A</v>
      </c>
      <c r="I8" s="56" t="e">
        <f ca="1">IF(A8="","",IF(VLOOKUP($A8,'effectif equipe'!$B$2:$AS$283,19,FALSE)="","",VLOOKUP($A8,'effectif equipe'!$B$2:$AS$283,19,FALSE)))</f>
        <v>#N/A</v>
      </c>
    </row>
    <row r="9" spans="1:14" x14ac:dyDescent="0.25">
      <c r="A9" t="str">
        <f t="shared" ca="1" si="0"/>
        <v xml:space="preserve"> </v>
      </c>
      <c r="B9" t="str">
        <f t="array" aca="1" ref="B9" ca="1">IF(ROWS($1:7)&lt;=COUNTIF(TS_data,$B$1),INDEX(MesData,SMALL(IF(TS_data=$B$1,ROW(INDIRECT("1:"&amp;ROWS(TS_data)))),ROWS($1:7)),1),"")</f>
        <v/>
      </c>
      <c r="C9" t="str">
        <f t="array" aca="1" ref="C9" ca="1">IF(ROWS($1:7)&lt;=COUNTIF(TS_data,$B$1),INDEX(MesData,SMALL(IF(TS_data=$B$1,ROW(INDIRECT("1:"&amp;ROWS(TS_data)))),ROWS($1:7)),2),"")</f>
        <v/>
      </c>
      <c r="D9" s="13" t="str">
        <f t="array" aca="1" ref="D9" ca="1">IF(ROWS($1:7)&lt;=COUNTIF(TS_data,$B$1),INDEX(MesData,SMALL(IF(TS_data=$B$1,ROW(INDIRECT("1:"&amp;ROWS(TS_data)))),ROWS($1:7)),3),"")</f>
        <v/>
      </c>
      <c r="E9" s="56" t="e">
        <f ca="1">IF(A9="","",IF(VLOOKUP($A9,'effectif equipe'!$B$2:$AS$283,6,FALSE)="","",VLOOKUP($A9,'effectif equipe'!$B$2:$AS$283,6,FALSE)))</f>
        <v>#N/A</v>
      </c>
      <c r="F9" s="56" t="str">
        <f ca="1">IF(B9="","",IF(VLOOKUP($A9,'effectif equipe'!$B$2:$AS$283,7,FALSE)="","",VLOOKUP($A9,'effectif equipe'!$B$2:$AS$283,7,FALSE)))</f>
        <v/>
      </c>
      <c r="G9" s="56" t="str">
        <f ca="1">IF(C9="","",IF(VLOOKUP($A9,'effectif equipe'!$B$2:$AS$283,8,FALSE)="","",VLOOKUP($A9,'effectif equipe'!$B$2:$AS$283,8,FALSE)))</f>
        <v/>
      </c>
      <c r="H9" s="56" t="e">
        <f ca="1">IF(A9="","",IF(VLOOKUP($A9,'effectif equipe'!$B$2:$AS$283,16,FALSE)="","",VLOOKUP($A9,'effectif equipe'!$B$2:$AS$283,16,FALSE)))</f>
        <v>#N/A</v>
      </c>
      <c r="I9" s="56" t="e">
        <f ca="1">IF(A9="","",IF(VLOOKUP($A9,'effectif equipe'!$B$2:$AS$283,19,FALSE)="","",VLOOKUP($A9,'effectif equipe'!$B$2:$AS$283,19,FALSE)))</f>
        <v>#N/A</v>
      </c>
    </row>
    <row r="10" spans="1:14" x14ac:dyDescent="0.25">
      <c r="A10" t="str">
        <f t="shared" ca="1" si="0"/>
        <v xml:space="preserve"> </v>
      </c>
      <c r="B10" t="str">
        <f t="array" aca="1" ref="B10" ca="1">IF(ROWS($1:8)&lt;=COUNTIF(TS_data,$B$1),INDEX(MesData,SMALL(IF(TS_data=$B$1,ROW(INDIRECT("1:"&amp;ROWS(TS_data)))),ROWS($1:8)),1),"")</f>
        <v/>
      </c>
      <c r="C10" t="str">
        <f t="array" aca="1" ref="C10" ca="1">IF(ROWS($1:8)&lt;=COUNTIF(TS_data,$B$1),INDEX(MesData,SMALL(IF(TS_data=$B$1,ROW(INDIRECT("1:"&amp;ROWS(TS_data)))),ROWS($1:8)),2),"")</f>
        <v/>
      </c>
      <c r="D10" s="13" t="str">
        <f t="array" aca="1" ref="D10" ca="1">IF(ROWS($1:8)&lt;=COUNTIF(TS_data,$B$1),INDEX(MesData,SMALL(IF(TS_data=$B$1,ROW(INDIRECT("1:"&amp;ROWS(TS_data)))),ROWS($1:8)),3),"")</f>
        <v/>
      </c>
      <c r="E10" s="56" t="e">
        <f ca="1">IF(A10="","",IF(VLOOKUP($A10,'effectif equipe'!$B$2:$AS$283,6,FALSE)="","",VLOOKUP($A10,'effectif equipe'!$B$2:$AS$283,6,FALSE)))</f>
        <v>#N/A</v>
      </c>
      <c r="F10" s="56" t="str">
        <f ca="1">IF(B10="","",IF(VLOOKUP($A10,'effectif equipe'!$B$2:$AS$283,7,FALSE)="","",VLOOKUP($A10,'effectif equipe'!$B$2:$AS$283,7,FALSE)))</f>
        <v/>
      </c>
      <c r="G10" s="56" t="str">
        <f ca="1">IF(C10="","",IF(VLOOKUP($A10,'effectif equipe'!$B$2:$AS$283,8,FALSE)="","",VLOOKUP($A10,'effectif equipe'!$B$2:$AS$283,8,FALSE)))</f>
        <v/>
      </c>
      <c r="H10" s="56" t="e">
        <f ca="1">IF(A10="","",IF(VLOOKUP($A10,'effectif equipe'!$B$2:$AS$283,16,FALSE)="","",VLOOKUP($A10,'effectif equipe'!$B$2:$AS$283,16,FALSE)))</f>
        <v>#N/A</v>
      </c>
      <c r="I10" s="56" t="e">
        <f ca="1">IF(A10="","",IF(VLOOKUP($A10,'effectif equipe'!$B$2:$AS$283,19,FALSE)="","",VLOOKUP($A10,'effectif equipe'!$B$2:$AS$283,19,FALSE)))</f>
        <v>#N/A</v>
      </c>
    </row>
    <row r="11" spans="1:14" x14ac:dyDescent="0.25">
      <c r="A11" t="str">
        <f t="shared" ca="1" si="0"/>
        <v xml:space="preserve"> </v>
      </c>
      <c r="B11" t="str">
        <f t="array" aca="1" ref="B11" ca="1">IF(ROWS($1:9)&lt;=COUNTIF(TS_data,$B$1),INDEX(MesData,SMALL(IF(TS_data=$B$1,ROW(INDIRECT("1:"&amp;ROWS(TS_data)))),ROWS($1:9)),1),"")</f>
        <v/>
      </c>
      <c r="C11" t="str">
        <f t="array" aca="1" ref="C11" ca="1">IF(ROWS($1:9)&lt;=COUNTIF(TS_data,$B$1),INDEX(MesData,SMALL(IF(TS_data=$B$1,ROW(INDIRECT("1:"&amp;ROWS(TS_data)))),ROWS($1:9)),2),"")</f>
        <v/>
      </c>
      <c r="D11" s="13" t="str">
        <f t="array" aca="1" ref="D11" ca="1">IF(ROWS($1:9)&lt;=COUNTIF(TS_data,$B$1),INDEX(MesData,SMALL(IF(TS_data=$B$1,ROW(INDIRECT("1:"&amp;ROWS(TS_data)))),ROWS($1:9)),3),"")</f>
        <v/>
      </c>
      <c r="E11" s="56" t="e">
        <f ca="1">IF(A11="","",IF(VLOOKUP($A11,'effectif equipe'!$B$2:$AS$283,6,FALSE)="","",VLOOKUP($A11,'effectif equipe'!$B$2:$AS$283,6,FALSE)))</f>
        <v>#N/A</v>
      </c>
      <c r="F11" s="56" t="str">
        <f ca="1">IF(B11="","",IF(VLOOKUP($A11,'effectif equipe'!$B$2:$AS$283,7,FALSE)="","",VLOOKUP($A11,'effectif equipe'!$B$2:$AS$283,7,FALSE)))</f>
        <v/>
      </c>
      <c r="G11" s="56" t="str">
        <f ca="1">IF(C11="","",IF(VLOOKUP($A11,'effectif equipe'!$B$2:$AS$283,8,FALSE)="","",VLOOKUP($A11,'effectif equipe'!$B$2:$AS$283,8,FALSE)))</f>
        <v/>
      </c>
      <c r="H11" s="56" t="e">
        <f ca="1">IF(A11="","",IF(VLOOKUP($A11,'effectif equipe'!$B$2:$AS$283,16,FALSE)="","",VLOOKUP($A11,'effectif equipe'!$B$2:$AS$283,16,FALSE)))</f>
        <v>#N/A</v>
      </c>
      <c r="I11" s="56" t="e">
        <f ca="1">IF(A11="","",IF(VLOOKUP($A11,'effectif equipe'!$B$2:$AS$283,19,FALSE)="","",VLOOKUP($A11,'effectif equipe'!$B$2:$AS$283,19,FALSE)))</f>
        <v>#N/A</v>
      </c>
    </row>
    <row r="12" spans="1:14" x14ac:dyDescent="0.25">
      <c r="A12" t="str">
        <f t="shared" ca="1" si="0"/>
        <v xml:space="preserve"> </v>
      </c>
      <c r="B12" t="str">
        <f t="array" aca="1" ref="B12" ca="1">IF(ROWS($1:10)&lt;=COUNTIF(TS_data,$B$1),INDEX(MesData,SMALL(IF(TS_data=$B$1,ROW(INDIRECT("1:"&amp;ROWS(TS_data)))),ROWS($1:10)),1),"")</f>
        <v/>
      </c>
      <c r="C12" t="str">
        <f t="array" aca="1" ref="C12" ca="1">IF(ROWS($1:10)&lt;=COUNTIF(TS_data,$B$1),INDEX(MesData,SMALL(IF(TS_data=$B$1,ROW(INDIRECT("1:"&amp;ROWS(TS_data)))),ROWS($1:10)),2),"")</f>
        <v/>
      </c>
      <c r="D12" s="13" t="str">
        <f t="array" aca="1" ref="D12" ca="1">IF(ROWS($1:10)&lt;=COUNTIF(TS_data,$B$1),INDEX(MesData,SMALL(IF(TS_data=$B$1,ROW(INDIRECT("1:"&amp;ROWS(TS_data)))),ROWS($1:10)),3),"")</f>
        <v/>
      </c>
      <c r="E12" s="56" t="e">
        <f ca="1">IF(A12="","",IF(VLOOKUP($A12,'effectif equipe'!$B$2:$AS$283,6,FALSE)="","",VLOOKUP($A12,'effectif equipe'!$B$2:$AS$283,6,FALSE)))</f>
        <v>#N/A</v>
      </c>
      <c r="F12" s="56" t="str">
        <f ca="1">IF(B12="","",IF(VLOOKUP($A12,'effectif equipe'!$B$2:$AS$283,7,FALSE)="","",VLOOKUP($A12,'effectif equipe'!$B$2:$AS$283,7,FALSE)))</f>
        <v/>
      </c>
      <c r="G12" s="56" t="str">
        <f ca="1">IF(C12="","",IF(VLOOKUP($A12,'effectif equipe'!$B$2:$AS$283,8,FALSE)="","",VLOOKUP($A12,'effectif equipe'!$B$2:$AS$283,8,FALSE)))</f>
        <v/>
      </c>
      <c r="H12" s="56" t="e">
        <f ca="1">IF(A12="","",IF(VLOOKUP($A12,'effectif equipe'!$B$2:$AS$283,16,FALSE)="","",VLOOKUP($A12,'effectif equipe'!$B$2:$AS$283,16,FALSE)))</f>
        <v>#N/A</v>
      </c>
      <c r="I12" s="56" t="e">
        <f ca="1">IF(A12="","",IF(VLOOKUP($A12,'effectif equipe'!$B$2:$AS$283,19,FALSE)="","",VLOOKUP($A12,'effectif equipe'!$B$2:$AS$283,19,FALSE)))</f>
        <v>#N/A</v>
      </c>
    </row>
    <row r="13" spans="1:14" x14ac:dyDescent="0.25">
      <c r="A13" t="str">
        <f t="shared" ca="1" si="0"/>
        <v xml:space="preserve"> </v>
      </c>
      <c r="B13" t="str">
        <f t="array" aca="1" ref="B13" ca="1">IF(ROWS($1:11)&lt;=COUNTIF(TS_data,$B$1),INDEX(MesData,SMALL(IF(TS_data=$B$1,ROW(INDIRECT("1:"&amp;ROWS(TS_data)))),ROWS($1:11)),1),"")</f>
        <v/>
      </c>
      <c r="C13" t="str">
        <f t="array" aca="1" ref="C13" ca="1">IF(ROWS($1:11)&lt;=COUNTIF(TS_data,$B$1),INDEX(MesData,SMALL(IF(TS_data=$B$1,ROW(INDIRECT("1:"&amp;ROWS(TS_data)))),ROWS($1:11)),2),"")</f>
        <v/>
      </c>
      <c r="D13" s="13" t="str">
        <f t="array" aca="1" ref="D13" ca="1">IF(ROWS($1:11)&lt;=COUNTIF(TS_data,$B$1),INDEX(MesData,SMALL(IF(TS_data=$B$1,ROW(INDIRECT("1:"&amp;ROWS(TS_data)))),ROWS($1:11)),3),"")</f>
        <v/>
      </c>
      <c r="E13" s="56" t="e">
        <f ca="1">IF(A13="","",IF(VLOOKUP($A13,'effectif equipe'!$B$2:$AS$283,6,FALSE)="","",VLOOKUP($A13,'effectif equipe'!$B$2:$AS$283,6,FALSE)))</f>
        <v>#N/A</v>
      </c>
      <c r="F13" s="56" t="str">
        <f ca="1">IF(B13="","",IF(VLOOKUP($A13,'effectif equipe'!$B$2:$AS$283,7,FALSE)="","",VLOOKUP($A13,'effectif equipe'!$B$2:$AS$283,7,FALSE)))</f>
        <v/>
      </c>
      <c r="G13" s="56" t="str">
        <f ca="1">IF(C13="","",IF(VLOOKUP($A13,'effectif equipe'!$B$2:$AS$283,8,FALSE)="","",VLOOKUP($A13,'effectif equipe'!$B$2:$AS$283,8,FALSE)))</f>
        <v/>
      </c>
      <c r="H13" s="56" t="e">
        <f ca="1">IF(A13="","",IF(VLOOKUP($A13,'effectif equipe'!$B$2:$AS$283,16,FALSE)="","",VLOOKUP($A13,'effectif equipe'!$B$2:$AS$283,16,FALSE)))</f>
        <v>#N/A</v>
      </c>
      <c r="I13" s="56" t="e">
        <f ca="1">IF(A13="","",IF(VLOOKUP($A13,'effectif equipe'!$B$2:$AS$283,19,FALSE)="","",VLOOKUP($A13,'effectif equipe'!$B$2:$AS$283,19,FALSE)))</f>
        <v>#N/A</v>
      </c>
    </row>
    <row r="14" spans="1:14" x14ac:dyDescent="0.25">
      <c r="A14" t="str">
        <f t="shared" ca="1" si="0"/>
        <v xml:space="preserve"> </v>
      </c>
      <c r="B14" t="str">
        <f t="array" aca="1" ref="B14" ca="1">IF(ROWS($1:12)&lt;=COUNTIF(TS_data,$B$1),INDEX(MesData,SMALL(IF(TS_data=$B$1,ROW(INDIRECT("1:"&amp;ROWS(TS_data)))),ROWS($1:12)),1),"")</f>
        <v/>
      </c>
      <c r="C14" t="str">
        <f t="array" aca="1" ref="C14" ca="1">IF(ROWS($1:12)&lt;=COUNTIF(TS_data,$B$1),INDEX(MesData,SMALL(IF(TS_data=$B$1,ROW(INDIRECT("1:"&amp;ROWS(TS_data)))),ROWS($1:12)),2),"")</f>
        <v/>
      </c>
      <c r="D14" s="13" t="str">
        <f t="array" aca="1" ref="D14" ca="1">IF(ROWS($1:12)&lt;=COUNTIF(TS_data,$B$1),INDEX(MesData,SMALL(IF(TS_data=$B$1,ROW(INDIRECT("1:"&amp;ROWS(TS_data)))),ROWS($1:12)),3),"")</f>
        <v/>
      </c>
      <c r="E14" s="56" t="e">
        <f ca="1">IF(A14="","",IF(VLOOKUP($A14,'effectif equipe'!$B$2:$AS$283,6,FALSE)="","",VLOOKUP($A14,'effectif equipe'!$B$2:$AS$283,6,FALSE)))</f>
        <v>#N/A</v>
      </c>
      <c r="F14" s="56" t="str">
        <f ca="1">IF(B14="","",IF(VLOOKUP($A14,'effectif equipe'!$B$2:$AS$283,7,FALSE)="","",VLOOKUP($A14,'effectif equipe'!$B$2:$AS$283,7,FALSE)))</f>
        <v/>
      </c>
      <c r="G14" s="56" t="str">
        <f ca="1">IF(C14="","",IF(VLOOKUP($A14,'effectif equipe'!$B$2:$AS$283,8,FALSE)="","",VLOOKUP($A14,'effectif equipe'!$B$2:$AS$283,8,FALSE)))</f>
        <v/>
      </c>
      <c r="H14" s="56" t="e">
        <f ca="1">IF(A14="","",IF(VLOOKUP($A14,'effectif equipe'!$B$2:$AS$283,16,FALSE)="","",VLOOKUP($A14,'effectif equipe'!$B$2:$AS$283,16,FALSE)))</f>
        <v>#N/A</v>
      </c>
      <c r="I14" s="56" t="e">
        <f ca="1">IF(A14="","",IF(VLOOKUP($A14,'effectif equipe'!$B$2:$AS$283,19,FALSE)="","",VLOOKUP($A14,'effectif equipe'!$B$2:$AS$283,19,FALSE)))</f>
        <v>#N/A</v>
      </c>
    </row>
    <row r="15" spans="1:14" x14ac:dyDescent="0.25">
      <c r="A15" t="str">
        <f t="shared" ca="1" si="0"/>
        <v xml:space="preserve"> </v>
      </c>
      <c r="B15" t="str">
        <f t="array" aca="1" ref="B15" ca="1">IF(ROWS($1:13)&lt;=COUNTIF(TS_data,$B$1),INDEX(MesData,SMALL(IF(TS_data=$B$1,ROW(INDIRECT("1:"&amp;ROWS(TS_data)))),ROWS($1:13)),1),"")</f>
        <v/>
      </c>
      <c r="C15" t="str">
        <f t="array" aca="1" ref="C15" ca="1">IF(ROWS($1:13)&lt;=COUNTIF(TS_data,$B$1),INDEX(MesData,SMALL(IF(TS_data=$B$1,ROW(INDIRECT("1:"&amp;ROWS(TS_data)))),ROWS($1:13)),2),"")</f>
        <v/>
      </c>
      <c r="D15" s="13" t="str">
        <f t="array" aca="1" ref="D15" ca="1">IF(ROWS($1:13)&lt;=COUNTIF(TS_data,$B$1),INDEX(MesData,SMALL(IF(TS_data=$B$1,ROW(INDIRECT("1:"&amp;ROWS(TS_data)))),ROWS($1:13)),3),"")</f>
        <v/>
      </c>
      <c r="E15" s="56" t="e">
        <f ca="1">IF(A15="","",IF(VLOOKUP($A15,'effectif equipe'!$B$2:$AS$283,6,FALSE)="","",VLOOKUP($A15,'effectif equipe'!$B$2:$AS$283,6,FALSE)))</f>
        <v>#N/A</v>
      </c>
      <c r="F15" s="56" t="str">
        <f ca="1">IF(B15="","",IF(VLOOKUP($A15,'effectif equipe'!$B$2:$AS$283,7,FALSE)="","",VLOOKUP($A15,'effectif equipe'!$B$2:$AS$283,7,FALSE)))</f>
        <v/>
      </c>
      <c r="G15" s="56" t="str">
        <f ca="1">IF(C15="","",IF(VLOOKUP($A15,'effectif equipe'!$B$2:$AS$283,8,FALSE)="","",VLOOKUP($A15,'effectif equipe'!$B$2:$AS$283,8,FALSE)))</f>
        <v/>
      </c>
      <c r="H15" s="56" t="e">
        <f ca="1">IF(A15="","",IF(VLOOKUP($A15,'effectif equipe'!$B$2:$AS$283,16,FALSE)="","",VLOOKUP($A15,'effectif equipe'!$B$2:$AS$283,16,FALSE)))</f>
        <v>#N/A</v>
      </c>
      <c r="I15" s="56" t="e">
        <f ca="1">IF(A15="","",IF(VLOOKUP($A15,'effectif equipe'!$B$2:$AS$283,19,FALSE)="","",VLOOKUP($A15,'effectif equipe'!$B$2:$AS$283,19,FALSE)))</f>
        <v>#N/A</v>
      </c>
    </row>
    <row r="16" spans="1:14" x14ac:dyDescent="0.25">
      <c r="A16" t="str">
        <f t="shared" ca="1" si="0"/>
        <v xml:space="preserve"> </v>
      </c>
      <c r="B16" t="str">
        <f t="array" aca="1" ref="B16" ca="1">IF(ROWS($1:14)&lt;=COUNTIF(TS_data,$B$1),INDEX(MesData,SMALL(IF(TS_data=$B$1,ROW(INDIRECT("1:"&amp;ROWS(TS_data)))),ROWS($1:14)),1),"")</f>
        <v/>
      </c>
      <c r="C16" t="str">
        <f t="array" aca="1" ref="C16" ca="1">IF(ROWS($1:14)&lt;=COUNTIF(TS_data,$B$1),INDEX(MesData,SMALL(IF(TS_data=$B$1,ROW(INDIRECT("1:"&amp;ROWS(TS_data)))),ROWS($1:14)),2),"")</f>
        <v/>
      </c>
      <c r="D16" s="13" t="str">
        <f t="array" aca="1" ref="D16" ca="1">IF(ROWS($1:14)&lt;=COUNTIF(TS_data,$B$1),INDEX(MesData,SMALL(IF(TS_data=$B$1,ROW(INDIRECT("1:"&amp;ROWS(TS_data)))),ROWS($1:14)),3),"")</f>
        <v/>
      </c>
      <c r="E16" s="56" t="e">
        <f ca="1">IF(A16="","",IF(VLOOKUP($A16,'effectif equipe'!$B$2:$AS$283,6,FALSE)="","",VLOOKUP($A16,'effectif equipe'!$B$2:$AS$283,6,FALSE)))</f>
        <v>#N/A</v>
      </c>
      <c r="F16" s="56" t="str">
        <f ca="1">IF(B16="","",IF(VLOOKUP($A16,'effectif equipe'!$B$2:$AS$283,7,FALSE)="","",VLOOKUP($A16,'effectif equipe'!$B$2:$AS$283,7,FALSE)))</f>
        <v/>
      </c>
      <c r="G16" s="56" t="str">
        <f ca="1">IF(C16="","",IF(VLOOKUP($A16,'effectif equipe'!$B$2:$AS$283,8,FALSE)="","",VLOOKUP($A16,'effectif equipe'!$B$2:$AS$283,8,FALSE)))</f>
        <v/>
      </c>
      <c r="H16" s="56" t="e">
        <f ca="1">IF(A16="","",IF(VLOOKUP($A16,'effectif equipe'!$B$2:$AS$283,16,FALSE)="","",VLOOKUP($A16,'effectif equipe'!$B$2:$AS$283,16,FALSE)))</f>
        <v>#N/A</v>
      </c>
      <c r="I16" s="56" t="e">
        <f ca="1">IF(A16="","",IF(VLOOKUP($A16,'effectif equipe'!$B$2:$AS$283,19,FALSE)="","",VLOOKUP($A16,'effectif equipe'!$B$2:$AS$283,19,FALSE)))</f>
        <v>#N/A</v>
      </c>
    </row>
    <row r="17" spans="1:9" x14ac:dyDescent="0.25">
      <c r="A17" t="str">
        <f t="shared" ca="1" si="0"/>
        <v xml:space="preserve"> </v>
      </c>
      <c r="B17" t="str">
        <f t="array" aca="1" ref="B17" ca="1">IF(ROWS($1:15)&lt;=COUNTIF(TS_data,$B$1),INDEX(MesData,SMALL(IF(TS_data=$B$1,ROW(INDIRECT("1:"&amp;ROWS(TS_data)))),ROWS($1:15)),1),"")</f>
        <v/>
      </c>
      <c r="C17" t="str">
        <f t="array" aca="1" ref="C17" ca="1">IF(ROWS($1:15)&lt;=COUNTIF(TS_data,$B$1),INDEX(MesData,SMALL(IF(TS_data=$B$1,ROW(INDIRECT("1:"&amp;ROWS(TS_data)))),ROWS($1:15)),2),"")</f>
        <v/>
      </c>
      <c r="D17" s="13" t="str">
        <f t="array" aca="1" ref="D17" ca="1">IF(ROWS($1:15)&lt;=COUNTIF(TS_data,$B$1),INDEX(MesData,SMALL(IF(TS_data=$B$1,ROW(INDIRECT("1:"&amp;ROWS(TS_data)))),ROWS($1:15)),3),"")</f>
        <v/>
      </c>
      <c r="E17" s="56" t="e">
        <f ca="1">IF(A17="","",IF(VLOOKUP($A17,'effectif equipe'!$B$2:$AS$283,6,FALSE)="","",VLOOKUP($A17,'effectif equipe'!$B$2:$AS$283,6,FALSE)))</f>
        <v>#N/A</v>
      </c>
      <c r="F17" s="56" t="str">
        <f ca="1">IF(B17="","",IF(VLOOKUP($A17,'effectif equipe'!$B$2:$AS$283,7,FALSE)="","",VLOOKUP($A17,'effectif equipe'!$B$2:$AS$283,7,FALSE)))</f>
        <v/>
      </c>
      <c r="G17" s="56" t="str">
        <f ca="1">IF(C17="","",IF(VLOOKUP($A17,'effectif equipe'!$B$2:$AS$283,8,FALSE)="","",VLOOKUP($A17,'effectif equipe'!$B$2:$AS$283,8,FALSE)))</f>
        <v/>
      </c>
      <c r="H17" s="56" t="e">
        <f ca="1">IF(A17="","",IF(VLOOKUP($A17,'effectif equipe'!$B$2:$AS$283,16,FALSE)="","",VLOOKUP($A17,'effectif equipe'!$B$2:$AS$283,16,FALSE)))</f>
        <v>#N/A</v>
      </c>
      <c r="I17" s="56" t="e">
        <f ca="1">IF(A17="","",IF(VLOOKUP($A17,'effectif equipe'!$B$2:$AS$283,19,FALSE)="","",VLOOKUP($A17,'effectif equipe'!$B$2:$AS$283,19,FALSE)))</f>
        <v>#N/A</v>
      </c>
    </row>
    <row r="18" spans="1:9" x14ac:dyDescent="0.25">
      <c r="A18" t="str">
        <f t="shared" ca="1" si="0"/>
        <v xml:space="preserve"> </v>
      </c>
      <c r="B18" t="str">
        <f t="array" aca="1" ref="B18" ca="1">IF(ROWS($1:16)&lt;=COUNTIF(TS_data,$B$1),INDEX(MesData,SMALL(IF(TS_data=$B$1,ROW(INDIRECT("1:"&amp;ROWS(TS_data)))),ROWS($1:16)),1),"")</f>
        <v/>
      </c>
      <c r="C18" t="str">
        <f t="array" aca="1" ref="C18" ca="1">IF(ROWS($1:16)&lt;=COUNTIF(TS_data,$B$1),INDEX(MesData,SMALL(IF(TS_data=$B$1,ROW(INDIRECT("1:"&amp;ROWS(TS_data)))),ROWS($1:16)),2),"")</f>
        <v/>
      </c>
      <c r="D18" s="13" t="str">
        <f t="array" aca="1" ref="D18" ca="1">IF(ROWS($1:16)&lt;=COUNTIF(TS_data,$B$1),INDEX(MesData,SMALL(IF(TS_data=$B$1,ROW(INDIRECT("1:"&amp;ROWS(TS_data)))),ROWS($1:16)),3),"")</f>
        <v/>
      </c>
      <c r="E18" s="56" t="e">
        <f ca="1">IF(A18="","",IF(VLOOKUP($A18,'effectif equipe'!$B$2:$AS$283,6,FALSE)="","",VLOOKUP($A18,'effectif equipe'!$B$2:$AS$283,6,FALSE)))</f>
        <v>#N/A</v>
      </c>
      <c r="F18" s="56" t="str">
        <f ca="1">IF(B18="","",IF(VLOOKUP($A18,'effectif equipe'!$B$2:$AS$283,7,FALSE)="","",VLOOKUP($A18,'effectif equipe'!$B$2:$AS$283,7,FALSE)))</f>
        <v/>
      </c>
      <c r="G18" s="56" t="str">
        <f ca="1">IF(C18="","",IF(VLOOKUP($A18,'effectif equipe'!$B$2:$AS$283,8,FALSE)="","",VLOOKUP($A18,'effectif equipe'!$B$2:$AS$283,8,FALSE)))</f>
        <v/>
      </c>
      <c r="H18" s="56" t="e">
        <f ca="1">IF(A18="","",IF(VLOOKUP($A18,'effectif equipe'!$B$2:$AS$283,16,FALSE)="","",VLOOKUP($A18,'effectif equipe'!$B$2:$AS$283,16,FALSE)))</f>
        <v>#N/A</v>
      </c>
      <c r="I18" s="56" t="e">
        <f ca="1">IF(A18="","",IF(VLOOKUP($A18,'effectif equipe'!$B$2:$AS$283,19,FALSE)="","",VLOOKUP($A18,'effectif equipe'!$B$2:$AS$283,19,FALSE)))</f>
        <v>#N/A</v>
      </c>
    </row>
    <row r="19" spans="1:9" x14ac:dyDescent="0.25">
      <c r="A19" t="str">
        <f t="shared" ca="1" si="0"/>
        <v xml:space="preserve"> </v>
      </c>
      <c r="B19" t="str">
        <f t="array" aca="1" ref="B19" ca="1">IF(ROWS($1:17)&lt;=COUNTIF(TS_data,$B$1),INDEX(MesData,SMALL(IF(TS_data=$B$1,ROW(INDIRECT("1:"&amp;ROWS(TS_data)))),ROWS($1:17)),1),"")</f>
        <v/>
      </c>
      <c r="C19" t="str">
        <f t="array" aca="1" ref="C19" ca="1">IF(ROWS($1:17)&lt;=COUNTIF(TS_data,$B$1),INDEX(MesData,SMALL(IF(TS_data=$B$1,ROW(INDIRECT("1:"&amp;ROWS(TS_data)))),ROWS($1:17)),2),"")</f>
        <v/>
      </c>
      <c r="D19" s="13" t="str">
        <f t="array" aca="1" ref="D19" ca="1">IF(ROWS($1:17)&lt;=COUNTIF(TS_data,$B$1),INDEX(MesData,SMALL(IF(TS_data=$B$1,ROW(INDIRECT("1:"&amp;ROWS(TS_data)))),ROWS($1:17)),3),"")</f>
        <v/>
      </c>
      <c r="E19" s="56" t="e">
        <f ca="1">IF(A19="","",IF(VLOOKUP($A19,'effectif equipe'!$B$2:$AS$283,6,FALSE)="","",VLOOKUP($A19,'effectif equipe'!$B$2:$AS$283,6,FALSE)))</f>
        <v>#N/A</v>
      </c>
      <c r="F19" s="56" t="str">
        <f ca="1">IF(B19="","",IF(VLOOKUP($A19,'effectif equipe'!$B$2:$AS$283,7,FALSE)="","",VLOOKUP($A19,'effectif equipe'!$B$2:$AS$283,7,FALSE)))</f>
        <v/>
      </c>
      <c r="G19" s="56" t="str">
        <f ca="1">IF(C19="","",IF(VLOOKUP($A19,'effectif equipe'!$B$2:$AS$283,8,FALSE)="","",VLOOKUP($A19,'effectif equipe'!$B$2:$AS$283,8,FALSE)))</f>
        <v/>
      </c>
      <c r="H19" s="56" t="e">
        <f ca="1">IF(A19="","",IF(VLOOKUP($A19,'effectif equipe'!$B$2:$AS$283,16,FALSE)="","",VLOOKUP($A19,'effectif equipe'!$B$2:$AS$283,16,FALSE)))</f>
        <v>#N/A</v>
      </c>
      <c r="I19" s="56" t="e">
        <f ca="1">IF(A19="","",IF(VLOOKUP($A19,'effectif equipe'!$B$2:$AS$283,19,FALSE)="","",VLOOKUP($A19,'effectif equipe'!$B$2:$AS$283,19,FALSE)))</f>
        <v>#N/A</v>
      </c>
    </row>
    <row r="20" spans="1:9" x14ac:dyDescent="0.25">
      <c r="A20" t="str">
        <f t="shared" ca="1" si="0"/>
        <v xml:space="preserve"> </v>
      </c>
      <c r="B20" t="str">
        <f t="array" aca="1" ref="B20" ca="1">IF(ROWS($1:18)&lt;=COUNTIF(TS_data,$B$1),INDEX(MesData,SMALL(IF(TS_data=$B$1,ROW(INDIRECT("1:"&amp;ROWS(TS_data)))),ROWS($1:18)),1),"")</f>
        <v/>
      </c>
      <c r="C20" t="str">
        <f t="array" aca="1" ref="C20" ca="1">IF(ROWS($1:18)&lt;=COUNTIF(TS_data,$B$1),INDEX(MesData,SMALL(IF(TS_data=$B$1,ROW(INDIRECT("1:"&amp;ROWS(TS_data)))),ROWS($1:18)),2),"")</f>
        <v/>
      </c>
      <c r="D20" s="13" t="str">
        <f t="array" aca="1" ref="D20" ca="1">IF(ROWS($1:18)&lt;=COUNTIF(TS_data,$B$1),INDEX(MesData,SMALL(IF(TS_data=$B$1,ROW(INDIRECT("1:"&amp;ROWS(TS_data)))),ROWS($1:18)),3),"")</f>
        <v/>
      </c>
      <c r="E20" s="56" t="e">
        <f ca="1">IF(A20="","",IF(VLOOKUP($A20,'effectif equipe'!$B$2:$AS$283,6,FALSE)="","",VLOOKUP($A20,'effectif equipe'!$B$2:$AS$283,6,FALSE)))</f>
        <v>#N/A</v>
      </c>
      <c r="F20" s="56" t="str">
        <f ca="1">IF(B20="","",IF(VLOOKUP($A20,'effectif equipe'!$B$2:$AS$283,7,FALSE)="","",VLOOKUP($A20,'effectif equipe'!$B$2:$AS$283,7,FALSE)))</f>
        <v/>
      </c>
      <c r="G20" s="56" t="str">
        <f ca="1">IF(C20="","",IF(VLOOKUP($A20,'effectif equipe'!$B$2:$AS$283,8,FALSE)="","",VLOOKUP($A20,'effectif equipe'!$B$2:$AS$283,8,FALSE)))</f>
        <v/>
      </c>
      <c r="H20" s="56" t="e">
        <f ca="1">IF(A20="","",IF(VLOOKUP($A20,'effectif equipe'!$B$2:$AS$283,16,FALSE)="","",VLOOKUP($A20,'effectif equipe'!$B$2:$AS$283,16,FALSE)))</f>
        <v>#N/A</v>
      </c>
      <c r="I20" s="56" t="e">
        <f ca="1">IF(A20="","",IF(VLOOKUP($A20,'effectif equipe'!$B$2:$AS$283,19,FALSE)="","",VLOOKUP($A20,'effectif equipe'!$B$2:$AS$283,19,FALSE)))</f>
        <v>#N/A</v>
      </c>
    </row>
    <row r="21" spans="1:9" x14ac:dyDescent="0.25">
      <c r="A21" t="str">
        <f t="shared" ca="1" si="0"/>
        <v xml:space="preserve"> </v>
      </c>
      <c r="B21" t="str">
        <f t="array" aca="1" ref="B21" ca="1">IF(ROWS($1:19)&lt;=COUNTIF(TS_data,$B$1),INDEX(MesData,SMALL(IF(TS_data=$B$1,ROW(INDIRECT("1:"&amp;ROWS(TS_data)))),ROWS($1:19)),1),"")</f>
        <v/>
      </c>
      <c r="C21" t="str">
        <f t="array" aca="1" ref="C21" ca="1">IF(ROWS($1:19)&lt;=COUNTIF(TS_data,$B$1),INDEX(MesData,SMALL(IF(TS_data=$B$1,ROW(INDIRECT("1:"&amp;ROWS(TS_data)))),ROWS($1:19)),2),"")</f>
        <v/>
      </c>
      <c r="D21" s="13" t="str">
        <f t="array" aca="1" ref="D21" ca="1">IF(ROWS($1:19)&lt;=COUNTIF(TS_data,$B$1),INDEX(MesData,SMALL(IF(TS_data=$B$1,ROW(INDIRECT("1:"&amp;ROWS(TS_data)))),ROWS($1:19)),3),"")</f>
        <v/>
      </c>
      <c r="E21" s="56" t="e">
        <f ca="1">IF(A21="","",IF(VLOOKUP($A21,'effectif equipe'!$B$2:$AS$283,6,FALSE)="","",VLOOKUP($A21,'effectif equipe'!$B$2:$AS$283,6,FALSE)))</f>
        <v>#N/A</v>
      </c>
      <c r="F21" s="56" t="str">
        <f ca="1">IF(B21="","",IF(VLOOKUP($A21,'effectif equipe'!$B$2:$AS$283,7,FALSE)="","",VLOOKUP($A21,'effectif equipe'!$B$2:$AS$283,7,FALSE)))</f>
        <v/>
      </c>
      <c r="G21" s="56" t="str">
        <f ca="1">IF(C21="","",IF(VLOOKUP($A21,'effectif equipe'!$B$2:$AS$283,8,FALSE)="","",VLOOKUP($A21,'effectif equipe'!$B$2:$AS$283,8,FALSE)))</f>
        <v/>
      </c>
      <c r="H21" s="56" t="e">
        <f ca="1">IF(A21="","",IF(VLOOKUP($A21,'effectif equipe'!$B$2:$AS$283,16,FALSE)="","",VLOOKUP($A21,'effectif equipe'!$B$2:$AS$283,16,FALSE)))</f>
        <v>#N/A</v>
      </c>
      <c r="I21" s="56" t="e">
        <f ca="1">IF(A21="","",IF(VLOOKUP($A21,'effectif equipe'!$B$2:$AS$283,19,FALSE)="","",VLOOKUP($A21,'effectif equipe'!$B$2:$AS$283,19,FALSE)))</f>
        <v>#N/A</v>
      </c>
    </row>
    <row r="22" spans="1:9" x14ac:dyDescent="0.25">
      <c r="A22" t="str">
        <f t="shared" ca="1" si="0"/>
        <v xml:space="preserve"> </v>
      </c>
      <c r="B22" t="str">
        <f t="array" aca="1" ref="B22" ca="1">IF(ROWS($1:20)&lt;=COUNTIF(TS_data,$B$1),INDEX(MesData,SMALL(IF(TS_data=$B$1,ROW(INDIRECT("1:"&amp;ROWS(TS_data)))),ROWS($1:20)),1),"")</f>
        <v/>
      </c>
      <c r="C22" t="str">
        <f t="array" aca="1" ref="C22" ca="1">IF(ROWS($1:20)&lt;=COUNTIF(TS_data,$B$1),INDEX(MesData,SMALL(IF(TS_data=$B$1,ROW(INDIRECT("1:"&amp;ROWS(TS_data)))),ROWS($1:20)),2),"")</f>
        <v/>
      </c>
      <c r="D22" s="13" t="str">
        <f t="array" aca="1" ref="D22" ca="1">IF(ROWS($1:20)&lt;=COUNTIF(TS_data,$B$1),INDEX(MesData,SMALL(IF(TS_data=$B$1,ROW(INDIRECT("1:"&amp;ROWS(TS_data)))),ROWS($1:20)),3),"")</f>
        <v/>
      </c>
      <c r="E22" s="56" t="e">
        <f ca="1">IF(A22="","",IF(VLOOKUP($A22,'effectif equipe'!$B$2:$AS$283,6,FALSE)="","",VLOOKUP($A22,'effectif equipe'!$B$2:$AS$283,6,FALSE)))</f>
        <v>#N/A</v>
      </c>
      <c r="F22" s="56" t="str">
        <f ca="1">IF(B22="","",IF(VLOOKUP($A22,'effectif equipe'!$B$2:$AS$283,7,FALSE)="","",VLOOKUP($A22,'effectif equipe'!$B$2:$AS$283,7,FALSE)))</f>
        <v/>
      </c>
      <c r="G22" s="56" t="str">
        <f ca="1">IF(C22="","",IF(VLOOKUP($A22,'effectif equipe'!$B$2:$AS$283,8,FALSE)="","",VLOOKUP($A22,'effectif equipe'!$B$2:$AS$283,8,FALSE)))</f>
        <v/>
      </c>
      <c r="H22" s="56" t="e">
        <f ca="1">IF(A22="","",IF(VLOOKUP($A22,'effectif equipe'!$B$2:$AS$283,16,FALSE)="","",VLOOKUP($A22,'effectif equipe'!$B$2:$AS$283,16,FALSE)))</f>
        <v>#N/A</v>
      </c>
      <c r="I22" s="56" t="e">
        <f ca="1">IF(A22="","",IF(VLOOKUP($A22,'effectif equipe'!$B$2:$AS$283,19,FALSE)="","",VLOOKUP($A22,'effectif equipe'!$B$2:$AS$283,19,FALSE)))</f>
        <v>#N/A</v>
      </c>
    </row>
    <row r="23" spans="1:9" x14ac:dyDescent="0.25">
      <c r="A23" t="str">
        <f t="shared" ca="1" si="0"/>
        <v xml:space="preserve"> </v>
      </c>
      <c r="B23" t="str">
        <f t="array" aca="1" ref="B23" ca="1">IF(ROWS($1:21)&lt;=COUNTIF(TS_data,$B$1),INDEX(MesData,SMALL(IF(TS_data=$B$1,ROW(INDIRECT("1:"&amp;ROWS(TS_data)))),ROWS($1:21)),1),"")</f>
        <v/>
      </c>
      <c r="C23" t="str">
        <f t="array" aca="1" ref="C23" ca="1">IF(ROWS($1:21)&lt;=COUNTIF(TS_data,$B$1),INDEX(MesData,SMALL(IF(TS_data=$B$1,ROW(INDIRECT("1:"&amp;ROWS(TS_data)))),ROWS($1:21)),2),"")</f>
        <v/>
      </c>
      <c r="D23" s="13" t="str">
        <f t="array" aca="1" ref="D23" ca="1">IF(ROWS($1:21)&lt;=COUNTIF(TS_data,$B$1),INDEX(MesData,SMALL(IF(TS_data=$B$1,ROW(INDIRECT("1:"&amp;ROWS(TS_data)))),ROWS($1:21)),3),"")</f>
        <v/>
      </c>
      <c r="E23" s="56" t="e">
        <f ca="1">IF(A23="","",IF(VLOOKUP($A23,'effectif equipe'!$B$2:$AS$283,6,FALSE)="","",VLOOKUP($A23,'effectif equipe'!$B$2:$AS$283,6,FALSE)))</f>
        <v>#N/A</v>
      </c>
      <c r="F23" s="56" t="str">
        <f ca="1">IF(B23="","",IF(VLOOKUP($A23,'effectif equipe'!$B$2:$AS$283,7,FALSE)="","",VLOOKUP($A23,'effectif equipe'!$B$2:$AS$283,7,FALSE)))</f>
        <v/>
      </c>
      <c r="G23" s="56" t="str">
        <f ca="1">IF(C23="","",IF(VLOOKUP($A23,'effectif equipe'!$B$2:$AS$283,8,FALSE)="","",VLOOKUP($A23,'effectif equipe'!$B$2:$AS$283,8,FALSE)))</f>
        <v/>
      </c>
      <c r="H23" s="56" t="e">
        <f ca="1">IF(A23="","",IF(VLOOKUP($A23,'effectif equipe'!$B$2:$AS$283,16,FALSE)="","",VLOOKUP($A23,'effectif equipe'!$B$2:$AS$283,16,FALSE)))</f>
        <v>#N/A</v>
      </c>
      <c r="I23" s="56" t="e">
        <f ca="1">IF(A23="","",IF(VLOOKUP($A23,'effectif equipe'!$B$2:$AS$283,19,FALSE)="","",VLOOKUP($A23,'effectif equipe'!$B$2:$AS$283,19,FALSE)))</f>
        <v>#N/A</v>
      </c>
    </row>
    <row r="24" spans="1:9" x14ac:dyDescent="0.25">
      <c r="A24" t="str">
        <f t="shared" ca="1" si="0"/>
        <v xml:space="preserve"> </v>
      </c>
      <c r="B24" t="str">
        <f t="array" aca="1" ref="B24" ca="1">IF(ROWS($1:22)&lt;=COUNTIF(TS_data,$B$1),INDEX(MesData,SMALL(IF(TS_data=$B$1,ROW(INDIRECT("1:"&amp;ROWS(TS_data)))),ROWS($1:22)),1),"")</f>
        <v/>
      </c>
      <c r="C24" t="str">
        <f t="array" aca="1" ref="C24" ca="1">IF(ROWS($1:22)&lt;=COUNTIF(TS_data,$B$1),INDEX(MesData,SMALL(IF(TS_data=$B$1,ROW(INDIRECT("1:"&amp;ROWS(TS_data)))),ROWS($1:22)),2),"")</f>
        <v/>
      </c>
      <c r="D24" s="13" t="str">
        <f t="array" aca="1" ref="D24" ca="1">IF(ROWS($1:22)&lt;=COUNTIF(TS_data,$B$1),INDEX(MesData,SMALL(IF(TS_data=$B$1,ROW(INDIRECT("1:"&amp;ROWS(TS_data)))),ROWS($1:22)),3),"")</f>
        <v/>
      </c>
      <c r="E24" s="56" t="e">
        <f ca="1">IF(A24="","",IF(VLOOKUP($A24,'effectif equipe'!$B$2:$AS$283,6,FALSE)="","",VLOOKUP($A24,'effectif equipe'!$B$2:$AS$283,6,FALSE)))</f>
        <v>#N/A</v>
      </c>
      <c r="F24" s="56" t="str">
        <f ca="1">IF(B24="","",IF(VLOOKUP($A24,'effectif equipe'!$B$2:$AS$283,7,FALSE)="","",VLOOKUP($A24,'effectif equipe'!$B$2:$AS$283,7,FALSE)))</f>
        <v/>
      </c>
      <c r="G24" s="56" t="str">
        <f ca="1">IF(C24="","",IF(VLOOKUP($A24,'effectif equipe'!$B$2:$AS$283,8,FALSE)="","",VLOOKUP($A24,'effectif equipe'!$B$2:$AS$283,8,FALSE)))</f>
        <v/>
      </c>
      <c r="H24" s="56" t="e">
        <f ca="1">IF(A24="","",IF(VLOOKUP($A24,'effectif equipe'!$B$2:$AS$283,16,FALSE)="","",VLOOKUP($A24,'effectif equipe'!$B$2:$AS$283,16,FALSE)))</f>
        <v>#N/A</v>
      </c>
      <c r="I24" s="56" t="e">
        <f ca="1">IF(A24="","",IF(VLOOKUP($A24,'effectif equipe'!$B$2:$AS$283,19,FALSE)="","",VLOOKUP($A24,'effectif equipe'!$B$2:$AS$283,19,FALSE)))</f>
        <v>#N/A</v>
      </c>
    </row>
    <row r="25" spans="1:9" x14ac:dyDescent="0.25">
      <c r="A25" t="str">
        <f t="shared" ca="1" si="0"/>
        <v xml:space="preserve"> </v>
      </c>
      <c r="B25" t="str">
        <f t="array" aca="1" ref="B25" ca="1">IF(ROWS($1:23)&lt;=COUNTIF(TS_data,$B$1),INDEX(MesData,SMALL(IF(TS_data=$B$1,ROW(INDIRECT("1:"&amp;ROWS(TS_data)))),ROWS($1:23)),1),"")</f>
        <v/>
      </c>
      <c r="C25" t="str">
        <f t="array" aca="1" ref="C25" ca="1">IF(ROWS($1:23)&lt;=COUNTIF(TS_data,$B$1),INDEX(MesData,SMALL(IF(TS_data=$B$1,ROW(INDIRECT("1:"&amp;ROWS(TS_data)))),ROWS($1:23)),2),"")</f>
        <v/>
      </c>
      <c r="D25" s="13" t="str">
        <f t="array" aca="1" ref="D25" ca="1">IF(ROWS($1:23)&lt;=COUNTIF(TS_data,$B$1),INDEX(MesData,SMALL(IF(TS_data=$B$1,ROW(INDIRECT("1:"&amp;ROWS(TS_data)))),ROWS($1:23)),3),"")</f>
        <v/>
      </c>
      <c r="E25" s="56" t="e">
        <f ca="1">IF(A25="","",IF(VLOOKUP($A25,'effectif equipe'!$B$2:$AS$283,6,FALSE)="","",VLOOKUP($A25,'effectif equipe'!$B$2:$AS$283,6,FALSE)))</f>
        <v>#N/A</v>
      </c>
      <c r="F25" s="56" t="str">
        <f ca="1">IF(B25="","",IF(VLOOKUP($A25,'effectif equipe'!$B$2:$AS$283,7,FALSE)="","",VLOOKUP($A25,'effectif equipe'!$B$2:$AS$283,7,FALSE)))</f>
        <v/>
      </c>
      <c r="G25" s="56" t="str">
        <f ca="1">IF(C25="","",IF(VLOOKUP($A25,'effectif equipe'!$B$2:$AS$283,8,FALSE)="","",VLOOKUP($A25,'effectif equipe'!$B$2:$AS$283,8,FALSE)))</f>
        <v/>
      </c>
      <c r="H25" s="56" t="e">
        <f ca="1">IF(A25="","",IF(VLOOKUP($A25,'effectif equipe'!$B$2:$AS$283,16,FALSE)="","",VLOOKUP($A25,'effectif equipe'!$B$2:$AS$283,16,FALSE)))</f>
        <v>#N/A</v>
      </c>
      <c r="I25" s="56" t="e">
        <f ca="1">IF(A25="","",IF(VLOOKUP($A25,'effectif equipe'!$B$2:$AS$283,19,FALSE)="","",VLOOKUP($A25,'effectif equipe'!$B$2:$AS$283,19,FALSE)))</f>
        <v>#N/A</v>
      </c>
    </row>
    <row r="26" spans="1:9" x14ac:dyDescent="0.25">
      <c r="A26" t="str">
        <f t="shared" ca="1" si="0"/>
        <v xml:space="preserve"> </v>
      </c>
      <c r="B26" t="str">
        <f t="array" aca="1" ref="B26" ca="1">IF(ROWS($1:24)&lt;=COUNTIF(TS_data,$B$1),INDEX(MesData,SMALL(IF(TS_data=$B$1,ROW(INDIRECT("1:"&amp;ROWS(TS_data)))),ROWS($1:24)),1),"")</f>
        <v/>
      </c>
      <c r="C26" t="str">
        <f t="array" aca="1" ref="C26" ca="1">IF(ROWS($1:24)&lt;=COUNTIF(TS_data,$B$1),INDEX(MesData,SMALL(IF(TS_data=$B$1,ROW(INDIRECT("1:"&amp;ROWS(TS_data)))),ROWS($1:24)),2),"")</f>
        <v/>
      </c>
      <c r="D26" s="13" t="str">
        <f t="array" aca="1" ref="D26" ca="1">IF(ROWS($1:24)&lt;=COUNTIF(TS_data,$B$1),INDEX(MesData,SMALL(IF(TS_data=$B$1,ROW(INDIRECT("1:"&amp;ROWS(TS_data)))),ROWS($1:24)),3),"")</f>
        <v/>
      </c>
      <c r="E26" s="56" t="e">
        <f ca="1">IF(A26="","",IF(VLOOKUP($A26,'effectif equipe'!$B$2:$AS$283,6,FALSE)="","",VLOOKUP($A26,'effectif equipe'!$B$2:$AS$283,6,FALSE)))</f>
        <v>#N/A</v>
      </c>
      <c r="F26" s="56" t="str">
        <f ca="1">IF(B26="","",IF(VLOOKUP($A26,'effectif equipe'!$B$2:$AS$283,7,FALSE)="","",VLOOKUP($A26,'effectif equipe'!$B$2:$AS$283,7,FALSE)))</f>
        <v/>
      </c>
      <c r="G26" s="56" t="str">
        <f ca="1">IF(C26="","",IF(VLOOKUP($A26,'effectif equipe'!$B$2:$AS$283,8,FALSE)="","",VLOOKUP($A26,'effectif equipe'!$B$2:$AS$283,8,FALSE)))</f>
        <v/>
      </c>
      <c r="H26" s="56" t="e">
        <f ca="1">IF(A26="","",IF(VLOOKUP($A26,'effectif equipe'!$B$2:$AS$283,16,FALSE)="","",VLOOKUP($A26,'effectif equipe'!$B$2:$AS$283,16,FALSE)))</f>
        <v>#N/A</v>
      </c>
      <c r="I26" s="56" t="e">
        <f ca="1">IF(A26="","",IF(VLOOKUP($A26,'effectif equipe'!$B$2:$AS$283,19,FALSE)="","",VLOOKUP($A26,'effectif equipe'!$B$2:$AS$283,19,FALSE)))</f>
        <v>#N/A</v>
      </c>
    </row>
    <row r="27" spans="1:9" x14ac:dyDescent="0.25">
      <c r="A27" t="str">
        <f t="shared" ca="1" si="0"/>
        <v xml:space="preserve"> </v>
      </c>
      <c r="B27" t="str">
        <f t="array" aca="1" ref="B27" ca="1">IF(ROWS($1:25)&lt;=COUNTIF(TS_data,$B$1),INDEX(MesData,SMALL(IF(TS_data=$B$1,ROW(INDIRECT("1:"&amp;ROWS(TS_data)))),ROWS($1:25)),1),"")</f>
        <v/>
      </c>
      <c r="C27" t="str">
        <f t="array" aca="1" ref="C27" ca="1">IF(ROWS($1:25)&lt;=COUNTIF(TS_data,$B$1),INDEX(MesData,SMALL(IF(TS_data=$B$1,ROW(INDIRECT("1:"&amp;ROWS(TS_data)))),ROWS($1:25)),2),"")</f>
        <v/>
      </c>
      <c r="D27" s="13" t="str">
        <f t="array" aca="1" ref="D27" ca="1">IF(ROWS($1:25)&lt;=COUNTIF(TS_data,$B$1),INDEX(MesData,SMALL(IF(TS_data=$B$1,ROW(INDIRECT("1:"&amp;ROWS(TS_data)))),ROWS($1:25)),3),"")</f>
        <v/>
      </c>
      <c r="E27" s="56" t="e">
        <f ca="1">IF(A27="","",IF(VLOOKUP($A27,'effectif equipe'!$B$2:$AS$283,6,FALSE)="","",VLOOKUP($A27,'effectif equipe'!$B$2:$AS$283,6,FALSE)))</f>
        <v>#N/A</v>
      </c>
      <c r="F27" s="56" t="str">
        <f ca="1">IF(B27="","",IF(VLOOKUP($A27,'effectif equipe'!$B$2:$AS$283,7,FALSE)="","",VLOOKUP($A27,'effectif equipe'!$B$2:$AS$283,7,FALSE)))</f>
        <v/>
      </c>
      <c r="G27" s="56" t="str">
        <f ca="1">IF(C27="","",IF(VLOOKUP($A27,'effectif equipe'!$B$2:$AS$283,8,FALSE)="","",VLOOKUP($A27,'effectif equipe'!$B$2:$AS$283,8,FALSE)))</f>
        <v/>
      </c>
      <c r="H27" s="56" t="e">
        <f ca="1">IF(A27="","",IF(VLOOKUP($A27,'effectif equipe'!$B$2:$AS$283,16,FALSE)="","",VLOOKUP($A27,'effectif equipe'!$B$2:$AS$283,16,FALSE)))</f>
        <v>#N/A</v>
      </c>
      <c r="I27" s="56" t="e">
        <f ca="1">IF(A27="","",IF(VLOOKUP($A27,'effectif equipe'!$B$2:$AS$283,19,FALSE)="","",VLOOKUP($A27,'effectif equipe'!$B$2:$AS$283,19,FALSE)))</f>
        <v>#N/A</v>
      </c>
    </row>
    <row r="28" spans="1:9" x14ac:dyDescent="0.25">
      <c r="A28" t="str">
        <f t="shared" ca="1" si="0"/>
        <v xml:space="preserve"> </v>
      </c>
      <c r="B28" t="str">
        <f t="array" aca="1" ref="B28" ca="1">IF(ROWS($1:26)&lt;=COUNTIF(TS_data,$B$1),INDEX(MesData,SMALL(IF(TS_data=$B$1,ROW(INDIRECT("1:"&amp;ROWS(TS_data)))),ROWS($1:26)),1),"")</f>
        <v/>
      </c>
      <c r="C28" t="str">
        <f t="array" aca="1" ref="C28" ca="1">IF(ROWS($1:26)&lt;=COUNTIF(TS_data,$B$1),INDEX(MesData,SMALL(IF(TS_data=$B$1,ROW(INDIRECT("1:"&amp;ROWS(TS_data)))),ROWS($1:26)),2),"")</f>
        <v/>
      </c>
      <c r="D28" s="13" t="str">
        <f t="array" aca="1" ref="D28" ca="1">IF(ROWS($1:26)&lt;=COUNTIF(TS_data,$B$1),INDEX(MesData,SMALL(IF(TS_data=$B$1,ROW(INDIRECT("1:"&amp;ROWS(TS_data)))),ROWS($1:26)),3),"")</f>
        <v/>
      </c>
      <c r="E28" s="56" t="e">
        <f ca="1">IF(A28="","",IF(VLOOKUP($A28,'effectif equipe'!$B$2:$AS$283,6,FALSE)="","",VLOOKUP($A28,'effectif equipe'!$B$2:$AS$283,6,FALSE)))</f>
        <v>#N/A</v>
      </c>
      <c r="F28" s="56" t="str">
        <f ca="1">IF(B28="","",IF(VLOOKUP($A28,'effectif equipe'!$B$2:$AS$283,7,FALSE)="","",VLOOKUP($A28,'effectif equipe'!$B$2:$AS$283,7,FALSE)))</f>
        <v/>
      </c>
      <c r="G28" s="56" t="str">
        <f ca="1">IF(C28="","",IF(VLOOKUP($A28,'effectif equipe'!$B$2:$AS$283,8,FALSE)="","",VLOOKUP($A28,'effectif equipe'!$B$2:$AS$283,8,FALSE)))</f>
        <v/>
      </c>
      <c r="H28" s="56" t="e">
        <f ca="1">IF(A28="","",IF(VLOOKUP($A28,'effectif equipe'!$B$2:$AS$283,16,FALSE)="","",VLOOKUP($A28,'effectif equipe'!$B$2:$AS$283,16,FALSE)))</f>
        <v>#N/A</v>
      </c>
      <c r="I28" s="56" t="e">
        <f ca="1">IF(A28="","",IF(VLOOKUP($A28,'effectif equipe'!$B$2:$AS$283,19,FALSE)="","",VLOOKUP($A28,'effectif equipe'!$B$2:$AS$283,19,FALSE)))</f>
        <v>#N/A</v>
      </c>
    </row>
    <row r="29" spans="1:9" x14ac:dyDescent="0.25">
      <c r="A29" t="str">
        <f t="shared" ca="1" si="0"/>
        <v xml:space="preserve"> </v>
      </c>
      <c r="B29" t="str">
        <f t="array" aca="1" ref="B29" ca="1">IF(ROWS($1:27)&lt;=COUNTIF(TS_data,$B$1),INDEX(MesData,SMALL(IF(TS_data=$B$1,ROW(INDIRECT("1:"&amp;ROWS(TS_data)))),ROWS($1:27)),1),"")</f>
        <v/>
      </c>
      <c r="C29" t="str">
        <f t="array" aca="1" ref="C29" ca="1">IF(ROWS($1:27)&lt;=COUNTIF(TS_data,$B$1),INDEX(MesData,SMALL(IF(TS_data=$B$1,ROW(INDIRECT("1:"&amp;ROWS(TS_data)))),ROWS($1:27)),2),"")</f>
        <v/>
      </c>
      <c r="D29" s="13" t="str">
        <f t="array" aca="1" ref="D29" ca="1">IF(ROWS($1:27)&lt;=COUNTIF(TS_data,$B$1),INDEX(MesData,SMALL(IF(TS_data=$B$1,ROW(INDIRECT("1:"&amp;ROWS(TS_data)))),ROWS($1:27)),3),"")</f>
        <v/>
      </c>
      <c r="E29" s="56" t="e">
        <f ca="1">IF(A29="","",IF(VLOOKUP($A29,'effectif equipe'!$B$2:$AS$283,6,FALSE)="","",VLOOKUP($A29,'effectif equipe'!$B$2:$AS$283,6,FALSE)))</f>
        <v>#N/A</v>
      </c>
      <c r="F29" s="56" t="str">
        <f ca="1">IF(B29="","",IF(VLOOKUP($A29,'effectif equipe'!$B$2:$AS$283,7,FALSE)="","",VLOOKUP($A29,'effectif equipe'!$B$2:$AS$283,7,FALSE)))</f>
        <v/>
      </c>
      <c r="G29" s="56" t="str">
        <f ca="1">IF(C29="","",IF(VLOOKUP($A29,'effectif equipe'!$B$2:$AS$283,8,FALSE)="","",VLOOKUP($A29,'effectif equipe'!$B$2:$AS$283,8,FALSE)))</f>
        <v/>
      </c>
      <c r="H29" s="56" t="e">
        <f ca="1">IF(A29="","",IF(VLOOKUP($A29,'effectif equipe'!$B$2:$AS$283,16,FALSE)="","",VLOOKUP($A29,'effectif equipe'!$B$2:$AS$283,16,FALSE)))</f>
        <v>#N/A</v>
      </c>
      <c r="I29" s="56" t="e">
        <f ca="1">IF(A29="","",IF(VLOOKUP($A29,'effectif equipe'!$B$2:$AS$283,19,FALSE)="","",VLOOKUP($A29,'effectif equipe'!$B$2:$AS$283,19,FALSE)))</f>
        <v>#N/A</v>
      </c>
    </row>
    <row r="30" spans="1:9" x14ac:dyDescent="0.25">
      <c r="A30" t="str">
        <f ca="1">IF(B30="","",CONCATENATE(B30," ",C30))</f>
        <v/>
      </c>
      <c r="B30" t="str">
        <f t="array" aca="1" ref="B30" ca="1">IF(ROWS($1:28)&lt;=COUNTIF(TS_data,$B$1),INDEX(MesData,SMALL(IF(TS_data=$B$1,ROW(INDIRECT("1:"&amp;ROWS(TS_data)))),ROWS($1:28)),1),"")</f>
        <v/>
      </c>
      <c r="C30" t="str">
        <f t="array" aca="1" ref="C30" ca="1">IF(ROWS($1:28)&lt;=COUNTIF(TS_data,$B$1),INDEX(MesData,SMALL(IF(TS_data=$B$1,ROW(INDIRECT("1:"&amp;ROWS(TS_data)))),ROWS($1:28)),2),"")</f>
        <v/>
      </c>
      <c r="D30" s="13" t="str">
        <f t="array" aca="1" ref="D30" ca="1">IF(ROWS($1:28)&lt;=COUNTIF(TS_data,$B$1),INDEX(MesData,SMALL(IF(TS_data=$B$1,ROW(INDIRECT("1:"&amp;ROWS(TS_data)))),ROWS($1:28)),3),"")</f>
        <v/>
      </c>
      <c r="E30" s="56" t="str">
        <f ca="1">IF(A30="","",IF(VLOOKUP($A30,'effectif equipe'!$B$2:$AS$283,6,FALSE)="","",VLOOKUP($A30,'effectif equipe'!$B$2:$AS$283,6,FALSE)))</f>
        <v/>
      </c>
      <c r="F30" s="56" t="str">
        <f ca="1">IF(B30="","",IF(VLOOKUP($A30,'effectif equipe'!$B$2:$AS$283,7,FALSE)="","",VLOOKUP($A30,'effectif equipe'!$B$2:$AS$283,7,FALSE)))</f>
        <v/>
      </c>
      <c r="G30" s="56" t="str">
        <f ca="1">IF(C30="","",IF(VLOOKUP($A30,'effectif equipe'!$B$2:$AS$283,8,FALSE)="","",VLOOKUP($A30,'effectif equipe'!$B$2:$AS$283,8,FALSE)))</f>
        <v/>
      </c>
      <c r="H30" s="56" t="str">
        <f ca="1">IF(A30="","",IF(VLOOKUP($A30,'effectif equipe'!$B$2:$AS$283,16,FALSE)="","",VLOOKUP($A30,'effectif equipe'!$B$2:$AS$283,16,FALSE)))</f>
        <v/>
      </c>
      <c r="I30" s="56" t="str">
        <f ca="1">IF(A30="","",IF(VLOOKUP($A30,'effectif equipe'!$B$2:$AS$283,19,FALSE)="","",VLOOKUP($A30,'effectif equipe'!$B$2:$AS$283,19,FALSE)))</f>
        <v/>
      </c>
    </row>
    <row r="31" spans="1:9" x14ac:dyDescent="0.25">
      <c r="A31" t="str">
        <f t="shared" ref="A31:A38" ca="1" si="1">IF(B31="","",CONCATENATE(B31," ",C31))</f>
        <v/>
      </c>
      <c r="B31" t="str">
        <f t="array" aca="1" ref="B31" ca="1">IF(ROWS($1:29)&lt;=COUNTIF(TS_data,$B$1),INDEX(MesData,SMALL(IF(TS_data=$B$1,ROW(INDIRECT("1:"&amp;ROWS(TS_data)))),ROWS($1:29)),1),"")</f>
        <v/>
      </c>
      <c r="C31" t="str">
        <f t="array" aca="1" ref="C31" ca="1">IF(ROWS($1:29)&lt;=COUNTIF(TS_data,$B$1),INDEX(MesData,SMALL(IF(TS_data=$B$1,ROW(INDIRECT("1:"&amp;ROWS(TS_data)))),ROWS($1:29)),2),"")</f>
        <v/>
      </c>
      <c r="D31" s="13" t="str">
        <f t="array" aca="1" ref="D31" ca="1">IF(ROWS($1:29)&lt;=COUNTIF(TS_data,$B$1),INDEX(MesData,SMALL(IF(TS_data=$B$1,ROW(INDIRECT("1:"&amp;ROWS(TS_data)))),ROWS($1:29)),3),"")</f>
        <v/>
      </c>
      <c r="E31" s="56" t="str">
        <f ca="1">IF(A31="","",IF(VLOOKUP($A31,'effectif equipe'!$B$2:$AS$283,6,FALSE)="","",VLOOKUP($A31,'effectif equipe'!$B$2:$AS$283,6,FALSE)))</f>
        <v/>
      </c>
      <c r="F31" s="56" t="str">
        <f ca="1">IF(B31="","",IF(VLOOKUP($A31,'effectif equipe'!$B$2:$AS$283,7,FALSE)="","",VLOOKUP($A31,'effectif equipe'!$B$2:$AS$283,7,FALSE)))</f>
        <v/>
      </c>
      <c r="G31" s="56" t="str">
        <f ca="1">IF(C31="","",IF(VLOOKUP($A31,'effectif equipe'!$B$2:$AS$283,8,FALSE)="","",VLOOKUP($A31,'effectif equipe'!$B$2:$AS$283,8,FALSE)))</f>
        <v/>
      </c>
      <c r="H31" s="56" t="str">
        <f ca="1">IF(A31="","",IF(VLOOKUP($A31,'effectif equipe'!$B$2:$AS$283,16,FALSE)="","",VLOOKUP($A31,'effectif equipe'!$B$2:$AS$283,16,FALSE)))</f>
        <v/>
      </c>
      <c r="I31" s="56" t="str">
        <f ca="1">IF(A31="","",IF(VLOOKUP($A31,'effectif equipe'!$B$2:$AS$283,19,FALSE)="","",VLOOKUP($A31,'effectif equipe'!$B$2:$AS$283,19,FALSE)))</f>
        <v/>
      </c>
    </row>
    <row r="32" spans="1:9" x14ac:dyDescent="0.25">
      <c r="A32" t="str">
        <f t="shared" ca="1" si="1"/>
        <v/>
      </c>
      <c r="B32" t="str">
        <f t="array" aca="1" ref="B32" ca="1">IF(ROWS($1:30)&lt;=COUNTIF(TS_data,$B$1),INDEX(MesData,SMALL(IF(TS_data=$B$1,ROW(INDIRECT("1:"&amp;ROWS(TS_data)))),ROWS($1:30)),1),"")</f>
        <v/>
      </c>
      <c r="C32" t="str">
        <f t="array" aca="1" ref="C32" ca="1">IF(ROWS($1:30)&lt;=COUNTIF(TS_data,$B$1),INDEX(MesData,SMALL(IF(TS_data=$B$1,ROW(INDIRECT("1:"&amp;ROWS(TS_data)))),ROWS($1:30)),2),"")</f>
        <v/>
      </c>
      <c r="D32" s="13" t="str">
        <f t="array" aca="1" ref="D32" ca="1">IF(ROWS($1:30)&lt;=COUNTIF(TS_data,$B$1),INDEX(MesData,SMALL(IF(TS_data=$B$1,ROW(INDIRECT("1:"&amp;ROWS(TS_data)))),ROWS($1:30)),3),"")</f>
        <v/>
      </c>
      <c r="E32" s="56" t="str">
        <f ca="1">IF(A32="","",IF(VLOOKUP($A32,'effectif equipe'!$B$2:$AS$283,6,FALSE)="","",VLOOKUP($A32,'effectif equipe'!$B$2:$AS$283,6,FALSE)))</f>
        <v/>
      </c>
      <c r="F32" s="56" t="str">
        <f ca="1">IF(B32="","",IF(VLOOKUP($A32,'effectif equipe'!$B$2:$AS$283,7,FALSE)="","",VLOOKUP($A32,'effectif equipe'!$B$2:$AS$283,7,FALSE)))</f>
        <v/>
      </c>
      <c r="G32" s="56" t="str">
        <f ca="1">IF(C32="","",IF(VLOOKUP($A32,'effectif equipe'!$B$2:$AS$283,8,FALSE)="","",VLOOKUP($A32,'effectif equipe'!$B$2:$AS$283,8,FALSE)))</f>
        <v/>
      </c>
      <c r="H32" s="56" t="str">
        <f ca="1">IF(A32="","",IF(VLOOKUP($A32,'effectif equipe'!$B$2:$AS$283,16,FALSE)="","",VLOOKUP($A32,'effectif equipe'!$B$2:$AS$283,16,FALSE)))</f>
        <v/>
      </c>
      <c r="I32" s="56" t="str">
        <f ca="1">IF(A32="","",IF(VLOOKUP($A32,'effectif equipe'!$B$2:$AS$283,19,FALSE)="","",VLOOKUP($A32,'effectif equipe'!$B$2:$AS$283,19,FALSE)))</f>
        <v/>
      </c>
    </row>
    <row r="33" spans="1:9" x14ac:dyDescent="0.25">
      <c r="A33" t="str">
        <f t="shared" ca="1" si="1"/>
        <v/>
      </c>
      <c r="B33" t="str">
        <f t="array" aca="1" ref="B33" ca="1">IF(ROWS($1:31)&lt;=COUNTIF(TS_data,$B$1),INDEX(MesData,SMALL(IF(TS_data=$B$1,ROW(INDIRECT("1:"&amp;ROWS(TS_data)))),ROWS($1:31)),1),"")</f>
        <v/>
      </c>
      <c r="C33" t="str">
        <f t="array" aca="1" ref="C33" ca="1">IF(ROWS($1:31)&lt;=COUNTIF(TS_data,$B$1),INDEX(MesData,SMALL(IF(TS_data=$B$1,ROW(INDIRECT("1:"&amp;ROWS(TS_data)))),ROWS($1:31)),2),"")</f>
        <v/>
      </c>
      <c r="D33" s="13" t="str">
        <f t="array" aca="1" ref="D33" ca="1">IF(ROWS($1:31)&lt;=COUNTIF(TS_data,$B$1),INDEX(MesData,SMALL(IF(TS_data=$B$1,ROW(INDIRECT("1:"&amp;ROWS(TS_data)))),ROWS($1:31)),3),"")</f>
        <v/>
      </c>
      <c r="E33" s="56" t="str">
        <f ca="1">IF(A33="","",IF(VLOOKUP($A33,'effectif equipe'!$B$2:$AS$283,6,FALSE)="","",VLOOKUP($A33,'effectif equipe'!$B$2:$AS$283,6,FALSE)))</f>
        <v/>
      </c>
      <c r="F33" s="56" t="str">
        <f ca="1">IF(B33="","",IF(VLOOKUP($A33,'effectif equipe'!$B$2:$AS$283,7,FALSE)="","",VLOOKUP($A33,'effectif equipe'!$B$2:$AS$283,7,FALSE)))</f>
        <v/>
      </c>
      <c r="G33" s="56" t="str">
        <f ca="1">IF(C33="","",IF(VLOOKUP($A33,'effectif equipe'!$B$2:$AS$283,8,FALSE)="","",VLOOKUP($A33,'effectif equipe'!$B$2:$AS$283,8,FALSE)))</f>
        <v/>
      </c>
      <c r="H33" s="56" t="str">
        <f ca="1">IF(A33="","",IF(VLOOKUP($A33,'effectif equipe'!$B$2:$AS$283,16,FALSE)="","",VLOOKUP($A33,'effectif equipe'!$B$2:$AS$283,16,FALSE)))</f>
        <v/>
      </c>
      <c r="I33" s="56" t="str">
        <f ca="1">IF(A33="","",IF(VLOOKUP($A33,'effectif equipe'!$B$2:$AS$283,19,FALSE)="","",VLOOKUP($A33,'effectif equipe'!$B$2:$AS$283,19,FALSE)))</f>
        <v/>
      </c>
    </row>
    <row r="34" spans="1:9" x14ac:dyDescent="0.25">
      <c r="A34" t="str">
        <f t="shared" ca="1" si="1"/>
        <v/>
      </c>
      <c r="B34" t="str">
        <f t="array" aca="1" ref="B34" ca="1">IF(ROWS($1:32)&lt;=COUNTIF(TS_data,$B$1),INDEX(MesData,SMALL(IF(TS_data=$B$1,ROW(INDIRECT("1:"&amp;ROWS(TS_data)))),ROWS($1:32)),1),"")</f>
        <v/>
      </c>
      <c r="C34" t="str">
        <f t="array" aca="1" ref="C34" ca="1">IF(ROWS($1:32)&lt;=COUNTIF(TS_data,$B$1),INDEX(MesData,SMALL(IF(TS_data=$B$1,ROW(INDIRECT("1:"&amp;ROWS(TS_data)))),ROWS($1:32)),2),"")</f>
        <v/>
      </c>
      <c r="D34" s="13" t="str">
        <f t="array" aca="1" ref="D34" ca="1">IF(ROWS($1:32)&lt;=COUNTIF(TS_data,$B$1),INDEX(MesData,SMALL(IF(TS_data=$B$1,ROW(INDIRECT("1:"&amp;ROWS(TS_data)))),ROWS($1:32)),3),"")</f>
        <v/>
      </c>
      <c r="E34" s="56" t="str">
        <f ca="1">IF(A34="","",IF(VLOOKUP($A34,'effectif equipe'!$B$2:$AS$283,6,FALSE)="","",VLOOKUP($A34,'effectif equipe'!$B$2:$AS$283,6,FALSE)))</f>
        <v/>
      </c>
      <c r="F34" s="56" t="str">
        <f ca="1">IF(B34="","",IF(VLOOKUP($A34,'effectif equipe'!$B$2:$AS$283,7,FALSE)="","",VLOOKUP($A34,'effectif equipe'!$B$2:$AS$283,7,FALSE)))</f>
        <v/>
      </c>
      <c r="G34" s="56" t="str">
        <f ca="1">IF(C34="","",IF(VLOOKUP($A34,'effectif equipe'!$B$2:$AS$283,8,FALSE)="","",VLOOKUP($A34,'effectif equipe'!$B$2:$AS$283,8,FALSE)))</f>
        <v/>
      </c>
      <c r="H34" s="56" t="str">
        <f ca="1">IF(A34="","",IF(VLOOKUP($A34,'effectif equipe'!$B$2:$AS$283,16,FALSE)="","",VLOOKUP($A34,'effectif equipe'!$B$2:$AS$283,16,FALSE)))</f>
        <v/>
      </c>
      <c r="I34" s="56" t="str">
        <f ca="1">IF(A34="","",IF(VLOOKUP($A34,'effectif equipe'!$B$2:$AS$283,19,FALSE)="","",VLOOKUP($A34,'effectif equipe'!$B$2:$AS$283,19,FALSE)))</f>
        <v/>
      </c>
    </row>
    <row r="35" spans="1:9" x14ac:dyDescent="0.25">
      <c r="A35" t="str">
        <f t="shared" ca="1" si="1"/>
        <v/>
      </c>
      <c r="B35" t="str">
        <f t="array" aca="1" ref="B35" ca="1">IF(ROWS($1:33)&lt;=COUNTIF(TS_data,$B$1),INDEX(MesData,SMALL(IF(TS_data=$B$1,ROW(INDIRECT("1:"&amp;ROWS(TS_data)))),ROWS($1:33)),1),"")</f>
        <v/>
      </c>
      <c r="C35" t="str">
        <f t="array" aca="1" ref="C35" ca="1">IF(ROWS($1:33)&lt;=COUNTIF(TS_data,$B$1),INDEX(MesData,SMALL(IF(TS_data=$B$1,ROW(INDIRECT("1:"&amp;ROWS(TS_data)))),ROWS($1:33)),2),"")</f>
        <v/>
      </c>
      <c r="D35" s="13" t="str">
        <f t="array" aca="1" ref="D35" ca="1">IF(ROWS($1:33)&lt;=COUNTIF(TS_data,$B$1),INDEX(MesData,SMALL(IF(TS_data=$B$1,ROW(INDIRECT("1:"&amp;ROWS(TS_data)))),ROWS($1:33)),3),"")</f>
        <v/>
      </c>
      <c r="E35" s="56" t="str">
        <f ca="1">IF(A35="","",IF(VLOOKUP($A35,'effectif equipe'!$B$2:$AS$283,6,FALSE)="","",VLOOKUP($A35,'effectif equipe'!$B$2:$AS$283,6,FALSE)))</f>
        <v/>
      </c>
      <c r="F35" s="56" t="str">
        <f ca="1">IF(B35="","",IF(VLOOKUP($A35,'effectif equipe'!$B$2:$AS$283,7,FALSE)="","",VLOOKUP($A35,'effectif equipe'!$B$2:$AS$283,7,FALSE)))</f>
        <v/>
      </c>
      <c r="G35" s="56" t="str">
        <f ca="1">IF(C35="","",IF(VLOOKUP($A35,'effectif equipe'!$B$2:$AS$283,8,FALSE)="","",VLOOKUP($A35,'effectif equipe'!$B$2:$AS$283,8,FALSE)))</f>
        <v/>
      </c>
      <c r="H35" s="56" t="str">
        <f ca="1">IF(A35="","",IF(VLOOKUP($A35,'effectif equipe'!$B$2:$AS$283,16,FALSE)="","",VLOOKUP($A35,'effectif equipe'!$B$2:$AS$283,16,FALSE)))</f>
        <v/>
      </c>
      <c r="I35" s="56" t="str">
        <f ca="1">IF(A35="","",IF(VLOOKUP($A35,'effectif equipe'!$B$2:$AS$283,19,FALSE)="","",VLOOKUP($A35,'effectif equipe'!$B$2:$AS$283,19,FALSE)))</f>
        <v/>
      </c>
    </row>
    <row r="36" spans="1:9" x14ac:dyDescent="0.25">
      <c r="A36" t="str">
        <f t="shared" ca="1" si="1"/>
        <v/>
      </c>
      <c r="B36" t="str">
        <f t="array" aca="1" ref="B36" ca="1">IF(ROWS($1:34)&lt;=COUNTIF(TS_data,$B$1),INDEX(MesData,SMALL(IF(TS_data=$B$1,ROW(INDIRECT("1:"&amp;ROWS(TS_data)))),ROWS($1:34)),1),"")</f>
        <v/>
      </c>
      <c r="C36" t="str">
        <f t="array" aca="1" ref="C36" ca="1">IF(ROWS($1:34)&lt;=COUNTIF(TS_data,$B$1),INDEX(MesData,SMALL(IF(TS_data=$B$1,ROW(INDIRECT("1:"&amp;ROWS(TS_data)))),ROWS($1:34)),2),"")</f>
        <v/>
      </c>
      <c r="D36" s="13" t="str">
        <f t="array" aca="1" ref="D36" ca="1">IF(ROWS($1:34)&lt;=COUNTIF(TS_data,$B$1),INDEX(MesData,SMALL(IF(TS_data=$B$1,ROW(INDIRECT("1:"&amp;ROWS(TS_data)))),ROWS($1:34)),3),"")</f>
        <v/>
      </c>
      <c r="E36" s="56" t="str">
        <f ca="1">IF(A36="","",IF(VLOOKUP($A36,'effectif equipe'!$B$2:$AS$283,6,FALSE)="","",VLOOKUP($A36,'effectif equipe'!$B$2:$AS$283,6,FALSE)))</f>
        <v/>
      </c>
      <c r="F36" s="56" t="str">
        <f ca="1">IF(B36="","",IF(VLOOKUP($A36,'effectif equipe'!$B$2:$AS$283,7,FALSE)="","",VLOOKUP($A36,'effectif equipe'!$B$2:$AS$283,7,FALSE)))</f>
        <v/>
      </c>
      <c r="G36" s="56" t="str">
        <f ca="1">IF(C36="","",IF(VLOOKUP($A36,'effectif equipe'!$B$2:$AS$283,8,FALSE)="","",VLOOKUP($A36,'effectif equipe'!$B$2:$AS$283,8,FALSE)))</f>
        <v/>
      </c>
      <c r="H36" s="56" t="str">
        <f ca="1">IF(A36="","",IF(VLOOKUP($A36,'effectif equipe'!$B$2:$AS$283,16,FALSE)="","",VLOOKUP($A36,'effectif equipe'!$B$2:$AS$283,16,FALSE)))</f>
        <v/>
      </c>
      <c r="I36" s="56" t="str">
        <f ca="1">IF(A36="","",IF(VLOOKUP($A36,'effectif equipe'!$B$2:$AS$283,19,FALSE)="","",VLOOKUP($A36,'effectif equipe'!$B$2:$AS$283,19,FALSE)))</f>
        <v/>
      </c>
    </row>
    <row r="37" spans="1:9" x14ac:dyDescent="0.25">
      <c r="A37" t="str">
        <f t="shared" ca="1" si="1"/>
        <v/>
      </c>
      <c r="B37" t="str">
        <f t="array" aca="1" ref="B37" ca="1">IF(ROWS($1:35)&lt;=COUNTIF(TS_data,$B$1),INDEX(MesData,SMALL(IF(TS_data=$B$1,ROW(INDIRECT("1:"&amp;ROWS(TS_data)))),ROWS($1:35)),1),"")</f>
        <v/>
      </c>
      <c r="C37" t="str">
        <f t="array" aca="1" ref="C37" ca="1">IF(ROWS($1:35)&lt;=COUNTIF(TS_data,$B$1),INDEX(MesData,SMALL(IF(TS_data=$B$1,ROW(INDIRECT("1:"&amp;ROWS(TS_data)))),ROWS($1:35)),2),"")</f>
        <v/>
      </c>
      <c r="D37" s="13" t="str">
        <f t="array" aca="1" ref="D37" ca="1">IF(ROWS($1:35)&lt;=COUNTIF(TS_data,$B$1),INDEX(MesData,SMALL(IF(TS_data=$B$1,ROW(INDIRECT("1:"&amp;ROWS(TS_data)))),ROWS($1:35)),3),"")</f>
        <v/>
      </c>
      <c r="E37" s="56" t="str">
        <f ca="1">IF(A37="","",IF(VLOOKUP($A37,'effectif equipe'!$B$2:$AS$283,6,FALSE)="","",VLOOKUP($A37,'effectif equipe'!$B$2:$AS$283,6,FALSE)))</f>
        <v/>
      </c>
      <c r="F37" s="56" t="str">
        <f ca="1">IF(B37="","",IF(VLOOKUP($A37,'effectif equipe'!$B$2:$AS$283,7,FALSE)="","",VLOOKUP($A37,'effectif equipe'!$B$2:$AS$283,7,FALSE)))</f>
        <v/>
      </c>
      <c r="G37" s="56" t="str">
        <f ca="1">IF(C37="","",IF(VLOOKUP($A37,'effectif equipe'!$B$2:$AS$283,8,FALSE)="","",VLOOKUP($A37,'effectif equipe'!$B$2:$AS$283,8,FALSE)))</f>
        <v/>
      </c>
      <c r="H37" s="56" t="str">
        <f ca="1">IF(A37="","",IF(VLOOKUP($A37,'effectif equipe'!$B$2:$AS$283,16,FALSE)="","",VLOOKUP($A37,'effectif equipe'!$B$2:$AS$283,16,FALSE)))</f>
        <v/>
      </c>
      <c r="I37" s="56" t="str">
        <f ca="1">IF(A37="","",IF(VLOOKUP($A37,'effectif equipe'!$B$2:$AS$283,19,FALSE)="","",VLOOKUP($A37,'effectif equipe'!$B$2:$AS$283,19,FALSE)))</f>
        <v/>
      </c>
    </row>
    <row r="38" spans="1:9" x14ac:dyDescent="0.25">
      <c r="A38" t="str">
        <f t="shared" ca="1" si="1"/>
        <v/>
      </c>
      <c r="B38" t="str">
        <f t="array" aca="1" ref="B38" ca="1">IF(ROWS($1:36)&lt;=COUNTIF(TS_data,$B$1),INDEX(MesData,SMALL(IF(TS_data=$B$1,ROW(INDIRECT("1:"&amp;ROWS(TS_data)))),ROWS($1:36)),1),"")</f>
        <v/>
      </c>
      <c r="C38" t="str">
        <f t="array" aca="1" ref="C38" ca="1">IF(ROWS($1:36)&lt;=COUNTIF(TS_data,$B$1),INDEX(MesData,SMALL(IF(TS_data=$B$1,ROW(INDIRECT("1:"&amp;ROWS(TS_data)))),ROWS($1:36)),2),"")</f>
        <v/>
      </c>
      <c r="D38" s="13" t="str">
        <f t="array" aca="1" ref="D38" ca="1">IF(ROWS($1:36)&lt;=COUNTIF(TS_data,$B$1),INDEX(MesData,SMALL(IF(TS_data=$B$1,ROW(INDIRECT("1:"&amp;ROWS(TS_data)))),ROWS($1:36)),3),"")</f>
        <v/>
      </c>
      <c r="E38" s="56" t="str">
        <f ca="1">IF(A38="","",IF(VLOOKUP($A38,'effectif equipe'!$B$2:$AS$283,6,FALSE)="","",VLOOKUP($A38,'effectif equipe'!$B$2:$AS$283,6,FALSE)))</f>
        <v/>
      </c>
      <c r="F38" s="56" t="str">
        <f ca="1">IF(B38="","",IF(VLOOKUP($A38,'effectif equipe'!$B$2:$AS$283,7,FALSE)="","",VLOOKUP($A38,'effectif equipe'!$B$2:$AS$283,7,FALSE)))</f>
        <v/>
      </c>
      <c r="G38" s="56" t="str">
        <f ca="1">IF(C38="","",IF(VLOOKUP($A38,'effectif equipe'!$B$2:$AS$283,8,FALSE)="","",VLOOKUP($A38,'effectif equipe'!$B$2:$AS$283,8,FALSE)))</f>
        <v/>
      </c>
      <c r="H38" s="56" t="str">
        <f ca="1">IF(A38="","",IF(VLOOKUP($A38,'effectif equipe'!$B$2:$AS$283,16,FALSE)="","",VLOOKUP($A38,'effectif equipe'!$B$2:$AS$283,16,FALSE)))</f>
        <v/>
      </c>
      <c r="I38" s="56" t="str">
        <f ca="1">IF(A38="","",IF(VLOOKUP($A38,'effectif equipe'!$B$2:$AS$283,19,FALSE)="","",VLOOKUP($A38,'effectif equipe'!$B$2:$AS$283,19,FALSE)))</f>
        <v/>
      </c>
    </row>
    <row r="39" spans="1:9" x14ac:dyDescent="0.25">
      <c r="B39" t="str">
        <f t="array" aca="1" ref="B39" ca="1">IF(ROWS($1:37)&lt;=COUNTIF(TS_data,$B$1),INDEX(MesData,SMALL(IF(TS_data=$B$1,ROW(INDIRECT("1:"&amp;ROWS(TS_data)))),ROWS($1:37)),1),"")</f>
        <v/>
      </c>
      <c r="C39" t="str">
        <f t="array" aca="1" ref="C39" ca="1">IF(ROWS($1:37)&lt;=COUNTIF(TS_data,$B$1),INDEX(MesData,SMALL(IF(TS_data=$B$1,ROW(INDIRECT("1:"&amp;ROWS(TS_data)))),ROWS($1:37)),2),"")</f>
        <v/>
      </c>
      <c r="D39" s="13" t="str">
        <f t="array" aca="1" ref="D39" ca="1">IF(ROWS($1:37)&lt;=COUNTIF(TS_data,$B$1),INDEX(MesData,SMALL(IF(TS_data=$B$1,ROW(INDIRECT("1:"&amp;ROWS(TS_data)))),ROWS($1:37)),3),"")</f>
        <v/>
      </c>
      <c r="E39" s="56" t="str">
        <f>IF(A39="","",IF(VLOOKUP($A39,'effectif equipe'!$B$2:$AS$283,6,FALSE)="","",VLOOKUP($A39,'effectif equipe'!$B$2:$AS$283,6,FALSE)))</f>
        <v/>
      </c>
      <c r="F39" s="56" t="str">
        <f ca="1">IF(B39="","",IF(VLOOKUP($A39,'effectif equipe'!$B$2:$AS$283,7,FALSE)="","",VLOOKUP($A39,'effectif equipe'!$B$2:$AS$283,7,FALSE)))</f>
        <v/>
      </c>
      <c r="G39" s="56" t="str">
        <f ca="1">IF(C39="","",IF(VLOOKUP($A39,'effectif equipe'!$B$2:$AS$283,8,FALSE)="","",VLOOKUP($A39,'effectif equipe'!$B$2:$AS$283,8,FALSE)))</f>
        <v/>
      </c>
      <c r="H39" s="56" t="str">
        <f>IF(A39="","",IF(VLOOKUP($A39,'effectif equipe'!$B$2:$AS$283,16,FALSE)="","",VLOOKUP($A39,'effectif equipe'!$B$2:$AS$283,16,FALSE)))</f>
        <v/>
      </c>
      <c r="I39" s="56" t="str">
        <f>IF(A39="","",IF(VLOOKUP($A39,'effectif equipe'!$B$2:$AS$283,19,FALSE)="","",VLOOKUP($A39,'effectif equipe'!$B$2:$AS$283,19,FALSE)))</f>
        <v/>
      </c>
    </row>
    <row r="40" spans="1:9" x14ac:dyDescent="0.25">
      <c r="B40" t="str">
        <f t="array" aca="1" ref="B40" ca="1">IF(ROWS($1:38)&lt;=COUNTIF(TS_data,$B$1),INDEX(MesData,SMALL(IF(TS_data=$B$1,ROW(INDIRECT("1:"&amp;ROWS(TS_data)))),ROWS($1:38)),1),"")</f>
        <v/>
      </c>
      <c r="C40" t="str">
        <f t="array" aca="1" ref="C40" ca="1">IF(ROWS($1:38)&lt;=COUNTIF(TS_data,$B$1),INDEX(MesData,SMALL(IF(TS_data=$B$1,ROW(INDIRECT("1:"&amp;ROWS(TS_data)))),ROWS($1:38)),2),"")</f>
        <v/>
      </c>
      <c r="D40" s="13" t="str">
        <f t="array" aca="1" ref="D40" ca="1">IF(ROWS($1:38)&lt;=COUNTIF(TS_data,$B$1),INDEX(MesData,SMALL(IF(TS_data=$B$1,ROW(INDIRECT("1:"&amp;ROWS(TS_data)))),ROWS($1:38)),3),"")</f>
        <v/>
      </c>
      <c r="E40" s="56" t="str">
        <f>IF(A40="","",VLOOKUP($A40,'effectif equipe'!$B$2:$AP$280,6,FALSE))</f>
        <v/>
      </c>
      <c r="H40" s="56" t="str">
        <f>IF(A40="","",IF(VLOOKUP($A40,'effectif equipe'!$B$2:$AS$283,16,FALSE)="","",VLOOKUP($A40,'effectif equipe'!$B$2:$AS$283,16,FALSE)))</f>
        <v/>
      </c>
      <c r="I40" s="56" t="str">
        <f>IF(A40="","",IF(VLOOKUP($A40,'effectif equipe'!$B$2:$AS$283,19,FALSE)="","",VLOOKUP($A40,'effectif equipe'!$B$2:$AS$283,19,FALSE)))</f>
        <v/>
      </c>
    </row>
    <row r="41" spans="1:9" x14ac:dyDescent="0.25">
      <c r="B41" t="str">
        <f t="array" aca="1" ref="B41" ca="1">IF(ROWS($1:39)&lt;=COUNTIF(TS_data,$B$1),INDEX(MesData,SMALL(IF(TS_data=$B$1,ROW(INDIRECT("1:"&amp;ROWS(TS_data)))),ROWS($1:39)),1),"")</f>
        <v/>
      </c>
      <c r="C41" t="str">
        <f t="array" aca="1" ref="C41" ca="1">IF(ROWS($1:39)&lt;=COUNTIF(TS_data,$B$1),INDEX(MesData,SMALL(IF(TS_data=$B$1,ROW(INDIRECT("1:"&amp;ROWS(TS_data)))),ROWS($1:39)),2),"")</f>
        <v/>
      </c>
      <c r="D41" s="13" t="str">
        <f t="array" aca="1" ref="D41" ca="1">IF(ROWS($1:39)&lt;=COUNTIF(TS_data,$B$1),INDEX(MesData,SMALL(IF(TS_data=$B$1,ROW(INDIRECT("1:"&amp;ROWS(TS_data)))),ROWS($1:39)),3),"")</f>
        <v/>
      </c>
      <c r="E41" s="56" t="str">
        <f>IF(A41="","",VLOOKUP($A41,'effectif equipe'!$B$2:$AP$280,6,FALSE))</f>
        <v/>
      </c>
      <c r="H41" s="56" t="str">
        <f>IF(A41="","",IF(VLOOKUP($A41,'effectif equipe'!$B$2:$AS$283,16,FALSE)="","",VLOOKUP($A41,'effectif equipe'!$B$2:$AS$283,16,FALSE)))</f>
        <v/>
      </c>
      <c r="I41" s="56" t="str">
        <f>IF(A41="","",IF(VLOOKUP($A41,'effectif equipe'!$B$2:$AS$283,19,FALSE)="","",VLOOKUP($A41,'effectif equipe'!$B$2:$AS$283,19,FALSE)))</f>
        <v/>
      </c>
    </row>
    <row r="42" spans="1:9" x14ac:dyDescent="0.25">
      <c r="B42" t="str">
        <f t="array" aca="1" ref="B42" ca="1">IF(ROWS($1:40)&lt;=COUNTIF(TS_data,$B$1),INDEX(MesData,SMALL(IF(TS_data=$B$1,ROW(INDIRECT("1:"&amp;ROWS(TS_data)))),ROWS($1:40)),1),"")</f>
        <v/>
      </c>
      <c r="C42" t="str">
        <f t="array" aca="1" ref="C42" ca="1">IF(ROWS($1:40)&lt;=COUNTIF(TS_data,$B$1),INDEX(MesData,SMALL(IF(TS_data=$B$1,ROW(INDIRECT("1:"&amp;ROWS(TS_data)))),ROWS($1:40)),2),"")</f>
        <v/>
      </c>
      <c r="D42" s="13" t="str">
        <f t="array" aca="1" ref="D42" ca="1">IF(ROWS($1:40)&lt;=COUNTIF(TS_data,$B$1),INDEX(MesData,SMALL(IF(TS_data=$B$1,ROW(INDIRECT("1:"&amp;ROWS(TS_data)))),ROWS($1:40)),3),"")</f>
        <v/>
      </c>
      <c r="E42" s="56" t="str">
        <f>IF(A42="","",VLOOKUP($A42,'effectif equipe'!$B$2:$AP$280,6,FALSE))</f>
        <v/>
      </c>
      <c r="H42" s="56" t="str">
        <f>IF(A42="","",IF(VLOOKUP($A42,'effectif equipe'!$B$2:$AS$283,16,FALSE)="","",VLOOKUP($A42,'effectif equipe'!$B$2:$AS$283,16,FALSE)))</f>
        <v/>
      </c>
      <c r="I42" s="56" t="str">
        <f>IF(A42="","",IF(VLOOKUP($A42,'effectif equipe'!$B$2:$AS$283,19,FALSE)="","",VLOOKUP($A42,'effectif equipe'!$B$2:$AS$283,19,FALSE)))</f>
        <v/>
      </c>
    </row>
    <row r="43" spans="1:9" x14ac:dyDescent="0.25">
      <c r="B43" t="str">
        <f t="array" aca="1" ref="B43" ca="1">IF(ROWS($1:41)&lt;=COUNTIF(TS_data,$B$1),INDEX(MesData,SMALL(IF(TS_data=$B$1,ROW(INDIRECT("1:"&amp;ROWS(TS_data)))),ROWS($1:41)),1),"")</f>
        <v/>
      </c>
      <c r="C43" t="str">
        <f t="array" aca="1" ref="C43" ca="1">IF(ROWS($1:41)&lt;=COUNTIF(TS_data,$B$1),INDEX(MesData,SMALL(IF(TS_data=$B$1,ROW(INDIRECT("1:"&amp;ROWS(TS_data)))),ROWS($1:41)),2),"")</f>
        <v/>
      </c>
      <c r="D43" s="13" t="str">
        <f t="array" aca="1" ref="D43" ca="1">IF(ROWS($1:41)&lt;=COUNTIF(TS_data,$B$1),INDEX(MesData,SMALL(IF(TS_data=$B$1,ROW(INDIRECT("1:"&amp;ROWS(TS_data)))),ROWS($1:41)),3),"")</f>
        <v/>
      </c>
      <c r="E43" s="56" t="str">
        <f>IF(A43="","",VLOOKUP($A43,'effectif equipe'!$B$2:$AP$280,6,FALSE))</f>
        <v/>
      </c>
      <c r="H43" s="56" t="str">
        <f>IF(A43="","",IF(VLOOKUP($A43,'effectif equipe'!$B$2:$AS$283,16,FALSE)="","",VLOOKUP($A43,'effectif equipe'!$B$2:$AS$283,16,FALSE)))</f>
        <v/>
      </c>
      <c r="I43" s="56" t="str">
        <f>IF(A43="","",IF(VLOOKUP($A43,'effectif equipe'!$B$2:$AS$283,19,FALSE)="","",VLOOKUP($A43,'effectif equipe'!$B$2:$AS$283,19,FALSE)))</f>
        <v/>
      </c>
    </row>
    <row r="44" spans="1:9" x14ac:dyDescent="0.25">
      <c r="B44" t="str">
        <f t="array" aca="1" ref="B44" ca="1">IF(ROWS($1:42)&lt;=COUNTIF(TS_data,$B$1),INDEX(MesData,SMALL(IF(TS_data=$B$1,ROW(INDIRECT("1:"&amp;ROWS(TS_data)))),ROWS($1:42)),1),"")</f>
        <v/>
      </c>
      <c r="C44" t="str">
        <f t="array" aca="1" ref="C44" ca="1">IF(ROWS($1:42)&lt;=COUNTIF(TS_data,$B$1),INDEX(MesData,SMALL(IF(TS_data=$B$1,ROW(INDIRECT("1:"&amp;ROWS(TS_data)))),ROWS($1:42)),2),"")</f>
        <v/>
      </c>
      <c r="D44" s="13" t="str">
        <f t="array" aca="1" ref="D44" ca="1">IF(ROWS($1:42)&lt;=COUNTIF(TS_data,$B$1),INDEX(MesData,SMALL(IF(TS_data=$B$1,ROW(INDIRECT("1:"&amp;ROWS(TS_data)))),ROWS($1:42)),3),"")</f>
        <v/>
      </c>
      <c r="E44" s="56" t="str">
        <f>IF(A44="","",VLOOKUP($A44,'effectif equipe'!$B$2:$AP$280,6,FALSE))</f>
        <v/>
      </c>
      <c r="H44" s="56" t="str">
        <f>IF(A44="","",IF(VLOOKUP($A44,'effectif equipe'!$B$2:$AS$283,16,FALSE)="","",VLOOKUP($A44,'effectif equipe'!$B$2:$AS$283,16,FALSE)))</f>
        <v/>
      </c>
      <c r="I44" s="56" t="str">
        <f>IF(A44="","",IF(VLOOKUP($A44,'effectif equipe'!$B$2:$AS$283,19,FALSE)="","",VLOOKUP($A44,'effectif equipe'!$B$2:$AS$283,19,FALSE)))</f>
        <v/>
      </c>
    </row>
    <row r="45" spans="1:9" x14ac:dyDescent="0.25">
      <c r="B45" t="str">
        <f t="array" aca="1" ref="B45" ca="1">IF(ROWS($1:43)&lt;=COUNTIF(TS_data,$B$1),INDEX(MesData,SMALL(IF(TS_data=$B$1,ROW(INDIRECT("1:"&amp;ROWS(TS_data)))),ROWS($1:43)),1),"")</f>
        <v/>
      </c>
      <c r="D45" s="13" t="str">
        <f t="array" aca="1" ref="D45" ca="1">IF(ROWS($1:43)&lt;=COUNTIF(TS_data,$B$1),INDEX(MesData,SMALL(IF(TS_data=$B$1,ROW(INDIRECT("1:"&amp;ROWS(TS_data)))),ROWS($1:43)),3),"")</f>
        <v/>
      </c>
      <c r="E45" s="56" t="str">
        <f>IF(A45="","",VLOOKUP($A45,'effectif equipe'!$B$2:$AP$280,6,FALSE))</f>
        <v/>
      </c>
    </row>
    <row r="46" spans="1:9" x14ac:dyDescent="0.25">
      <c r="B46" t="str">
        <f t="array" aca="1" ref="B46" ca="1">IF(ROWS($1:44)&lt;=COUNTIF(TS_data,$B$1),INDEX(MesData,SMALL(IF(TS_data=$B$1,ROW(INDIRECT("1:"&amp;ROWS(TS_data)))),ROWS($1:44)),1),"")</f>
        <v/>
      </c>
      <c r="C46" t="str">
        <f t="array" aca="1" ref="C46" ca="1">IF(ROWS($1:44)&lt;=COUNTIF(TS_data,$B$1),INDEX(MesData,SMALL(IF(TS_data=$B$1,ROW(INDIRECT("1:"&amp;ROWS(TS_data)))),ROWS($1:44)),2),"")</f>
        <v/>
      </c>
      <c r="D46" s="13" t="str">
        <f t="array" aca="1" ref="D46" ca="1">IF(ROWS($1:44)&lt;=COUNTIF(TS_data,$B$1),INDEX(MesData,SMALL(IF(TS_data=$B$1,ROW(INDIRECT("1:"&amp;ROWS(TS_data)))),ROWS($1:44)),3),"")</f>
        <v/>
      </c>
      <c r="E46" s="56" t="str">
        <f>IF(A46="","",VLOOKUP($A46,'effectif equipe'!$B$2:$AP$280,6,FALSE))</f>
        <v/>
      </c>
    </row>
    <row r="47" spans="1:9" x14ac:dyDescent="0.25">
      <c r="B47" t="str">
        <f t="array" aca="1" ref="B47" ca="1">IF(ROWS($1:45)&lt;=COUNTIF(TS_data,$B$1),INDEX(MesData,SMALL(IF(TS_data=$B$1,ROW(INDIRECT("1:"&amp;ROWS(TS_data)))),ROWS($1:45)),1),"")</f>
        <v/>
      </c>
      <c r="C47" t="str">
        <f t="array" aca="1" ref="C47" ca="1">IF(ROWS($1:45)&lt;=COUNTIF(TS_data,$B$1),INDEX(MesData,SMALL(IF(TS_data=$B$1,ROW(INDIRECT("1:"&amp;ROWS(TS_data)))),ROWS($1:45)),2),"")</f>
        <v/>
      </c>
      <c r="D47" s="13" t="str">
        <f t="array" aca="1" ref="D47" ca="1">IF(ROWS($1:45)&lt;=COUNTIF(TS_data,$B$1),INDEX(MesData,SMALL(IF(TS_data=$B$1,ROW(INDIRECT("1:"&amp;ROWS(TS_data)))),ROWS($1:45)),3),"")</f>
        <v/>
      </c>
      <c r="E47" s="56" t="str">
        <f>IF(A47="","",VLOOKUP($A47,'effectif equipe'!$B$2:$AP$280,6,FALSE))</f>
        <v/>
      </c>
    </row>
    <row r="48" spans="1:9" x14ac:dyDescent="0.25">
      <c r="B48" t="str">
        <f t="array" aca="1" ref="B48" ca="1">IF(ROWS($1:46)&lt;=COUNTIF(TS_data,$B$1),INDEX(MesData,SMALL(IF(TS_data=$B$1,ROW(INDIRECT("1:"&amp;ROWS(TS_data)))),ROWS($1:46)),1),"")</f>
        <v/>
      </c>
      <c r="C48" t="str">
        <f t="array" aca="1" ref="C48" ca="1">IF(ROWS($1:46)&lt;=COUNTIF(TS_data,$B$1),INDEX(MesData,SMALL(IF(TS_data=$B$1,ROW(INDIRECT("1:"&amp;ROWS(TS_data)))),ROWS($1:46)),2),"")</f>
        <v/>
      </c>
      <c r="D48" s="13" t="str">
        <f t="array" aca="1" ref="D48" ca="1">IF(ROWS($1:46)&lt;=COUNTIF(TS_data,$B$1),INDEX(MesData,SMALL(IF(TS_data=$B$1,ROW(INDIRECT("1:"&amp;ROWS(TS_data)))),ROWS($1:46)),3),"")</f>
        <v/>
      </c>
      <c r="E48" s="56" t="str">
        <f>IF(A48="","",VLOOKUP($A48,'effectif equipe'!$B$2:$AP$280,6,FALSE))</f>
        <v/>
      </c>
    </row>
    <row r="49" spans="2:5" x14ac:dyDescent="0.25">
      <c r="B49" t="str">
        <f t="array" aca="1" ref="B49" ca="1">IF(ROWS($1:47)&lt;=COUNTIF(TS_data,$B$1),INDEX(MesData,SMALL(IF(TS_data=$B$1,ROW(INDIRECT("1:"&amp;ROWS(TS_data)))),ROWS($1:47)),1),"")</f>
        <v/>
      </c>
      <c r="C49" t="str">
        <f t="array" aca="1" ref="C49" ca="1">IF(ROWS($1:47)&lt;=COUNTIF(TS_data,$B$1),INDEX(MesData,SMALL(IF(TS_data=$B$1,ROW(INDIRECT("1:"&amp;ROWS(TS_data)))),ROWS($1:47)),2),"")</f>
        <v/>
      </c>
      <c r="D49" s="13" t="str">
        <f t="array" aca="1" ref="D49" ca="1">IF(ROWS($1:47)&lt;=COUNTIF(TS_data,$B$1),INDEX(MesData,SMALL(IF(TS_data=$B$1,ROW(INDIRECT("1:"&amp;ROWS(TS_data)))),ROWS($1:47)),3),"")</f>
        <v/>
      </c>
      <c r="E49" s="56" t="str">
        <f>IF(A49="","",VLOOKUP($A49,'effectif equipe'!$B$2:$AP$280,6,FALSE))</f>
        <v/>
      </c>
    </row>
    <row r="50" spans="2:5" x14ac:dyDescent="0.25">
      <c r="B50" t="str">
        <f t="array" aca="1" ref="B50" ca="1">IF(ROWS($1:48)&lt;=COUNTIF(TS_data,$B$1),INDEX(MesData,SMALL(IF(TS_data=$B$1,ROW(INDIRECT("1:"&amp;ROWS(TS_data)))),ROWS($1:48)),1),"")</f>
        <v/>
      </c>
      <c r="C50" t="str">
        <f t="array" aca="1" ref="C50" ca="1">IF(ROWS($1:48)&lt;=COUNTIF(TS_data,$B$1),INDEX(MesData,SMALL(IF(TS_data=$B$1,ROW(INDIRECT("1:"&amp;ROWS(TS_data)))),ROWS($1:48)),2),"")</f>
        <v/>
      </c>
      <c r="D50" s="13" t="str">
        <f t="array" aca="1" ref="D50" ca="1">IF(ROWS($1:48)&lt;=COUNTIF(TS_data,$B$1),INDEX(MesData,SMALL(IF(TS_data=$B$1,ROW(INDIRECT("1:"&amp;ROWS(TS_data)))),ROWS($1:48)),3),"")</f>
        <v/>
      </c>
      <c r="E50" s="56" t="str">
        <f>IF(A50="","",VLOOKUP($A50,'effectif equipe'!$B$2:$AP$280,6,FALSE))</f>
        <v/>
      </c>
    </row>
    <row r="51" spans="2:5" x14ac:dyDescent="0.25">
      <c r="B51" t="str">
        <f t="array" aca="1" ref="B51" ca="1">IF(ROWS($1:49)&lt;=COUNTIF(TS_data,$B$1),INDEX(MesData,SMALL(IF(TS_data=$B$1,ROW(INDIRECT("1:"&amp;ROWS(TS_data)))),ROWS($1:49)),1),"")</f>
        <v/>
      </c>
      <c r="C51" t="str">
        <f t="array" aca="1" ref="C51" ca="1">IF(ROWS($1:49)&lt;=COUNTIF(TS_data,$B$1),INDEX(MesData,SMALL(IF(TS_data=$B$1,ROW(INDIRECT("1:"&amp;ROWS(TS_data)))),ROWS($1:49)),2),"")</f>
        <v/>
      </c>
      <c r="D51" s="13" t="str">
        <f t="array" aca="1" ref="D51" ca="1">IF(ROWS($1:49)&lt;=COUNTIF(TS_data,$B$1),INDEX(MesData,SMALL(IF(TS_data=$B$1,ROW(INDIRECT("1:"&amp;ROWS(TS_data)))),ROWS($1:49)),3),"")</f>
        <v/>
      </c>
      <c r="E51" s="56" t="str">
        <f>IF(A51="","",VLOOKUP($A51,'effectif equipe'!$B$2:$AP$280,6,FALSE))</f>
        <v/>
      </c>
    </row>
    <row r="52" spans="2:5" x14ac:dyDescent="0.25">
      <c r="B52" t="str">
        <f t="array" aca="1" ref="B52" ca="1">IF(ROWS($1:50)&lt;=COUNTIF(TS_data,$B$1),INDEX(MesData,SMALL(IF(TS_data=$B$1,ROW(INDIRECT("1:"&amp;ROWS(TS_data)))),ROWS($1:50)),1),"")</f>
        <v/>
      </c>
      <c r="C52" t="str">
        <f t="array" aca="1" ref="C52" ca="1">IF(ROWS($1:50)&lt;=COUNTIF(TS_data,$B$1),INDEX(MesData,SMALL(IF(TS_data=$B$1,ROW(INDIRECT("1:"&amp;ROWS(TS_data)))),ROWS($1:50)),2),"")</f>
        <v/>
      </c>
      <c r="D52" s="13" t="str">
        <f t="array" aca="1" ref="D52" ca="1">IF(ROWS($1:50)&lt;=COUNTIF(TS_data,$B$1),INDEX(MesData,SMALL(IF(TS_data=$B$1,ROW(INDIRECT("1:"&amp;ROWS(TS_data)))),ROWS($1:50)),3),"")</f>
        <v/>
      </c>
      <c r="E52" s="56" t="str">
        <f>IF(A52="","",VLOOKUP($A52,'effectif equipe'!$B$2:$AP$280,6,FALSE))</f>
        <v/>
      </c>
    </row>
    <row r="53" spans="2:5" x14ac:dyDescent="0.25">
      <c r="B53" t="str">
        <f t="array" aca="1" ref="B53" ca="1">IF(ROWS($1:51)&lt;=COUNTIF(TS_data,$B$1),INDEX(MesData,SMALL(IF(TS_data=$B$1,ROW(INDIRECT("1:"&amp;ROWS(TS_data)))),ROWS($1:51)),1),"")</f>
        <v/>
      </c>
      <c r="C53" t="str">
        <f t="array" aca="1" ref="C53" ca="1">IF(ROWS($1:51)&lt;=COUNTIF(TS_data,$B$1),INDEX(MesData,SMALL(IF(TS_data=$B$1,ROW(INDIRECT("1:"&amp;ROWS(TS_data)))),ROWS($1:51)),2),"")</f>
        <v/>
      </c>
      <c r="D53" s="13" t="str">
        <f t="array" aca="1" ref="D53" ca="1">IF(ROWS($1:51)&lt;=COUNTIF(TS_data,$B$1),INDEX(MesData,SMALL(IF(TS_data=$B$1,ROW(INDIRECT("1:"&amp;ROWS(TS_data)))),ROWS($1:51)),3),"")</f>
        <v/>
      </c>
      <c r="E53" s="56" t="str">
        <f>IF(A53="","",VLOOKUP($A53,'effectif equipe'!$B$2:$AP$280,6,FALSE))</f>
        <v/>
      </c>
    </row>
    <row r="54" spans="2:5" x14ac:dyDescent="0.25">
      <c r="B54" t="str">
        <f t="array" aca="1" ref="B54" ca="1">IF(ROWS($1:52)&lt;=COUNTIF(TS_data,$B$1),INDEX(MesData,SMALL(IF(TS_data=$B$1,ROW(INDIRECT("1:"&amp;ROWS(TS_data)))),ROWS($1:52)),1),"")</f>
        <v/>
      </c>
      <c r="C54" t="str">
        <f t="array" aca="1" ref="C54" ca="1">IF(ROWS($1:52)&lt;=COUNTIF(TS_data,$B$1),INDEX(MesData,SMALL(IF(TS_data=$B$1,ROW(INDIRECT("1:"&amp;ROWS(TS_data)))),ROWS($1:52)),2),"")</f>
        <v/>
      </c>
      <c r="D54" s="13" t="str">
        <f t="array" aca="1" ref="D54" ca="1">IF(ROWS($1:52)&lt;=COUNTIF(TS_data,$B$1),INDEX(MesData,SMALL(IF(TS_data=$B$1,ROW(INDIRECT("1:"&amp;ROWS(TS_data)))),ROWS($1:52)),3),"")</f>
        <v/>
      </c>
      <c r="E54" s="56" t="str">
        <f>IF(A54="","",VLOOKUP($A54,'effectif equipe'!$B$2:$AP$280,6,FALSE))</f>
        <v/>
      </c>
    </row>
    <row r="55" spans="2:5" x14ac:dyDescent="0.25">
      <c r="B55" t="str">
        <f t="array" aca="1" ref="B55" ca="1">IF(ROWS($1:53)&lt;=COUNTIF(TS_data,$B$1),INDEX(MesData,SMALL(IF(TS_data=$B$1,ROW(INDIRECT("1:"&amp;ROWS(TS_data)))),ROWS($1:53)),1),"")</f>
        <v/>
      </c>
      <c r="C55" t="str">
        <f t="array" aca="1" ref="C55" ca="1">IF(ROWS($1:53)&lt;=COUNTIF(TS_data,$B$1),INDEX(MesData,SMALL(IF(TS_data=$B$1,ROW(INDIRECT("1:"&amp;ROWS(TS_data)))),ROWS($1:53)),2),"")</f>
        <v/>
      </c>
      <c r="D55" s="13" t="str">
        <f t="array" aca="1" ref="D55" ca="1">IF(ROWS($1:53)&lt;=COUNTIF(TS_data,$B$1),INDEX(MesData,SMALL(IF(TS_data=$B$1,ROW(INDIRECT("1:"&amp;ROWS(TS_data)))),ROWS($1:53)),3),"")</f>
        <v/>
      </c>
      <c r="E55" s="56" t="str">
        <f>IF(A55="","",VLOOKUP($A55,'effectif equipe'!$B$2:$AP$280,6,FALSE))</f>
        <v/>
      </c>
    </row>
    <row r="56" spans="2:5" x14ac:dyDescent="0.25">
      <c r="B56" t="str">
        <f t="array" aca="1" ref="B56" ca="1">IF(ROWS($1:54)&lt;=COUNTIF(TS_data,$B$1),INDEX(MesData,SMALL(IF(TS_data=$B$1,ROW(INDIRECT("1:"&amp;ROWS(TS_data)))),ROWS($1:54)),1),"")</f>
        <v/>
      </c>
      <c r="C56" t="str">
        <f t="array" aca="1" ref="C56" ca="1">IF(ROWS($1:54)&lt;=COUNTIF(TS_data,$B$1),INDEX(MesData,SMALL(IF(TS_data=$B$1,ROW(INDIRECT("1:"&amp;ROWS(TS_data)))),ROWS($1:54)),2),"")</f>
        <v/>
      </c>
      <c r="D56" s="13" t="str">
        <f t="array" aca="1" ref="D56" ca="1">IF(ROWS($1:54)&lt;=COUNTIF(TS_data,$B$1),INDEX(MesData,SMALL(IF(TS_data=$B$1,ROW(INDIRECT("1:"&amp;ROWS(TS_data)))),ROWS($1:54)),3),"")</f>
        <v/>
      </c>
      <c r="E56" s="56" t="str">
        <f>IF(A56="","",VLOOKUP($A56,'effectif equipe'!$B$2:$AP$280,6,FALSE))</f>
        <v/>
      </c>
    </row>
    <row r="57" spans="2:5" x14ac:dyDescent="0.25">
      <c r="B57" t="str">
        <f t="array" aca="1" ref="B57" ca="1">IF(ROWS($1:55)&lt;=COUNTIF(TS_data,$B$1),INDEX(MesData,SMALL(IF(TS_data=$B$1,ROW(INDIRECT("1:"&amp;ROWS(TS_data)))),ROWS($1:55)),1),"")</f>
        <v/>
      </c>
      <c r="C57" t="str">
        <f t="array" aca="1" ref="C57" ca="1">IF(ROWS($1:55)&lt;=COUNTIF(TS_data,$B$1),INDEX(MesData,SMALL(IF(TS_data=$B$1,ROW(INDIRECT("1:"&amp;ROWS(TS_data)))),ROWS($1:55)),2),"")</f>
        <v/>
      </c>
      <c r="D57" s="13" t="str">
        <f t="array" aca="1" ref="D57" ca="1">IF(ROWS($1:55)&lt;=COUNTIF(TS_data,$B$1),INDEX(MesData,SMALL(IF(TS_data=$B$1,ROW(INDIRECT("1:"&amp;ROWS(TS_data)))),ROWS($1:55)),3),"")</f>
        <v/>
      </c>
      <c r="E57" s="56" t="str">
        <f>IF(A57="","",VLOOKUP($A57,'effectif equipe'!$B$2:$AP$280,6,FALSE))</f>
        <v/>
      </c>
    </row>
    <row r="58" spans="2:5" x14ac:dyDescent="0.25">
      <c r="B58" t="str">
        <f t="array" aca="1" ref="B58" ca="1">IF(ROWS($1:56)&lt;=COUNTIF(TS_data,$B$1),INDEX(MesData,SMALL(IF(TS_data=$B$1,ROW(INDIRECT("1:"&amp;ROWS(TS_data)))),ROWS($1:56)),1),"")</f>
        <v/>
      </c>
      <c r="C58" t="str">
        <f t="array" aca="1" ref="C58" ca="1">IF(ROWS($1:56)&lt;=COUNTIF(TS_data,$B$1),INDEX(MesData,SMALL(IF(TS_data=$B$1,ROW(INDIRECT("1:"&amp;ROWS(TS_data)))),ROWS($1:56)),2),"")</f>
        <v/>
      </c>
      <c r="D58" s="13" t="str">
        <f t="array" aca="1" ref="D58" ca="1">IF(ROWS($1:56)&lt;=COUNTIF(TS_data,$B$1),INDEX(MesData,SMALL(IF(TS_data=$B$1,ROW(INDIRECT("1:"&amp;ROWS(TS_data)))),ROWS($1:56)),3),"")</f>
        <v/>
      </c>
      <c r="E58" s="56" t="str">
        <f>IF(A58="","",VLOOKUP($A58,'effectif equipe'!$B$2:$AP$280,6,FALSE))</f>
        <v/>
      </c>
    </row>
    <row r="59" spans="2:5" x14ac:dyDescent="0.25">
      <c r="B59" t="str">
        <f t="array" aca="1" ref="B59" ca="1">IF(ROWS($1:57)&lt;=COUNTIF(TS_data,$B$1),INDEX(MesData,SMALL(IF(TS_data=$B$1,ROW(INDIRECT("1:"&amp;ROWS(TS_data)))),ROWS($1:57)),1),"")</f>
        <v/>
      </c>
      <c r="C59" t="str">
        <f t="array" aca="1" ref="C59" ca="1">IF(ROWS($1:57)&lt;=COUNTIF(TS_data,$B$1),INDEX(MesData,SMALL(IF(TS_data=$B$1,ROW(INDIRECT("1:"&amp;ROWS(TS_data)))),ROWS($1:57)),2),"")</f>
        <v/>
      </c>
      <c r="D59" s="13" t="str">
        <f t="array" aca="1" ref="D59" ca="1">IF(ROWS($1:57)&lt;=COUNTIF(TS_data,$B$1),INDEX(MesData,SMALL(IF(TS_data=$B$1,ROW(INDIRECT("1:"&amp;ROWS(TS_data)))),ROWS($1:57)),3),"")</f>
        <v/>
      </c>
      <c r="E59" s="56" t="str">
        <f>IF(A59="","",VLOOKUP($A59,'effectif equipe'!$B$2:$AP$280,6,FALSE))</f>
        <v/>
      </c>
    </row>
    <row r="60" spans="2:5" x14ac:dyDescent="0.25">
      <c r="B60" t="str">
        <f t="array" aca="1" ref="B60" ca="1">IF(ROWS($1:58)&lt;=COUNTIF(TS_data,$B$1),INDEX(MesData,SMALL(IF(TS_data=$B$1,ROW(INDIRECT("1:"&amp;ROWS(TS_data)))),ROWS($1:58)),1),"")</f>
        <v/>
      </c>
      <c r="C60" t="str">
        <f t="array" aca="1" ref="C60" ca="1">IF(ROWS($1:58)&lt;=COUNTIF(TS_data,$B$1),INDEX(MesData,SMALL(IF(TS_data=$B$1,ROW(INDIRECT("1:"&amp;ROWS(TS_data)))),ROWS($1:58)),2),"")</f>
        <v/>
      </c>
      <c r="D60" s="13" t="str">
        <f t="array" aca="1" ref="D60" ca="1">IF(ROWS($1:58)&lt;=COUNTIF(TS_data,$B$1),INDEX(MesData,SMALL(IF(TS_data=$B$1,ROW(INDIRECT("1:"&amp;ROWS(TS_data)))),ROWS($1:58)),3),"")</f>
        <v/>
      </c>
      <c r="E60" s="56" t="str">
        <f>IF(A60="","",VLOOKUP($A60,'effectif equipe'!$B$2:$AP$280,6,FALSE))</f>
        <v/>
      </c>
    </row>
    <row r="61" spans="2:5" x14ac:dyDescent="0.25">
      <c r="B61" t="str">
        <f t="array" aca="1" ref="B61" ca="1">IF(ROWS($1:59)&lt;=COUNTIF(TS_data,$B$1),INDEX(MesData,SMALL(IF(TS_data=$B$1,ROW(INDIRECT("1:"&amp;ROWS(TS_data)))),ROWS($1:59)),1),"")</f>
        <v/>
      </c>
      <c r="C61" t="str">
        <f t="array" aca="1" ref="C61" ca="1">IF(ROWS($1:59)&lt;=COUNTIF(TS_data,$B$1),INDEX(MesData,SMALL(IF(TS_data=$B$1,ROW(INDIRECT("1:"&amp;ROWS(TS_data)))),ROWS($1:59)),2),"")</f>
        <v/>
      </c>
      <c r="D61" s="13" t="str">
        <f t="array" aca="1" ref="D61" ca="1">IF(ROWS($1:59)&lt;=COUNTIF(TS_data,$B$1),INDEX(MesData,SMALL(IF(TS_data=$B$1,ROW(INDIRECT("1:"&amp;ROWS(TS_data)))),ROWS($1:59)),3),"")</f>
        <v/>
      </c>
      <c r="E61" s="56" t="str">
        <f>IF(A61="","",VLOOKUP($A61,'effectif equipe'!$B$2:$AP$280,6,FALSE))</f>
        <v/>
      </c>
    </row>
    <row r="62" spans="2:5" x14ac:dyDescent="0.25">
      <c r="B62" t="str">
        <f t="array" aca="1" ref="B62" ca="1">IF(ROWS($1:60)&lt;=COUNTIF(TS_data,$B$1),INDEX(MesData,SMALL(IF(TS_data=$B$1,ROW(INDIRECT("1:"&amp;ROWS(TS_data)))),ROWS($1:60)),1),"")</f>
        <v/>
      </c>
      <c r="C62" t="str">
        <f t="array" aca="1" ref="C62" ca="1">IF(ROWS($1:60)&lt;=COUNTIF(TS_data,$B$1),INDEX(MesData,SMALL(IF(TS_data=$B$1,ROW(INDIRECT("1:"&amp;ROWS(TS_data)))),ROWS($1:60)),2),"")</f>
        <v/>
      </c>
      <c r="D62" s="13" t="str">
        <f t="array" aca="1" ref="D62" ca="1">IF(ROWS($1:60)&lt;=COUNTIF(TS_data,$B$1),INDEX(MesData,SMALL(IF(TS_data=$B$1,ROW(INDIRECT("1:"&amp;ROWS(TS_data)))),ROWS($1:60)),3),"")</f>
        <v/>
      </c>
      <c r="E62" s="56" t="str">
        <f>IF(A62="","",VLOOKUP($A62,'effectif equipe'!$B$2:$AP$280,6,FALSE))</f>
        <v/>
      </c>
    </row>
    <row r="63" spans="2:5" x14ac:dyDescent="0.25">
      <c r="B63" t="str">
        <f t="array" aca="1" ref="B63" ca="1">IF(ROWS($1:61)&lt;=COUNTIF(TS_data,$B$1),INDEX(MesData,SMALL(IF(TS_data=$B$1,ROW(INDIRECT("1:"&amp;ROWS(TS_data)))),ROWS($1:61)),1),"")</f>
        <v/>
      </c>
      <c r="C63" t="str">
        <f t="array" aca="1" ref="C63" ca="1">IF(ROWS($1:61)&lt;=COUNTIF(TS_data,$B$1),INDEX(MesData,SMALL(IF(TS_data=$B$1,ROW(INDIRECT("1:"&amp;ROWS(TS_data)))),ROWS($1:61)),2),"")</f>
        <v/>
      </c>
      <c r="D63" s="13" t="str">
        <f t="array" aca="1" ref="D63" ca="1">IF(ROWS($1:61)&lt;=COUNTIF(TS_data,$B$1),INDEX(MesData,SMALL(IF(TS_data=$B$1,ROW(INDIRECT("1:"&amp;ROWS(TS_data)))),ROWS($1:61)),3),"")</f>
        <v/>
      </c>
      <c r="E63" s="56" t="str">
        <f>IF(A63="","",VLOOKUP($A63,'effectif equipe'!$B$2:$AP$280,6,FALSE))</f>
        <v/>
      </c>
    </row>
    <row r="64" spans="2:5" x14ac:dyDescent="0.25">
      <c r="B64" t="str">
        <f t="array" aca="1" ref="B64" ca="1">IF(ROWS($1:62)&lt;=COUNTIF(TS_data,$B$1),INDEX(MesData,SMALL(IF(TS_data=$B$1,ROW(INDIRECT("1:"&amp;ROWS(TS_data)))),ROWS($1:62)),1),"")</f>
        <v/>
      </c>
      <c r="C64" t="str">
        <f t="array" aca="1" ref="C64" ca="1">IF(ROWS($1:62)&lt;=COUNTIF(TS_data,$B$1),INDEX(MesData,SMALL(IF(TS_data=$B$1,ROW(INDIRECT("1:"&amp;ROWS(TS_data)))),ROWS($1:62)),2),"")</f>
        <v/>
      </c>
      <c r="D64" s="13" t="str">
        <f t="array" aca="1" ref="D64" ca="1">IF(ROWS($1:62)&lt;=COUNTIF(TS_data,$B$1),INDEX(MesData,SMALL(IF(TS_data=$B$1,ROW(INDIRECT("1:"&amp;ROWS(TS_data)))),ROWS($1:62)),3),"")</f>
        <v/>
      </c>
      <c r="E64" s="56" t="str">
        <f>IF(A64="","",VLOOKUP($A64,'effectif equipe'!$B$2:$AP$280,6,FALSE))</f>
        <v/>
      </c>
    </row>
    <row r="65" spans="2:5" x14ac:dyDescent="0.25">
      <c r="B65" t="str">
        <f t="array" aca="1" ref="B65" ca="1">IF(ROWS($1:63)&lt;=COUNTIF(TS_data,$B$1),INDEX(MesData,SMALL(IF(TS_data=$B$1,ROW(INDIRECT("1:"&amp;ROWS(TS_data)))),ROWS($1:63)),1),"")</f>
        <v/>
      </c>
      <c r="C65" t="str">
        <f t="array" aca="1" ref="C65" ca="1">IF(ROWS($1:63)&lt;=COUNTIF(TS_data,$B$1),INDEX(MesData,SMALL(IF(TS_data=$B$1,ROW(INDIRECT("1:"&amp;ROWS(TS_data)))),ROWS($1:63)),2),"")</f>
        <v/>
      </c>
      <c r="D65" s="13" t="str">
        <f t="array" aca="1" ref="D65" ca="1">IF(ROWS($1:63)&lt;=COUNTIF(TS_data,$B$1),INDEX(MesData,SMALL(IF(TS_data=$B$1,ROW(INDIRECT("1:"&amp;ROWS(TS_data)))),ROWS($1:63)),3),"")</f>
        <v/>
      </c>
      <c r="E65" s="56" t="str">
        <f>IF(A65="","",VLOOKUP($A65,'effectif equipe'!$B$2:$AP$280,6,FALSE))</f>
        <v/>
      </c>
    </row>
    <row r="66" spans="2:5" x14ac:dyDescent="0.25">
      <c r="B66" t="str">
        <f t="array" aca="1" ref="B66" ca="1">IF(ROWS($1:64)&lt;=COUNTIF(TS_data,$B$1),INDEX(MesData,SMALL(IF(TS_data=$B$1,ROW(INDIRECT("1:"&amp;ROWS(TS_data)))),ROWS($1:64)),1),"")</f>
        <v/>
      </c>
      <c r="C66" t="str">
        <f t="array" aca="1" ref="C66" ca="1">IF(ROWS($1:64)&lt;=COUNTIF(TS_data,$B$1),INDEX(MesData,SMALL(IF(TS_data=$B$1,ROW(INDIRECT("1:"&amp;ROWS(TS_data)))),ROWS($1:64)),2),"")</f>
        <v/>
      </c>
      <c r="D66" s="13" t="str">
        <f t="array" aca="1" ref="D66" ca="1">IF(ROWS($1:64)&lt;=COUNTIF(TS_data,$B$1),INDEX(MesData,SMALL(IF(TS_data=$B$1,ROW(INDIRECT("1:"&amp;ROWS(TS_data)))),ROWS($1:64)),3),"")</f>
        <v/>
      </c>
      <c r="E66" s="56" t="str">
        <f>IF(A66="","",VLOOKUP($A66,'effectif equipe'!$B$2:$AP$280,6,FALSE))</f>
        <v/>
      </c>
    </row>
    <row r="67" spans="2:5" x14ac:dyDescent="0.25">
      <c r="B67" t="str">
        <f t="array" aca="1" ref="B67" ca="1">IF(ROWS($1:65)&lt;=COUNTIF(TS_data,$B$1),INDEX(MesData,SMALL(IF(TS_data=$B$1,ROW(INDIRECT("1:"&amp;ROWS(TS_data)))),ROWS($1:65)),1),"")</f>
        <v/>
      </c>
      <c r="C67" t="str">
        <f t="array" aca="1" ref="C67" ca="1">IF(ROWS($1:65)&lt;=COUNTIF(TS_data,$B$1),INDEX(MesData,SMALL(IF(TS_data=$B$1,ROW(INDIRECT("1:"&amp;ROWS(TS_data)))),ROWS($1:65)),2),"")</f>
        <v/>
      </c>
      <c r="D67" s="13" t="str">
        <f t="array" aca="1" ref="D67" ca="1">IF(ROWS($1:65)&lt;=COUNTIF(TS_data,$B$1),INDEX(MesData,SMALL(IF(TS_data=$B$1,ROW(INDIRECT("1:"&amp;ROWS(TS_data)))),ROWS($1:65)),3),"")</f>
        <v/>
      </c>
      <c r="E67" s="56" t="str">
        <f>IF(A67="","",VLOOKUP($A67,'effectif equipe'!$B$2:$AP$280,6,FALSE))</f>
        <v/>
      </c>
    </row>
    <row r="68" spans="2:5" x14ac:dyDescent="0.25">
      <c r="B68" t="str">
        <f t="array" aca="1" ref="B68" ca="1">IF(ROWS($1:66)&lt;=COUNTIF(TS_data,$B$1),INDEX(MesData,SMALL(IF(TS_data=$B$1,ROW(INDIRECT("1:"&amp;ROWS(TS_data)))),ROWS($1:66)),1),"")</f>
        <v/>
      </c>
      <c r="C68" t="str">
        <f t="array" aca="1" ref="C68" ca="1">IF(ROWS($1:66)&lt;=COUNTIF(TS_data,$B$1),INDEX(MesData,SMALL(IF(TS_data=$B$1,ROW(INDIRECT("1:"&amp;ROWS(TS_data)))),ROWS($1:66)),2),"")</f>
        <v/>
      </c>
      <c r="D68" s="13" t="str">
        <f t="array" aca="1" ref="D68" ca="1">IF(ROWS($1:66)&lt;=COUNTIF(TS_data,$B$1),INDEX(MesData,SMALL(IF(TS_data=$B$1,ROW(INDIRECT("1:"&amp;ROWS(TS_data)))),ROWS($1:66)),3),"")</f>
        <v/>
      </c>
      <c r="E68" s="56" t="str">
        <f>IF(A68="","",VLOOKUP($A68,'effectif equipe'!$B$2:$AP$280,6,FALSE))</f>
        <v/>
      </c>
    </row>
    <row r="69" spans="2:5" x14ac:dyDescent="0.25">
      <c r="B69" t="str">
        <f t="array" aca="1" ref="B69" ca="1">IF(ROWS($1:67)&lt;=COUNTIF(TS_data,$B$1),INDEX(MesData,SMALL(IF(TS_data=$B$1,ROW(INDIRECT("1:"&amp;ROWS(TS_data)))),ROWS($1:67)),1),"")</f>
        <v/>
      </c>
      <c r="C69" t="str">
        <f t="array" aca="1" ref="C69" ca="1">IF(ROWS($1:67)&lt;=COUNTIF(TS_data,$B$1),INDEX(MesData,SMALL(IF(TS_data=$B$1,ROW(INDIRECT("1:"&amp;ROWS(TS_data)))),ROWS($1:67)),2),"")</f>
        <v/>
      </c>
      <c r="D69" s="13" t="str">
        <f t="array" aca="1" ref="D69" ca="1">IF(ROWS($1:67)&lt;=COUNTIF(TS_data,$B$1),INDEX(MesData,SMALL(IF(TS_data=$B$1,ROW(INDIRECT("1:"&amp;ROWS(TS_data)))),ROWS($1:67)),3),"")</f>
        <v/>
      </c>
      <c r="E69" s="56" t="str">
        <f>IF(A69="","",VLOOKUP($A69,'effectif equipe'!$B$2:$AP$280,6,FALSE))</f>
        <v/>
      </c>
    </row>
    <row r="70" spans="2:5" x14ac:dyDescent="0.25">
      <c r="B70" t="str">
        <f t="array" aca="1" ref="B70" ca="1">IF(ROWS($1:68)&lt;=COUNTIF(TS_data,$B$1),INDEX(MesData,SMALL(IF(TS_data=$B$1,ROW(INDIRECT("1:"&amp;ROWS(TS_data)))),ROWS($1:68)),1),"")</f>
        <v/>
      </c>
      <c r="C70" t="str">
        <f t="array" aca="1" ref="C70" ca="1">IF(ROWS($1:68)&lt;=COUNTIF(TS_data,$B$1),INDEX(MesData,SMALL(IF(TS_data=$B$1,ROW(INDIRECT("1:"&amp;ROWS(TS_data)))),ROWS($1:68)),2),"")</f>
        <v/>
      </c>
      <c r="D70" s="13" t="str">
        <f t="array" aca="1" ref="D70" ca="1">IF(ROWS($1:68)&lt;=COUNTIF(TS_data,$B$1),INDEX(MesData,SMALL(IF(TS_data=$B$1,ROW(INDIRECT("1:"&amp;ROWS(TS_data)))),ROWS($1:68)),3),"")</f>
        <v/>
      </c>
      <c r="E70" s="56" t="str">
        <f>IF(A70="","",VLOOKUP($A70,'effectif equipe'!$B$2:$AP$280,6,FALSE))</f>
        <v/>
      </c>
    </row>
    <row r="71" spans="2:5" x14ac:dyDescent="0.25">
      <c r="B71" t="str">
        <f t="array" aca="1" ref="B71" ca="1">IF(ROWS($1:69)&lt;=COUNTIF(TS_data,$B$1),INDEX(MesData,SMALL(IF(TS_data=$B$1,ROW(INDIRECT("1:"&amp;ROWS(TS_data)))),ROWS($1:69)),1),"")</f>
        <v/>
      </c>
      <c r="C71" t="str">
        <f t="array" aca="1" ref="C71" ca="1">IF(ROWS($1:69)&lt;=COUNTIF(TS_data,$B$1),INDEX(MesData,SMALL(IF(TS_data=$B$1,ROW(INDIRECT("1:"&amp;ROWS(TS_data)))),ROWS($1:69)),2),"")</f>
        <v/>
      </c>
      <c r="D71" s="13" t="str">
        <f t="array" aca="1" ref="D71" ca="1">IF(ROWS($1:69)&lt;=COUNTIF(TS_data,$B$1),INDEX(MesData,SMALL(IF(TS_data=$B$1,ROW(INDIRECT("1:"&amp;ROWS(TS_data)))),ROWS($1:69)),3),"")</f>
        <v/>
      </c>
      <c r="E71" s="56" t="str">
        <f>IF(A71="","",VLOOKUP($A71,'effectif equipe'!$B$2:$AP$280,6,FALSE))</f>
        <v/>
      </c>
    </row>
    <row r="72" spans="2:5" x14ac:dyDescent="0.25">
      <c r="B72" t="str">
        <f t="array" aca="1" ref="B72" ca="1">IF(ROWS($1:70)&lt;=COUNTIF(TS_data,$B$1),INDEX(MesData,SMALL(IF(TS_data=$B$1,ROW(INDIRECT("1:"&amp;ROWS(TS_data)))),ROWS($1:70)),1),"")</f>
        <v/>
      </c>
      <c r="C72" t="str">
        <f t="array" aca="1" ref="C72" ca="1">IF(ROWS($1:70)&lt;=COUNTIF(TS_data,$B$1),INDEX(MesData,SMALL(IF(TS_data=$B$1,ROW(INDIRECT("1:"&amp;ROWS(TS_data)))),ROWS($1:70)),2),"")</f>
        <v/>
      </c>
      <c r="D72" s="13" t="str">
        <f t="array" aca="1" ref="D72" ca="1">IF(ROWS($1:70)&lt;=COUNTIF(TS_data,$B$1),INDEX(MesData,SMALL(IF(TS_data=$B$1,ROW(INDIRECT("1:"&amp;ROWS(TS_data)))),ROWS($1:70)),3),"")</f>
        <v/>
      </c>
      <c r="E72" s="56" t="str">
        <f>IF(A72="","",VLOOKUP($A72,'effectif equipe'!$B$2:$AP$280,6,FALSE))</f>
        <v/>
      </c>
    </row>
    <row r="73" spans="2:5" x14ac:dyDescent="0.25">
      <c r="B73" t="str">
        <f t="array" aca="1" ref="B73" ca="1">IF(ROWS($1:71)&lt;=COUNTIF(TS_data,$B$1),INDEX(MesData,SMALL(IF(TS_data=$B$1,ROW(INDIRECT("1:"&amp;ROWS(TS_data)))),ROWS($1:71)),1),"")</f>
        <v/>
      </c>
      <c r="C73" t="str">
        <f t="array" aca="1" ref="C73" ca="1">IF(ROWS($1:71)&lt;=COUNTIF(TS_data,$B$1),INDEX(MesData,SMALL(IF(TS_data=$B$1,ROW(INDIRECT("1:"&amp;ROWS(TS_data)))),ROWS($1:71)),2),"")</f>
        <v/>
      </c>
      <c r="D73" s="13" t="str">
        <f t="array" aca="1" ref="D73" ca="1">IF(ROWS($1:71)&lt;=COUNTIF(TS_data,$B$1),INDEX(MesData,SMALL(IF(TS_data=$B$1,ROW(INDIRECT("1:"&amp;ROWS(TS_data)))),ROWS($1:71)),3),"")</f>
        <v/>
      </c>
      <c r="E73" s="56" t="str">
        <f>IF(A73="","",VLOOKUP($A73,'effectif equipe'!$B$2:$AP$280,6,FALSE))</f>
        <v/>
      </c>
    </row>
    <row r="74" spans="2:5" x14ac:dyDescent="0.25">
      <c r="B74" t="str">
        <f t="array" aca="1" ref="B74" ca="1">IF(ROWS($1:72)&lt;=COUNTIF(TS_data,$B$1),INDEX(MesData,SMALL(IF(TS_data=$B$1,ROW(INDIRECT("1:"&amp;ROWS(TS_data)))),ROWS($1:72)),1),"")</f>
        <v/>
      </c>
      <c r="C74" t="str">
        <f t="array" aca="1" ref="C74" ca="1">IF(ROWS($1:72)&lt;=COUNTIF(TS_data,$B$1),INDEX(MesData,SMALL(IF(TS_data=$B$1,ROW(INDIRECT("1:"&amp;ROWS(TS_data)))),ROWS($1:72)),2),"")</f>
        <v/>
      </c>
      <c r="D74" s="13" t="str">
        <f t="array" aca="1" ref="D74" ca="1">IF(ROWS($1:72)&lt;=COUNTIF(TS_data,$B$1),INDEX(MesData,SMALL(IF(TS_data=$B$1,ROW(INDIRECT("1:"&amp;ROWS(TS_data)))),ROWS($1:72)),3),"")</f>
        <v/>
      </c>
      <c r="E74" s="56" t="str">
        <f>IF(A74="","",VLOOKUP($A74,'effectif equipe'!$B$2:$AP$280,6,FALSE))</f>
        <v/>
      </c>
    </row>
    <row r="75" spans="2:5" x14ac:dyDescent="0.25">
      <c r="B75" t="str">
        <f t="array" aca="1" ref="B75" ca="1">IF(ROWS($1:73)&lt;=COUNTIF(TS_data,$B$1),INDEX(MesData,SMALL(IF(TS_data=$B$1,ROW(INDIRECT("1:"&amp;ROWS(TS_data)))),ROWS($1:73)),1),"")</f>
        <v/>
      </c>
      <c r="C75" t="str">
        <f t="array" aca="1" ref="C75" ca="1">IF(ROWS($1:73)&lt;=COUNTIF(TS_data,$B$1),INDEX(MesData,SMALL(IF(TS_data=$B$1,ROW(INDIRECT("1:"&amp;ROWS(TS_data)))),ROWS($1:73)),2),"")</f>
        <v/>
      </c>
      <c r="D75" s="13" t="str">
        <f t="array" aca="1" ref="D75" ca="1">IF(ROWS($1:73)&lt;=COUNTIF(TS_data,$B$1),INDEX(MesData,SMALL(IF(TS_data=$B$1,ROW(INDIRECT("1:"&amp;ROWS(TS_data)))),ROWS($1:73)),3),"")</f>
        <v/>
      </c>
      <c r="E75" s="56" t="str">
        <f>IF(A75="","",VLOOKUP($A75,'effectif equipe'!$B$2:$AP$280,6,FALSE))</f>
        <v/>
      </c>
    </row>
    <row r="76" spans="2:5" x14ac:dyDescent="0.25">
      <c r="B76" t="str">
        <f t="array" aca="1" ref="B76" ca="1">IF(ROWS($1:74)&lt;=COUNTIF(TS_data,$B$1),INDEX(MesData,SMALL(IF(TS_data=$B$1,ROW(INDIRECT("1:"&amp;ROWS(TS_data)))),ROWS($1:74)),1),"")</f>
        <v/>
      </c>
      <c r="C76" t="str">
        <f t="array" aca="1" ref="C76" ca="1">IF(ROWS($1:74)&lt;=COUNTIF(TS_data,$B$1),INDEX(MesData,SMALL(IF(TS_data=$B$1,ROW(INDIRECT("1:"&amp;ROWS(TS_data)))),ROWS($1:74)),2),"")</f>
        <v/>
      </c>
      <c r="D76" s="13" t="str">
        <f t="array" aca="1" ref="D76" ca="1">IF(ROWS($1:74)&lt;=COUNTIF(TS_data,$B$1),INDEX(MesData,SMALL(IF(TS_data=$B$1,ROW(INDIRECT("1:"&amp;ROWS(TS_data)))),ROWS($1:74)),3),"")</f>
        <v/>
      </c>
      <c r="E76" s="56" t="str">
        <f>IF(A76="","",VLOOKUP($A76,'effectif equipe'!$B$2:$AP$280,6,FALSE))</f>
        <v/>
      </c>
    </row>
    <row r="77" spans="2:5" x14ac:dyDescent="0.25">
      <c r="B77" t="str">
        <f t="array" aca="1" ref="B77" ca="1">IF(ROWS($1:75)&lt;=COUNTIF(TS_data,$B$1),INDEX(MesData,SMALL(IF(TS_data=$B$1,ROW(INDIRECT("1:"&amp;ROWS(TS_data)))),ROWS($1:75)),1),"")</f>
        <v/>
      </c>
      <c r="C77" t="str">
        <f t="array" aca="1" ref="C77" ca="1">IF(ROWS($1:75)&lt;=COUNTIF(TS_data,$B$1),INDEX(MesData,SMALL(IF(TS_data=$B$1,ROW(INDIRECT("1:"&amp;ROWS(TS_data)))),ROWS($1:75)),2),"")</f>
        <v/>
      </c>
      <c r="D77" s="13" t="str">
        <f t="array" aca="1" ref="D77" ca="1">IF(ROWS($1:75)&lt;=COUNTIF(TS_data,$B$1),INDEX(MesData,SMALL(IF(TS_data=$B$1,ROW(INDIRECT("1:"&amp;ROWS(TS_data)))),ROWS($1:75)),3),"")</f>
        <v/>
      </c>
      <c r="E77" s="56" t="str">
        <f>IF(A77="","",VLOOKUP($A77,'effectif equipe'!$B$2:$AP$280,6,FALSE))</f>
        <v/>
      </c>
    </row>
    <row r="78" spans="2:5" x14ac:dyDescent="0.25">
      <c r="B78" t="str">
        <f t="array" aca="1" ref="B78" ca="1">IF(ROWS($1:76)&lt;=COUNTIF(TS_data,$B$1),INDEX(MesData,SMALL(IF(TS_data=$B$1,ROW(INDIRECT("1:"&amp;ROWS(TS_data)))),ROWS($1:76)),1),"")</f>
        <v/>
      </c>
      <c r="C78" t="str">
        <f t="array" aca="1" ref="C78" ca="1">IF(ROWS($1:76)&lt;=COUNTIF(TS_data,$B$1),INDEX(MesData,SMALL(IF(TS_data=$B$1,ROW(INDIRECT("1:"&amp;ROWS(TS_data)))),ROWS($1:76)),2),"")</f>
        <v/>
      </c>
      <c r="D78" s="13" t="str">
        <f t="array" aca="1" ref="D78" ca="1">IF(ROWS($1:76)&lt;=COUNTIF(TS_data,$B$1),INDEX(MesData,SMALL(IF(TS_data=$B$1,ROW(INDIRECT("1:"&amp;ROWS(TS_data)))),ROWS($1:76)),3),"")</f>
        <v/>
      </c>
      <c r="E78" s="56" t="str">
        <f>IF(A78="","",VLOOKUP($A78,'effectif equipe'!$B$2:$AP$280,6,FALSE))</f>
        <v/>
      </c>
    </row>
    <row r="79" spans="2:5" x14ac:dyDescent="0.25">
      <c r="B79" t="str">
        <f t="array" aca="1" ref="B79" ca="1">IF(ROWS($1:77)&lt;=COUNTIF(TS_data,$B$1),INDEX(MesData,SMALL(IF(TS_data=$B$1,ROW(INDIRECT("1:"&amp;ROWS(TS_data)))),ROWS($1:77)),1),"")</f>
        <v/>
      </c>
      <c r="C79" t="str">
        <f t="array" aca="1" ref="C79" ca="1">IF(ROWS($1:77)&lt;=COUNTIF(TS_data,$B$1),INDEX(MesData,SMALL(IF(TS_data=$B$1,ROW(INDIRECT("1:"&amp;ROWS(TS_data)))),ROWS($1:77)),2),"")</f>
        <v/>
      </c>
      <c r="D79" s="13" t="str">
        <f t="array" aca="1" ref="D79" ca="1">IF(ROWS($1:77)&lt;=COUNTIF(TS_data,$B$1),INDEX(MesData,SMALL(IF(TS_data=$B$1,ROW(INDIRECT("1:"&amp;ROWS(TS_data)))),ROWS($1:77)),3),"")</f>
        <v/>
      </c>
      <c r="E79" s="56" t="str">
        <f>IF(A79="","",VLOOKUP($A79,'effectif equipe'!$B$2:$AP$280,6,FALSE))</f>
        <v/>
      </c>
    </row>
    <row r="80" spans="2:5" x14ac:dyDescent="0.25">
      <c r="B80" t="str">
        <f t="array" aca="1" ref="B80" ca="1">IF(ROWS($1:78)&lt;=COUNTIF(TS_data,$B$1),INDEX(MesData,SMALL(IF(TS_data=$B$1,ROW(INDIRECT("1:"&amp;ROWS(TS_data)))),ROWS($1:78)),1),"")</f>
        <v/>
      </c>
      <c r="C80" t="str">
        <f t="array" aca="1" ref="C80" ca="1">IF(ROWS($1:78)&lt;=COUNTIF(TS_data,$B$1),INDEX(MesData,SMALL(IF(TS_data=$B$1,ROW(INDIRECT("1:"&amp;ROWS(TS_data)))),ROWS($1:78)),2),"")</f>
        <v/>
      </c>
      <c r="D80" s="13" t="str">
        <f t="array" aca="1" ref="D80" ca="1">IF(ROWS($1:78)&lt;=COUNTIF(TS_data,$B$1),INDEX(MesData,SMALL(IF(TS_data=$B$1,ROW(INDIRECT("1:"&amp;ROWS(TS_data)))),ROWS($1:78)),3),"")</f>
        <v/>
      </c>
      <c r="E80" s="56" t="str">
        <f>IF(A80="","",VLOOKUP($A80,'effectif equipe'!$B$2:$AP$280,6,FALSE))</f>
        <v/>
      </c>
    </row>
    <row r="81" spans="2:5" x14ac:dyDescent="0.25">
      <c r="B81" t="str">
        <f t="array" aca="1" ref="B81" ca="1">IF(ROWS($1:79)&lt;=COUNTIF(TS_data,$B$1),INDEX(MesData,SMALL(IF(TS_data=$B$1,ROW(INDIRECT("1:"&amp;ROWS(TS_data)))),ROWS($1:79)),1),"")</f>
        <v/>
      </c>
      <c r="C81" t="str">
        <f t="array" aca="1" ref="C81" ca="1">IF(ROWS($1:79)&lt;=COUNTIF(TS_data,$B$1),INDEX(MesData,SMALL(IF(TS_data=$B$1,ROW(INDIRECT("1:"&amp;ROWS(TS_data)))),ROWS($1:79)),2),"")</f>
        <v/>
      </c>
      <c r="D81" s="13" t="str">
        <f t="array" aca="1" ref="D81" ca="1">IF(ROWS($1:79)&lt;=COUNTIF(TS_data,$B$1),INDEX(MesData,SMALL(IF(TS_data=$B$1,ROW(INDIRECT("1:"&amp;ROWS(TS_data)))),ROWS($1:79)),3),"")</f>
        <v/>
      </c>
      <c r="E81" s="56" t="str">
        <f>IF(A81="","",VLOOKUP($A81,'effectif equipe'!$B$2:$AP$280,6,FALSE))</f>
        <v/>
      </c>
    </row>
    <row r="82" spans="2:5" x14ac:dyDescent="0.25">
      <c r="B82" t="str">
        <f t="array" aca="1" ref="B82" ca="1">IF(ROWS($1:80)&lt;=COUNTIF(TS_data,$B$1),INDEX(MesData,SMALL(IF(TS_data=$B$1,ROW(INDIRECT("1:"&amp;ROWS(TS_data)))),ROWS($1:80)),1),"")</f>
        <v/>
      </c>
      <c r="C82" t="str">
        <f t="array" aca="1" ref="C82" ca="1">IF(ROWS($1:80)&lt;=COUNTIF(TS_data,$B$1),INDEX(MesData,SMALL(IF(TS_data=$B$1,ROW(INDIRECT("1:"&amp;ROWS(TS_data)))),ROWS($1:80)),2),"")</f>
        <v/>
      </c>
      <c r="D82" s="13" t="str">
        <f t="array" aca="1" ref="D82" ca="1">IF(ROWS($1:80)&lt;=COUNTIF(TS_data,$B$1),INDEX(MesData,SMALL(IF(TS_data=$B$1,ROW(INDIRECT("1:"&amp;ROWS(TS_data)))),ROWS($1:80)),3),"")</f>
        <v/>
      </c>
      <c r="E82" s="56" t="str">
        <f>IF(A82="","",VLOOKUP($A82,'effectif equipe'!$B$2:$AP$280,6,FALSE))</f>
        <v/>
      </c>
    </row>
    <row r="83" spans="2:5" x14ac:dyDescent="0.25">
      <c r="B83" t="str">
        <f t="array" aca="1" ref="B83" ca="1">IF(ROWS($1:81)&lt;=COUNTIF(TS_data,$B$1),INDEX(MesData,SMALL(IF(TS_data=$B$1,ROW(INDIRECT("1:"&amp;ROWS(TS_data)))),ROWS($1:81)),1),"")</f>
        <v/>
      </c>
      <c r="C83" t="str">
        <f t="array" aca="1" ref="C83" ca="1">IF(ROWS($1:81)&lt;=COUNTIF(TS_data,$B$1),INDEX(MesData,SMALL(IF(TS_data=$B$1,ROW(INDIRECT("1:"&amp;ROWS(TS_data)))),ROWS($1:81)),2),"")</f>
        <v/>
      </c>
      <c r="D83" s="13" t="str">
        <f t="array" aca="1" ref="D83" ca="1">IF(ROWS($1:81)&lt;=COUNTIF(TS_data,$B$1),INDEX(MesData,SMALL(IF(TS_data=$B$1,ROW(INDIRECT("1:"&amp;ROWS(TS_data)))),ROWS($1:81)),3),"")</f>
        <v/>
      </c>
      <c r="E83" s="56" t="str">
        <f>IF(A83="","",VLOOKUP($A83,'effectif equipe'!$B$2:$AP$280,6,FALSE))</f>
        <v/>
      </c>
    </row>
    <row r="84" spans="2:5" x14ac:dyDescent="0.25">
      <c r="B84" t="str">
        <f t="array" aca="1" ref="B84" ca="1">IF(ROWS($1:82)&lt;=COUNTIF(TS_data,$B$1),INDEX(MesData,SMALL(IF(TS_data=$B$1,ROW(INDIRECT("1:"&amp;ROWS(TS_data)))),ROWS($1:82)),1),"")</f>
        <v/>
      </c>
      <c r="C84" t="str">
        <f t="array" aca="1" ref="C84" ca="1">IF(ROWS($1:82)&lt;=COUNTIF(TS_data,$B$1),INDEX(MesData,SMALL(IF(TS_data=$B$1,ROW(INDIRECT("1:"&amp;ROWS(TS_data)))),ROWS($1:82)),2),"")</f>
        <v/>
      </c>
      <c r="D84" s="13" t="str">
        <f t="array" aca="1" ref="D84" ca="1">IF(ROWS($1:82)&lt;=COUNTIF(TS_data,$B$1),INDEX(MesData,SMALL(IF(TS_data=$B$1,ROW(INDIRECT("1:"&amp;ROWS(TS_data)))),ROWS($1:82)),3),"")</f>
        <v/>
      </c>
      <c r="E84" s="56" t="str">
        <f>IF(A84="","",VLOOKUP($A84,'effectif equipe'!$B$2:$AP$280,6,FALSE))</f>
        <v/>
      </c>
    </row>
    <row r="85" spans="2:5" x14ac:dyDescent="0.25">
      <c r="B85" t="str">
        <f t="array" aca="1" ref="B85" ca="1">IF(ROWS($1:83)&lt;=COUNTIF(TS_data,$B$1),INDEX(MesData,SMALL(IF(TS_data=$B$1,ROW(INDIRECT("1:"&amp;ROWS(TS_data)))),ROWS($1:83)),1),"")</f>
        <v/>
      </c>
      <c r="C85" t="str">
        <f t="array" aca="1" ref="C85" ca="1">IF(ROWS($1:83)&lt;=COUNTIF(TS_data,$B$1),INDEX(MesData,SMALL(IF(TS_data=$B$1,ROW(INDIRECT("1:"&amp;ROWS(TS_data)))),ROWS($1:83)),2),"")</f>
        <v/>
      </c>
      <c r="D85" s="13" t="str">
        <f t="array" aca="1" ref="D85" ca="1">IF(ROWS($1:83)&lt;=COUNTIF(TS_data,$B$1),INDEX(MesData,SMALL(IF(TS_data=$B$1,ROW(INDIRECT("1:"&amp;ROWS(TS_data)))),ROWS($1:83)),3),"")</f>
        <v/>
      </c>
      <c r="E85" s="56" t="str">
        <f>IF(A85="","",VLOOKUP($A85,'effectif equipe'!$B$2:$AP$280,6,FALSE))</f>
        <v/>
      </c>
    </row>
    <row r="86" spans="2:5" x14ac:dyDescent="0.25">
      <c r="B86" t="str">
        <f t="array" aca="1" ref="B86" ca="1">IF(ROWS($1:84)&lt;=COUNTIF(TS_data,$B$1),INDEX(MesData,SMALL(IF(TS_data=$B$1,ROW(INDIRECT("1:"&amp;ROWS(TS_data)))),ROWS($1:84)),1),"")</f>
        <v/>
      </c>
      <c r="C86" t="str">
        <f t="array" aca="1" ref="C86" ca="1">IF(ROWS($1:84)&lt;=COUNTIF(TS_data,$B$1),INDEX(MesData,SMALL(IF(TS_data=$B$1,ROW(INDIRECT("1:"&amp;ROWS(TS_data)))),ROWS($1:84)),2),"")</f>
        <v/>
      </c>
      <c r="D86" s="13" t="str">
        <f t="array" aca="1" ref="D86" ca="1">IF(ROWS($1:84)&lt;=COUNTIF(TS_data,$B$1),INDEX(MesData,SMALL(IF(TS_data=$B$1,ROW(INDIRECT("1:"&amp;ROWS(TS_data)))),ROWS($1:84)),3),"")</f>
        <v/>
      </c>
      <c r="E86" s="56" t="str">
        <f>IF(A86="","",VLOOKUP($A86,'effectif equipe'!$B$2:$AP$280,6,FALSE))</f>
        <v/>
      </c>
    </row>
    <row r="87" spans="2:5" x14ac:dyDescent="0.25">
      <c r="B87" t="str">
        <f t="array" aca="1" ref="B87" ca="1">IF(ROWS($1:85)&lt;=COUNTIF(TS_data,$B$1),INDEX(MesData,SMALL(IF(TS_data=$B$1,ROW(INDIRECT("1:"&amp;ROWS(TS_data)))),ROWS($1:85)),1),"")</f>
        <v/>
      </c>
      <c r="C87" t="str">
        <f t="array" aca="1" ref="C87" ca="1">IF(ROWS($1:85)&lt;=COUNTIF(TS_data,$B$1),INDEX(MesData,SMALL(IF(TS_data=$B$1,ROW(INDIRECT("1:"&amp;ROWS(TS_data)))),ROWS($1:85)),2),"")</f>
        <v/>
      </c>
      <c r="D87" s="13" t="str">
        <f t="array" aca="1" ref="D87" ca="1">IF(ROWS($1:85)&lt;=COUNTIF(TS_data,$B$1),INDEX(MesData,SMALL(IF(TS_data=$B$1,ROW(INDIRECT("1:"&amp;ROWS(TS_data)))),ROWS($1:85)),3),"")</f>
        <v/>
      </c>
      <c r="E87" s="56" t="str">
        <f>IF(A87="","",VLOOKUP($A87,'effectif equipe'!$B$2:$AP$280,6,FALSE))</f>
        <v/>
      </c>
    </row>
    <row r="88" spans="2:5" x14ac:dyDescent="0.25">
      <c r="B88" t="str">
        <f t="array" aca="1" ref="B88" ca="1">IF(ROWS($1:86)&lt;=COUNTIF(TS_data,$B$1),INDEX(MesData,SMALL(IF(TS_data=$B$1,ROW(INDIRECT("1:"&amp;ROWS(TS_data)))),ROWS($1:86)),1),"")</f>
        <v/>
      </c>
      <c r="C88" t="str">
        <f t="array" aca="1" ref="C88" ca="1">IF(ROWS($1:86)&lt;=COUNTIF(TS_data,$B$1),INDEX(MesData,SMALL(IF(TS_data=$B$1,ROW(INDIRECT("1:"&amp;ROWS(TS_data)))),ROWS($1:86)),2),"")</f>
        <v/>
      </c>
      <c r="D88" s="13" t="str">
        <f t="array" aca="1" ref="D88" ca="1">IF(ROWS($1:86)&lt;=COUNTIF(TS_data,$B$1),INDEX(MesData,SMALL(IF(TS_data=$B$1,ROW(INDIRECT("1:"&amp;ROWS(TS_data)))),ROWS($1:86)),3),"")</f>
        <v/>
      </c>
      <c r="E88" s="56" t="str">
        <f>IF(A88="","",VLOOKUP($A88,'effectif equipe'!$B$2:$AP$280,6,FALSE))</f>
        <v/>
      </c>
    </row>
    <row r="89" spans="2:5" x14ac:dyDescent="0.25">
      <c r="B89" t="str">
        <f t="array" aca="1" ref="B89" ca="1">IF(ROWS($1:87)&lt;=COUNTIF(TS_data,$B$1),INDEX(MesData,SMALL(IF(TS_data=$B$1,ROW(INDIRECT("1:"&amp;ROWS(TS_data)))),ROWS($1:87)),1),"")</f>
        <v/>
      </c>
      <c r="C89" t="str">
        <f t="array" aca="1" ref="C89" ca="1">IF(ROWS($1:87)&lt;=COUNTIF(TS_data,$B$1),INDEX(MesData,SMALL(IF(TS_data=$B$1,ROW(INDIRECT("1:"&amp;ROWS(TS_data)))),ROWS($1:87)),2),"")</f>
        <v/>
      </c>
      <c r="D89" s="13" t="str">
        <f t="array" aca="1" ref="D89" ca="1">IF(ROWS($1:87)&lt;=COUNTIF(TS_data,$B$1),INDEX(MesData,SMALL(IF(TS_data=$B$1,ROW(INDIRECT("1:"&amp;ROWS(TS_data)))),ROWS($1:87)),3),"")</f>
        <v/>
      </c>
      <c r="E89" s="56" t="str">
        <f>IF(A89="","",VLOOKUP($A89,'effectif equipe'!$B$2:$AP$280,6,FALSE))</f>
        <v/>
      </c>
    </row>
    <row r="90" spans="2:5" x14ac:dyDescent="0.25">
      <c r="B90" t="str">
        <f t="array" aca="1" ref="B90" ca="1">IF(ROWS($1:88)&lt;=COUNTIF(TS_data,$B$1),INDEX(MesData,SMALL(IF(TS_data=$B$1,ROW(INDIRECT("1:"&amp;ROWS(TS_data)))),ROWS($1:88)),1),"")</f>
        <v/>
      </c>
      <c r="C90" t="str">
        <f t="array" aca="1" ref="C90" ca="1">IF(ROWS($1:88)&lt;=COUNTIF(TS_data,$B$1),INDEX(MesData,SMALL(IF(TS_data=$B$1,ROW(INDIRECT("1:"&amp;ROWS(TS_data)))),ROWS($1:88)),2),"")</f>
        <v/>
      </c>
      <c r="D90" s="13" t="str">
        <f t="array" aca="1" ref="D90" ca="1">IF(ROWS($1:88)&lt;=COUNTIF(TS_data,$B$1),INDEX(MesData,SMALL(IF(TS_data=$B$1,ROW(INDIRECT("1:"&amp;ROWS(TS_data)))),ROWS($1:88)),3),"")</f>
        <v/>
      </c>
      <c r="E90" s="56" t="str">
        <f>IF(A90="","",VLOOKUP($A90,'effectif equipe'!$B$2:$AP$280,6,FALSE))</f>
        <v/>
      </c>
    </row>
    <row r="91" spans="2:5" x14ac:dyDescent="0.25">
      <c r="B91" t="str">
        <f t="array" aca="1" ref="B91" ca="1">IF(ROWS($1:89)&lt;=COUNTIF(TS_data,$B$1),INDEX(MesData,SMALL(IF(TS_data=$B$1,ROW(INDIRECT("1:"&amp;ROWS(TS_data)))),ROWS($1:89)),1),"")</f>
        <v/>
      </c>
      <c r="C91" t="str">
        <f t="array" aca="1" ref="C91" ca="1">IF(ROWS($1:89)&lt;=COUNTIF(TS_data,$B$1),INDEX(MesData,SMALL(IF(TS_data=$B$1,ROW(INDIRECT("1:"&amp;ROWS(TS_data)))),ROWS($1:89)),2),"")</f>
        <v/>
      </c>
      <c r="D91" s="13" t="str">
        <f t="array" aca="1" ref="D91" ca="1">IF(ROWS($1:89)&lt;=COUNTIF(TS_data,$B$1),INDEX(MesData,SMALL(IF(TS_data=$B$1,ROW(INDIRECT("1:"&amp;ROWS(TS_data)))),ROWS($1:89)),3),"")</f>
        <v/>
      </c>
      <c r="E91" s="56" t="str">
        <f>IF(A91="","",VLOOKUP($A91,'effectif equipe'!$B$2:$AP$280,6,FALSE))</f>
        <v/>
      </c>
    </row>
    <row r="92" spans="2:5" x14ac:dyDescent="0.25">
      <c r="B92" t="str">
        <f t="array" aca="1" ref="B92" ca="1">IF(ROWS($1:90)&lt;=COUNTIF(TS_data,$B$1),INDEX(MesData,SMALL(IF(TS_data=$B$1,ROW(INDIRECT("1:"&amp;ROWS(TS_data)))),ROWS($1:90)),1),"")</f>
        <v/>
      </c>
      <c r="D92" s="13"/>
      <c r="E92" s="56" t="str">
        <f>IF(A92="","",VLOOKUP($A92,'effectif equipe'!$B$2:$AP$280,6,FALSE))</f>
        <v/>
      </c>
    </row>
    <row r="93" spans="2:5" x14ac:dyDescent="0.25">
      <c r="B93" t="str">
        <f t="array" aca="1" ref="B93" ca="1">IF(ROWS($1:91)&lt;=COUNTIF(TS_data,$B$1),INDEX(MesData,SMALL(IF(TS_data=$B$1,ROW(INDIRECT("1:"&amp;ROWS(TS_data)))),ROWS($1:91)),1),"")</f>
        <v/>
      </c>
      <c r="D93" s="13"/>
      <c r="E93" s="56" t="str">
        <f>IF(A93="","",VLOOKUP($A93,'effectif equipe'!$B$2:$AP$280,6,FALSE))</f>
        <v/>
      </c>
    </row>
    <row r="94" spans="2:5" x14ac:dyDescent="0.25">
      <c r="B94" t="str">
        <f t="array" aca="1" ref="B94" ca="1">IF(ROWS($1:92)&lt;=COUNTIF(TS_data,$B$1),INDEX(MesData,SMALL(IF(TS_data=$B$1,ROW(INDIRECT("1:"&amp;ROWS(TS_data)))),ROWS($1:92)),1),"")</f>
        <v/>
      </c>
      <c r="D94" s="13"/>
    </row>
    <row r="95" spans="2:5" x14ac:dyDescent="0.25">
      <c r="B95" t="str">
        <f t="array" aca="1" ref="B95" ca="1">IF(ROWS($1:93)&lt;=COUNTIF(TS_data,$B$1),INDEX(MesData,SMALL(IF(TS_data=$B$1,ROW(INDIRECT("1:"&amp;ROWS(TS_data)))),ROWS($1:93)),1),"")</f>
        <v/>
      </c>
      <c r="D95" s="13"/>
    </row>
    <row r="96" spans="2:5" x14ac:dyDescent="0.25">
      <c r="B96" t="str">
        <f t="array" aca="1" ref="B96" ca="1">IF(ROWS($1:94)&lt;=COUNTIF(TS_data,$B$1),INDEX(MesData,SMALL(IF(TS_data=$B$1,ROW(INDIRECT("1:"&amp;ROWS(TS_data)))),ROWS($1:94)),1),"")</f>
        <v/>
      </c>
      <c r="D96" s="13"/>
    </row>
    <row r="97" spans="2:4" x14ac:dyDescent="0.25">
      <c r="B97" t="str">
        <f t="array" aca="1" ref="B97" ca="1">IF(ROWS($1:95)&lt;=COUNTIF(TS_data,$B$1),INDEX(MesData,SMALL(IF(TS_data=$B$1,ROW(INDIRECT("1:"&amp;ROWS(TS_data)))),ROWS($1:95)),1),"")</f>
        <v/>
      </c>
      <c r="D97" s="13"/>
    </row>
    <row r="98" spans="2:4" x14ac:dyDescent="0.25">
      <c r="B98" t="str">
        <f t="array" aca="1" ref="B98" ca="1">IF(ROWS($1:96)&lt;=COUNTIF(TS_data,$B$1),INDEX(MesData,SMALL(IF(TS_data=$B$1,ROW(INDIRECT("1:"&amp;ROWS(TS_data)))),ROWS($1:96)),1),"")</f>
        <v/>
      </c>
      <c r="D98" s="13"/>
    </row>
    <row r="99" spans="2:4" x14ac:dyDescent="0.25">
      <c r="B99" t="str">
        <f t="array" aca="1" ref="B99" ca="1">IF(ROWS($1:97)&lt;=COUNTIF(TS_data,$B$1),INDEX(MesData,SMALL(IF(TS_data=$B$1,ROW(INDIRECT("1:"&amp;ROWS(TS_data)))),ROWS($1:97)),1),"")</f>
        <v/>
      </c>
      <c r="D99" s="13"/>
    </row>
    <row r="100" spans="2:4" x14ac:dyDescent="0.25">
      <c r="D100" s="13"/>
    </row>
    <row r="101" spans="2:4" x14ac:dyDescent="0.25">
      <c r="D101" s="13"/>
    </row>
    <row r="102" spans="2:4" x14ac:dyDescent="0.25">
      <c r="D102" s="13"/>
    </row>
    <row r="103" spans="2:4" x14ac:dyDescent="0.25">
      <c r="D103" s="13"/>
    </row>
    <row r="104" spans="2:4" x14ac:dyDescent="0.25">
      <c r="D104" s="13"/>
    </row>
    <row r="105" spans="2:4" x14ac:dyDescent="0.25">
      <c r="D105" s="13"/>
    </row>
    <row r="106" spans="2:4" x14ac:dyDescent="0.25">
      <c r="D106" s="13"/>
    </row>
    <row r="107" spans="2:4" x14ac:dyDescent="0.25">
      <c r="D107" s="13"/>
    </row>
    <row r="108" spans="2:4" x14ac:dyDescent="0.25">
      <c r="D108" s="13"/>
    </row>
    <row r="109" spans="2:4" x14ac:dyDescent="0.25">
      <c r="D109" s="13"/>
    </row>
    <row r="110" spans="2:4" x14ac:dyDescent="0.25">
      <c r="D110" s="13"/>
    </row>
    <row r="111" spans="2:4" x14ac:dyDescent="0.25">
      <c r="D111" s="13"/>
    </row>
    <row r="112" spans="2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</sheetData>
  <pageMargins left="0.7" right="0.7" top="0.75" bottom="0.75" header="0.3" footer="0.3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B1" workbookViewId="0">
      <selection activeCell="B3" sqref="B3:B31"/>
    </sheetView>
  </sheetViews>
  <sheetFormatPr baseColWidth="10" defaultColWidth="10.7109375" defaultRowHeight="15" x14ac:dyDescent="0.25"/>
  <cols>
    <col min="1" max="1" width="15.28515625" hidden="1" customWidth="1"/>
    <col min="2" max="2" width="27.5703125" bestFit="1" customWidth="1"/>
    <col min="3" max="3" width="11.5703125" bestFit="1" customWidth="1"/>
    <col min="5" max="5" width="10.7109375" style="49"/>
    <col min="10" max="14" width="0" hidden="1" customWidth="1"/>
  </cols>
  <sheetData>
    <row r="1" spans="1:14" x14ac:dyDescent="0.25">
      <c r="B1" t="s">
        <v>575</v>
      </c>
      <c r="C1">
        <f>VLOOKUP(B1,'Synthèse eff'!$B$2:$K$11,6,FALSE)</f>
        <v>0</v>
      </c>
    </row>
    <row r="2" spans="1:14" ht="45.75" thickBot="1" x14ac:dyDescent="0.3">
      <c r="B2" s="6" t="s">
        <v>0</v>
      </c>
      <c r="C2" s="7" t="s">
        <v>1</v>
      </c>
      <c r="D2" s="8" t="s">
        <v>2</v>
      </c>
      <c r="E2" s="7" t="s">
        <v>6</v>
      </c>
      <c r="F2" s="7" t="s">
        <v>4</v>
      </c>
      <c r="G2" s="7" t="s">
        <v>5</v>
      </c>
      <c r="H2" s="10" t="s">
        <v>27</v>
      </c>
      <c r="I2" s="10" t="s">
        <v>10</v>
      </c>
      <c r="J2" s="11" t="s">
        <v>33</v>
      </c>
      <c r="K2" s="11" t="s">
        <v>30</v>
      </c>
      <c r="L2" s="11" t="s">
        <v>28</v>
      </c>
      <c r="M2" s="11" t="s">
        <v>31</v>
      </c>
      <c r="N2" s="11" t="s">
        <v>32</v>
      </c>
    </row>
    <row r="3" spans="1:14" ht="15.75" thickTop="1" x14ac:dyDescent="0.25">
      <c r="A3" t="str">
        <f ca="1">+CONCATENATE(B3," ",C3)</f>
        <v xml:space="preserve"> </v>
      </c>
      <c r="B3" t="str">
        <f t="array" aca="1" ref="B3" ca="1">IF(ROWS($1:1)&lt;=COUNTIF(TS_data,$B$1),INDEX(MesData,SMALL(IF(TS_data=$B$1,ROW(INDIRECT("1:"&amp;ROWS(TS_data)))),ROWS($1:1)),1),"")</f>
        <v/>
      </c>
      <c r="C3" t="str">
        <f t="array" aca="1" ref="C3" ca="1">IF(ROWS($1:1)&lt;=COUNTIF(TS_data,$B$1),INDEX(MesData,SMALL(IF(TS_data=$B$1,ROW(INDIRECT("1:"&amp;ROWS(TS_data)))),ROWS($1:1)),2),"")</f>
        <v/>
      </c>
      <c r="D3" s="13" t="str">
        <f t="array" aca="1" ref="D3" ca="1">IF(ROWS($1:1)&lt;=COUNTIF(TS_data,$B$1),INDEX(MesData,SMALL(IF(TS_data=$B$1,ROW(INDIRECT("1:"&amp;ROWS(TS_data)))),ROWS($1:1)),3),"")</f>
        <v/>
      </c>
      <c r="E3" s="56" t="e">
        <f ca="1">IF(A3="","",IF(VLOOKUP($A3,'effectif equipe'!$B$2:$AS$283,6,FALSE)="","",VLOOKUP($A3,'effectif equipe'!$B$2:$AS$283,6,FALSE)))</f>
        <v>#N/A</v>
      </c>
      <c r="F3" s="56" t="str">
        <f ca="1">IF(B3="","",IF(VLOOKUP($A3,'effectif equipe'!$B$2:$AS$283,7,FALSE)="","",VLOOKUP($A3,'effectif equipe'!$B$2:$AS$283,7,FALSE)))</f>
        <v/>
      </c>
      <c r="G3" s="56" t="str">
        <f ca="1">IF(C3="","",IF(VLOOKUP($A3,'effectif equipe'!$B$2:$AS$283,8,FALSE)="","",VLOOKUP($A3,'effectif equipe'!$B$2:$AS$283,8,FALSE)))</f>
        <v/>
      </c>
      <c r="H3" s="56" t="e">
        <f ca="1">IF(A3="","",IF(VLOOKUP($A3,'effectif equipe'!$B$2:$AS$283,16,FALSE)="","",VLOOKUP($A3,'effectif equipe'!$B$2:$AS$283,16,FALSE)))</f>
        <v>#N/A</v>
      </c>
      <c r="I3" s="56" t="e">
        <f ca="1">IF(A3="","",IF(VLOOKUP($A3,'effectif equipe'!$B$2:$AS$283,19,FALSE)="","",VLOOKUP($A3,'effectif equipe'!$B$2:$AS$283,19,FALSE)))</f>
        <v>#N/A</v>
      </c>
      <c r="J3" s="56" t="e">
        <f ca="1">IF(VLOOKUP($A$3,'effectif equipe'!$B$2:$AP$280,7,FALSE)="","",VLOOKUP($A$3,'effectif equipe'!$B$2:$AP$280,7,FALSE))</f>
        <v>#N/A</v>
      </c>
      <c r="K3" s="56" t="e">
        <f ca="1">IF(VLOOKUP($A$3,'effectif equipe'!$B$2:$AP$280,7,FALSE)="","",VLOOKUP($A$3,'effectif equipe'!$B$2:$AP$280,7,FALSE))</f>
        <v>#N/A</v>
      </c>
      <c r="L3" s="56" t="e">
        <f ca="1">IF(VLOOKUP($A$3,'effectif equipe'!$B$2:$AP$280,7,FALSE)="","",VLOOKUP($A$3,'effectif equipe'!$B$2:$AP$280,7,FALSE))</f>
        <v>#N/A</v>
      </c>
      <c r="M3" s="56" t="e">
        <f ca="1">IF(VLOOKUP($A$3,'effectif equipe'!$B$2:$AP$280,7,FALSE)="","",VLOOKUP($A$3,'effectif equipe'!$B$2:$AP$280,7,FALSE))</f>
        <v>#N/A</v>
      </c>
      <c r="N3" s="56" t="e">
        <f ca="1">IF(VLOOKUP($A$3,'effectif equipe'!$B$2:$AP$280,7,FALSE)="","",VLOOKUP($A$3,'effectif equipe'!$B$2:$AP$280,7,FALSE))</f>
        <v>#N/A</v>
      </c>
    </row>
    <row r="4" spans="1:14" x14ac:dyDescent="0.25">
      <c r="A4" t="str">
        <f t="shared" ref="A4:A32" ca="1" si="0">+CONCATENATE(B4," ",C4)</f>
        <v xml:space="preserve"> </v>
      </c>
      <c r="B4" t="str">
        <f t="array" aca="1" ref="B4" ca="1">IF(ROWS($1:2)&lt;=COUNTIF(TS_data,$B$1),INDEX(MesData,SMALL(IF(TS_data=$B$1,ROW(INDIRECT("1:"&amp;ROWS(TS_data)))),ROWS($1:2)),1),"")</f>
        <v/>
      </c>
      <c r="C4" t="str">
        <f t="array" aca="1" ref="C4" ca="1">IF(ROWS($1:2)&lt;=COUNTIF(TS_data,$B$1),INDEX(MesData,SMALL(IF(TS_data=$B$1,ROW(INDIRECT("1:"&amp;ROWS(TS_data)))),ROWS($1:2)),2),"")</f>
        <v/>
      </c>
      <c r="D4" s="13" t="str">
        <f t="array" aca="1" ref="D4" ca="1">IF(ROWS($1:2)&lt;=COUNTIF(TS_data,$B$1),INDEX(MesData,SMALL(IF(TS_data=$B$1,ROW(INDIRECT("1:"&amp;ROWS(TS_data)))),ROWS($1:2)),3),"")</f>
        <v/>
      </c>
      <c r="E4" s="56" t="e">
        <f ca="1">IF(A4="","",IF(VLOOKUP($A4,'effectif equipe'!$B$2:$AS$283,6,FALSE)="","",VLOOKUP($A4,'effectif equipe'!$B$2:$AS$283,6,FALSE)))</f>
        <v>#N/A</v>
      </c>
      <c r="F4" s="56" t="str">
        <f ca="1">IF(B4="","",IF(VLOOKUP($A4,'effectif equipe'!$B$2:$AS$283,7,FALSE)="","",VLOOKUP($A4,'effectif equipe'!$B$2:$AS$283,7,FALSE)))</f>
        <v/>
      </c>
      <c r="G4" s="56" t="str">
        <f ca="1">IF(C4="","",IF(VLOOKUP($A4,'effectif equipe'!$B$2:$AS$283,8,FALSE)="","",VLOOKUP($A4,'effectif equipe'!$B$2:$AS$283,8,FALSE)))</f>
        <v/>
      </c>
      <c r="H4" s="56" t="e">
        <f ca="1">IF(A4="","",IF(VLOOKUP($A4,'effectif equipe'!$B$2:$AS$283,16,FALSE)="","",VLOOKUP($A4,'effectif equipe'!$B$2:$AS$283,16,FALSE)))</f>
        <v>#N/A</v>
      </c>
      <c r="I4" s="56" t="e">
        <f ca="1">IF(A4="","",IF(VLOOKUP($A4,'effectif equipe'!$B$2:$AS$283,19,FALSE)="","",VLOOKUP($A4,'effectif equipe'!$B$2:$AS$283,19,FALSE)))</f>
        <v>#N/A</v>
      </c>
    </row>
    <row r="5" spans="1:14" x14ac:dyDescent="0.25">
      <c r="A5" t="str">
        <f t="shared" ca="1" si="0"/>
        <v xml:space="preserve"> </v>
      </c>
      <c r="B5" t="str">
        <f t="array" aca="1" ref="B5" ca="1">IF(ROWS($1:3)&lt;=COUNTIF(TS_data,$B$1),INDEX(MesData,SMALL(IF(TS_data=$B$1,ROW(INDIRECT("1:"&amp;ROWS(TS_data)))),ROWS($1:3)),1),"")</f>
        <v/>
      </c>
      <c r="C5" t="str">
        <f t="array" aca="1" ref="C5" ca="1">IF(ROWS($1:3)&lt;=COUNTIF(TS_data,$B$1),INDEX(MesData,SMALL(IF(TS_data=$B$1,ROW(INDIRECT("1:"&amp;ROWS(TS_data)))),ROWS($1:3)),2),"")</f>
        <v/>
      </c>
      <c r="D5" s="13" t="str">
        <f t="array" aca="1" ref="D5" ca="1">IF(ROWS($1:3)&lt;=COUNTIF(TS_data,$B$1),INDEX(MesData,SMALL(IF(TS_data=$B$1,ROW(INDIRECT("1:"&amp;ROWS(TS_data)))),ROWS($1:3)),3),"")</f>
        <v/>
      </c>
      <c r="E5" s="56" t="e">
        <f ca="1">IF(A5="","",IF(VLOOKUP($A5,'effectif equipe'!$B$2:$AS$283,6,FALSE)="","",VLOOKUP($A5,'effectif equipe'!$B$2:$AS$283,6,FALSE)))</f>
        <v>#N/A</v>
      </c>
      <c r="F5" s="56" t="str">
        <f ca="1">IF(B5="","",IF(VLOOKUP($A5,'effectif equipe'!$B$2:$AS$283,7,FALSE)="","",VLOOKUP($A5,'effectif equipe'!$B$2:$AS$283,7,FALSE)))</f>
        <v/>
      </c>
      <c r="G5" s="56" t="str">
        <f ca="1">IF(C5="","",IF(VLOOKUP($A5,'effectif equipe'!$B$2:$AS$283,8,FALSE)="","",VLOOKUP($A5,'effectif equipe'!$B$2:$AS$283,8,FALSE)))</f>
        <v/>
      </c>
      <c r="H5" s="56" t="e">
        <f ca="1">IF(A5="","",IF(VLOOKUP($A5,'effectif equipe'!$B$2:$AS$283,16,FALSE)="","",VLOOKUP($A5,'effectif equipe'!$B$2:$AS$283,16,FALSE)))</f>
        <v>#N/A</v>
      </c>
      <c r="I5" s="56" t="e">
        <f ca="1">IF(A5="","",IF(VLOOKUP($A5,'effectif equipe'!$B$2:$AS$283,19,FALSE)="","",VLOOKUP($A5,'effectif equipe'!$B$2:$AS$283,19,FALSE)))</f>
        <v>#N/A</v>
      </c>
    </row>
    <row r="6" spans="1:14" x14ac:dyDescent="0.25">
      <c r="A6" t="str">
        <f t="shared" ca="1" si="0"/>
        <v xml:space="preserve"> </v>
      </c>
      <c r="B6" t="str">
        <f t="array" aca="1" ref="B6" ca="1">IF(ROWS($1:4)&lt;=COUNTIF(TS_data,$B$1),INDEX(MesData,SMALL(IF(TS_data=$B$1,ROW(INDIRECT("1:"&amp;ROWS(TS_data)))),ROWS($1:4)),1),"")</f>
        <v/>
      </c>
      <c r="C6" t="str">
        <f t="array" aca="1" ref="C6" ca="1">IF(ROWS($1:4)&lt;=COUNTIF(TS_data,$B$1),INDEX(MesData,SMALL(IF(TS_data=$B$1,ROW(INDIRECT("1:"&amp;ROWS(TS_data)))),ROWS($1:4)),2),"")</f>
        <v/>
      </c>
      <c r="D6" s="13" t="str">
        <f t="array" aca="1" ref="D6" ca="1">IF(ROWS($1:4)&lt;=COUNTIF(TS_data,$B$1),INDEX(MesData,SMALL(IF(TS_data=$B$1,ROW(INDIRECT("1:"&amp;ROWS(TS_data)))),ROWS($1:4)),3),"")</f>
        <v/>
      </c>
      <c r="E6" s="56" t="e">
        <f ca="1">IF(A6="","",IF(VLOOKUP($A6,'effectif equipe'!$B$2:$AS$283,6,FALSE)="","",VLOOKUP($A6,'effectif equipe'!$B$2:$AS$283,6,FALSE)))</f>
        <v>#N/A</v>
      </c>
      <c r="F6" s="56" t="str">
        <f ca="1">IF(B6="","",IF(VLOOKUP($A6,'effectif equipe'!$B$2:$AS$283,7,FALSE)="","",VLOOKUP($A6,'effectif equipe'!$B$2:$AS$283,7,FALSE)))</f>
        <v/>
      </c>
      <c r="G6" s="56" t="str">
        <f ca="1">IF(C6="","",IF(VLOOKUP($A6,'effectif equipe'!$B$2:$AS$283,8,FALSE)="","",VLOOKUP($A6,'effectif equipe'!$B$2:$AS$283,8,FALSE)))</f>
        <v/>
      </c>
      <c r="H6" s="56" t="e">
        <f ca="1">IF(A6="","",IF(VLOOKUP($A6,'effectif equipe'!$B$2:$AS$283,16,FALSE)="","",VLOOKUP($A6,'effectif equipe'!$B$2:$AS$283,16,FALSE)))</f>
        <v>#N/A</v>
      </c>
      <c r="I6" s="56" t="e">
        <f ca="1">IF(A6="","",IF(VLOOKUP($A6,'effectif equipe'!$B$2:$AS$283,19,FALSE)="","",VLOOKUP($A6,'effectif equipe'!$B$2:$AS$283,19,FALSE)))</f>
        <v>#N/A</v>
      </c>
    </row>
    <row r="7" spans="1:14" x14ac:dyDescent="0.25">
      <c r="A7" t="str">
        <f t="shared" ca="1" si="0"/>
        <v xml:space="preserve"> </v>
      </c>
      <c r="B7" t="str">
        <f t="array" aca="1" ref="B7" ca="1">IF(ROWS($1:5)&lt;=COUNTIF(TS_data,$B$1),INDEX(MesData,SMALL(IF(TS_data=$B$1,ROW(INDIRECT("1:"&amp;ROWS(TS_data)))),ROWS($1:5)),1),"")</f>
        <v/>
      </c>
      <c r="C7" t="str">
        <f t="array" aca="1" ref="C7" ca="1">IF(ROWS($1:5)&lt;=COUNTIF(TS_data,$B$1),INDEX(MesData,SMALL(IF(TS_data=$B$1,ROW(INDIRECT("1:"&amp;ROWS(TS_data)))),ROWS($1:5)),2),"")</f>
        <v/>
      </c>
      <c r="D7" s="13" t="str">
        <f t="array" aca="1" ref="D7" ca="1">IF(ROWS($1:5)&lt;=COUNTIF(TS_data,$B$1),INDEX(MesData,SMALL(IF(TS_data=$B$1,ROW(INDIRECT("1:"&amp;ROWS(TS_data)))),ROWS($1:5)),3),"")</f>
        <v/>
      </c>
      <c r="E7" s="56" t="e">
        <f ca="1">IF(A7="","",IF(VLOOKUP($A7,'effectif equipe'!$B$2:$AS$283,6,FALSE)="","",VLOOKUP($A7,'effectif equipe'!$B$2:$AS$283,6,FALSE)))</f>
        <v>#N/A</v>
      </c>
      <c r="F7" s="56" t="str">
        <f ca="1">IF(B7="","",IF(VLOOKUP($A7,'effectif equipe'!$B$2:$AS$283,7,FALSE)="","",VLOOKUP($A7,'effectif equipe'!$B$2:$AS$283,7,FALSE)))</f>
        <v/>
      </c>
      <c r="G7" s="56" t="str">
        <f ca="1">IF(C7="","",IF(VLOOKUP($A7,'effectif equipe'!$B$2:$AS$283,8,FALSE)="","",VLOOKUP($A7,'effectif equipe'!$B$2:$AS$283,8,FALSE)))</f>
        <v/>
      </c>
      <c r="H7" s="56" t="e">
        <f ca="1">IF(A7="","",IF(VLOOKUP($A7,'effectif equipe'!$B$2:$AS$283,16,FALSE)="","",VLOOKUP($A7,'effectif equipe'!$B$2:$AS$283,16,FALSE)))</f>
        <v>#N/A</v>
      </c>
      <c r="I7" s="56" t="e">
        <f ca="1">IF(A7="","",IF(VLOOKUP($A7,'effectif equipe'!$B$2:$AS$283,19,FALSE)="","",VLOOKUP($A7,'effectif equipe'!$B$2:$AS$283,19,FALSE)))</f>
        <v>#N/A</v>
      </c>
    </row>
    <row r="8" spans="1:14" x14ac:dyDescent="0.25">
      <c r="A8" t="str">
        <f t="shared" ca="1" si="0"/>
        <v xml:space="preserve"> </v>
      </c>
      <c r="B8" t="str">
        <f t="array" aca="1" ref="B8" ca="1">IF(ROWS($1:6)&lt;=COUNTIF(TS_data,$B$1),INDEX(MesData,SMALL(IF(TS_data=$B$1,ROW(INDIRECT("1:"&amp;ROWS(TS_data)))),ROWS($1:6)),1),"")</f>
        <v/>
      </c>
      <c r="C8" t="str">
        <f t="array" aca="1" ref="C8" ca="1">IF(ROWS($1:6)&lt;=COUNTIF(TS_data,$B$1),INDEX(MesData,SMALL(IF(TS_data=$B$1,ROW(INDIRECT("1:"&amp;ROWS(TS_data)))),ROWS($1:6)),2),"")</f>
        <v/>
      </c>
      <c r="D8" s="13" t="str">
        <f t="array" aca="1" ref="D8" ca="1">IF(ROWS($1:6)&lt;=COUNTIF(TS_data,$B$1),INDEX(MesData,SMALL(IF(TS_data=$B$1,ROW(INDIRECT("1:"&amp;ROWS(TS_data)))),ROWS($1:6)),3),"")</f>
        <v/>
      </c>
      <c r="E8" s="56" t="e">
        <f ca="1">IF(A8="","",IF(VLOOKUP($A8,'effectif equipe'!$B$2:$AS$283,6,FALSE)="","",VLOOKUP($A8,'effectif equipe'!$B$2:$AS$283,6,FALSE)))</f>
        <v>#N/A</v>
      </c>
      <c r="F8" s="56" t="str">
        <f ca="1">IF(B8="","",IF(VLOOKUP($A8,'effectif equipe'!$B$2:$AS$283,7,FALSE)="","",VLOOKUP($A8,'effectif equipe'!$B$2:$AS$283,7,FALSE)))</f>
        <v/>
      </c>
      <c r="G8" s="56" t="str">
        <f ca="1">IF(C8="","",IF(VLOOKUP($A8,'effectif equipe'!$B$2:$AS$283,8,FALSE)="","",VLOOKUP($A8,'effectif equipe'!$B$2:$AS$283,8,FALSE)))</f>
        <v/>
      </c>
      <c r="H8" s="56" t="e">
        <f ca="1">IF(A8="","",IF(VLOOKUP($A8,'effectif equipe'!$B$2:$AS$283,16,FALSE)="","",VLOOKUP($A8,'effectif equipe'!$B$2:$AS$283,16,FALSE)))</f>
        <v>#N/A</v>
      </c>
      <c r="I8" s="56" t="e">
        <f ca="1">IF(A8="","",IF(VLOOKUP($A8,'effectif equipe'!$B$2:$AS$283,19,FALSE)="","",VLOOKUP($A8,'effectif equipe'!$B$2:$AS$283,19,FALSE)))</f>
        <v>#N/A</v>
      </c>
    </row>
    <row r="9" spans="1:14" x14ac:dyDescent="0.25">
      <c r="A9" t="str">
        <f t="shared" ca="1" si="0"/>
        <v xml:space="preserve"> </v>
      </c>
      <c r="B9" t="str">
        <f t="array" aca="1" ref="B9" ca="1">IF(ROWS($1:7)&lt;=COUNTIF(TS_data,$B$1),INDEX(MesData,SMALL(IF(TS_data=$B$1,ROW(INDIRECT("1:"&amp;ROWS(TS_data)))),ROWS($1:7)),1),"")</f>
        <v/>
      </c>
      <c r="C9" t="str">
        <f t="array" aca="1" ref="C9" ca="1">IF(ROWS($1:7)&lt;=COUNTIF(TS_data,$B$1),INDEX(MesData,SMALL(IF(TS_data=$B$1,ROW(INDIRECT("1:"&amp;ROWS(TS_data)))),ROWS($1:7)),2),"")</f>
        <v/>
      </c>
      <c r="D9" s="13" t="str">
        <f t="array" aca="1" ref="D9" ca="1">IF(ROWS($1:7)&lt;=COUNTIF(TS_data,$B$1),INDEX(MesData,SMALL(IF(TS_data=$B$1,ROW(INDIRECT("1:"&amp;ROWS(TS_data)))),ROWS($1:7)),3),"")</f>
        <v/>
      </c>
      <c r="E9" s="56" t="e">
        <f ca="1">IF(A9="","",IF(VLOOKUP($A9,'effectif equipe'!$B$2:$AS$283,6,FALSE)="","",VLOOKUP($A9,'effectif equipe'!$B$2:$AS$283,6,FALSE)))</f>
        <v>#N/A</v>
      </c>
      <c r="F9" s="56" t="str">
        <f ca="1">IF(B9="","",IF(VLOOKUP($A9,'effectif equipe'!$B$2:$AS$283,7,FALSE)="","",VLOOKUP($A9,'effectif equipe'!$B$2:$AS$283,7,FALSE)))</f>
        <v/>
      </c>
      <c r="G9" s="56" t="str">
        <f ca="1">IF(C9="","",IF(VLOOKUP($A9,'effectif equipe'!$B$2:$AS$283,8,FALSE)="","",VLOOKUP($A9,'effectif equipe'!$B$2:$AS$283,8,FALSE)))</f>
        <v/>
      </c>
      <c r="H9" s="56" t="e">
        <f ca="1">IF(A9="","",IF(VLOOKUP($A9,'effectif equipe'!$B$2:$AS$283,16,FALSE)="","",VLOOKUP($A9,'effectif equipe'!$B$2:$AS$283,16,FALSE)))</f>
        <v>#N/A</v>
      </c>
      <c r="I9" s="56" t="e">
        <f ca="1">IF(A9="","",IF(VLOOKUP($A9,'effectif equipe'!$B$2:$AS$283,19,FALSE)="","",VLOOKUP($A9,'effectif equipe'!$B$2:$AS$283,19,FALSE)))</f>
        <v>#N/A</v>
      </c>
    </row>
    <row r="10" spans="1:14" x14ac:dyDescent="0.25">
      <c r="A10" t="str">
        <f t="shared" ca="1" si="0"/>
        <v xml:space="preserve"> </v>
      </c>
      <c r="B10" t="str">
        <f t="array" aca="1" ref="B10" ca="1">IF(ROWS($1:8)&lt;=COUNTIF(TS_data,$B$1),INDEX(MesData,SMALL(IF(TS_data=$B$1,ROW(INDIRECT("1:"&amp;ROWS(TS_data)))),ROWS($1:8)),1),"")</f>
        <v/>
      </c>
      <c r="C10" t="str">
        <f t="array" aca="1" ref="C10" ca="1">IF(ROWS($1:8)&lt;=COUNTIF(TS_data,$B$1),INDEX(MesData,SMALL(IF(TS_data=$B$1,ROW(INDIRECT("1:"&amp;ROWS(TS_data)))),ROWS($1:8)),2),"")</f>
        <v/>
      </c>
      <c r="D10" s="13" t="str">
        <f t="array" aca="1" ref="D10" ca="1">IF(ROWS($1:8)&lt;=COUNTIF(TS_data,$B$1),INDEX(MesData,SMALL(IF(TS_data=$B$1,ROW(INDIRECT("1:"&amp;ROWS(TS_data)))),ROWS($1:8)),3),"")</f>
        <v/>
      </c>
      <c r="E10" s="56" t="e">
        <f ca="1">IF(A10="","",IF(VLOOKUP($A10,'effectif equipe'!$B$2:$AS$283,6,FALSE)="","",VLOOKUP($A10,'effectif equipe'!$B$2:$AS$283,6,FALSE)))</f>
        <v>#N/A</v>
      </c>
      <c r="F10" s="56" t="str">
        <f ca="1">IF(B10="","",IF(VLOOKUP($A10,'effectif equipe'!$B$2:$AS$283,7,FALSE)="","",VLOOKUP($A10,'effectif equipe'!$B$2:$AS$283,7,FALSE)))</f>
        <v/>
      </c>
      <c r="G10" s="56" t="str">
        <f ca="1">IF(C10="","",IF(VLOOKUP($A10,'effectif equipe'!$B$2:$AS$283,8,FALSE)="","",VLOOKUP($A10,'effectif equipe'!$B$2:$AS$283,8,FALSE)))</f>
        <v/>
      </c>
      <c r="H10" s="56" t="e">
        <f ca="1">IF(A10="","",IF(VLOOKUP($A10,'effectif equipe'!$B$2:$AS$283,16,FALSE)="","",VLOOKUP($A10,'effectif equipe'!$B$2:$AS$283,16,FALSE)))</f>
        <v>#N/A</v>
      </c>
      <c r="I10" s="56" t="e">
        <f ca="1">IF(A10="","",IF(VLOOKUP($A10,'effectif equipe'!$B$2:$AS$283,19,FALSE)="","",VLOOKUP($A10,'effectif equipe'!$B$2:$AS$283,19,FALSE)))</f>
        <v>#N/A</v>
      </c>
    </row>
    <row r="11" spans="1:14" x14ac:dyDescent="0.25">
      <c r="A11" t="str">
        <f t="shared" ca="1" si="0"/>
        <v xml:space="preserve"> </v>
      </c>
      <c r="B11" t="str">
        <f t="array" aca="1" ref="B11" ca="1">IF(ROWS($1:9)&lt;=COUNTIF(TS_data,$B$1),INDEX(MesData,SMALL(IF(TS_data=$B$1,ROW(INDIRECT("1:"&amp;ROWS(TS_data)))),ROWS($1:9)),1),"")</f>
        <v/>
      </c>
      <c r="C11" t="str">
        <f t="array" aca="1" ref="C11" ca="1">IF(ROWS($1:9)&lt;=COUNTIF(TS_data,$B$1),INDEX(MesData,SMALL(IF(TS_data=$B$1,ROW(INDIRECT("1:"&amp;ROWS(TS_data)))),ROWS($1:9)),2),"")</f>
        <v/>
      </c>
      <c r="D11" s="13" t="str">
        <f t="array" aca="1" ref="D11" ca="1">IF(ROWS($1:9)&lt;=COUNTIF(TS_data,$B$1),INDEX(MesData,SMALL(IF(TS_data=$B$1,ROW(INDIRECT("1:"&amp;ROWS(TS_data)))),ROWS($1:9)),3),"")</f>
        <v/>
      </c>
      <c r="E11" s="56" t="e">
        <f ca="1">IF(A11="","",IF(VLOOKUP($A11,'effectif equipe'!$B$2:$AS$283,6,FALSE)="","",VLOOKUP($A11,'effectif equipe'!$B$2:$AS$283,6,FALSE)))</f>
        <v>#N/A</v>
      </c>
      <c r="F11" s="56" t="str">
        <f ca="1">IF(B11="","",IF(VLOOKUP($A11,'effectif equipe'!$B$2:$AS$283,7,FALSE)="","",VLOOKUP($A11,'effectif equipe'!$B$2:$AS$283,7,FALSE)))</f>
        <v/>
      </c>
      <c r="G11" s="56" t="str">
        <f ca="1">IF(C11="","",IF(VLOOKUP($A11,'effectif equipe'!$B$2:$AS$283,8,FALSE)="","",VLOOKUP($A11,'effectif equipe'!$B$2:$AS$283,8,FALSE)))</f>
        <v/>
      </c>
      <c r="H11" s="56" t="e">
        <f ca="1">IF(A11="","",IF(VLOOKUP($A11,'effectif equipe'!$B$2:$AS$283,16,FALSE)="","",VLOOKUP($A11,'effectif equipe'!$B$2:$AS$283,16,FALSE)))</f>
        <v>#N/A</v>
      </c>
      <c r="I11" s="56" t="e">
        <f ca="1">IF(A11="","",IF(VLOOKUP($A11,'effectif equipe'!$B$2:$AS$283,19,FALSE)="","",VLOOKUP($A11,'effectif equipe'!$B$2:$AS$283,19,FALSE)))</f>
        <v>#N/A</v>
      </c>
    </row>
    <row r="12" spans="1:14" x14ac:dyDescent="0.25">
      <c r="A12" t="str">
        <f t="shared" ca="1" si="0"/>
        <v xml:space="preserve"> </v>
      </c>
      <c r="B12" t="str">
        <f t="array" aca="1" ref="B12" ca="1">IF(ROWS($1:10)&lt;=COUNTIF(TS_data,$B$1),INDEX(MesData,SMALL(IF(TS_data=$B$1,ROW(INDIRECT("1:"&amp;ROWS(TS_data)))),ROWS($1:10)),1),"")</f>
        <v/>
      </c>
      <c r="C12" t="str">
        <f t="array" aca="1" ref="C12" ca="1">IF(ROWS($1:10)&lt;=COUNTIF(TS_data,$B$1),INDEX(MesData,SMALL(IF(TS_data=$B$1,ROW(INDIRECT("1:"&amp;ROWS(TS_data)))),ROWS($1:10)),2),"")</f>
        <v/>
      </c>
      <c r="D12" s="13" t="str">
        <f t="array" aca="1" ref="D12" ca="1">IF(ROWS($1:10)&lt;=COUNTIF(TS_data,$B$1),INDEX(MesData,SMALL(IF(TS_data=$B$1,ROW(INDIRECT("1:"&amp;ROWS(TS_data)))),ROWS($1:10)),3),"")</f>
        <v/>
      </c>
      <c r="E12" s="56" t="e">
        <f ca="1">IF(A12="","",IF(VLOOKUP($A12,'effectif equipe'!$B$2:$AS$283,6,FALSE)="","",VLOOKUP($A12,'effectif equipe'!$B$2:$AS$283,6,FALSE)))</f>
        <v>#N/A</v>
      </c>
      <c r="F12" s="56" t="str">
        <f ca="1">IF(B12="","",IF(VLOOKUP($A12,'effectif equipe'!$B$2:$AS$283,7,FALSE)="","",VLOOKUP($A12,'effectif equipe'!$B$2:$AS$283,7,FALSE)))</f>
        <v/>
      </c>
      <c r="G12" s="56" t="str">
        <f ca="1">IF(C12="","",IF(VLOOKUP($A12,'effectif equipe'!$B$2:$AS$283,8,FALSE)="","",VLOOKUP($A12,'effectif equipe'!$B$2:$AS$283,8,FALSE)))</f>
        <v/>
      </c>
      <c r="H12" s="56" t="e">
        <f ca="1">IF(A12="","",IF(VLOOKUP($A12,'effectif equipe'!$B$2:$AS$283,16,FALSE)="","",VLOOKUP($A12,'effectif equipe'!$B$2:$AS$283,16,FALSE)))</f>
        <v>#N/A</v>
      </c>
      <c r="I12" s="56" t="e">
        <f ca="1">IF(A12="","",IF(VLOOKUP($A12,'effectif equipe'!$B$2:$AS$283,19,FALSE)="","",VLOOKUP($A12,'effectif equipe'!$B$2:$AS$283,19,FALSE)))</f>
        <v>#N/A</v>
      </c>
    </row>
    <row r="13" spans="1:14" x14ac:dyDescent="0.25">
      <c r="A13" t="str">
        <f t="shared" ca="1" si="0"/>
        <v xml:space="preserve"> </v>
      </c>
      <c r="B13" t="str">
        <f t="array" aca="1" ref="B13" ca="1">IF(ROWS($1:11)&lt;=COUNTIF(TS_data,$B$1),INDEX(MesData,SMALL(IF(TS_data=$B$1,ROW(INDIRECT("1:"&amp;ROWS(TS_data)))),ROWS($1:11)),1),"")</f>
        <v/>
      </c>
      <c r="C13" t="str">
        <f t="array" aca="1" ref="C13" ca="1">IF(ROWS($1:11)&lt;=COUNTIF(TS_data,$B$1),INDEX(MesData,SMALL(IF(TS_data=$B$1,ROW(INDIRECT("1:"&amp;ROWS(TS_data)))),ROWS($1:11)),2),"")</f>
        <v/>
      </c>
      <c r="D13" s="13" t="str">
        <f t="array" aca="1" ref="D13" ca="1">IF(ROWS($1:11)&lt;=COUNTIF(TS_data,$B$1),INDEX(MesData,SMALL(IF(TS_data=$B$1,ROW(INDIRECT("1:"&amp;ROWS(TS_data)))),ROWS($1:11)),3),"")</f>
        <v/>
      </c>
      <c r="E13" s="56" t="e">
        <f ca="1">IF(A13="","",IF(VLOOKUP($A13,'effectif equipe'!$B$2:$AS$283,6,FALSE)="","",VLOOKUP($A13,'effectif equipe'!$B$2:$AS$283,6,FALSE)))</f>
        <v>#N/A</v>
      </c>
      <c r="F13" s="56" t="str">
        <f ca="1">IF(B13="","",IF(VLOOKUP($A13,'effectif equipe'!$B$2:$AS$283,7,FALSE)="","",VLOOKUP($A13,'effectif equipe'!$B$2:$AS$283,7,FALSE)))</f>
        <v/>
      </c>
      <c r="G13" s="56" t="str">
        <f ca="1">IF(C13="","",IF(VLOOKUP($A13,'effectif equipe'!$B$2:$AS$283,8,FALSE)="","",VLOOKUP($A13,'effectif equipe'!$B$2:$AS$283,8,FALSE)))</f>
        <v/>
      </c>
      <c r="H13" s="56" t="e">
        <f ca="1">IF(A13="","",IF(VLOOKUP($A13,'effectif equipe'!$B$2:$AS$283,16,FALSE)="","",VLOOKUP($A13,'effectif equipe'!$B$2:$AS$283,16,FALSE)))</f>
        <v>#N/A</v>
      </c>
      <c r="I13" s="56" t="e">
        <f ca="1">IF(A13="","",IF(VLOOKUP($A13,'effectif equipe'!$B$2:$AS$283,19,FALSE)="","",VLOOKUP($A13,'effectif equipe'!$B$2:$AS$283,19,FALSE)))</f>
        <v>#N/A</v>
      </c>
    </row>
    <row r="14" spans="1:14" x14ac:dyDescent="0.25">
      <c r="A14" t="str">
        <f t="shared" ca="1" si="0"/>
        <v xml:space="preserve"> </v>
      </c>
      <c r="B14" t="str">
        <f t="array" aca="1" ref="B14" ca="1">IF(ROWS($1:12)&lt;=COUNTIF(TS_data,$B$1),INDEX(MesData,SMALL(IF(TS_data=$B$1,ROW(INDIRECT("1:"&amp;ROWS(TS_data)))),ROWS($1:12)),1),"")</f>
        <v/>
      </c>
      <c r="C14" t="str">
        <f t="array" aca="1" ref="C14" ca="1">IF(ROWS($1:12)&lt;=COUNTIF(TS_data,$B$1),INDEX(MesData,SMALL(IF(TS_data=$B$1,ROW(INDIRECT("1:"&amp;ROWS(TS_data)))),ROWS($1:12)),2),"")</f>
        <v/>
      </c>
      <c r="D14" s="13" t="str">
        <f t="array" aca="1" ref="D14" ca="1">IF(ROWS($1:12)&lt;=COUNTIF(TS_data,$B$1),INDEX(MesData,SMALL(IF(TS_data=$B$1,ROW(INDIRECT("1:"&amp;ROWS(TS_data)))),ROWS($1:12)),3),"")</f>
        <v/>
      </c>
      <c r="E14" s="56" t="e">
        <f ca="1">IF(A14="","",IF(VLOOKUP($A14,'effectif equipe'!$B$2:$AS$283,6,FALSE)="","",VLOOKUP($A14,'effectif equipe'!$B$2:$AS$283,6,FALSE)))</f>
        <v>#N/A</v>
      </c>
      <c r="F14" s="56" t="str">
        <f ca="1">IF(B14="","",IF(VLOOKUP($A14,'effectif equipe'!$B$2:$AS$283,7,FALSE)="","",VLOOKUP($A14,'effectif equipe'!$B$2:$AS$283,7,FALSE)))</f>
        <v/>
      </c>
      <c r="G14" s="56" t="str">
        <f ca="1">IF(C14="","",IF(VLOOKUP($A14,'effectif equipe'!$B$2:$AS$283,8,FALSE)="","",VLOOKUP($A14,'effectif equipe'!$B$2:$AS$283,8,FALSE)))</f>
        <v/>
      </c>
      <c r="H14" s="56" t="e">
        <f ca="1">IF(A14="","",IF(VLOOKUP($A14,'effectif equipe'!$B$2:$AS$283,16,FALSE)="","",VLOOKUP($A14,'effectif equipe'!$B$2:$AS$283,16,FALSE)))</f>
        <v>#N/A</v>
      </c>
      <c r="I14" s="56" t="e">
        <f ca="1">IF(A14="","",IF(VLOOKUP($A14,'effectif equipe'!$B$2:$AS$283,19,FALSE)="","",VLOOKUP($A14,'effectif equipe'!$B$2:$AS$283,19,FALSE)))</f>
        <v>#N/A</v>
      </c>
    </row>
    <row r="15" spans="1:14" x14ac:dyDescent="0.25">
      <c r="A15" t="str">
        <f t="shared" ca="1" si="0"/>
        <v xml:space="preserve"> </v>
      </c>
      <c r="B15" t="str">
        <f t="array" aca="1" ref="B15" ca="1">IF(ROWS($1:13)&lt;=COUNTIF(TS_data,$B$1),INDEX(MesData,SMALL(IF(TS_data=$B$1,ROW(INDIRECT("1:"&amp;ROWS(TS_data)))),ROWS($1:13)),1),"")</f>
        <v/>
      </c>
      <c r="C15" t="str">
        <f t="array" aca="1" ref="C15" ca="1">IF(ROWS($1:13)&lt;=COUNTIF(TS_data,$B$1),INDEX(MesData,SMALL(IF(TS_data=$B$1,ROW(INDIRECT("1:"&amp;ROWS(TS_data)))),ROWS($1:13)),2),"")</f>
        <v/>
      </c>
      <c r="D15" s="13" t="str">
        <f t="array" aca="1" ref="D15" ca="1">IF(ROWS($1:13)&lt;=COUNTIF(TS_data,$B$1),INDEX(MesData,SMALL(IF(TS_data=$B$1,ROW(INDIRECT("1:"&amp;ROWS(TS_data)))),ROWS($1:13)),3),"")</f>
        <v/>
      </c>
      <c r="E15" s="56" t="e">
        <f ca="1">IF(A15="","",IF(VLOOKUP($A15,'effectif equipe'!$B$2:$AS$283,6,FALSE)="","",VLOOKUP($A15,'effectif equipe'!$B$2:$AS$283,6,FALSE)))</f>
        <v>#N/A</v>
      </c>
      <c r="F15" s="56" t="str">
        <f ca="1">IF(B15="","",IF(VLOOKUP($A15,'effectif equipe'!$B$2:$AS$283,7,FALSE)="","",VLOOKUP($A15,'effectif equipe'!$B$2:$AS$283,7,FALSE)))</f>
        <v/>
      </c>
      <c r="G15" s="56" t="str">
        <f ca="1">IF(C15="","",IF(VLOOKUP($A15,'effectif equipe'!$B$2:$AS$283,8,FALSE)="","",VLOOKUP($A15,'effectif equipe'!$B$2:$AS$283,8,FALSE)))</f>
        <v/>
      </c>
      <c r="H15" s="56" t="e">
        <f ca="1">IF(A15="","",IF(VLOOKUP($A15,'effectif equipe'!$B$2:$AS$283,16,FALSE)="","",VLOOKUP($A15,'effectif equipe'!$B$2:$AS$283,16,FALSE)))</f>
        <v>#N/A</v>
      </c>
      <c r="I15" s="56" t="e">
        <f ca="1">IF(A15="","",IF(VLOOKUP($A15,'effectif equipe'!$B$2:$AS$283,19,FALSE)="","",VLOOKUP($A15,'effectif equipe'!$B$2:$AS$283,19,FALSE)))</f>
        <v>#N/A</v>
      </c>
    </row>
    <row r="16" spans="1:14" x14ac:dyDescent="0.25">
      <c r="A16" t="str">
        <f t="shared" ca="1" si="0"/>
        <v xml:space="preserve"> </v>
      </c>
      <c r="B16" t="str">
        <f t="array" aca="1" ref="B16" ca="1">IF(ROWS($1:14)&lt;=COUNTIF(TS_data,$B$1),INDEX(MesData,SMALL(IF(TS_data=$B$1,ROW(INDIRECT("1:"&amp;ROWS(TS_data)))),ROWS($1:14)),1),"")</f>
        <v/>
      </c>
      <c r="C16" t="str">
        <f t="array" aca="1" ref="C16" ca="1">IF(ROWS($1:14)&lt;=COUNTIF(TS_data,$B$1),INDEX(MesData,SMALL(IF(TS_data=$B$1,ROW(INDIRECT("1:"&amp;ROWS(TS_data)))),ROWS($1:14)),2),"")</f>
        <v/>
      </c>
      <c r="D16" s="13" t="str">
        <f t="array" aca="1" ref="D16" ca="1">IF(ROWS($1:14)&lt;=COUNTIF(TS_data,$B$1),INDEX(MesData,SMALL(IF(TS_data=$B$1,ROW(INDIRECT("1:"&amp;ROWS(TS_data)))),ROWS($1:14)),3),"")</f>
        <v/>
      </c>
      <c r="E16" s="56" t="e">
        <f ca="1">IF(A16="","",IF(VLOOKUP($A16,'effectif equipe'!$B$2:$AS$283,6,FALSE)="","",VLOOKUP($A16,'effectif equipe'!$B$2:$AS$283,6,FALSE)))</f>
        <v>#N/A</v>
      </c>
      <c r="F16" s="56" t="str">
        <f ca="1">IF(B16="","",IF(VLOOKUP($A16,'effectif equipe'!$B$2:$AS$283,7,FALSE)="","",VLOOKUP($A16,'effectif equipe'!$B$2:$AS$283,7,FALSE)))</f>
        <v/>
      </c>
      <c r="G16" s="56" t="str">
        <f ca="1">IF(C16="","",IF(VLOOKUP($A16,'effectif equipe'!$B$2:$AS$283,8,FALSE)="","",VLOOKUP($A16,'effectif equipe'!$B$2:$AS$283,8,FALSE)))</f>
        <v/>
      </c>
      <c r="H16" s="56" t="e">
        <f ca="1">IF(A16="","",IF(VLOOKUP($A16,'effectif equipe'!$B$2:$AS$283,16,FALSE)="","",VLOOKUP($A16,'effectif equipe'!$B$2:$AS$283,16,FALSE)))</f>
        <v>#N/A</v>
      </c>
      <c r="I16" s="56" t="e">
        <f ca="1">IF(A16="","",IF(VLOOKUP($A16,'effectif equipe'!$B$2:$AS$283,19,FALSE)="","",VLOOKUP($A16,'effectif equipe'!$B$2:$AS$283,19,FALSE)))</f>
        <v>#N/A</v>
      </c>
    </row>
    <row r="17" spans="1:9" x14ac:dyDescent="0.25">
      <c r="A17" t="str">
        <f t="shared" ca="1" si="0"/>
        <v xml:space="preserve"> </v>
      </c>
      <c r="B17" t="str">
        <f t="array" aca="1" ref="B17" ca="1">IF(ROWS($1:15)&lt;=COUNTIF(TS_data,$B$1),INDEX(MesData,SMALL(IF(TS_data=$B$1,ROW(INDIRECT("1:"&amp;ROWS(TS_data)))),ROWS($1:15)),1),"")</f>
        <v/>
      </c>
      <c r="C17" t="str">
        <f t="array" aca="1" ref="C17" ca="1">IF(ROWS($1:15)&lt;=COUNTIF(TS_data,$B$1),INDEX(MesData,SMALL(IF(TS_data=$B$1,ROW(INDIRECT("1:"&amp;ROWS(TS_data)))),ROWS($1:15)),2),"")</f>
        <v/>
      </c>
      <c r="D17" s="13" t="str">
        <f t="array" aca="1" ref="D17" ca="1">IF(ROWS($1:15)&lt;=COUNTIF(TS_data,$B$1),INDEX(MesData,SMALL(IF(TS_data=$B$1,ROW(INDIRECT("1:"&amp;ROWS(TS_data)))),ROWS($1:15)),3),"")</f>
        <v/>
      </c>
      <c r="E17" s="56" t="e">
        <f ca="1">IF(A17="","",IF(VLOOKUP($A17,'effectif equipe'!$B$2:$AS$283,6,FALSE)="","",VLOOKUP($A17,'effectif equipe'!$B$2:$AS$283,6,FALSE)))</f>
        <v>#N/A</v>
      </c>
      <c r="F17" s="56" t="str">
        <f ca="1">IF(B17="","",IF(VLOOKUP($A17,'effectif equipe'!$B$2:$AS$283,7,FALSE)="","",VLOOKUP($A17,'effectif equipe'!$B$2:$AS$283,7,FALSE)))</f>
        <v/>
      </c>
      <c r="G17" s="56" t="str">
        <f ca="1">IF(C17="","",IF(VLOOKUP($A17,'effectif equipe'!$B$2:$AS$283,8,FALSE)="","",VLOOKUP($A17,'effectif equipe'!$B$2:$AS$283,8,FALSE)))</f>
        <v/>
      </c>
      <c r="H17" s="56" t="e">
        <f ca="1">IF(A17="","",IF(VLOOKUP($A17,'effectif equipe'!$B$2:$AS$283,16,FALSE)="","",VLOOKUP($A17,'effectif equipe'!$B$2:$AS$283,16,FALSE)))</f>
        <v>#N/A</v>
      </c>
      <c r="I17" s="56" t="e">
        <f ca="1">IF(A17="","",IF(VLOOKUP($A17,'effectif equipe'!$B$2:$AS$283,19,FALSE)="","",VLOOKUP($A17,'effectif equipe'!$B$2:$AS$283,19,FALSE)))</f>
        <v>#N/A</v>
      </c>
    </row>
    <row r="18" spans="1:9" x14ac:dyDescent="0.25">
      <c r="A18" t="str">
        <f t="shared" ca="1" si="0"/>
        <v xml:space="preserve"> </v>
      </c>
      <c r="B18" t="str">
        <f t="array" aca="1" ref="B18" ca="1">IF(ROWS($1:16)&lt;=COUNTIF(TS_data,$B$1),INDEX(MesData,SMALL(IF(TS_data=$B$1,ROW(INDIRECT("1:"&amp;ROWS(TS_data)))),ROWS($1:16)),1),"")</f>
        <v/>
      </c>
      <c r="C18" t="str">
        <f t="array" aca="1" ref="C18" ca="1">IF(ROWS($1:16)&lt;=COUNTIF(TS_data,$B$1),INDEX(MesData,SMALL(IF(TS_data=$B$1,ROW(INDIRECT("1:"&amp;ROWS(TS_data)))),ROWS($1:16)),2),"")</f>
        <v/>
      </c>
      <c r="D18" s="13" t="str">
        <f t="array" aca="1" ref="D18" ca="1">IF(ROWS($1:16)&lt;=COUNTIF(TS_data,$B$1),INDEX(MesData,SMALL(IF(TS_data=$B$1,ROW(INDIRECT("1:"&amp;ROWS(TS_data)))),ROWS($1:16)),3),"")</f>
        <v/>
      </c>
      <c r="E18" s="56" t="e">
        <f ca="1">IF(A18="","",IF(VLOOKUP($A18,'effectif equipe'!$B$2:$AS$283,6,FALSE)="","",VLOOKUP($A18,'effectif equipe'!$B$2:$AS$283,6,FALSE)))</f>
        <v>#N/A</v>
      </c>
      <c r="F18" s="56" t="str">
        <f ca="1">IF(B18="","",IF(VLOOKUP($A18,'effectif equipe'!$B$2:$AS$283,7,FALSE)="","",VLOOKUP($A18,'effectif equipe'!$B$2:$AS$283,7,FALSE)))</f>
        <v/>
      </c>
      <c r="G18" s="56" t="str">
        <f ca="1">IF(C18="","",IF(VLOOKUP($A18,'effectif equipe'!$B$2:$AS$283,8,FALSE)="","",VLOOKUP($A18,'effectif equipe'!$B$2:$AS$283,8,FALSE)))</f>
        <v/>
      </c>
      <c r="H18" s="56" t="e">
        <f ca="1">IF(A18="","",IF(VLOOKUP($A18,'effectif equipe'!$B$2:$AS$283,16,FALSE)="","",VLOOKUP($A18,'effectif equipe'!$B$2:$AS$283,16,FALSE)))</f>
        <v>#N/A</v>
      </c>
      <c r="I18" s="56" t="e">
        <f ca="1">IF(A18="","",IF(VLOOKUP($A18,'effectif equipe'!$B$2:$AS$283,19,FALSE)="","",VLOOKUP($A18,'effectif equipe'!$B$2:$AS$283,19,FALSE)))</f>
        <v>#N/A</v>
      </c>
    </row>
    <row r="19" spans="1:9" x14ac:dyDescent="0.25">
      <c r="A19" t="str">
        <f t="shared" ca="1" si="0"/>
        <v xml:space="preserve"> </v>
      </c>
      <c r="B19" t="str">
        <f t="array" aca="1" ref="B19" ca="1">IF(ROWS($1:17)&lt;=COUNTIF(TS_data,$B$1),INDEX(MesData,SMALL(IF(TS_data=$B$1,ROW(INDIRECT("1:"&amp;ROWS(TS_data)))),ROWS($1:17)),1),"")</f>
        <v/>
      </c>
      <c r="C19" t="str">
        <f t="array" aca="1" ref="C19" ca="1">IF(ROWS($1:17)&lt;=COUNTIF(TS_data,$B$1),INDEX(MesData,SMALL(IF(TS_data=$B$1,ROW(INDIRECT("1:"&amp;ROWS(TS_data)))),ROWS($1:17)),2),"")</f>
        <v/>
      </c>
      <c r="D19" s="13" t="str">
        <f t="array" aca="1" ref="D19" ca="1">IF(ROWS($1:17)&lt;=COUNTIF(TS_data,$B$1),INDEX(MesData,SMALL(IF(TS_data=$B$1,ROW(INDIRECT("1:"&amp;ROWS(TS_data)))),ROWS($1:17)),3),"")</f>
        <v/>
      </c>
      <c r="E19" s="56" t="e">
        <f ca="1">IF(A19="","",IF(VLOOKUP($A19,'effectif equipe'!$B$2:$AS$283,6,FALSE)="","",VLOOKUP($A19,'effectif equipe'!$B$2:$AS$283,6,FALSE)))</f>
        <v>#N/A</v>
      </c>
      <c r="F19" s="56" t="str">
        <f ca="1">IF(B19="","",IF(VLOOKUP($A19,'effectif equipe'!$B$2:$AS$283,7,FALSE)="","",VLOOKUP($A19,'effectif equipe'!$B$2:$AS$283,7,FALSE)))</f>
        <v/>
      </c>
      <c r="G19" s="56" t="str">
        <f ca="1">IF(C19="","",IF(VLOOKUP($A19,'effectif equipe'!$B$2:$AS$283,8,FALSE)="","",VLOOKUP($A19,'effectif equipe'!$B$2:$AS$283,8,FALSE)))</f>
        <v/>
      </c>
      <c r="H19" s="56" t="e">
        <f ca="1">IF(A19="","",IF(VLOOKUP($A19,'effectif equipe'!$B$2:$AS$283,16,FALSE)="","",VLOOKUP($A19,'effectif equipe'!$B$2:$AS$283,16,FALSE)))</f>
        <v>#N/A</v>
      </c>
      <c r="I19" s="56" t="e">
        <f ca="1">IF(A19="","",IF(VLOOKUP($A19,'effectif equipe'!$B$2:$AS$283,19,FALSE)="","",VLOOKUP($A19,'effectif equipe'!$B$2:$AS$283,19,FALSE)))</f>
        <v>#N/A</v>
      </c>
    </row>
    <row r="20" spans="1:9" x14ac:dyDescent="0.25">
      <c r="A20" t="str">
        <f t="shared" ca="1" si="0"/>
        <v xml:space="preserve"> </v>
      </c>
      <c r="B20" t="str">
        <f t="array" aca="1" ref="B20" ca="1">IF(ROWS($1:18)&lt;=COUNTIF(TS_data,$B$1),INDEX(MesData,SMALL(IF(TS_data=$B$1,ROW(INDIRECT("1:"&amp;ROWS(TS_data)))),ROWS($1:18)),1),"")</f>
        <v/>
      </c>
      <c r="C20" t="str">
        <f t="array" aca="1" ref="C20" ca="1">IF(ROWS($1:18)&lt;=COUNTIF(TS_data,$B$1),INDEX(MesData,SMALL(IF(TS_data=$B$1,ROW(INDIRECT("1:"&amp;ROWS(TS_data)))),ROWS($1:18)),2),"")</f>
        <v/>
      </c>
      <c r="D20" s="13" t="str">
        <f t="array" aca="1" ref="D20" ca="1">IF(ROWS($1:18)&lt;=COUNTIF(TS_data,$B$1),INDEX(MesData,SMALL(IF(TS_data=$B$1,ROW(INDIRECT("1:"&amp;ROWS(TS_data)))),ROWS($1:18)),3),"")</f>
        <v/>
      </c>
      <c r="E20" s="56" t="e">
        <f ca="1">IF(A20="","",IF(VLOOKUP($A20,'effectif equipe'!$B$2:$AS$283,6,FALSE)="","",VLOOKUP($A20,'effectif equipe'!$B$2:$AS$283,6,FALSE)))</f>
        <v>#N/A</v>
      </c>
      <c r="F20" s="56" t="str">
        <f ca="1">IF(B20="","",IF(VLOOKUP($A20,'effectif equipe'!$B$2:$AS$283,7,FALSE)="","",VLOOKUP($A20,'effectif equipe'!$B$2:$AS$283,7,FALSE)))</f>
        <v/>
      </c>
      <c r="G20" s="56" t="str">
        <f ca="1">IF(C20="","",IF(VLOOKUP($A20,'effectif equipe'!$B$2:$AS$283,8,FALSE)="","",VLOOKUP($A20,'effectif equipe'!$B$2:$AS$283,8,FALSE)))</f>
        <v/>
      </c>
      <c r="H20" s="56" t="e">
        <f ca="1">IF(A20="","",IF(VLOOKUP($A20,'effectif equipe'!$B$2:$AS$283,16,FALSE)="","",VLOOKUP($A20,'effectif equipe'!$B$2:$AS$283,16,FALSE)))</f>
        <v>#N/A</v>
      </c>
      <c r="I20" s="56" t="e">
        <f ca="1">IF(A20="","",IF(VLOOKUP($A20,'effectif equipe'!$B$2:$AS$283,19,FALSE)="","",VLOOKUP($A20,'effectif equipe'!$B$2:$AS$283,19,FALSE)))</f>
        <v>#N/A</v>
      </c>
    </row>
    <row r="21" spans="1:9" x14ac:dyDescent="0.25">
      <c r="A21" t="str">
        <f t="shared" ca="1" si="0"/>
        <v xml:space="preserve"> </v>
      </c>
      <c r="B21" t="str">
        <f t="array" aca="1" ref="B21" ca="1">IF(ROWS($1:19)&lt;=COUNTIF(TS_data,$B$1),INDEX(MesData,SMALL(IF(TS_data=$B$1,ROW(INDIRECT("1:"&amp;ROWS(TS_data)))),ROWS($1:19)),1),"")</f>
        <v/>
      </c>
      <c r="C21" t="str">
        <f t="array" aca="1" ref="C21" ca="1">IF(ROWS($1:19)&lt;=COUNTIF(TS_data,$B$1),INDEX(MesData,SMALL(IF(TS_data=$B$1,ROW(INDIRECT("1:"&amp;ROWS(TS_data)))),ROWS($1:19)),2),"")</f>
        <v/>
      </c>
      <c r="D21" s="13" t="str">
        <f t="array" aca="1" ref="D21" ca="1">IF(ROWS($1:19)&lt;=COUNTIF(TS_data,$B$1),INDEX(MesData,SMALL(IF(TS_data=$B$1,ROW(INDIRECT("1:"&amp;ROWS(TS_data)))),ROWS($1:19)),3),"")</f>
        <v/>
      </c>
      <c r="E21" s="56" t="e">
        <f ca="1">IF(A21="","",IF(VLOOKUP($A21,'effectif equipe'!$B$2:$AS$283,6,FALSE)="","",VLOOKUP($A21,'effectif equipe'!$B$2:$AS$283,6,FALSE)))</f>
        <v>#N/A</v>
      </c>
      <c r="F21" s="56" t="str">
        <f ca="1">IF(B21="","",IF(VLOOKUP($A21,'effectif equipe'!$B$2:$AS$283,7,FALSE)="","",VLOOKUP($A21,'effectif equipe'!$B$2:$AS$283,7,FALSE)))</f>
        <v/>
      </c>
      <c r="G21" s="56" t="str">
        <f ca="1">IF(C21="","",IF(VLOOKUP($A21,'effectif equipe'!$B$2:$AS$283,8,FALSE)="","",VLOOKUP($A21,'effectif equipe'!$B$2:$AS$283,8,FALSE)))</f>
        <v/>
      </c>
      <c r="H21" s="56" t="e">
        <f ca="1">IF(A21="","",IF(VLOOKUP($A21,'effectif equipe'!$B$2:$AS$283,16,FALSE)="","",VLOOKUP($A21,'effectif equipe'!$B$2:$AS$283,16,FALSE)))</f>
        <v>#N/A</v>
      </c>
      <c r="I21" s="56" t="e">
        <f ca="1">IF(A21="","",IF(VLOOKUP($A21,'effectif equipe'!$B$2:$AS$283,19,FALSE)="","",VLOOKUP($A21,'effectif equipe'!$B$2:$AS$283,19,FALSE)))</f>
        <v>#N/A</v>
      </c>
    </row>
    <row r="22" spans="1:9" x14ac:dyDescent="0.25">
      <c r="A22" t="str">
        <f t="shared" ca="1" si="0"/>
        <v xml:space="preserve"> </v>
      </c>
      <c r="B22" t="str">
        <f t="array" aca="1" ref="B22" ca="1">IF(ROWS($1:20)&lt;=COUNTIF(TS_data,$B$1),INDEX(MesData,SMALL(IF(TS_data=$B$1,ROW(INDIRECT("1:"&amp;ROWS(TS_data)))),ROWS($1:20)),1),"")</f>
        <v/>
      </c>
      <c r="C22" t="str">
        <f t="array" aca="1" ref="C22" ca="1">IF(ROWS($1:20)&lt;=COUNTIF(TS_data,$B$1),INDEX(MesData,SMALL(IF(TS_data=$B$1,ROW(INDIRECT("1:"&amp;ROWS(TS_data)))),ROWS($1:20)),2),"")</f>
        <v/>
      </c>
      <c r="D22" s="13" t="str">
        <f t="array" aca="1" ref="D22" ca="1">IF(ROWS($1:20)&lt;=COUNTIF(TS_data,$B$1),INDEX(MesData,SMALL(IF(TS_data=$B$1,ROW(INDIRECT("1:"&amp;ROWS(TS_data)))),ROWS($1:20)),3),"")</f>
        <v/>
      </c>
      <c r="E22" s="56" t="e">
        <f ca="1">IF(A22="","",IF(VLOOKUP($A22,'effectif equipe'!$B$2:$AS$283,6,FALSE)="","",VLOOKUP($A22,'effectif equipe'!$B$2:$AS$283,6,FALSE)))</f>
        <v>#N/A</v>
      </c>
      <c r="F22" s="56" t="str">
        <f ca="1">IF(B22="","",IF(VLOOKUP($A22,'effectif equipe'!$B$2:$AS$283,7,FALSE)="","",VLOOKUP($A22,'effectif equipe'!$B$2:$AS$283,7,FALSE)))</f>
        <v/>
      </c>
      <c r="G22" s="56" t="str">
        <f ca="1">IF(C22="","",IF(VLOOKUP($A22,'effectif equipe'!$B$2:$AS$283,8,FALSE)="","",VLOOKUP($A22,'effectif equipe'!$B$2:$AS$283,8,FALSE)))</f>
        <v/>
      </c>
      <c r="H22" s="56" t="e">
        <f ca="1">IF(A22="","",IF(VLOOKUP($A22,'effectif equipe'!$B$2:$AS$283,16,FALSE)="","",VLOOKUP($A22,'effectif equipe'!$B$2:$AS$283,16,FALSE)))</f>
        <v>#N/A</v>
      </c>
      <c r="I22" s="56" t="e">
        <f ca="1">IF(A22="","",IF(VLOOKUP($A22,'effectif equipe'!$B$2:$AS$283,19,FALSE)="","",VLOOKUP($A22,'effectif equipe'!$B$2:$AS$283,19,FALSE)))</f>
        <v>#N/A</v>
      </c>
    </row>
    <row r="23" spans="1:9" x14ac:dyDescent="0.25">
      <c r="A23" t="str">
        <f t="shared" ca="1" si="0"/>
        <v xml:space="preserve"> </v>
      </c>
      <c r="B23" t="str">
        <f t="array" aca="1" ref="B23" ca="1">IF(ROWS($1:21)&lt;=COUNTIF(TS_data,$B$1),INDEX(MesData,SMALL(IF(TS_data=$B$1,ROW(INDIRECT("1:"&amp;ROWS(TS_data)))),ROWS($1:21)),1),"")</f>
        <v/>
      </c>
      <c r="C23" t="str">
        <f t="array" aca="1" ref="C23" ca="1">IF(ROWS($1:21)&lt;=COUNTIF(TS_data,$B$1),INDEX(MesData,SMALL(IF(TS_data=$B$1,ROW(INDIRECT("1:"&amp;ROWS(TS_data)))),ROWS($1:21)),2),"")</f>
        <v/>
      </c>
      <c r="D23" s="13" t="str">
        <f t="array" aca="1" ref="D23" ca="1">IF(ROWS($1:21)&lt;=COUNTIF(TS_data,$B$1),INDEX(MesData,SMALL(IF(TS_data=$B$1,ROW(INDIRECT("1:"&amp;ROWS(TS_data)))),ROWS($1:21)),3),"")</f>
        <v/>
      </c>
      <c r="E23" s="56" t="e">
        <f ca="1">IF(A23="","",IF(VLOOKUP($A23,'effectif equipe'!$B$2:$AS$283,6,FALSE)="","",VLOOKUP($A23,'effectif equipe'!$B$2:$AS$283,6,FALSE)))</f>
        <v>#N/A</v>
      </c>
      <c r="F23" s="56" t="str">
        <f ca="1">IF(B23="","",IF(VLOOKUP($A23,'effectif equipe'!$B$2:$AS$283,7,FALSE)="","",VLOOKUP($A23,'effectif equipe'!$B$2:$AS$283,7,FALSE)))</f>
        <v/>
      </c>
      <c r="G23" s="56" t="str">
        <f ca="1">IF(C23="","",IF(VLOOKUP($A23,'effectif equipe'!$B$2:$AS$283,8,FALSE)="","",VLOOKUP($A23,'effectif equipe'!$B$2:$AS$283,8,FALSE)))</f>
        <v/>
      </c>
      <c r="H23" s="56" t="e">
        <f ca="1">IF(A23="","",IF(VLOOKUP($A23,'effectif equipe'!$B$2:$AS$283,16,FALSE)="","",VLOOKUP($A23,'effectif equipe'!$B$2:$AS$283,16,FALSE)))</f>
        <v>#N/A</v>
      </c>
      <c r="I23" s="56" t="e">
        <f ca="1">IF(A23="","",IF(VLOOKUP($A23,'effectif equipe'!$B$2:$AS$283,19,FALSE)="","",VLOOKUP($A23,'effectif equipe'!$B$2:$AS$283,19,FALSE)))</f>
        <v>#N/A</v>
      </c>
    </row>
    <row r="24" spans="1:9" x14ac:dyDescent="0.25">
      <c r="A24" t="str">
        <f t="shared" ca="1" si="0"/>
        <v xml:space="preserve"> </v>
      </c>
      <c r="B24" t="str">
        <f t="array" aca="1" ref="B24" ca="1">IF(ROWS($1:22)&lt;=COUNTIF(TS_data,$B$1),INDEX(MesData,SMALL(IF(TS_data=$B$1,ROW(INDIRECT("1:"&amp;ROWS(TS_data)))),ROWS($1:22)),1),"")</f>
        <v/>
      </c>
      <c r="C24" t="str">
        <f t="array" aca="1" ref="C24" ca="1">IF(ROWS($1:22)&lt;=COUNTIF(TS_data,$B$1),INDEX(MesData,SMALL(IF(TS_data=$B$1,ROW(INDIRECT("1:"&amp;ROWS(TS_data)))),ROWS($1:22)),2),"")</f>
        <v/>
      </c>
      <c r="D24" s="13" t="str">
        <f t="array" aca="1" ref="D24" ca="1">IF(ROWS($1:22)&lt;=COUNTIF(TS_data,$B$1),INDEX(MesData,SMALL(IF(TS_data=$B$1,ROW(INDIRECT("1:"&amp;ROWS(TS_data)))),ROWS($1:22)),3),"")</f>
        <v/>
      </c>
      <c r="E24" s="56" t="e">
        <f ca="1">IF(A24="","",IF(VLOOKUP($A24,'effectif equipe'!$B$2:$AS$283,6,FALSE)="","",VLOOKUP($A24,'effectif equipe'!$B$2:$AS$283,6,FALSE)))</f>
        <v>#N/A</v>
      </c>
      <c r="F24" s="56" t="str">
        <f ca="1">IF(B24="","",IF(VLOOKUP($A24,'effectif equipe'!$B$2:$AS$283,7,FALSE)="","",VLOOKUP($A24,'effectif equipe'!$B$2:$AS$283,7,FALSE)))</f>
        <v/>
      </c>
      <c r="G24" s="56" t="str">
        <f ca="1">IF(C24="","",IF(VLOOKUP($A24,'effectif equipe'!$B$2:$AS$283,8,FALSE)="","",VLOOKUP($A24,'effectif equipe'!$B$2:$AS$283,8,FALSE)))</f>
        <v/>
      </c>
      <c r="H24" s="56" t="e">
        <f ca="1">IF(A24="","",IF(VLOOKUP($A24,'effectif equipe'!$B$2:$AS$283,16,FALSE)="","",VLOOKUP($A24,'effectif equipe'!$B$2:$AS$283,16,FALSE)))</f>
        <v>#N/A</v>
      </c>
      <c r="I24" s="56" t="e">
        <f ca="1">IF(A24="","",IF(VLOOKUP($A24,'effectif equipe'!$B$2:$AS$283,19,FALSE)="","",VLOOKUP($A24,'effectif equipe'!$B$2:$AS$283,19,FALSE)))</f>
        <v>#N/A</v>
      </c>
    </row>
    <row r="25" spans="1:9" x14ac:dyDescent="0.25">
      <c r="A25" t="str">
        <f t="shared" ca="1" si="0"/>
        <v xml:space="preserve"> </v>
      </c>
      <c r="B25" t="str">
        <f t="array" aca="1" ref="B25" ca="1">IF(ROWS($1:23)&lt;=COUNTIF(TS_data,$B$1),INDEX(MesData,SMALL(IF(TS_data=$B$1,ROW(INDIRECT("1:"&amp;ROWS(TS_data)))),ROWS($1:23)),1),"")</f>
        <v/>
      </c>
      <c r="C25" t="str">
        <f t="array" aca="1" ref="C25" ca="1">IF(ROWS($1:23)&lt;=COUNTIF(TS_data,$B$1),INDEX(MesData,SMALL(IF(TS_data=$B$1,ROW(INDIRECT("1:"&amp;ROWS(TS_data)))),ROWS($1:23)),2),"")</f>
        <v/>
      </c>
      <c r="D25" s="13" t="str">
        <f t="array" aca="1" ref="D25" ca="1">IF(ROWS($1:23)&lt;=COUNTIF(TS_data,$B$1),INDEX(MesData,SMALL(IF(TS_data=$B$1,ROW(INDIRECT("1:"&amp;ROWS(TS_data)))),ROWS($1:23)),3),"")</f>
        <v/>
      </c>
      <c r="E25" s="56" t="e">
        <f ca="1">IF(A25="","",IF(VLOOKUP($A25,'effectif equipe'!$B$2:$AS$283,6,FALSE)="","",VLOOKUP($A25,'effectif equipe'!$B$2:$AS$283,6,FALSE)))</f>
        <v>#N/A</v>
      </c>
      <c r="F25" s="56" t="str">
        <f ca="1">IF(B25="","",IF(VLOOKUP($A25,'effectif equipe'!$B$2:$AS$283,7,FALSE)="","",VLOOKUP($A25,'effectif equipe'!$B$2:$AS$283,7,FALSE)))</f>
        <v/>
      </c>
      <c r="G25" s="56" t="str">
        <f ca="1">IF(C25="","",IF(VLOOKUP($A25,'effectif equipe'!$B$2:$AS$283,8,FALSE)="","",VLOOKUP($A25,'effectif equipe'!$B$2:$AS$283,8,FALSE)))</f>
        <v/>
      </c>
      <c r="H25" s="56" t="e">
        <f ca="1">IF(A25="","",IF(VLOOKUP($A25,'effectif equipe'!$B$2:$AS$283,16,FALSE)="","",VLOOKUP($A25,'effectif equipe'!$B$2:$AS$283,16,FALSE)))</f>
        <v>#N/A</v>
      </c>
      <c r="I25" s="56" t="e">
        <f ca="1">IF(A25="","",IF(VLOOKUP($A25,'effectif equipe'!$B$2:$AS$283,19,FALSE)="","",VLOOKUP($A25,'effectif equipe'!$B$2:$AS$283,19,FALSE)))</f>
        <v>#N/A</v>
      </c>
    </row>
    <row r="26" spans="1:9" x14ac:dyDescent="0.25">
      <c r="A26" t="str">
        <f t="shared" ca="1" si="0"/>
        <v xml:space="preserve"> </v>
      </c>
      <c r="B26" t="str">
        <f t="array" aca="1" ref="B26" ca="1">IF(ROWS($1:24)&lt;=COUNTIF(TS_data,$B$1),INDEX(MesData,SMALL(IF(TS_data=$B$1,ROW(INDIRECT("1:"&amp;ROWS(TS_data)))),ROWS($1:24)),1),"")</f>
        <v/>
      </c>
      <c r="C26" t="str">
        <f t="array" aca="1" ref="C26" ca="1">IF(ROWS($1:24)&lt;=COUNTIF(TS_data,$B$1),INDEX(MesData,SMALL(IF(TS_data=$B$1,ROW(INDIRECT("1:"&amp;ROWS(TS_data)))),ROWS($1:24)),2),"")</f>
        <v/>
      </c>
      <c r="D26" s="13" t="str">
        <f t="array" aca="1" ref="D26" ca="1">IF(ROWS($1:24)&lt;=COUNTIF(TS_data,$B$1),INDEX(MesData,SMALL(IF(TS_data=$B$1,ROW(INDIRECT("1:"&amp;ROWS(TS_data)))),ROWS($1:24)),3),"")</f>
        <v/>
      </c>
      <c r="E26" s="56" t="e">
        <f ca="1">IF(A26="","",IF(VLOOKUP($A26,'effectif equipe'!$B$2:$AS$283,6,FALSE)="","",VLOOKUP($A26,'effectif equipe'!$B$2:$AS$283,6,FALSE)))</f>
        <v>#N/A</v>
      </c>
      <c r="F26" s="56" t="str">
        <f ca="1">IF(B26="","",IF(VLOOKUP($A26,'effectif equipe'!$B$2:$AS$283,7,FALSE)="","",VLOOKUP($A26,'effectif equipe'!$B$2:$AS$283,7,FALSE)))</f>
        <v/>
      </c>
      <c r="G26" s="56" t="str">
        <f ca="1">IF(C26="","",IF(VLOOKUP($A26,'effectif equipe'!$B$2:$AS$283,8,FALSE)="","",VLOOKUP($A26,'effectif equipe'!$B$2:$AS$283,8,FALSE)))</f>
        <v/>
      </c>
      <c r="H26" s="56" t="e">
        <f ca="1">IF(A26="","",IF(VLOOKUP($A26,'effectif equipe'!$B$2:$AS$283,16,FALSE)="","",VLOOKUP($A26,'effectif equipe'!$B$2:$AS$283,16,FALSE)))</f>
        <v>#N/A</v>
      </c>
      <c r="I26" s="56" t="e">
        <f ca="1">IF(A26="","",IF(VLOOKUP($A26,'effectif equipe'!$B$2:$AS$283,19,FALSE)="","",VLOOKUP($A26,'effectif equipe'!$B$2:$AS$283,19,FALSE)))</f>
        <v>#N/A</v>
      </c>
    </row>
    <row r="27" spans="1:9" x14ac:dyDescent="0.25">
      <c r="A27" t="str">
        <f t="shared" ca="1" si="0"/>
        <v xml:space="preserve"> </v>
      </c>
      <c r="B27" t="str">
        <f t="array" aca="1" ref="B27" ca="1">IF(ROWS($1:25)&lt;=COUNTIF(TS_data,$B$1),INDEX(MesData,SMALL(IF(TS_data=$B$1,ROW(INDIRECT("1:"&amp;ROWS(TS_data)))),ROWS($1:25)),1),"")</f>
        <v/>
      </c>
      <c r="C27" t="str">
        <f t="array" aca="1" ref="C27" ca="1">IF(ROWS($1:25)&lt;=COUNTIF(TS_data,$B$1),INDEX(MesData,SMALL(IF(TS_data=$B$1,ROW(INDIRECT("1:"&amp;ROWS(TS_data)))),ROWS($1:25)),2),"")</f>
        <v/>
      </c>
      <c r="D27" s="13" t="str">
        <f t="array" aca="1" ref="D27" ca="1">IF(ROWS($1:25)&lt;=COUNTIF(TS_data,$B$1),INDEX(MesData,SMALL(IF(TS_data=$B$1,ROW(INDIRECT("1:"&amp;ROWS(TS_data)))),ROWS($1:25)),3),"")</f>
        <v/>
      </c>
      <c r="E27" s="56" t="e">
        <f ca="1">IF(A27="","",IF(VLOOKUP($A27,'effectif equipe'!$B$2:$AS$283,6,FALSE)="","",VLOOKUP($A27,'effectif equipe'!$B$2:$AS$283,6,FALSE)))</f>
        <v>#N/A</v>
      </c>
      <c r="F27" s="56" t="str">
        <f ca="1">IF(B27="","",IF(VLOOKUP($A27,'effectif equipe'!$B$2:$AS$283,7,FALSE)="","",VLOOKUP($A27,'effectif equipe'!$B$2:$AS$283,7,FALSE)))</f>
        <v/>
      </c>
      <c r="G27" s="56" t="str">
        <f ca="1">IF(C27="","",IF(VLOOKUP($A27,'effectif equipe'!$B$2:$AS$283,8,FALSE)="","",VLOOKUP($A27,'effectif equipe'!$B$2:$AS$283,8,FALSE)))</f>
        <v/>
      </c>
      <c r="H27" s="56" t="e">
        <f ca="1">IF(A27="","",IF(VLOOKUP($A27,'effectif equipe'!$B$2:$AS$283,16,FALSE)="","",VLOOKUP($A27,'effectif equipe'!$B$2:$AS$283,16,FALSE)))</f>
        <v>#N/A</v>
      </c>
      <c r="I27" s="56" t="e">
        <f ca="1">IF(A27="","",IF(VLOOKUP($A27,'effectif equipe'!$B$2:$AS$283,19,FALSE)="","",VLOOKUP($A27,'effectif equipe'!$B$2:$AS$283,19,FALSE)))</f>
        <v>#N/A</v>
      </c>
    </row>
    <row r="28" spans="1:9" x14ac:dyDescent="0.25">
      <c r="A28" t="str">
        <f t="shared" ca="1" si="0"/>
        <v xml:space="preserve"> </v>
      </c>
      <c r="B28" t="str">
        <f t="array" aca="1" ref="B28" ca="1">IF(ROWS($1:26)&lt;=COUNTIF(TS_data,$B$1),INDEX(MesData,SMALL(IF(TS_data=$B$1,ROW(INDIRECT("1:"&amp;ROWS(TS_data)))),ROWS($1:26)),1),"")</f>
        <v/>
      </c>
      <c r="C28" t="str">
        <f t="array" aca="1" ref="C28" ca="1">IF(ROWS($1:26)&lt;=COUNTIF(TS_data,$B$1),INDEX(MesData,SMALL(IF(TS_data=$B$1,ROW(INDIRECT("1:"&amp;ROWS(TS_data)))),ROWS($1:26)),2),"")</f>
        <v/>
      </c>
      <c r="D28" s="13" t="str">
        <f t="array" aca="1" ref="D28" ca="1">IF(ROWS($1:26)&lt;=COUNTIF(TS_data,$B$1),INDEX(MesData,SMALL(IF(TS_data=$B$1,ROW(INDIRECT("1:"&amp;ROWS(TS_data)))),ROWS($1:26)),3),"")</f>
        <v/>
      </c>
      <c r="E28" s="56" t="e">
        <f ca="1">IF(A28="","",IF(VLOOKUP($A28,'effectif equipe'!$B$2:$AS$283,6,FALSE)="","",VLOOKUP($A28,'effectif equipe'!$B$2:$AS$283,6,FALSE)))</f>
        <v>#N/A</v>
      </c>
      <c r="F28" s="56" t="str">
        <f ca="1">IF(B28="","",IF(VLOOKUP($A28,'effectif equipe'!$B$2:$AS$283,7,FALSE)="","",VLOOKUP($A28,'effectif equipe'!$B$2:$AS$283,7,FALSE)))</f>
        <v/>
      </c>
      <c r="G28" s="56" t="str">
        <f ca="1">IF(C28="","",IF(VLOOKUP($A28,'effectif equipe'!$B$2:$AS$283,8,FALSE)="","",VLOOKUP($A28,'effectif equipe'!$B$2:$AS$283,8,FALSE)))</f>
        <v/>
      </c>
      <c r="H28" s="56" t="e">
        <f ca="1">IF(A28="","",IF(VLOOKUP($A28,'effectif equipe'!$B$2:$AS$283,16,FALSE)="","",VLOOKUP($A28,'effectif equipe'!$B$2:$AS$283,16,FALSE)))</f>
        <v>#N/A</v>
      </c>
      <c r="I28" s="56" t="e">
        <f ca="1">IF(A28="","",IF(VLOOKUP($A28,'effectif equipe'!$B$2:$AS$283,19,FALSE)="","",VLOOKUP($A28,'effectif equipe'!$B$2:$AS$283,19,FALSE)))</f>
        <v>#N/A</v>
      </c>
    </row>
    <row r="29" spans="1:9" x14ac:dyDescent="0.25">
      <c r="A29" t="str">
        <f t="shared" ca="1" si="0"/>
        <v xml:space="preserve"> </v>
      </c>
      <c r="B29" t="str">
        <f t="array" aca="1" ref="B29" ca="1">IF(ROWS($1:27)&lt;=COUNTIF(TS_data,$B$1),INDEX(MesData,SMALL(IF(TS_data=$B$1,ROW(INDIRECT("1:"&amp;ROWS(TS_data)))),ROWS($1:27)),1),"")</f>
        <v/>
      </c>
      <c r="C29" t="str">
        <f t="array" aca="1" ref="C29" ca="1">IF(ROWS($1:27)&lt;=COUNTIF(TS_data,$B$1),INDEX(MesData,SMALL(IF(TS_data=$B$1,ROW(INDIRECT("1:"&amp;ROWS(TS_data)))),ROWS($1:27)),2),"")</f>
        <v/>
      </c>
      <c r="D29" s="13" t="str">
        <f t="array" aca="1" ref="D29" ca="1">IF(ROWS($1:27)&lt;=COUNTIF(TS_data,$B$1),INDEX(MesData,SMALL(IF(TS_data=$B$1,ROW(INDIRECT("1:"&amp;ROWS(TS_data)))),ROWS($1:27)),3),"")</f>
        <v/>
      </c>
      <c r="E29" s="56" t="e">
        <f ca="1">IF(A29="","",IF(VLOOKUP($A29,'effectif equipe'!$B$2:$AS$283,6,FALSE)="","",VLOOKUP($A29,'effectif equipe'!$B$2:$AS$283,6,FALSE)))</f>
        <v>#N/A</v>
      </c>
      <c r="F29" s="56" t="str">
        <f ca="1">IF(B29="","",IF(VLOOKUP($A29,'effectif equipe'!$B$2:$AS$283,7,FALSE)="","",VLOOKUP($A29,'effectif equipe'!$B$2:$AS$283,7,FALSE)))</f>
        <v/>
      </c>
      <c r="G29" s="56" t="str">
        <f ca="1">IF(C29="","",IF(VLOOKUP($A29,'effectif equipe'!$B$2:$AS$283,8,FALSE)="","",VLOOKUP($A29,'effectif equipe'!$B$2:$AS$283,8,FALSE)))</f>
        <v/>
      </c>
      <c r="H29" s="56" t="e">
        <f ca="1">IF(A29="","",IF(VLOOKUP($A29,'effectif equipe'!$B$2:$AS$283,16,FALSE)="","",VLOOKUP($A29,'effectif equipe'!$B$2:$AS$283,16,FALSE)))</f>
        <v>#N/A</v>
      </c>
      <c r="I29" s="56" t="e">
        <f ca="1">IF(A29="","",IF(VLOOKUP($A29,'effectif equipe'!$B$2:$AS$283,19,FALSE)="","",VLOOKUP($A29,'effectif equipe'!$B$2:$AS$283,19,FALSE)))</f>
        <v>#N/A</v>
      </c>
    </row>
    <row r="30" spans="1:9" x14ac:dyDescent="0.25">
      <c r="A30" t="str">
        <f t="shared" ca="1" si="0"/>
        <v xml:space="preserve"> </v>
      </c>
      <c r="B30" t="str">
        <f t="array" aca="1" ref="B30" ca="1">IF(ROWS($1:28)&lt;=COUNTIF(TS_data,$B$1),INDEX(MesData,SMALL(IF(TS_data=$B$1,ROW(INDIRECT("1:"&amp;ROWS(TS_data)))),ROWS($1:28)),1),"")</f>
        <v/>
      </c>
      <c r="C30" t="str">
        <f t="array" aca="1" ref="C30" ca="1">IF(ROWS($1:28)&lt;=COUNTIF(TS_data,$B$1),INDEX(MesData,SMALL(IF(TS_data=$B$1,ROW(INDIRECT("1:"&amp;ROWS(TS_data)))),ROWS($1:28)),2),"")</f>
        <v/>
      </c>
      <c r="D30" s="13" t="str">
        <f t="array" aca="1" ref="D30" ca="1">IF(ROWS($1:28)&lt;=COUNTIF(TS_data,$B$1),INDEX(MesData,SMALL(IF(TS_data=$B$1,ROW(INDIRECT("1:"&amp;ROWS(TS_data)))),ROWS($1:28)),3),"")</f>
        <v/>
      </c>
      <c r="E30" s="56" t="e">
        <f ca="1">IF(A30="","",IF(VLOOKUP($A30,'effectif equipe'!$B$2:$AS$283,6,FALSE)="","",VLOOKUP($A30,'effectif equipe'!$B$2:$AS$283,6,FALSE)))</f>
        <v>#N/A</v>
      </c>
      <c r="F30" s="56" t="str">
        <f ca="1">IF(B30="","",IF(VLOOKUP($A30,'effectif equipe'!$B$2:$AS$283,7,FALSE)="","",VLOOKUP($A30,'effectif equipe'!$B$2:$AS$283,7,FALSE)))</f>
        <v/>
      </c>
      <c r="G30" s="56" t="str">
        <f ca="1">IF(C30="","",IF(VLOOKUP($A30,'effectif equipe'!$B$2:$AS$283,8,FALSE)="","",VLOOKUP($A30,'effectif equipe'!$B$2:$AS$283,8,FALSE)))</f>
        <v/>
      </c>
      <c r="H30" s="56" t="e">
        <f ca="1">IF(A30="","",IF(VLOOKUP($A30,'effectif equipe'!$B$2:$AS$283,16,FALSE)="","",VLOOKUP($A30,'effectif equipe'!$B$2:$AS$283,16,FALSE)))</f>
        <v>#N/A</v>
      </c>
      <c r="I30" s="56" t="e">
        <f ca="1">IF(A30="","",IF(VLOOKUP($A30,'effectif equipe'!$B$2:$AS$283,19,FALSE)="","",VLOOKUP($A30,'effectif equipe'!$B$2:$AS$283,19,FALSE)))</f>
        <v>#N/A</v>
      </c>
    </row>
    <row r="31" spans="1:9" x14ac:dyDescent="0.25">
      <c r="A31" t="str">
        <f t="shared" ca="1" si="0"/>
        <v xml:space="preserve"> </v>
      </c>
      <c r="B31" t="str">
        <f t="array" aca="1" ref="B31" ca="1">IF(ROWS($1:29)&lt;=COUNTIF(TS_data,$B$1),INDEX(MesData,SMALL(IF(TS_data=$B$1,ROW(INDIRECT("1:"&amp;ROWS(TS_data)))),ROWS($1:29)),1),"")</f>
        <v/>
      </c>
      <c r="C31" t="str">
        <f t="array" aca="1" ref="C31" ca="1">IF(ROWS($1:29)&lt;=COUNTIF(TS_data,$B$1),INDEX(MesData,SMALL(IF(TS_data=$B$1,ROW(INDIRECT("1:"&amp;ROWS(TS_data)))),ROWS($1:29)),2),"")</f>
        <v/>
      </c>
      <c r="D31" s="13" t="str">
        <f t="array" aca="1" ref="D31" ca="1">IF(ROWS($1:29)&lt;=COUNTIF(TS_data,$B$1),INDEX(MesData,SMALL(IF(TS_data=$B$1,ROW(INDIRECT("1:"&amp;ROWS(TS_data)))),ROWS($1:29)),3),"")</f>
        <v/>
      </c>
      <c r="E31" s="56" t="e">
        <f ca="1">IF(A31="","",IF(VLOOKUP($A31,'effectif equipe'!$B$2:$AS$283,6,FALSE)="","",VLOOKUP($A31,'effectif equipe'!$B$2:$AS$283,6,FALSE)))</f>
        <v>#N/A</v>
      </c>
      <c r="F31" s="56" t="str">
        <f ca="1">IF(B31="","",IF(VLOOKUP($A31,'effectif equipe'!$B$2:$AS$283,7,FALSE)="","",VLOOKUP($A31,'effectif equipe'!$B$2:$AS$283,7,FALSE)))</f>
        <v/>
      </c>
      <c r="G31" s="56" t="str">
        <f ca="1">IF(C31="","",IF(VLOOKUP($A31,'effectif equipe'!$B$2:$AS$283,8,FALSE)="","",VLOOKUP($A31,'effectif equipe'!$B$2:$AS$283,8,FALSE)))</f>
        <v/>
      </c>
      <c r="H31" s="56" t="e">
        <f ca="1">IF(A31="","",IF(VLOOKUP($A31,'effectif equipe'!$B$2:$AS$283,16,FALSE)="","",VLOOKUP($A31,'effectif equipe'!$B$2:$AS$283,16,FALSE)))</f>
        <v>#N/A</v>
      </c>
      <c r="I31" s="56" t="e">
        <f ca="1">IF(A31="","",IF(VLOOKUP($A31,'effectif equipe'!$B$2:$AS$283,19,FALSE)="","",VLOOKUP($A31,'effectif equipe'!$B$2:$AS$283,19,FALSE)))</f>
        <v>#N/A</v>
      </c>
    </row>
    <row r="32" spans="1:9" x14ac:dyDescent="0.25">
      <c r="A32" t="str">
        <f t="shared" ca="1" si="0"/>
        <v xml:space="preserve"> </v>
      </c>
      <c r="B32" t="str">
        <f t="array" aca="1" ref="B32" ca="1">IF(ROWS($1:30)&lt;=COUNTIF(TS_data,$B$1),INDEX(MesData,SMALL(IF(TS_data=$B$1,ROW(INDIRECT("1:"&amp;ROWS(TS_data)))),ROWS($1:30)),1),"")</f>
        <v/>
      </c>
      <c r="C32" t="str">
        <f t="array" aca="1" ref="C32" ca="1">IF(ROWS($1:30)&lt;=COUNTIF(TS_data,$B$1),INDEX(MesData,SMALL(IF(TS_data=$B$1,ROW(INDIRECT("1:"&amp;ROWS(TS_data)))),ROWS($1:30)),2),"")</f>
        <v/>
      </c>
      <c r="D32" s="13" t="str">
        <f t="array" aca="1" ref="D32" ca="1">IF(ROWS($1:30)&lt;=COUNTIF(TS_data,$B$1),INDEX(MesData,SMALL(IF(TS_data=$B$1,ROW(INDIRECT("1:"&amp;ROWS(TS_data)))),ROWS($1:30)),3),"")</f>
        <v/>
      </c>
      <c r="E32" s="56" t="e">
        <f ca="1">IF(A32="","",IF(VLOOKUP($A32,'effectif equipe'!$B$2:$AS$283,6,FALSE)="","",VLOOKUP($A32,'effectif equipe'!$B$2:$AS$283,6,FALSE)))</f>
        <v>#N/A</v>
      </c>
      <c r="F32" s="56" t="str">
        <f ca="1">IF(B32="","",IF(VLOOKUP($A32,'effectif equipe'!$B$2:$AS$283,7,FALSE)="","",VLOOKUP($A32,'effectif equipe'!$B$2:$AS$283,7,FALSE)))</f>
        <v/>
      </c>
      <c r="G32" s="56" t="str">
        <f ca="1">IF(C32="","",IF(VLOOKUP($A32,'effectif equipe'!$B$2:$AS$283,8,FALSE)="","",VLOOKUP($A32,'effectif equipe'!$B$2:$AS$283,8,FALSE)))</f>
        <v/>
      </c>
      <c r="H32" s="56" t="e">
        <f ca="1">IF(A32="","",IF(VLOOKUP($A32,'effectif equipe'!$B$2:$AS$283,16,FALSE)="","",VLOOKUP($A32,'effectif equipe'!$B$2:$AS$283,16,FALSE)))</f>
        <v>#N/A</v>
      </c>
      <c r="I32" s="56" t="e">
        <f ca="1">IF(A32="","",IF(VLOOKUP($A32,'effectif equipe'!$B$2:$AS$283,19,FALSE)="","",VLOOKUP($A32,'effectif equipe'!$B$2:$AS$283,19,FALSE)))</f>
        <v>#N/A</v>
      </c>
    </row>
    <row r="33" spans="2:9" x14ac:dyDescent="0.25">
      <c r="B33" t="str">
        <f t="array" aca="1" ref="B33" ca="1">IF(ROWS($1:31)&lt;=COUNTIF(TS_data,$B$1),INDEX(MesData,SMALL(IF(TS_data=$B$1,ROW(INDIRECT("1:"&amp;ROWS(TS_data)))),ROWS($1:31)),1),"")</f>
        <v/>
      </c>
      <c r="C33" t="str">
        <f t="array" aca="1" ref="C33" ca="1">IF(ROWS($1:31)&lt;=COUNTIF(TS_data,$B$1),INDEX(MesData,SMALL(IF(TS_data=$B$1,ROW(INDIRECT("1:"&amp;ROWS(TS_data)))),ROWS($1:31)),2),"")</f>
        <v/>
      </c>
      <c r="D33" s="13" t="str">
        <f t="array" aca="1" ref="D33" ca="1">IF(ROWS($1:31)&lt;=COUNTIF(TS_data,$B$1),INDEX(MesData,SMALL(IF(TS_data=$B$1,ROW(INDIRECT("1:"&amp;ROWS(TS_data)))),ROWS($1:31)),3),"")</f>
        <v/>
      </c>
      <c r="E33" s="56" t="str">
        <f>IF(A33="","",IF(VLOOKUP($A33,'effectif equipe'!$B$2:$AS$283,6,FALSE)="","",VLOOKUP($A33,'effectif equipe'!$B$2:$AS$283,6,FALSE)))</f>
        <v/>
      </c>
      <c r="F33" s="56" t="str">
        <f ca="1">IF(B33="","",IF(VLOOKUP($A33,'effectif equipe'!$B$2:$AS$283,7,FALSE)="","",VLOOKUP($A33,'effectif equipe'!$B$2:$AS$283,7,FALSE)))</f>
        <v/>
      </c>
      <c r="G33" s="56" t="str">
        <f ca="1">IF(C33="","",IF(VLOOKUP($A33,'effectif equipe'!$B$2:$AS$283,8,FALSE)="","",VLOOKUP($A33,'effectif equipe'!$B$2:$AS$283,8,FALSE)))</f>
        <v/>
      </c>
      <c r="H33" s="56" t="str">
        <f>IF(A33="","",IF(VLOOKUP($A33,'effectif equipe'!$B$2:$AS$283,16,FALSE)="","",VLOOKUP($A33,'effectif equipe'!$B$2:$AS$283,16,FALSE)))</f>
        <v/>
      </c>
      <c r="I33" s="56" t="str">
        <f>IF(A33="","",IF(VLOOKUP($A33,'effectif equipe'!$B$2:$AS$283,19,FALSE)="","",VLOOKUP($A33,'effectif equipe'!$B$2:$AS$283,19,FALSE)))</f>
        <v/>
      </c>
    </row>
    <row r="34" spans="2:9" x14ac:dyDescent="0.25">
      <c r="B34" t="str">
        <f t="array" aca="1" ref="B34" ca="1">IF(ROWS($1:32)&lt;=COUNTIF(TS_data,$B$1),INDEX(MesData,SMALL(IF(TS_data=$B$1,ROW(INDIRECT("1:"&amp;ROWS(TS_data)))),ROWS($1:32)),1),"")</f>
        <v/>
      </c>
      <c r="C34" t="str">
        <f t="array" aca="1" ref="C34" ca="1">IF(ROWS($1:32)&lt;=COUNTIF(TS_data,$B$1),INDEX(MesData,SMALL(IF(TS_data=$B$1,ROW(INDIRECT("1:"&amp;ROWS(TS_data)))),ROWS($1:32)),2),"")</f>
        <v/>
      </c>
      <c r="D34" s="13" t="str">
        <f t="array" aca="1" ref="D34" ca="1">IF(ROWS($1:32)&lt;=COUNTIF(TS_data,$B$1),INDEX(MesData,SMALL(IF(TS_data=$B$1,ROW(INDIRECT("1:"&amp;ROWS(TS_data)))),ROWS($1:32)),3),"")</f>
        <v/>
      </c>
      <c r="E34" s="56" t="str">
        <f>IF(A34="","",IF(VLOOKUP($A34,'effectif equipe'!$B$2:$AS$283,6,FALSE)="","",VLOOKUP($A34,'effectif equipe'!$B$2:$AS$283,6,FALSE)))</f>
        <v/>
      </c>
      <c r="F34" s="56" t="str">
        <f ca="1">IF(B34="","",IF(VLOOKUP($A34,'effectif equipe'!$B$2:$AS$283,7,FALSE)="","",VLOOKUP($A34,'effectif equipe'!$B$2:$AS$283,7,FALSE)))</f>
        <v/>
      </c>
      <c r="G34" s="56" t="str">
        <f ca="1">IF(C34="","",IF(VLOOKUP($A34,'effectif equipe'!$B$2:$AS$283,8,FALSE)="","",VLOOKUP($A34,'effectif equipe'!$B$2:$AS$283,8,FALSE)))</f>
        <v/>
      </c>
      <c r="H34" s="56" t="str">
        <f>IF(A34="","",IF(VLOOKUP($A34,'effectif equipe'!$B$2:$AS$283,16,FALSE)="","",VLOOKUP($A34,'effectif equipe'!$B$2:$AS$283,16,FALSE)))</f>
        <v/>
      </c>
      <c r="I34" s="56" t="str">
        <f>IF(A34="","",IF(VLOOKUP($A34,'effectif equipe'!$B$2:$AS$283,19,FALSE)="","",VLOOKUP($A34,'effectif equipe'!$B$2:$AS$283,19,FALSE)))</f>
        <v/>
      </c>
    </row>
    <row r="35" spans="2:9" x14ac:dyDescent="0.25">
      <c r="B35" t="str">
        <f t="array" aca="1" ref="B35" ca="1">IF(ROWS($1:33)&lt;=COUNTIF(TS_data,$B$1),INDEX(MesData,SMALL(IF(TS_data=$B$1,ROW(INDIRECT("1:"&amp;ROWS(TS_data)))),ROWS($1:33)),1),"")</f>
        <v/>
      </c>
      <c r="C35" t="str">
        <f t="array" aca="1" ref="C35" ca="1">IF(ROWS($1:33)&lt;=COUNTIF(TS_data,$B$1),INDEX(MesData,SMALL(IF(TS_data=$B$1,ROW(INDIRECT("1:"&amp;ROWS(TS_data)))),ROWS($1:33)),2),"")</f>
        <v/>
      </c>
      <c r="D35" s="13" t="str">
        <f t="array" aca="1" ref="D35" ca="1">IF(ROWS($1:33)&lt;=COUNTIF(TS_data,$B$1),INDEX(MesData,SMALL(IF(TS_data=$B$1,ROW(INDIRECT("1:"&amp;ROWS(TS_data)))),ROWS($1:33)),3),"")</f>
        <v/>
      </c>
      <c r="E35" s="56" t="str">
        <f>IF(A35="","",IF(VLOOKUP($A35,'effectif equipe'!$B$2:$AS$283,6,FALSE)="","",VLOOKUP($A35,'effectif equipe'!$B$2:$AS$283,6,FALSE)))</f>
        <v/>
      </c>
      <c r="F35" s="56" t="str">
        <f ca="1">IF(B35="","",IF(VLOOKUP($A35,'effectif equipe'!$B$2:$AS$283,7,FALSE)="","",VLOOKUP($A35,'effectif equipe'!$B$2:$AS$283,7,FALSE)))</f>
        <v/>
      </c>
      <c r="G35" s="56" t="str">
        <f ca="1">IF(C35="","",IF(VLOOKUP($A35,'effectif equipe'!$B$2:$AS$283,8,FALSE)="","",VLOOKUP($A35,'effectif equipe'!$B$2:$AS$283,8,FALSE)))</f>
        <v/>
      </c>
      <c r="H35" s="56" t="str">
        <f>IF(A35="","",IF(VLOOKUP($A35,'effectif equipe'!$B$2:$AS$283,16,FALSE)="","",VLOOKUP($A35,'effectif equipe'!$B$2:$AS$283,16,FALSE)))</f>
        <v/>
      </c>
      <c r="I35" s="56" t="str">
        <f>IF(A35="","",IF(VLOOKUP($A35,'effectif equipe'!$B$2:$AS$283,19,FALSE)="","",VLOOKUP($A35,'effectif equipe'!$B$2:$AS$283,19,FALSE)))</f>
        <v/>
      </c>
    </row>
    <row r="36" spans="2:9" x14ac:dyDescent="0.25">
      <c r="B36" t="str">
        <f t="array" aca="1" ref="B36" ca="1">IF(ROWS($1:34)&lt;=COUNTIF(TS_data,$B$1),INDEX(MesData,SMALL(IF(TS_data=$B$1,ROW(INDIRECT("1:"&amp;ROWS(TS_data)))),ROWS($1:34)),1),"")</f>
        <v/>
      </c>
      <c r="C36" t="str">
        <f t="array" aca="1" ref="C36" ca="1">IF(ROWS($1:34)&lt;=COUNTIF(TS_data,$B$1),INDEX(MesData,SMALL(IF(TS_data=$B$1,ROW(INDIRECT("1:"&amp;ROWS(TS_data)))),ROWS($1:34)),2),"")</f>
        <v/>
      </c>
      <c r="D36" s="13" t="str">
        <f t="array" aca="1" ref="D36" ca="1">IF(ROWS($1:34)&lt;=COUNTIF(TS_data,$B$1),INDEX(MesData,SMALL(IF(TS_data=$B$1,ROW(INDIRECT("1:"&amp;ROWS(TS_data)))),ROWS($1:34)),3),"")</f>
        <v/>
      </c>
      <c r="E36" s="56" t="str">
        <f>IF(A36="","",IF(VLOOKUP($A36,'effectif equipe'!$B$2:$AS$283,6,FALSE)="","",VLOOKUP($A36,'effectif equipe'!$B$2:$AS$283,6,FALSE)))</f>
        <v/>
      </c>
      <c r="F36" s="56" t="str">
        <f ca="1">IF(B36="","",IF(VLOOKUP($A36,'effectif equipe'!$B$2:$AS$283,7,FALSE)="","",VLOOKUP($A36,'effectif equipe'!$B$2:$AS$283,7,FALSE)))</f>
        <v/>
      </c>
      <c r="G36" s="56" t="str">
        <f ca="1">IF(C36="","",IF(VLOOKUP($A36,'effectif equipe'!$B$2:$AS$283,8,FALSE)="","",VLOOKUP($A36,'effectif equipe'!$B$2:$AS$283,8,FALSE)))</f>
        <v/>
      </c>
      <c r="H36" s="56" t="str">
        <f>IF(A36="","",IF(VLOOKUP($A36,'effectif equipe'!$B$2:$AS$283,16,FALSE)="","",VLOOKUP($A36,'effectif equipe'!$B$2:$AS$283,16,FALSE)))</f>
        <v/>
      </c>
      <c r="I36" s="56" t="str">
        <f>IF(A36="","",IF(VLOOKUP($A36,'effectif equipe'!$B$2:$AS$283,19,FALSE)="","",VLOOKUP($A36,'effectif equipe'!$B$2:$AS$283,19,FALSE)))</f>
        <v/>
      </c>
    </row>
    <row r="37" spans="2:9" x14ac:dyDescent="0.25">
      <c r="B37" t="str">
        <f t="array" aca="1" ref="B37" ca="1">IF(ROWS($1:35)&lt;=COUNTIF(TS_data,$B$1),INDEX(MesData,SMALL(IF(TS_data=$B$1,ROW(INDIRECT("1:"&amp;ROWS(TS_data)))),ROWS($1:35)),1),"")</f>
        <v/>
      </c>
      <c r="C37" t="str">
        <f t="array" aca="1" ref="C37" ca="1">IF(ROWS($1:35)&lt;=COUNTIF(TS_data,$B$1),INDEX(MesData,SMALL(IF(TS_data=$B$1,ROW(INDIRECT("1:"&amp;ROWS(TS_data)))),ROWS($1:35)),2),"")</f>
        <v/>
      </c>
      <c r="D37" s="13" t="str">
        <f t="array" aca="1" ref="D37" ca="1">IF(ROWS($1:35)&lt;=COUNTIF(TS_data,$B$1),INDEX(MesData,SMALL(IF(TS_data=$B$1,ROW(INDIRECT("1:"&amp;ROWS(TS_data)))),ROWS($1:35)),3),"")</f>
        <v/>
      </c>
      <c r="E37" s="56" t="str">
        <f>IF(A37="","",IF(VLOOKUP($A37,'effectif equipe'!$B$2:$AS$283,6,FALSE)="","",VLOOKUP($A37,'effectif equipe'!$B$2:$AS$283,6,FALSE)))</f>
        <v/>
      </c>
      <c r="F37" s="56" t="str">
        <f ca="1">IF(B37="","",IF(VLOOKUP($A37,'effectif equipe'!$B$2:$AS$283,7,FALSE)="","",VLOOKUP($A37,'effectif equipe'!$B$2:$AS$283,7,FALSE)))</f>
        <v/>
      </c>
      <c r="G37" s="56" t="str">
        <f ca="1">IF(C37="","",IF(VLOOKUP($A37,'effectif equipe'!$B$2:$AS$283,8,FALSE)="","",VLOOKUP($A37,'effectif equipe'!$B$2:$AS$283,8,FALSE)))</f>
        <v/>
      </c>
      <c r="H37" s="56" t="str">
        <f>IF(A37="","",IF(VLOOKUP($A37,'effectif equipe'!$B$2:$AS$283,16,FALSE)="","",VLOOKUP($A37,'effectif equipe'!$B$2:$AS$283,16,FALSE)))</f>
        <v/>
      </c>
      <c r="I37" s="56" t="str">
        <f>IF(A37="","",IF(VLOOKUP($A37,'effectif equipe'!$B$2:$AS$283,19,FALSE)="","",VLOOKUP($A37,'effectif equipe'!$B$2:$AS$283,19,FALSE)))</f>
        <v/>
      </c>
    </row>
    <row r="38" spans="2:9" x14ac:dyDescent="0.25">
      <c r="B38" t="str">
        <f t="array" aca="1" ref="B38" ca="1">IF(ROWS($1:36)&lt;=COUNTIF(TS_data,$B$1),INDEX(MesData,SMALL(IF(TS_data=$B$1,ROW(INDIRECT("1:"&amp;ROWS(TS_data)))),ROWS($1:36)),1),"")</f>
        <v/>
      </c>
      <c r="C38" t="str">
        <f t="array" aca="1" ref="C38" ca="1">IF(ROWS($1:36)&lt;=COUNTIF(TS_data,$B$1),INDEX(MesData,SMALL(IF(TS_data=$B$1,ROW(INDIRECT("1:"&amp;ROWS(TS_data)))),ROWS($1:36)),2),"")</f>
        <v/>
      </c>
      <c r="D38" s="13" t="str">
        <f t="array" aca="1" ref="D38" ca="1">IF(ROWS($1:36)&lt;=COUNTIF(TS_data,$B$1),INDEX(MesData,SMALL(IF(TS_data=$B$1,ROW(INDIRECT("1:"&amp;ROWS(TS_data)))),ROWS($1:36)),3),"")</f>
        <v/>
      </c>
      <c r="E38" s="56" t="str">
        <f>IF(A38="","",IF(VLOOKUP($A38,'effectif equipe'!$B$2:$AS$283,6,FALSE)="","",VLOOKUP($A38,'effectif equipe'!$B$2:$AS$283,6,FALSE)))</f>
        <v/>
      </c>
      <c r="F38" s="56" t="str">
        <f ca="1">IF(B38="","",IF(VLOOKUP($A38,'effectif equipe'!$B$2:$AS$283,7,FALSE)="","",VLOOKUP($A38,'effectif equipe'!$B$2:$AS$283,7,FALSE)))</f>
        <v/>
      </c>
      <c r="G38" s="56" t="str">
        <f ca="1">IF(C38="","",IF(VLOOKUP($A38,'effectif equipe'!$B$2:$AS$283,8,FALSE)="","",VLOOKUP($A38,'effectif equipe'!$B$2:$AS$283,8,FALSE)))</f>
        <v/>
      </c>
      <c r="H38" s="56" t="str">
        <f>IF(A38="","",IF(VLOOKUP($A38,'effectif equipe'!$B$2:$AS$283,16,FALSE)="","",VLOOKUP($A38,'effectif equipe'!$B$2:$AS$283,16,FALSE)))</f>
        <v/>
      </c>
      <c r="I38" s="56" t="str">
        <f>IF(A38="","",IF(VLOOKUP($A38,'effectif equipe'!$B$2:$AS$283,19,FALSE)="","",VLOOKUP($A38,'effectif equipe'!$B$2:$AS$283,19,FALSE)))</f>
        <v/>
      </c>
    </row>
    <row r="39" spans="2:9" x14ac:dyDescent="0.25">
      <c r="B39" t="str">
        <f t="array" aca="1" ref="B39" ca="1">IF(ROWS($1:37)&lt;=COUNTIF(TS_data,$B$1),INDEX(MesData,SMALL(IF(TS_data=$B$1,ROW(INDIRECT("1:"&amp;ROWS(TS_data)))),ROWS($1:37)),1),"")</f>
        <v/>
      </c>
      <c r="C39" t="str">
        <f t="array" aca="1" ref="C39" ca="1">IF(ROWS($1:37)&lt;=COUNTIF(TS_data,$B$1),INDEX(MesData,SMALL(IF(TS_data=$B$1,ROW(INDIRECT("1:"&amp;ROWS(TS_data)))),ROWS($1:37)),2),"")</f>
        <v/>
      </c>
      <c r="D39" s="13" t="str">
        <f t="array" aca="1" ref="D39" ca="1">IF(ROWS($1:37)&lt;=COUNTIF(TS_data,$B$1),INDEX(MesData,SMALL(IF(TS_data=$B$1,ROW(INDIRECT("1:"&amp;ROWS(TS_data)))),ROWS($1:37)),3),"")</f>
        <v/>
      </c>
      <c r="E39" s="56" t="str">
        <f>IF(A39="","",IF(VLOOKUP($A39,'effectif equipe'!$B$2:$AS$283,6,FALSE)="","",VLOOKUP($A39,'effectif equipe'!$B$2:$AS$283,6,FALSE)))</f>
        <v/>
      </c>
      <c r="F39" s="56" t="str">
        <f ca="1">IF(B39="","",IF(VLOOKUP($A39,'effectif equipe'!$B$2:$AS$283,7,FALSE)="","",VLOOKUP($A39,'effectif equipe'!$B$2:$AS$283,7,FALSE)))</f>
        <v/>
      </c>
      <c r="G39" s="56" t="str">
        <f ca="1">IF(C39="","",IF(VLOOKUP($A39,'effectif equipe'!$B$2:$AS$283,8,FALSE)="","",VLOOKUP($A39,'effectif equipe'!$B$2:$AS$283,8,FALSE)))</f>
        <v/>
      </c>
      <c r="H39" s="56" t="str">
        <f>IF(A39="","",IF(VLOOKUP($A39,'effectif equipe'!$B$2:$AS$283,16,FALSE)="","",VLOOKUP($A39,'effectif equipe'!$B$2:$AS$283,16,FALSE)))</f>
        <v/>
      </c>
      <c r="I39" s="56" t="str">
        <f>IF(A39="","",IF(VLOOKUP($A39,'effectif equipe'!$B$2:$AS$283,19,FALSE)="","",VLOOKUP($A39,'effectif equipe'!$B$2:$AS$283,19,FALSE)))</f>
        <v/>
      </c>
    </row>
    <row r="40" spans="2:9" x14ac:dyDescent="0.25">
      <c r="B40" t="str">
        <f t="array" aca="1" ref="B40" ca="1">IF(ROWS($1:38)&lt;=COUNTIF(TS_data,$B$1),INDEX(MesData,SMALL(IF(TS_data=$B$1,ROW(INDIRECT("1:"&amp;ROWS(TS_data)))),ROWS($1:38)),1),"")</f>
        <v/>
      </c>
      <c r="C40" t="str">
        <f t="array" aca="1" ref="C40" ca="1">IF(ROWS($1:38)&lt;=COUNTIF(TS_data,$B$1),INDEX(MesData,SMALL(IF(TS_data=$B$1,ROW(INDIRECT("1:"&amp;ROWS(TS_data)))),ROWS($1:38)),2),"")</f>
        <v/>
      </c>
      <c r="D40" s="13" t="str">
        <f t="array" aca="1" ref="D40" ca="1">IF(ROWS($1:38)&lt;=COUNTIF(TS_data,$B$1),INDEX(MesData,SMALL(IF(TS_data=$B$1,ROW(INDIRECT("1:"&amp;ROWS(TS_data)))),ROWS($1:38)),3),"")</f>
        <v/>
      </c>
      <c r="E40" s="56" t="str">
        <f>IF(A40="","",VLOOKUP($A40,'effectif equipe'!$B$2:$AP$280,6,FALSE))</f>
        <v/>
      </c>
      <c r="H40" s="56" t="str">
        <f>IF(A40="","",IF(VLOOKUP($A40,'effectif equipe'!$B$2:$AS$283,16,FALSE)="","",VLOOKUP($A40,'effectif equipe'!$B$2:$AS$283,16,FALSE)))</f>
        <v/>
      </c>
      <c r="I40" s="56" t="str">
        <f>IF(A40="","",IF(VLOOKUP($A40,'effectif equipe'!$B$2:$AS$283,19,FALSE)="","",VLOOKUP($A40,'effectif equipe'!$B$2:$AS$283,19,FALSE)))</f>
        <v/>
      </c>
    </row>
    <row r="41" spans="2:9" x14ac:dyDescent="0.25">
      <c r="B41" t="str">
        <f t="array" aca="1" ref="B41" ca="1">IF(ROWS($1:39)&lt;=COUNTIF(TS_data,$B$1),INDEX(MesData,SMALL(IF(TS_data=$B$1,ROW(INDIRECT("1:"&amp;ROWS(TS_data)))),ROWS($1:39)),1),"")</f>
        <v/>
      </c>
      <c r="C41" t="str">
        <f t="array" aca="1" ref="C41" ca="1">IF(ROWS($1:39)&lt;=COUNTIF(TS_data,$B$1),INDEX(MesData,SMALL(IF(TS_data=$B$1,ROW(INDIRECT("1:"&amp;ROWS(TS_data)))),ROWS($1:39)),2),"")</f>
        <v/>
      </c>
      <c r="D41" s="13" t="str">
        <f t="array" aca="1" ref="D41" ca="1">IF(ROWS($1:39)&lt;=COUNTIF(TS_data,$B$1),INDEX(MesData,SMALL(IF(TS_data=$B$1,ROW(INDIRECT("1:"&amp;ROWS(TS_data)))),ROWS($1:39)),3),"")</f>
        <v/>
      </c>
      <c r="E41" s="56" t="str">
        <f>IF(A41="","",VLOOKUP($A41,'effectif equipe'!$B$2:$AP$280,6,FALSE))</f>
        <v/>
      </c>
      <c r="H41" s="56" t="str">
        <f>IF(A41="","",IF(VLOOKUP($A41,'effectif equipe'!$B$2:$AS$283,16,FALSE)="","",VLOOKUP($A41,'effectif equipe'!$B$2:$AS$283,16,FALSE)))</f>
        <v/>
      </c>
      <c r="I41" s="56" t="str">
        <f>IF(A41="","",IF(VLOOKUP($A41,'effectif equipe'!$B$2:$AS$283,19,FALSE)="","",VLOOKUP($A41,'effectif equipe'!$B$2:$AS$283,19,FALSE)))</f>
        <v/>
      </c>
    </row>
    <row r="42" spans="2:9" x14ac:dyDescent="0.25">
      <c r="B42" t="str">
        <f t="array" aca="1" ref="B42" ca="1">IF(ROWS($1:40)&lt;=COUNTIF(TS_data,$B$1),INDEX(MesData,SMALL(IF(TS_data=$B$1,ROW(INDIRECT("1:"&amp;ROWS(TS_data)))),ROWS($1:40)),1),"")</f>
        <v/>
      </c>
      <c r="C42" t="str">
        <f t="array" aca="1" ref="C42" ca="1">IF(ROWS($1:40)&lt;=COUNTIF(TS_data,$B$1),INDEX(MesData,SMALL(IF(TS_data=$B$1,ROW(INDIRECT("1:"&amp;ROWS(TS_data)))),ROWS($1:40)),2),"")</f>
        <v/>
      </c>
      <c r="D42" s="13" t="str">
        <f t="array" aca="1" ref="D42" ca="1">IF(ROWS($1:40)&lt;=COUNTIF(TS_data,$B$1),INDEX(MesData,SMALL(IF(TS_data=$B$1,ROW(INDIRECT("1:"&amp;ROWS(TS_data)))),ROWS($1:40)),3),"")</f>
        <v/>
      </c>
      <c r="E42" s="56" t="str">
        <f>IF(A42="","",VLOOKUP($A42,'effectif equipe'!$B$2:$AP$280,6,FALSE))</f>
        <v/>
      </c>
      <c r="H42" s="56" t="str">
        <f>IF(A42="","",IF(VLOOKUP($A42,'effectif equipe'!$B$2:$AS$283,16,FALSE)="","",VLOOKUP($A42,'effectif equipe'!$B$2:$AS$283,16,FALSE)))</f>
        <v/>
      </c>
      <c r="I42" s="56" t="str">
        <f>IF(A42="","",IF(VLOOKUP($A42,'effectif equipe'!$B$2:$AS$283,19,FALSE)="","",VLOOKUP($A42,'effectif equipe'!$B$2:$AS$283,19,FALSE)))</f>
        <v/>
      </c>
    </row>
    <row r="43" spans="2:9" x14ac:dyDescent="0.25">
      <c r="B43" t="str">
        <f t="array" aca="1" ref="B43" ca="1">IF(ROWS($1:41)&lt;=COUNTIF(TS_data,$B$1),INDEX(MesData,SMALL(IF(TS_data=$B$1,ROW(INDIRECT("1:"&amp;ROWS(TS_data)))),ROWS($1:41)),1),"")</f>
        <v/>
      </c>
      <c r="C43" t="str">
        <f t="array" aca="1" ref="C43" ca="1">IF(ROWS($1:41)&lt;=COUNTIF(TS_data,$B$1),INDEX(MesData,SMALL(IF(TS_data=$B$1,ROW(INDIRECT("1:"&amp;ROWS(TS_data)))),ROWS($1:41)),2),"")</f>
        <v/>
      </c>
      <c r="D43" s="13" t="str">
        <f t="array" aca="1" ref="D43" ca="1">IF(ROWS($1:41)&lt;=COUNTIF(TS_data,$B$1),INDEX(MesData,SMALL(IF(TS_data=$B$1,ROW(INDIRECT("1:"&amp;ROWS(TS_data)))),ROWS($1:41)),3),"")</f>
        <v/>
      </c>
      <c r="E43" s="56" t="str">
        <f>IF(A43="","",VLOOKUP($A43,'effectif equipe'!$B$2:$AP$280,6,FALSE))</f>
        <v/>
      </c>
      <c r="H43" s="56" t="str">
        <f>IF(A43="","",IF(VLOOKUP($A43,'effectif equipe'!$B$2:$AS$283,16,FALSE)="","",VLOOKUP($A43,'effectif equipe'!$B$2:$AS$283,16,FALSE)))</f>
        <v/>
      </c>
      <c r="I43" s="56" t="str">
        <f>IF(A43="","",IF(VLOOKUP($A43,'effectif equipe'!$B$2:$AS$283,19,FALSE)="","",VLOOKUP($A43,'effectif equipe'!$B$2:$AS$283,19,FALSE)))</f>
        <v/>
      </c>
    </row>
    <row r="44" spans="2:9" x14ac:dyDescent="0.25">
      <c r="B44" t="str">
        <f t="array" aca="1" ref="B44" ca="1">IF(ROWS($1:42)&lt;=COUNTIF(TS_data,$B$1),INDEX(MesData,SMALL(IF(TS_data=$B$1,ROW(INDIRECT("1:"&amp;ROWS(TS_data)))),ROWS($1:42)),1),"")</f>
        <v/>
      </c>
      <c r="C44" t="str">
        <f t="array" aca="1" ref="C44" ca="1">IF(ROWS($1:42)&lt;=COUNTIF(TS_data,$B$1),INDEX(MesData,SMALL(IF(TS_data=$B$1,ROW(INDIRECT("1:"&amp;ROWS(TS_data)))),ROWS($1:42)),2),"")</f>
        <v/>
      </c>
      <c r="D44" s="13" t="str">
        <f t="array" aca="1" ref="D44" ca="1">IF(ROWS($1:42)&lt;=COUNTIF(TS_data,$B$1),INDEX(MesData,SMALL(IF(TS_data=$B$1,ROW(INDIRECT("1:"&amp;ROWS(TS_data)))),ROWS($1:42)),3),"")</f>
        <v/>
      </c>
      <c r="E44" s="56" t="str">
        <f>IF(A44="","",VLOOKUP($A44,'effectif equipe'!$B$2:$AP$280,6,FALSE))</f>
        <v/>
      </c>
      <c r="H44" s="56" t="str">
        <f>IF(A44="","",IF(VLOOKUP($A44,'effectif equipe'!$B$2:$AS$283,16,FALSE)="","",VLOOKUP($A44,'effectif equipe'!$B$2:$AS$283,16,FALSE)))</f>
        <v/>
      </c>
      <c r="I44" s="56" t="str">
        <f>IF(A44="","",IF(VLOOKUP($A44,'effectif equipe'!$B$2:$AS$283,19,FALSE)="","",VLOOKUP($A44,'effectif equipe'!$B$2:$AS$283,19,FALSE)))</f>
        <v/>
      </c>
    </row>
    <row r="45" spans="2:9" x14ac:dyDescent="0.25">
      <c r="B45" t="str">
        <f t="array" aca="1" ref="B45" ca="1">IF(ROWS($1:43)&lt;=COUNTIF(TS_data,$B$1),INDEX(MesData,SMALL(IF(TS_data=$B$1,ROW(INDIRECT("1:"&amp;ROWS(TS_data)))),ROWS($1:43)),1),"")</f>
        <v/>
      </c>
      <c r="D45" s="13" t="str">
        <f t="array" aca="1" ref="D45" ca="1">IF(ROWS($1:43)&lt;=COUNTIF(TS_data,$B$1),INDEX(MesData,SMALL(IF(TS_data=$B$1,ROW(INDIRECT("1:"&amp;ROWS(TS_data)))),ROWS($1:43)),3),"")</f>
        <v/>
      </c>
      <c r="E45" s="56" t="str">
        <f>IF(A45="","",VLOOKUP($A45,'effectif equipe'!$B$2:$AP$280,6,FALSE))</f>
        <v/>
      </c>
    </row>
    <row r="46" spans="2:9" x14ac:dyDescent="0.25">
      <c r="B46" t="str">
        <f t="array" aca="1" ref="B46" ca="1">IF(ROWS($1:44)&lt;=COUNTIF(TS_data,$B$1),INDEX(MesData,SMALL(IF(TS_data=$B$1,ROW(INDIRECT("1:"&amp;ROWS(TS_data)))),ROWS($1:44)),1),"")</f>
        <v/>
      </c>
      <c r="C46" t="str">
        <f t="array" aca="1" ref="C46" ca="1">IF(ROWS($1:44)&lt;=COUNTIF(TS_data,$B$1),INDEX(MesData,SMALL(IF(TS_data=$B$1,ROW(INDIRECT("1:"&amp;ROWS(TS_data)))),ROWS($1:44)),2),"")</f>
        <v/>
      </c>
      <c r="D46" s="13" t="str">
        <f t="array" aca="1" ref="D46" ca="1">IF(ROWS($1:44)&lt;=COUNTIF(TS_data,$B$1),INDEX(MesData,SMALL(IF(TS_data=$B$1,ROW(INDIRECT("1:"&amp;ROWS(TS_data)))),ROWS($1:44)),3),"")</f>
        <v/>
      </c>
      <c r="E46" s="56" t="str">
        <f>IF(A46="","",VLOOKUP($A46,'effectif equipe'!$B$2:$AP$280,6,FALSE))</f>
        <v/>
      </c>
    </row>
    <row r="47" spans="2:9" x14ac:dyDescent="0.25">
      <c r="B47" t="str">
        <f t="array" aca="1" ref="B47" ca="1">IF(ROWS($1:45)&lt;=COUNTIF(TS_data,$B$1),INDEX(MesData,SMALL(IF(TS_data=$B$1,ROW(INDIRECT("1:"&amp;ROWS(TS_data)))),ROWS($1:45)),1),"")</f>
        <v/>
      </c>
      <c r="C47" t="str">
        <f t="array" aca="1" ref="C47" ca="1">IF(ROWS($1:45)&lt;=COUNTIF(TS_data,$B$1),INDEX(MesData,SMALL(IF(TS_data=$B$1,ROW(INDIRECT("1:"&amp;ROWS(TS_data)))),ROWS($1:45)),2),"")</f>
        <v/>
      </c>
      <c r="D47" s="13" t="str">
        <f t="array" aca="1" ref="D47" ca="1">IF(ROWS($1:45)&lt;=COUNTIF(TS_data,$B$1),INDEX(MesData,SMALL(IF(TS_data=$B$1,ROW(INDIRECT("1:"&amp;ROWS(TS_data)))),ROWS($1:45)),3),"")</f>
        <v/>
      </c>
      <c r="E47" s="56" t="str">
        <f>IF(A47="","",VLOOKUP($A47,'effectif equipe'!$B$2:$AP$280,6,FALSE))</f>
        <v/>
      </c>
    </row>
    <row r="48" spans="2:9" x14ac:dyDescent="0.25">
      <c r="B48" t="str">
        <f t="array" aca="1" ref="B48" ca="1">IF(ROWS($1:46)&lt;=COUNTIF(TS_data,$B$1),INDEX(MesData,SMALL(IF(TS_data=$B$1,ROW(INDIRECT("1:"&amp;ROWS(TS_data)))),ROWS($1:46)),1),"")</f>
        <v/>
      </c>
      <c r="C48" t="str">
        <f t="array" aca="1" ref="C48" ca="1">IF(ROWS($1:46)&lt;=COUNTIF(TS_data,$B$1),INDEX(MesData,SMALL(IF(TS_data=$B$1,ROW(INDIRECT("1:"&amp;ROWS(TS_data)))),ROWS($1:46)),2),"")</f>
        <v/>
      </c>
      <c r="D48" s="13" t="str">
        <f t="array" aca="1" ref="D48" ca="1">IF(ROWS($1:46)&lt;=COUNTIF(TS_data,$B$1),INDEX(MesData,SMALL(IF(TS_data=$B$1,ROW(INDIRECT("1:"&amp;ROWS(TS_data)))),ROWS($1:46)),3),"")</f>
        <v/>
      </c>
      <c r="E48" s="56" t="str">
        <f>IF(A48="","",VLOOKUP($A48,'effectif equipe'!$B$2:$AP$280,6,FALSE))</f>
        <v/>
      </c>
    </row>
    <row r="49" spans="2:5" x14ac:dyDescent="0.25">
      <c r="B49" t="str">
        <f t="array" aca="1" ref="B49" ca="1">IF(ROWS($1:47)&lt;=COUNTIF(TS_data,$B$1),INDEX(MesData,SMALL(IF(TS_data=$B$1,ROW(INDIRECT("1:"&amp;ROWS(TS_data)))),ROWS($1:47)),1),"")</f>
        <v/>
      </c>
      <c r="C49" t="str">
        <f t="array" aca="1" ref="C49" ca="1">IF(ROWS($1:47)&lt;=COUNTIF(TS_data,$B$1),INDEX(MesData,SMALL(IF(TS_data=$B$1,ROW(INDIRECT("1:"&amp;ROWS(TS_data)))),ROWS($1:47)),2),"")</f>
        <v/>
      </c>
      <c r="D49" s="13" t="str">
        <f t="array" aca="1" ref="D49" ca="1">IF(ROWS($1:47)&lt;=COUNTIF(TS_data,$B$1),INDEX(MesData,SMALL(IF(TS_data=$B$1,ROW(INDIRECT("1:"&amp;ROWS(TS_data)))),ROWS($1:47)),3),"")</f>
        <v/>
      </c>
      <c r="E49" s="56" t="str">
        <f>IF(A49="","",VLOOKUP($A49,'effectif equipe'!$B$2:$AP$280,6,FALSE))</f>
        <v/>
      </c>
    </row>
    <row r="50" spans="2:5" x14ac:dyDescent="0.25">
      <c r="B50" t="str">
        <f t="array" aca="1" ref="B50" ca="1">IF(ROWS($1:48)&lt;=COUNTIF(TS_data,$B$1),INDEX(MesData,SMALL(IF(TS_data=$B$1,ROW(INDIRECT("1:"&amp;ROWS(TS_data)))),ROWS($1:48)),1),"")</f>
        <v/>
      </c>
      <c r="C50" t="str">
        <f t="array" aca="1" ref="C50" ca="1">IF(ROWS($1:48)&lt;=COUNTIF(TS_data,$B$1),INDEX(MesData,SMALL(IF(TS_data=$B$1,ROW(INDIRECT("1:"&amp;ROWS(TS_data)))),ROWS($1:48)),2),"")</f>
        <v/>
      </c>
      <c r="D50" s="13" t="str">
        <f t="array" aca="1" ref="D50" ca="1">IF(ROWS($1:48)&lt;=COUNTIF(TS_data,$B$1),INDEX(MesData,SMALL(IF(TS_data=$B$1,ROW(INDIRECT("1:"&amp;ROWS(TS_data)))),ROWS($1:48)),3),"")</f>
        <v/>
      </c>
      <c r="E50" s="56" t="str">
        <f>IF(A50="","",VLOOKUP($A50,'effectif equipe'!$B$2:$AP$280,6,FALSE))</f>
        <v/>
      </c>
    </row>
    <row r="51" spans="2:5" x14ac:dyDescent="0.25">
      <c r="B51" t="str">
        <f t="array" aca="1" ref="B51" ca="1">IF(ROWS($1:49)&lt;=COUNTIF(TS_data,$B$1),INDEX(MesData,SMALL(IF(TS_data=$B$1,ROW(INDIRECT("1:"&amp;ROWS(TS_data)))),ROWS($1:49)),1),"")</f>
        <v/>
      </c>
      <c r="C51" t="str">
        <f t="array" aca="1" ref="C51" ca="1">IF(ROWS($1:49)&lt;=COUNTIF(TS_data,$B$1),INDEX(MesData,SMALL(IF(TS_data=$B$1,ROW(INDIRECT("1:"&amp;ROWS(TS_data)))),ROWS($1:49)),2),"")</f>
        <v/>
      </c>
      <c r="D51" s="13" t="str">
        <f t="array" aca="1" ref="D51" ca="1">IF(ROWS($1:49)&lt;=COUNTIF(TS_data,$B$1),INDEX(MesData,SMALL(IF(TS_data=$B$1,ROW(INDIRECT("1:"&amp;ROWS(TS_data)))),ROWS($1:49)),3),"")</f>
        <v/>
      </c>
      <c r="E51" s="56" t="str">
        <f>IF(A51="","",VLOOKUP($A51,'effectif equipe'!$B$2:$AP$280,6,FALSE))</f>
        <v/>
      </c>
    </row>
    <row r="52" spans="2:5" x14ac:dyDescent="0.25">
      <c r="B52" t="str">
        <f t="array" aca="1" ref="B52" ca="1">IF(ROWS($1:50)&lt;=COUNTIF(TS_data,$B$1),INDEX(MesData,SMALL(IF(TS_data=$B$1,ROW(INDIRECT("1:"&amp;ROWS(TS_data)))),ROWS($1:50)),1),"")</f>
        <v/>
      </c>
      <c r="C52" t="str">
        <f t="array" aca="1" ref="C52" ca="1">IF(ROWS($1:50)&lt;=COUNTIF(TS_data,$B$1),INDEX(MesData,SMALL(IF(TS_data=$B$1,ROW(INDIRECT("1:"&amp;ROWS(TS_data)))),ROWS($1:50)),2),"")</f>
        <v/>
      </c>
      <c r="D52" s="13" t="str">
        <f t="array" aca="1" ref="D52" ca="1">IF(ROWS($1:50)&lt;=COUNTIF(TS_data,$B$1),INDEX(MesData,SMALL(IF(TS_data=$B$1,ROW(INDIRECT("1:"&amp;ROWS(TS_data)))),ROWS($1:50)),3),"")</f>
        <v/>
      </c>
      <c r="E52" s="56" t="str">
        <f>IF(A52="","",VLOOKUP($A52,'effectif equipe'!$B$2:$AP$280,6,FALSE))</f>
        <v/>
      </c>
    </row>
    <row r="53" spans="2:5" x14ac:dyDescent="0.25">
      <c r="B53" t="str">
        <f t="array" aca="1" ref="B53" ca="1">IF(ROWS($1:51)&lt;=COUNTIF(TS_data,$B$1),INDEX(MesData,SMALL(IF(TS_data=$B$1,ROW(INDIRECT("1:"&amp;ROWS(TS_data)))),ROWS($1:51)),1),"")</f>
        <v/>
      </c>
      <c r="C53" t="str">
        <f t="array" aca="1" ref="C53" ca="1">IF(ROWS($1:51)&lt;=COUNTIF(TS_data,$B$1),INDEX(MesData,SMALL(IF(TS_data=$B$1,ROW(INDIRECT("1:"&amp;ROWS(TS_data)))),ROWS($1:51)),2),"")</f>
        <v/>
      </c>
      <c r="D53" s="13" t="str">
        <f t="array" aca="1" ref="D53" ca="1">IF(ROWS($1:51)&lt;=COUNTIF(TS_data,$B$1),INDEX(MesData,SMALL(IF(TS_data=$B$1,ROW(INDIRECT("1:"&amp;ROWS(TS_data)))),ROWS($1:51)),3),"")</f>
        <v/>
      </c>
      <c r="E53" s="56" t="str">
        <f>IF(A53="","",VLOOKUP($A53,'effectif equipe'!$B$2:$AP$280,6,FALSE))</f>
        <v/>
      </c>
    </row>
    <row r="54" spans="2:5" x14ac:dyDescent="0.25">
      <c r="B54" t="str">
        <f t="array" aca="1" ref="B54" ca="1">IF(ROWS($1:52)&lt;=COUNTIF(TS_data,$B$1),INDEX(MesData,SMALL(IF(TS_data=$B$1,ROW(INDIRECT("1:"&amp;ROWS(TS_data)))),ROWS($1:52)),1),"")</f>
        <v/>
      </c>
      <c r="C54" t="str">
        <f t="array" aca="1" ref="C54" ca="1">IF(ROWS($1:52)&lt;=COUNTIF(TS_data,$B$1),INDEX(MesData,SMALL(IF(TS_data=$B$1,ROW(INDIRECT("1:"&amp;ROWS(TS_data)))),ROWS($1:52)),2),"")</f>
        <v/>
      </c>
      <c r="D54" s="13" t="str">
        <f t="array" aca="1" ref="D54" ca="1">IF(ROWS($1:52)&lt;=COUNTIF(TS_data,$B$1),INDEX(MesData,SMALL(IF(TS_data=$B$1,ROW(INDIRECT("1:"&amp;ROWS(TS_data)))),ROWS($1:52)),3),"")</f>
        <v/>
      </c>
      <c r="E54" s="56" t="str">
        <f>IF(A54="","",VLOOKUP($A54,'effectif equipe'!$B$2:$AP$280,6,FALSE))</f>
        <v/>
      </c>
    </row>
    <row r="55" spans="2:5" x14ac:dyDescent="0.25">
      <c r="B55" t="str">
        <f t="array" aca="1" ref="B55" ca="1">IF(ROWS($1:53)&lt;=COUNTIF(TS_data,$B$1),INDEX(MesData,SMALL(IF(TS_data=$B$1,ROW(INDIRECT("1:"&amp;ROWS(TS_data)))),ROWS($1:53)),1),"")</f>
        <v/>
      </c>
      <c r="C55" t="str">
        <f t="array" aca="1" ref="C55" ca="1">IF(ROWS($1:53)&lt;=COUNTIF(TS_data,$B$1),INDEX(MesData,SMALL(IF(TS_data=$B$1,ROW(INDIRECT("1:"&amp;ROWS(TS_data)))),ROWS($1:53)),2),"")</f>
        <v/>
      </c>
      <c r="D55" s="13" t="str">
        <f t="array" aca="1" ref="D55" ca="1">IF(ROWS($1:53)&lt;=COUNTIF(TS_data,$B$1),INDEX(MesData,SMALL(IF(TS_data=$B$1,ROW(INDIRECT("1:"&amp;ROWS(TS_data)))),ROWS($1:53)),3),"")</f>
        <v/>
      </c>
      <c r="E55" s="56" t="str">
        <f>IF(A55="","",VLOOKUP($A55,'effectif equipe'!$B$2:$AP$280,6,FALSE))</f>
        <v/>
      </c>
    </row>
    <row r="56" spans="2:5" x14ac:dyDescent="0.25">
      <c r="B56" t="str">
        <f t="array" aca="1" ref="B56" ca="1">IF(ROWS($1:54)&lt;=COUNTIF(TS_data,$B$1),INDEX(MesData,SMALL(IF(TS_data=$B$1,ROW(INDIRECT("1:"&amp;ROWS(TS_data)))),ROWS($1:54)),1),"")</f>
        <v/>
      </c>
      <c r="C56" t="str">
        <f t="array" aca="1" ref="C56" ca="1">IF(ROWS($1:54)&lt;=COUNTIF(TS_data,$B$1),INDEX(MesData,SMALL(IF(TS_data=$B$1,ROW(INDIRECT("1:"&amp;ROWS(TS_data)))),ROWS($1:54)),2),"")</f>
        <v/>
      </c>
      <c r="D56" s="13" t="str">
        <f t="array" aca="1" ref="D56" ca="1">IF(ROWS($1:54)&lt;=COUNTIF(TS_data,$B$1),INDEX(MesData,SMALL(IF(TS_data=$B$1,ROW(INDIRECT("1:"&amp;ROWS(TS_data)))),ROWS($1:54)),3),"")</f>
        <v/>
      </c>
      <c r="E56" s="56" t="str">
        <f>IF(A56="","",VLOOKUP($A56,'effectif equipe'!$B$2:$AP$280,6,FALSE))</f>
        <v/>
      </c>
    </row>
    <row r="57" spans="2:5" x14ac:dyDescent="0.25">
      <c r="B57" t="str">
        <f t="array" aca="1" ref="B57" ca="1">IF(ROWS($1:55)&lt;=COUNTIF(TS_data,$B$1),INDEX(MesData,SMALL(IF(TS_data=$B$1,ROW(INDIRECT("1:"&amp;ROWS(TS_data)))),ROWS($1:55)),1),"")</f>
        <v/>
      </c>
      <c r="C57" t="str">
        <f t="array" aca="1" ref="C57" ca="1">IF(ROWS($1:55)&lt;=COUNTIF(TS_data,$B$1),INDEX(MesData,SMALL(IF(TS_data=$B$1,ROW(INDIRECT("1:"&amp;ROWS(TS_data)))),ROWS($1:55)),2),"")</f>
        <v/>
      </c>
      <c r="D57" s="13" t="str">
        <f t="array" aca="1" ref="D57" ca="1">IF(ROWS($1:55)&lt;=COUNTIF(TS_data,$B$1),INDEX(MesData,SMALL(IF(TS_data=$B$1,ROW(INDIRECT("1:"&amp;ROWS(TS_data)))),ROWS($1:55)),3),"")</f>
        <v/>
      </c>
      <c r="E57" s="56" t="str">
        <f>IF(A57="","",VLOOKUP($A57,'effectif equipe'!$B$2:$AP$280,6,FALSE))</f>
        <v/>
      </c>
    </row>
    <row r="58" spans="2:5" x14ac:dyDescent="0.25">
      <c r="B58" t="str">
        <f t="array" aca="1" ref="B58" ca="1">IF(ROWS($1:56)&lt;=COUNTIF(TS_data,$B$1),INDEX(MesData,SMALL(IF(TS_data=$B$1,ROW(INDIRECT("1:"&amp;ROWS(TS_data)))),ROWS($1:56)),1),"")</f>
        <v/>
      </c>
      <c r="C58" t="str">
        <f t="array" aca="1" ref="C58" ca="1">IF(ROWS($1:56)&lt;=COUNTIF(TS_data,$B$1),INDEX(MesData,SMALL(IF(TS_data=$B$1,ROW(INDIRECT("1:"&amp;ROWS(TS_data)))),ROWS($1:56)),2),"")</f>
        <v/>
      </c>
      <c r="D58" s="13" t="str">
        <f t="array" aca="1" ref="D58" ca="1">IF(ROWS($1:56)&lt;=COUNTIF(TS_data,$B$1),INDEX(MesData,SMALL(IF(TS_data=$B$1,ROW(INDIRECT("1:"&amp;ROWS(TS_data)))),ROWS($1:56)),3),"")</f>
        <v/>
      </c>
      <c r="E58" s="56" t="str">
        <f>IF(A58="","",VLOOKUP($A58,'effectif equipe'!$B$2:$AP$280,6,FALSE))</f>
        <v/>
      </c>
    </row>
    <row r="59" spans="2:5" x14ac:dyDescent="0.25">
      <c r="B59" t="str">
        <f t="array" aca="1" ref="B59" ca="1">IF(ROWS($1:57)&lt;=COUNTIF(TS_data,$B$1),INDEX(MesData,SMALL(IF(TS_data=$B$1,ROW(INDIRECT("1:"&amp;ROWS(TS_data)))),ROWS($1:57)),1),"")</f>
        <v/>
      </c>
      <c r="C59" t="str">
        <f t="array" aca="1" ref="C59" ca="1">IF(ROWS($1:57)&lt;=COUNTIF(TS_data,$B$1),INDEX(MesData,SMALL(IF(TS_data=$B$1,ROW(INDIRECT("1:"&amp;ROWS(TS_data)))),ROWS($1:57)),2),"")</f>
        <v/>
      </c>
      <c r="D59" s="13" t="str">
        <f t="array" aca="1" ref="D59" ca="1">IF(ROWS($1:57)&lt;=COUNTIF(TS_data,$B$1),INDEX(MesData,SMALL(IF(TS_data=$B$1,ROW(INDIRECT("1:"&amp;ROWS(TS_data)))),ROWS($1:57)),3),"")</f>
        <v/>
      </c>
      <c r="E59" s="56" t="str">
        <f>IF(A59="","",VLOOKUP($A59,'effectif equipe'!$B$2:$AP$280,6,FALSE))</f>
        <v/>
      </c>
    </row>
    <row r="60" spans="2:5" x14ac:dyDescent="0.25">
      <c r="B60" t="str">
        <f t="array" aca="1" ref="B60" ca="1">IF(ROWS($1:58)&lt;=COUNTIF(TS_data,$B$1),INDEX(MesData,SMALL(IF(TS_data=$B$1,ROW(INDIRECT("1:"&amp;ROWS(TS_data)))),ROWS($1:58)),1),"")</f>
        <v/>
      </c>
      <c r="C60" t="str">
        <f t="array" aca="1" ref="C60" ca="1">IF(ROWS($1:58)&lt;=COUNTIF(TS_data,$B$1),INDEX(MesData,SMALL(IF(TS_data=$B$1,ROW(INDIRECT("1:"&amp;ROWS(TS_data)))),ROWS($1:58)),2),"")</f>
        <v/>
      </c>
      <c r="D60" s="13" t="str">
        <f t="array" aca="1" ref="D60" ca="1">IF(ROWS($1:58)&lt;=COUNTIF(TS_data,$B$1),INDEX(MesData,SMALL(IF(TS_data=$B$1,ROW(INDIRECT("1:"&amp;ROWS(TS_data)))),ROWS($1:58)),3),"")</f>
        <v/>
      </c>
      <c r="E60" s="56" t="str">
        <f>IF(A60="","",VLOOKUP($A60,'effectif equipe'!$B$2:$AP$280,6,FALSE))</f>
        <v/>
      </c>
    </row>
    <row r="61" spans="2:5" x14ac:dyDescent="0.25">
      <c r="B61" t="str">
        <f t="array" aca="1" ref="B61" ca="1">IF(ROWS($1:59)&lt;=COUNTIF(TS_data,$B$1),INDEX(MesData,SMALL(IF(TS_data=$B$1,ROW(INDIRECT("1:"&amp;ROWS(TS_data)))),ROWS($1:59)),1),"")</f>
        <v/>
      </c>
      <c r="C61" t="str">
        <f t="array" aca="1" ref="C61" ca="1">IF(ROWS($1:59)&lt;=COUNTIF(TS_data,$B$1),INDEX(MesData,SMALL(IF(TS_data=$B$1,ROW(INDIRECT("1:"&amp;ROWS(TS_data)))),ROWS($1:59)),2),"")</f>
        <v/>
      </c>
      <c r="D61" s="13" t="str">
        <f t="array" aca="1" ref="D61" ca="1">IF(ROWS($1:59)&lt;=COUNTIF(TS_data,$B$1),INDEX(MesData,SMALL(IF(TS_data=$B$1,ROW(INDIRECT("1:"&amp;ROWS(TS_data)))),ROWS($1:59)),3),"")</f>
        <v/>
      </c>
      <c r="E61" s="56" t="str">
        <f>IF(A61="","",VLOOKUP($A61,'effectif equipe'!$B$2:$AP$280,6,FALSE))</f>
        <v/>
      </c>
    </row>
    <row r="62" spans="2:5" x14ac:dyDescent="0.25">
      <c r="B62" t="str">
        <f t="array" aca="1" ref="B62" ca="1">IF(ROWS($1:60)&lt;=COUNTIF(TS_data,$B$1),INDEX(MesData,SMALL(IF(TS_data=$B$1,ROW(INDIRECT("1:"&amp;ROWS(TS_data)))),ROWS($1:60)),1),"")</f>
        <v/>
      </c>
      <c r="C62" t="str">
        <f t="array" aca="1" ref="C62" ca="1">IF(ROWS($1:60)&lt;=COUNTIF(TS_data,$B$1),INDEX(MesData,SMALL(IF(TS_data=$B$1,ROW(INDIRECT("1:"&amp;ROWS(TS_data)))),ROWS($1:60)),2),"")</f>
        <v/>
      </c>
      <c r="D62" s="13" t="str">
        <f t="array" aca="1" ref="D62" ca="1">IF(ROWS($1:60)&lt;=COUNTIF(TS_data,$B$1),INDEX(MesData,SMALL(IF(TS_data=$B$1,ROW(INDIRECT("1:"&amp;ROWS(TS_data)))),ROWS($1:60)),3),"")</f>
        <v/>
      </c>
      <c r="E62" s="56" t="str">
        <f>IF(A62="","",VLOOKUP($A62,'effectif equipe'!$B$2:$AP$280,6,FALSE))</f>
        <v/>
      </c>
    </row>
    <row r="63" spans="2:5" x14ac:dyDescent="0.25">
      <c r="B63" t="str">
        <f t="array" aca="1" ref="B63" ca="1">IF(ROWS($1:61)&lt;=COUNTIF(TS_data,$B$1),INDEX(MesData,SMALL(IF(TS_data=$B$1,ROW(INDIRECT("1:"&amp;ROWS(TS_data)))),ROWS($1:61)),1),"")</f>
        <v/>
      </c>
      <c r="C63" t="str">
        <f t="array" aca="1" ref="C63" ca="1">IF(ROWS($1:61)&lt;=COUNTIF(TS_data,$B$1),INDEX(MesData,SMALL(IF(TS_data=$B$1,ROW(INDIRECT("1:"&amp;ROWS(TS_data)))),ROWS($1:61)),2),"")</f>
        <v/>
      </c>
      <c r="D63" s="13" t="str">
        <f t="array" aca="1" ref="D63" ca="1">IF(ROWS($1:61)&lt;=COUNTIF(TS_data,$B$1),INDEX(MesData,SMALL(IF(TS_data=$B$1,ROW(INDIRECT("1:"&amp;ROWS(TS_data)))),ROWS($1:61)),3),"")</f>
        <v/>
      </c>
      <c r="E63" s="56" t="str">
        <f>IF(A63="","",VLOOKUP($A63,'effectif equipe'!$B$2:$AP$280,6,FALSE))</f>
        <v/>
      </c>
    </row>
    <row r="64" spans="2:5" x14ac:dyDescent="0.25">
      <c r="B64" t="str">
        <f t="array" aca="1" ref="B64" ca="1">IF(ROWS($1:62)&lt;=COUNTIF(TS_data,$B$1),INDEX(MesData,SMALL(IF(TS_data=$B$1,ROW(INDIRECT("1:"&amp;ROWS(TS_data)))),ROWS($1:62)),1),"")</f>
        <v/>
      </c>
      <c r="C64" t="str">
        <f t="array" aca="1" ref="C64" ca="1">IF(ROWS($1:62)&lt;=COUNTIF(TS_data,$B$1),INDEX(MesData,SMALL(IF(TS_data=$B$1,ROW(INDIRECT("1:"&amp;ROWS(TS_data)))),ROWS($1:62)),2),"")</f>
        <v/>
      </c>
      <c r="D64" s="13" t="str">
        <f t="array" aca="1" ref="D64" ca="1">IF(ROWS($1:62)&lt;=COUNTIF(TS_data,$B$1),INDEX(MesData,SMALL(IF(TS_data=$B$1,ROW(INDIRECT("1:"&amp;ROWS(TS_data)))),ROWS($1:62)),3),"")</f>
        <v/>
      </c>
      <c r="E64" s="56" t="str">
        <f>IF(A64="","",VLOOKUP($A64,'effectif equipe'!$B$2:$AP$280,6,FALSE))</f>
        <v/>
      </c>
    </row>
    <row r="65" spans="2:5" x14ac:dyDescent="0.25">
      <c r="B65" t="str">
        <f t="array" aca="1" ref="B65" ca="1">IF(ROWS($1:63)&lt;=COUNTIF(TS_data,$B$1),INDEX(MesData,SMALL(IF(TS_data=$B$1,ROW(INDIRECT("1:"&amp;ROWS(TS_data)))),ROWS($1:63)),1),"")</f>
        <v/>
      </c>
      <c r="C65" t="str">
        <f t="array" aca="1" ref="C65" ca="1">IF(ROWS($1:63)&lt;=COUNTIF(TS_data,$B$1),INDEX(MesData,SMALL(IF(TS_data=$B$1,ROW(INDIRECT("1:"&amp;ROWS(TS_data)))),ROWS($1:63)),2),"")</f>
        <v/>
      </c>
      <c r="D65" s="13" t="str">
        <f t="array" aca="1" ref="D65" ca="1">IF(ROWS($1:63)&lt;=COUNTIF(TS_data,$B$1),INDEX(MesData,SMALL(IF(TS_data=$B$1,ROW(INDIRECT("1:"&amp;ROWS(TS_data)))),ROWS($1:63)),3),"")</f>
        <v/>
      </c>
      <c r="E65" s="56" t="str">
        <f>IF(A65="","",VLOOKUP($A65,'effectif equipe'!$B$2:$AP$280,6,FALSE))</f>
        <v/>
      </c>
    </row>
    <row r="66" spans="2:5" x14ac:dyDescent="0.25">
      <c r="B66" t="str">
        <f t="array" aca="1" ref="B66" ca="1">IF(ROWS($1:64)&lt;=COUNTIF(TS_data,$B$1),INDEX(MesData,SMALL(IF(TS_data=$B$1,ROW(INDIRECT("1:"&amp;ROWS(TS_data)))),ROWS($1:64)),1),"")</f>
        <v/>
      </c>
      <c r="C66" t="str">
        <f t="array" aca="1" ref="C66" ca="1">IF(ROWS($1:64)&lt;=COUNTIF(TS_data,$B$1),INDEX(MesData,SMALL(IF(TS_data=$B$1,ROW(INDIRECT("1:"&amp;ROWS(TS_data)))),ROWS($1:64)),2),"")</f>
        <v/>
      </c>
      <c r="D66" s="13" t="str">
        <f t="array" aca="1" ref="D66" ca="1">IF(ROWS($1:64)&lt;=COUNTIF(TS_data,$B$1),INDEX(MesData,SMALL(IF(TS_data=$B$1,ROW(INDIRECT("1:"&amp;ROWS(TS_data)))),ROWS($1:64)),3),"")</f>
        <v/>
      </c>
      <c r="E66" s="56" t="str">
        <f>IF(A66="","",VLOOKUP($A66,'effectif equipe'!$B$2:$AP$280,6,FALSE))</f>
        <v/>
      </c>
    </row>
    <row r="67" spans="2:5" x14ac:dyDescent="0.25">
      <c r="B67" t="str">
        <f t="array" aca="1" ref="B67" ca="1">IF(ROWS($1:65)&lt;=COUNTIF(TS_data,$B$1),INDEX(MesData,SMALL(IF(TS_data=$B$1,ROW(INDIRECT("1:"&amp;ROWS(TS_data)))),ROWS($1:65)),1),"")</f>
        <v/>
      </c>
      <c r="C67" t="str">
        <f t="array" aca="1" ref="C67" ca="1">IF(ROWS($1:65)&lt;=COUNTIF(TS_data,$B$1),INDEX(MesData,SMALL(IF(TS_data=$B$1,ROW(INDIRECT("1:"&amp;ROWS(TS_data)))),ROWS($1:65)),2),"")</f>
        <v/>
      </c>
      <c r="D67" s="13" t="str">
        <f t="array" aca="1" ref="D67" ca="1">IF(ROWS($1:65)&lt;=COUNTIF(TS_data,$B$1),INDEX(MesData,SMALL(IF(TS_data=$B$1,ROW(INDIRECT("1:"&amp;ROWS(TS_data)))),ROWS($1:65)),3),"")</f>
        <v/>
      </c>
      <c r="E67" s="56" t="str">
        <f>IF(A67="","",VLOOKUP($A67,'effectif equipe'!$B$2:$AP$280,6,FALSE))</f>
        <v/>
      </c>
    </row>
    <row r="68" spans="2:5" x14ac:dyDescent="0.25">
      <c r="B68" t="str">
        <f t="array" aca="1" ref="B68" ca="1">IF(ROWS($1:66)&lt;=COUNTIF(TS_data,$B$1),INDEX(MesData,SMALL(IF(TS_data=$B$1,ROW(INDIRECT("1:"&amp;ROWS(TS_data)))),ROWS($1:66)),1),"")</f>
        <v/>
      </c>
      <c r="C68" t="str">
        <f t="array" aca="1" ref="C68" ca="1">IF(ROWS($1:66)&lt;=COUNTIF(TS_data,$B$1),INDEX(MesData,SMALL(IF(TS_data=$B$1,ROW(INDIRECT("1:"&amp;ROWS(TS_data)))),ROWS($1:66)),2),"")</f>
        <v/>
      </c>
      <c r="D68" s="13" t="str">
        <f t="array" aca="1" ref="D68" ca="1">IF(ROWS($1:66)&lt;=COUNTIF(TS_data,$B$1),INDEX(MesData,SMALL(IF(TS_data=$B$1,ROW(INDIRECT("1:"&amp;ROWS(TS_data)))),ROWS($1:66)),3),"")</f>
        <v/>
      </c>
      <c r="E68" s="56" t="str">
        <f>IF(A68="","",VLOOKUP($A68,'effectif equipe'!$B$2:$AP$280,6,FALSE))</f>
        <v/>
      </c>
    </row>
    <row r="69" spans="2:5" x14ac:dyDescent="0.25">
      <c r="B69" t="str">
        <f t="array" aca="1" ref="B69" ca="1">IF(ROWS($1:67)&lt;=COUNTIF(TS_data,$B$1),INDEX(MesData,SMALL(IF(TS_data=$B$1,ROW(INDIRECT("1:"&amp;ROWS(TS_data)))),ROWS($1:67)),1),"")</f>
        <v/>
      </c>
      <c r="C69" t="str">
        <f t="array" aca="1" ref="C69" ca="1">IF(ROWS($1:67)&lt;=COUNTIF(TS_data,$B$1),INDEX(MesData,SMALL(IF(TS_data=$B$1,ROW(INDIRECT("1:"&amp;ROWS(TS_data)))),ROWS($1:67)),2),"")</f>
        <v/>
      </c>
      <c r="D69" s="13" t="str">
        <f t="array" aca="1" ref="D69" ca="1">IF(ROWS($1:67)&lt;=COUNTIF(TS_data,$B$1),INDEX(MesData,SMALL(IF(TS_data=$B$1,ROW(INDIRECT("1:"&amp;ROWS(TS_data)))),ROWS($1:67)),3),"")</f>
        <v/>
      </c>
      <c r="E69" s="56" t="str">
        <f>IF(A69="","",VLOOKUP($A69,'effectif equipe'!$B$2:$AP$280,6,FALSE))</f>
        <v/>
      </c>
    </row>
    <row r="70" spans="2:5" x14ac:dyDescent="0.25">
      <c r="B70" t="str">
        <f t="array" aca="1" ref="B70" ca="1">IF(ROWS($1:68)&lt;=COUNTIF(TS_data,$B$1),INDEX(MesData,SMALL(IF(TS_data=$B$1,ROW(INDIRECT("1:"&amp;ROWS(TS_data)))),ROWS($1:68)),1),"")</f>
        <v/>
      </c>
      <c r="C70" t="str">
        <f t="array" aca="1" ref="C70" ca="1">IF(ROWS($1:68)&lt;=COUNTIF(TS_data,$B$1),INDEX(MesData,SMALL(IF(TS_data=$B$1,ROW(INDIRECT("1:"&amp;ROWS(TS_data)))),ROWS($1:68)),2),"")</f>
        <v/>
      </c>
      <c r="D70" s="13" t="str">
        <f t="array" aca="1" ref="D70" ca="1">IF(ROWS($1:68)&lt;=COUNTIF(TS_data,$B$1),INDEX(MesData,SMALL(IF(TS_data=$B$1,ROW(INDIRECT("1:"&amp;ROWS(TS_data)))),ROWS($1:68)),3),"")</f>
        <v/>
      </c>
      <c r="E70" s="56" t="str">
        <f>IF(A70="","",VLOOKUP($A70,'effectif equipe'!$B$2:$AP$280,6,FALSE))</f>
        <v/>
      </c>
    </row>
    <row r="71" spans="2:5" x14ac:dyDescent="0.25">
      <c r="B71" t="str">
        <f t="array" aca="1" ref="B71" ca="1">IF(ROWS($1:69)&lt;=COUNTIF(TS_data,$B$1),INDEX(MesData,SMALL(IF(TS_data=$B$1,ROW(INDIRECT("1:"&amp;ROWS(TS_data)))),ROWS($1:69)),1),"")</f>
        <v/>
      </c>
      <c r="C71" t="str">
        <f t="array" aca="1" ref="C71" ca="1">IF(ROWS($1:69)&lt;=COUNTIF(TS_data,$B$1),INDEX(MesData,SMALL(IF(TS_data=$B$1,ROW(INDIRECT("1:"&amp;ROWS(TS_data)))),ROWS($1:69)),2),"")</f>
        <v/>
      </c>
      <c r="D71" s="13" t="str">
        <f t="array" aca="1" ref="D71" ca="1">IF(ROWS($1:69)&lt;=COUNTIF(TS_data,$B$1),INDEX(MesData,SMALL(IF(TS_data=$B$1,ROW(INDIRECT("1:"&amp;ROWS(TS_data)))),ROWS($1:69)),3),"")</f>
        <v/>
      </c>
      <c r="E71" s="56" t="str">
        <f>IF(A71="","",VLOOKUP($A71,'effectif equipe'!$B$2:$AP$280,6,FALSE))</f>
        <v/>
      </c>
    </row>
    <row r="72" spans="2:5" x14ac:dyDescent="0.25">
      <c r="B72" t="str">
        <f t="array" aca="1" ref="B72" ca="1">IF(ROWS($1:70)&lt;=COUNTIF(TS_data,$B$1),INDEX(MesData,SMALL(IF(TS_data=$B$1,ROW(INDIRECT("1:"&amp;ROWS(TS_data)))),ROWS($1:70)),1),"")</f>
        <v/>
      </c>
      <c r="C72" t="str">
        <f t="array" aca="1" ref="C72" ca="1">IF(ROWS($1:70)&lt;=COUNTIF(TS_data,$B$1),INDEX(MesData,SMALL(IF(TS_data=$B$1,ROW(INDIRECT("1:"&amp;ROWS(TS_data)))),ROWS($1:70)),2),"")</f>
        <v/>
      </c>
      <c r="D72" s="13" t="str">
        <f t="array" aca="1" ref="D72" ca="1">IF(ROWS($1:70)&lt;=COUNTIF(TS_data,$B$1),INDEX(MesData,SMALL(IF(TS_data=$B$1,ROW(INDIRECT("1:"&amp;ROWS(TS_data)))),ROWS($1:70)),3),"")</f>
        <v/>
      </c>
      <c r="E72" s="56" t="str">
        <f>IF(A72="","",VLOOKUP($A72,'effectif equipe'!$B$2:$AP$280,6,FALSE))</f>
        <v/>
      </c>
    </row>
    <row r="73" spans="2:5" x14ac:dyDescent="0.25">
      <c r="B73" t="str">
        <f t="array" aca="1" ref="B73" ca="1">IF(ROWS($1:71)&lt;=COUNTIF(TS_data,$B$1),INDEX(MesData,SMALL(IF(TS_data=$B$1,ROW(INDIRECT("1:"&amp;ROWS(TS_data)))),ROWS($1:71)),1),"")</f>
        <v/>
      </c>
      <c r="C73" t="str">
        <f t="array" aca="1" ref="C73" ca="1">IF(ROWS($1:71)&lt;=COUNTIF(TS_data,$B$1),INDEX(MesData,SMALL(IF(TS_data=$B$1,ROW(INDIRECT("1:"&amp;ROWS(TS_data)))),ROWS($1:71)),2),"")</f>
        <v/>
      </c>
      <c r="D73" s="13" t="str">
        <f t="array" aca="1" ref="D73" ca="1">IF(ROWS($1:71)&lt;=COUNTIF(TS_data,$B$1),INDEX(MesData,SMALL(IF(TS_data=$B$1,ROW(INDIRECT("1:"&amp;ROWS(TS_data)))),ROWS($1:71)),3),"")</f>
        <v/>
      </c>
      <c r="E73" s="56" t="str">
        <f>IF(A73="","",VLOOKUP($A73,'effectif equipe'!$B$2:$AP$280,6,FALSE))</f>
        <v/>
      </c>
    </row>
    <row r="74" spans="2:5" x14ac:dyDescent="0.25">
      <c r="B74" t="str">
        <f t="array" aca="1" ref="B74" ca="1">IF(ROWS($1:72)&lt;=COUNTIF(TS_data,$B$1),INDEX(MesData,SMALL(IF(TS_data=$B$1,ROW(INDIRECT("1:"&amp;ROWS(TS_data)))),ROWS($1:72)),1),"")</f>
        <v/>
      </c>
      <c r="C74" t="str">
        <f t="array" aca="1" ref="C74" ca="1">IF(ROWS($1:72)&lt;=COUNTIF(TS_data,$B$1),INDEX(MesData,SMALL(IF(TS_data=$B$1,ROW(INDIRECT("1:"&amp;ROWS(TS_data)))),ROWS($1:72)),2),"")</f>
        <v/>
      </c>
      <c r="D74" s="13" t="str">
        <f t="array" aca="1" ref="D74" ca="1">IF(ROWS($1:72)&lt;=COUNTIF(TS_data,$B$1),INDEX(MesData,SMALL(IF(TS_data=$B$1,ROW(INDIRECT("1:"&amp;ROWS(TS_data)))),ROWS($1:72)),3),"")</f>
        <v/>
      </c>
      <c r="E74" s="56" t="str">
        <f>IF(A74="","",VLOOKUP($A74,'effectif equipe'!$B$2:$AP$280,6,FALSE))</f>
        <v/>
      </c>
    </row>
    <row r="75" spans="2:5" x14ac:dyDescent="0.25">
      <c r="B75" t="str">
        <f t="array" aca="1" ref="B75" ca="1">IF(ROWS($1:73)&lt;=COUNTIF(TS_data,$B$1),INDEX(MesData,SMALL(IF(TS_data=$B$1,ROW(INDIRECT("1:"&amp;ROWS(TS_data)))),ROWS($1:73)),1),"")</f>
        <v/>
      </c>
      <c r="C75" t="str">
        <f t="array" aca="1" ref="C75" ca="1">IF(ROWS($1:73)&lt;=COUNTIF(TS_data,$B$1),INDEX(MesData,SMALL(IF(TS_data=$B$1,ROW(INDIRECT("1:"&amp;ROWS(TS_data)))),ROWS($1:73)),2),"")</f>
        <v/>
      </c>
      <c r="D75" s="13" t="str">
        <f t="array" aca="1" ref="D75" ca="1">IF(ROWS($1:73)&lt;=COUNTIF(TS_data,$B$1),INDEX(MesData,SMALL(IF(TS_data=$B$1,ROW(INDIRECT("1:"&amp;ROWS(TS_data)))),ROWS($1:73)),3),"")</f>
        <v/>
      </c>
      <c r="E75" s="56" t="str">
        <f>IF(A75="","",VLOOKUP($A75,'effectif equipe'!$B$2:$AP$280,6,FALSE))</f>
        <v/>
      </c>
    </row>
    <row r="76" spans="2:5" x14ac:dyDescent="0.25">
      <c r="B76" t="str">
        <f t="array" aca="1" ref="B76" ca="1">IF(ROWS($1:74)&lt;=COUNTIF(TS_data,$B$1),INDEX(MesData,SMALL(IF(TS_data=$B$1,ROW(INDIRECT("1:"&amp;ROWS(TS_data)))),ROWS($1:74)),1),"")</f>
        <v/>
      </c>
      <c r="C76" t="str">
        <f t="array" aca="1" ref="C76" ca="1">IF(ROWS($1:74)&lt;=COUNTIF(TS_data,$B$1),INDEX(MesData,SMALL(IF(TS_data=$B$1,ROW(INDIRECT("1:"&amp;ROWS(TS_data)))),ROWS($1:74)),2),"")</f>
        <v/>
      </c>
      <c r="D76" s="13" t="str">
        <f t="array" aca="1" ref="D76" ca="1">IF(ROWS($1:74)&lt;=COUNTIF(TS_data,$B$1),INDEX(MesData,SMALL(IF(TS_data=$B$1,ROW(INDIRECT("1:"&amp;ROWS(TS_data)))),ROWS($1:74)),3),"")</f>
        <v/>
      </c>
      <c r="E76" s="56" t="str">
        <f>IF(A76="","",VLOOKUP($A76,'effectif equipe'!$B$2:$AP$280,6,FALSE))</f>
        <v/>
      </c>
    </row>
    <row r="77" spans="2:5" x14ac:dyDescent="0.25">
      <c r="B77" t="str">
        <f t="array" aca="1" ref="B77" ca="1">IF(ROWS($1:75)&lt;=COUNTIF(TS_data,$B$1),INDEX(MesData,SMALL(IF(TS_data=$B$1,ROW(INDIRECT("1:"&amp;ROWS(TS_data)))),ROWS($1:75)),1),"")</f>
        <v/>
      </c>
      <c r="C77" t="str">
        <f t="array" aca="1" ref="C77" ca="1">IF(ROWS($1:75)&lt;=COUNTIF(TS_data,$B$1),INDEX(MesData,SMALL(IF(TS_data=$B$1,ROW(INDIRECT("1:"&amp;ROWS(TS_data)))),ROWS($1:75)),2),"")</f>
        <v/>
      </c>
      <c r="D77" s="13" t="str">
        <f t="array" aca="1" ref="D77" ca="1">IF(ROWS($1:75)&lt;=COUNTIF(TS_data,$B$1),INDEX(MesData,SMALL(IF(TS_data=$B$1,ROW(INDIRECT("1:"&amp;ROWS(TS_data)))),ROWS($1:75)),3),"")</f>
        <v/>
      </c>
      <c r="E77" s="56" t="str">
        <f>IF(A77="","",VLOOKUP($A77,'effectif equipe'!$B$2:$AP$280,6,FALSE))</f>
        <v/>
      </c>
    </row>
    <row r="78" spans="2:5" x14ac:dyDescent="0.25">
      <c r="B78" t="str">
        <f t="array" aca="1" ref="B78" ca="1">IF(ROWS($1:76)&lt;=COUNTIF(TS_data,$B$1),INDEX(MesData,SMALL(IF(TS_data=$B$1,ROW(INDIRECT("1:"&amp;ROWS(TS_data)))),ROWS($1:76)),1),"")</f>
        <v/>
      </c>
      <c r="C78" t="str">
        <f t="array" aca="1" ref="C78" ca="1">IF(ROWS($1:76)&lt;=COUNTIF(TS_data,$B$1),INDEX(MesData,SMALL(IF(TS_data=$B$1,ROW(INDIRECT("1:"&amp;ROWS(TS_data)))),ROWS($1:76)),2),"")</f>
        <v/>
      </c>
      <c r="D78" s="13" t="str">
        <f t="array" aca="1" ref="D78" ca="1">IF(ROWS($1:76)&lt;=COUNTIF(TS_data,$B$1),INDEX(MesData,SMALL(IF(TS_data=$B$1,ROW(INDIRECT("1:"&amp;ROWS(TS_data)))),ROWS($1:76)),3),"")</f>
        <v/>
      </c>
      <c r="E78" s="56" t="str">
        <f>IF(A78="","",VLOOKUP($A78,'effectif equipe'!$B$2:$AP$280,6,FALSE))</f>
        <v/>
      </c>
    </row>
    <row r="79" spans="2:5" x14ac:dyDescent="0.25">
      <c r="B79" t="str">
        <f t="array" aca="1" ref="B79" ca="1">IF(ROWS($1:77)&lt;=COUNTIF(TS_data,$B$1),INDEX(MesData,SMALL(IF(TS_data=$B$1,ROW(INDIRECT("1:"&amp;ROWS(TS_data)))),ROWS($1:77)),1),"")</f>
        <v/>
      </c>
      <c r="C79" t="str">
        <f t="array" aca="1" ref="C79" ca="1">IF(ROWS($1:77)&lt;=COUNTIF(TS_data,$B$1),INDEX(MesData,SMALL(IF(TS_data=$B$1,ROW(INDIRECT("1:"&amp;ROWS(TS_data)))),ROWS($1:77)),2),"")</f>
        <v/>
      </c>
      <c r="D79" s="13" t="str">
        <f t="array" aca="1" ref="D79" ca="1">IF(ROWS($1:77)&lt;=COUNTIF(TS_data,$B$1),INDEX(MesData,SMALL(IF(TS_data=$B$1,ROW(INDIRECT("1:"&amp;ROWS(TS_data)))),ROWS($1:77)),3),"")</f>
        <v/>
      </c>
      <c r="E79" s="56" t="str">
        <f>IF(A79="","",VLOOKUP($A79,'effectif equipe'!$B$2:$AP$280,6,FALSE))</f>
        <v/>
      </c>
    </row>
    <row r="80" spans="2:5" x14ac:dyDescent="0.25">
      <c r="B80" t="str">
        <f t="array" aca="1" ref="B80" ca="1">IF(ROWS($1:78)&lt;=COUNTIF(TS_data,$B$1),INDEX(MesData,SMALL(IF(TS_data=$B$1,ROW(INDIRECT("1:"&amp;ROWS(TS_data)))),ROWS($1:78)),1),"")</f>
        <v/>
      </c>
      <c r="C80" t="str">
        <f t="array" aca="1" ref="C80" ca="1">IF(ROWS($1:78)&lt;=COUNTIF(TS_data,$B$1),INDEX(MesData,SMALL(IF(TS_data=$B$1,ROW(INDIRECT("1:"&amp;ROWS(TS_data)))),ROWS($1:78)),2),"")</f>
        <v/>
      </c>
      <c r="D80" s="13" t="str">
        <f t="array" aca="1" ref="D80" ca="1">IF(ROWS($1:78)&lt;=COUNTIF(TS_data,$B$1),INDEX(MesData,SMALL(IF(TS_data=$B$1,ROW(INDIRECT("1:"&amp;ROWS(TS_data)))),ROWS($1:78)),3),"")</f>
        <v/>
      </c>
      <c r="E80" s="56" t="str">
        <f>IF(A80="","",VLOOKUP($A80,'effectif equipe'!$B$2:$AP$280,6,FALSE))</f>
        <v/>
      </c>
    </row>
    <row r="81" spans="2:5" x14ac:dyDescent="0.25">
      <c r="B81" t="str">
        <f t="array" aca="1" ref="B81" ca="1">IF(ROWS($1:79)&lt;=COUNTIF(TS_data,$B$1),INDEX(MesData,SMALL(IF(TS_data=$B$1,ROW(INDIRECT("1:"&amp;ROWS(TS_data)))),ROWS($1:79)),1),"")</f>
        <v/>
      </c>
      <c r="C81" t="str">
        <f t="array" aca="1" ref="C81" ca="1">IF(ROWS($1:79)&lt;=COUNTIF(TS_data,$B$1),INDEX(MesData,SMALL(IF(TS_data=$B$1,ROW(INDIRECT("1:"&amp;ROWS(TS_data)))),ROWS($1:79)),2),"")</f>
        <v/>
      </c>
      <c r="D81" s="13" t="str">
        <f t="array" aca="1" ref="D81" ca="1">IF(ROWS($1:79)&lt;=COUNTIF(TS_data,$B$1),INDEX(MesData,SMALL(IF(TS_data=$B$1,ROW(INDIRECT("1:"&amp;ROWS(TS_data)))),ROWS($1:79)),3),"")</f>
        <v/>
      </c>
      <c r="E81" s="56" t="str">
        <f>IF(A81="","",VLOOKUP($A81,'effectif equipe'!$B$2:$AP$280,6,FALSE))</f>
        <v/>
      </c>
    </row>
    <row r="82" spans="2:5" x14ac:dyDescent="0.25">
      <c r="B82" t="str">
        <f t="array" aca="1" ref="B82" ca="1">IF(ROWS($1:80)&lt;=COUNTIF(TS_data,$B$1),INDEX(MesData,SMALL(IF(TS_data=$B$1,ROW(INDIRECT("1:"&amp;ROWS(TS_data)))),ROWS($1:80)),1),"")</f>
        <v/>
      </c>
      <c r="C82" t="str">
        <f t="array" aca="1" ref="C82" ca="1">IF(ROWS($1:80)&lt;=COUNTIF(TS_data,$B$1),INDEX(MesData,SMALL(IF(TS_data=$B$1,ROW(INDIRECT("1:"&amp;ROWS(TS_data)))),ROWS($1:80)),2),"")</f>
        <v/>
      </c>
      <c r="D82" s="13" t="str">
        <f t="array" aca="1" ref="D82" ca="1">IF(ROWS($1:80)&lt;=COUNTIF(TS_data,$B$1),INDEX(MesData,SMALL(IF(TS_data=$B$1,ROW(INDIRECT("1:"&amp;ROWS(TS_data)))),ROWS($1:80)),3),"")</f>
        <v/>
      </c>
      <c r="E82" s="56" t="str">
        <f>IF(A82="","",VLOOKUP($A82,'effectif equipe'!$B$2:$AP$280,6,FALSE))</f>
        <v/>
      </c>
    </row>
    <row r="83" spans="2:5" x14ac:dyDescent="0.25">
      <c r="B83" t="str">
        <f t="array" aca="1" ref="B83" ca="1">IF(ROWS($1:81)&lt;=COUNTIF(TS_data,$B$1),INDEX(MesData,SMALL(IF(TS_data=$B$1,ROW(INDIRECT("1:"&amp;ROWS(TS_data)))),ROWS($1:81)),1),"")</f>
        <v/>
      </c>
      <c r="C83" t="str">
        <f t="array" aca="1" ref="C83" ca="1">IF(ROWS($1:81)&lt;=COUNTIF(TS_data,$B$1),INDEX(MesData,SMALL(IF(TS_data=$B$1,ROW(INDIRECT("1:"&amp;ROWS(TS_data)))),ROWS($1:81)),2),"")</f>
        <v/>
      </c>
      <c r="D83" s="13" t="str">
        <f t="array" aca="1" ref="D83" ca="1">IF(ROWS($1:81)&lt;=COUNTIF(TS_data,$B$1),INDEX(MesData,SMALL(IF(TS_data=$B$1,ROW(INDIRECT("1:"&amp;ROWS(TS_data)))),ROWS($1:81)),3),"")</f>
        <v/>
      </c>
      <c r="E83" s="56" t="str">
        <f>IF(A83="","",VLOOKUP($A83,'effectif equipe'!$B$2:$AP$280,6,FALSE))</f>
        <v/>
      </c>
    </row>
    <row r="84" spans="2:5" x14ac:dyDescent="0.25">
      <c r="B84" t="str">
        <f t="array" aca="1" ref="B84" ca="1">IF(ROWS($1:82)&lt;=COUNTIF(TS_data,$B$1),INDEX(MesData,SMALL(IF(TS_data=$B$1,ROW(INDIRECT("1:"&amp;ROWS(TS_data)))),ROWS($1:82)),1),"")</f>
        <v/>
      </c>
      <c r="C84" t="str">
        <f t="array" aca="1" ref="C84" ca="1">IF(ROWS($1:82)&lt;=COUNTIF(TS_data,$B$1),INDEX(MesData,SMALL(IF(TS_data=$B$1,ROW(INDIRECT("1:"&amp;ROWS(TS_data)))),ROWS($1:82)),2),"")</f>
        <v/>
      </c>
      <c r="D84" s="13" t="str">
        <f t="array" aca="1" ref="D84" ca="1">IF(ROWS($1:82)&lt;=COUNTIF(TS_data,$B$1),INDEX(MesData,SMALL(IF(TS_data=$B$1,ROW(INDIRECT("1:"&amp;ROWS(TS_data)))),ROWS($1:82)),3),"")</f>
        <v/>
      </c>
      <c r="E84" s="56" t="str">
        <f>IF(A84="","",VLOOKUP($A84,'effectif equipe'!$B$2:$AP$280,6,FALSE))</f>
        <v/>
      </c>
    </row>
    <row r="85" spans="2:5" x14ac:dyDescent="0.25">
      <c r="B85" t="str">
        <f t="array" aca="1" ref="B85" ca="1">IF(ROWS($1:83)&lt;=COUNTIF(TS_data,$B$1),INDEX(MesData,SMALL(IF(TS_data=$B$1,ROW(INDIRECT("1:"&amp;ROWS(TS_data)))),ROWS($1:83)),1),"")</f>
        <v/>
      </c>
      <c r="C85" t="str">
        <f t="array" aca="1" ref="C85" ca="1">IF(ROWS($1:83)&lt;=COUNTIF(TS_data,$B$1),INDEX(MesData,SMALL(IF(TS_data=$B$1,ROW(INDIRECT("1:"&amp;ROWS(TS_data)))),ROWS($1:83)),2),"")</f>
        <v/>
      </c>
      <c r="D85" s="13" t="str">
        <f t="array" aca="1" ref="D85" ca="1">IF(ROWS($1:83)&lt;=COUNTIF(TS_data,$B$1),INDEX(MesData,SMALL(IF(TS_data=$B$1,ROW(INDIRECT("1:"&amp;ROWS(TS_data)))),ROWS($1:83)),3),"")</f>
        <v/>
      </c>
      <c r="E85" s="56" t="str">
        <f>IF(A85="","",VLOOKUP($A85,'effectif equipe'!$B$2:$AP$280,6,FALSE))</f>
        <v/>
      </c>
    </row>
    <row r="86" spans="2:5" x14ac:dyDescent="0.25">
      <c r="B86" t="str">
        <f t="array" aca="1" ref="B86" ca="1">IF(ROWS($1:84)&lt;=COUNTIF(TS_data,$B$1),INDEX(MesData,SMALL(IF(TS_data=$B$1,ROW(INDIRECT("1:"&amp;ROWS(TS_data)))),ROWS($1:84)),1),"")</f>
        <v/>
      </c>
      <c r="C86" t="str">
        <f t="array" aca="1" ref="C86" ca="1">IF(ROWS($1:84)&lt;=COUNTIF(TS_data,$B$1),INDEX(MesData,SMALL(IF(TS_data=$B$1,ROW(INDIRECT("1:"&amp;ROWS(TS_data)))),ROWS($1:84)),2),"")</f>
        <v/>
      </c>
      <c r="D86" s="13" t="str">
        <f t="array" aca="1" ref="D86" ca="1">IF(ROWS($1:84)&lt;=COUNTIF(TS_data,$B$1),INDEX(MesData,SMALL(IF(TS_data=$B$1,ROW(INDIRECT("1:"&amp;ROWS(TS_data)))),ROWS($1:84)),3),"")</f>
        <v/>
      </c>
      <c r="E86" s="56" t="str">
        <f>IF(A86="","",VLOOKUP($A86,'effectif equipe'!$B$2:$AP$280,6,FALSE))</f>
        <v/>
      </c>
    </row>
    <row r="87" spans="2:5" x14ac:dyDescent="0.25">
      <c r="B87" t="str">
        <f t="array" aca="1" ref="B87" ca="1">IF(ROWS($1:85)&lt;=COUNTIF(TS_data,$B$1),INDEX(MesData,SMALL(IF(TS_data=$B$1,ROW(INDIRECT("1:"&amp;ROWS(TS_data)))),ROWS($1:85)),1),"")</f>
        <v/>
      </c>
      <c r="C87" t="str">
        <f t="array" aca="1" ref="C87" ca="1">IF(ROWS($1:85)&lt;=COUNTIF(TS_data,$B$1),INDEX(MesData,SMALL(IF(TS_data=$B$1,ROW(INDIRECT("1:"&amp;ROWS(TS_data)))),ROWS($1:85)),2),"")</f>
        <v/>
      </c>
      <c r="D87" s="13" t="str">
        <f t="array" aca="1" ref="D87" ca="1">IF(ROWS($1:85)&lt;=COUNTIF(TS_data,$B$1),INDEX(MesData,SMALL(IF(TS_data=$B$1,ROW(INDIRECT("1:"&amp;ROWS(TS_data)))),ROWS($1:85)),3),"")</f>
        <v/>
      </c>
      <c r="E87" s="56" t="str">
        <f>IF(A87="","",VLOOKUP($A87,'effectif equipe'!$B$2:$AP$280,6,FALSE))</f>
        <v/>
      </c>
    </row>
    <row r="88" spans="2:5" x14ac:dyDescent="0.25">
      <c r="B88" t="str">
        <f t="array" aca="1" ref="B88" ca="1">IF(ROWS($1:86)&lt;=COUNTIF(TS_data,$B$1),INDEX(MesData,SMALL(IF(TS_data=$B$1,ROW(INDIRECT("1:"&amp;ROWS(TS_data)))),ROWS($1:86)),1),"")</f>
        <v/>
      </c>
      <c r="C88" t="str">
        <f t="array" aca="1" ref="C88" ca="1">IF(ROWS($1:86)&lt;=COUNTIF(TS_data,$B$1),INDEX(MesData,SMALL(IF(TS_data=$B$1,ROW(INDIRECT("1:"&amp;ROWS(TS_data)))),ROWS($1:86)),2),"")</f>
        <v/>
      </c>
      <c r="D88" s="13" t="str">
        <f t="array" aca="1" ref="D88" ca="1">IF(ROWS($1:86)&lt;=COUNTIF(TS_data,$B$1),INDEX(MesData,SMALL(IF(TS_data=$B$1,ROW(INDIRECT("1:"&amp;ROWS(TS_data)))),ROWS($1:86)),3),"")</f>
        <v/>
      </c>
      <c r="E88" s="56" t="str">
        <f>IF(A88="","",VLOOKUP($A88,'effectif equipe'!$B$2:$AP$280,6,FALSE))</f>
        <v/>
      </c>
    </row>
    <row r="89" spans="2:5" x14ac:dyDescent="0.25">
      <c r="B89" t="str">
        <f t="array" aca="1" ref="B89" ca="1">IF(ROWS($1:87)&lt;=COUNTIF(TS_data,$B$1),INDEX(MesData,SMALL(IF(TS_data=$B$1,ROW(INDIRECT("1:"&amp;ROWS(TS_data)))),ROWS($1:87)),1),"")</f>
        <v/>
      </c>
      <c r="C89" t="str">
        <f t="array" aca="1" ref="C89" ca="1">IF(ROWS($1:87)&lt;=COUNTIF(TS_data,$B$1),INDEX(MesData,SMALL(IF(TS_data=$B$1,ROW(INDIRECT("1:"&amp;ROWS(TS_data)))),ROWS($1:87)),2),"")</f>
        <v/>
      </c>
      <c r="D89" s="13" t="str">
        <f t="array" aca="1" ref="D89" ca="1">IF(ROWS($1:87)&lt;=COUNTIF(TS_data,$B$1),INDEX(MesData,SMALL(IF(TS_data=$B$1,ROW(INDIRECT("1:"&amp;ROWS(TS_data)))),ROWS($1:87)),3),"")</f>
        <v/>
      </c>
      <c r="E89" s="56" t="str">
        <f>IF(A89="","",VLOOKUP($A89,'effectif equipe'!$B$2:$AP$280,6,FALSE))</f>
        <v/>
      </c>
    </row>
    <row r="90" spans="2:5" x14ac:dyDescent="0.25">
      <c r="B90" t="str">
        <f t="array" aca="1" ref="B90" ca="1">IF(ROWS($1:88)&lt;=COUNTIF(TS_data,$B$1),INDEX(MesData,SMALL(IF(TS_data=$B$1,ROW(INDIRECT("1:"&amp;ROWS(TS_data)))),ROWS($1:88)),1),"")</f>
        <v/>
      </c>
      <c r="C90" t="str">
        <f t="array" aca="1" ref="C90" ca="1">IF(ROWS($1:88)&lt;=COUNTIF(TS_data,$B$1),INDEX(MesData,SMALL(IF(TS_data=$B$1,ROW(INDIRECT("1:"&amp;ROWS(TS_data)))),ROWS($1:88)),2),"")</f>
        <v/>
      </c>
      <c r="D90" s="13" t="str">
        <f t="array" aca="1" ref="D90" ca="1">IF(ROWS($1:88)&lt;=COUNTIF(TS_data,$B$1),INDEX(MesData,SMALL(IF(TS_data=$B$1,ROW(INDIRECT("1:"&amp;ROWS(TS_data)))),ROWS($1:88)),3),"")</f>
        <v/>
      </c>
      <c r="E90" s="56" t="str">
        <f>IF(A90="","",VLOOKUP($A90,'effectif equipe'!$B$2:$AP$280,6,FALSE))</f>
        <v/>
      </c>
    </row>
    <row r="91" spans="2:5" x14ac:dyDescent="0.25">
      <c r="B91" t="str">
        <f t="array" aca="1" ref="B91" ca="1">IF(ROWS($1:89)&lt;=COUNTIF(TS_data,$B$1),INDEX(MesData,SMALL(IF(TS_data=$B$1,ROW(INDIRECT("1:"&amp;ROWS(TS_data)))),ROWS($1:89)),1),"")</f>
        <v/>
      </c>
      <c r="C91" t="str">
        <f t="array" aca="1" ref="C91" ca="1">IF(ROWS($1:89)&lt;=COUNTIF(TS_data,$B$1),INDEX(MesData,SMALL(IF(TS_data=$B$1,ROW(INDIRECT("1:"&amp;ROWS(TS_data)))),ROWS($1:89)),2),"")</f>
        <v/>
      </c>
      <c r="D91" s="13" t="str">
        <f t="array" aca="1" ref="D91" ca="1">IF(ROWS($1:89)&lt;=COUNTIF(TS_data,$B$1),INDEX(MesData,SMALL(IF(TS_data=$B$1,ROW(INDIRECT("1:"&amp;ROWS(TS_data)))),ROWS($1:89)),3),"")</f>
        <v/>
      </c>
      <c r="E91" s="56" t="str">
        <f>IF(A91="","",VLOOKUP($A91,'effectif equipe'!$B$2:$AP$280,6,FALSE))</f>
        <v/>
      </c>
    </row>
    <row r="92" spans="2:5" x14ac:dyDescent="0.25">
      <c r="B92" t="str">
        <f t="array" aca="1" ref="B92" ca="1">IF(ROWS($1:90)&lt;=COUNTIF(TS_data,$B$1),INDEX(MesData,SMALL(IF(TS_data=$B$1,ROW(INDIRECT("1:"&amp;ROWS(TS_data)))),ROWS($1:90)),1),"")</f>
        <v/>
      </c>
      <c r="D92" s="13"/>
      <c r="E92" s="56" t="str">
        <f>IF(A92="","",VLOOKUP($A92,'effectif equipe'!$B$2:$AP$280,6,FALSE))</f>
        <v/>
      </c>
    </row>
    <row r="93" spans="2:5" x14ac:dyDescent="0.25">
      <c r="B93" t="str">
        <f t="array" aca="1" ref="B93" ca="1">IF(ROWS($1:91)&lt;=COUNTIF(TS_data,$B$1),INDEX(MesData,SMALL(IF(TS_data=$B$1,ROW(INDIRECT("1:"&amp;ROWS(TS_data)))),ROWS($1:91)),1),"")</f>
        <v/>
      </c>
      <c r="D93" s="13"/>
      <c r="E93" s="56" t="str">
        <f>IF(A93="","",VLOOKUP($A93,'effectif equipe'!$B$2:$AP$280,6,FALSE))</f>
        <v/>
      </c>
    </row>
    <row r="94" spans="2:5" x14ac:dyDescent="0.25">
      <c r="B94" t="str">
        <f t="array" aca="1" ref="B94" ca="1">IF(ROWS($1:92)&lt;=COUNTIF(TS_data,$B$1),INDEX(MesData,SMALL(IF(TS_data=$B$1,ROW(INDIRECT("1:"&amp;ROWS(TS_data)))),ROWS($1:92)),1),"")</f>
        <v/>
      </c>
      <c r="D94" s="13"/>
    </row>
    <row r="95" spans="2:5" x14ac:dyDescent="0.25">
      <c r="B95" t="str">
        <f t="array" aca="1" ref="B95" ca="1">IF(ROWS($1:93)&lt;=COUNTIF(TS_data,$B$1),INDEX(MesData,SMALL(IF(TS_data=$B$1,ROW(INDIRECT("1:"&amp;ROWS(TS_data)))),ROWS($1:93)),1),"")</f>
        <v/>
      </c>
      <c r="D95" s="13"/>
    </row>
    <row r="96" spans="2:5" x14ac:dyDescent="0.25">
      <c r="B96" t="str">
        <f t="array" aca="1" ref="B96" ca="1">IF(ROWS($1:94)&lt;=COUNTIF(TS_data,$B$1),INDEX(MesData,SMALL(IF(TS_data=$B$1,ROW(INDIRECT("1:"&amp;ROWS(TS_data)))),ROWS($1:94)),1),"")</f>
        <v/>
      </c>
      <c r="D96" s="13"/>
    </row>
    <row r="97" spans="2:4" x14ac:dyDescent="0.25">
      <c r="B97" t="str">
        <f t="array" aca="1" ref="B97" ca="1">IF(ROWS($1:95)&lt;=COUNTIF(TS_data,$B$1),INDEX(MesData,SMALL(IF(TS_data=$B$1,ROW(INDIRECT("1:"&amp;ROWS(TS_data)))),ROWS($1:95)),1),"")</f>
        <v/>
      </c>
      <c r="D97" s="13"/>
    </row>
    <row r="98" spans="2:4" x14ac:dyDescent="0.25">
      <c r="B98" t="str">
        <f t="array" aca="1" ref="B98" ca="1">IF(ROWS($1:96)&lt;=COUNTIF(TS_data,$B$1),INDEX(MesData,SMALL(IF(TS_data=$B$1,ROW(INDIRECT("1:"&amp;ROWS(TS_data)))),ROWS($1:96)),1),"")</f>
        <v/>
      </c>
      <c r="D98" s="13"/>
    </row>
    <row r="99" spans="2:4" x14ac:dyDescent="0.25">
      <c r="B99" t="str">
        <f t="array" aca="1" ref="B99" ca="1">IF(ROWS($1:97)&lt;=COUNTIF(TS_data,$B$1),INDEX(MesData,SMALL(IF(TS_data=$B$1,ROW(INDIRECT("1:"&amp;ROWS(TS_data)))),ROWS($1:97)),1),"")</f>
        <v/>
      </c>
      <c r="D99" s="13"/>
    </row>
    <row r="100" spans="2:4" x14ac:dyDescent="0.25">
      <c r="D100" s="13"/>
    </row>
    <row r="101" spans="2:4" x14ac:dyDescent="0.25">
      <c r="D101" s="13"/>
    </row>
    <row r="102" spans="2:4" x14ac:dyDescent="0.25">
      <c r="D102" s="13"/>
    </row>
    <row r="103" spans="2:4" x14ac:dyDescent="0.25">
      <c r="D103" s="13"/>
    </row>
    <row r="104" spans="2:4" x14ac:dyDescent="0.25">
      <c r="D104" s="13"/>
    </row>
    <row r="105" spans="2:4" x14ac:dyDescent="0.25">
      <c r="D105" s="13"/>
    </row>
    <row r="106" spans="2:4" x14ac:dyDescent="0.25">
      <c r="D106" s="13"/>
    </row>
    <row r="107" spans="2:4" x14ac:dyDescent="0.25">
      <c r="D107" s="13"/>
    </row>
    <row r="108" spans="2:4" x14ac:dyDescent="0.25">
      <c r="D108" s="13"/>
    </row>
    <row r="109" spans="2:4" x14ac:dyDescent="0.25">
      <c r="D109" s="13"/>
    </row>
    <row r="110" spans="2:4" x14ac:dyDescent="0.25">
      <c r="D110" s="13"/>
    </row>
    <row r="111" spans="2:4" x14ac:dyDescent="0.25">
      <c r="D111" s="13"/>
    </row>
    <row r="112" spans="2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</sheetData>
  <pageMargins left="0.7" right="0.7" top="0.75" bottom="0.75" header="0.3" footer="0.3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B1" workbookViewId="0">
      <selection activeCell="B3" sqref="B3:B31"/>
    </sheetView>
  </sheetViews>
  <sheetFormatPr baseColWidth="10" defaultColWidth="10.7109375" defaultRowHeight="15" x14ac:dyDescent="0.25"/>
  <cols>
    <col min="1" max="1" width="15.28515625" hidden="1" customWidth="1"/>
    <col min="2" max="2" width="27.5703125" bestFit="1" customWidth="1"/>
    <col min="3" max="3" width="11.5703125" bestFit="1" customWidth="1"/>
    <col min="5" max="5" width="10.7109375" style="49"/>
    <col min="10" max="14" width="0" hidden="1" customWidth="1"/>
  </cols>
  <sheetData>
    <row r="1" spans="1:14" x14ac:dyDescent="0.25">
      <c r="B1" t="s">
        <v>578</v>
      </c>
      <c r="C1">
        <f>VLOOKUP(B1,'Synthèse eff'!$B$2:$K$11,6,FALSE)</f>
        <v>1</v>
      </c>
    </row>
    <row r="2" spans="1:14" ht="45.75" thickBot="1" x14ac:dyDescent="0.3">
      <c r="B2" s="6" t="s">
        <v>0</v>
      </c>
      <c r="C2" s="7" t="s">
        <v>1</v>
      </c>
      <c r="D2" s="8" t="s">
        <v>2</v>
      </c>
      <c r="E2" s="7" t="s">
        <v>6</v>
      </c>
      <c r="F2" s="7" t="s">
        <v>4</v>
      </c>
      <c r="G2" s="7" t="s">
        <v>5</v>
      </c>
      <c r="H2" s="10" t="s">
        <v>27</v>
      </c>
      <c r="I2" s="10" t="s">
        <v>10</v>
      </c>
      <c r="J2" s="11" t="s">
        <v>33</v>
      </c>
      <c r="K2" s="11" t="s">
        <v>30</v>
      </c>
      <c r="L2" s="11" t="s">
        <v>28</v>
      </c>
      <c r="M2" s="11" t="s">
        <v>31</v>
      </c>
      <c r="N2" s="11" t="s">
        <v>32</v>
      </c>
    </row>
    <row r="3" spans="1:14" ht="15.75" thickTop="1" x14ac:dyDescent="0.25">
      <c r="A3" t="str">
        <f ca="1">+CONCATENATE(B3," ",C3)</f>
        <v>sf VIOLETTE</v>
      </c>
      <c r="B3" t="str">
        <f t="array" aca="1" ref="B3" ca="1">IF(ROWS($1:1)&lt;=COUNTIF(TS_data,$B$1),INDEX(MesData,SMALL(IF(TS_data=$B$1,ROW(INDIRECT("1:"&amp;ROWS(TS_data)))),ROWS($1:1)),1),"")</f>
        <v>sf</v>
      </c>
      <c r="C3" t="str">
        <f t="array" aca="1" ref="C3" ca="1">IF(ROWS($1:1)&lt;=COUNTIF(TS_data,$B$1),INDEX(MesData,SMALL(IF(TS_data=$B$1,ROW(INDIRECT("1:"&amp;ROWS(TS_data)))),ROWS($1:1)),2),"")</f>
        <v>VIOLETTE</v>
      </c>
      <c r="D3" s="13">
        <f t="array" aca="1" ref="D3" ca="1">IF(ROWS($1:1)&lt;=COUNTIF(TS_data,$B$1),INDEX(MesData,SMALL(IF(TS_data=$B$1,ROW(INDIRECT("1:"&amp;ROWS(TS_data)))),ROWS($1:1)),3),"")</f>
        <v>40952</v>
      </c>
      <c r="E3" s="56" t="e">
        <f ca="1">IF(A3="","",IF(VLOOKUP($A3,'effectif equipe'!$B$2:$AS$283,6,FALSE)="","",VLOOKUP($A3,'effectif equipe'!$B$2:$AS$283,6,FALSE)))</f>
        <v>#N/A</v>
      </c>
      <c r="F3" s="56" t="e">
        <f ca="1">IF(B3="","",IF(VLOOKUP($A3,'effectif equipe'!$B$2:$AS$283,7,FALSE)="","",VLOOKUP($A3,'effectif equipe'!$B$2:$AS$283,7,FALSE)))</f>
        <v>#N/A</v>
      </c>
      <c r="G3" s="56" t="e">
        <f ca="1">IF(C3="","",IF(VLOOKUP($A3,'effectif equipe'!$B$2:$AS$283,8,FALSE)="","",VLOOKUP($A3,'effectif equipe'!$B$2:$AS$283,8,FALSE)))</f>
        <v>#N/A</v>
      </c>
      <c r="H3" s="56" t="e">
        <f ca="1">IF(A3="","",IF(VLOOKUP($A3,'effectif equipe'!$B$2:$AS$283,16,FALSE)="","",VLOOKUP($A3,'effectif equipe'!$B$2:$AS$283,16,FALSE)))</f>
        <v>#N/A</v>
      </c>
      <c r="I3" s="56" t="e">
        <f ca="1">IF(A3="","",IF(VLOOKUP($A3,'effectif equipe'!$B$2:$AS$283,19,FALSE)="","",VLOOKUP($A3,'effectif equipe'!$B$2:$AS$283,19,FALSE)))</f>
        <v>#N/A</v>
      </c>
      <c r="J3" s="56" t="e">
        <f ca="1">IF(VLOOKUP($A$3,'effectif equipe'!$B$2:$AP$280,7,FALSE)="","",VLOOKUP($A$3,'effectif equipe'!$B$2:$AP$280,7,FALSE))</f>
        <v>#N/A</v>
      </c>
      <c r="K3" s="56" t="e">
        <f ca="1">IF(VLOOKUP($A$3,'effectif equipe'!$B$2:$AP$280,7,FALSE)="","",VLOOKUP($A$3,'effectif equipe'!$B$2:$AP$280,7,FALSE))</f>
        <v>#N/A</v>
      </c>
      <c r="L3" s="56" t="e">
        <f ca="1">IF(VLOOKUP($A$3,'effectif equipe'!$B$2:$AP$280,7,FALSE)="","",VLOOKUP($A$3,'effectif equipe'!$B$2:$AP$280,7,FALSE))</f>
        <v>#N/A</v>
      </c>
      <c r="M3" s="56" t="e">
        <f ca="1">IF(VLOOKUP($A$3,'effectif equipe'!$B$2:$AP$280,7,FALSE)="","",VLOOKUP($A$3,'effectif equipe'!$B$2:$AP$280,7,FALSE))</f>
        <v>#N/A</v>
      </c>
      <c r="N3" s="56" t="e">
        <f ca="1">IF(VLOOKUP($A$3,'effectif equipe'!$B$2:$AP$280,7,FALSE)="","",VLOOKUP($A$3,'effectif equipe'!$B$2:$AP$280,7,FALSE))</f>
        <v>#N/A</v>
      </c>
    </row>
    <row r="4" spans="1:14" x14ac:dyDescent="0.25">
      <c r="A4" t="str">
        <f t="shared" ref="A4:A32" ca="1" si="0">+CONCATENATE(B4," ",C4)</f>
        <v xml:space="preserve"> </v>
      </c>
      <c r="B4" t="str">
        <f t="array" aca="1" ref="B4" ca="1">IF(ROWS($1:2)&lt;=COUNTIF(TS_data,$B$1),INDEX(MesData,SMALL(IF(TS_data=$B$1,ROW(INDIRECT("1:"&amp;ROWS(TS_data)))),ROWS($1:2)),1),"")</f>
        <v/>
      </c>
      <c r="C4" t="str">
        <f t="array" aca="1" ref="C4" ca="1">IF(ROWS($1:2)&lt;=COUNTIF(TS_data,$B$1),INDEX(MesData,SMALL(IF(TS_data=$B$1,ROW(INDIRECT("1:"&amp;ROWS(TS_data)))),ROWS($1:2)),2),"")</f>
        <v/>
      </c>
      <c r="D4" s="13" t="str">
        <f t="array" aca="1" ref="D4" ca="1">IF(ROWS($1:2)&lt;=COUNTIF(TS_data,$B$1),INDEX(MesData,SMALL(IF(TS_data=$B$1,ROW(INDIRECT("1:"&amp;ROWS(TS_data)))),ROWS($1:2)),3),"")</f>
        <v/>
      </c>
      <c r="E4" s="56" t="e">
        <f ca="1">IF(A4="","",IF(VLOOKUP($A4,'effectif equipe'!$B$2:$AS$283,6,FALSE)="","",VLOOKUP($A4,'effectif equipe'!$B$2:$AS$283,6,FALSE)))</f>
        <v>#N/A</v>
      </c>
      <c r="F4" s="56" t="str">
        <f ca="1">IF(B4="","",IF(VLOOKUP($A4,'effectif equipe'!$B$2:$AS$283,7,FALSE)="","",VLOOKUP($A4,'effectif equipe'!$B$2:$AS$283,7,FALSE)))</f>
        <v/>
      </c>
      <c r="G4" s="56" t="str">
        <f ca="1">IF(C4="","",IF(VLOOKUP($A4,'effectif equipe'!$B$2:$AS$283,8,FALSE)="","",VLOOKUP($A4,'effectif equipe'!$B$2:$AS$283,8,FALSE)))</f>
        <v/>
      </c>
      <c r="H4" s="56" t="e">
        <f ca="1">IF(A4="","",IF(VLOOKUP($A4,'effectif equipe'!$B$2:$AS$283,16,FALSE)="","",VLOOKUP($A4,'effectif equipe'!$B$2:$AS$283,16,FALSE)))</f>
        <v>#N/A</v>
      </c>
      <c r="I4" s="56" t="e">
        <f ca="1">IF(A4="","",IF(VLOOKUP($A4,'effectif equipe'!$B$2:$AS$283,19,FALSE)="","",VLOOKUP($A4,'effectif equipe'!$B$2:$AS$283,19,FALSE)))</f>
        <v>#N/A</v>
      </c>
    </row>
    <row r="5" spans="1:14" x14ac:dyDescent="0.25">
      <c r="A5" t="str">
        <f t="shared" ca="1" si="0"/>
        <v xml:space="preserve"> </v>
      </c>
      <c r="B5" t="str">
        <f t="array" aca="1" ref="B5" ca="1">IF(ROWS($1:3)&lt;=COUNTIF(TS_data,$B$1),INDEX(MesData,SMALL(IF(TS_data=$B$1,ROW(INDIRECT("1:"&amp;ROWS(TS_data)))),ROWS($1:3)),1),"")</f>
        <v/>
      </c>
      <c r="C5" t="str">
        <f t="array" aca="1" ref="C5" ca="1">IF(ROWS($1:3)&lt;=COUNTIF(TS_data,$B$1),INDEX(MesData,SMALL(IF(TS_data=$B$1,ROW(INDIRECT("1:"&amp;ROWS(TS_data)))),ROWS($1:3)),2),"")</f>
        <v/>
      </c>
      <c r="D5" s="13" t="str">
        <f t="array" aca="1" ref="D5" ca="1">IF(ROWS($1:3)&lt;=COUNTIF(TS_data,$B$1),INDEX(MesData,SMALL(IF(TS_data=$B$1,ROW(INDIRECT("1:"&amp;ROWS(TS_data)))),ROWS($1:3)),3),"")</f>
        <v/>
      </c>
      <c r="E5" s="56" t="e">
        <f ca="1">IF(A5="","",IF(VLOOKUP($A5,'effectif equipe'!$B$2:$AS$283,6,FALSE)="","",VLOOKUP($A5,'effectif equipe'!$B$2:$AS$283,6,FALSE)))</f>
        <v>#N/A</v>
      </c>
      <c r="F5" s="56" t="str">
        <f ca="1">IF(B5="","",IF(VLOOKUP($A5,'effectif equipe'!$B$2:$AS$283,7,FALSE)="","",VLOOKUP($A5,'effectif equipe'!$B$2:$AS$283,7,FALSE)))</f>
        <v/>
      </c>
      <c r="G5" s="56" t="str">
        <f ca="1">IF(C5="","",IF(VLOOKUP($A5,'effectif equipe'!$B$2:$AS$283,8,FALSE)="","",VLOOKUP($A5,'effectif equipe'!$B$2:$AS$283,8,FALSE)))</f>
        <v/>
      </c>
      <c r="H5" s="56" t="e">
        <f ca="1">IF(A5="","",IF(VLOOKUP($A5,'effectif equipe'!$B$2:$AS$283,16,FALSE)="","",VLOOKUP($A5,'effectif equipe'!$B$2:$AS$283,16,FALSE)))</f>
        <v>#N/A</v>
      </c>
      <c r="I5" s="56" t="e">
        <f ca="1">IF(A5="","",IF(VLOOKUP($A5,'effectif equipe'!$B$2:$AS$283,19,FALSE)="","",VLOOKUP($A5,'effectif equipe'!$B$2:$AS$283,19,FALSE)))</f>
        <v>#N/A</v>
      </c>
    </row>
    <row r="6" spans="1:14" x14ac:dyDescent="0.25">
      <c r="A6" t="str">
        <f t="shared" ca="1" si="0"/>
        <v xml:space="preserve"> </v>
      </c>
      <c r="B6" t="str">
        <f t="array" aca="1" ref="B6" ca="1">IF(ROWS($1:4)&lt;=COUNTIF(TS_data,$B$1),INDEX(MesData,SMALL(IF(TS_data=$B$1,ROW(INDIRECT("1:"&amp;ROWS(TS_data)))),ROWS($1:4)),1),"")</f>
        <v/>
      </c>
      <c r="C6" t="str">
        <f t="array" aca="1" ref="C6" ca="1">IF(ROWS($1:4)&lt;=COUNTIF(TS_data,$B$1),INDEX(MesData,SMALL(IF(TS_data=$B$1,ROW(INDIRECT("1:"&amp;ROWS(TS_data)))),ROWS($1:4)),2),"")</f>
        <v/>
      </c>
      <c r="D6" s="13" t="str">
        <f t="array" aca="1" ref="D6" ca="1">IF(ROWS($1:4)&lt;=COUNTIF(TS_data,$B$1),INDEX(MesData,SMALL(IF(TS_data=$B$1,ROW(INDIRECT("1:"&amp;ROWS(TS_data)))),ROWS($1:4)),3),"")</f>
        <v/>
      </c>
      <c r="E6" s="56" t="e">
        <f ca="1">IF(A6="","",IF(VLOOKUP($A6,'effectif equipe'!$B$2:$AS$283,6,FALSE)="","",VLOOKUP($A6,'effectif equipe'!$B$2:$AS$283,6,FALSE)))</f>
        <v>#N/A</v>
      </c>
      <c r="F6" s="56" t="str">
        <f ca="1">IF(B6="","",IF(VLOOKUP($A6,'effectif equipe'!$B$2:$AS$283,7,FALSE)="","",VLOOKUP($A6,'effectif equipe'!$B$2:$AS$283,7,FALSE)))</f>
        <v/>
      </c>
      <c r="G6" s="56" t="str">
        <f ca="1">IF(C6="","",IF(VLOOKUP($A6,'effectif equipe'!$B$2:$AS$283,8,FALSE)="","",VLOOKUP($A6,'effectif equipe'!$B$2:$AS$283,8,FALSE)))</f>
        <v/>
      </c>
      <c r="H6" s="56" t="e">
        <f ca="1">IF(A6="","",IF(VLOOKUP($A6,'effectif equipe'!$B$2:$AS$283,16,FALSE)="","",VLOOKUP($A6,'effectif equipe'!$B$2:$AS$283,16,FALSE)))</f>
        <v>#N/A</v>
      </c>
      <c r="I6" s="56" t="e">
        <f ca="1">IF(A6="","",IF(VLOOKUP($A6,'effectif equipe'!$B$2:$AS$283,19,FALSE)="","",VLOOKUP($A6,'effectif equipe'!$B$2:$AS$283,19,FALSE)))</f>
        <v>#N/A</v>
      </c>
    </row>
    <row r="7" spans="1:14" x14ac:dyDescent="0.25">
      <c r="A7" t="str">
        <f t="shared" ca="1" si="0"/>
        <v xml:space="preserve"> </v>
      </c>
      <c r="B7" t="str">
        <f t="array" aca="1" ref="B7" ca="1">IF(ROWS($1:5)&lt;=COUNTIF(TS_data,$B$1),INDEX(MesData,SMALL(IF(TS_data=$B$1,ROW(INDIRECT("1:"&amp;ROWS(TS_data)))),ROWS($1:5)),1),"")</f>
        <v/>
      </c>
      <c r="C7" t="str">
        <f t="array" aca="1" ref="C7" ca="1">IF(ROWS($1:5)&lt;=COUNTIF(TS_data,$B$1),INDEX(MesData,SMALL(IF(TS_data=$B$1,ROW(INDIRECT("1:"&amp;ROWS(TS_data)))),ROWS($1:5)),2),"")</f>
        <v/>
      </c>
      <c r="D7" s="13" t="str">
        <f t="array" aca="1" ref="D7" ca="1">IF(ROWS($1:5)&lt;=COUNTIF(TS_data,$B$1),INDEX(MesData,SMALL(IF(TS_data=$B$1,ROW(INDIRECT("1:"&amp;ROWS(TS_data)))),ROWS($1:5)),3),"")</f>
        <v/>
      </c>
      <c r="E7" s="56" t="e">
        <f ca="1">IF(A7="","",IF(VLOOKUP($A7,'effectif equipe'!$B$2:$AS$283,6,FALSE)="","",VLOOKUP($A7,'effectif equipe'!$B$2:$AS$283,6,FALSE)))</f>
        <v>#N/A</v>
      </c>
      <c r="F7" s="56" t="str">
        <f ca="1">IF(B7="","",IF(VLOOKUP($A7,'effectif equipe'!$B$2:$AS$283,7,FALSE)="","",VLOOKUP($A7,'effectif equipe'!$B$2:$AS$283,7,FALSE)))</f>
        <v/>
      </c>
      <c r="G7" s="56" t="str">
        <f ca="1">IF(C7="","",IF(VLOOKUP($A7,'effectif equipe'!$B$2:$AS$283,8,FALSE)="","",VLOOKUP($A7,'effectif equipe'!$B$2:$AS$283,8,FALSE)))</f>
        <v/>
      </c>
      <c r="H7" s="56" t="e">
        <f ca="1">IF(A7="","",IF(VLOOKUP($A7,'effectif equipe'!$B$2:$AS$283,16,FALSE)="","",VLOOKUP($A7,'effectif equipe'!$B$2:$AS$283,16,FALSE)))</f>
        <v>#N/A</v>
      </c>
      <c r="I7" s="56" t="e">
        <f ca="1">IF(A7="","",IF(VLOOKUP($A7,'effectif equipe'!$B$2:$AS$283,19,FALSE)="","",VLOOKUP($A7,'effectif equipe'!$B$2:$AS$283,19,FALSE)))</f>
        <v>#N/A</v>
      </c>
    </row>
    <row r="8" spans="1:14" x14ac:dyDescent="0.25">
      <c r="A8" t="str">
        <f t="shared" ca="1" si="0"/>
        <v xml:space="preserve"> </v>
      </c>
      <c r="B8" t="str">
        <f t="array" aca="1" ref="B8" ca="1">IF(ROWS($1:6)&lt;=COUNTIF(TS_data,$B$1),INDEX(MesData,SMALL(IF(TS_data=$B$1,ROW(INDIRECT("1:"&amp;ROWS(TS_data)))),ROWS($1:6)),1),"")</f>
        <v/>
      </c>
      <c r="C8" t="str">
        <f t="array" aca="1" ref="C8" ca="1">IF(ROWS($1:6)&lt;=COUNTIF(TS_data,$B$1),INDEX(MesData,SMALL(IF(TS_data=$B$1,ROW(INDIRECT("1:"&amp;ROWS(TS_data)))),ROWS($1:6)),2),"")</f>
        <v/>
      </c>
      <c r="D8" s="13" t="str">
        <f t="array" aca="1" ref="D8" ca="1">IF(ROWS($1:6)&lt;=COUNTIF(TS_data,$B$1),INDEX(MesData,SMALL(IF(TS_data=$B$1,ROW(INDIRECT("1:"&amp;ROWS(TS_data)))),ROWS($1:6)),3),"")</f>
        <v/>
      </c>
      <c r="E8" s="56" t="e">
        <f ca="1">IF(A8="","",IF(VLOOKUP($A8,'effectif equipe'!$B$2:$AS$283,6,FALSE)="","",VLOOKUP($A8,'effectif equipe'!$B$2:$AS$283,6,FALSE)))</f>
        <v>#N/A</v>
      </c>
      <c r="F8" s="56" t="str">
        <f ca="1">IF(B8="","",IF(VLOOKUP($A8,'effectif equipe'!$B$2:$AS$283,7,FALSE)="","",VLOOKUP($A8,'effectif equipe'!$B$2:$AS$283,7,FALSE)))</f>
        <v/>
      </c>
      <c r="G8" s="56" t="str">
        <f ca="1">IF(C8="","",IF(VLOOKUP($A8,'effectif equipe'!$B$2:$AS$283,8,FALSE)="","",VLOOKUP($A8,'effectif equipe'!$B$2:$AS$283,8,FALSE)))</f>
        <v/>
      </c>
      <c r="H8" s="56" t="e">
        <f ca="1">IF(A8="","",IF(VLOOKUP($A8,'effectif equipe'!$B$2:$AS$283,16,FALSE)="","",VLOOKUP($A8,'effectif equipe'!$B$2:$AS$283,16,FALSE)))</f>
        <v>#N/A</v>
      </c>
      <c r="I8" s="56" t="e">
        <f ca="1">IF(A8="","",IF(VLOOKUP($A8,'effectif equipe'!$B$2:$AS$283,19,FALSE)="","",VLOOKUP($A8,'effectif equipe'!$B$2:$AS$283,19,FALSE)))</f>
        <v>#N/A</v>
      </c>
    </row>
    <row r="9" spans="1:14" x14ac:dyDescent="0.25">
      <c r="A9" t="str">
        <f t="shared" ca="1" si="0"/>
        <v xml:space="preserve"> </v>
      </c>
      <c r="B9" t="str">
        <f t="array" aca="1" ref="B9" ca="1">IF(ROWS($1:7)&lt;=COUNTIF(TS_data,$B$1),INDEX(MesData,SMALL(IF(TS_data=$B$1,ROW(INDIRECT("1:"&amp;ROWS(TS_data)))),ROWS($1:7)),1),"")</f>
        <v/>
      </c>
      <c r="C9" t="str">
        <f t="array" aca="1" ref="C9" ca="1">IF(ROWS($1:7)&lt;=COUNTIF(TS_data,$B$1),INDEX(MesData,SMALL(IF(TS_data=$B$1,ROW(INDIRECT("1:"&amp;ROWS(TS_data)))),ROWS($1:7)),2),"")</f>
        <v/>
      </c>
      <c r="D9" s="13" t="str">
        <f t="array" aca="1" ref="D9" ca="1">IF(ROWS($1:7)&lt;=COUNTIF(TS_data,$B$1),INDEX(MesData,SMALL(IF(TS_data=$B$1,ROW(INDIRECT("1:"&amp;ROWS(TS_data)))),ROWS($1:7)),3),"")</f>
        <v/>
      </c>
      <c r="E9" s="56" t="e">
        <f ca="1">IF(A9="","",IF(VLOOKUP($A9,'effectif equipe'!$B$2:$AS$283,6,FALSE)="","",VLOOKUP($A9,'effectif equipe'!$B$2:$AS$283,6,FALSE)))</f>
        <v>#N/A</v>
      </c>
      <c r="F9" s="56" t="str">
        <f ca="1">IF(B9="","",IF(VLOOKUP($A9,'effectif equipe'!$B$2:$AS$283,7,FALSE)="","",VLOOKUP($A9,'effectif equipe'!$B$2:$AS$283,7,FALSE)))</f>
        <v/>
      </c>
      <c r="G9" s="56" t="str">
        <f ca="1">IF(C9="","",IF(VLOOKUP($A9,'effectif equipe'!$B$2:$AS$283,8,FALSE)="","",VLOOKUP($A9,'effectif equipe'!$B$2:$AS$283,8,FALSE)))</f>
        <v/>
      </c>
      <c r="H9" s="56" t="e">
        <f ca="1">IF(A9="","",IF(VLOOKUP($A9,'effectif equipe'!$B$2:$AS$283,16,FALSE)="","",VLOOKUP($A9,'effectif equipe'!$B$2:$AS$283,16,FALSE)))</f>
        <v>#N/A</v>
      </c>
      <c r="I9" s="56" t="e">
        <f ca="1">IF(A9="","",IF(VLOOKUP($A9,'effectif equipe'!$B$2:$AS$283,19,FALSE)="","",VLOOKUP($A9,'effectif equipe'!$B$2:$AS$283,19,FALSE)))</f>
        <v>#N/A</v>
      </c>
    </row>
    <row r="10" spans="1:14" x14ac:dyDescent="0.25">
      <c r="A10" t="str">
        <f t="shared" ca="1" si="0"/>
        <v xml:space="preserve"> </v>
      </c>
      <c r="B10" t="str">
        <f t="array" aca="1" ref="B10" ca="1">IF(ROWS($1:8)&lt;=COUNTIF(TS_data,$B$1),INDEX(MesData,SMALL(IF(TS_data=$B$1,ROW(INDIRECT("1:"&amp;ROWS(TS_data)))),ROWS($1:8)),1),"")</f>
        <v/>
      </c>
      <c r="C10" t="str">
        <f t="array" aca="1" ref="C10" ca="1">IF(ROWS($1:8)&lt;=COUNTIF(TS_data,$B$1),INDEX(MesData,SMALL(IF(TS_data=$B$1,ROW(INDIRECT("1:"&amp;ROWS(TS_data)))),ROWS($1:8)),2),"")</f>
        <v/>
      </c>
      <c r="D10" s="13" t="str">
        <f t="array" aca="1" ref="D10" ca="1">IF(ROWS($1:8)&lt;=COUNTIF(TS_data,$B$1),INDEX(MesData,SMALL(IF(TS_data=$B$1,ROW(INDIRECT("1:"&amp;ROWS(TS_data)))),ROWS($1:8)),3),"")</f>
        <v/>
      </c>
      <c r="E10" s="56" t="e">
        <f ca="1">IF(A10="","",IF(VLOOKUP($A10,'effectif equipe'!$B$2:$AS$283,6,FALSE)="","",VLOOKUP($A10,'effectif equipe'!$B$2:$AS$283,6,FALSE)))</f>
        <v>#N/A</v>
      </c>
      <c r="F10" s="56" t="str">
        <f ca="1">IF(B10="","",IF(VLOOKUP($A10,'effectif equipe'!$B$2:$AS$283,7,FALSE)="","",VLOOKUP($A10,'effectif equipe'!$B$2:$AS$283,7,FALSE)))</f>
        <v/>
      </c>
      <c r="G10" s="56" t="str">
        <f ca="1">IF(C10="","",IF(VLOOKUP($A10,'effectif equipe'!$B$2:$AS$283,8,FALSE)="","",VLOOKUP($A10,'effectif equipe'!$B$2:$AS$283,8,FALSE)))</f>
        <v/>
      </c>
      <c r="H10" s="56" t="e">
        <f ca="1">IF(A10="","",IF(VLOOKUP($A10,'effectif equipe'!$B$2:$AS$283,16,FALSE)="","",VLOOKUP($A10,'effectif equipe'!$B$2:$AS$283,16,FALSE)))</f>
        <v>#N/A</v>
      </c>
      <c r="I10" s="56" t="e">
        <f ca="1">IF(A10="","",IF(VLOOKUP($A10,'effectif equipe'!$B$2:$AS$283,19,FALSE)="","",VLOOKUP($A10,'effectif equipe'!$B$2:$AS$283,19,FALSE)))</f>
        <v>#N/A</v>
      </c>
    </row>
    <row r="11" spans="1:14" x14ac:dyDescent="0.25">
      <c r="A11" t="str">
        <f t="shared" ca="1" si="0"/>
        <v xml:space="preserve"> </v>
      </c>
      <c r="B11" t="str">
        <f t="array" aca="1" ref="B11" ca="1">IF(ROWS($1:9)&lt;=COUNTIF(TS_data,$B$1),INDEX(MesData,SMALL(IF(TS_data=$B$1,ROW(INDIRECT("1:"&amp;ROWS(TS_data)))),ROWS($1:9)),1),"")</f>
        <v/>
      </c>
      <c r="C11" t="str">
        <f t="array" aca="1" ref="C11" ca="1">IF(ROWS($1:9)&lt;=COUNTIF(TS_data,$B$1),INDEX(MesData,SMALL(IF(TS_data=$B$1,ROW(INDIRECT("1:"&amp;ROWS(TS_data)))),ROWS($1:9)),2),"")</f>
        <v/>
      </c>
      <c r="D11" s="13" t="str">
        <f t="array" aca="1" ref="D11" ca="1">IF(ROWS($1:9)&lt;=COUNTIF(TS_data,$B$1),INDEX(MesData,SMALL(IF(TS_data=$B$1,ROW(INDIRECT("1:"&amp;ROWS(TS_data)))),ROWS($1:9)),3),"")</f>
        <v/>
      </c>
      <c r="E11" s="56" t="e">
        <f ca="1">IF(A11="","",IF(VLOOKUP($A11,'effectif equipe'!$B$2:$AS$283,6,FALSE)="","",VLOOKUP($A11,'effectif equipe'!$B$2:$AS$283,6,FALSE)))</f>
        <v>#N/A</v>
      </c>
      <c r="F11" s="56" t="str">
        <f ca="1">IF(B11="","",IF(VLOOKUP($A11,'effectif equipe'!$B$2:$AS$283,7,FALSE)="","",VLOOKUP($A11,'effectif equipe'!$B$2:$AS$283,7,FALSE)))</f>
        <v/>
      </c>
      <c r="G11" s="56" t="str">
        <f ca="1">IF(C11="","",IF(VLOOKUP($A11,'effectif equipe'!$B$2:$AS$283,8,FALSE)="","",VLOOKUP($A11,'effectif equipe'!$B$2:$AS$283,8,FALSE)))</f>
        <v/>
      </c>
      <c r="H11" s="56" t="e">
        <f ca="1">IF(A11="","",IF(VLOOKUP($A11,'effectif equipe'!$B$2:$AS$283,16,FALSE)="","",VLOOKUP($A11,'effectif equipe'!$B$2:$AS$283,16,FALSE)))</f>
        <v>#N/A</v>
      </c>
      <c r="I11" s="56" t="e">
        <f ca="1">IF(A11="","",IF(VLOOKUP($A11,'effectif equipe'!$B$2:$AS$283,19,FALSE)="","",VLOOKUP($A11,'effectif equipe'!$B$2:$AS$283,19,FALSE)))</f>
        <v>#N/A</v>
      </c>
    </row>
    <row r="12" spans="1:14" x14ac:dyDescent="0.25">
      <c r="A12" t="str">
        <f t="shared" ca="1" si="0"/>
        <v xml:space="preserve"> </v>
      </c>
      <c r="B12" t="str">
        <f t="array" aca="1" ref="B12" ca="1">IF(ROWS($1:10)&lt;=COUNTIF(TS_data,$B$1),INDEX(MesData,SMALL(IF(TS_data=$B$1,ROW(INDIRECT("1:"&amp;ROWS(TS_data)))),ROWS($1:10)),1),"")</f>
        <v/>
      </c>
      <c r="C12" t="str">
        <f t="array" aca="1" ref="C12" ca="1">IF(ROWS($1:10)&lt;=COUNTIF(TS_data,$B$1),INDEX(MesData,SMALL(IF(TS_data=$B$1,ROW(INDIRECT("1:"&amp;ROWS(TS_data)))),ROWS($1:10)),2),"")</f>
        <v/>
      </c>
      <c r="D12" s="13" t="str">
        <f t="array" aca="1" ref="D12" ca="1">IF(ROWS($1:10)&lt;=COUNTIF(TS_data,$B$1),INDEX(MesData,SMALL(IF(TS_data=$B$1,ROW(INDIRECT("1:"&amp;ROWS(TS_data)))),ROWS($1:10)),3),"")</f>
        <v/>
      </c>
      <c r="E12" s="56" t="e">
        <f ca="1">IF(A12="","",IF(VLOOKUP($A12,'effectif equipe'!$B$2:$AS$283,6,FALSE)="","",VLOOKUP($A12,'effectif equipe'!$B$2:$AS$283,6,FALSE)))</f>
        <v>#N/A</v>
      </c>
      <c r="F12" s="56" t="str">
        <f ca="1">IF(B12="","",IF(VLOOKUP($A12,'effectif equipe'!$B$2:$AS$283,7,FALSE)="","",VLOOKUP($A12,'effectif equipe'!$B$2:$AS$283,7,FALSE)))</f>
        <v/>
      </c>
      <c r="G12" s="56" t="str">
        <f ca="1">IF(C12="","",IF(VLOOKUP($A12,'effectif equipe'!$B$2:$AS$283,8,FALSE)="","",VLOOKUP($A12,'effectif equipe'!$B$2:$AS$283,8,FALSE)))</f>
        <v/>
      </c>
      <c r="H12" s="56" t="e">
        <f ca="1">IF(A12="","",IF(VLOOKUP($A12,'effectif equipe'!$B$2:$AS$283,16,FALSE)="","",VLOOKUP($A12,'effectif equipe'!$B$2:$AS$283,16,FALSE)))</f>
        <v>#N/A</v>
      </c>
      <c r="I12" s="56" t="e">
        <f ca="1">IF(A12="","",IF(VLOOKUP($A12,'effectif equipe'!$B$2:$AS$283,19,FALSE)="","",VLOOKUP($A12,'effectif equipe'!$B$2:$AS$283,19,FALSE)))</f>
        <v>#N/A</v>
      </c>
    </row>
    <row r="13" spans="1:14" x14ac:dyDescent="0.25">
      <c r="A13" t="str">
        <f t="shared" ca="1" si="0"/>
        <v xml:space="preserve"> </v>
      </c>
      <c r="B13" t="str">
        <f t="array" aca="1" ref="B13" ca="1">IF(ROWS($1:11)&lt;=COUNTIF(TS_data,$B$1),INDEX(MesData,SMALL(IF(TS_data=$B$1,ROW(INDIRECT("1:"&amp;ROWS(TS_data)))),ROWS($1:11)),1),"")</f>
        <v/>
      </c>
      <c r="C13" t="str">
        <f t="array" aca="1" ref="C13" ca="1">IF(ROWS($1:11)&lt;=COUNTIF(TS_data,$B$1),INDEX(MesData,SMALL(IF(TS_data=$B$1,ROW(INDIRECT("1:"&amp;ROWS(TS_data)))),ROWS($1:11)),2),"")</f>
        <v/>
      </c>
      <c r="D13" s="13" t="str">
        <f t="array" aca="1" ref="D13" ca="1">IF(ROWS($1:11)&lt;=COUNTIF(TS_data,$B$1),INDEX(MesData,SMALL(IF(TS_data=$B$1,ROW(INDIRECT("1:"&amp;ROWS(TS_data)))),ROWS($1:11)),3),"")</f>
        <v/>
      </c>
      <c r="E13" s="56" t="e">
        <f ca="1">IF(A13="","",IF(VLOOKUP($A13,'effectif equipe'!$B$2:$AS$283,6,FALSE)="","",VLOOKUP($A13,'effectif equipe'!$B$2:$AS$283,6,FALSE)))</f>
        <v>#N/A</v>
      </c>
      <c r="F13" s="56" t="str">
        <f ca="1">IF(B13="","",IF(VLOOKUP($A13,'effectif equipe'!$B$2:$AS$283,7,FALSE)="","",VLOOKUP($A13,'effectif equipe'!$B$2:$AS$283,7,FALSE)))</f>
        <v/>
      </c>
      <c r="G13" s="56" t="str">
        <f ca="1">IF(C13="","",IF(VLOOKUP($A13,'effectif equipe'!$B$2:$AS$283,8,FALSE)="","",VLOOKUP($A13,'effectif equipe'!$B$2:$AS$283,8,FALSE)))</f>
        <v/>
      </c>
      <c r="H13" s="56" t="e">
        <f ca="1">IF(A13="","",IF(VLOOKUP($A13,'effectif equipe'!$B$2:$AS$283,16,FALSE)="","",VLOOKUP($A13,'effectif equipe'!$B$2:$AS$283,16,FALSE)))</f>
        <v>#N/A</v>
      </c>
      <c r="I13" s="56" t="e">
        <f ca="1">IF(A13="","",IF(VLOOKUP($A13,'effectif equipe'!$B$2:$AS$283,19,FALSE)="","",VLOOKUP($A13,'effectif equipe'!$B$2:$AS$283,19,FALSE)))</f>
        <v>#N/A</v>
      </c>
    </row>
    <row r="14" spans="1:14" x14ac:dyDescent="0.25">
      <c r="A14" t="str">
        <f t="shared" ca="1" si="0"/>
        <v xml:space="preserve"> </v>
      </c>
      <c r="B14" t="str">
        <f t="array" aca="1" ref="B14" ca="1">IF(ROWS($1:12)&lt;=COUNTIF(TS_data,$B$1),INDEX(MesData,SMALL(IF(TS_data=$B$1,ROW(INDIRECT("1:"&amp;ROWS(TS_data)))),ROWS($1:12)),1),"")</f>
        <v/>
      </c>
      <c r="C14" t="str">
        <f t="array" aca="1" ref="C14" ca="1">IF(ROWS($1:12)&lt;=COUNTIF(TS_data,$B$1),INDEX(MesData,SMALL(IF(TS_data=$B$1,ROW(INDIRECT("1:"&amp;ROWS(TS_data)))),ROWS($1:12)),2),"")</f>
        <v/>
      </c>
      <c r="D14" s="13" t="str">
        <f t="array" aca="1" ref="D14" ca="1">IF(ROWS($1:12)&lt;=COUNTIF(TS_data,$B$1),INDEX(MesData,SMALL(IF(TS_data=$B$1,ROW(INDIRECT("1:"&amp;ROWS(TS_data)))),ROWS($1:12)),3),"")</f>
        <v/>
      </c>
      <c r="E14" s="56" t="e">
        <f ca="1">IF(A14="","",IF(VLOOKUP($A14,'effectif equipe'!$B$2:$AS$283,6,FALSE)="","",VLOOKUP($A14,'effectif equipe'!$B$2:$AS$283,6,FALSE)))</f>
        <v>#N/A</v>
      </c>
      <c r="F14" s="56" t="str">
        <f ca="1">IF(B14="","",IF(VLOOKUP($A14,'effectif equipe'!$B$2:$AS$283,7,FALSE)="","",VLOOKUP($A14,'effectif equipe'!$B$2:$AS$283,7,FALSE)))</f>
        <v/>
      </c>
      <c r="G14" s="56" t="str">
        <f ca="1">IF(C14="","",IF(VLOOKUP($A14,'effectif equipe'!$B$2:$AS$283,8,FALSE)="","",VLOOKUP($A14,'effectif equipe'!$B$2:$AS$283,8,FALSE)))</f>
        <v/>
      </c>
      <c r="H14" s="56" t="e">
        <f ca="1">IF(A14="","",IF(VLOOKUP($A14,'effectif equipe'!$B$2:$AS$283,16,FALSE)="","",VLOOKUP($A14,'effectif equipe'!$B$2:$AS$283,16,FALSE)))</f>
        <v>#N/A</v>
      </c>
      <c r="I14" s="56" t="e">
        <f ca="1">IF(A14="","",IF(VLOOKUP($A14,'effectif equipe'!$B$2:$AS$283,19,FALSE)="","",VLOOKUP($A14,'effectif equipe'!$B$2:$AS$283,19,FALSE)))</f>
        <v>#N/A</v>
      </c>
    </row>
    <row r="15" spans="1:14" x14ac:dyDescent="0.25">
      <c r="A15" t="str">
        <f t="shared" ca="1" si="0"/>
        <v xml:space="preserve"> </v>
      </c>
      <c r="B15" t="str">
        <f t="array" aca="1" ref="B15" ca="1">IF(ROWS($1:13)&lt;=COUNTIF(TS_data,$B$1),INDEX(MesData,SMALL(IF(TS_data=$B$1,ROW(INDIRECT("1:"&amp;ROWS(TS_data)))),ROWS($1:13)),1),"")</f>
        <v/>
      </c>
      <c r="C15" t="str">
        <f t="array" aca="1" ref="C15" ca="1">IF(ROWS($1:13)&lt;=COUNTIF(TS_data,$B$1),INDEX(MesData,SMALL(IF(TS_data=$B$1,ROW(INDIRECT("1:"&amp;ROWS(TS_data)))),ROWS($1:13)),2),"")</f>
        <v/>
      </c>
      <c r="D15" s="13" t="str">
        <f t="array" aca="1" ref="D15" ca="1">IF(ROWS($1:13)&lt;=COUNTIF(TS_data,$B$1),INDEX(MesData,SMALL(IF(TS_data=$B$1,ROW(INDIRECT("1:"&amp;ROWS(TS_data)))),ROWS($1:13)),3),"")</f>
        <v/>
      </c>
      <c r="E15" s="56" t="e">
        <f ca="1">IF(A15="","",IF(VLOOKUP($A15,'effectif equipe'!$B$2:$AS$283,6,FALSE)="","",VLOOKUP($A15,'effectif equipe'!$B$2:$AS$283,6,FALSE)))</f>
        <v>#N/A</v>
      </c>
      <c r="F15" s="56" t="str">
        <f ca="1">IF(B15="","",IF(VLOOKUP($A15,'effectif equipe'!$B$2:$AS$283,7,FALSE)="","",VLOOKUP($A15,'effectif equipe'!$B$2:$AS$283,7,FALSE)))</f>
        <v/>
      </c>
      <c r="G15" s="56" t="str">
        <f ca="1">IF(C15="","",IF(VLOOKUP($A15,'effectif equipe'!$B$2:$AS$283,8,FALSE)="","",VLOOKUP($A15,'effectif equipe'!$B$2:$AS$283,8,FALSE)))</f>
        <v/>
      </c>
      <c r="H15" s="56" t="e">
        <f ca="1">IF(A15="","",IF(VLOOKUP($A15,'effectif equipe'!$B$2:$AS$283,16,FALSE)="","",VLOOKUP($A15,'effectif equipe'!$B$2:$AS$283,16,FALSE)))</f>
        <v>#N/A</v>
      </c>
      <c r="I15" s="56" t="e">
        <f ca="1">IF(A15="","",IF(VLOOKUP($A15,'effectif equipe'!$B$2:$AS$283,19,FALSE)="","",VLOOKUP($A15,'effectif equipe'!$B$2:$AS$283,19,FALSE)))</f>
        <v>#N/A</v>
      </c>
    </row>
    <row r="16" spans="1:14" x14ac:dyDescent="0.25">
      <c r="A16" t="str">
        <f t="shared" ca="1" si="0"/>
        <v xml:space="preserve"> </v>
      </c>
      <c r="B16" t="str">
        <f t="array" aca="1" ref="B16" ca="1">IF(ROWS($1:14)&lt;=COUNTIF(TS_data,$B$1),INDEX(MesData,SMALL(IF(TS_data=$B$1,ROW(INDIRECT("1:"&amp;ROWS(TS_data)))),ROWS($1:14)),1),"")</f>
        <v/>
      </c>
      <c r="C16" t="str">
        <f t="array" aca="1" ref="C16" ca="1">IF(ROWS($1:14)&lt;=COUNTIF(TS_data,$B$1),INDEX(MesData,SMALL(IF(TS_data=$B$1,ROW(INDIRECT("1:"&amp;ROWS(TS_data)))),ROWS($1:14)),2),"")</f>
        <v/>
      </c>
      <c r="D16" s="13" t="str">
        <f t="array" aca="1" ref="D16" ca="1">IF(ROWS($1:14)&lt;=COUNTIF(TS_data,$B$1),INDEX(MesData,SMALL(IF(TS_data=$B$1,ROW(INDIRECT("1:"&amp;ROWS(TS_data)))),ROWS($1:14)),3),"")</f>
        <v/>
      </c>
      <c r="E16" s="56" t="e">
        <f ca="1">IF(A16="","",IF(VLOOKUP($A16,'effectif equipe'!$B$2:$AS$283,6,FALSE)="","",VLOOKUP($A16,'effectif equipe'!$B$2:$AS$283,6,FALSE)))</f>
        <v>#N/A</v>
      </c>
      <c r="F16" s="56" t="str">
        <f ca="1">IF(B16="","",IF(VLOOKUP($A16,'effectif equipe'!$B$2:$AS$283,7,FALSE)="","",VLOOKUP($A16,'effectif equipe'!$B$2:$AS$283,7,FALSE)))</f>
        <v/>
      </c>
      <c r="G16" s="56" t="str">
        <f ca="1">IF(C16="","",IF(VLOOKUP($A16,'effectif equipe'!$B$2:$AS$283,8,FALSE)="","",VLOOKUP($A16,'effectif equipe'!$B$2:$AS$283,8,FALSE)))</f>
        <v/>
      </c>
      <c r="H16" s="56" t="e">
        <f ca="1">IF(A16="","",IF(VLOOKUP($A16,'effectif equipe'!$B$2:$AS$283,16,FALSE)="","",VLOOKUP($A16,'effectif equipe'!$B$2:$AS$283,16,FALSE)))</f>
        <v>#N/A</v>
      </c>
      <c r="I16" s="56" t="e">
        <f ca="1">IF(A16="","",IF(VLOOKUP($A16,'effectif equipe'!$B$2:$AS$283,19,FALSE)="","",VLOOKUP($A16,'effectif equipe'!$B$2:$AS$283,19,FALSE)))</f>
        <v>#N/A</v>
      </c>
    </row>
    <row r="17" spans="1:9" x14ac:dyDescent="0.25">
      <c r="A17" t="str">
        <f t="shared" ca="1" si="0"/>
        <v xml:space="preserve"> </v>
      </c>
      <c r="B17" t="str">
        <f t="array" aca="1" ref="B17" ca="1">IF(ROWS($1:15)&lt;=COUNTIF(TS_data,$B$1),INDEX(MesData,SMALL(IF(TS_data=$B$1,ROW(INDIRECT("1:"&amp;ROWS(TS_data)))),ROWS($1:15)),1),"")</f>
        <v/>
      </c>
      <c r="C17" t="str">
        <f t="array" aca="1" ref="C17" ca="1">IF(ROWS($1:15)&lt;=COUNTIF(TS_data,$B$1),INDEX(MesData,SMALL(IF(TS_data=$B$1,ROW(INDIRECT("1:"&amp;ROWS(TS_data)))),ROWS($1:15)),2),"")</f>
        <v/>
      </c>
      <c r="D17" s="13" t="str">
        <f t="array" aca="1" ref="D17" ca="1">IF(ROWS($1:15)&lt;=COUNTIF(TS_data,$B$1),INDEX(MesData,SMALL(IF(TS_data=$B$1,ROW(INDIRECT("1:"&amp;ROWS(TS_data)))),ROWS($1:15)),3),"")</f>
        <v/>
      </c>
      <c r="E17" s="56" t="e">
        <f ca="1">IF(A17="","",IF(VLOOKUP($A17,'effectif equipe'!$B$2:$AS$283,6,FALSE)="","",VLOOKUP($A17,'effectif equipe'!$B$2:$AS$283,6,FALSE)))</f>
        <v>#N/A</v>
      </c>
      <c r="F17" s="56" t="str">
        <f ca="1">IF(B17="","",IF(VLOOKUP($A17,'effectif equipe'!$B$2:$AS$283,7,FALSE)="","",VLOOKUP($A17,'effectif equipe'!$B$2:$AS$283,7,FALSE)))</f>
        <v/>
      </c>
      <c r="G17" s="56" t="str">
        <f ca="1">IF(C17="","",IF(VLOOKUP($A17,'effectif equipe'!$B$2:$AS$283,8,FALSE)="","",VLOOKUP($A17,'effectif equipe'!$B$2:$AS$283,8,FALSE)))</f>
        <v/>
      </c>
      <c r="H17" s="56" t="e">
        <f ca="1">IF(A17="","",IF(VLOOKUP($A17,'effectif equipe'!$B$2:$AS$283,16,FALSE)="","",VLOOKUP($A17,'effectif equipe'!$B$2:$AS$283,16,FALSE)))</f>
        <v>#N/A</v>
      </c>
      <c r="I17" s="56" t="e">
        <f ca="1">IF(A17="","",IF(VLOOKUP($A17,'effectif equipe'!$B$2:$AS$283,19,FALSE)="","",VLOOKUP($A17,'effectif equipe'!$B$2:$AS$283,19,FALSE)))</f>
        <v>#N/A</v>
      </c>
    </row>
    <row r="18" spans="1:9" x14ac:dyDescent="0.25">
      <c r="A18" t="str">
        <f t="shared" ca="1" si="0"/>
        <v xml:space="preserve"> </v>
      </c>
      <c r="B18" t="str">
        <f t="array" aca="1" ref="B18" ca="1">IF(ROWS($1:16)&lt;=COUNTIF(TS_data,$B$1),INDEX(MesData,SMALL(IF(TS_data=$B$1,ROW(INDIRECT("1:"&amp;ROWS(TS_data)))),ROWS($1:16)),1),"")</f>
        <v/>
      </c>
      <c r="C18" t="str">
        <f t="array" aca="1" ref="C18" ca="1">IF(ROWS($1:16)&lt;=COUNTIF(TS_data,$B$1),INDEX(MesData,SMALL(IF(TS_data=$B$1,ROW(INDIRECT("1:"&amp;ROWS(TS_data)))),ROWS($1:16)),2),"")</f>
        <v/>
      </c>
      <c r="D18" s="13" t="str">
        <f t="array" aca="1" ref="D18" ca="1">IF(ROWS($1:16)&lt;=COUNTIF(TS_data,$B$1),INDEX(MesData,SMALL(IF(TS_data=$B$1,ROW(INDIRECT("1:"&amp;ROWS(TS_data)))),ROWS($1:16)),3),"")</f>
        <v/>
      </c>
      <c r="E18" s="56" t="e">
        <f ca="1">IF(A18="","",IF(VLOOKUP($A18,'effectif equipe'!$B$2:$AS$283,6,FALSE)="","",VLOOKUP($A18,'effectif equipe'!$B$2:$AS$283,6,FALSE)))</f>
        <v>#N/A</v>
      </c>
      <c r="F18" s="56" t="str">
        <f ca="1">IF(B18="","",IF(VLOOKUP($A18,'effectif equipe'!$B$2:$AS$283,7,FALSE)="","",VLOOKUP($A18,'effectif equipe'!$B$2:$AS$283,7,FALSE)))</f>
        <v/>
      </c>
      <c r="G18" s="56" t="str">
        <f ca="1">IF(C18="","",IF(VLOOKUP($A18,'effectif equipe'!$B$2:$AS$283,8,FALSE)="","",VLOOKUP($A18,'effectif equipe'!$B$2:$AS$283,8,FALSE)))</f>
        <v/>
      </c>
      <c r="H18" s="56" t="e">
        <f ca="1">IF(A18="","",IF(VLOOKUP($A18,'effectif equipe'!$B$2:$AS$283,16,FALSE)="","",VLOOKUP($A18,'effectif equipe'!$B$2:$AS$283,16,FALSE)))</f>
        <v>#N/A</v>
      </c>
      <c r="I18" s="56" t="e">
        <f ca="1">IF(A18="","",IF(VLOOKUP($A18,'effectif equipe'!$B$2:$AS$283,19,FALSE)="","",VLOOKUP($A18,'effectif equipe'!$B$2:$AS$283,19,FALSE)))</f>
        <v>#N/A</v>
      </c>
    </row>
    <row r="19" spans="1:9" x14ac:dyDescent="0.25">
      <c r="A19" t="str">
        <f t="shared" ca="1" si="0"/>
        <v xml:space="preserve"> </v>
      </c>
      <c r="B19" t="str">
        <f t="array" aca="1" ref="B19" ca="1">IF(ROWS($1:17)&lt;=COUNTIF(TS_data,$B$1),INDEX(MesData,SMALL(IF(TS_data=$B$1,ROW(INDIRECT("1:"&amp;ROWS(TS_data)))),ROWS($1:17)),1),"")</f>
        <v/>
      </c>
      <c r="C19" t="str">
        <f t="array" aca="1" ref="C19" ca="1">IF(ROWS($1:17)&lt;=COUNTIF(TS_data,$B$1),INDEX(MesData,SMALL(IF(TS_data=$B$1,ROW(INDIRECT("1:"&amp;ROWS(TS_data)))),ROWS($1:17)),2),"")</f>
        <v/>
      </c>
      <c r="D19" s="13" t="str">
        <f t="array" aca="1" ref="D19" ca="1">IF(ROWS($1:17)&lt;=COUNTIF(TS_data,$B$1),INDEX(MesData,SMALL(IF(TS_data=$B$1,ROW(INDIRECT("1:"&amp;ROWS(TS_data)))),ROWS($1:17)),3),"")</f>
        <v/>
      </c>
      <c r="E19" s="56" t="e">
        <f ca="1">IF(A19="","",IF(VLOOKUP($A19,'effectif equipe'!$B$2:$AS$283,6,FALSE)="","",VLOOKUP($A19,'effectif equipe'!$B$2:$AS$283,6,FALSE)))</f>
        <v>#N/A</v>
      </c>
      <c r="F19" s="56" t="str">
        <f ca="1">IF(B19="","",IF(VLOOKUP($A19,'effectif equipe'!$B$2:$AS$283,7,FALSE)="","",VLOOKUP($A19,'effectif equipe'!$B$2:$AS$283,7,FALSE)))</f>
        <v/>
      </c>
      <c r="G19" s="56" t="str">
        <f ca="1">IF(C19="","",IF(VLOOKUP($A19,'effectif equipe'!$B$2:$AS$283,8,FALSE)="","",VLOOKUP($A19,'effectif equipe'!$B$2:$AS$283,8,FALSE)))</f>
        <v/>
      </c>
      <c r="H19" s="56" t="e">
        <f ca="1">IF(A19="","",IF(VLOOKUP($A19,'effectif equipe'!$B$2:$AS$283,16,FALSE)="","",VLOOKUP($A19,'effectif equipe'!$B$2:$AS$283,16,FALSE)))</f>
        <v>#N/A</v>
      </c>
      <c r="I19" s="56" t="e">
        <f ca="1">IF(A19="","",IF(VLOOKUP($A19,'effectif equipe'!$B$2:$AS$283,19,FALSE)="","",VLOOKUP($A19,'effectif equipe'!$B$2:$AS$283,19,FALSE)))</f>
        <v>#N/A</v>
      </c>
    </row>
    <row r="20" spans="1:9" x14ac:dyDescent="0.25">
      <c r="A20" t="str">
        <f t="shared" ca="1" si="0"/>
        <v xml:space="preserve"> </v>
      </c>
      <c r="B20" t="str">
        <f t="array" aca="1" ref="B20" ca="1">IF(ROWS($1:18)&lt;=COUNTIF(TS_data,$B$1),INDEX(MesData,SMALL(IF(TS_data=$B$1,ROW(INDIRECT("1:"&amp;ROWS(TS_data)))),ROWS($1:18)),1),"")</f>
        <v/>
      </c>
      <c r="C20" t="str">
        <f t="array" aca="1" ref="C20" ca="1">IF(ROWS($1:18)&lt;=COUNTIF(TS_data,$B$1),INDEX(MesData,SMALL(IF(TS_data=$B$1,ROW(INDIRECT("1:"&amp;ROWS(TS_data)))),ROWS($1:18)),2),"")</f>
        <v/>
      </c>
      <c r="D20" s="13" t="str">
        <f t="array" aca="1" ref="D20" ca="1">IF(ROWS($1:18)&lt;=COUNTIF(TS_data,$B$1),INDEX(MesData,SMALL(IF(TS_data=$B$1,ROW(INDIRECT("1:"&amp;ROWS(TS_data)))),ROWS($1:18)),3),"")</f>
        <v/>
      </c>
      <c r="E20" s="56" t="e">
        <f ca="1">IF(A20="","",IF(VLOOKUP($A20,'effectif equipe'!$B$2:$AS$283,6,FALSE)="","",VLOOKUP($A20,'effectif equipe'!$B$2:$AS$283,6,FALSE)))</f>
        <v>#N/A</v>
      </c>
      <c r="F20" s="56" t="str">
        <f ca="1">IF(B20="","",IF(VLOOKUP($A20,'effectif equipe'!$B$2:$AS$283,7,FALSE)="","",VLOOKUP($A20,'effectif equipe'!$B$2:$AS$283,7,FALSE)))</f>
        <v/>
      </c>
      <c r="G20" s="56" t="str">
        <f ca="1">IF(C20="","",IF(VLOOKUP($A20,'effectif equipe'!$B$2:$AS$283,8,FALSE)="","",VLOOKUP($A20,'effectif equipe'!$B$2:$AS$283,8,FALSE)))</f>
        <v/>
      </c>
      <c r="H20" s="56" t="e">
        <f ca="1">IF(A20="","",IF(VLOOKUP($A20,'effectif equipe'!$B$2:$AS$283,16,FALSE)="","",VLOOKUP($A20,'effectif equipe'!$B$2:$AS$283,16,FALSE)))</f>
        <v>#N/A</v>
      </c>
      <c r="I20" s="56" t="e">
        <f ca="1">IF(A20="","",IF(VLOOKUP($A20,'effectif equipe'!$B$2:$AS$283,19,FALSE)="","",VLOOKUP($A20,'effectif equipe'!$B$2:$AS$283,19,FALSE)))</f>
        <v>#N/A</v>
      </c>
    </row>
    <row r="21" spans="1:9" x14ac:dyDescent="0.25">
      <c r="A21" t="str">
        <f t="shared" ca="1" si="0"/>
        <v xml:space="preserve"> </v>
      </c>
      <c r="B21" t="str">
        <f t="array" aca="1" ref="B21" ca="1">IF(ROWS($1:19)&lt;=COUNTIF(TS_data,$B$1),INDEX(MesData,SMALL(IF(TS_data=$B$1,ROW(INDIRECT("1:"&amp;ROWS(TS_data)))),ROWS($1:19)),1),"")</f>
        <v/>
      </c>
      <c r="C21" t="str">
        <f t="array" aca="1" ref="C21" ca="1">IF(ROWS($1:19)&lt;=COUNTIF(TS_data,$B$1),INDEX(MesData,SMALL(IF(TS_data=$B$1,ROW(INDIRECT("1:"&amp;ROWS(TS_data)))),ROWS($1:19)),2),"")</f>
        <v/>
      </c>
      <c r="D21" s="13" t="str">
        <f t="array" aca="1" ref="D21" ca="1">IF(ROWS($1:19)&lt;=COUNTIF(TS_data,$B$1),INDEX(MesData,SMALL(IF(TS_data=$B$1,ROW(INDIRECT("1:"&amp;ROWS(TS_data)))),ROWS($1:19)),3),"")</f>
        <v/>
      </c>
      <c r="E21" s="56" t="e">
        <f ca="1">IF(A21="","",IF(VLOOKUP($A21,'effectif equipe'!$B$2:$AS$283,6,FALSE)="","",VLOOKUP($A21,'effectif equipe'!$B$2:$AS$283,6,FALSE)))</f>
        <v>#N/A</v>
      </c>
      <c r="F21" s="56" t="str">
        <f ca="1">IF(B21="","",IF(VLOOKUP($A21,'effectif equipe'!$B$2:$AS$283,7,FALSE)="","",VLOOKUP($A21,'effectif equipe'!$B$2:$AS$283,7,FALSE)))</f>
        <v/>
      </c>
      <c r="G21" s="56" t="str">
        <f ca="1">IF(C21="","",IF(VLOOKUP($A21,'effectif equipe'!$B$2:$AS$283,8,FALSE)="","",VLOOKUP($A21,'effectif equipe'!$B$2:$AS$283,8,FALSE)))</f>
        <v/>
      </c>
      <c r="H21" s="56" t="e">
        <f ca="1">IF(A21="","",IF(VLOOKUP($A21,'effectif equipe'!$B$2:$AS$283,16,FALSE)="","",VLOOKUP($A21,'effectif equipe'!$B$2:$AS$283,16,FALSE)))</f>
        <v>#N/A</v>
      </c>
      <c r="I21" s="56" t="e">
        <f ca="1">IF(A21="","",IF(VLOOKUP($A21,'effectif equipe'!$B$2:$AS$283,19,FALSE)="","",VLOOKUP($A21,'effectif equipe'!$B$2:$AS$283,19,FALSE)))</f>
        <v>#N/A</v>
      </c>
    </row>
    <row r="22" spans="1:9" x14ac:dyDescent="0.25">
      <c r="A22" t="str">
        <f t="shared" ca="1" si="0"/>
        <v xml:space="preserve"> </v>
      </c>
      <c r="B22" t="str">
        <f t="array" aca="1" ref="B22" ca="1">IF(ROWS($1:20)&lt;=COUNTIF(TS_data,$B$1),INDEX(MesData,SMALL(IF(TS_data=$B$1,ROW(INDIRECT("1:"&amp;ROWS(TS_data)))),ROWS($1:20)),1),"")</f>
        <v/>
      </c>
      <c r="C22" t="str">
        <f t="array" aca="1" ref="C22" ca="1">IF(ROWS($1:20)&lt;=COUNTIF(TS_data,$B$1),INDEX(MesData,SMALL(IF(TS_data=$B$1,ROW(INDIRECT("1:"&amp;ROWS(TS_data)))),ROWS($1:20)),2),"")</f>
        <v/>
      </c>
      <c r="D22" s="13" t="str">
        <f t="array" aca="1" ref="D22" ca="1">IF(ROWS($1:20)&lt;=COUNTIF(TS_data,$B$1),INDEX(MesData,SMALL(IF(TS_data=$B$1,ROW(INDIRECT("1:"&amp;ROWS(TS_data)))),ROWS($1:20)),3),"")</f>
        <v/>
      </c>
      <c r="E22" s="56" t="e">
        <f ca="1">IF(A22="","",IF(VLOOKUP($A22,'effectif equipe'!$B$2:$AS$283,6,FALSE)="","",VLOOKUP($A22,'effectif equipe'!$B$2:$AS$283,6,FALSE)))</f>
        <v>#N/A</v>
      </c>
      <c r="F22" s="56" t="str">
        <f ca="1">IF(B22="","",IF(VLOOKUP($A22,'effectif equipe'!$B$2:$AS$283,7,FALSE)="","",VLOOKUP($A22,'effectif equipe'!$B$2:$AS$283,7,FALSE)))</f>
        <v/>
      </c>
      <c r="G22" s="56" t="str">
        <f ca="1">IF(C22="","",IF(VLOOKUP($A22,'effectif equipe'!$B$2:$AS$283,8,FALSE)="","",VLOOKUP($A22,'effectif equipe'!$B$2:$AS$283,8,FALSE)))</f>
        <v/>
      </c>
      <c r="H22" s="56" t="e">
        <f ca="1">IF(A22="","",IF(VLOOKUP($A22,'effectif equipe'!$B$2:$AS$283,16,FALSE)="","",VLOOKUP($A22,'effectif equipe'!$B$2:$AS$283,16,FALSE)))</f>
        <v>#N/A</v>
      </c>
      <c r="I22" s="56" t="e">
        <f ca="1">IF(A22="","",IF(VLOOKUP($A22,'effectif equipe'!$B$2:$AS$283,19,FALSE)="","",VLOOKUP($A22,'effectif equipe'!$B$2:$AS$283,19,FALSE)))</f>
        <v>#N/A</v>
      </c>
    </row>
    <row r="23" spans="1:9" x14ac:dyDescent="0.25">
      <c r="A23" t="str">
        <f t="shared" ca="1" si="0"/>
        <v xml:space="preserve"> </v>
      </c>
      <c r="B23" t="str">
        <f t="array" aca="1" ref="B23" ca="1">IF(ROWS($1:21)&lt;=COUNTIF(TS_data,$B$1),INDEX(MesData,SMALL(IF(TS_data=$B$1,ROW(INDIRECT("1:"&amp;ROWS(TS_data)))),ROWS($1:21)),1),"")</f>
        <v/>
      </c>
      <c r="C23" t="str">
        <f t="array" aca="1" ref="C23" ca="1">IF(ROWS($1:21)&lt;=COUNTIF(TS_data,$B$1),INDEX(MesData,SMALL(IF(TS_data=$B$1,ROW(INDIRECT("1:"&amp;ROWS(TS_data)))),ROWS($1:21)),2),"")</f>
        <v/>
      </c>
      <c r="D23" s="13" t="str">
        <f t="array" aca="1" ref="D23" ca="1">IF(ROWS($1:21)&lt;=COUNTIF(TS_data,$B$1),INDEX(MesData,SMALL(IF(TS_data=$B$1,ROW(INDIRECT("1:"&amp;ROWS(TS_data)))),ROWS($1:21)),3),"")</f>
        <v/>
      </c>
      <c r="E23" s="56" t="e">
        <f ca="1">IF(A23="","",IF(VLOOKUP($A23,'effectif equipe'!$B$2:$AS$283,6,FALSE)="","",VLOOKUP($A23,'effectif equipe'!$B$2:$AS$283,6,FALSE)))</f>
        <v>#N/A</v>
      </c>
      <c r="F23" s="56" t="str">
        <f ca="1">IF(B23="","",IF(VLOOKUP($A23,'effectif equipe'!$B$2:$AS$283,7,FALSE)="","",VLOOKUP($A23,'effectif equipe'!$B$2:$AS$283,7,FALSE)))</f>
        <v/>
      </c>
      <c r="G23" s="56" t="str">
        <f ca="1">IF(C23="","",IF(VLOOKUP($A23,'effectif equipe'!$B$2:$AS$283,8,FALSE)="","",VLOOKUP($A23,'effectif equipe'!$B$2:$AS$283,8,FALSE)))</f>
        <v/>
      </c>
      <c r="H23" s="56" t="e">
        <f ca="1">IF(A23="","",IF(VLOOKUP($A23,'effectif equipe'!$B$2:$AS$283,16,FALSE)="","",VLOOKUP($A23,'effectif equipe'!$B$2:$AS$283,16,FALSE)))</f>
        <v>#N/A</v>
      </c>
      <c r="I23" s="56" t="e">
        <f ca="1">IF(A23="","",IF(VLOOKUP($A23,'effectif equipe'!$B$2:$AS$283,19,FALSE)="","",VLOOKUP($A23,'effectif equipe'!$B$2:$AS$283,19,FALSE)))</f>
        <v>#N/A</v>
      </c>
    </row>
    <row r="24" spans="1:9" x14ac:dyDescent="0.25">
      <c r="A24" t="str">
        <f t="shared" ca="1" si="0"/>
        <v xml:space="preserve"> </v>
      </c>
      <c r="B24" t="str">
        <f t="array" aca="1" ref="B24" ca="1">IF(ROWS($1:22)&lt;=COUNTIF(TS_data,$B$1),INDEX(MesData,SMALL(IF(TS_data=$B$1,ROW(INDIRECT("1:"&amp;ROWS(TS_data)))),ROWS($1:22)),1),"")</f>
        <v/>
      </c>
      <c r="C24" t="str">
        <f t="array" aca="1" ref="C24" ca="1">IF(ROWS($1:22)&lt;=COUNTIF(TS_data,$B$1),INDEX(MesData,SMALL(IF(TS_data=$B$1,ROW(INDIRECT("1:"&amp;ROWS(TS_data)))),ROWS($1:22)),2),"")</f>
        <v/>
      </c>
      <c r="D24" s="13" t="str">
        <f t="array" aca="1" ref="D24" ca="1">IF(ROWS($1:22)&lt;=COUNTIF(TS_data,$B$1),INDEX(MesData,SMALL(IF(TS_data=$B$1,ROW(INDIRECT("1:"&amp;ROWS(TS_data)))),ROWS($1:22)),3),"")</f>
        <v/>
      </c>
      <c r="E24" s="56" t="e">
        <f ca="1">IF(A24="","",IF(VLOOKUP($A24,'effectif equipe'!$B$2:$AS$283,6,FALSE)="","",VLOOKUP($A24,'effectif equipe'!$B$2:$AS$283,6,FALSE)))</f>
        <v>#N/A</v>
      </c>
      <c r="F24" s="56" t="str">
        <f ca="1">IF(B24="","",IF(VLOOKUP($A24,'effectif equipe'!$B$2:$AS$283,7,FALSE)="","",VLOOKUP($A24,'effectif equipe'!$B$2:$AS$283,7,FALSE)))</f>
        <v/>
      </c>
      <c r="G24" s="56" t="str">
        <f ca="1">IF(C24="","",IF(VLOOKUP($A24,'effectif equipe'!$B$2:$AS$283,8,FALSE)="","",VLOOKUP($A24,'effectif equipe'!$B$2:$AS$283,8,FALSE)))</f>
        <v/>
      </c>
      <c r="H24" s="56" t="e">
        <f ca="1">IF(A24="","",IF(VLOOKUP($A24,'effectif equipe'!$B$2:$AS$283,16,FALSE)="","",VLOOKUP($A24,'effectif equipe'!$B$2:$AS$283,16,FALSE)))</f>
        <v>#N/A</v>
      </c>
      <c r="I24" s="56" t="e">
        <f ca="1">IF(A24="","",IF(VLOOKUP($A24,'effectif equipe'!$B$2:$AS$283,19,FALSE)="","",VLOOKUP($A24,'effectif equipe'!$B$2:$AS$283,19,FALSE)))</f>
        <v>#N/A</v>
      </c>
    </row>
    <row r="25" spans="1:9" x14ac:dyDescent="0.25">
      <c r="A25" t="str">
        <f t="shared" ca="1" si="0"/>
        <v xml:space="preserve"> </v>
      </c>
      <c r="B25" t="str">
        <f t="array" aca="1" ref="B25" ca="1">IF(ROWS($1:23)&lt;=COUNTIF(TS_data,$B$1),INDEX(MesData,SMALL(IF(TS_data=$B$1,ROW(INDIRECT("1:"&amp;ROWS(TS_data)))),ROWS($1:23)),1),"")</f>
        <v/>
      </c>
      <c r="C25" t="str">
        <f t="array" aca="1" ref="C25" ca="1">IF(ROWS($1:23)&lt;=COUNTIF(TS_data,$B$1),INDEX(MesData,SMALL(IF(TS_data=$B$1,ROW(INDIRECT("1:"&amp;ROWS(TS_data)))),ROWS($1:23)),2),"")</f>
        <v/>
      </c>
      <c r="D25" s="13" t="str">
        <f t="array" aca="1" ref="D25" ca="1">IF(ROWS($1:23)&lt;=COUNTIF(TS_data,$B$1),INDEX(MesData,SMALL(IF(TS_data=$B$1,ROW(INDIRECT("1:"&amp;ROWS(TS_data)))),ROWS($1:23)),3),"")</f>
        <v/>
      </c>
      <c r="E25" s="56" t="e">
        <f ca="1">IF(A25="","",IF(VLOOKUP($A25,'effectif equipe'!$B$2:$AS$283,6,FALSE)="","",VLOOKUP($A25,'effectif equipe'!$B$2:$AS$283,6,FALSE)))</f>
        <v>#N/A</v>
      </c>
      <c r="F25" s="56" t="str">
        <f ca="1">IF(B25="","",IF(VLOOKUP($A25,'effectif equipe'!$B$2:$AS$283,7,FALSE)="","",VLOOKUP($A25,'effectif equipe'!$B$2:$AS$283,7,FALSE)))</f>
        <v/>
      </c>
      <c r="G25" s="56" t="str">
        <f ca="1">IF(C25="","",IF(VLOOKUP($A25,'effectif equipe'!$B$2:$AS$283,8,FALSE)="","",VLOOKUP($A25,'effectif equipe'!$B$2:$AS$283,8,FALSE)))</f>
        <v/>
      </c>
      <c r="H25" s="56" t="e">
        <f ca="1">IF(A25="","",IF(VLOOKUP($A25,'effectif equipe'!$B$2:$AS$283,16,FALSE)="","",VLOOKUP($A25,'effectif equipe'!$B$2:$AS$283,16,FALSE)))</f>
        <v>#N/A</v>
      </c>
      <c r="I25" s="56" t="e">
        <f ca="1">IF(A25="","",IF(VLOOKUP($A25,'effectif equipe'!$B$2:$AS$283,19,FALSE)="","",VLOOKUP($A25,'effectif equipe'!$B$2:$AS$283,19,FALSE)))</f>
        <v>#N/A</v>
      </c>
    </row>
    <row r="26" spans="1:9" x14ac:dyDescent="0.25">
      <c r="A26" t="str">
        <f t="shared" ca="1" si="0"/>
        <v xml:space="preserve"> </v>
      </c>
      <c r="B26" t="str">
        <f t="array" aca="1" ref="B26" ca="1">IF(ROWS($1:24)&lt;=COUNTIF(TS_data,$B$1),INDEX(MesData,SMALL(IF(TS_data=$B$1,ROW(INDIRECT("1:"&amp;ROWS(TS_data)))),ROWS($1:24)),1),"")</f>
        <v/>
      </c>
      <c r="C26" t="str">
        <f t="array" aca="1" ref="C26" ca="1">IF(ROWS($1:24)&lt;=COUNTIF(TS_data,$B$1),INDEX(MesData,SMALL(IF(TS_data=$B$1,ROW(INDIRECT("1:"&amp;ROWS(TS_data)))),ROWS($1:24)),2),"")</f>
        <v/>
      </c>
      <c r="D26" s="13" t="str">
        <f t="array" aca="1" ref="D26" ca="1">IF(ROWS($1:24)&lt;=COUNTIF(TS_data,$B$1),INDEX(MesData,SMALL(IF(TS_data=$B$1,ROW(INDIRECT("1:"&amp;ROWS(TS_data)))),ROWS($1:24)),3),"")</f>
        <v/>
      </c>
      <c r="E26" s="56" t="e">
        <f ca="1">IF(A26="","",IF(VLOOKUP($A26,'effectif equipe'!$B$2:$AS$283,6,FALSE)="","",VLOOKUP($A26,'effectif equipe'!$B$2:$AS$283,6,FALSE)))</f>
        <v>#N/A</v>
      </c>
      <c r="F26" s="56" t="str">
        <f ca="1">IF(B26="","",IF(VLOOKUP($A26,'effectif equipe'!$B$2:$AS$283,7,FALSE)="","",VLOOKUP($A26,'effectif equipe'!$B$2:$AS$283,7,FALSE)))</f>
        <v/>
      </c>
      <c r="G26" s="56" t="str">
        <f ca="1">IF(C26="","",IF(VLOOKUP($A26,'effectif equipe'!$B$2:$AS$283,8,FALSE)="","",VLOOKUP($A26,'effectif equipe'!$B$2:$AS$283,8,FALSE)))</f>
        <v/>
      </c>
      <c r="H26" s="56" t="e">
        <f ca="1">IF(A26="","",IF(VLOOKUP($A26,'effectif equipe'!$B$2:$AS$283,16,FALSE)="","",VLOOKUP($A26,'effectif equipe'!$B$2:$AS$283,16,FALSE)))</f>
        <v>#N/A</v>
      </c>
      <c r="I26" s="56" t="e">
        <f ca="1">IF(A26="","",IF(VLOOKUP($A26,'effectif equipe'!$B$2:$AS$283,19,FALSE)="","",VLOOKUP($A26,'effectif equipe'!$B$2:$AS$283,19,FALSE)))</f>
        <v>#N/A</v>
      </c>
    </row>
    <row r="27" spans="1:9" x14ac:dyDescent="0.25">
      <c r="A27" t="str">
        <f t="shared" ca="1" si="0"/>
        <v xml:space="preserve"> </v>
      </c>
      <c r="B27" t="str">
        <f t="array" aca="1" ref="B27" ca="1">IF(ROWS($1:25)&lt;=COUNTIF(TS_data,$B$1),INDEX(MesData,SMALL(IF(TS_data=$B$1,ROW(INDIRECT("1:"&amp;ROWS(TS_data)))),ROWS($1:25)),1),"")</f>
        <v/>
      </c>
      <c r="C27" t="str">
        <f t="array" aca="1" ref="C27" ca="1">IF(ROWS($1:25)&lt;=COUNTIF(TS_data,$B$1),INDEX(MesData,SMALL(IF(TS_data=$B$1,ROW(INDIRECT("1:"&amp;ROWS(TS_data)))),ROWS($1:25)),2),"")</f>
        <v/>
      </c>
      <c r="D27" s="13" t="str">
        <f t="array" aca="1" ref="D27" ca="1">IF(ROWS($1:25)&lt;=COUNTIF(TS_data,$B$1),INDEX(MesData,SMALL(IF(TS_data=$B$1,ROW(INDIRECT("1:"&amp;ROWS(TS_data)))),ROWS($1:25)),3),"")</f>
        <v/>
      </c>
      <c r="E27" s="56" t="e">
        <f ca="1">IF(A27="","",IF(VLOOKUP($A27,'effectif equipe'!$B$2:$AS$283,6,FALSE)="","",VLOOKUP($A27,'effectif equipe'!$B$2:$AS$283,6,FALSE)))</f>
        <v>#N/A</v>
      </c>
      <c r="F27" s="56" t="str">
        <f ca="1">IF(B27="","",IF(VLOOKUP($A27,'effectif equipe'!$B$2:$AS$283,7,FALSE)="","",VLOOKUP($A27,'effectif equipe'!$B$2:$AS$283,7,FALSE)))</f>
        <v/>
      </c>
      <c r="G27" s="56" t="str">
        <f ca="1">IF(C27="","",IF(VLOOKUP($A27,'effectif equipe'!$B$2:$AS$283,8,FALSE)="","",VLOOKUP($A27,'effectif equipe'!$B$2:$AS$283,8,FALSE)))</f>
        <v/>
      </c>
      <c r="H27" s="56" t="e">
        <f ca="1">IF(A27="","",IF(VLOOKUP($A27,'effectif equipe'!$B$2:$AS$283,16,FALSE)="","",VLOOKUP($A27,'effectif equipe'!$B$2:$AS$283,16,FALSE)))</f>
        <v>#N/A</v>
      </c>
      <c r="I27" s="56" t="e">
        <f ca="1">IF(A27="","",IF(VLOOKUP($A27,'effectif equipe'!$B$2:$AS$283,19,FALSE)="","",VLOOKUP($A27,'effectif equipe'!$B$2:$AS$283,19,FALSE)))</f>
        <v>#N/A</v>
      </c>
    </row>
    <row r="28" spans="1:9" x14ac:dyDescent="0.25">
      <c r="A28" t="str">
        <f t="shared" ca="1" si="0"/>
        <v xml:space="preserve"> </v>
      </c>
      <c r="B28" t="str">
        <f t="array" aca="1" ref="B28" ca="1">IF(ROWS($1:26)&lt;=COUNTIF(TS_data,$B$1),INDEX(MesData,SMALL(IF(TS_data=$B$1,ROW(INDIRECT("1:"&amp;ROWS(TS_data)))),ROWS($1:26)),1),"")</f>
        <v/>
      </c>
      <c r="C28" t="str">
        <f t="array" aca="1" ref="C28" ca="1">IF(ROWS($1:26)&lt;=COUNTIF(TS_data,$B$1),INDEX(MesData,SMALL(IF(TS_data=$B$1,ROW(INDIRECT("1:"&amp;ROWS(TS_data)))),ROWS($1:26)),2),"")</f>
        <v/>
      </c>
      <c r="D28" s="13" t="str">
        <f t="array" aca="1" ref="D28" ca="1">IF(ROWS($1:26)&lt;=COUNTIF(TS_data,$B$1),INDEX(MesData,SMALL(IF(TS_data=$B$1,ROW(INDIRECT("1:"&amp;ROWS(TS_data)))),ROWS($1:26)),3),"")</f>
        <v/>
      </c>
      <c r="E28" s="56" t="e">
        <f ca="1">IF(A28="","",IF(VLOOKUP($A28,'effectif equipe'!$B$2:$AS$283,6,FALSE)="","",VLOOKUP($A28,'effectif equipe'!$B$2:$AS$283,6,FALSE)))</f>
        <v>#N/A</v>
      </c>
      <c r="F28" s="56" t="str">
        <f ca="1">IF(B28="","",IF(VLOOKUP($A28,'effectif equipe'!$B$2:$AS$283,7,FALSE)="","",VLOOKUP($A28,'effectif equipe'!$B$2:$AS$283,7,FALSE)))</f>
        <v/>
      </c>
      <c r="G28" s="56" t="str">
        <f ca="1">IF(C28="","",IF(VLOOKUP($A28,'effectif equipe'!$B$2:$AS$283,8,FALSE)="","",VLOOKUP($A28,'effectif equipe'!$B$2:$AS$283,8,FALSE)))</f>
        <v/>
      </c>
      <c r="H28" s="56" t="e">
        <f ca="1">IF(A28="","",IF(VLOOKUP($A28,'effectif equipe'!$B$2:$AS$283,16,FALSE)="","",VLOOKUP($A28,'effectif equipe'!$B$2:$AS$283,16,FALSE)))</f>
        <v>#N/A</v>
      </c>
      <c r="I28" s="56" t="e">
        <f ca="1">IF(A28="","",IF(VLOOKUP($A28,'effectif equipe'!$B$2:$AS$283,19,FALSE)="","",VLOOKUP($A28,'effectif equipe'!$B$2:$AS$283,19,FALSE)))</f>
        <v>#N/A</v>
      </c>
    </row>
    <row r="29" spans="1:9" x14ac:dyDescent="0.25">
      <c r="A29" t="str">
        <f t="shared" ca="1" si="0"/>
        <v xml:space="preserve"> </v>
      </c>
      <c r="B29" t="str">
        <f t="array" aca="1" ref="B29" ca="1">IF(ROWS($1:27)&lt;=COUNTIF(TS_data,$B$1),INDEX(MesData,SMALL(IF(TS_data=$B$1,ROW(INDIRECT("1:"&amp;ROWS(TS_data)))),ROWS($1:27)),1),"")</f>
        <v/>
      </c>
      <c r="C29" t="str">
        <f t="array" aca="1" ref="C29" ca="1">IF(ROWS($1:27)&lt;=COUNTIF(TS_data,$B$1),INDEX(MesData,SMALL(IF(TS_data=$B$1,ROW(INDIRECT("1:"&amp;ROWS(TS_data)))),ROWS($1:27)),2),"")</f>
        <v/>
      </c>
      <c r="D29" s="13" t="str">
        <f t="array" aca="1" ref="D29" ca="1">IF(ROWS($1:27)&lt;=COUNTIF(TS_data,$B$1),INDEX(MesData,SMALL(IF(TS_data=$B$1,ROW(INDIRECT("1:"&amp;ROWS(TS_data)))),ROWS($1:27)),3),"")</f>
        <v/>
      </c>
      <c r="E29" s="56" t="e">
        <f ca="1">IF(A29="","",IF(VLOOKUP($A29,'effectif equipe'!$B$2:$AS$283,6,FALSE)="","",VLOOKUP($A29,'effectif equipe'!$B$2:$AS$283,6,FALSE)))</f>
        <v>#N/A</v>
      </c>
      <c r="F29" s="56" t="str">
        <f ca="1">IF(B29="","",IF(VLOOKUP($A29,'effectif equipe'!$B$2:$AS$283,7,FALSE)="","",VLOOKUP($A29,'effectif equipe'!$B$2:$AS$283,7,FALSE)))</f>
        <v/>
      </c>
      <c r="G29" s="56" t="str">
        <f ca="1">IF(C29="","",IF(VLOOKUP($A29,'effectif equipe'!$B$2:$AS$283,8,FALSE)="","",VLOOKUP($A29,'effectif equipe'!$B$2:$AS$283,8,FALSE)))</f>
        <v/>
      </c>
      <c r="H29" s="56" t="e">
        <f ca="1">IF(A29="","",IF(VLOOKUP($A29,'effectif equipe'!$B$2:$AS$283,16,FALSE)="","",VLOOKUP($A29,'effectif equipe'!$B$2:$AS$283,16,FALSE)))</f>
        <v>#N/A</v>
      </c>
      <c r="I29" s="56" t="e">
        <f ca="1">IF(A29="","",IF(VLOOKUP($A29,'effectif equipe'!$B$2:$AS$283,19,FALSE)="","",VLOOKUP($A29,'effectif equipe'!$B$2:$AS$283,19,FALSE)))</f>
        <v>#N/A</v>
      </c>
    </row>
    <row r="30" spans="1:9" x14ac:dyDescent="0.25">
      <c r="A30" t="str">
        <f t="shared" ca="1" si="0"/>
        <v xml:space="preserve"> </v>
      </c>
      <c r="B30" t="str">
        <f t="array" aca="1" ref="B30" ca="1">IF(ROWS($1:28)&lt;=COUNTIF(TS_data,$B$1),INDEX(MesData,SMALL(IF(TS_data=$B$1,ROW(INDIRECT("1:"&amp;ROWS(TS_data)))),ROWS($1:28)),1),"")</f>
        <v/>
      </c>
      <c r="C30" t="str">
        <f t="array" aca="1" ref="C30" ca="1">IF(ROWS($1:28)&lt;=COUNTIF(TS_data,$B$1),INDEX(MesData,SMALL(IF(TS_data=$B$1,ROW(INDIRECT("1:"&amp;ROWS(TS_data)))),ROWS($1:28)),2),"")</f>
        <v/>
      </c>
      <c r="D30" s="13" t="str">
        <f t="array" aca="1" ref="D30" ca="1">IF(ROWS($1:28)&lt;=COUNTIF(TS_data,$B$1),INDEX(MesData,SMALL(IF(TS_data=$B$1,ROW(INDIRECT("1:"&amp;ROWS(TS_data)))),ROWS($1:28)),3),"")</f>
        <v/>
      </c>
      <c r="E30" s="56" t="e">
        <f ca="1">IF(A30="","",IF(VLOOKUP($A30,'effectif equipe'!$B$2:$AS$283,6,FALSE)="","",VLOOKUP($A30,'effectif equipe'!$B$2:$AS$283,6,FALSE)))</f>
        <v>#N/A</v>
      </c>
      <c r="F30" s="56" t="str">
        <f ca="1">IF(B30="","",IF(VLOOKUP($A30,'effectif equipe'!$B$2:$AS$283,7,FALSE)="","",VLOOKUP($A30,'effectif equipe'!$B$2:$AS$283,7,FALSE)))</f>
        <v/>
      </c>
      <c r="G30" s="56" t="str">
        <f ca="1">IF(C30="","",IF(VLOOKUP($A30,'effectif equipe'!$B$2:$AS$283,8,FALSE)="","",VLOOKUP($A30,'effectif equipe'!$B$2:$AS$283,8,FALSE)))</f>
        <v/>
      </c>
      <c r="H30" s="56" t="e">
        <f ca="1">IF(A30="","",IF(VLOOKUP($A30,'effectif equipe'!$B$2:$AS$283,16,FALSE)="","",VLOOKUP($A30,'effectif equipe'!$B$2:$AS$283,16,FALSE)))</f>
        <v>#N/A</v>
      </c>
      <c r="I30" s="56" t="e">
        <f ca="1">IF(A30="","",IF(VLOOKUP($A30,'effectif equipe'!$B$2:$AS$283,19,FALSE)="","",VLOOKUP($A30,'effectif equipe'!$B$2:$AS$283,19,FALSE)))</f>
        <v>#N/A</v>
      </c>
    </row>
    <row r="31" spans="1:9" x14ac:dyDescent="0.25">
      <c r="A31" t="str">
        <f t="shared" ca="1" si="0"/>
        <v xml:space="preserve"> </v>
      </c>
      <c r="B31" t="str">
        <f t="array" aca="1" ref="B31" ca="1">IF(ROWS($1:29)&lt;=COUNTIF(TS_data,$B$1),INDEX(MesData,SMALL(IF(TS_data=$B$1,ROW(INDIRECT("1:"&amp;ROWS(TS_data)))),ROWS($1:29)),1),"")</f>
        <v/>
      </c>
      <c r="C31" t="str">
        <f t="array" aca="1" ref="C31" ca="1">IF(ROWS($1:29)&lt;=COUNTIF(TS_data,$B$1),INDEX(MesData,SMALL(IF(TS_data=$B$1,ROW(INDIRECT("1:"&amp;ROWS(TS_data)))),ROWS($1:29)),2),"")</f>
        <v/>
      </c>
      <c r="D31" s="13" t="str">
        <f t="array" aca="1" ref="D31" ca="1">IF(ROWS($1:29)&lt;=COUNTIF(TS_data,$B$1),INDEX(MesData,SMALL(IF(TS_data=$B$1,ROW(INDIRECT("1:"&amp;ROWS(TS_data)))),ROWS($1:29)),3),"")</f>
        <v/>
      </c>
      <c r="E31" s="56" t="e">
        <f ca="1">IF(A31="","",IF(VLOOKUP($A31,'effectif equipe'!$B$2:$AS$283,6,FALSE)="","",VLOOKUP($A31,'effectif equipe'!$B$2:$AS$283,6,FALSE)))</f>
        <v>#N/A</v>
      </c>
      <c r="F31" s="56" t="str">
        <f ca="1">IF(B31="","",IF(VLOOKUP($A31,'effectif equipe'!$B$2:$AS$283,7,FALSE)="","",VLOOKUP($A31,'effectif equipe'!$B$2:$AS$283,7,FALSE)))</f>
        <v/>
      </c>
      <c r="G31" s="56" t="str">
        <f ca="1">IF(C31="","",IF(VLOOKUP($A31,'effectif equipe'!$B$2:$AS$283,8,FALSE)="","",VLOOKUP($A31,'effectif equipe'!$B$2:$AS$283,8,FALSE)))</f>
        <v/>
      </c>
      <c r="H31" s="56" t="e">
        <f ca="1">IF(A31="","",IF(VLOOKUP($A31,'effectif equipe'!$B$2:$AS$283,16,FALSE)="","",VLOOKUP($A31,'effectif equipe'!$B$2:$AS$283,16,FALSE)))</f>
        <v>#N/A</v>
      </c>
      <c r="I31" s="56" t="e">
        <f ca="1">IF(A31="","",IF(VLOOKUP($A31,'effectif equipe'!$B$2:$AS$283,19,FALSE)="","",VLOOKUP($A31,'effectif equipe'!$B$2:$AS$283,19,FALSE)))</f>
        <v>#N/A</v>
      </c>
    </row>
    <row r="32" spans="1:9" x14ac:dyDescent="0.25">
      <c r="A32" t="str">
        <f t="shared" ca="1" si="0"/>
        <v xml:space="preserve"> </v>
      </c>
      <c r="B32" t="str">
        <f t="array" aca="1" ref="B32" ca="1">IF(ROWS($1:30)&lt;=COUNTIF(TS_data,$B$1),INDEX(MesData,SMALL(IF(TS_data=$B$1,ROW(INDIRECT("1:"&amp;ROWS(TS_data)))),ROWS($1:30)),1),"")</f>
        <v/>
      </c>
      <c r="C32" t="str">
        <f t="array" aca="1" ref="C32" ca="1">IF(ROWS($1:30)&lt;=COUNTIF(TS_data,$B$1),INDEX(MesData,SMALL(IF(TS_data=$B$1,ROW(INDIRECT("1:"&amp;ROWS(TS_data)))),ROWS($1:30)),2),"")</f>
        <v/>
      </c>
      <c r="D32" s="13" t="str">
        <f t="array" aca="1" ref="D32" ca="1">IF(ROWS($1:30)&lt;=COUNTIF(TS_data,$B$1),INDEX(MesData,SMALL(IF(TS_data=$B$1,ROW(INDIRECT("1:"&amp;ROWS(TS_data)))),ROWS($1:30)),3),"")</f>
        <v/>
      </c>
      <c r="E32" s="56" t="e">
        <f ca="1">IF(A32="","",IF(VLOOKUP($A32,'effectif equipe'!$B$2:$AS$283,6,FALSE)="","",VLOOKUP($A32,'effectif equipe'!$B$2:$AS$283,6,FALSE)))</f>
        <v>#N/A</v>
      </c>
      <c r="F32" s="56" t="str">
        <f ca="1">IF(B32="","",IF(VLOOKUP($A32,'effectif equipe'!$B$2:$AS$283,7,FALSE)="","",VLOOKUP($A32,'effectif equipe'!$B$2:$AS$283,7,FALSE)))</f>
        <v/>
      </c>
      <c r="G32" s="56" t="str">
        <f ca="1">IF(C32="","",IF(VLOOKUP($A32,'effectif equipe'!$B$2:$AS$283,8,FALSE)="","",VLOOKUP($A32,'effectif equipe'!$B$2:$AS$283,8,FALSE)))</f>
        <v/>
      </c>
      <c r="H32" s="56" t="e">
        <f ca="1">IF(A32="","",IF(VLOOKUP($A32,'effectif equipe'!$B$2:$AS$283,16,FALSE)="","",VLOOKUP($A32,'effectif equipe'!$B$2:$AS$283,16,FALSE)))</f>
        <v>#N/A</v>
      </c>
      <c r="I32" s="56" t="e">
        <f ca="1">IF(A32="","",IF(VLOOKUP($A32,'effectif equipe'!$B$2:$AS$283,19,FALSE)="","",VLOOKUP($A32,'effectif equipe'!$B$2:$AS$283,19,FALSE)))</f>
        <v>#N/A</v>
      </c>
    </row>
    <row r="33" spans="2:9" x14ac:dyDescent="0.25">
      <c r="B33" t="str">
        <f t="array" aca="1" ref="B33" ca="1">IF(ROWS($1:31)&lt;=COUNTIF(TS_data,$B$1),INDEX(MesData,SMALL(IF(TS_data=$B$1,ROW(INDIRECT("1:"&amp;ROWS(TS_data)))),ROWS($1:31)),1),"")</f>
        <v/>
      </c>
      <c r="C33" t="str">
        <f t="array" aca="1" ref="C33" ca="1">IF(ROWS($1:31)&lt;=COUNTIF(TS_data,$B$1),INDEX(MesData,SMALL(IF(TS_data=$B$1,ROW(INDIRECT("1:"&amp;ROWS(TS_data)))),ROWS($1:31)),2),"")</f>
        <v/>
      </c>
      <c r="D33" s="13" t="str">
        <f t="array" aca="1" ref="D33" ca="1">IF(ROWS($1:31)&lt;=COUNTIF(TS_data,$B$1),INDEX(MesData,SMALL(IF(TS_data=$B$1,ROW(INDIRECT("1:"&amp;ROWS(TS_data)))),ROWS($1:31)),3),"")</f>
        <v/>
      </c>
      <c r="E33" s="56" t="str">
        <f>IF(A33="","",IF(VLOOKUP($A33,'effectif equipe'!$B$2:$AS$283,6,FALSE)="","",VLOOKUP($A33,'effectif equipe'!$B$2:$AS$283,6,FALSE)))</f>
        <v/>
      </c>
      <c r="F33" s="56" t="str">
        <f ca="1">IF(B33="","",IF(VLOOKUP($A33,'effectif equipe'!$B$2:$AS$283,7,FALSE)="","",VLOOKUP($A33,'effectif equipe'!$B$2:$AS$283,7,FALSE)))</f>
        <v/>
      </c>
      <c r="G33" s="56" t="str">
        <f ca="1">IF(C33="","",IF(VLOOKUP($A33,'effectif equipe'!$B$2:$AS$283,8,FALSE)="","",VLOOKUP($A33,'effectif equipe'!$B$2:$AS$283,8,FALSE)))</f>
        <v/>
      </c>
      <c r="H33" s="56" t="str">
        <f>IF(A33="","",IF(VLOOKUP($A33,'effectif equipe'!$B$2:$AS$283,16,FALSE)="","",VLOOKUP($A33,'effectif equipe'!$B$2:$AS$283,16,FALSE)))</f>
        <v/>
      </c>
      <c r="I33" s="56" t="str">
        <f>IF(A33="","",IF(VLOOKUP($A33,'effectif equipe'!$B$2:$AS$283,19,FALSE)="","",VLOOKUP($A33,'effectif equipe'!$B$2:$AS$283,19,FALSE)))</f>
        <v/>
      </c>
    </row>
    <row r="34" spans="2:9" x14ac:dyDescent="0.25">
      <c r="B34" t="str">
        <f t="array" aca="1" ref="B34" ca="1">IF(ROWS($1:32)&lt;=COUNTIF(TS_data,$B$1),INDEX(MesData,SMALL(IF(TS_data=$B$1,ROW(INDIRECT("1:"&amp;ROWS(TS_data)))),ROWS($1:32)),1),"")</f>
        <v/>
      </c>
      <c r="C34" t="str">
        <f t="array" aca="1" ref="C34" ca="1">IF(ROWS($1:32)&lt;=COUNTIF(TS_data,$B$1),INDEX(MesData,SMALL(IF(TS_data=$B$1,ROW(INDIRECT("1:"&amp;ROWS(TS_data)))),ROWS($1:32)),2),"")</f>
        <v/>
      </c>
      <c r="D34" s="13" t="str">
        <f t="array" aca="1" ref="D34" ca="1">IF(ROWS($1:32)&lt;=COUNTIF(TS_data,$B$1),INDEX(MesData,SMALL(IF(TS_data=$B$1,ROW(INDIRECT("1:"&amp;ROWS(TS_data)))),ROWS($1:32)),3),"")</f>
        <v/>
      </c>
      <c r="E34" s="56" t="str">
        <f>IF(A34="","",IF(VLOOKUP($A34,'effectif equipe'!$B$2:$AS$283,6,FALSE)="","",VLOOKUP($A34,'effectif equipe'!$B$2:$AS$283,6,FALSE)))</f>
        <v/>
      </c>
      <c r="F34" s="56" t="str">
        <f ca="1">IF(B34="","",IF(VLOOKUP($A34,'effectif equipe'!$B$2:$AS$283,7,FALSE)="","",VLOOKUP($A34,'effectif equipe'!$B$2:$AS$283,7,FALSE)))</f>
        <v/>
      </c>
      <c r="G34" s="56" t="str">
        <f ca="1">IF(C34="","",IF(VLOOKUP($A34,'effectif equipe'!$B$2:$AS$283,8,FALSE)="","",VLOOKUP($A34,'effectif equipe'!$B$2:$AS$283,8,FALSE)))</f>
        <v/>
      </c>
      <c r="H34" s="56" t="str">
        <f>IF(A34="","",IF(VLOOKUP($A34,'effectif equipe'!$B$2:$AS$283,16,FALSE)="","",VLOOKUP($A34,'effectif equipe'!$B$2:$AS$283,16,FALSE)))</f>
        <v/>
      </c>
      <c r="I34" s="56" t="str">
        <f>IF(A34="","",IF(VLOOKUP($A34,'effectif equipe'!$B$2:$AS$283,19,FALSE)="","",VLOOKUP($A34,'effectif equipe'!$B$2:$AS$283,19,FALSE)))</f>
        <v/>
      </c>
    </row>
    <row r="35" spans="2:9" x14ac:dyDescent="0.25">
      <c r="B35" t="str">
        <f t="array" aca="1" ref="B35" ca="1">IF(ROWS($1:33)&lt;=COUNTIF(TS_data,$B$1),INDEX(MesData,SMALL(IF(TS_data=$B$1,ROW(INDIRECT("1:"&amp;ROWS(TS_data)))),ROWS($1:33)),1),"")</f>
        <v/>
      </c>
      <c r="C35" t="str">
        <f t="array" aca="1" ref="C35" ca="1">IF(ROWS($1:33)&lt;=COUNTIF(TS_data,$B$1),INDEX(MesData,SMALL(IF(TS_data=$B$1,ROW(INDIRECT("1:"&amp;ROWS(TS_data)))),ROWS($1:33)),2),"")</f>
        <v/>
      </c>
      <c r="D35" s="13" t="str">
        <f t="array" aca="1" ref="D35" ca="1">IF(ROWS($1:33)&lt;=COUNTIF(TS_data,$B$1),INDEX(MesData,SMALL(IF(TS_data=$B$1,ROW(INDIRECT("1:"&amp;ROWS(TS_data)))),ROWS($1:33)),3),"")</f>
        <v/>
      </c>
      <c r="E35" s="56" t="str">
        <f>IF(A35="","",IF(VLOOKUP($A35,'effectif equipe'!$B$2:$AS$283,6,FALSE)="","",VLOOKUP($A35,'effectif equipe'!$B$2:$AS$283,6,FALSE)))</f>
        <v/>
      </c>
      <c r="F35" s="56" t="str">
        <f ca="1">IF(B35="","",IF(VLOOKUP($A35,'effectif equipe'!$B$2:$AS$283,7,FALSE)="","",VLOOKUP($A35,'effectif equipe'!$B$2:$AS$283,7,FALSE)))</f>
        <v/>
      </c>
      <c r="G35" s="56" t="str">
        <f ca="1">IF(C35="","",IF(VLOOKUP($A35,'effectif equipe'!$B$2:$AS$283,8,FALSE)="","",VLOOKUP($A35,'effectif equipe'!$B$2:$AS$283,8,FALSE)))</f>
        <v/>
      </c>
      <c r="H35" s="56" t="str">
        <f>IF(A35="","",IF(VLOOKUP($A35,'effectif equipe'!$B$2:$AS$283,16,FALSE)="","",VLOOKUP($A35,'effectif equipe'!$B$2:$AS$283,16,FALSE)))</f>
        <v/>
      </c>
      <c r="I35" s="56" t="str">
        <f>IF(A35="","",IF(VLOOKUP($A35,'effectif equipe'!$B$2:$AS$283,19,FALSE)="","",VLOOKUP($A35,'effectif equipe'!$B$2:$AS$283,19,FALSE)))</f>
        <v/>
      </c>
    </row>
    <row r="36" spans="2:9" x14ac:dyDescent="0.25">
      <c r="B36" t="str">
        <f t="array" aca="1" ref="B36" ca="1">IF(ROWS($1:34)&lt;=COUNTIF(TS_data,$B$1),INDEX(MesData,SMALL(IF(TS_data=$B$1,ROW(INDIRECT("1:"&amp;ROWS(TS_data)))),ROWS($1:34)),1),"")</f>
        <v/>
      </c>
      <c r="C36" t="str">
        <f t="array" aca="1" ref="C36" ca="1">IF(ROWS($1:34)&lt;=COUNTIF(TS_data,$B$1),INDEX(MesData,SMALL(IF(TS_data=$B$1,ROW(INDIRECT("1:"&amp;ROWS(TS_data)))),ROWS($1:34)),2),"")</f>
        <v/>
      </c>
      <c r="D36" s="13" t="str">
        <f t="array" aca="1" ref="D36" ca="1">IF(ROWS($1:34)&lt;=COUNTIF(TS_data,$B$1),INDEX(MesData,SMALL(IF(TS_data=$B$1,ROW(INDIRECT("1:"&amp;ROWS(TS_data)))),ROWS($1:34)),3),"")</f>
        <v/>
      </c>
      <c r="E36" s="56" t="str">
        <f>IF(A36="","",IF(VLOOKUP($A36,'effectif equipe'!$B$2:$AS$283,6,FALSE)="","",VLOOKUP($A36,'effectif equipe'!$B$2:$AS$283,6,FALSE)))</f>
        <v/>
      </c>
      <c r="F36" s="56" t="str">
        <f ca="1">IF(B36="","",IF(VLOOKUP($A36,'effectif equipe'!$B$2:$AS$283,7,FALSE)="","",VLOOKUP($A36,'effectif equipe'!$B$2:$AS$283,7,FALSE)))</f>
        <v/>
      </c>
      <c r="G36" s="56" t="str">
        <f ca="1">IF(C36="","",IF(VLOOKUP($A36,'effectif equipe'!$B$2:$AS$283,8,FALSE)="","",VLOOKUP($A36,'effectif equipe'!$B$2:$AS$283,8,FALSE)))</f>
        <v/>
      </c>
      <c r="H36" s="56" t="str">
        <f>IF(A36="","",IF(VLOOKUP($A36,'effectif equipe'!$B$2:$AS$283,16,FALSE)="","",VLOOKUP($A36,'effectif equipe'!$B$2:$AS$283,16,FALSE)))</f>
        <v/>
      </c>
      <c r="I36" s="56" t="str">
        <f>IF(A36="","",IF(VLOOKUP($A36,'effectif equipe'!$B$2:$AS$283,19,FALSE)="","",VLOOKUP($A36,'effectif equipe'!$B$2:$AS$283,19,FALSE)))</f>
        <v/>
      </c>
    </row>
    <row r="37" spans="2:9" x14ac:dyDescent="0.25">
      <c r="B37" t="str">
        <f t="array" aca="1" ref="B37" ca="1">IF(ROWS($1:35)&lt;=COUNTIF(TS_data,$B$1),INDEX(MesData,SMALL(IF(TS_data=$B$1,ROW(INDIRECT("1:"&amp;ROWS(TS_data)))),ROWS($1:35)),1),"")</f>
        <v/>
      </c>
      <c r="C37" t="str">
        <f t="array" aca="1" ref="C37" ca="1">IF(ROWS($1:35)&lt;=COUNTIF(TS_data,$B$1),INDEX(MesData,SMALL(IF(TS_data=$B$1,ROW(INDIRECT("1:"&amp;ROWS(TS_data)))),ROWS($1:35)),2),"")</f>
        <v/>
      </c>
      <c r="D37" s="13" t="str">
        <f t="array" aca="1" ref="D37" ca="1">IF(ROWS($1:35)&lt;=COUNTIF(TS_data,$B$1),INDEX(MesData,SMALL(IF(TS_data=$B$1,ROW(INDIRECT("1:"&amp;ROWS(TS_data)))),ROWS($1:35)),3),"")</f>
        <v/>
      </c>
      <c r="E37" s="56" t="str">
        <f>IF(A37="","",IF(VLOOKUP($A37,'effectif equipe'!$B$2:$AS$283,6,FALSE)="","",VLOOKUP($A37,'effectif equipe'!$B$2:$AS$283,6,FALSE)))</f>
        <v/>
      </c>
      <c r="F37" s="56" t="str">
        <f ca="1">IF(B37="","",IF(VLOOKUP($A37,'effectif equipe'!$B$2:$AS$283,7,FALSE)="","",VLOOKUP($A37,'effectif equipe'!$B$2:$AS$283,7,FALSE)))</f>
        <v/>
      </c>
      <c r="G37" s="56" t="str">
        <f ca="1">IF(C37="","",IF(VLOOKUP($A37,'effectif equipe'!$B$2:$AS$283,8,FALSE)="","",VLOOKUP($A37,'effectif equipe'!$B$2:$AS$283,8,FALSE)))</f>
        <v/>
      </c>
      <c r="H37" s="56" t="str">
        <f>IF(A37="","",IF(VLOOKUP($A37,'effectif equipe'!$B$2:$AS$283,16,FALSE)="","",VLOOKUP($A37,'effectif equipe'!$B$2:$AS$283,16,FALSE)))</f>
        <v/>
      </c>
      <c r="I37" s="56" t="str">
        <f>IF(A37="","",IF(VLOOKUP($A37,'effectif equipe'!$B$2:$AS$283,19,FALSE)="","",VLOOKUP($A37,'effectif equipe'!$B$2:$AS$283,19,FALSE)))</f>
        <v/>
      </c>
    </row>
    <row r="38" spans="2:9" x14ac:dyDescent="0.25">
      <c r="B38" t="str">
        <f t="array" aca="1" ref="B38" ca="1">IF(ROWS($1:36)&lt;=COUNTIF(TS_data,$B$1),INDEX(MesData,SMALL(IF(TS_data=$B$1,ROW(INDIRECT("1:"&amp;ROWS(TS_data)))),ROWS($1:36)),1),"")</f>
        <v/>
      </c>
      <c r="C38" t="str">
        <f t="array" aca="1" ref="C38" ca="1">IF(ROWS($1:36)&lt;=COUNTIF(TS_data,$B$1),INDEX(MesData,SMALL(IF(TS_data=$B$1,ROW(INDIRECT("1:"&amp;ROWS(TS_data)))),ROWS($1:36)),2),"")</f>
        <v/>
      </c>
      <c r="D38" s="13" t="str">
        <f t="array" aca="1" ref="D38" ca="1">IF(ROWS($1:36)&lt;=COUNTIF(TS_data,$B$1),INDEX(MesData,SMALL(IF(TS_data=$B$1,ROW(INDIRECT("1:"&amp;ROWS(TS_data)))),ROWS($1:36)),3),"")</f>
        <v/>
      </c>
      <c r="E38" s="56" t="str">
        <f>IF(A38="","",IF(VLOOKUP($A38,'effectif equipe'!$B$2:$AS$283,6,FALSE)="","",VLOOKUP($A38,'effectif equipe'!$B$2:$AS$283,6,FALSE)))</f>
        <v/>
      </c>
      <c r="F38" s="56" t="str">
        <f ca="1">IF(B38="","",IF(VLOOKUP($A38,'effectif equipe'!$B$2:$AS$283,7,FALSE)="","",VLOOKUP($A38,'effectif equipe'!$B$2:$AS$283,7,FALSE)))</f>
        <v/>
      </c>
      <c r="G38" s="56" t="str">
        <f ca="1">IF(C38="","",IF(VLOOKUP($A38,'effectif equipe'!$B$2:$AS$283,8,FALSE)="","",VLOOKUP($A38,'effectif equipe'!$B$2:$AS$283,8,FALSE)))</f>
        <v/>
      </c>
      <c r="H38" s="56" t="str">
        <f>IF(A38="","",IF(VLOOKUP($A38,'effectif equipe'!$B$2:$AS$283,16,FALSE)="","",VLOOKUP($A38,'effectif equipe'!$B$2:$AS$283,16,FALSE)))</f>
        <v/>
      </c>
      <c r="I38" s="56" t="str">
        <f>IF(A38="","",IF(VLOOKUP($A38,'effectif equipe'!$B$2:$AS$283,19,FALSE)="","",VLOOKUP($A38,'effectif equipe'!$B$2:$AS$283,19,FALSE)))</f>
        <v/>
      </c>
    </row>
    <row r="39" spans="2:9" x14ac:dyDescent="0.25">
      <c r="B39" t="str">
        <f t="array" aca="1" ref="B39" ca="1">IF(ROWS($1:37)&lt;=COUNTIF(TS_data,$B$1),INDEX(MesData,SMALL(IF(TS_data=$B$1,ROW(INDIRECT("1:"&amp;ROWS(TS_data)))),ROWS($1:37)),1),"")</f>
        <v/>
      </c>
      <c r="C39" t="str">
        <f t="array" aca="1" ref="C39" ca="1">IF(ROWS($1:37)&lt;=COUNTIF(TS_data,$B$1),INDEX(MesData,SMALL(IF(TS_data=$B$1,ROW(INDIRECT("1:"&amp;ROWS(TS_data)))),ROWS($1:37)),2),"")</f>
        <v/>
      </c>
      <c r="D39" s="13" t="str">
        <f t="array" aca="1" ref="D39" ca="1">IF(ROWS($1:37)&lt;=COUNTIF(TS_data,$B$1),INDEX(MesData,SMALL(IF(TS_data=$B$1,ROW(INDIRECT("1:"&amp;ROWS(TS_data)))),ROWS($1:37)),3),"")</f>
        <v/>
      </c>
      <c r="E39" s="56" t="str">
        <f>IF(A39="","",IF(VLOOKUP($A39,'effectif equipe'!$B$2:$AS$283,6,FALSE)="","",VLOOKUP($A39,'effectif equipe'!$B$2:$AS$283,6,FALSE)))</f>
        <v/>
      </c>
      <c r="F39" s="56" t="str">
        <f ca="1">IF(B39="","",IF(VLOOKUP($A39,'effectif equipe'!$B$2:$AS$283,7,FALSE)="","",VLOOKUP($A39,'effectif equipe'!$B$2:$AS$283,7,FALSE)))</f>
        <v/>
      </c>
      <c r="G39" s="56" t="str">
        <f ca="1">IF(C39="","",IF(VLOOKUP($A39,'effectif equipe'!$B$2:$AS$283,8,FALSE)="","",VLOOKUP($A39,'effectif equipe'!$B$2:$AS$283,8,FALSE)))</f>
        <v/>
      </c>
      <c r="H39" s="56" t="str">
        <f>IF(A39="","",IF(VLOOKUP($A39,'effectif equipe'!$B$2:$AS$283,16,FALSE)="","",VLOOKUP($A39,'effectif equipe'!$B$2:$AS$283,16,FALSE)))</f>
        <v/>
      </c>
      <c r="I39" s="56" t="str">
        <f>IF(A39="","",IF(VLOOKUP($A39,'effectif equipe'!$B$2:$AS$283,19,FALSE)="","",VLOOKUP($A39,'effectif equipe'!$B$2:$AS$283,19,FALSE)))</f>
        <v/>
      </c>
    </row>
    <row r="40" spans="2:9" x14ac:dyDescent="0.25">
      <c r="B40" t="str">
        <f t="array" aca="1" ref="B40" ca="1">IF(ROWS($1:38)&lt;=COUNTIF(TS_data,$B$1),INDEX(MesData,SMALL(IF(TS_data=$B$1,ROW(INDIRECT("1:"&amp;ROWS(TS_data)))),ROWS($1:38)),1),"")</f>
        <v/>
      </c>
      <c r="C40" t="str">
        <f t="array" aca="1" ref="C40" ca="1">IF(ROWS($1:38)&lt;=COUNTIF(TS_data,$B$1),INDEX(MesData,SMALL(IF(TS_data=$B$1,ROW(INDIRECT("1:"&amp;ROWS(TS_data)))),ROWS($1:38)),2),"")</f>
        <v/>
      </c>
      <c r="D40" s="13" t="str">
        <f t="array" aca="1" ref="D40" ca="1">IF(ROWS($1:38)&lt;=COUNTIF(TS_data,$B$1),INDEX(MesData,SMALL(IF(TS_data=$B$1,ROW(INDIRECT("1:"&amp;ROWS(TS_data)))),ROWS($1:38)),3),"")</f>
        <v/>
      </c>
      <c r="E40" s="56" t="str">
        <f>IF(A40="","",VLOOKUP($A40,'effectif equipe'!$B$2:$AP$280,6,FALSE))</f>
        <v/>
      </c>
      <c r="H40" s="56" t="str">
        <f>IF(A40="","",IF(VLOOKUP($A40,'effectif equipe'!$B$2:$AS$283,16,FALSE)="","",VLOOKUP($A40,'effectif equipe'!$B$2:$AS$283,16,FALSE)))</f>
        <v/>
      </c>
      <c r="I40" s="56" t="str">
        <f>IF(A40="","",IF(VLOOKUP($A40,'effectif equipe'!$B$2:$AS$283,19,FALSE)="","",VLOOKUP($A40,'effectif equipe'!$B$2:$AS$283,19,FALSE)))</f>
        <v/>
      </c>
    </row>
    <row r="41" spans="2:9" x14ac:dyDescent="0.25">
      <c r="B41" t="str">
        <f t="array" aca="1" ref="B41" ca="1">IF(ROWS($1:39)&lt;=COUNTIF(TS_data,$B$1),INDEX(MesData,SMALL(IF(TS_data=$B$1,ROW(INDIRECT("1:"&amp;ROWS(TS_data)))),ROWS($1:39)),1),"")</f>
        <v/>
      </c>
      <c r="C41" t="str">
        <f t="array" aca="1" ref="C41" ca="1">IF(ROWS($1:39)&lt;=COUNTIF(TS_data,$B$1),INDEX(MesData,SMALL(IF(TS_data=$B$1,ROW(INDIRECT("1:"&amp;ROWS(TS_data)))),ROWS($1:39)),2),"")</f>
        <v/>
      </c>
      <c r="D41" s="13" t="str">
        <f t="array" aca="1" ref="D41" ca="1">IF(ROWS($1:39)&lt;=COUNTIF(TS_data,$B$1),INDEX(MesData,SMALL(IF(TS_data=$B$1,ROW(INDIRECT("1:"&amp;ROWS(TS_data)))),ROWS($1:39)),3),"")</f>
        <v/>
      </c>
      <c r="E41" s="56" t="str">
        <f>IF(A41="","",VLOOKUP($A41,'effectif equipe'!$B$2:$AP$280,6,FALSE))</f>
        <v/>
      </c>
      <c r="H41" s="56" t="str">
        <f>IF(A41="","",IF(VLOOKUP($A41,'effectif equipe'!$B$2:$AS$283,16,FALSE)="","",VLOOKUP($A41,'effectif equipe'!$B$2:$AS$283,16,FALSE)))</f>
        <v/>
      </c>
      <c r="I41" s="56" t="str">
        <f>IF(A41="","",IF(VLOOKUP($A41,'effectif equipe'!$B$2:$AS$283,19,FALSE)="","",VLOOKUP($A41,'effectif equipe'!$B$2:$AS$283,19,FALSE)))</f>
        <v/>
      </c>
    </row>
    <row r="42" spans="2:9" x14ac:dyDescent="0.25">
      <c r="B42" t="str">
        <f t="array" aca="1" ref="B42" ca="1">IF(ROWS($1:40)&lt;=COUNTIF(TS_data,$B$1),INDEX(MesData,SMALL(IF(TS_data=$B$1,ROW(INDIRECT("1:"&amp;ROWS(TS_data)))),ROWS($1:40)),1),"")</f>
        <v/>
      </c>
      <c r="C42" t="str">
        <f t="array" aca="1" ref="C42" ca="1">IF(ROWS($1:40)&lt;=COUNTIF(TS_data,$B$1),INDEX(MesData,SMALL(IF(TS_data=$B$1,ROW(INDIRECT("1:"&amp;ROWS(TS_data)))),ROWS($1:40)),2),"")</f>
        <v/>
      </c>
      <c r="D42" s="13" t="str">
        <f t="array" aca="1" ref="D42" ca="1">IF(ROWS($1:40)&lt;=COUNTIF(TS_data,$B$1),INDEX(MesData,SMALL(IF(TS_data=$B$1,ROW(INDIRECT("1:"&amp;ROWS(TS_data)))),ROWS($1:40)),3),"")</f>
        <v/>
      </c>
      <c r="E42" s="56" t="str">
        <f>IF(A42="","",VLOOKUP($A42,'effectif equipe'!$B$2:$AP$280,6,FALSE))</f>
        <v/>
      </c>
      <c r="H42" s="56" t="str">
        <f>IF(A42="","",IF(VLOOKUP($A42,'effectif equipe'!$B$2:$AS$283,16,FALSE)="","",VLOOKUP($A42,'effectif equipe'!$B$2:$AS$283,16,FALSE)))</f>
        <v/>
      </c>
      <c r="I42" s="56" t="str">
        <f>IF(A42="","",IF(VLOOKUP($A42,'effectif equipe'!$B$2:$AS$283,19,FALSE)="","",VLOOKUP($A42,'effectif equipe'!$B$2:$AS$283,19,FALSE)))</f>
        <v/>
      </c>
    </row>
    <row r="43" spans="2:9" x14ac:dyDescent="0.25">
      <c r="B43" t="str">
        <f t="array" aca="1" ref="B43" ca="1">IF(ROWS($1:41)&lt;=COUNTIF(TS_data,$B$1),INDEX(MesData,SMALL(IF(TS_data=$B$1,ROW(INDIRECT("1:"&amp;ROWS(TS_data)))),ROWS($1:41)),1),"")</f>
        <v/>
      </c>
      <c r="C43" t="str">
        <f t="array" aca="1" ref="C43" ca="1">IF(ROWS($1:41)&lt;=COUNTIF(TS_data,$B$1),INDEX(MesData,SMALL(IF(TS_data=$B$1,ROW(INDIRECT("1:"&amp;ROWS(TS_data)))),ROWS($1:41)),2),"")</f>
        <v/>
      </c>
      <c r="D43" s="13" t="str">
        <f t="array" aca="1" ref="D43" ca="1">IF(ROWS($1:41)&lt;=COUNTIF(TS_data,$B$1),INDEX(MesData,SMALL(IF(TS_data=$B$1,ROW(INDIRECT("1:"&amp;ROWS(TS_data)))),ROWS($1:41)),3),"")</f>
        <v/>
      </c>
      <c r="E43" s="56" t="str">
        <f>IF(A43="","",VLOOKUP($A43,'effectif equipe'!$B$2:$AP$280,6,FALSE))</f>
        <v/>
      </c>
      <c r="H43" s="56" t="str">
        <f>IF(A43="","",IF(VLOOKUP($A43,'effectif equipe'!$B$2:$AS$283,16,FALSE)="","",VLOOKUP($A43,'effectif equipe'!$B$2:$AS$283,16,FALSE)))</f>
        <v/>
      </c>
      <c r="I43" s="56" t="str">
        <f>IF(A43="","",IF(VLOOKUP($A43,'effectif equipe'!$B$2:$AS$283,19,FALSE)="","",VLOOKUP($A43,'effectif equipe'!$B$2:$AS$283,19,FALSE)))</f>
        <v/>
      </c>
    </row>
    <row r="44" spans="2:9" x14ac:dyDescent="0.25">
      <c r="B44" t="str">
        <f t="array" aca="1" ref="B44" ca="1">IF(ROWS($1:42)&lt;=COUNTIF(TS_data,$B$1),INDEX(MesData,SMALL(IF(TS_data=$B$1,ROW(INDIRECT("1:"&amp;ROWS(TS_data)))),ROWS($1:42)),1),"")</f>
        <v/>
      </c>
      <c r="C44" t="str">
        <f t="array" aca="1" ref="C44" ca="1">IF(ROWS($1:42)&lt;=COUNTIF(TS_data,$B$1),INDEX(MesData,SMALL(IF(TS_data=$B$1,ROW(INDIRECT("1:"&amp;ROWS(TS_data)))),ROWS($1:42)),2),"")</f>
        <v/>
      </c>
      <c r="D44" s="13" t="str">
        <f t="array" aca="1" ref="D44" ca="1">IF(ROWS($1:42)&lt;=COUNTIF(TS_data,$B$1),INDEX(MesData,SMALL(IF(TS_data=$B$1,ROW(INDIRECT("1:"&amp;ROWS(TS_data)))),ROWS($1:42)),3),"")</f>
        <v/>
      </c>
      <c r="E44" s="56" t="str">
        <f>IF(A44="","",VLOOKUP($A44,'effectif equipe'!$B$2:$AP$280,6,FALSE))</f>
        <v/>
      </c>
      <c r="H44" s="56" t="str">
        <f>IF(A44="","",IF(VLOOKUP($A44,'effectif equipe'!$B$2:$AS$283,16,FALSE)="","",VLOOKUP($A44,'effectif equipe'!$B$2:$AS$283,16,FALSE)))</f>
        <v/>
      </c>
      <c r="I44" s="56" t="str">
        <f>IF(A44="","",IF(VLOOKUP($A44,'effectif equipe'!$B$2:$AS$283,19,FALSE)="","",VLOOKUP($A44,'effectif equipe'!$B$2:$AS$283,19,FALSE)))</f>
        <v/>
      </c>
    </row>
    <row r="45" spans="2:9" x14ac:dyDescent="0.25">
      <c r="B45" t="str">
        <f t="array" aca="1" ref="B45" ca="1">IF(ROWS($1:43)&lt;=COUNTIF(TS_data,$B$1),INDEX(MesData,SMALL(IF(TS_data=$B$1,ROW(INDIRECT("1:"&amp;ROWS(TS_data)))),ROWS($1:43)),1),"")</f>
        <v/>
      </c>
      <c r="D45" s="13" t="str">
        <f t="array" aca="1" ref="D45" ca="1">IF(ROWS($1:43)&lt;=COUNTIF(TS_data,$B$1),INDEX(MesData,SMALL(IF(TS_data=$B$1,ROW(INDIRECT("1:"&amp;ROWS(TS_data)))),ROWS($1:43)),3),"")</f>
        <v/>
      </c>
      <c r="E45" s="56" t="str">
        <f>IF(A45="","",VLOOKUP($A45,'effectif equipe'!$B$2:$AP$280,6,FALSE))</f>
        <v/>
      </c>
    </row>
    <row r="46" spans="2:9" x14ac:dyDescent="0.25">
      <c r="B46" t="str">
        <f t="array" aca="1" ref="B46" ca="1">IF(ROWS($1:44)&lt;=COUNTIF(TS_data,$B$1),INDEX(MesData,SMALL(IF(TS_data=$B$1,ROW(INDIRECT("1:"&amp;ROWS(TS_data)))),ROWS($1:44)),1),"")</f>
        <v/>
      </c>
      <c r="C46" t="str">
        <f t="array" aca="1" ref="C46" ca="1">IF(ROWS($1:44)&lt;=COUNTIF(TS_data,$B$1),INDEX(MesData,SMALL(IF(TS_data=$B$1,ROW(INDIRECT("1:"&amp;ROWS(TS_data)))),ROWS($1:44)),2),"")</f>
        <v/>
      </c>
      <c r="D46" s="13" t="str">
        <f t="array" aca="1" ref="D46" ca="1">IF(ROWS($1:44)&lt;=COUNTIF(TS_data,$B$1),INDEX(MesData,SMALL(IF(TS_data=$B$1,ROW(INDIRECT("1:"&amp;ROWS(TS_data)))),ROWS($1:44)),3),"")</f>
        <v/>
      </c>
      <c r="E46" s="56" t="str">
        <f>IF(A46="","",VLOOKUP($A46,'effectif equipe'!$B$2:$AP$280,6,FALSE))</f>
        <v/>
      </c>
    </row>
    <row r="47" spans="2:9" x14ac:dyDescent="0.25">
      <c r="B47" t="str">
        <f t="array" aca="1" ref="B47" ca="1">IF(ROWS($1:45)&lt;=COUNTIF(TS_data,$B$1),INDEX(MesData,SMALL(IF(TS_data=$B$1,ROW(INDIRECT("1:"&amp;ROWS(TS_data)))),ROWS($1:45)),1),"")</f>
        <v/>
      </c>
      <c r="C47" t="str">
        <f t="array" aca="1" ref="C47" ca="1">IF(ROWS($1:45)&lt;=COUNTIF(TS_data,$B$1),INDEX(MesData,SMALL(IF(TS_data=$B$1,ROW(INDIRECT("1:"&amp;ROWS(TS_data)))),ROWS($1:45)),2),"")</f>
        <v/>
      </c>
      <c r="D47" s="13" t="str">
        <f t="array" aca="1" ref="D47" ca="1">IF(ROWS($1:45)&lt;=COUNTIF(TS_data,$B$1),INDEX(MesData,SMALL(IF(TS_data=$B$1,ROW(INDIRECT("1:"&amp;ROWS(TS_data)))),ROWS($1:45)),3),"")</f>
        <v/>
      </c>
      <c r="E47" s="56" t="str">
        <f>IF(A47="","",VLOOKUP($A47,'effectif equipe'!$B$2:$AP$280,6,FALSE))</f>
        <v/>
      </c>
    </row>
    <row r="48" spans="2:9" x14ac:dyDescent="0.25">
      <c r="B48" t="str">
        <f t="array" aca="1" ref="B48" ca="1">IF(ROWS($1:46)&lt;=COUNTIF(TS_data,$B$1),INDEX(MesData,SMALL(IF(TS_data=$B$1,ROW(INDIRECT("1:"&amp;ROWS(TS_data)))),ROWS($1:46)),1),"")</f>
        <v/>
      </c>
      <c r="C48" t="str">
        <f t="array" aca="1" ref="C48" ca="1">IF(ROWS($1:46)&lt;=COUNTIF(TS_data,$B$1),INDEX(MesData,SMALL(IF(TS_data=$B$1,ROW(INDIRECT("1:"&amp;ROWS(TS_data)))),ROWS($1:46)),2),"")</f>
        <v/>
      </c>
      <c r="D48" s="13" t="str">
        <f t="array" aca="1" ref="D48" ca="1">IF(ROWS($1:46)&lt;=COUNTIF(TS_data,$B$1),INDEX(MesData,SMALL(IF(TS_data=$B$1,ROW(INDIRECT("1:"&amp;ROWS(TS_data)))),ROWS($1:46)),3),"")</f>
        <v/>
      </c>
      <c r="E48" s="56" t="str">
        <f>IF(A48="","",VLOOKUP($A48,'effectif equipe'!$B$2:$AP$280,6,FALSE))</f>
        <v/>
      </c>
    </row>
    <row r="49" spans="2:5" x14ac:dyDescent="0.25">
      <c r="B49" t="str">
        <f t="array" aca="1" ref="B49" ca="1">IF(ROWS($1:47)&lt;=COUNTIF(TS_data,$B$1),INDEX(MesData,SMALL(IF(TS_data=$B$1,ROW(INDIRECT("1:"&amp;ROWS(TS_data)))),ROWS($1:47)),1),"")</f>
        <v/>
      </c>
      <c r="C49" t="str">
        <f t="array" aca="1" ref="C49" ca="1">IF(ROWS($1:47)&lt;=COUNTIF(TS_data,$B$1),INDEX(MesData,SMALL(IF(TS_data=$B$1,ROW(INDIRECT("1:"&amp;ROWS(TS_data)))),ROWS($1:47)),2),"")</f>
        <v/>
      </c>
      <c r="D49" s="13" t="str">
        <f t="array" aca="1" ref="D49" ca="1">IF(ROWS($1:47)&lt;=COUNTIF(TS_data,$B$1),INDEX(MesData,SMALL(IF(TS_data=$B$1,ROW(INDIRECT("1:"&amp;ROWS(TS_data)))),ROWS($1:47)),3),"")</f>
        <v/>
      </c>
      <c r="E49" s="56" t="str">
        <f>IF(A49="","",VLOOKUP($A49,'effectif equipe'!$B$2:$AP$280,6,FALSE))</f>
        <v/>
      </c>
    </row>
    <row r="50" spans="2:5" x14ac:dyDescent="0.25">
      <c r="B50" t="str">
        <f t="array" aca="1" ref="B50" ca="1">IF(ROWS($1:48)&lt;=COUNTIF(TS_data,$B$1),INDEX(MesData,SMALL(IF(TS_data=$B$1,ROW(INDIRECT("1:"&amp;ROWS(TS_data)))),ROWS($1:48)),1),"")</f>
        <v/>
      </c>
      <c r="C50" t="str">
        <f t="array" aca="1" ref="C50" ca="1">IF(ROWS($1:48)&lt;=COUNTIF(TS_data,$B$1),INDEX(MesData,SMALL(IF(TS_data=$B$1,ROW(INDIRECT("1:"&amp;ROWS(TS_data)))),ROWS($1:48)),2),"")</f>
        <v/>
      </c>
      <c r="D50" s="13" t="str">
        <f t="array" aca="1" ref="D50" ca="1">IF(ROWS($1:48)&lt;=COUNTIF(TS_data,$B$1),INDEX(MesData,SMALL(IF(TS_data=$B$1,ROW(INDIRECT("1:"&amp;ROWS(TS_data)))),ROWS($1:48)),3),"")</f>
        <v/>
      </c>
      <c r="E50" s="56" t="str">
        <f>IF(A50="","",VLOOKUP($A50,'effectif equipe'!$B$2:$AP$280,6,FALSE))</f>
        <v/>
      </c>
    </row>
    <row r="51" spans="2:5" x14ac:dyDescent="0.25">
      <c r="B51" t="str">
        <f t="array" aca="1" ref="B51" ca="1">IF(ROWS($1:49)&lt;=COUNTIF(TS_data,$B$1),INDEX(MesData,SMALL(IF(TS_data=$B$1,ROW(INDIRECT("1:"&amp;ROWS(TS_data)))),ROWS($1:49)),1),"")</f>
        <v/>
      </c>
      <c r="C51" t="str">
        <f t="array" aca="1" ref="C51" ca="1">IF(ROWS($1:49)&lt;=COUNTIF(TS_data,$B$1),INDEX(MesData,SMALL(IF(TS_data=$B$1,ROW(INDIRECT("1:"&amp;ROWS(TS_data)))),ROWS($1:49)),2),"")</f>
        <v/>
      </c>
      <c r="D51" s="13" t="str">
        <f t="array" aca="1" ref="D51" ca="1">IF(ROWS($1:49)&lt;=COUNTIF(TS_data,$B$1),INDEX(MesData,SMALL(IF(TS_data=$B$1,ROW(INDIRECT("1:"&amp;ROWS(TS_data)))),ROWS($1:49)),3),"")</f>
        <v/>
      </c>
      <c r="E51" s="56" t="str">
        <f>IF(A51="","",VLOOKUP($A51,'effectif equipe'!$B$2:$AP$280,6,FALSE))</f>
        <v/>
      </c>
    </row>
    <row r="52" spans="2:5" x14ac:dyDescent="0.25">
      <c r="B52" t="str">
        <f t="array" aca="1" ref="B52" ca="1">IF(ROWS($1:50)&lt;=COUNTIF(TS_data,$B$1),INDEX(MesData,SMALL(IF(TS_data=$B$1,ROW(INDIRECT("1:"&amp;ROWS(TS_data)))),ROWS($1:50)),1),"")</f>
        <v/>
      </c>
      <c r="C52" t="str">
        <f t="array" aca="1" ref="C52" ca="1">IF(ROWS($1:50)&lt;=COUNTIF(TS_data,$B$1),INDEX(MesData,SMALL(IF(TS_data=$B$1,ROW(INDIRECT("1:"&amp;ROWS(TS_data)))),ROWS($1:50)),2),"")</f>
        <v/>
      </c>
      <c r="D52" s="13" t="str">
        <f t="array" aca="1" ref="D52" ca="1">IF(ROWS($1:50)&lt;=COUNTIF(TS_data,$B$1),INDEX(MesData,SMALL(IF(TS_data=$B$1,ROW(INDIRECT("1:"&amp;ROWS(TS_data)))),ROWS($1:50)),3),"")</f>
        <v/>
      </c>
      <c r="E52" s="56" t="str">
        <f>IF(A52="","",VLOOKUP($A52,'effectif equipe'!$B$2:$AP$280,6,FALSE))</f>
        <v/>
      </c>
    </row>
    <row r="53" spans="2:5" x14ac:dyDescent="0.25">
      <c r="B53" t="str">
        <f t="array" aca="1" ref="B53" ca="1">IF(ROWS($1:51)&lt;=COUNTIF(TS_data,$B$1),INDEX(MesData,SMALL(IF(TS_data=$B$1,ROW(INDIRECT("1:"&amp;ROWS(TS_data)))),ROWS($1:51)),1),"")</f>
        <v/>
      </c>
      <c r="C53" t="str">
        <f t="array" aca="1" ref="C53" ca="1">IF(ROWS($1:51)&lt;=COUNTIF(TS_data,$B$1),INDEX(MesData,SMALL(IF(TS_data=$B$1,ROW(INDIRECT("1:"&amp;ROWS(TS_data)))),ROWS($1:51)),2),"")</f>
        <v/>
      </c>
      <c r="D53" s="13" t="str">
        <f t="array" aca="1" ref="D53" ca="1">IF(ROWS($1:51)&lt;=COUNTIF(TS_data,$B$1),INDEX(MesData,SMALL(IF(TS_data=$B$1,ROW(INDIRECT("1:"&amp;ROWS(TS_data)))),ROWS($1:51)),3),"")</f>
        <v/>
      </c>
      <c r="E53" s="56" t="str">
        <f>IF(A53="","",VLOOKUP($A53,'effectif equipe'!$B$2:$AP$280,6,FALSE))</f>
        <v/>
      </c>
    </row>
    <row r="54" spans="2:5" x14ac:dyDescent="0.25">
      <c r="B54" t="str">
        <f t="array" aca="1" ref="B54" ca="1">IF(ROWS($1:52)&lt;=COUNTIF(TS_data,$B$1),INDEX(MesData,SMALL(IF(TS_data=$B$1,ROW(INDIRECT("1:"&amp;ROWS(TS_data)))),ROWS($1:52)),1),"")</f>
        <v/>
      </c>
      <c r="C54" t="str">
        <f t="array" aca="1" ref="C54" ca="1">IF(ROWS($1:52)&lt;=COUNTIF(TS_data,$B$1),INDEX(MesData,SMALL(IF(TS_data=$B$1,ROW(INDIRECT("1:"&amp;ROWS(TS_data)))),ROWS($1:52)),2),"")</f>
        <v/>
      </c>
      <c r="D54" s="13" t="str">
        <f t="array" aca="1" ref="D54" ca="1">IF(ROWS($1:52)&lt;=COUNTIF(TS_data,$B$1),INDEX(MesData,SMALL(IF(TS_data=$B$1,ROW(INDIRECT("1:"&amp;ROWS(TS_data)))),ROWS($1:52)),3),"")</f>
        <v/>
      </c>
      <c r="E54" s="56" t="str">
        <f>IF(A54="","",VLOOKUP($A54,'effectif equipe'!$B$2:$AP$280,6,FALSE))</f>
        <v/>
      </c>
    </row>
    <row r="55" spans="2:5" x14ac:dyDescent="0.25">
      <c r="B55" t="str">
        <f t="array" aca="1" ref="B55" ca="1">IF(ROWS($1:53)&lt;=COUNTIF(TS_data,$B$1),INDEX(MesData,SMALL(IF(TS_data=$B$1,ROW(INDIRECT("1:"&amp;ROWS(TS_data)))),ROWS($1:53)),1),"")</f>
        <v/>
      </c>
      <c r="C55" t="str">
        <f t="array" aca="1" ref="C55" ca="1">IF(ROWS($1:53)&lt;=COUNTIF(TS_data,$B$1),INDEX(MesData,SMALL(IF(TS_data=$B$1,ROW(INDIRECT("1:"&amp;ROWS(TS_data)))),ROWS($1:53)),2),"")</f>
        <v/>
      </c>
      <c r="D55" s="13" t="str">
        <f t="array" aca="1" ref="D55" ca="1">IF(ROWS($1:53)&lt;=COUNTIF(TS_data,$B$1),INDEX(MesData,SMALL(IF(TS_data=$B$1,ROW(INDIRECT("1:"&amp;ROWS(TS_data)))),ROWS($1:53)),3),"")</f>
        <v/>
      </c>
      <c r="E55" s="56" t="str">
        <f>IF(A55="","",VLOOKUP($A55,'effectif equipe'!$B$2:$AP$280,6,FALSE))</f>
        <v/>
      </c>
    </row>
    <row r="56" spans="2:5" x14ac:dyDescent="0.25">
      <c r="B56" t="str">
        <f t="array" aca="1" ref="B56" ca="1">IF(ROWS($1:54)&lt;=COUNTIF(TS_data,$B$1),INDEX(MesData,SMALL(IF(TS_data=$B$1,ROW(INDIRECT("1:"&amp;ROWS(TS_data)))),ROWS($1:54)),1),"")</f>
        <v/>
      </c>
      <c r="C56" t="str">
        <f t="array" aca="1" ref="C56" ca="1">IF(ROWS($1:54)&lt;=COUNTIF(TS_data,$B$1),INDEX(MesData,SMALL(IF(TS_data=$B$1,ROW(INDIRECT("1:"&amp;ROWS(TS_data)))),ROWS($1:54)),2),"")</f>
        <v/>
      </c>
      <c r="D56" s="13" t="str">
        <f t="array" aca="1" ref="D56" ca="1">IF(ROWS($1:54)&lt;=COUNTIF(TS_data,$B$1),INDEX(MesData,SMALL(IF(TS_data=$B$1,ROW(INDIRECT("1:"&amp;ROWS(TS_data)))),ROWS($1:54)),3),"")</f>
        <v/>
      </c>
      <c r="E56" s="56" t="str">
        <f>IF(A56="","",VLOOKUP($A56,'effectif equipe'!$B$2:$AP$280,6,FALSE))</f>
        <v/>
      </c>
    </row>
    <row r="57" spans="2:5" x14ac:dyDescent="0.25">
      <c r="B57" t="str">
        <f t="array" aca="1" ref="B57" ca="1">IF(ROWS($1:55)&lt;=COUNTIF(TS_data,$B$1),INDEX(MesData,SMALL(IF(TS_data=$B$1,ROW(INDIRECT("1:"&amp;ROWS(TS_data)))),ROWS($1:55)),1),"")</f>
        <v/>
      </c>
      <c r="C57" t="str">
        <f t="array" aca="1" ref="C57" ca="1">IF(ROWS($1:55)&lt;=COUNTIF(TS_data,$B$1),INDEX(MesData,SMALL(IF(TS_data=$B$1,ROW(INDIRECT("1:"&amp;ROWS(TS_data)))),ROWS($1:55)),2),"")</f>
        <v/>
      </c>
      <c r="D57" s="13" t="str">
        <f t="array" aca="1" ref="D57" ca="1">IF(ROWS($1:55)&lt;=COUNTIF(TS_data,$B$1),INDEX(MesData,SMALL(IF(TS_data=$B$1,ROW(INDIRECT("1:"&amp;ROWS(TS_data)))),ROWS($1:55)),3),"")</f>
        <v/>
      </c>
      <c r="E57" s="56" t="str">
        <f>IF(A57="","",VLOOKUP($A57,'effectif equipe'!$B$2:$AP$280,6,FALSE))</f>
        <v/>
      </c>
    </row>
    <row r="58" spans="2:5" x14ac:dyDescent="0.25">
      <c r="B58" t="str">
        <f t="array" aca="1" ref="B58" ca="1">IF(ROWS($1:56)&lt;=COUNTIF(TS_data,$B$1),INDEX(MesData,SMALL(IF(TS_data=$B$1,ROW(INDIRECT("1:"&amp;ROWS(TS_data)))),ROWS($1:56)),1),"")</f>
        <v/>
      </c>
      <c r="C58" t="str">
        <f t="array" aca="1" ref="C58" ca="1">IF(ROWS($1:56)&lt;=COUNTIF(TS_data,$B$1),INDEX(MesData,SMALL(IF(TS_data=$B$1,ROW(INDIRECT("1:"&amp;ROWS(TS_data)))),ROWS($1:56)),2),"")</f>
        <v/>
      </c>
      <c r="D58" s="13" t="str">
        <f t="array" aca="1" ref="D58" ca="1">IF(ROWS($1:56)&lt;=COUNTIF(TS_data,$B$1),INDEX(MesData,SMALL(IF(TS_data=$B$1,ROW(INDIRECT("1:"&amp;ROWS(TS_data)))),ROWS($1:56)),3),"")</f>
        <v/>
      </c>
      <c r="E58" s="56" t="str">
        <f>IF(A58="","",VLOOKUP($A58,'effectif equipe'!$B$2:$AP$280,6,FALSE))</f>
        <v/>
      </c>
    </row>
    <row r="59" spans="2:5" x14ac:dyDescent="0.25">
      <c r="B59" t="str">
        <f t="array" aca="1" ref="B59" ca="1">IF(ROWS($1:57)&lt;=COUNTIF(TS_data,$B$1),INDEX(MesData,SMALL(IF(TS_data=$B$1,ROW(INDIRECT("1:"&amp;ROWS(TS_data)))),ROWS($1:57)),1),"")</f>
        <v/>
      </c>
      <c r="C59" t="str">
        <f t="array" aca="1" ref="C59" ca="1">IF(ROWS($1:57)&lt;=COUNTIF(TS_data,$B$1),INDEX(MesData,SMALL(IF(TS_data=$B$1,ROW(INDIRECT("1:"&amp;ROWS(TS_data)))),ROWS($1:57)),2),"")</f>
        <v/>
      </c>
      <c r="D59" s="13" t="str">
        <f t="array" aca="1" ref="D59" ca="1">IF(ROWS($1:57)&lt;=COUNTIF(TS_data,$B$1),INDEX(MesData,SMALL(IF(TS_data=$B$1,ROW(INDIRECT("1:"&amp;ROWS(TS_data)))),ROWS($1:57)),3),"")</f>
        <v/>
      </c>
      <c r="E59" s="56" t="str">
        <f>IF(A59="","",VLOOKUP($A59,'effectif equipe'!$B$2:$AP$280,6,FALSE))</f>
        <v/>
      </c>
    </row>
    <row r="60" spans="2:5" x14ac:dyDescent="0.25">
      <c r="B60" t="str">
        <f t="array" aca="1" ref="B60" ca="1">IF(ROWS($1:58)&lt;=COUNTIF(TS_data,$B$1),INDEX(MesData,SMALL(IF(TS_data=$B$1,ROW(INDIRECT("1:"&amp;ROWS(TS_data)))),ROWS($1:58)),1),"")</f>
        <v/>
      </c>
      <c r="C60" t="str">
        <f t="array" aca="1" ref="C60" ca="1">IF(ROWS($1:58)&lt;=COUNTIF(TS_data,$B$1),INDEX(MesData,SMALL(IF(TS_data=$B$1,ROW(INDIRECT("1:"&amp;ROWS(TS_data)))),ROWS($1:58)),2),"")</f>
        <v/>
      </c>
      <c r="D60" s="13" t="str">
        <f t="array" aca="1" ref="D60" ca="1">IF(ROWS($1:58)&lt;=COUNTIF(TS_data,$B$1),INDEX(MesData,SMALL(IF(TS_data=$B$1,ROW(INDIRECT("1:"&amp;ROWS(TS_data)))),ROWS($1:58)),3),"")</f>
        <v/>
      </c>
      <c r="E60" s="56" t="str">
        <f>IF(A60="","",VLOOKUP($A60,'effectif equipe'!$B$2:$AP$280,6,FALSE))</f>
        <v/>
      </c>
    </row>
    <row r="61" spans="2:5" x14ac:dyDescent="0.25">
      <c r="B61" t="str">
        <f t="array" aca="1" ref="B61" ca="1">IF(ROWS($1:59)&lt;=COUNTIF(TS_data,$B$1),INDEX(MesData,SMALL(IF(TS_data=$B$1,ROW(INDIRECT("1:"&amp;ROWS(TS_data)))),ROWS($1:59)),1),"")</f>
        <v/>
      </c>
      <c r="C61" t="str">
        <f t="array" aca="1" ref="C61" ca="1">IF(ROWS($1:59)&lt;=COUNTIF(TS_data,$B$1),INDEX(MesData,SMALL(IF(TS_data=$B$1,ROW(INDIRECT("1:"&amp;ROWS(TS_data)))),ROWS($1:59)),2),"")</f>
        <v/>
      </c>
      <c r="D61" s="13" t="str">
        <f t="array" aca="1" ref="D61" ca="1">IF(ROWS($1:59)&lt;=COUNTIF(TS_data,$B$1),INDEX(MesData,SMALL(IF(TS_data=$B$1,ROW(INDIRECT("1:"&amp;ROWS(TS_data)))),ROWS($1:59)),3),"")</f>
        <v/>
      </c>
      <c r="E61" s="56" t="str">
        <f>IF(A61="","",VLOOKUP($A61,'effectif equipe'!$B$2:$AP$280,6,FALSE))</f>
        <v/>
      </c>
    </row>
    <row r="62" spans="2:5" x14ac:dyDescent="0.25">
      <c r="B62" t="str">
        <f t="array" aca="1" ref="B62" ca="1">IF(ROWS($1:60)&lt;=COUNTIF(TS_data,$B$1),INDEX(MesData,SMALL(IF(TS_data=$B$1,ROW(INDIRECT("1:"&amp;ROWS(TS_data)))),ROWS($1:60)),1),"")</f>
        <v/>
      </c>
      <c r="C62" t="str">
        <f t="array" aca="1" ref="C62" ca="1">IF(ROWS($1:60)&lt;=COUNTIF(TS_data,$B$1),INDEX(MesData,SMALL(IF(TS_data=$B$1,ROW(INDIRECT("1:"&amp;ROWS(TS_data)))),ROWS($1:60)),2),"")</f>
        <v/>
      </c>
      <c r="D62" s="13" t="str">
        <f t="array" aca="1" ref="D62" ca="1">IF(ROWS($1:60)&lt;=COUNTIF(TS_data,$B$1),INDEX(MesData,SMALL(IF(TS_data=$B$1,ROW(INDIRECT("1:"&amp;ROWS(TS_data)))),ROWS($1:60)),3),"")</f>
        <v/>
      </c>
      <c r="E62" s="56" t="str">
        <f>IF(A62="","",VLOOKUP($A62,'effectif equipe'!$B$2:$AP$280,6,FALSE))</f>
        <v/>
      </c>
    </row>
    <row r="63" spans="2:5" x14ac:dyDescent="0.25">
      <c r="B63" t="str">
        <f t="array" aca="1" ref="B63" ca="1">IF(ROWS($1:61)&lt;=COUNTIF(TS_data,$B$1),INDEX(MesData,SMALL(IF(TS_data=$B$1,ROW(INDIRECT("1:"&amp;ROWS(TS_data)))),ROWS($1:61)),1),"")</f>
        <v/>
      </c>
      <c r="C63" t="str">
        <f t="array" aca="1" ref="C63" ca="1">IF(ROWS($1:61)&lt;=COUNTIF(TS_data,$B$1),INDEX(MesData,SMALL(IF(TS_data=$B$1,ROW(INDIRECT("1:"&amp;ROWS(TS_data)))),ROWS($1:61)),2),"")</f>
        <v/>
      </c>
      <c r="D63" s="13" t="str">
        <f t="array" aca="1" ref="D63" ca="1">IF(ROWS($1:61)&lt;=COUNTIF(TS_data,$B$1),INDEX(MesData,SMALL(IF(TS_data=$B$1,ROW(INDIRECT("1:"&amp;ROWS(TS_data)))),ROWS($1:61)),3),"")</f>
        <v/>
      </c>
      <c r="E63" s="56" t="str">
        <f>IF(A63="","",VLOOKUP($A63,'effectif equipe'!$B$2:$AP$280,6,FALSE))</f>
        <v/>
      </c>
    </row>
    <row r="64" spans="2:5" x14ac:dyDescent="0.25">
      <c r="B64" t="str">
        <f t="array" aca="1" ref="B64" ca="1">IF(ROWS($1:62)&lt;=COUNTIF(TS_data,$B$1),INDEX(MesData,SMALL(IF(TS_data=$B$1,ROW(INDIRECT("1:"&amp;ROWS(TS_data)))),ROWS($1:62)),1),"")</f>
        <v/>
      </c>
      <c r="C64" t="str">
        <f t="array" aca="1" ref="C64" ca="1">IF(ROWS($1:62)&lt;=COUNTIF(TS_data,$B$1),INDEX(MesData,SMALL(IF(TS_data=$B$1,ROW(INDIRECT("1:"&amp;ROWS(TS_data)))),ROWS($1:62)),2),"")</f>
        <v/>
      </c>
      <c r="D64" s="13" t="str">
        <f t="array" aca="1" ref="D64" ca="1">IF(ROWS($1:62)&lt;=COUNTIF(TS_data,$B$1),INDEX(MesData,SMALL(IF(TS_data=$B$1,ROW(INDIRECT("1:"&amp;ROWS(TS_data)))),ROWS($1:62)),3),"")</f>
        <v/>
      </c>
      <c r="E64" s="56" t="str">
        <f>IF(A64="","",VLOOKUP($A64,'effectif equipe'!$B$2:$AP$280,6,FALSE))</f>
        <v/>
      </c>
    </row>
    <row r="65" spans="2:5" x14ac:dyDescent="0.25">
      <c r="B65" t="str">
        <f t="array" aca="1" ref="B65" ca="1">IF(ROWS($1:63)&lt;=COUNTIF(TS_data,$B$1),INDEX(MesData,SMALL(IF(TS_data=$B$1,ROW(INDIRECT("1:"&amp;ROWS(TS_data)))),ROWS($1:63)),1),"")</f>
        <v/>
      </c>
      <c r="C65" t="str">
        <f t="array" aca="1" ref="C65" ca="1">IF(ROWS($1:63)&lt;=COUNTIF(TS_data,$B$1),INDEX(MesData,SMALL(IF(TS_data=$B$1,ROW(INDIRECT("1:"&amp;ROWS(TS_data)))),ROWS($1:63)),2),"")</f>
        <v/>
      </c>
      <c r="D65" s="13" t="str">
        <f t="array" aca="1" ref="D65" ca="1">IF(ROWS($1:63)&lt;=COUNTIF(TS_data,$B$1),INDEX(MesData,SMALL(IF(TS_data=$B$1,ROW(INDIRECT("1:"&amp;ROWS(TS_data)))),ROWS($1:63)),3),"")</f>
        <v/>
      </c>
      <c r="E65" s="56" t="str">
        <f>IF(A65="","",VLOOKUP($A65,'effectif equipe'!$B$2:$AP$280,6,FALSE))</f>
        <v/>
      </c>
    </row>
    <row r="66" spans="2:5" x14ac:dyDescent="0.25">
      <c r="B66" t="str">
        <f t="array" aca="1" ref="B66" ca="1">IF(ROWS($1:64)&lt;=COUNTIF(TS_data,$B$1),INDEX(MesData,SMALL(IF(TS_data=$B$1,ROW(INDIRECT("1:"&amp;ROWS(TS_data)))),ROWS($1:64)),1),"")</f>
        <v/>
      </c>
      <c r="C66" t="str">
        <f t="array" aca="1" ref="C66" ca="1">IF(ROWS($1:64)&lt;=COUNTIF(TS_data,$B$1),INDEX(MesData,SMALL(IF(TS_data=$B$1,ROW(INDIRECT("1:"&amp;ROWS(TS_data)))),ROWS($1:64)),2),"")</f>
        <v/>
      </c>
      <c r="D66" s="13" t="str">
        <f t="array" aca="1" ref="D66" ca="1">IF(ROWS($1:64)&lt;=COUNTIF(TS_data,$B$1),INDEX(MesData,SMALL(IF(TS_data=$B$1,ROW(INDIRECT("1:"&amp;ROWS(TS_data)))),ROWS($1:64)),3),"")</f>
        <v/>
      </c>
      <c r="E66" s="56" t="str">
        <f>IF(A66="","",VLOOKUP($A66,'effectif equipe'!$B$2:$AP$280,6,FALSE))</f>
        <v/>
      </c>
    </row>
    <row r="67" spans="2:5" x14ac:dyDescent="0.25">
      <c r="B67" t="str">
        <f t="array" aca="1" ref="B67" ca="1">IF(ROWS($1:65)&lt;=COUNTIF(TS_data,$B$1),INDEX(MesData,SMALL(IF(TS_data=$B$1,ROW(INDIRECT("1:"&amp;ROWS(TS_data)))),ROWS($1:65)),1),"")</f>
        <v/>
      </c>
      <c r="C67" t="str">
        <f t="array" aca="1" ref="C67" ca="1">IF(ROWS($1:65)&lt;=COUNTIF(TS_data,$B$1),INDEX(MesData,SMALL(IF(TS_data=$B$1,ROW(INDIRECT("1:"&amp;ROWS(TS_data)))),ROWS($1:65)),2),"")</f>
        <v/>
      </c>
      <c r="D67" s="13" t="str">
        <f t="array" aca="1" ref="D67" ca="1">IF(ROWS($1:65)&lt;=COUNTIF(TS_data,$B$1),INDEX(MesData,SMALL(IF(TS_data=$B$1,ROW(INDIRECT("1:"&amp;ROWS(TS_data)))),ROWS($1:65)),3),"")</f>
        <v/>
      </c>
      <c r="E67" s="56" t="str">
        <f>IF(A67="","",VLOOKUP($A67,'effectif equipe'!$B$2:$AP$280,6,FALSE))</f>
        <v/>
      </c>
    </row>
    <row r="68" spans="2:5" x14ac:dyDescent="0.25">
      <c r="B68" t="str">
        <f t="array" aca="1" ref="B68" ca="1">IF(ROWS($1:66)&lt;=COUNTIF(TS_data,$B$1),INDEX(MesData,SMALL(IF(TS_data=$B$1,ROW(INDIRECT("1:"&amp;ROWS(TS_data)))),ROWS($1:66)),1),"")</f>
        <v/>
      </c>
      <c r="C68" t="str">
        <f t="array" aca="1" ref="C68" ca="1">IF(ROWS($1:66)&lt;=COUNTIF(TS_data,$B$1),INDEX(MesData,SMALL(IF(TS_data=$B$1,ROW(INDIRECT("1:"&amp;ROWS(TS_data)))),ROWS($1:66)),2),"")</f>
        <v/>
      </c>
      <c r="D68" s="13" t="str">
        <f t="array" aca="1" ref="D68" ca="1">IF(ROWS($1:66)&lt;=COUNTIF(TS_data,$B$1),INDEX(MesData,SMALL(IF(TS_data=$B$1,ROW(INDIRECT("1:"&amp;ROWS(TS_data)))),ROWS($1:66)),3),"")</f>
        <v/>
      </c>
      <c r="E68" s="56" t="str">
        <f>IF(A68="","",VLOOKUP($A68,'effectif equipe'!$B$2:$AP$280,6,FALSE))</f>
        <v/>
      </c>
    </row>
    <row r="69" spans="2:5" x14ac:dyDescent="0.25">
      <c r="B69" t="str">
        <f t="array" aca="1" ref="B69" ca="1">IF(ROWS($1:67)&lt;=COUNTIF(TS_data,$B$1),INDEX(MesData,SMALL(IF(TS_data=$B$1,ROW(INDIRECT("1:"&amp;ROWS(TS_data)))),ROWS($1:67)),1),"")</f>
        <v/>
      </c>
      <c r="C69" t="str">
        <f t="array" aca="1" ref="C69" ca="1">IF(ROWS($1:67)&lt;=COUNTIF(TS_data,$B$1),INDEX(MesData,SMALL(IF(TS_data=$B$1,ROW(INDIRECT("1:"&amp;ROWS(TS_data)))),ROWS($1:67)),2),"")</f>
        <v/>
      </c>
      <c r="D69" s="13" t="str">
        <f t="array" aca="1" ref="D69" ca="1">IF(ROWS($1:67)&lt;=COUNTIF(TS_data,$B$1),INDEX(MesData,SMALL(IF(TS_data=$B$1,ROW(INDIRECT("1:"&amp;ROWS(TS_data)))),ROWS($1:67)),3),"")</f>
        <v/>
      </c>
      <c r="E69" s="56" t="str">
        <f>IF(A69="","",VLOOKUP($A69,'effectif equipe'!$B$2:$AP$280,6,FALSE))</f>
        <v/>
      </c>
    </row>
    <row r="70" spans="2:5" x14ac:dyDescent="0.25">
      <c r="B70" t="str">
        <f t="array" aca="1" ref="B70" ca="1">IF(ROWS($1:68)&lt;=COUNTIF(TS_data,$B$1),INDEX(MesData,SMALL(IF(TS_data=$B$1,ROW(INDIRECT("1:"&amp;ROWS(TS_data)))),ROWS($1:68)),1),"")</f>
        <v/>
      </c>
      <c r="C70" t="str">
        <f t="array" aca="1" ref="C70" ca="1">IF(ROWS($1:68)&lt;=COUNTIF(TS_data,$B$1),INDEX(MesData,SMALL(IF(TS_data=$B$1,ROW(INDIRECT("1:"&amp;ROWS(TS_data)))),ROWS($1:68)),2),"")</f>
        <v/>
      </c>
      <c r="D70" s="13" t="str">
        <f t="array" aca="1" ref="D70" ca="1">IF(ROWS($1:68)&lt;=COUNTIF(TS_data,$B$1),INDEX(MesData,SMALL(IF(TS_data=$B$1,ROW(INDIRECT("1:"&amp;ROWS(TS_data)))),ROWS($1:68)),3),"")</f>
        <v/>
      </c>
      <c r="E70" s="56" t="str">
        <f>IF(A70="","",VLOOKUP($A70,'effectif equipe'!$B$2:$AP$280,6,FALSE))</f>
        <v/>
      </c>
    </row>
    <row r="71" spans="2:5" x14ac:dyDescent="0.25">
      <c r="B71" t="str">
        <f t="array" aca="1" ref="B71" ca="1">IF(ROWS($1:69)&lt;=COUNTIF(TS_data,$B$1),INDEX(MesData,SMALL(IF(TS_data=$B$1,ROW(INDIRECT("1:"&amp;ROWS(TS_data)))),ROWS($1:69)),1),"")</f>
        <v/>
      </c>
      <c r="C71" t="str">
        <f t="array" aca="1" ref="C71" ca="1">IF(ROWS($1:69)&lt;=COUNTIF(TS_data,$B$1),INDEX(MesData,SMALL(IF(TS_data=$B$1,ROW(INDIRECT("1:"&amp;ROWS(TS_data)))),ROWS($1:69)),2),"")</f>
        <v/>
      </c>
      <c r="D71" s="13" t="str">
        <f t="array" aca="1" ref="D71" ca="1">IF(ROWS($1:69)&lt;=COUNTIF(TS_data,$B$1),INDEX(MesData,SMALL(IF(TS_data=$B$1,ROW(INDIRECT("1:"&amp;ROWS(TS_data)))),ROWS($1:69)),3),"")</f>
        <v/>
      </c>
      <c r="E71" s="56" t="str">
        <f>IF(A71="","",VLOOKUP($A71,'effectif equipe'!$B$2:$AP$280,6,FALSE))</f>
        <v/>
      </c>
    </row>
    <row r="72" spans="2:5" x14ac:dyDescent="0.25">
      <c r="B72" t="str">
        <f t="array" aca="1" ref="B72" ca="1">IF(ROWS($1:70)&lt;=COUNTIF(TS_data,$B$1),INDEX(MesData,SMALL(IF(TS_data=$B$1,ROW(INDIRECT("1:"&amp;ROWS(TS_data)))),ROWS($1:70)),1),"")</f>
        <v/>
      </c>
      <c r="C72" t="str">
        <f t="array" aca="1" ref="C72" ca="1">IF(ROWS($1:70)&lt;=COUNTIF(TS_data,$B$1),INDEX(MesData,SMALL(IF(TS_data=$B$1,ROW(INDIRECT("1:"&amp;ROWS(TS_data)))),ROWS($1:70)),2),"")</f>
        <v/>
      </c>
      <c r="D72" s="13" t="str">
        <f t="array" aca="1" ref="D72" ca="1">IF(ROWS($1:70)&lt;=COUNTIF(TS_data,$B$1),INDEX(MesData,SMALL(IF(TS_data=$B$1,ROW(INDIRECT("1:"&amp;ROWS(TS_data)))),ROWS($1:70)),3),"")</f>
        <v/>
      </c>
      <c r="E72" s="56" t="str">
        <f>IF(A72="","",VLOOKUP($A72,'effectif equipe'!$B$2:$AP$280,6,FALSE))</f>
        <v/>
      </c>
    </row>
    <row r="73" spans="2:5" x14ac:dyDescent="0.25">
      <c r="B73" t="str">
        <f t="array" aca="1" ref="B73" ca="1">IF(ROWS($1:71)&lt;=COUNTIF(TS_data,$B$1),INDEX(MesData,SMALL(IF(TS_data=$B$1,ROW(INDIRECT("1:"&amp;ROWS(TS_data)))),ROWS($1:71)),1),"")</f>
        <v/>
      </c>
      <c r="C73" t="str">
        <f t="array" aca="1" ref="C73" ca="1">IF(ROWS($1:71)&lt;=COUNTIF(TS_data,$B$1),INDEX(MesData,SMALL(IF(TS_data=$B$1,ROW(INDIRECT("1:"&amp;ROWS(TS_data)))),ROWS($1:71)),2),"")</f>
        <v/>
      </c>
      <c r="D73" s="13" t="str">
        <f t="array" aca="1" ref="D73" ca="1">IF(ROWS($1:71)&lt;=COUNTIF(TS_data,$B$1),INDEX(MesData,SMALL(IF(TS_data=$B$1,ROW(INDIRECT("1:"&amp;ROWS(TS_data)))),ROWS($1:71)),3),"")</f>
        <v/>
      </c>
      <c r="E73" s="56" t="str">
        <f>IF(A73="","",VLOOKUP($A73,'effectif equipe'!$B$2:$AP$280,6,FALSE))</f>
        <v/>
      </c>
    </row>
    <row r="74" spans="2:5" x14ac:dyDescent="0.25">
      <c r="B74" t="str">
        <f t="array" aca="1" ref="B74" ca="1">IF(ROWS($1:72)&lt;=COUNTIF(TS_data,$B$1),INDEX(MesData,SMALL(IF(TS_data=$B$1,ROW(INDIRECT("1:"&amp;ROWS(TS_data)))),ROWS($1:72)),1),"")</f>
        <v/>
      </c>
      <c r="C74" t="str">
        <f t="array" aca="1" ref="C74" ca="1">IF(ROWS($1:72)&lt;=COUNTIF(TS_data,$B$1),INDEX(MesData,SMALL(IF(TS_data=$B$1,ROW(INDIRECT("1:"&amp;ROWS(TS_data)))),ROWS($1:72)),2),"")</f>
        <v/>
      </c>
      <c r="D74" s="13" t="str">
        <f t="array" aca="1" ref="D74" ca="1">IF(ROWS($1:72)&lt;=COUNTIF(TS_data,$B$1),INDEX(MesData,SMALL(IF(TS_data=$B$1,ROW(INDIRECT("1:"&amp;ROWS(TS_data)))),ROWS($1:72)),3),"")</f>
        <v/>
      </c>
      <c r="E74" s="56" t="str">
        <f>IF(A74="","",VLOOKUP($A74,'effectif equipe'!$B$2:$AP$280,6,FALSE))</f>
        <v/>
      </c>
    </row>
    <row r="75" spans="2:5" x14ac:dyDescent="0.25">
      <c r="B75" t="str">
        <f t="array" aca="1" ref="B75" ca="1">IF(ROWS($1:73)&lt;=COUNTIF(TS_data,$B$1),INDEX(MesData,SMALL(IF(TS_data=$B$1,ROW(INDIRECT("1:"&amp;ROWS(TS_data)))),ROWS($1:73)),1),"")</f>
        <v/>
      </c>
      <c r="C75" t="str">
        <f t="array" aca="1" ref="C75" ca="1">IF(ROWS($1:73)&lt;=COUNTIF(TS_data,$B$1),INDEX(MesData,SMALL(IF(TS_data=$B$1,ROW(INDIRECT("1:"&amp;ROWS(TS_data)))),ROWS($1:73)),2),"")</f>
        <v/>
      </c>
      <c r="D75" s="13" t="str">
        <f t="array" aca="1" ref="D75" ca="1">IF(ROWS($1:73)&lt;=COUNTIF(TS_data,$B$1),INDEX(MesData,SMALL(IF(TS_data=$B$1,ROW(INDIRECT("1:"&amp;ROWS(TS_data)))),ROWS($1:73)),3),"")</f>
        <v/>
      </c>
      <c r="E75" s="56" t="str">
        <f>IF(A75="","",VLOOKUP($A75,'effectif equipe'!$B$2:$AP$280,6,FALSE))</f>
        <v/>
      </c>
    </row>
    <row r="76" spans="2:5" x14ac:dyDescent="0.25">
      <c r="B76" t="str">
        <f t="array" aca="1" ref="B76" ca="1">IF(ROWS($1:74)&lt;=COUNTIF(TS_data,$B$1),INDEX(MesData,SMALL(IF(TS_data=$B$1,ROW(INDIRECT("1:"&amp;ROWS(TS_data)))),ROWS($1:74)),1),"")</f>
        <v/>
      </c>
      <c r="C76" t="str">
        <f t="array" aca="1" ref="C76" ca="1">IF(ROWS($1:74)&lt;=COUNTIF(TS_data,$B$1),INDEX(MesData,SMALL(IF(TS_data=$B$1,ROW(INDIRECT("1:"&amp;ROWS(TS_data)))),ROWS($1:74)),2),"")</f>
        <v/>
      </c>
      <c r="D76" s="13" t="str">
        <f t="array" aca="1" ref="D76" ca="1">IF(ROWS($1:74)&lt;=COUNTIF(TS_data,$B$1),INDEX(MesData,SMALL(IF(TS_data=$B$1,ROW(INDIRECT("1:"&amp;ROWS(TS_data)))),ROWS($1:74)),3),"")</f>
        <v/>
      </c>
      <c r="E76" s="56" t="str">
        <f>IF(A76="","",VLOOKUP($A76,'effectif equipe'!$B$2:$AP$280,6,FALSE))</f>
        <v/>
      </c>
    </row>
    <row r="77" spans="2:5" x14ac:dyDescent="0.25">
      <c r="B77" t="str">
        <f t="array" aca="1" ref="B77" ca="1">IF(ROWS($1:75)&lt;=COUNTIF(TS_data,$B$1),INDEX(MesData,SMALL(IF(TS_data=$B$1,ROW(INDIRECT("1:"&amp;ROWS(TS_data)))),ROWS($1:75)),1),"")</f>
        <v/>
      </c>
      <c r="C77" t="str">
        <f t="array" aca="1" ref="C77" ca="1">IF(ROWS($1:75)&lt;=COUNTIF(TS_data,$B$1),INDEX(MesData,SMALL(IF(TS_data=$B$1,ROW(INDIRECT("1:"&amp;ROWS(TS_data)))),ROWS($1:75)),2),"")</f>
        <v/>
      </c>
      <c r="D77" s="13" t="str">
        <f t="array" aca="1" ref="D77" ca="1">IF(ROWS($1:75)&lt;=COUNTIF(TS_data,$B$1),INDEX(MesData,SMALL(IF(TS_data=$B$1,ROW(INDIRECT("1:"&amp;ROWS(TS_data)))),ROWS($1:75)),3),"")</f>
        <v/>
      </c>
      <c r="E77" s="56" t="str">
        <f>IF(A77="","",VLOOKUP($A77,'effectif equipe'!$B$2:$AP$280,6,FALSE))</f>
        <v/>
      </c>
    </row>
    <row r="78" spans="2:5" x14ac:dyDescent="0.25">
      <c r="B78" t="str">
        <f t="array" aca="1" ref="B78" ca="1">IF(ROWS($1:76)&lt;=COUNTIF(TS_data,$B$1),INDEX(MesData,SMALL(IF(TS_data=$B$1,ROW(INDIRECT("1:"&amp;ROWS(TS_data)))),ROWS($1:76)),1),"")</f>
        <v/>
      </c>
      <c r="C78" t="str">
        <f t="array" aca="1" ref="C78" ca="1">IF(ROWS($1:76)&lt;=COUNTIF(TS_data,$B$1),INDEX(MesData,SMALL(IF(TS_data=$B$1,ROW(INDIRECT("1:"&amp;ROWS(TS_data)))),ROWS($1:76)),2),"")</f>
        <v/>
      </c>
      <c r="D78" s="13" t="str">
        <f t="array" aca="1" ref="D78" ca="1">IF(ROWS($1:76)&lt;=COUNTIF(TS_data,$B$1),INDEX(MesData,SMALL(IF(TS_data=$B$1,ROW(INDIRECT("1:"&amp;ROWS(TS_data)))),ROWS($1:76)),3),"")</f>
        <v/>
      </c>
      <c r="E78" s="56" t="str">
        <f>IF(A78="","",VLOOKUP($A78,'effectif equipe'!$B$2:$AP$280,6,FALSE))</f>
        <v/>
      </c>
    </row>
    <row r="79" spans="2:5" x14ac:dyDescent="0.25">
      <c r="B79" t="str">
        <f t="array" aca="1" ref="B79" ca="1">IF(ROWS($1:77)&lt;=COUNTIF(TS_data,$B$1),INDEX(MesData,SMALL(IF(TS_data=$B$1,ROW(INDIRECT("1:"&amp;ROWS(TS_data)))),ROWS($1:77)),1),"")</f>
        <v/>
      </c>
      <c r="C79" t="str">
        <f t="array" aca="1" ref="C79" ca="1">IF(ROWS($1:77)&lt;=COUNTIF(TS_data,$B$1),INDEX(MesData,SMALL(IF(TS_data=$B$1,ROW(INDIRECT("1:"&amp;ROWS(TS_data)))),ROWS($1:77)),2),"")</f>
        <v/>
      </c>
      <c r="D79" s="13" t="str">
        <f t="array" aca="1" ref="D79" ca="1">IF(ROWS($1:77)&lt;=COUNTIF(TS_data,$B$1),INDEX(MesData,SMALL(IF(TS_data=$B$1,ROW(INDIRECT("1:"&amp;ROWS(TS_data)))),ROWS($1:77)),3),"")</f>
        <v/>
      </c>
      <c r="E79" s="56" t="str">
        <f>IF(A79="","",VLOOKUP($A79,'effectif equipe'!$B$2:$AP$280,6,FALSE))</f>
        <v/>
      </c>
    </row>
    <row r="80" spans="2:5" x14ac:dyDescent="0.25">
      <c r="B80" t="str">
        <f t="array" aca="1" ref="B80" ca="1">IF(ROWS($1:78)&lt;=COUNTIF(TS_data,$B$1),INDEX(MesData,SMALL(IF(TS_data=$B$1,ROW(INDIRECT("1:"&amp;ROWS(TS_data)))),ROWS($1:78)),1),"")</f>
        <v/>
      </c>
      <c r="C80" t="str">
        <f t="array" aca="1" ref="C80" ca="1">IF(ROWS($1:78)&lt;=COUNTIF(TS_data,$B$1),INDEX(MesData,SMALL(IF(TS_data=$B$1,ROW(INDIRECT("1:"&amp;ROWS(TS_data)))),ROWS($1:78)),2),"")</f>
        <v/>
      </c>
      <c r="D80" s="13" t="str">
        <f t="array" aca="1" ref="D80" ca="1">IF(ROWS($1:78)&lt;=COUNTIF(TS_data,$B$1),INDEX(MesData,SMALL(IF(TS_data=$B$1,ROW(INDIRECT("1:"&amp;ROWS(TS_data)))),ROWS($1:78)),3),"")</f>
        <v/>
      </c>
      <c r="E80" s="56" t="str">
        <f>IF(A80="","",VLOOKUP($A80,'effectif equipe'!$B$2:$AP$280,6,FALSE))</f>
        <v/>
      </c>
    </row>
    <row r="81" spans="2:5" x14ac:dyDescent="0.25">
      <c r="B81" t="str">
        <f t="array" aca="1" ref="B81" ca="1">IF(ROWS($1:79)&lt;=COUNTIF(TS_data,$B$1),INDEX(MesData,SMALL(IF(TS_data=$B$1,ROW(INDIRECT("1:"&amp;ROWS(TS_data)))),ROWS($1:79)),1),"")</f>
        <v/>
      </c>
      <c r="C81" t="str">
        <f t="array" aca="1" ref="C81" ca="1">IF(ROWS($1:79)&lt;=COUNTIF(TS_data,$B$1),INDEX(MesData,SMALL(IF(TS_data=$B$1,ROW(INDIRECT("1:"&amp;ROWS(TS_data)))),ROWS($1:79)),2),"")</f>
        <v/>
      </c>
      <c r="D81" s="13" t="str">
        <f t="array" aca="1" ref="D81" ca="1">IF(ROWS($1:79)&lt;=COUNTIF(TS_data,$B$1),INDEX(MesData,SMALL(IF(TS_data=$B$1,ROW(INDIRECT("1:"&amp;ROWS(TS_data)))),ROWS($1:79)),3),"")</f>
        <v/>
      </c>
      <c r="E81" s="56" t="str">
        <f>IF(A81="","",VLOOKUP($A81,'effectif equipe'!$B$2:$AP$280,6,FALSE))</f>
        <v/>
      </c>
    </row>
    <row r="82" spans="2:5" x14ac:dyDescent="0.25">
      <c r="B82" t="str">
        <f t="array" aca="1" ref="B82" ca="1">IF(ROWS($1:80)&lt;=COUNTIF(TS_data,$B$1),INDEX(MesData,SMALL(IF(TS_data=$B$1,ROW(INDIRECT("1:"&amp;ROWS(TS_data)))),ROWS($1:80)),1),"")</f>
        <v/>
      </c>
      <c r="C82" t="str">
        <f t="array" aca="1" ref="C82" ca="1">IF(ROWS($1:80)&lt;=COUNTIF(TS_data,$B$1),INDEX(MesData,SMALL(IF(TS_data=$B$1,ROW(INDIRECT("1:"&amp;ROWS(TS_data)))),ROWS($1:80)),2),"")</f>
        <v/>
      </c>
      <c r="D82" s="13" t="str">
        <f t="array" aca="1" ref="D82" ca="1">IF(ROWS($1:80)&lt;=COUNTIF(TS_data,$B$1),INDEX(MesData,SMALL(IF(TS_data=$B$1,ROW(INDIRECT("1:"&amp;ROWS(TS_data)))),ROWS($1:80)),3),"")</f>
        <v/>
      </c>
      <c r="E82" s="56" t="str">
        <f>IF(A82="","",VLOOKUP($A82,'effectif equipe'!$B$2:$AP$280,6,FALSE))</f>
        <v/>
      </c>
    </row>
    <row r="83" spans="2:5" x14ac:dyDescent="0.25">
      <c r="B83" t="str">
        <f t="array" aca="1" ref="B83" ca="1">IF(ROWS($1:81)&lt;=COUNTIF(TS_data,$B$1),INDEX(MesData,SMALL(IF(TS_data=$B$1,ROW(INDIRECT("1:"&amp;ROWS(TS_data)))),ROWS($1:81)),1),"")</f>
        <v/>
      </c>
      <c r="C83" t="str">
        <f t="array" aca="1" ref="C83" ca="1">IF(ROWS($1:81)&lt;=COUNTIF(TS_data,$B$1),INDEX(MesData,SMALL(IF(TS_data=$B$1,ROW(INDIRECT("1:"&amp;ROWS(TS_data)))),ROWS($1:81)),2),"")</f>
        <v/>
      </c>
      <c r="D83" s="13" t="str">
        <f t="array" aca="1" ref="D83" ca="1">IF(ROWS($1:81)&lt;=COUNTIF(TS_data,$B$1),INDEX(MesData,SMALL(IF(TS_data=$B$1,ROW(INDIRECT("1:"&amp;ROWS(TS_data)))),ROWS($1:81)),3),"")</f>
        <v/>
      </c>
      <c r="E83" s="56" t="str">
        <f>IF(A83="","",VLOOKUP($A83,'effectif equipe'!$B$2:$AP$280,6,FALSE))</f>
        <v/>
      </c>
    </row>
    <row r="84" spans="2:5" x14ac:dyDescent="0.25">
      <c r="B84" t="str">
        <f t="array" aca="1" ref="B84" ca="1">IF(ROWS($1:82)&lt;=COUNTIF(TS_data,$B$1),INDEX(MesData,SMALL(IF(TS_data=$B$1,ROW(INDIRECT("1:"&amp;ROWS(TS_data)))),ROWS($1:82)),1),"")</f>
        <v/>
      </c>
      <c r="C84" t="str">
        <f t="array" aca="1" ref="C84" ca="1">IF(ROWS($1:82)&lt;=COUNTIF(TS_data,$B$1),INDEX(MesData,SMALL(IF(TS_data=$B$1,ROW(INDIRECT("1:"&amp;ROWS(TS_data)))),ROWS($1:82)),2),"")</f>
        <v/>
      </c>
      <c r="D84" s="13" t="str">
        <f t="array" aca="1" ref="D84" ca="1">IF(ROWS($1:82)&lt;=COUNTIF(TS_data,$B$1),INDEX(MesData,SMALL(IF(TS_data=$B$1,ROW(INDIRECT("1:"&amp;ROWS(TS_data)))),ROWS($1:82)),3),"")</f>
        <v/>
      </c>
      <c r="E84" s="56" t="str">
        <f>IF(A84="","",VLOOKUP($A84,'effectif equipe'!$B$2:$AP$280,6,FALSE))</f>
        <v/>
      </c>
    </row>
    <row r="85" spans="2:5" x14ac:dyDescent="0.25">
      <c r="B85" t="str">
        <f t="array" aca="1" ref="B85" ca="1">IF(ROWS($1:83)&lt;=COUNTIF(TS_data,$B$1),INDEX(MesData,SMALL(IF(TS_data=$B$1,ROW(INDIRECT("1:"&amp;ROWS(TS_data)))),ROWS($1:83)),1),"")</f>
        <v/>
      </c>
      <c r="C85" t="str">
        <f t="array" aca="1" ref="C85" ca="1">IF(ROWS($1:83)&lt;=COUNTIF(TS_data,$B$1),INDEX(MesData,SMALL(IF(TS_data=$B$1,ROW(INDIRECT("1:"&amp;ROWS(TS_data)))),ROWS($1:83)),2),"")</f>
        <v/>
      </c>
      <c r="D85" s="13" t="str">
        <f t="array" aca="1" ref="D85" ca="1">IF(ROWS($1:83)&lt;=COUNTIF(TS_data,$B$1),INDEX(MesData,SMALL(IF(TS_data=$B$1,ROW(INDIRECT("1:"&amp;ROWS(TS_data)))),ROWS($1:83)),3),"")</f>
        <v/>
      </c>
      <c r="E85" s="56" t="str">
        <f>IF(A85="","",VLOOKUP($A85,'effectif equipe'!$B$2:$AP$280,6,FALSE))</f>
        <v/>
      </c>
    </row>
    <row r="86" spans="2:5" x14ac:dyDescent="0.25">
      <c r="B86" t="str">
        <f t="array" aca="1" ref="B86" ca="1">IF(ROWS($1:84)&lt;=COUNTIF(TS_data,$B$1),INDEX(MesData,SMALL(IF(TS_data=$B$1,ROW(INDIRECT("1:"&amp;ROWS(TS_data)))),ROWS($1:84)),1),"")</f>
        <v/>
      </c>
      <c r="C86" t="str">
        <f t="array" aca="1" ref="C86" ca="1">IF(ROWS($1:84)&lt;=COUNTIF(TS_data,$B$1),INDEX(MesData,SMALL(IF(TS_data=$B$1,ROW(INDIRECT("1:"&amp;ROWS(TS_data)))),ROWS($1:84)),2),"")</f>
        <v/>
      </c>
      <c r="D86" s="13" t="str">
        <f t="array" aca="1" ref="D86" ca="1">IF(ROWS($1:84)&lt;=COUNTIF(TS_data,$B$1),INDEX(MesData,SMALL(IF(TS_data=$B$1,ROW(INDIRECT("1:"&amp;ROWS(TS_data)))),ROWS($1:84)),3),"")</f>
        <v/>
      </c>
      <c r="E86" s="56" t="str">
        <f>IF(A86="","",VLOOKUP($A86,'effectif equipe'!$B$2:$AP$280,6,FALSE))</f>
        <v/>
      </c>
    </row>
    <row r="87" spans="2:5" x14ac:dyDescent="0.25">
      <c r="B87" t="str">
        <f t="array" aca="1" ref="B87" ca="1">IF(ROWS($1:85)&lt;=COUNTIF(TS_data,$B$1),INDEX(MesData,SMALL(IF(TS_data=$B$1,ROW(INDIRECT("1:"&amp;ROWS(TS_data)))),ROWS($1:85)),1),"")</f>
        <v/>
      </c>
      <c r="C87" t="str">
        <f t="array" aca="1" ref="C87" ca="1">IF(ROWS($1:85)&lt;=COUNTIF(TS_data,$B$1),INDEX(MesData,SMALL(IF(TS_data=$B$1,ROW(INDIRECT("1:"&amp;ROWS(TS_data)))),ROWS($1:85)),2),"")</f>
        <v/>
      </c>
      <c r="D87" s="13" t="str">
        <f t="array" aca="1" ref="D87" ca="1">IF(ROWS($1:85)&lt;=COUNTIF(TS_data,$B$1),INDEX(MesData,SMALL(IF(TS_data=$B$1,ROW(INDIRECT("1:"&amp;ROWS(TS_data)))),ROWS($1:85)),3),"")</f>
        <v/>
      </c>
      <c r="E87" s="56" t="str">
        <f>IF(A87="","",VLOOKUP($A87,'effectif equipe'!$B$2:$AP$280,6,FALSE))</f>
        <v/>
      </c>
    </row>
    <row r="88" spans="2:5" x14ac:dyDescent="0.25">
      <c r="B88" t="str">
        <f t="array" aca="1" ref="B88" ca="1">IF(ROWS($1:86)&lt;=COUNTIF(TS_data,$B$1),INDEX(MesData,SMALL(IF(TS_data=$B$1,ROW(INDIRECT("1:"&amp;ROWS(TS_data)))),ROWS($1:86)),1),"")</f>
        <v/>
      </c>
      <c r="C88" t="str">
        <f t="array" aca="1" ref="C88" ca="1">IF(ROWS($1:86)&lt;=COUNTIF(TS_data,$B$1),INDEX(MesData,SMALL(IF(TS_data=$B$1,ROW(INDIRECT("1:"&amp;ROWS(TS_data)))),ROWS($1:86)),2),"")</f>
        <v/>
      </c>
      <c r="D88" s="13" t="str">
        <f t="array" aca="1" ref="D88" ca="1">IF(ROWS($1:86)&lt;=COUNTIF(TS_data,$B$1),INDEX(MesData,SMALL(IF(TS_data=$B$1,ROW(INDIRECT("1:"&amp;ROWS(TS_data)))),ROWS($1:86)),3),"")</f>
        <v/>
      </c>
      <c r="E88" s="56" t="str">
        <f>IF(A88="","",VLOOKUP($A88,'effectif equipe'!$B$2:$AP$280,6,FALSE))</f>
        <v/>
      </c>
    </row>
    <row r="89" spans="2:5" x14ac:dyDescent="0.25">
      <c r="B89" t="str">
        <f t="array" aca="1" ref="B89" ca="1">IF(ROWS($1:87)&lt;=COUNTIF(TS_data,$B$1),INDEX(MesData,SMALL(IF(TS_data=$B$1,ROW(INDIRECT("1:"&amp;ROWS(TS_data)))),ROWS($1:87)),1),"")</f>
        <v/>
      </c>
      <c r="C89" t="str">
        <f t="array" aca="1" ref="C89" ca="1">IF(ROWS($1:87)&lt;=COUNTIF(TS_data,$B$1),INDEX(MesData,SMALL(IF(TS_data=$B$1,ROW(INDIRECT("1:"&amp;ROWS(TS_data)))),ROWS($1:87)),2),"")</f>
        <v/>
      </c>
      <c r="D89" s="13" t="str">
        <f t="array" aca="1" ref="D89" ca="1">IF(ROWS($1:87)&lt;=COUNTIF(TS_data,$B$1),INDEX(MesData,SMALL(IF(TS_data=$B$1,ROW(INDIRECT("1:"&amp;ROWS(TS_data)))),ROWS($1:87)),3),"")</f>
        <v/>
      </c>
      <c r="E89" s="56" t="str">
        <f>IF(A89="","",VLOOKUP($A89,'effectif equipe'!$B$2:$AP$280,6,FALSE))</f>
        <v/>
      </c>
    </row>
    <row r="90" spans="2:5" x14ac:dyDescent="0.25">
      <c r="B90" t="str">
        <f t="array" aca="1" ref="B90" ca="1">IF(ROWS($1:88)&lt;=COUNTIF(TS_data,$B$1),INDEX(MesData,SMALL(IF(TS_data=$B$1,ROW(INDIRECT("1:"&amp;ROWS(TS_data)))),ROWS($1:88)),1),"")</f>
        <v/>
      </c>
      <c r="C90" t="str">
        <f t="array" aca="1" ref="C90" ca="1">IF(ROWS($1:88)&lt;=COUNTIF(TS_data,$B$1),INDEX(MesData,SMALL(IF(TS_data=$B$1,ROW(INDIRECT("1:"&amp;ROWS(TS_data)))),ROWS($1:88)),2),"")</f>
        <v/>
      </c>
      <c r="D90" s="13" t="str">
        <f t="array" aca="1" ref="D90" ca="1">IF(ROWS($1:88)&lt;=COUNTIF(TS_data,$B$1),INDEX(MesData,SMALL(IF(TS_data=$B$1,ROW(INDIRECT("1:"&amp;ROWS(TS_data)))),ROWS($1:88)),3),"")</f>
        <v/>
      </c>
      <c r="E90" s="56" t="str">
        <f>IF(A90="","",VLOOKUP($A90,'effectif equipe'!$B$2:$AP$280,6,FALSE))</f>
        <v/>
      </c>
    </row>
    <row r="91" spans="2:5" x14ac:dyDescent="0.25">
      <c r="B91" t="str">
        <f t="array" aca="1" ref="B91" ca="1">IF(ROWS($1:89)&lt;=COUNTIF(TS_data,$B$1),INDEX(MesData,SMALL(IF(TS_data=$B$1,ROW(INDIRECT("1:"&amp;ROWS(TS_data)))),ROWS($1:89)),1),"")</f>
        <v/>
      </c>
      <c r="C91" t="str">
        <f t="array" aca="1" ref="C91" ca="1">IF(ROWS($1:89)&lt;=COUNTIF(TS_data,$B$1),INDEX(MesData,SMALL(IF(TS_data=$B$1,ROW(INDIRECT("1:"&amp;ROWS(TS_data)))),ROWS($1:89)),2),"")</f>
        <v/>
      </c>
      <c r="D91" s="13" t="str">
        <f t="array" aca="1" ref="D91" ca="1">IF(ROWS($1:89)&lt;=COUNTIF(TS_data,$B$1),INDEX(MesData,SMALL(IF(TS_data=$B$1,ROW(INDIRECT("1:"&amp;ROWS(TS_data)))),ROWS($1:89)),3),"")</f>
        <v/>
      </c>
      <c r="E91" s="56" t="str">
        <f>IF(A91="","",VLOOKUP($A91,'effectif equipe'!$B$2:$AP$280,6,FALSE))</f>
        <v/>
      </c>
    </row>
    <row r="92" spans="2:5" x14ac:dyDescent="0.25">
      <c r="B92" t="str">
        <f t="array" aca="1" ref="B92" ca="1">IF(ROWS($1:90)&lt;=COUNTIF(TS_data,$B$1),INDEX(MesData,SMALL(IF(TS_data=$B$1,ROW(INDIRECT("1:"&amp;ROWS(TS_data)))),ROWS($1:90)),1),"")</f>
        <v/>
      </c>
      <c r="D92" s="13"/>
      <c r="E92" s="56" t="str">
        <f>IF(A92="","",VLOOKUP($A92,'effectif equipe'!$B$2:$AP$280,6,FALSE))</f>
        <v/>
      </c>
    </row>
    <row r="93" spans="2:5" x14ac:dyDescent="0.25">
      <c r="B93" t="str">
        <f t="array" aca="1" ref="B93" ca="1">IF(ROWS($1:91)&lt;=COUNTIF(TS_data,$B$1),INDEX(MesData,SMALL(IF(TS_data=$B$1,ROW(INDIRECT("1:"&amp;ROWS(TS_data)))),ROWS($1:91)),1),"")</f>
        <v/>
      </c>
      <c r="D93" s="13"/>
      <c r="E93" s="56" t="str">
        <f>IF(A93="","",VLOOKUP($A93,'effectif equipe'!$B$2:$AP$280,6,FALSE))</f>
        <v/>
      </c>
    </row>
    <row r="94" spans="2:5" x14ac:dyDescent="0.25">
      <c r="B94" t="str">
        <f t="array" aca="1" ref="B94" ca="1">IF(ROWS($1:92)&lt;=COUNTIF(TS_data,$B$1),INDEX(MesData,SMALL(IF(TS_data=$B$1,ROW(INDIRECT("1:"&amp;ROWS(TS_data)))),ROWS($1:92)),1),"")</f>
        <v/>
      </c>
      <c r="D94" s="13"/>
    </row>
    <row r="95" spans="2:5" x14ac:dyDescent="0.25">
      <c r="B95" t="str">
        <f t="array" aca="1" ref="B95" ca="1">IF(ROWS($1:93)&lt;=COUNTIF(TS_data,$B$1),INDEX(MesData,SMALL(IF(TS_data=$B$1,ROW(INDIRECT("1:"&amp;ROWS(TS_data)))),ROWS($1:93)),1),"")</f>
        <v/>
      </c>
      <c r="D95" s="13"/>
    </row>
    <row r="96" spans="2:5" x14ac:dyDescent="0.25">
      <c r="B96" t="str">
        <f t="array" aca="1" ref="B96" ca="1">IF(ROWS($1:94)&lt;=COUNTIF(TS_data,$B$1),INDEX(MesData,SMALL(IF(TS_data=$B$1,ROW(INDIRECT("1:"&amp;ROWS(TS_data)))),ROWS($1:94)),1),"")</f>
        <v/>
      </c>
      <c r="D96" s="13"/>
    </row>
    <row r="97" spans="2:4" x14ac:dyDescent="0.25">
      <c r="B97" t="str">
        <f t="array" aca="1" ref="B97" ca="1">IF(ROWS($1:95)&lt;=COUNTIF(TS_data,$B$1),INDEX(MesData,SMALL(IF(TS_data=$B$1,ROW(INDIRECT("1:"&amp;ROWS(TS_data)))),ROWS($1:95)),1),"")</f>
        <v/>
      </c>
      <c r="D97" s="13"/>
    </row>
    <row r="98" spans="2:4" x14ac:dyDescent="0.25">
      <c r="B98" t="str">
        <f t="array" aca="1" ref="B98" ca="1">IF(ROWS($1:96)&lt;=COUNTIF(TS_data,$B$1),INDEX(MesData,SMALL(IF(TS_data=$B$1,ROW(INDIRECT("1:"&amp;ROWS(TS_data)))),ROWS($1:96)),1),"")</f>
        <v/>
      </c>
      <c r="D98" s="13"/>
    </row>
    <row r="99" spans="2:4" x14ac:dyDescent="0.25">
      <c r="B99" t="str">
        <f t="array" aca="1" ref="B99" ca="1">IF(ROWS($1:97)&lt;=COUNTIF(TS_data,$B$1),INDEX(MesData,SMALL(IF(TS_data=$B$1,ROW(INDIRECT("1:"&amp;ROWS(TS_data)))),ROWS($1:97)),1),"")</f>
        <v/>
      </c>
      <c r="D99" s="13"/>
    </row>
    <row r="100" spans="2:4" x14ac:dyDescent="0.25">
      <c r="D100" s="13"/>
    </row>
    <row r="101" spans="2:4" x14ac:dyDescent="0.25">
      <c r="D101" s="13"/>
    </row>
    <row r="102" spans="2:4" x14ac:dyDescent="0.25">
      <c r="D102" s="13"/>
    </row>
    <row r="103" spans="2:4" x14ac:dyDescent="0.25">
      <c r="D103" s="13"/>
    </row>
    <row r="104" spans="2:4" x14ac:dyDescent="0.25">
      <c r="D104" s="13"/>
    </row>
    <row r="105" spans="2:4" x14ac:dyDescent="0.25">
      <c r="D105" s="13"/>
    </row>
    <row r="106" spans="2:4" x14ac:dyDescent="0.25">
      <c r="D106" s="13"/>
    </row>
    <row r="107" spans="2:4" x14ac:dyDescent="0.25">
      <c r="D107" s="13"/>
    </row>
    <row r="108" spans="2:4" x14ac:dyDescent="0.25">
      <c r="D108" s="13"/>
    </row>
    <row r="109" spans="2:4" x14ac:dyDescent="0.25">
      <c r="D109" s="13"/>
    </row>
    <row r="110" spans="2:4" x14ac:dyDescent="0.25">
      <c r="D110" s="13"/>
    </row>
    <row r="111" spans="2:4" x14ac:dyDescent="0.25">
      <c r="D111" s="13"/>
    </row>
    <row r="112" spans="2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</sheetData>
  <pageMargins left="0.7" right="0.7" top="0.75" bottom="0.75" header="0.3" footer="0.3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B1" workbookViewId="0">
      <selection activeCell="E3" sqref="E3"/>
    </sheetView>
  </sheetViews>
  <sheetFormatPr baseColWidth="10" defaultColWidth="10.7109375" defaultRowHeight="15" x14ac:dyDescent="0.25"/>
  <cols>
    <col min="1" max="1" width="15.28515625" hidden="1" customWidth="1"/>
    <col min="2" max="2" width="27.5703125" bestFit="1" customWidth="1"/>
    <col min="3" max="3" width="11.5703125" bestFit="1" customWidth="1"/>
    <col min="5" max="5" width="10.7109375" style="49"/>
    <col min="10" max="14" width="0" hidden="1" customWidth="1"/>
  </cols>
  <sheetData>
    <row r="1" spans="1:14" x14ac:dyDescent="0.25">
      <c r="B1" t="s">
        <v>581</v>
      </c>
      <c r="C1">
        <f>VLOOKUP(B1,'Synthèse eff'!$B$2:$K$11,6,FALSE)</f>
        <v>7</v>
      </c>
    </row>
    <row r="2" spans="1:14" ht="45.75" thickBot="1" x14ac:dyDescent="0.3">
      <c r="B2" s="6" t="s">
        <v>0</v>
      </c>
      <c r="C2" s="7" t="s">
        <v>1</v>
      </c>
      <c r="D2" s="8" t="s">
        <v>2</v>
      </c>
      <c r="E2" s="7" t="s">
        <v>6</v>
      </c>
      <c r="F2" s="7" t="s">
        <v>4</v>
      </c>
      <c r="G2" s="7" t="s">
        <v>5</v>
      </c>
      <c r="H2" s="10" t="s">
        <v>27</v>
      </c>
      <c r="I2" s="10" t="s">
        <v>10</v>
      </c>
      <c r="J2" s="11" t="s">
        <v>33</v>
      </c>
      <c r="K2" s="11" t="s">
        <v>30</v>
      </c>
      <c r="L2" s="11" t="s">
        <v>28</v>
      </c>
      <c r="M2" s="11" t="s">
        <v>31</v>
      </c>
      <c r="N2" s="11" t="s">
        <v>32</v>
      </c>
    </row>
    <row r="3" spans="1:14" ht="15.75" thickTop="1" x14ac:dyDescent="0.25">
      <c r="A3" t="str">
        <f ca="1">+CONCATENATE(B3," ",C3)</f>
        <v>cc JULES</v>
      </c>
      <c r="B3" t="str">
        <f t="array" aca="1" ref="B3" ca="1">IF(ROWS($1:1)&lt;=COUNTIF(TS_data,$B$1),INDEX(MesData,SMALL(IF(TS_data=$B$1,ROW(INDIRECT("1:"&amp;ROWS(TS_data)))),ROWS($1:1)),1),"")</f>
        <v>cc</v>
      </c>
      <c r="C3" t="str">
        <f t="array" aca="1" ref="C3" ca="1">IF(ROWS($1:1)&lt;=COUNTIF(TS_data,$B$1),INDEX(MesData,SMALL(IF(TS_data=$B$1,ROW(INDIRECT("1:"&amp;ROWS(TS_data)))),ROWS($1:1)),2),"")</f>
        <v>JULES</v>
      </c>
      <c r="D3" s="13">
        <f t="array" aca="1" ref="D3" ca="1">IF(ROWS($1:1)&lt;=COUNTIF(TS_data,$B$1),INDEX(MesData,SMALL(IF(TS_data=$B$1,ROW(INDIRECT("1:"&amp;ROWS(TS_data)))),ROWS($1:1)),3),"")</f>
        <v>41733</v>
      </c>
      <c r="E3" s="56" t="e">
        <f ca="1">IF(A3="","",IF(VLOOKUP($A3,Tableau1[],7,FALSE)="","",VLOOKUP($A3,Tableau1[],7,FALSE)))</f>
        <v>#N/A</v>
      </c>
      <c r="F3" s="56" t="e">
        <f ca="1">IF(B3="","",IF(VLOOKUP($A3,'effectif equipe'!$B$2:$AS$283,7,FALSE)="","",VLOOKUP($A3,'effectif equipe'!$B$2:$AS$283,7,FALSE)))</f>
        <v>#N/A</v>
      </c>
      <c r="G3" s="56" t="e">
        <f ca="1">IF(C3="","",IF(VLOOKUP($A3,'effectif equipe'!$B$2:$AS$283,8,FALSE)="","",VLOOKUP($A3,'effectif equipe'!$B$2:$AS$283,8,FALSE)))</f>
        <v>#N/A</v>
      </c>
      <c r="H3" s="56" t="e">
        <f ca="1">IF(A3="","",IF(VLOOKUP($A3,'effectif equipe'!$B$2:$AS$283,16,FALSE)="","",VLOOKUP($A3,'effectif equipe'!$B$2:$AS$283,16,FALSE)))</f>
        <v>#N/A</v>
      </c>
      <c r="I3" s="56" t="e">
        <f ca="1">IF(A3="","",IF(VLOOKUP($A3,'effectif equipe'!$B$2:$AS$283,19,FALSE)="","",VLOOKUP($A3,'effectif equipe'!$B$2:$AS$283,19,FALSE)))</f>
        <v>#N/A</v>
      </c>
      <c r="J3" s="56" t="e">
        <f ca="1">IF(VLOOKUP($A$3,'effectif equipe'!$B$2:$AP$280,7,FALSE)="","",VLOOKUP($A$3,'effectif equipe'!$B$2:$AP$280,7,FALSE))</f>
        <v>#N/A</v>
      </c>
      <c r="K3" s="56" t="e">
        <f ca="1">IF(VLOOKUP($A$3,'effectif equipe'!$B$2:$AP$280,7,FALSE)="","",VLOOKUP($A$3,'effectif equipe'!$B$2:$AP$280,7,FALSE))</f>
        <v>#N/A</v>
      </c>
      <c r="L3" s="56" t="e">
        <f ca="1">IF(VLOOKUP($A$3,'effectif equipe'!$B$2:$AP$280,7,FALSE)="","",VLOOKUP($A$3,'effectif equipe'!$B$2:$AP$280,7,FALSE))</f>
        <v>#N/A</v>
      </c>
      <c r="M3" s="56" t="e">
        <f ca="1">IF(VLOOKUP($A$3,'effectif equipe'!$B$2:$AP$280,7,FALSE)="","",VLOOKUP($A$3,'effectif equipe'!$B$2:$AP$280,7,FALSE))</f>
        <v>#N/A</v>
      </c>
      <c r="N3" s="56" t="e">
        <f ca="1">IF(VLOOKUP($A$3,'effectif equipe'!$B$2:$AP$280,7,FALSE)="","",VLOOKUP($A$3,'effectif equipe'!$B$2:$AP$280,7,FALSE))</f>
        <v>#N/A</v>
      </c>
    </row>
    <row r="4" spans="1:14" x14ac:dyDescent="0.25">
      <c r="A4" t="str">
        <f t="shared" ref="A4:A32" ca="1" si="0">+CONCATENATE(B4," ",C4)</f>
        <v>cc JINA</v>
      </c>
      <c r="B4" t="str">
        <f t="array" aca="1" ref="B4" ca="1">IF(ROWS($1:2)&lt;=COUNTIF(TS_data,$B$1),INDEX(MesData,SMALL(IF(TS_data=$B$1,ROW(INDIRECT("1:"&amp;ROWS(TS_data)))),ROWS($1:2)),1),"")</f>
        <v>cc</v>
      </c>
      <c r="C4" t="str">
        <f t="array" aca="1" ref="C4" ca="1">IF(ROWS($1:2)&lt;=COUNTIF(TS_data,$B$1),INDEX(MesData,SMALL(IF(TS_data=$B$1,ROW(INDIRECT("1:"&amp;ROWS(TS_data)))),ROWS($1:2)),2),"")</f>
        <v>JINA</v>
      </c>
      <c r="D4" s="13">
        <f t="array" aca="1" ref="D4" ca="1">IF(ROWS($1:2)&lt;=COUNTIF(TS_data,$B$1),INDEX(MesData,SMALL(IF(TS_data=$B$1,ROW(INDIRECT("1:"&amp;ROWS(TS_data)))),ROWS($1:2)),3),"")</f>
        <v>41171</v>
      </c>
      <c r="E4" s="56" t="e">
        <f ca="1">IF(A4="","",IF(VLOOKUP($A4,'effectif equipe'!$B$2:$AS$283,6,FALSE)="","",VLOOKUP($A4,'effectif equipe'!$B$2:$AS$283,6,FALSE)))</f>
        <v>#N/A</v>
      </c>
      <c r="F4" s="56" t="e">
        <f ca="1">IF(B4="","",IF(VLOOKUP($A4,'effectif equipe'!$B$2:$AS$283,7,FALSE)="","",VLOOKUP($A4,'effectif equipe'!$B$2:$AS$283,7,FALSE)))</f>
        <v>#N/A</v>
      </c>
      <c r="G4" s="56" t="e">
        <f ca="1">IF(C4="","",IF(VLOOKUP($A4,'effectif equipe'!$B$2:$AS$283,8,FALSE)="","",VLOOKUP($A4,'effectif equipe'!$B$2:$AS$283,8,FALSE)))</f>
        <v>#N/A</v>
      </c>
      <c r="H4" s="56" t="e">
        <f ca="1">IF(A4="","",IF(VLOOKUP($A4,'effectif equipe'!$B$2:$AS$283,16,FALSE)="","",VLOOKUP($A4,'effectif equipe'!$B$2:$AS$283,16,FALSE)))</f>
        <v>#N/A</v>
      </c>
      <c r="I4" s="56" t="e">
        <f ca="1">IF(A4="","",IF(VLOOKUP($A4,'effectif equipe'!$B$2:$AS$283,19,FALSE)="","",VLOOKUP($A4,'effectif equipe'!$B$2:$AS$283,19,FALSE)))</f>
        <v>#N/A</v>
      </c>
    </row>
    <row r="5" spans="1:14" x14ac:dyDescent="0.25">
      <c r="A5" t="str">
        <f t="shared" ca="1" si="0"/>
        <v>cc JEROME</v>
      </c>
      <c r="B5" t="str">
        <f t="array" aca="1" ref="B5" ca="1">IF(ROWS($1:3)&lt;=COUNTIF(TS_data,$B$1),INDEX(MesData,SMALL(IF(TS_data=$B$1,ROW(INDIRECT("1:"&amp;ROWS(TS_data)))),ROWS($1:3)),1),"")</f>
        <v>cc</v>
      </c>
      <c r="C5" t="str">
        <f t="array" aca="1" ref="C5" ca="1">IF(ROWS($1:3)&lt;=COUNTIF(TS_data,$B$1),INDEX(MesData,SMALL(IF(TS_data=$B$1,ROW(INDIRECT("1:"&amp;ROWS(TS_data)))),ROWS($1:3)),2),"")</f>
        <v>JEROME</v>
      </c>
      <c r="D5" s="13">
        <f t="array" aca="1" ref="D5" ca="1">IF(ROWS($1:3)&lt;=COUNTIF(TS_data,$B$1),INDEX(MesData,SMALL(IF(TS_data=$B$1,ROW(INDIRECT("1:"&amp;ROWS(TS_data)))),ROWS($1:3)),3),"")</f>
        <v>38797</v>
      </c>
      <c r="E5" s="56" t="e">
        <f ca="1">IF(A5="","",IF(VLOOKUP($A5,'effectif equipe'!$B$2:$AS$283,6,FALSE)="","",VLOOKUP($A5,'effectif equipe'!$B$2:$AS$283,6,FALSE)))</f>
        <v>#N/A</v>
      </c>
      <c r="F5" s="56" t="e">
        <f ca="1">IF(B5="","",IF(VLOOKUP($A5,'effectif equipe'!$B$2:$AS$283,7,FALSE)="","",VLOOKUP($A5,'effectif equipe'!$B$2:$AS$283,7,FALSE)))</f>
        <v>#N/A</v>
      </c>
      <c r="G5" s="56" t="e">
        <f ca="1">IF(C5="","",IF(VLOOKUP($A5,'effectif equipe'!$B$2:$AS$283,8,FALSE)="","",VLOOKUP($A5,'effectif equipe'!$B$2:$AS$283,8,FALSE)))</f>
        <v>#N/A</v>
      </c>
      <c r="H5" s="56" t="e">
        <f ca="1">IF(A5="","",IF(VLOOKUP($A5,'effectif equipe'!$B$2:$AS$283,16,FALSE)="","",VLOOKUP($A5,'effectif equipe'!$B$2:$AS$283,16,FALSE)))</f>
        <v>#N/A</v>
      </c>
      <c r="I5" s="56" t="e">
        <f ca="1">IF(A5="","",IF(VLOOKUP($A5,'effectif equipe'!$B$2:$AS$283,19,FALSE)="","",VLOOKUP($A5,'effectif equipe'!$B$2:$AS$283,19,FALSE)))</f>
        <v>#N/A</v>
      </c>
    </row>
    <row r="6" spans="1:14" x14ac:dyDescent="0.25">
      <c r="A6" t="str">
        <f t="shared" ca="1" si="0"/>
        <v>zearg GWENOLA</v>
      </c>
      <c r="B6" t="str">
        <f t="array" aca="1" ref="B6" ca="1">IF(ROWS($1:4)&lt;=COUNTIF(TS_data,$B$1),INDEX(MesData,SMALL(IF(TS_data=$B$1,ROW(INDIRECT("1:"&amp;ROWS(TS_data)))),ROWS($1:4)),1),"")</f>
        <v>zearg</v>
      </c>
      <c r="C6" t="str">
        <f t="array" aca="1" ref="C6" ca="1">IF(ROWS($1:4)&lt;=COUNTIF(TS_data,$B$1),INDEX(MesData,SMALL(IF(TS_data=$B$1,ROW(INDIRECT("1:"&amp;ROWS(TS_data)))),ROWS($1:4)),2),"")</f>
        <v>GWENOLA</v>
      </c>
      <c r="D6" s="13">
        <f t="array" aca="1" ref="D6" ca="1">IF(ROWS($1:4)&lt;=COUNTIF(TS_data,$B$1),INDEX(MesData,SMALL(IF(TS_data=$B$1,ROW(INDIRECT("1:"&amp;ROWS(TS_data)))),ROWS($1:4)),3),"")</f>
        <v>39951</v>
      </c>
      <c r="E6" s="56" t="e">
        <f ca="1">IF(A6="","",IF(VLOOKUP($A6,'effectif equipe'!$B$2:$AS$283,6,FALSE)="","",VLOOKUP($A6,'effectif equipe'!$B$2:$AS$283,6,FALSE)))</f>
        <v>#N/A</v>
      </c>
      <c r="F6" s="56" t="e">
        <f ca="1">IF(B6="","",IF(VLOOKUP($A6,'effectif equipe'!$B$2:$AS$283,7,FALSE)="","",VLOOKUP($A6,'effectif equipe'!$B$2:$AS$283,7,FALSE)))</f>
        <v>#N/A</v>
      </c>
      <c r="G6" s="56" t="e">
        <f ca="1">IF(C6="","",IF(VLOOKUP($A6,'effectif equipe'!$B$2:$AS$283,8,FALSE)="","",VLOOKUP($A6,'effectif equipe'!$B$2:$AS$283,8,FALSE)))</f>
        <v>#N/A</v>
      </c>
      <c r="H6" s="56" t="e">
        <f ca="1">IF(A6="","",IF(VLOOKUP($A6,'effectif equipe'!$B$2:$AS$283,16,FALSE)="","",VLOOKUP($A6,'effectif equipe'!$B$2:$AS$283,16,FALSE)))</f>
        <v>#N/A</v>
      </c>
      <c r="I6" s="56" t="e">
        <f ca="1">IF(A6="","",IF(VLOOKUP($A6,'effectif equipe'!$B$2:$AS$283,19,FALSE)="","",VLOOKUP($A6,'effectif equipe'!$B$2:$AS$283,19,FALSE)))</f>
        <v>#N/A</v>
      </c>
    </row>
    <row r="7" spans="1:14" x14ac:dyDescent="0.25">
      <c r="A7" t="str">
        <f t="shared" ca="1" si="0"/>
        <v>jhkg AARON</v>
      </c>
      <c r="B7" t="str">
        <f t="array" aca="1" ref="B7" ca="1">IF(ROWS($1:5)&lt;=COUNTIF(TS_data,$B$1),INDEX(MesData,SMALL(IF(TS_data=$B$1,ROW(INDIRECT("1:"&amp;ROWS(TS_data)))),ROWS($1:5)),1),"")</f>
        <v>jhkg</v>
      </c>
      <c r="C7" t="str">
        <f t="array" aca="1" ref="C7" ca="1">IF(ROWS($1:5)&lt;=COUNTIF(TS_data,$B$1),INDEX(MesData,SMALL(IF(TS_data=$B$1,ROW(INDIRECT("1:"&amp;ROWS(TS_data)))),ROWS($1:5)),2),"")</f>
        <v>AARON</v>
      </c>
      <c r="D7" s="13">
        <f t="array" aca="1" ref="D7" ca="1">IF(ROWS($1:5)&lt;=COUNTIF(TS_data,$B$1),INDEX(MesData,SMALL(IF(TS_data=$B$1,ROW(INDIRECT("1:"&amp;ROWS(TS_data)))),ROWS($1:5)),3),"")</f>
        <v>40085</v>
      </c>
      <c r="E7" s="56" t="e">
        <f ca="1">IF(A7="","",IF(VLOOKUP($A7,'effectif equipe'!$B$2:$AS$283,6,FALSE)="","",VLOOKUP($A7,'effectif equipe'!$B$2:$AS$283,6,FALSE)))</f>
        <v>#N/A</v>
      </c>
      <c r="F7" s="56" t="e">
        <f ca="1">IF(B7="","",IF(VLOOKUP($A7,'effectif equipe'!$B$2:$AS$283,7,FALSE)="","",VLOOKUP($A7,'effectif equipe'!$B$2:$AS$283,7,FALSE)))</f>
        <v>#N/A</v>
      </c>
      <c r="G7" s="56" t="e">
        <f ca="1">IF(C7="","",IF(VLOOKUP($A7,'effectif equipe'!$B$2:$AS$283,8,FALSE)="","",VLOOKUP($A7,'effectif equipe'!$B$2:$AS$283,8,FALSE)))</f>
        <v>#N/A</v>
      </c>
      <c r="H7" s="56" t="e">
        <f ca="1">IF(A7="","",IF(VLOOKUP($A7,'effectif equipe'!$B$2:$AS$283,16,FALSE)="","",VLOOKUP($A7,'effectif equipe'!$B$2:$AS$283,16,FALSE)))</f>
        <v>#N/A</v>
      </c>
      <c r="I7" s="56" t="e">
        <f ca="1">IF(A7="","",IF(VLOOKUP($A7,'effectif equipe'!$B$2:$AS$283,19,FALSE)="","",VLOOKUP($A7,'effectif equipe'!$B$2:$AS$283,19,FALSE)))</f>
        <v>#N/A</v>
      </c>
    </row>
    <row r="8" spans="1:14" x14ac:dyDescent="0.25">
      <c r="A8" t="str">
        <f t="shared" ca="1" si="0"/>
        <v xml:space="preserve"> </v>
      </c>
      <c r="B8" t="str">
        <f t="array" aca="1" ref="B8" ca="1">IF(ROWS($1:6)&lt;=COUNTIF(TS_data,$B$1),INDEX(MesData,SMALL(IF(TS_data=$B$1,ROW(INDIRECT("1:"&amp;ROWS(TS_data)))),ROWS($1:6)),1),"")</f>
        <v/>
      </c>
      <c r="C8" t="str">
        <f t="array" aca="1" ref="C8" ca="1">IF(ROWS($1:6)&lt;=COUNTIF(TS_data,$B$1),INDEX(MesData,SMALL(IF(TS_data=$B$1,ROW(INDIRECT("1:"&amp;ROWS(TS_data)))),ROWS($1:6)),2),"")</f>
        <v/>
      </c>
      <c r="D8" s="13" t="str">
        <f t="array" aca="1" ref="D8" ca="1">IF(ROWS($1:6)&lt;=COUNTIF(TS_data,$B$1),INDEX(MesData,SMALL(IF(TS_data=$B$1,ROW(INDIRECT("1:"&amp;ROWS(TS_data)))),ROWS($1:6)),3),"")</f>
        <v/>
      </c>
      <c r="E8" s="56" t="e">
        <f ca="1">IF(A8="","",IF(VLOOKUP($A8,'effectif equipe'!$B$2:$AS$283,6,FALSE)="","",VLOOKUP($A8,'effectif equipe'!$B$2:$AS$283,6,FALSE)))</f>
        <v>#N/A</v>
      </c>
      <c r="F8" s="56" t="str">
        <f ca="1">IF(B8="","",IF(VLOOKUP($A8,'effectif equipe'!$B$2:$AS$283,7,FALSE)="","",VLOOKUP($A8,'effectif equipe'!$B$2:$AS$283,7,FALSE)))</f>
        <v/>
      </c>
      <c r="G8" s="56" t="str">
        <f ca="1">IF(C8="","",IF(VLOOKUP($A8,'effectif equipe'!$B$2:$AS$283,8,FALSE)="","",VLOOKUP($A8,'effectif equipe'!$B$2:$AS$283,8,FALSE)))</f>
        <v/>
      </c>
      <c r="H8" s="56" t="e">
        <f ca="1">IF(A8="","",IF(VLOOKUP($A8,'effectif equipe'!$B$2:$AS$283,16,FALSE)="","",VLOOKUP($A8,'effectif equipe'!$B$2:$AS$283,16,FALSE)))</f>
        <v>#N/A</v>
      </c>
      <c r="I8" s="56" t="e">
        <f ca="1">IF(A8="","",IF(VLOOKUP($A8,'effectif equipe'!$B$2:$AS$283,19,FALSE)="","",VLOOKUP($A8,'effectif equipe'!$B$2:$AS$283,19,FALSE)))</f>
        <v>#N/A</v>
      </c>
    </row>
    <row r="9" spans="1:14" x14ac:dyDescent="0.25">
      <c r="A9" t="str">
        <f t="shared" ca="1" si="0"/>
        <v xml:space="preserve"> </v>
      </c>
      <c r="B9" t="str">
        <f t="array" aca="1" ref="B9" ca="1">IF(ROWS($1:7)&lt;=COUNTIF(TS_data,$B$1),INDEX(MesData,SMALL(IF(TS_data=$B$1,ROW(INDIRECT("1:"&amp;ROWS(TS_data)))),ROWS($1:7)),1),"")</f>
        <v/>
      </c>
      <c r="C9" t="str">
        <f t="array" aca="1" ref="C9" ca="1">IF(ROWS($1:7)&lt;=COUNTIF(TS_data,$B$1),INDEX(MesData,SMALL(IF(TS_data=$B$1,ROW(INDIRECT("1:"&amp;ROWS(TS_data)))),ROWS($1:7)),2),"")</f>
        <v/>
      </c>
      <c r="D9" s="13" t="str">
        <f t="array" aca="1" ref="D9" ca="1">IF(ROWS($1:7)&lt;=COUNTIF(TS_data,$B$1),INDEX(MesData,SMALL(IF(TS_data=$B$1,ROW(INDIRECT("1:"&amp;ROWS(TS_data)))),ROWS($1:7)),3),"")</f>
        <v/>
      </c>
      <c r="E9" s="56" t="e">
        <f ca="1">IF(A9="","",IF(VLOOKUP($A9,'effectif equipe'!$B$2:$AS$283,6,FALSE)="","",VLOOKUP($A9,'effectif equipe'!$B$2:$AS$283,6,FALSE)))</f>
        <v>#N/A</v>
      </c>
      <c r="F9" s="56" t="str">
        <f ca="1">IF(B9="","",IF(VLOOKUP($A9,'effectif equipe'!$B$2:$AS$283,7,FALSE)="","",VLOOKUP($A9,'effectif equipe'!$B$2:$AS$283,7,FALSE)))</f>
        <v/>
      </c>
      <c r="G9" s="56" t="str">
        <f ca="1">IF(C9="","",IF(VLOOKUP($A9,'effectif equipe'!$B$2:$AS$283,8,FALSE)="","",VLOOKUP($A9,'effectif equipe'!$B$2:$AS$283,8,FALSE)))</f>
        <v/>
      </c>
      <c r="H9" s="56" t="e">
        <f ca="1">IF(A9="","",IF(VLOOKUP($A9,'effectif equipe'!$B$2:$AS$283,16,FALSE)="","",VLOOKUP($A9,'effectif equipe'!$B$2:$AS$283,16,FALSE)))</f>
        <v>#N/A</v>
      </c>
      <c r="I9" s="56" t="e">
        <f ca="1">IF(A9="","",IF(VLOOKUP($A9,'effectif equipe'!$B$2:$AS$283,19,FALSE)="","",VLOOKUP($A9,'effectif equipe'!$B$2:$AS$283,19,FALSE)))</f>
        <v>#N/A</v>
      </c>
    </row>
    <row r="10" spans="1:14" x14ac:dyDescent="0.25">
      <c r="A10" t="str">
        <f t="shared" ca="1" si="0"/>
        <v xml:space="preserve"> </v>
      </c>
      <c r="B10" t="str">
        <f t="array" aca="1" ref="B10" ca="1">IF(ROWS($1:8)&lt;=COUNTIF(TS_data,$B$1),INDEX(MesData,SMALL(IF(TS_data=$B$1,ROW(INDIRECT("1:"&amp;ROWS(TS_data)))),ROWS($1:8)),1),"")</f>
        <v/>
      </c>
      <c r="C10" t="str">
        <f t="array" aca="1" ref="C10" ca="1">IF(ROWS($1:8)&lt;=COUNTIF(TS_data,$B$1),INDEX(MesData,SMALL(IF(TS_data=$B$1,ROW(INDIRECT("1:"&amp;ROWS(TS_data)))),ROWS($1:8)),2),"")</f>
        <v/>
      </c>
      <c r="D10" s="13" t="str">
        <f t="array" aca="1" ref="D10" ca="1">IF(ROWS($1:8)&lt;=COUNTIF(TS_data,$B$1),INDEX(MesData,SMALL(IF(TS_data=$B$1,ROW(INDIRECT("1:"&amp;ROWS(TS_data)))),ROWS($1:8)),3),"")</f>
        <v/>
      </c>
      <c r="E10" s="56" t="e">
        <f ca="1">IF(A10="","",IF(VLOOKUP($A10,'effectif equipe'!$B$2:$AS$283,6,FALSE)="","",VLOOKUP($A10,'effectif equipe'!$B$2:$AS$283,6,FALSE)))</f>
        <v>#N/A</v>
      </c>
      <c r="F10" s="56" t="str">
        <f ca="1">IF(B10="","",IF(VLOOKUP($A10,'effectif equipe'!$B$2:$AS$283,7,FALSE)="","",VLOOKUP($A10,'effectif equipe'!$B$2:$AS$283,7,FALSE)))</f>
        <v/>
      </c>
      <c r="G10" s="56" t="str">
        <f ca="1">IF(C10="","",IF(VLOOKUP($A10,'effectif equipe'!$B$2:$AS$283,8,FALSE)="","",VLOOKUP($A10,'effectif equipe'!$B$2:$AS$283,8,FALSE)))</f>
        <v/>
      </c>
      <c r="H10" s="56" t="e">
        <f ca="1">IF(A10="","",IF(VLOOKUP($A10,'effectif equipe'!$B$2:$AS$283,16,FALSE)="","",VLOOKUP($A10,'effectif equipe'!$B$2:$AS$283,16,FALSE)))</f>
        <v>#N/A</v>
      </c>
      <c r="I10" s="56" t="e">
        <f ca="1">IF(A10="","",IF(VLOOKUP($A10,'effectif equipe'!$B$2:$AS$283,19,FALSE)="","",VLOOKUP($A10,'effectif equipe'!$B$2:$AS$283,19,FALSE)))</f>
        <v>#N/A</v>
      </c>
    </row>
    <row r="11" spans="1:14" x14ac:dyDescent="0.25">
      <c r="A11" t="str">
        <f t="shared" ca="1" si="0"/>
        <v xml:space="preserve"> </v>
      </c>
      <c r="B11" t="str">
        <f t="array" aca="1" ref="B11" ca="1">IF(ROWS($1:9)&lt;=COUNTIF(TS_data,$B$1),INDEX(MesData,SMALL(IF(TS_data=$B$1,ROW(INDIRECT("1:"&amp;ROWS(TS_data)))),ROWS($1:9)),1),"")</f>
        <v/>
      </c>
      <c r="C11" t="str">
        <f t="array" aca="1" ref="C11" ca="1">IF(ROWS($1:9)&lt;=COUNTIF(TS_data,$B$1),INDEX(MesData,SMALL(IF(TS_data=$B$1,ROW(INDIRECT("1:"&amp;ROWS(TS_data)))),ROWS($1:9)),2),"")</f>
        <v/>
      </c>
      <c r="D11" s="13" t="str">
        <f t="array" aca="1" ref="D11" ca="1">IF(ROWS($1:9)&lt;=COUNTIF(TS_data,$B$1),INDEX(MesData,SMALL(IF(TS_data=$B$1,ROW(INDIRECT("1:"&amp;ROWS(TS_data)))),ROWS($1:9)),3),"")</f>
        <v/>
      </c>
      <c r="E11" s="56" t="e">
        <f ca="1">IF(A11="","",IF(VLOOKUP($A11,'effectif equipe'!$B$2:$AS$283,6,FALSE)="","",VLOOKUP($A11,'effectif equipe'!$B$2:$AS$283,6,FALSE)))</f>
        <v>#N/A</v>
      </c>
      <c r="F11" s="56" t="str">
        <f ca="1">IF(B11="","",IF(VLOOKUP($A11,'effectif equipe'!$B$2:$AS$283,7,FALSE)="","",VLOOKUP($A11,'effectif equipe'!$B$2:$AS$283,7,FALSE)))</f>
        <v/>
      </c>
      <c r="G11" s="56" t="str">
        <f ca="1">IF(C11="","",IF(VLOOKUP($A11,'effectif equipe'!$B$2:$AS$283,8,FALSE)="","",VLOOKUP($A11,'effectif equipe'!$B$2:$AS$283,8,FALSE)))</f>
        <v/>
      </c>
      <c r="H11" s="56" t="e">
        <f ca="1">IF(A11="","",IF(VLOOKUP($A11,'effectif equipe'!$B$2:$AS$283,16,FALSE)="","",VLOOKUP($A11,'effectif equipe'!$B$2:$AS$283,16,FALSE)))</f>
        <v>#N/A</v>
      </c>
      <c r="I11" s="56" t="e">
        <f ca="1">IF(A11="","",IF(VLOOKUP($A11,'effectif equipe'!$B$2:$AS$283,19,FALSE)="","",VLOOKUP($A11,'effectif equipe'!$B$2:$AS$283,19,FALSE)))</f>
        <v>#N/A</v>
      </c>
    </row>
    <row r="12" spans="1:14" x14ac:dyDescent="0.25">
      <c r="A12" t="str">
        <f t="shared" ca="1" si="0"/>
        <v xml:space="preserve"> </v>
      </c>
      <c r="B12" t="str">
        <f t="array" aca="1" ref="B12" ca="1">IF(ROWS($1:10)&lt;=COUNTIF(TS_data,$B$1),INDEX(MesData,SMALL(IF(TS_data=$B$1,ROW(INDIRECT("1:"&amp;ROWS(TS_data)))),ROWS($1:10)),1),"")</f>
        <v/>
      </c>
      <c r="C12" t="str">
        <f t="array" aca="1" ref="C12" ca="1">IF(ROWS($1:10)&lt;=COUNTIF(TS_data,$B$1),INDEX(MesData,SMALL(IF(TS_data=$B$1,ROW(INDIRECT("1:"&amp;ROWS(TS_data)))),ROWS($1:10)),2),"")</f>
        <v/>
      </c>
      <c r="D12" s="13" t="str">
        <f t="array" aca="1" ref="D12" ca="1">IF(ROWS($1:10)&lt;=COUNTIF(TS_data,$B$1),INDEX(MesData,SMALL(IF(TS_data=$B$1,ROW(INDIRECT("1:"&amp;ROWS(TS_data)))),ROWS($1:10)),3),"")</f>
        <v/>
      </c>
      <c r="E12" s="56" t="e">
        <f ca="1">IF(A12="","",IF(VLOOKUP($A12,'effectif equipe'!$B$2:$AS$283,6,FALSE)="","",VLOOKUP($A12,'effectif equipe'!$B$2:$AS$283,6,FALSE)))</f>
        <v>#N/A</v>
      </c>
      <c r="F12" s="56" t="str">
        <f ca="1">IF(B12="","",IF(VLOOKUP($A12,'effectif equipe'!$B$2:$AS$283,7,FALSE)="","",VLOOKUP($A12,'effectif equipe'!$B$2:$AS$283,7,FALSE)))</f>
        <v/>
      </c>
      <c r="G12" s="56" t="str">
        <f ca="1">IF(C12="","",IF(VLOOKUP($A12,'effectif equipe'!$B$2:$AS$283,8,FALSE)="","",VLOOKUP($A12,'effectif equipe'!$B$2:$AS$283,8,FALSE)))</f>
        <v/>
      </c>
      <c r="H12" s="56" t="e">
        <f ca="1">IF(A12="","",IF(VLOOKUP($A12,'effectif equipe'!$B$2:$AS$283,16,FALSE)="","",VLOOKUP($A12,'effectif equipe'!$B$2:$AS$283,16,FALSE)))</f>
        <v>#N/A</v>
      </c>
      <c r="I12" s="56" t="e">
        <f ca="1">IF(A12="","",IF(VLOOKUP($A12,'effectif equipe'!$B$2:$AS$283,19,FALSE)="","",VLOOKUP($A12,'effectif equipe'!$B$2:$AS$283,19,FALSE)))</f>
        <v>#N/A</v>
      </c>
    </row>
    <row r="13" spans="1:14" x14ac:dyDescent="0.25">
      <c r="A13" t="str">
        <f t="shared" ca="1" si="0"/>
        <v xml:space="preserve"> </v>
      </c>
      <c r="B13" t="str">
        <f t="array" aca="1" ref="B13" ca="1">IF(ROWS($1:11)&lt;=COUNTIF(TS_data,$B$1),INDEX(MesData,SMALL(IF(TS_data=$B$1,ROW(INDIRECT("1:"&amp;ROWS(TS_data)))),ROWS($1:11)),1),"")</f>
        <v/>
      </c>
      <c r="C13" t="str">
        <f t="array" aca="1" ref="C13" ca="1">IF(ROWS($1:11)&lt;=COUNTIF(TS_data,$B$1),INDEX(MesData,SMALL(IF(TS_data=$B$1,ROW(INDIRECT("1:"&amp;ROWS(TS_data)))),ROWS($1:11)),2),"")</f>
        <v/>
      </c>
      <c r="D13" s="13" t="str">
        <f t="array" aca="1" ref="D13" ca="1">IF(ROWS($1:11)&lt;=COUNTIF(TS_data,$B$1),INDEX(MesData,SMALL(IF(TS_data=$B$1,ROW(INDIRECT("1:"&amp;ROWS(TS_data)))),ROWS($1:11)),3),"")</f>
        <v/>
      </c>
      <c r="E13" s="56" t="e">
        <f ca="1">IF(A13="","",IF(VLOOKUP($A13,'effectif equipe'!$B$2:$AS$283,6,FALSE)="","",VLOOKUP($A13,'effectif equipe'!$B$2:$AS$283,6,FALSE)))</f>
        <v>#N/A</v>
      </c>
      <c r="F13" s="56" t="str">
        <f ca="1">IF(B13="","",IF(VLOOKUP($A13,'effectif equipe'!$B$2:$AS$283,7,FALSE)="","",VLOOKUP($A13,'effectif equipe'!$B$2:$AS$283,7,FALSE)))</f>
        <v/>
      </c>
      <c r="G13" s="56" t="str">
        <f ca="1">IF(C13="","",IF(VLOOKUP($A13,'effectif equipe'!$B$2:$AS$283,8,FALSE)="","",VLOOKUP($A13,'effectif equipe'!$B$2:$AS$283,8,FALSE)))</f>
        <v/>
      </c>
      <c r="H13" s="56" t="e">
        <f ca="1">IF(A13="","",IF(VLOOKUP($A13,'effectif equipe'!$B$2:$AS$283,16,FALSE)="","",VLOOKUP($A13,'effectif equipe'!$B$2:$AS$283,16,FALSE)))</f>
        <v>#N/A</v>
      </c>
      <c r="I13" s="56" t="e">
        <f ca="1">IF(A13="","",IF(VLOOKUP($A13,'effectif equipe'!$B$2:$AS$283,19,FALSE)="","",VLOOKUP($A13,'effectif equipe'!$B$2:$AS$283,19,FALSE)))</f>
        <v>#N/A</v>
      </c>
    </row>
    <row r="14" spans="1:14" x14ac:dyDescent="0.25">
      <c r="A14" t="str">
        <f t="shared" ca="1" si="0"/>
        <v xml:space="preserve"> </v>
      </c>
      <c r="B14" t="str">
        <f t="array" aca="1" ref="B14" ca="1">IF(ROWS($1:12)&lt;=COUNTIF(TS_data,$B$1),INDEX(MesData,SMALL(IF(TS_data=$B$1,ROW(INDIRECT("1:"&amp;ROWS(TS_data)))),ROWS($1:12)),1),"")</f>
        <v/>
      </c>
      <c r="C14" t="str">
        <f t="array" aca="1" ref="C14" ca="1">IF(ROWS($1:12)&lt;=COUNTIF(TS_data,$B$1),INDEX(MesData,SMALL(IF(TS_data=$B$1,ROW(INDIRECT("1:"&amp;ROWS(TS_data)))),ROWS($1:12)),2),"")</f>
        <v/>
      </c>
      <c r="D14" s="13" t="str">
        <f t="array" aca="1" ref="D14" ca="1">IF(ROWS($1:12)&lt;=COUNTIF(TS_data,$B$1),INDEX(MesData,SMALL(IF(TS_data=$B$1,ROW(INDIRECT("1:"&amp;ROWS(TS_data)))),ROWS($1:12)),3),"")</f>
        <v/>
      </c>
      <c r="E14" s="56" t="e">
        <f ca="1">IF(A14="","",IF(VLOOKUP($A14,'effectif equipe'!$B$2:$AS$283,6,FALSE)="","",VLOOKUP($A14,'effectif equipe'!$B$2:$AS$283,6,FALSE)))</f>
        <v>#N/A</v>
      </c>
      <c r="F14" s="56" t="str">
        <f ca="1">IF(B14="","",IF(VLOOKUP($A14,'effectif equipe'!$B$2:$AS$283,7,FALSE)="","",VLOOKUP($A14,'effectif equipe'!$B$2:$AS$283,7,FALSE)))</f>
        <v/>
      </c>
      <c r="G14" s="56" t="str">
        <f ca="1">IF(C14="","",IF(VLOOKUP($A14,'effectif equipe'!$B$2:$AS$283,8,FALSE)="","",VLOOKUP($A14,'effectif equipe'!$B$2:$AS$283,8,FALSE)))</f>
        <v/>
      </c>
      <c r="H14" s="56" t="e">
        <f ca="1">IF(A14="","",IF(VLOOKUP($A14,'effectif equipe'!$B$2:$AS$283,16,FALSE)="","",VLOOKUP($A14,'effectif equipe'!$B$2:$AS$283,16,FALSE)))</f>
        <v>#N/A</v>
      </c>
      <c r="I14" s="56" t="e">
        <f ca="1">IF(A14="","",IF(VLOOKUP($A14,'effectif equipe'!$B$2:$AS$283,19,FALSE)="","",VLOOKUP($A14,'effectif equipe'!$B$2:$AS$283,19,FALSE)))</f>
        <v>#N/A</v>
      </c>
    </row>
    <row r="15" spans="1:14" x14ac:dyDescent="0.25">
      <c r="A15" t="str">
        <f t="shared" ca="1" si="0"/>
        <v xml:space="preserve"> </v>
      </c>
      <c r="B15" t="str">
        <f t="array" aca="1" ref="B15" ca="1">IF(ROWS($1:13)&lt;=COUNTIF(TS_data,$B$1),INDEX(MesData,SMALL(IF(TS_data=$B$1,ROW(INDIRECT("1:"&amp;ROWS(TS_data)))),ROWS($1:13)),1),"")</f>
        <v/>
      </c>
      <c r="C15" t="str">
        <f t="array" aca="1" ref="C15" ca="1">IF(ROWS($1:13)&lt;=COUNTIF(TS_data,$B$1),INDEX(MesData,SMALL(IF(TS_data=$B$1,ROW(INDIRECT("1:"&amp;ROWS(TS_data)))),ROWS($1:13)),2),"")</f>
        <v/>
      </c>
      <c r="D15" s="13" t="str">
        <f t="array" aca="1" ref="D15" ca="1">IF(ROWS($1:13)&lt;=COUNTIF(TS_data,$B$1),INDEX(MesData,SMALL(IF(TS_data=$B$1,ROW(INDIRECT("1:"&amp;ROWS(TS_data)))),ROWS($1:13)),3),"")</f>
        <v/>
      </c>
      <c r="E15" s="56" t="e">
        <f ca="1">IF(A15="","",IF(VLOOKUP($A15,'effectif equipe'!$B$2:$AS$283,6,FALSE)="","",VLOOKUP($A15,'effectif equipe'!$B$2:$AS$283,6,FALSE)))</f>
        <v>#N/A</v>
      </c>
      <c r="F15" s="56" t="str">
        <f ca="1">IF(B15="","",IF(VLOOKUP($A15,'effectif equipe'!$B$2:$AS$283,7,FALSE)="","",VLOOKUP($A15,'effectif equipe'!$B$2:$AS$283,7,FALSE)))</f>
        <v/>
      </c>
      <c r="G15" s="56" t="str">
        <f ca="1">IF(C15="","",IF(VLOOKUP($A15,'effectif equipe'!$B$2:$AS$283,8,FALSE)="","",VLOOKUP($A15,'effectif equipe'!$B$2:$AS$283,8,FALSE)))</f>
        <v/>
      </c>
      <c r="H15" s="56" t="e">
        <f ca="1">IF(A15="","",IF(VLOOKUP($A15,'effectif equipe'!$B$2:$AS$283,16,FALSE)="","",VLOOKUP($A15,'effectif equipe'!$B$2:$AS$283,16,FALSE)))</f>
        <v>#N/A</v>
      </c>
      <c r="I15" s="56" t="e">
        <f ca="1">IF(A15="","",IF(VLOOKUP($A15,'effectif equipe'!$B$2:$AS$283,19,FALSE)="","",VLOOKUP($A15,'effectif equipe'!$B$2:$AS$283,19,FALSE)))</f>
        <v>#N/A</v>
      </c>
    </row>
    <row r="16" spans="1:14" x14ac:dyDescent="0.25">
      <c r="A16" t="str">
        <f t="shared" ca="1" si="0"/>
        <v xml:space="preserve"> </v>
      </c>
      <c r="B16" t="str">
        <f t="array" aca="1" ref="B16" ca="1">IF(ROWS($1:14)&lt;=COUNTIF(TS_data,$B$1),INDEX(MesData,SMALL(IF(TS_data=$B$1,ROW(INDIRECT("1:"&amp;ROWS(TS_data)))),ROWS($1:14)),1),"")</f>
        <v/>
      </c>
      <c r="C16" t="str">
        <f t="array" aca="1" ref="C16" ca="1">IF(ROWS($1:14)&lt;=COUNTIF(TS_data,$B$1),INDEX(MesData,SMALL(IF(TS_data=$B$1,ROW(INDIRECT("1:"&amp;ROWS(TS_data)))),ROWS($1:14)),2),"")</f>
        <v/>
      </c>
      <c r="D16" s="13" t="str">
        <f t="array" aca="1" ref="D16" ca="1">IF(ROWS($1:14)&lt;=COUNTIF(TS_data,$B$1),INDEX(MesData,SMALL(IF(TS_data=$B$1,ROW(INDIRECT("1:"&amp;ROWS(TS_data)))),ROWS($1:14)),3),"")</f>
        <v/>
      </c>
      <c r="E16" s="56" t="e">
        <f ca="1">IF(A16="","",IF(VLOOKUP($A16,'effectif equipe'!$B$2:$AS$283,6,FALSE)="","",VLOOKUP($A16,'effectif equipe'!$B$2:$AS$283,6,FALSE)))</f>
        <v>#N/A</v>
      </c>
      <c r="F16" s="56" t="str">
        <f ca="1">IF(B16="","",IF(VLOOKUP($A16,'effectif equipe'!$B$2:$AS$283,7,FALSE)="","",VLOOKUP($A16,'effectif equipe'!$B$2:$AS$283,7,FALSE)))</f>
        <v/>
      </c>
      <c r="G16" s="56" t="str">
        <f ca="1">IF(C16="","",IF(VLOOKUP($A16,'effectif equipe'!$B$2:$AS$283,8,FALSE)="","",VLOOKUP($A16,'effectif equipe'!$B$2:$AS$283,8,FALSE)))</f>
        <v/>
      </c>
      <c r="H16" s="56" t="e">
        <f ca="1">IF(A16="","",IF(VLOOKUP($A16,'effectif equipe'!$B$2:$AS$283,16,FALSE)="","",VLOOKUP($A16,'effectif equipe'!$B$2:$AS$283,16,FALSE)))</f>
        <v>#N/A</v>
      </c>
      <c r="I16" s="56" t="e">
        <f ca="1">IF(A16="","",IF(VLOOKUP($A16,'effectif equipe'!$B$2:$AS$283,19,FALSE)="","",VLOOKUP($A16,'effectif equipe'!$B$2:$AS$283,19,FALSE)))</f>
        <v>#N/A</v>
      </c>
    </row>
    <row r="17" spans="1:9" x14ac:dyDescent="0.25">
      <c r="A17" t="str">
        <f t="shared" ca="1" si="0"/>
        <v xml:space="preserve"> </v>
      </c>
      <c r="B17" t="str">
        <f t="array" aca="1" ref="B17" ca="1">IF(ROWS($1:15)&lt;=COUNTIF(TS_data,$B$1),INDEX(MesData,SMALL(IF(TS_data=$B$1,ROW(INDIRECT("1:"&amp;ROWS(TS_data)))),ROWS($1:15)),1),"")</f>
        <v/>
      </c>
      <c r="C17" t="str">
        <f t="array" aca="1" ref="C17" ca="1">IF(ROWS($1:15)&lt;=COUNTIF(TS_data,$B$1),INDEX(MesData,SMALL(IF(TS_data=$B$1,ROW(INDIRECT("1:"&amp;ROWS(TS_data)))),ROWS($1:15)),2),"")</f>
        <v/>
      </c>
      <c r="D17" s="13" t="str">
        <f t="array" aca="1" ref="D17" ca="1">IF(ROWS($1:15)&lt;=COUNTIF(TS_data,$B$1),INDEX(MesData,SMALL(IF(TS_data=$B$1,ROW(INDIRECT("1:"&amp;ROWS(TS_data)))),ROWS($1:15)),3),"")</f>
        <v/>
      </c>
      <c r="E17" s="56" t="e">
        <f ca="1">IF(A17="","",IF(VLOOKUP($A17,'effectif equipe'!$B$2:$AS$283,6,FALSE)="","",VLOOKUP($A17,'effectif equipe'!$B$2:$AS$283,6,FALSE)))</f>
        <v>#N/A</v>
      </c>
      <c r="F17" s="56" t="str">
        <f ca="1">IF(B17="","",IF(VLOOKUP($A17,'effectif equipe'!$B$2:$AS$283,7,FALSE)="","",VLOOKUP($A17,'effectif equipe'!$B$2:$AS$283,7,FALSE)))</f>
        <v/>
      </c>
      <c r="G17" s="56" t="str">
        <f ca="1">IF(C17="","",IF(VLOOKUP($A17,'effectif equipe'!$B$2:$AS$283,8,FALSE)="","",VLOOKUP($A17,'effectif equipe'!$B$2:$AS$283,8,FALSE)))</f>
        <v/>
      </c>
      <c r="H17" s="56" t="e">
        <f ca="1">IF(A17="","",IF(VLOOKUP($A17,'effectif equipe'!$B$2:$AS$283,16,FALSE)="","",VLOOKUP($A17,'effectif equipe'!$B$2:$AS$283,16,FALSE)))</f>
        <v>#N/A</v>
      </c>
      <c r="I17" s="56" t="e">
        <f ca="1">IF(A17="","",IF(VLOOKUP($A17,'effectif equipe'!$B$2:$AS$283,19,FALSE)="","",VLOOKUP($A17,'effectif equipe'!$B$2:$AS$283,19,FALSE)))</f>
        <v>#N/A</v>
      </c>
    </row>
    <row r="18" spans="1:9" x14ac:dyDescent="0.25">
      <c r="A18" t="str">
        <f t="shared" ca="1" si="0"/>
        <v xml:space="preserve"> </v>
      </c>
      <c r="B18" t="str">
        <f t="array" aca="1" ref="B18" ca="1">IF(ROWS($1:16)&lt;=COUNTIF(TS_data,$B$1),INDEX(MesData,SMALL(IF(TS_data=$B$1,ROW(INDIRECT("1:"&amp;ROWS(TS_data)))),ROWS($1:16)),1),"")</f>
        <v/>
      </c>
      <c r="C18" t="str">
        <f t="array" aca="1" ref="C18" ca="1">IF(ROWS($1:16)&lt;=COUNTIF(TS_data,$B$1),INDEX(MesData,SMALL(IF(TS_data=$B$1,ROW(INDIRECT("1:"&amp;ROWS(TS_data)))),ROWS($1:16)),2),"")</f>
        <v/>
      </c>
      <c r="D18" s="13" t="str">
        <f t="array" aca="1" ref="D18" ca="1">IF(ROWS($1:16)&lt;=COUNTIF(TS_data,$B$1),INDEX(MesData,SMALL(IF(TS_data=$B$1,ROW(INDIRECT("1:"&amp;ROWS(TS_data)))),ROWS($1:16)),3),"")</f>
        <v/>
      </c>
      <c r="E18" s="56" t="e">
        <f ca="1">IF(A18="","",IF(VLOOKUP($A18,'effectif equipe'!$B$2:$AS$283,6,FALSE)="","",VLOOKUP($A18,'effectif equipe'!$B$2:$AS$283,6,FALSE)))</f>
        <v>#N/A</v>
      </c>
      <c r="F18" s="56" t="str">
        <f ca="1">IF(B18="","",IF(VLOOKUP($A18,'effectif equipe'!$B$2:$AS$283,7,FALSE)="","",VLOOKUP($A18,'effectif equipe'!$B$2:$AS$283,7,FALSE)))</f>
        <v/>
      </c>
      <c r="G18" s="56" t="str">
        <f ca="1">IF(C18="","",IF(VLOOKUP($A18,'effectif equipe'!$B$2:$AS$283,8,FALSE)="","",VLOOKUP($A18,'effectif equipe'!$B$2:$AS$283,8,FALSE)))</f>
        <v/>
      </c>
      <c r="H18" s="56" t="e">
        <f ca="1">IF(A18="","",IF(VLOOKUP($A18,'effectif equipe'!$B$2:$AS$283,16,FALSE)="","",VLOOKUP($A18,'effectif equipe'!$B$2:$AS$283,16,FALSE)))</f>
        <v>#N/A</v>
      </c>
      <c r="I18" s="56" t="e">
        <f ca="1">IF(A18="","",IF(VLOOKUP($A18,'effectif equipe'!$B$2:$AS$283,19,FALSE)="","",VLOOKUP($A18,'effectif equipe'!$B$2:$AS$283,19,FALSE)))</f>
        <v>#N/A</v>
      </c>
    </row>
    <row r="19" spans="1:9" x14ac:dyDescent="0.25">
      <c r="A19" t="str">
        <f t="shared" ca="1" si="0"/>
        <v xml:space="preserve"> </v>
      </c>
      <c r="B19" t="str">
        <f t="array" aca="1" ref="B19" ca="1">IF(ROWS($1:17)&lt;=COUNTIF(TS_data,$B$1),INDEX(MesData,SMALL(IF(TS_data=$B$1,ROW(INDIRECT("1:"&amp;ROWS(TS_data)))),ROWS($1:17)),1),"")</f>
        <v/>
      </c>
      <c r="C19" t="str">
        <f t="array" aca="1" ref="C19" ca="1">IF(ROWS($1:17)&lt;=COUNTIF(TS_data,$B$1),INDEX(MesData,SMALL(IF(TS_data=$B$1,ROW(INDIRECT("1:"&amp;ROWS(TS_data)))),ROWS($1:17)),2),"")</f>
        <v/>
      </c>
      <c r="D19" s="13" t="str">
        <f t="array" aca="1" ref="D19" ca="1">IF(ROWS($1:17)&lt;=COUNTIF(TS_data,$B$1),INDEX(MesData,SMALL(IF(TS_data=$B$1,ROW(INDIRECT("1:"&amp;ROWS(TS_data)))),ROWS($1:17)),3),"")</f>
        <v/>
      </c>
      <c r="E19" s="56" t="e">
        <f ca="1">IF(A19="","",IF(VLOOKUP($A19,'effectif equipe'!$B$2:$AS$283,6,FALSE)="","",VLOOKUP($A19,'effectif equipe'!$B$2:$AS$283,6,FALSE)))</f>
        <v>#N/A</v>
      </c>
      <c r="F19" s="56" t="str">
        <f ca="1">IF(B19="","",IF(VLOOKUP($A19,'effectif equipe'!$B$2:$AS$283,7,FALSE)="","",VLOOKUP($A19,'effectif equipe'!$B$2:$AS$283,7,FALSE)))</f>
        <v/>
      </c>
      <c r="G19" s="56" t="str">
        <f ca="1">IF(C19="","",IF(VLOOKUP($A19,'effectif equipe'!$B$2:$AS$283,8,FALSE)="","",VLOOKUP($A19,'effectif equipe'!$B$2:$AS$283,8,FALSE)))</f>
        <v/>
      </c>
      <c r="H19" s="56" t="e">
        <f ca="1">IF(A19="","",IF(VLOOKUP($A19,'effectif equipe'!$B$2:$AS$283,16,FALSE)="","",VLOOKUP($A19,'effectif equipe'!$B$2:$AS$283,16,FALSE)))</f>
        <v>#N/A</v>
      </c>
      <c r="I19" s="56" t="e">
        <f ca="1">IF(A19="","",IF(VLOOKUP($A19,'effectif equipe'!$B$2:$AS$283,19,FALSE)="","",VLOOKUP($A19,'effectif equipe'!$B$2:$AS$283,19,FALSE)))</f>
        <v>#N/A</v>
      </c>
    </row>
    <row r="20" spans="1:9" x14ac:dyDescent="0.25">
      <c r="A20" t="str">
        <f t="shared" ca="1" si="0"/>
        <v xml:space="preserve"> </v>
      </c>
      <c r="B20" t="str">
        <f t="array" aca="1" ref="B20" ca="1">IF(ROWS($1:18)&lt;=COUNTIF(TS_data,$B$1),INDEX(MesData,SMALL(IF(TS_data=$B$1,ROW(INDIRECT("1:"&amp;ROWS(TS_data)))),ROWS($1:18)),1),"")</f>
        <v/>
      </c>
      <c r="C20" t="str">
        <f t="array" aca="1" ref="C20" ca="1">IF(ROWS($1:18)&lt;=COUNTIF(TS_data,$B$1),INDEX(MesData,SMALL(IF(TS_data=$B$1,ROW(INDIRECT("1:"&amp;ROWS(TS_data)))),ROWS($1:18)),2),"")</f>
        <v/>
      </c>
      <c r="D20" s="13" t="str">
        <f t="array" aca="1" ref="D20" ca="1">IF(ROWS($1:18)&lt;=COUNTIF(TS_data,$B$1),INDEX(MesData,SMALL(IF(TS_data=$B$1,ROW(INDIRECT("1:"&amp;ROWS(TS_data)))),ROWS($1:18)),3),"")</f>
        <v/>
      </c>
      <c r="E20" s="56" t="e">
        <f ca="1">IF(A20="","",IF(VLOOKUP($A20,'effectif equipe'!$B$2:$AS$283,6,FALSE)="","",VLOOKUP($A20,'effectif equipe'!$B$2:$AS$283,6,FALSE)))</f>
        <v>#N/A</v>
      </c>
      <c r="F20" s="56" t="str">
        <f ca="1">IF(B20="","",IF(VLOOKUP($A20,'effectif equipe'!$B$2:$AS$283,7,FALSE)="","",VLOOKUP($A20,'effectif equipe'!$B$2:$AS$283,7,FALSE)))</f>
        <v/>
      </c>
      <c r="G20" s="56" t="str">
        <f ca="1">IF(C20="","",IF(VLOOKUP($A20,'effectif equipe'!$B$2:$AS$283,8,FALSE)="","",VLOOKUP($A20,'effectif equipe'!$B$2:$AS$283,8,FALSE)))</f>
        <v/>
      </c>
      <c r="H20" s="56" t="e">
        <f ca="1">IF(A20="","",IF(VLOOKUP($A20,'effectif equipe'!$B$2:$AS$283,16,FALSE)="","",VLOOKUP($A20,'effectif equipe'!$B$2:$AS$283,16,FALSE)))</f>
        <v>#N/A</v>
      </c>
      <c r="I20" s="56" t="e">
        <f ca="1">IF(A20="","",IF(VLOOKUP($A20,'effectif equipe'!$B$2:$AS$283,19,FALSE)="","",VLOOKUP($A20,'effectif equipe'!$B$2:$AS$283,19,FALSE)))</f>
        <v>#N/A</v>
      </c>
    </row>
    <row r="21" spans="1:9" x14ac:dyDescent="0.25">
      <c r="A21" t="str">
        <f t="shared" ca="1" si="0"/>
        <v xml:space="preserve"> </v>
      </c>
      <c r="B21" t="str">
        <f t="array" aca="1" ref="B21" ca="1">IF(ROWS($1:19)&lt;=COUNTIF(TS_data,$B$1),INDEX(MesData,SMALL(IF(TS_data=$B$1,ROW(INDIRECT("1:"&amp;ROWS(TS_data)))),ROWS($1:19)),1),"")</f>
        <v/>
      </c>
      <c r="C21" t="str">
        <f t="array" aca="1" ref="C21" ca="1">IF(ROWS($1:19)&lt;=COUNTIF(TS_data,$B$1),INDEX(MesData,SMALL(IF(TS_data=$B$1,ROW(INDIRECT("1:"&amp;ROWS(TS_data)))),ROWS($1:19)),2),"")</f>
        <v/>
      </c>
      <c r="D21" s="13" t="str">
        <f t="array" aca="1" ref="D21" ca="1">IF(ROWS($1:19)&lt;=COUNTIF(TS_data,$B$1),INDEX(MesData,SMALL(IF(TS_data=$B$1,ROW(INDIRECT("1:"&amp;ROWS(TS_data)))),ROWS($1:19)),3),"")</f>
        <v/>
      </c>
      <c r="E21" s="56" t="e">
        <f ca="1">IF(A21="","",IF(VLOOKUP($A21,'effectif equipe'!$B$2:$AS$283,6,FALSE)="","",VLOOKUP($A21,'effectif equipe'!$B$2:$AS$283,6,FALSE)))</f>
        <v>#N/A</v>
      </c>
      <c r="F21" s="56" t="str">
        <f ca="1">IF(B21="","",IF(VLOOKUP($A21,'effectif equipe'!$B$2:$AS$283,7,FALSE)="","",VLOOKUP($A21,'effectif equipe'!$B$2:$AS$283,7,FALSE)))</f>
        <v/>
      </c>
      <c r="G21" s="56" t="str">
        <f ca="1">IF(C21="","",IF(VLOOKUP($A21,'effectif equipe'!$B$2:$AS$283,8,FALSE)="","",VLOOKUP($A21,'effectif equipe'!$B$2:$AS$283,8,FALSE)))</f>
        <v/>
      </c>
      <c r="H21" s="56" t="e">
        <f ca="1">IF(A21="","",IF(VLOOKUP($A21,'effectif equipe'!$B$2:$AS$283,16,FALSE)="","",VLOOKUP($A21,'effectif equipe'!$B$2:$AS$283,16,FALSE)))</f>
        <v>#N/A</v>
      </c>
      <c r="I21" s="56" t="e">
        <f ca="1">IF(A21="","",IF(VLOOKUP($A21,'effectif equipe'!$B$2:$AS$283,19,FALSE)="","",VLOOKUP($A21,'effectif equipe'!$B$2:$AS$283,19,FALSE)))</f>
        <v>#N/A</v>
      </c>
    </row>
    <row r="22" spans="1:9" x14ac:dyDescent="0.25">
      <c r="A22" t="str">
        <f t="shared" ca="1" si="0"/>
        <v xml:space="preserve"> </v>
      </c>
      <c r="B22" t="str">
        <f t="array" aca="1" ref="B22" ca="1">IF(ROWS($1:20)&lt;=COUNTIF(TS_data,$B$1),INDEX(MesData,SMALL(IF(TS_data=$B$1,ROW(INDIRECT("1:"&amp;ROWS(TS_data)))),ROWS($1:20)),1),"")</f>
        <v/>
      </c>
      <c r="C22" t="str">
        <f t="array" aca="1" ref="C22" ca="1">IF(ROWS($1:20)&lt;=COUNTIF(TS_data,$B$1),INDEX(MesData,SMALL(IF(TS_data=$B$1,ROW(INDIRECT("1:"&amp;ROWS(TS_data)))),ROWS($1:20)),2),"")</f>
        <v/>
      </c>
      <c r="D22" s="13" t="str">
        <f t="array" aca="1" ref="D22" ca="1">IF(ROWS($1:20)&lt;=COUNTIF(TS_data,$B$1),INDEX(MesData,SMALL(IF(TS_data=$B$1,ROW(INDIRECT("1:"&amp;ROWS(TS_data)))),ROWS($1:20)),3),"")</f>
        <v/>
      </c>
      <c r="E22" s="56" t="e">
        <f ca="1">IF(A22="","",IF(VLOOKUP($A22,'effectif equipe'!$B$2:$AS$283,6,FALSE)="","",VLOOKUP($A22,'effectif equipe'!$B$2:$AS$283,6,FALSE)))</f>
        <v>#N/A</v>
      </c>
      <c r="F22" s="56" t="str">
        <f ca="1">IF(B22="","",IF(VLOOKUP($A22,'effectif equipe'!$B$2:$AS$283,7,FALSE)="","",VLOOKUP($A22,'effectif equipe'!$B$2:$AS$283,7,FALSE)))</f>
        <v/>
      </c>
      <c r="G22" s="56" t="str">
        <f ca="1">IF(C22="","",IF(VLOOKUP($A22,'effectif equipe'!$B$2:$AS$283,8,FALSE)="","",VLOOKUP($A22,'effectif equipe'!$B$2:$AS$283,8,FALSE)))</f>
        <v/>
      </c>
      <c r="H22" s="56" t="e">
        <f ca="1">IF(A22="","",IF(VLOOKUP($A22,'effectif equipe'!$B$2:$AS$283,16,FALSE)="","",VLOOKUP($A22,'effectif equipe'!$B$2:$AS$283,16,FALSE)))</f>
        <v>#N/A</v>
      </c>
      <c r="I22" s="56" t="e">
        <f ca="1">IF(A22="","",IF(VLOOKUP($A22,'effectif equipe'!$B$2:$AS$283,19,FALSE)="","",VLOOKUP($A22,'effectif equipe'!$B$2:$AS$283,19,FALSE)))</f>
        <v>#N/A</v>
      </c>
    </row>
    <row r="23" spans="1:9" x14ac:dyDescent="0.25">
      <c r="A23" t="str">
        <f t="shared" ca="1" si="0"/>
        <v xml:space="preserve"> </v>
      </c>
      <c r="B23" t="str">
        <f t="array" aca="1" ref="B23" ca="1">IF(ROWS($1:21)&lt;=COUNTIF(TS_data,$B$1),INDEX(MesData,SMALL(IF(TS_data=$B$1,ROW(INDIRECT("1:"&amp;ROWS(TS_data)))),ROWS($1:21)),1),"")</f>
        <v/>
      </c>
      <c r="C23" t="str">
        <f t="array" aca="1" ref="C23" ca="1">IF(ROWS($1:21)&lt;=COUNTIF(TS_data,$B$1),INDEX(MesData,SMALL(IF(TS_data=$B$1,ROW(INDIRECT("1:"&amp;ROWS(TS_data)))),ROWS($1:21)),2),"")</f>
        <v/>
      </c>
      <c r="D23" s="13" t="str">
        <f t="array" aca="1" ref="D23" ca="1">IF(ROWS($1:21)&lt;=COUNTIF(TS_data,$B$1),INDEX(MesData,SMALL(IF(TS_data=$B$1,ROW(INDIRECT("1:"&amp;ROWS(TS_data)))),ROWS($1:21)),3),"")</f>
        <v/>
      </c>
      <c r="E23" s="56" t="e">
        <f ca="1">IF(A23="","",IF(VLOOKUP($A23,'effectif equipe'!$B$2:$AS$283,6,FALSE)="","",VLOOKUP($A23,'effectif equipe'!$B$2:$AS$283,6,FALSE)))</f>
        <v>#N/A</v>
      </c>
      <c r="F23" s="56" t="str">
        <f ca="1">IF(B23="","",IF(VLOOKUP($A23,'effectif equipe'!$B$2:$AS$283,7,FALSE)="","",VLOOKUP($A23,'effectif equipe'!$B$2:$AS$283,7,FALSE)))</f>
        <v/>
      </c>
      <c r="G23" s="56" t="str">
        <f ca="1">IF(C23="","",IF(VLOOKUP($A23,'effectif equipe'!$B$2:$AS$283,8,FALSE)="","",VLOOKUP($A23,'effectif equipe'!$B$2:$AS$283,8,FALSE)))</f>
        <v/>
      </c>
      <c r="H23" s="56" t="e">
        <f ca="1">IF(A23="","",IF(VLOOKUP($A23,'effectif equipe'!$B$2:$AS$283,16,FALSE)="","",VLOOKUP($A23,'effectif equipe'!$B$2:$AS$283,16,FALSE)))</f>
        <v>#N/A</v>
      </c>
      <c r="I23" s="56" t="e">
        <f ca="1">IF(A23="","",IF(VLOOKUP($A23,'effectif equipe'!$B$2:$AS$283,19,FALSE)="","",VLOOKUP($A23,'effectif equipe'!$B$2:$AS$283,19,FALSE)))</f>
        <v>#N/A</v>
      </c>
    </row>
    <row r="24" spans="1:9" x14ac:dyDescent="0.25">
      <c r="A24" t="str">
        <f t="shared" ca="1" si="0"/>
        <v xml:space="preserve"> </v>
      </c>
      <c r="B24" t="str">
        <f t="array" aca="1" ref="B24" ca="1">IF(ROWS($1:22)&lt;=COUNTIF(TS_data,$B$1),INDEX(MesData,SMALL(IF(TS_data=$B$1,ROW(INDIRECT("1:"&amp;ROWS(TS_data)))),ROWS($1:22)),1),"")</f>
        <v/>
      </c>
      <c r="C24" t="str">
        <f t="array" aca="1" ref="C24" ca="1">IF(ROWS($1:22)&lt;=COUNTIF(TS_data,$B$1),INDEX(MesData,SMALL(IF(TS_data=$B$1,ROW(INDIRECT("1:"&amp;ROWS(TS_data)))),ROWS($1:22)),2),"")</f>
        <v/>
      </c>
      <c r="D24" s="13" t="str">
        <f t="array" aca="1" ref="D24" ca="1">IF(ROWS($1:22)&lt;=COUNTIF(TS_data,$B$1),INDEX(MesData,SMALL(IF(TS_data=$B$1,ROW(INDIRECT("1:"&amp;ROWS(TS_data)))),ROWS($1:22)),3),"")</f>
        <v/>
      </c>
      <c r="E24" s="56" t="e">
        <f ca="1">IF(A24="","",IF(VLOOKUP($A24,'effectif equipe'!$B$2:$AS$283,6,FALSE)="","",VLOOKUP($A24,'effectif equipe'!$B$2:$AS$283,6,FALSE)))</f>
        <v>#N/A</v>
      </c>
      <c r="F24" s="56" t="str">
        <f ca="1">IF(B24="","",IF(VLOOKUP($A24,'effectif equipe'!$B$2:$AS$283,7,FALSE)="","",VLOOKUP($A24,'effectif equipe'!$B$2:$AS$283,7,FALSE)))</f>
        <v/>
      </c>
      <c r="G24" s="56" t="str">
        <f ca="1">IF(C24="","",IF(VLOOKUP($A24,'effectif equipe'!$B$2:$AS$283,8,FALSE)="","",VLOOKUP($A24,'effectif equipe'!$B$2:$AS$283,8,FALSE)))</f>
        <v/>
      </c>
      <c r="H24" s="56" t="e">
        <f ca="1">IF(A24="","",IF(VLOOKUP($A24,'effectif equipe'!$B$2:$AS$283,16,FALSE)="","",VLOOKUP($A24,'effectif equipe'!$B$2:$AS$283,16,FALSE)))</f>
        <v>#N/A</v>
      </c>
      <c r="I24" s="56" t="e">
        <f ca="1">IF(A24="","",IF(VLOOKUP($A24,'effectif equipe'!$B$2:$AS$283,19,FALSE)="","",VLOOKUP($A24,'effectif equipe'!$B$2:$AS$283,19,FALSE)))</f>
        <v>#N/A</v>
      </c>
    </row>
    <row r="25" spans="1:9" x14ac:dyDescent="0.25">
      <c r="A25" t="str">
        <f t="shared" ca="1" si="0"/>
        <v xml:space="preserve"> </v>
      </c>
      <c r="B25" t="str">
        <f t="array" aca="1" ref="B25" ca="1">IF(ROWS($1:23)&lt;=COUNTIF(TS_data,$B$1),INDEX(MesData,SMALL(IF(TS_data=$B$1,ROW(INDIRECT("1:"&amp;ROWS(TS_data)))),ROWS($1:23)),1),"")</f>
        <v/>
      </c>
      <c r="C25" t="str">
        <f t="array" aca="1" ref="C25" ca="1">IF(ROWS($1:23)&lt;=COUNTIF(TS_data,$B$1),INDEX(MesData,SMALL(IF(TS_data=$B$1,ROW(INDIRECT("1:"&amp;ROWS(TS_data)))),ROWS($1:23)),2),"")</f>
        <v/>
      </c>
      <c r="D25" s="13" t="str">
        <f t="array" aca="1" ref="D25" ca="1">IF(ROWS($1:23)&lt;=COUNTIF(TS_data,$B$1),INDEX(MesData,SMALL(IF(TS_data=$B$1,ROW(INDIRECT("1:"&amp;ROWS(TS_data)))),ROWS($1:23)),3),"")</f>
        <v/>
      </c>
      <c r="E25" s="56" t="e">
        <f ca="1">IF(A25="","",IF(VLOOKUP($A25,'effectif equipe'!$B$2:$AS$283,6,FALSE)="","",VLOOKUP($A25,'effectif equipe'!$B$2:$AS$283,6,FALSE)))</f>
        <v>#N/A</v>
      </c>
      <c r="F25" s="56" t="str">
        <f ca="1">IF(B25="","",IF(VLOOKUP($A25,'effectif equipe'!$B$2:$AS$283,7,FALSE)="","",VLOOKUP($A25,'effectif equipe'!$B$2:$AS$283,7,FALSE)))</f>
        <v/>
      </c>
      <c r="G25" s="56" t="str">
        <f ca="1">IF(C25="","",IF(VLOOKUP($A25,'effectif equipe'!$B$2:$AS$283,8,FALSE)="","",VLOOKUP($A25,'effectif equipe'!$B$2:$AS$283,8,FALSE)))</f>
        <v/>
      </c>
      <c r="H25" s="56" t="e">
        <f ca="1">IF(A25="","",IF(VLOOKUP($A25,'effectif equipe'!$B$2:$AS$283,16,FALSE)="","",VLOOKUP($A25,'effectif equipe'!$B$2:$AS$283,16,FALSE)))</f>
        <v>#N/A</v>
      </c>
      <c r="I25" s="56" t="e">
        <f ca="1">IF(A25="","",IF(VLOOKUP($A25,'effectif equipe'!$B$2:$AS$283,19,FALSE)="","",VLOOKUP($A25,'effectif equipe'!$B$2:$AS$283,19,FALSE)))</f>
        <v>#N/A</v>
      </c>
    </row>
    <row r="26" spans="1:9" x14ac:dyDescent="0.25">
      <c r="A26" t="str">
        <f t="shared" ca="1" si="0"/>
        <v xml:space="preserve"> </v>
      </c>
      <c r="B26" t="str">
        <f t="array" aca="1" ref="B26" ca="1">IF(ROWS($1:24)&lt;=COUNTIF(TS_data,$B$1),INDEX(MesData,SMALL(IF(TS_data=$B$1,ROW(INDIRECT("1:"&amp;ROWS(TS_data)))),ROWS($1:24)),1),"")</f>
        <v/>
      </c>
      <c r="C26" t="str">
        <f t="array" aca="1" ref="C26" ca="1">IF(ROWS($1:24)&lt;=COUNTIF(TS_data,$B$1),INDEX(MesData,SMALL(IF(TS_data=$B$1,ROW(INDIRECT("1:"&amp;ROWS(TS_data)))),ROWS($1:24)),2),"")</f>
        <v/>
      </c>
      <c r="D26" s="13" t="str">
        <f t="array" aca="1" ref="D26" ca="1">IF(ROWS($1:24)&lt;=COUNTIF(TS_data,$B$1),INDEX(MesData,SMALL(IF(TS_data=$B$1,ROW(INDIRECT("1:"&amp;ROWS(TS_data)))),ROWS($1:24)),3),"")</f>
        <v/>
      </c>
      <c r="E26" s="56" t="e">
        <f ca="1">IF(A26="","",IF(VLOOKUP($A26,'effectif equipe'!$B$2:$AS$283,6,FALSE)="","",VLOOKUP($A26,'effectif equipe'!$B$2:$AS$283,6,FALSE)))</f>
        <v>#N/A</v>
      </c>
      <c r="F26" s="56" t="str">
        <f ca="1">IF(B26="","",IF(VLOOKUP($A26,'effectif equipe'!$B$2:$AS$283,7,FALSE)="","",VLOOKUP($A26,'effectif equipe'!$B$2:$AS$283,7,FALSE)))</f>
        <v/>
      </c>
      <c r="G26" s="56" t="str">
        <f ca="1">IF(C26="","",IF(VLOOKUP($A26,'effectif equipe'!$B$2:$AS$283,8,FALSE)="","",VLOOKUP($A26,'effectif equipe'!$B$2:$AS$283,8,FALSE)))</f>
        <v/>
      </c>
      <c r="H26" s="56" t="e">
        <f ca="1">IF(A26="","",IF(VLOOKUP($A26,'effectif equipe'!$B$2:$AS$283,16,FALSE)="","",VLOOKUP($A26,'effectif equipe'!$B$2:$AS$283,16,FALSE)))</f>
        <v>#N/A</v>
      </c>
      <c r="I26" s="56" t="e">
        <f ca="1">IF(A26="","",IF(VLOOKUP($A26,'effectif equipe'!$B$2:$AS$283,19,FALSE)="","",VLOOKUP($A26,'effectif equipe'!$B$2:$AS$283,19,FALSE)))</f>
        <v>#N/A</v>
      </c>
    </row>
    <row r="27" spans="1:9" x14ac:dyDescent="0.25">
      <c r="A27" t="str">
        <f t="shared" ca="1" si="0"/>
        <v xml:space="preserve"> </v>
      </c>
      <c r="B27" t="str">
        <f t="array" aca="1" ref="B27" ca="1">IF(ROWS($1:25)&lt;=COUNTIF(TS_data,$B$1),INDEX(MesData,SMALL(IF(TS_data=$B$1,ROW(INDIRECT("1:"&amp;ROWS(TS_data)))),ROWS($1:25)),1),"")</f>
        <v/>
      </c>
      <c r="C27" t="str">
        <f t="array" aca="1" ref="C27" ca="1">IF(ROWS($1:25)&lt;=COUNTIF(TS_data,$B$1),INDEX(MesData,SMALL(IF(TS_data=$B$1,ROW(INDIRECT("1:"&amp;ROWS(TS_data)))),ROWS($1:25)),2),"")</f>
        <v/>
      </c>
      <c r="D27" s="13" t="str">
        <f t="array" aca="1" ref="D27" ca="1">IF(ROWS($1:25)&lt;=COUNTIF(TS_data,$B$1),INDEX(MesData,SMALL(IF(TS_data=$B$1,ROW(INDIRECT("1:"&amp;ROWS(TS_data)))),ROWS($1:25)),3),"")</f>
        <v/>
      </c>
      <c r="E27" s="56" t="e">
        <f ca="1">IF(A27="","",IF(VLOOKUP($A27,'effectif equipe'!$B$2:$AS$283,6,FALSE)="","",VLOOKUP($A27,'effectif equipe'!$B$2:$AS$283,6,FALSE)))</f>
        <v>#N/A</v>
      </c>
      <c r="F27" s="56" t="str">
        <f ca="1">IF(B27="","",IF(VLOOKUP($A27,'effectif equipe'!$B$2:$AS$283,7,FALSE)="","",VLOOKUP($A27,'effectif equipe'!$B$2:$AS$283,7,FALSE)))</f>
        <v/>
      </c>
      <c r="G27" s="56" t="str">
        <f ca="1">IF(C27="","",IF(VLOOKUP($A27,'effectif equipe'!$B$2:$AS$283,8,FALSE)="","",VLOOKUP($A27,'effectif equipe'!$B$2:$AS$283,8,FALSE)))</f>
        <v/>
      </c>
      <c r="H27" s="56" t="e">
        <f ca="1">IF(A27="","",IF(VLOOKUP($A27,'effectif equipe'!$B$2:$AS$283,16,FALSE)="","",VLOOKUP($A27,'effectif equipe'!$B$2:$AS$283,16,FALSE)))</f>
        <v>#N/A</v>
      </c>
      <c r="I27" s="56" t="e">
        <f ca="1">IF(A27="","",IF(VLOOKUP($A27,'effectif equipe'!$B$2:$AS$283,19,FALSE)="","",VLOOKUP($A27,'effectif equipe'!$B$2:$AS$283,19,FALSE)))</f>
        <v>#N/A</v>
      </c>
    </row>
    <row r="28" spans="1:9" x14ac:dyDescent="0.25">
      <c r="A28" t="str">
        <f t="shared" ca="1" si="0"/>
        <v xml:space="preserve"> </v>
      </c>
      <c r="B28" t="str">
        <f t="array" aca="1" ref="B28" ca="1">IF(ROWS($1:26)&lt;=COUNTIF(TS_data,$B$1),INDEX(MesData,SMALL(IF(TS_data=$B$1,ROW(INDIRECT("1:"&amp;ROWS(TS_data)))),ROWS($1:26)),1),"")</f>
        <v/>
      </c>
      <c r="C28" t="str">
        <f t="array" aca="1" ref="C28" ca="1">IF(ROWS($1:26)&lt;=COUNTIF(TS_data,$B$1),INDEX(MesData,SMALL(IF(TS_data=$B$1,ROW(INDIRECT("1:"&amp;ROWS(TS_data)))),ROWS($1:26)),2),"")</f>
        <v/>
      </c>
      <c r="D28" s="13" t="str">
        <f t="array" aca="1" ref="D28" ca="1">IF(ROWS($1:26)&lt;=COUNTIF(TS_data,$B$1),INDEX(MesData,SMALL(IF(TS_data=$B$1,ROW(INDIRECT("1:"&amp;ROWS(TS_data)))),ROWS($1:26)),3),"")</f>
        <v/>
      </c>
      <c r="E28" s="56" t="e">
        <f ca="1">IF(A28="","",IF(VLOOKUP($A28,'effectif equipe'!$B$2:$AS$283,6,FALSE)="","",VLOOKUP($A28,'effectif equipe'!$B$2:$AS$283,6,FALSE)))</f>
        <v>#N/A</v>
      </c>
      <c r="F28" s="56" t="str">
        <f ca="1">IF(B28="","",IF(VLOOKUP($A28,'effectif equipe'!$B$2:$AS$283,7,FALSE)="","",VLOOKUP($A28,'effectif equipe'!$B$2:$AS$283,7,FALSE)))</f>
        <v/>
      </c>
      <c r="G28" s="56" t="str">
        <f ca="1">IF(C28="","",IF(VLOOKUP($A28,'effectif equipe'!$B$2:$AS$283,8,FALSE)="","",VLOOKUP($A28,'effectif equipe'!$B$2:$AS$283,8,FALSE)))</f>
        <v/>
      </c>
      <c r="H28" s="56" t="e">
        <f ca="1">IF(A28="","",IF(VLOOKUP($A28,'effectif equipe'!$B$2:$AS$283,16,FALSE)="","",VLOOKUP($A28,'effectif equipe'!$B$2:$AS$283,16,FALSE)))</f>
        <v>#N/A</v>
      </c>
      <c r="I28" s="56" t="e">
        <f ca="1">IF(A28="","",IF(VLOOKUP($A28,'effectif equipe'!$B$2:$AS$283,19,FALSE)="","",VLOOKUP($A28,'effectif equipe'!$B$2:$AS$283,19,FALSE)))</f>
        <v>#N/A</v>
      </c>
    </row>
    <row r="29" spans="1:9" x14ac:dyDescent="0.25">
      <c r="A29" t="str">
        <f t="shared" ca="1" si="0"/>
        <v xml:space="preserve"> </v>
      </c>
      <c r="B29" t="str">
        <f t="array" aca="1" ref="B29" ca="1">IF(ROWS($1:27)&lt;=COUNTIF(TS_data,$B$1),INDEX(MesData,SMALL(IF(TS_data=$B$1,ROW(INDIRECT("1:"&amp;ROWS(TS_data)))),ROWS($1:27)),1),"")</f>
        <v/>
      </c>
      <c r="C29" t="str">
        <f t="array" aca="1" ref="C29" ca="1">IF(ROWS($1:27)&lt;=COUNTIF(TS_data,$B$1),INDEX(MesData,SMALL(IF(TS_data=$B$1,ROW(INDIRECT("1:"&amp;ROWS(TS_data)))),ROWS($1:27)),2),"")</f>
        <v/>
      </c>
      <c r="D29" s="13" t="str">
        <f t="array" aca="1" ref="D29" ca="1">IF(ROWS($1:27)&lt;=COUNTIF(TS_data,$B$1),INDEX(MesData,SMALL(IF(TS_data=$B$1,ROW(INDIRECT("1:"&amp;ROWS(TS_data)))),ROWS($1:27)),3),"")</f>
        <v/>
      </c>
      <c r="E29" s="56" t="e">
        <f ca="1">IF(A29="","",IF(VLOOKUP($A29,'effectif equipe'!$B$2:$AS$283,6,FALSE)="","",VLOOKUP($A29,'effectif equipe'!$B$2:$AS$283,6,FALSE)))</f>
        <v>#N/A</v>
      </c>
      <c r="F29" s="56" t="str">
        <f ca="1">IF(B29="","",IF(VLOOKUP($A29,'effectif equipe'!$B$2:$AS$283,7,FALSE)="","",VLOOKUP($A29,'effectif equipe'!$B$2:$AS$283,7,FALSE)))</f>
        <v/>
      </c>
      <c r="G29" s="56" t="str">
        <f ca="1">IF(C29="","",IF(VLOOKUP($A29,'effectif equipe'!$B$2:$AS$283,8,FALSE)="","",VLOOKUP($A29,'effectif equipe'!$B$2:$AS$283,8,FALSE)))</f>
        <v/>
      </c>
      <c r="H29" s="56" t="e">
        <f ca="1">IF(A29="","",IF(VLOOKUP($A29,'effectif equipe'!$B$2:$AS$283,16,FALSE)="","",VLOOKUP($A29,'effectif equipe'!$B$2:$AS$283,16,FALSE)))</f>
        <v>#N/A</v>
      </c>
      <c r="I29" s="56" t="e">
        <f ca="1">IF(A29="","",IF(VLOOKUP($A29,'effectif equipe'!$B$2:$AS$283,19,FALSE)="","",VLOOKUP($A29,'effectif equipe'!$B$2:$AS$283,19,FALSE)))</f>
        <v>#N/A</v>
      </c>
    </row>
    <row r="30" spans="1:9" x14ac:dyDescent="0.25">
      <c r="A30" t="str">
        <f t="shared" ca="1" si="0"/>
        <v xml:space="preserve"> </v>
      </c>
      <c r="B30" t="str">
        <f t="array" aca="1" ref="B30" ca="1">IF(ROWS($1:28)&lt;=COUNTIF(TS_data,$B$1),INDEX(MesData,SMALL(IF(TS_data=$B$1,ROW(INDIRECT("1:"&amp;ROWS(TS_data)))),ROWS($1:28)),1),"")</f>
        <v/>
      </c>
      <c r="C30" t="str">
        <f t="array" aca="1" ref="C30" ca="1">IF(ROWS($1:28)&lt;=COUNTIF(TS_data,$B$1),INDEX(MesData,SMALL(IF(TS_data=$B$1,ROW(INDIRECT("1:"&amp;ROWS(TS_data)))),ROWS($1:28)),2),"")</f>
        <v/>
      </c>
      <c r="D30" s="13" t="str">
        <f t="array" aca="1" ref="D30" ca="1">IF(ROWS($1:28)&lt;=COUNTIF(TS_data,$B$1),INDEX(MesData,SMALL(IF(TS_data=$B$1,ROW(INDIRECT("1:"&amp;ROWS(TS_data)))),ROWS($1:28)),3),"")</f>
        <v/>
      </c>
      <c r="E30" s="56" t="e">
        <f ca="1">IF(A30="","",IF(VLOOKUP($A30,'effectif equipe'!$B$2:$AS$283,6,FALSE)="","",VLOOKUP($A30,'effectif equipe'!$B$2:$AS$283,6,FALSE)))</f>
        <v>#N/A</v>
      </c>
      <c r="F30" s="56" t="str">
        <f ca="1">IF(B30="","",IF(VLOOKUP($A30,'effectif equipe'!$B$2:$AS$283,7,FALSE)="","",VLOOKUP($A30,'effectif equipe'!$B$2:$AS$283,7,FALSE)))</f>
        <v/>
      </c>
      <c r="G30" s="56" t="str">
        <f ca="1">IF(C30="","",IF(VLOOKUP($A30,'effectif equipe'!$B$2:$AS$283,8,FALSE)="","",VLOOKUP($A30,'effectif equipe'!$B$2:$AS$283,8,FALSE)))</f>
        <v/>
      </c>
      <c r="H30" s="56" t="e">
        <f ca="1">IF(A30="","",IF(VLOOKUP($A30,'effectif equipe'!$B$2:$AS$283,16,FALSE)="","",VLOOKUP($A30,'effectif equipe'!$B$2:$AS$283,16,FALSE)))</f>
        <v>#N/A</v>
      </c>
      <c r="I30" s="56" t="e">
        <f ca="1">IF(A30="","",IF(VLOOKUP($A30,'effectif equipe'!$B$2:$AS$283,19,FALSE)="","",VLOOKUP($A30,'effectif equipe'!$B$2:$AS$283,19,FALSE)))</f>
        <v>#N/A</v>
      </c>
    </row>
    <row r="31" spans="1:9" x14ac:dyDescent="0.25">
      <c r="A31" t="str">
        <f t="shared" ca="1" si="0"/>
        <v xml:space="preserve"> </v>
      </c>
      <c r="B31" t="str">
        <f t="array" aca="1" ref="B31" ca="1">IF(ROWS($1:29)&lt;=COUNTIF(TS_data,$B$1),INDEX(MesData,SMALL(IF(TS_data=$B$1,ROW(INDIRECT("1:"&amp;ROWS(TS_data)))),ROWS($1:29)),1),"")</f>
        <v/>
      </c>
      <c r="C31" t="str">
        <f t="array" aca="1" ref="C31" ca="1">IF(ROWS($1:29)&lt;=COUNTIF(TS_data,$B$1),INDEX(MesData,SMALL(IF(TS_data=$B$1,ROW(INDIRECT("1:"&amp;ROWS(TS_data)))),ROWS($1:29)),2),"")</f>
        <v/>
      </c>
      <c r="D31" s="13" t="str">
        <f t="array" aca="1" ref="D31" ca="1">IF(ROWS($1:29)&lt;=COUNTIF(TS_data,$B$1),INDEX(MesData,SMALL(IF(TS_data=$B$1,ROW(INDIRECT("1:"&amp;ROWS(TS_data)))),ROWS($1:29)),3),"")</f>
        <v/>
      </c>
      <c r="E31" s="56" t="e">
        <f ca="1">IF(A31="","",IF(VLOOKUP($A31,'effectif equipe'!$B$2:$AS$283,6,FALSE)="","",VLOOKUP($A31,'effectif equipe'!$B$2:$AS$283,6,FALSE)))</f>
        <v>#N/A</v>
      </c>
      <c r="F31" s="56" t="str">
        <f ca="1">IF(B31="","",IF(VLOOKUP($A31,'effectif equipe'!$B$2:$AS$283,7,FALSE)="","",VLOOKUP($A31,'effectif equipe'!$B$2:$AS$283,7,FALSE)))</f>
        <v/>
      </c>
      <c r="G31" s="56" t="str">
        <f ca="1">IF(C31="","",IF(VLOOKUP($A31,'effectif equipe'!$B$2:$AS$283,8,FALSE)="","",VLOOKUP($A31,'effectif equipe'!$B$2:$AS$283,8,FALSE)))</f>
        <v/>
      </c>
      <c r="H31" s="56" t="e">
        <f ca="1">IF(A31="","",IF(VLOOKUP($A31,'effectif equipe'!$B$2:$AS$283,16,FALSE)="","",VLOOKUP($A31,'effectif equipe'!$B$2:$AS$283,16,FALSE)))</f>
        <v>#N/A</v>
      </c>
      <c r="I31" s="56" t="e">
        <f ca="1">IF(A31="","",IF(VLOOKUP($A31,'effectif equipe'!$B$2:$AS$283,19,FALSE)="","",VLOOKUP($A31,'effectif equipe'!$B$2:$AS$283,19,FALSE)))</f>
        <v>#N/A</v>
      </c>
    </row>
    <row r="32" spans="1:9" x14ac:dyDescent="0.25">
      <c r="A32" t="str">
        <f t="shared" ca="1" si="0"/>
        <v xml:space="preserve"> </v>
      </c>
      <c r="B32" t="str">
        <f t="array" aca="1" ref="B32" ca="1">IF(ROWS($1:30)&lt;=COUNTIF(TS_data,$B$1),INDEX(MesData,SMALL(IF(TS_data=$B$1,ROW(INDIRECT("1:"&amp;ROWS(TS_data)))),ROWS($1:30)),1),"")</f>
        <v/>
      </c>
      <c r="C32" t="str">
        <f t="array" aca="1" ref="C32" ca="1">IF(ROWS($1:30)&lt;=COUNTIF(TS_data,$B$1),INDEX(MesData,SMALL(IF(TS_data=$B$1,ROW(INDIRECT("1:"&amp;ROWS(TS_data)))),ROWS($1:30)),2),"")</f>
        <v/>
      </c>
      <c r="D32" s="13" t="str">
        <f t="array" aca="1" ref="D32" ca="1">IF(ROWS($1:30)&lt;=COUNTIF(TS_data,$B$1),INDEX(MesData,SMALL(IF(TS_data=$B$1,ROW(INDIRECT("1:"&amp;ROWS(TS_data)))),ROWS($1:30)),3),"")</f>
        <v/>
      </c>
      <c r="E32" s="56" t="e">
        <f ca="1">IF(A32="","",IF(VLOOKUP($A32,'effectif equipe'!$B$2:$AS$283,6,FALSE)="","",VLOOKUP($A32,'effectif equipe'!$B$2:$AS$283,6,FALSE)))</f>
        <v>#N/A</v>
      </c>
      <c r="F32" s="56" t="str">
        <f ca="1">IF(B32="","",IF(VLOOKUP($A32,'effectif equipe'!$B$2:$AS$283,7,FALSE)="","",VLOOKUP($A32,'effectif equipe'!$B$2:$AS$283,7,FALSE)))</f>
        <v/>
      </c>
      <c r="G32" s="56" t="str">
        <f ca="1">IF(C32="","",IF(VLOOKUP($A32,'effectif equipe'!$B$2:$AS$283,8,FALSE)="","",VLOOKUP($A32,'effectif equipe'!$B$2:$AS$283,8,FALSE)))</f>
        <v/>
      </c>
      <c r="H32" s="56" t="e">
        <f ca="1">IF(A32="","",IF(VLOOKUP($A32,'effectif equipe'!$B$2:$AS$283,16,FALSE)="","",VLOOKUP($A32,'effectif equipe'!$B$2:$AS$283,16,FALSE)))</f>
        <v>#N/A</v>
      </c>
      <c r="I32" s="56" t="e">
        <f ca="1">IF(A32="","",IF(VLOOKUP($A32,'effectif equipe'!$B$2:$AS$283,19,FALSE)="","",VLOOKUP($A32,'effectif equipe'!$B$2:$AS$283,19,FALSE)))</f>
        <v>#N/A</v>
      </c>
    </row>
    <row r="33" spans="2:9" x14ac:dyDescent="0.25">
      <c r="B33" t="str">
        <f t="array" aca="1" ref="B33" ca="1">IF(ROWS($1:31)&lt;=COUNTIF(TS_data,$B$1),INDEX(MesData,SMALL(IF(TS_data=$B$1,ROW(INDIRECT("1:"&amp;ROWS(TS_data)))),ROWS($1:31)),1),"")</f>
        <v/>
      </c>
      <c r="C33" t="str">
        <f t="array" aca="1" ref="C33" ca="1">IF(ROWS($1:31)&lt;=COUNTIF(TS_data,$B$1),INDEX(MesData,SMALL(IF(TS_data=$B$1,ROW(INDIRECT("1:"&amp;ROWS(TS_data)))),ROWS($1:31)),2),"")</f>
        <v/>
      </c>
      <c r="D33" s="13" t="str">
        <f t="array" aca="1" ref="D33" ca="1">IF(ROWS($1:31)&lt;=COUNTIF(TS_data,$B$1),INDEX(MesData,SMALL(IF(TS_data=$B$1,ROW(INDIRECT("1:"&amp;ROWS(TS_data)))),ROWS($1:31)),3),"")</f>
        <v/>
      </c>
      <c r="E33" s="56" t="str">
        <f>IF(A33="","",IF(VLOOKUP($A33,'effectif equipe'!$B$2:$AS$283,6,FALSE)="","",VLOOKUP($A33,'effectif equipe'!$B$2:$AS$283,6,FALSE)))</f>
        <v/>
      </c>
      <c r="F33" s="56" t="str">
        <f ca="1">IF(B33="","",IF(VLOOKUP($A33,'effectif equipe'!$B$2:$AS$283,7,FALSE)="","",VLOOKUP($A33,'effectif equipe'!$B$2:$AS$283,7,FALSE)))</f>
        <v/>
      </c>
      <c r="G33" s="56" t="str">
        <f ca="1">IF(C33="","",IF(VLOOKUP($A33,'effectif equipe'!$B$2:$AS$283,8,FALSE)="","",VLOOKUP($A33,'effectif equipe'!$B$2:$AS$283,8,FALSE)))</f>
        <v/>
      </c>
      <c r="H33" s="56" t="str">
        <f>IF(A33="","",IF(VLOOKUP($A33,'effectif equipe'!$B$2:$AS$283,16,FALSE)="","",VLOOKUP($A33,'effectif equipe'!$B$2:$AS$283,16,FALSE)))</f>
        <v/>
      </c>
      <c r="I33" s="56" t="str">
        <f>IF(A33="","",IF(VLOOKUP($A33,'effectif equipe'!$B$2:$AS$283,19,FALSE)="","",VLOOKUP($A33,'effectif equipe'!$B$2:$AS$283,19,FALSE)))</f>
        <v/>
      </c>
    </row>
    <row r="34" spans="2:9" x14ac:dyDescent="0.25">
      <c r="B34" t="str">
        <f t="array" aca="1" ref="B34" ca="1">IF(ROWS($1:32)&lt;=COUNTIF(TS_data,$B$1),INDEX(MesData,SMALL(IF(TS_data=$B$1,ROW(INDIRECT("1:"&amp;ROWS(TS_data)))),ROWS($1:32)),1),"")</f>
        <v/>
      </c>
      <c r="C34" t="str">
        <f t="array" aca="1" ref="C34" ca="1">IF(ROWS($1:32)&lt;=COUNTIF(TS_data,$B$1),INDEX(MesData,SMALL(IF(TS_data=$B$1,ROW(INDIRECT("1:"&amp;ROWS(TS_data)))),ROWS($1:32)),2),"")</f>
        <v/>
      </c>
      <c r="D34" s="13" t="str">
        <f t="array" aca="1" ref="D34" ca="1">IF(ROWS($1:32)&lt;=COUNTIF(TS_data,$B$1),INDEX(MesData,SMALL(IF(TS_data=$B$1,ROW(INDIRECT("1:"&amp;ROWS(TS_data)))),ROWS($1:32)),3),"")</f>
        <v/>
      </c>
      <c r="E34" s="56" t="str">
        <f>IF(A34="","",IF(VLOOKUP($A34,'effectif equipe'!$B$2:$AS$283,6,FALSE)="","",VLOOKUP($A34,'effectif equipe'!$B$2:$AS$283,6,FALSE)))</f>
        <v/>
      </c>
      <c r="F34" s="56" t="str">
        <f ca="1">IF(B34="","",IF(VLOOKUP($A34,'effectif equipe'!$B$2:$AS$283,7,FALSE)="","",VLOOKUP($A34,'effectif equipe'!$B$2:$AS$283,7,FALSE)))</f>
        <v/>
      </c>
      <c r="G34" s="56" t="str">
        <f ca="1">IF(C34="","",IF(VLOOKUP($A34,'effectif equipe'!$B$2:$AS$283,8,FALSE)="","",VLOOKUP($A34,'effectif equipe'!$B$2:$AS$283,8,FALSE)))</f>
        <v/>
      </c>
      <c r="H34" s="56" t="str">
        <f>IF(A34="","",IF(VLOOKUP($A34,'effectif equipe'!$B$2:$AS$283,16,FALSE)="","",VLOOKUP($A34,'effectif equipe'!$B$2:$AS$283,16,FALSE)))</f>
        <v/>
      </c>
      <c r="I34" s="56" t="str">
        <f>IF(A34="","",IF(VLOOKUP($A34,'effectif equipe'!$B$2:$AS$283,19,FALSE)="","",VLOOKUP($A34,'effectif equipe'!$B$2:$AS$283,19,FALSE)))</f>
        <v/>
      </c>
    </row>
    <row r="35" spans="2:9" x14ac:dyDescent="0.25">
      <c r="B35" t="str">
        <f t="array" aca="1" ref="B35" ca="1">IF(ROWS($1:33)&lt;=COUNTIF(TS_data,$B$1),INDEX(MesData,SMALL(IF(TS_data=$B$1,ROW(INDIRECT("1:"&amp;ROWS(TS_data)))),ROWS($1:33)),1),"")</f>
        <v/>
      </c>
      <c r="C35" t="str">
        <f t="array" aca="1" ref="C35" ca="1">IF(ROWS($1:33)&lt;=COUNTIF(TS_data,$B$1),INDEX(MesData,SMALL(IF(TS_data=$B$1,ROW(INDIRECT("1:"&amp;ROWS(TS_data)))),ROWS($1:33)),2),"")</f>
        <v/>
      </c>
      <c r="D35" s="13" t="str">
        <f t="array" aca="1" ref="D35" ca="1">IF(ROWS($1:33)&lt;=COUNTIF(TS_data,$B$1),INDEX(MesData,SMALL(IF(TS_data=$B$1,ROW(INDIRECT("1:"&amp;ROWS(TS_data)))),ROWS($1:33)),3),"")</f>
        <v/>
      </c>
      <c r="E35" s="56" t="str">
        <f>IF(A35="","",IF(VLOOKUP($A35,'effectif equipe'!$B$2:$AS$283,6,FALSE)="","",VLOOKUP($A35,'effectif equipe'!$B$2:$AS$283,6,FALSE)))</f>
        <v/>
      </c>
      <c r="F35" s="56" t="str">
        <f ca="1">IF(B35="","",IF(VLOOKUP($A35,'effectif equipe'!$B$2:$AS$283,7,FALSE)="","",VLOOKUP($A35,'effectif equipe'!$B$2:$AS$283,7,FALSE)))</f>
        <v/>
      </c>
      <c r="G35" s="56" t="str">
        <f ca="1">IF(C35="","",IF(VLOOKUP($A35,'effectif equipe'!$B$2:$AS$283,8,FALSE)="","",VLOOKUP($A35,'effectif equipe'!$B$2:$AS$283,8,FALSE)))</f>
        <v/>
      </c>
      <c r="H35" s="56" t="str">
        <f>IF(A35="","",IF(VLOOKUP($A35,'effectif equipe'!$B$2:$AS$283,16,FALSE)="","",VLOOKUP($A35,'effectif equipe'!$B$2:$AS$283,16,FALSE)))</f>
        <v/>
      </c>
      <c r="I35" s="56" t="str">
        <f>IF(A35="","",IF(VLOOKUP($A35,'effectif equipe'!$B$2:$AS$283,19,FALSE)="","",VLOOKUP($A35,'effectif equipe'!$B$2:$AS$283,19,FALSE)))</f>
        <v/>
      </c>
    </row>
    <row r="36" spans="2:9" x14ac:dyDescent="0.25">
      <c r="B36" t="str">
        <f t="array" aca="1" ref="B36" ca="1">IF(ROWS($1:34)&lt;=COUNTIF(TS_data,$B$1),INDEX(MesData,SMALL(IF(TS_data=$B$1,ROW(INDIRECT("1:"&amp;ROWS(TS_data)))),ROWS($1:34)),1),"")</f>
        <v/>
      </c>
      <c r="C36" t="str">
        <f t="array" aca="1" ref="C36" ca="1">IF(ROWS($1:34)&lt;=COUNTIF(TS_data,$B$1),INDEX(MesData,SMALL(IF(TS_data=$B$1,ROW(INDIRECT("1:"&amp;ROWS(TS_data)))),ROWS($1:34)),2),"")</f>
        <v/>
      </c>
      <c r="D36" s="13" t="str">
        <f t="array" aca="1" ref="D36" ca="1">IF(ROWS($1:34)&lt;=COUNTIF(TS_data,$B$1),INDEX(MesData,SMALL(IF(TS_data=$B$1,ROW(INDIRECT("1:"&amp;ROWS(TS_data)))),ROWS($1:34)),3),"")</f>
        <v/>
      </c>
      <c r="E36" s="56" t="str">
        <f>IF(A36="","",IF(VLOOKUP($A36,'effectif equipe'!$B$2:$AS$283,6,FALSE)="","",VLOOKUP($A36,'effectif equipe'!$B$2:$AS$283,6,FALSE)))</f>
        <v/>
      </c>
      <c r="F36" s="56" t="str">
        <f ca="1">IF(B36="","",IF(VLOOKUP($A36,'effectif equipe'!$B$2:$AS$283,7,FALSE)="","",VLOOKUP($A36,'effectif equipe'!$B$2:$AS$283,7,FALSE)))</f>
        <v/>
      </c>
      <c r="G36" s="56" t="str">
        <f ca="1">IF(C36="","",IF(VLOOKUP($A36,'effectif equipe'!$B$2:$AS$283,8,FALSE)="","",VLOOKUP($A36,'effectif equipe'!$B$2:$AS$283,8,FALSE)))</f>
        <v/>
      </c>
      <c r="H36" s="56" t="str">
        <f>IF(A36="","",IF(VLOOKUP($A36,'effectif equipe'!$B$2:$AS$283,16,FALSE)="","",VLOOKUP($A36,'effectif equipe'!$B$2:$AS$283,16,FALSE)))</f>
        <v/>
      </c>
      <c r="I36" s="56" t="str">
        <f>IF(A36="","",IF(VLOOKUP($A36,'effectif equipe'!$B$2:$AS$283,19,FALSE)="","",VLOOKUP($A36,'effectif equipe'!$B$2:$AS$283,19,FALSE)))</f>
        <v/>
      </c>
    </row>
    <row r="37" spans="2:9" x14ac:dyDescent="0.25">
      <c r="B37" t="str">
        <f t="array" aca="1" ref="B37" ca="1">IF(ROWS($1:35)&lt;=COUNTIF(TS_data,$B$1),INDEX(MesData,SMALL(IF(TS_data=$B$1,ROW(INDIRECT("1:"&amp;ROWS(TS_data)))),ROWS($1:35)),1),"")</f>
        <v/>
      </c>
      <c r="C37" t="str">
        <f t="array" aca="1" ref="C37" ca="1">IF(ROWS($1:35)&lt;=COUNTIF(TS_data,$B$1),INDEX(MesData,SMALL(IF(TS_data=$B$1,ROW(INDIRECT("1:"&amp;ROWS(TS_data)))),ROWS($1:35)),2),"")</f>
        <v/>
      </c>
      <c r="D37" s="13" t="str">
        <f t="array" aca="1" ref="D37" ca="1">IF(ROWS($1:35)&lt;=COUNTIF(TS_data,$B$1),INDEX(MesData,SMALL(IF(TS_data=$B$1,ROW(INDIRECT("1:"&amp;ROWS(TS_data)))),ROWS($1:35)),3),"")</f>
        <v/>
      </c>
      <c r="E37" s="56" t="str">
        <f>IF(A37="","",IF(VLOOKUP($A37,'effectif equipe'!$B$2:$AS$283,6,FALSE)="","",VLOOKUP($A37,'effectif equipe'!$B$2:$AS$283,6,FALSE)))</f>
        <v/>
      </c>
      <c r="F37" s="56" t="str">
        <f ca="1">IF(B37="","",IF(VLOOKUP($A37,'effectif equipe'!$B$2:$AS$283,7,FALSE)="","",VLOOKUP($A37,'effectif equipe'!$B$2:$AS$283,7,FALSE)))</f>
        <v/>
      </c>
      <c r="G37" s="56" t="str">
        <f ca="1">IF(C37="","",IF(VLOOKUP($A37,'effectif equipe'!$B$2:$AS$283,8,FALSE)="","",VLOOKUP($A37,'effectif equipe'!$B$2:$AS$283,8,FALSE)))</f>
        <v/>
      </c>
      <c r="H37" s="56" t="str">
        <f>IF(A37="","",IF(VLOOKUP($A37,'effectif equipe'!$B$2:$AS$283,16,FALSE)="","",VLOOKUP($A37,'effectif equipe'!$B$2:$AS$283,16,FALSE)))</f>
        <v/>
      </c>
      <c r="I37" s="56" t="str">
        <f>IF(A37="","",IF(VLOOKUP($A37,'effectif equipe'!$B$2:$AS$283,19,FALSE)="","",VLOOKUP($A37,'effectif equipe'!$B$2:$AS$283,19,FALSE)))</f>
        <v/>
      </c>
    </row>
    <row r="38" spans="2:9" x14ac:dyDescent="0.25">
      <c r="B38" t="str">
        <f t="array" aca="1" ref="B38" ca="1">IF(ROWS($1:36)&lt;=COUNTIF(TS_data,$B$1),INDEX(MesData,SMALL(IF(TS_data=$B$1,ROW(INDIRECT("1:"&amp;ROWS(TS_data)))),ROWS($1:36)),1),"")</f>
        <v/>
      </c>
      <c r="C38" t="str">
        <f t="array" aca="1" ref="C38" ca="1">IF(ROWS($1:36)&lt;=COUNTIF(TS_data,$B$1),INDEX(MesData,SMALL(IF(TS_data=$B$1,ROW(INDIRECT("1:"&amp;ROWS(TS_data)))),ROWS($1:36)),2),"")</f>
        <v/>
      </c>
      <c r="D38" s="13" t="str">
        <f t="array" aca="1" ref="D38" ca="1">IF(ROWS($1:36)&lt;=COUNTIF(TS_data,$B$1),INDEX(MesData,SMALL(IF(TS_data=$B$1,ROW(INDIRECT("1:"&amp;ROWS(TS_data)))),ROWS($1:36)),3),"")</f>
        <v/>
      </c>
      <c r="E38" s="56" t="str">
        <f>IF(A38="","",IF(VLOOKUP($A38,'effectif equipe'!$B$2:$AS$283,6,FALSE)="","",VLOOKUP($A38,'effectif equipe'!$B$2:$AS$283,6,FALSE)))</f>
        <v/>
      </c>
      <c r="F38" s="56" t="str">
        <f ca="1">IF(B38="","",IF(VLOOKUP($A38,'effectif equipe'!$B$2:$AS$283,7,FALSE)="","",VLOOKUP($A38,'effectif equipe'!$B$2:$AS$283,7,FALSE)))</f>
        <v/>
      </c>
      <c r="G38" s="56" t="str">
        <f ca="1">IF(C38="","",IF(VLOOKUP($A38,'effectif equipe'!$B$2:$AS$283,8,FALSE)="","",VLOOKUP($A38,'effectif equipe'!$B$2:$AS$283,8,FALSE)))</f>
        <v/>
      </c>
      <c r="H38" s="56" t="str">
        <f>IF(A38="","",IF(VLOOKUP($A38,'effectif equipe'!$B$2:$AS$283,16,FALSE)="","",VLOOKUP($A38,'effectif equipe'!$B$2:$AS$283,16,FALSE)))</f>
        <v/>
      </c>
      <c r="I38" s="56" t="str">
        <f>IF(A38="","",IF(VLOOKUP($A38,'effectif equipe'!$B$2:$AS$283,19,FALSE)="","",VLOOKUP($A38,'effectif equipe'!$B$2:$AS$283,19,FALSE)))</f>
        <v/>
      </c>
    </row>
    <row r="39" spans="2:9" x14ac:dyDescent="0.25">
      <c r="B39" t="str">
        <f t="array" aca="1" ref="B39" ca="1">IF(ROWS($1:37)&lt;=COUNTIF(TS_data,$B$1),INDEX(MesData,SMALL(IF(TS_data=$B$1,ROW(INDIRECT("1:"&amp;ROWS(TS_data)))),ROWS($1:37)),1),"")</f>
        <v/>
      </c>
      <c r="C39" t="str">
        <f t="array" aca="1" ref="C39" ca="1">IF(ROWS($1:37)&lt;=COUNTIF(TS_data,$B$1),INDEX(MesData,SMALL(IF(TS_data=$B$1,ROW(INDIRECT("1:"&amp;ROWS(TS_data)))),ROWS($1:37)),2),"")</f>
        <v/>
      </c>
      <c r="D39" s="13" t="str">
        <f t="array" aca="1" ref="D39" ca="1">IF(ROWS($1:37)&lt;=COUNTIF(TS_data,$B$1),INDEX(MesData,SMALL(IF(TS_data=$B$1,ROW(INDIRECT("1:"&amp;ROWS(TS_data)))),ROWS($1:37)),3),"")</f>
        <v/>
      </c>
      <c r="E39" s="56" t="str">
        <f>IF(A39="","",IF(VLOOKUP($A39,'effectif equipe'!$B$2:$AS$283,6,FALSE)="","",VLOOKUP($A39,'effectif equipe'!$B$2:$AS$283,6,FALSE)))</f>
        <v/>
      </c>
      <c r="F39" s="56" t="str">
        <f ca="1">IF(B39="","",IF(VLOOKUP($A39,'effectif equipe'!$B$2:$AS$283,7,FALSE)="","",VLOOKUP($A39,'effectif equipe'!$B$2:$AS$283,7,FALSE)))</f>
        <v/>
      </c>
      <c r="G39" s="56" t="str">
        <f ca="1">IF(C39="","",IF(VLOOKUP($A39,'effectif equipe'!$B$2:$AS$283,8,FALSE)="","",VLOOKUP($A39,'effectif equipe'!$B$2:$AS$283,8,FALSE)))</f>
        <v/>
      </c>
      <c r="H39" s="56" t="str">
        <f>IF(A39="","",IF(VLOOKUP($A39,'effectif equipe'!$B$2:$AS$283,16,FALSE)="","",VLOOKUP($A39,'effectif equipe'!$B$2:$AS$283,16,FALSE)))</f>
        <v/>
      </c>
      <c r="I39" s="56" t="str">
        <f>IF(A39="","",IF(VLOOKUP($A39,'effectif equipe'!$B$2:$AS$283,19,FALSE)="","",VLOOKUP($A39,'effectif equipe'!$B$2:$AS$283,19,FALSE)))</f>
        <v/>
      </c>
    </row>
    <row r="40" spans="2:9" x14ac:dyDescent="0.25">
      <c r="B40" t="str">
        <f t="array" aca="1" ref="B40" ca="1">IF(ROWS($1:38)&lt;=COUNTIF(TS_data,$B$1),INDEX(MesData,SMALL(IF(TS_data=$B$1,ROW(INDIRECT("1:"&amp;ROWS(TS_data)))),ROWS($1:38)),1),"")</f>
        <v/>
      </c>
      <c r="C40" t="str">
        <f t="array" aca="1" ref="C40" ca="1">IF(ROWS($1:38)&lt;=COUNTIF(TS_data,$B$1),INDEX(MesData,SMALL(IF(TS_data=$B$1,ROW(INDIRECT("1:"&amp;ROWS(TS_data)))),ROWS($1:38)),2),"")</f>
        <v/>
      </c>
      <c r="D40" s="13" t="str">
        <f t="array" aca="1" ref="D40" ca="1">IF(ROWS($1:38)&lt;=COUNTIF(TS_data,$B$1),INDEX(MesData,SMALL(IF(TS_data=$B$1,ROW(INDIRECT("1:"&amp;ROWS(TS_data)))),ROWS($1:38)),3),"")</f>
        <v/>
      </c>
      <c r="E40" s="56" t="str">
        <f>IF(A40="","",VLOOKUP($A40,'effectif equipe'!$B$2:$AP$280,6,FALSE))</f>
        <v/>
      </c>
      <c r="H40" s="56" t="str">
        <f>IF(A40="","",IF(VLOOKUP($A40,'effectif equipe'!$B$2:$AS$283,16,FALSE)="","",VLOOKUP($A40,'effectif equipe'!$B$2:$AS$283,16,FALSE)))</f>
        <v/>
      </c>
      <c r="I40" s="56" t="str">
        <f>IF(A40="","",IF(VLOOKUP($A40,'effectif equipe'!$B$2:$AS$283,19,FALSE)="","",VLOOKUP($A40,'effectif equipe'!$B$2:$AS$283,19,FALSE)))</f>
        <v/>
      </c>
    </row>
    <row r="41" spans="2:9" x14ac:dyDescent="0.25">
      <c r="B41" t="str">
        <f t="array" aca="1" ref="B41" ca="1">IF(ROWS($1:39)&lt;=COUNTIF(TS_data,$B$1),INDEX(MesData,SMALL(IF(TS_data=$B$1,ROW(INDIRECT("1:"&amp;ROWS(TS_data)))),ROWS($1:39)),1),"")</f>
        <v/>
      </c>
      <c r="C41" t="str">
        <f t="array" aca="1" ref="C41" ca="1">IF(ROWS($1:39)&lt;=COUNTIF(TS_data,$B$1),INDEX(MesData,SMALL(IF(TS_data=$B$1,ROW(INDIRECT("1:"&amp;ROWS(TS_data)))),ROWS($1:39)),2),"")</f>
        <v/>
      </c>
      <c r="D41" s="13" t="str">
        <f t="array" aca="1" ref="D41" ca="1">IF(ROWS($1:39)&lt;=COUNTIF(TS_data,$B$1),INDEX(MesData,SMALL(IF(TS_data=$B$1,ROW(INDIRECT("1:"&amp;ROWS(TS_data)))),ROWS($1:39)),3),"")</f>
        <v/>
      </c>
      <c r="E41" s="56" t="str">
        <f>IF(A41="","",VLOOKUP($A41,'effectif equipe'!$B$2:$AP$280,6,FALSE))</f>
        <v/>
      </c>
      <c r="H41" s="56" t="str">
        <f>IF(A41="","",IF(VLOOKUP($A41,'effectif equipe'!$B$2:$AS$283,16,FALSE)="","",VLOOKUP($A41,'effectif equipe'!$B$2:$AS$283,16,FALSE)))</f>
        <v/>
      </c>
      <c r="I41" s="56" t="str">
        <f>IF(A41="","",IF(VLOOKUP($A41,'effectif equipe'!$B$2:$AS$283,19,FALSE)="","",VLOOKUP($A41,'effectif equipe'!$B$2:$AS$283,19,FALSE)))</f>
        <v/>
      </c>
    </row>
    <row r="42" spans="2:9" x14ac:dyDescent="0.25">
      <c r="B42" t="str">
        <f t="array" aca="1" ref="B42" ca="1">IF(ROWS($1:40)&lt;=COUNTIF(TS_data,$B$1),INDEX(MesData,SMALL(IF(TS_data=$B$1,ROW(INDIRECT("1:"&amp;ROWS(TS_data)))),ROWS($1:40)),1),"")</f>
        <v/>
      </c>
      <c r="C42" t="str">
        <f t="array" aca="1" ref="C42" ca="1">IF(ROWS($1:40)&lt;=COUNTIF(TS_data,$B$1),INDEX(MesData,SMALL(IF(TS_data=$B$1,ROW(INDIRECT("1:"&amp;ROWS(TS_data)))),ROWS($1:40)),2),"")</f>
        <v/>
      </c>
      <c r="D42" s="13" t="str">
        <f t="array" aca="1" ref="D42" ca="1">IF(ROWS($1:40)&lt;=COUNTIF(TS_data,$B$1),INDEX(MesData,SMALL(IF(TS_data=$B$1,ROW(INDIRECT("1:"&amp;ROWS(TS_data)))),ROWS($1:40)),3),"")</f>
        <v/>
      </c>
      <c r="E42" s="56" t="str">
        <f>IF(A42="","",VLOOKUP($A42,'effectif equipe'!$B$2:$AP$280,6,FALSE))</f>
        <v/>
      </c>
      <c r="H42" s="56" t="str">
        <f>IF(A42="","",IF(VLOOKUP($A42,'effectif equipe'!$B$2:$AS$283,16,FALSE)="","",VLOOKUP($A42,'effectif equipe'!$B$2:$AS$283,16,FALSE)))</f>
        <v/>
      </c>
      <c r="I42" s="56" t="str">
        <f>IF(A42="","",IF(VLOOKUP($A42,'effectif equipe'!$B$2:$AS$283,19,FALSE)="","",VLOOKUP($A42,'effectif equipe'!$B$2:$AS$283,19,FALSE)))</f>
        <v/>
      </c>
    </row>
    <row r="43" spans="2:9" x14ac:dyDescent="0.25">
      <c r="B43" t="str">
        <f t="array" aca="1" ref="B43" ca="1">IF(ROWS($1:41)&lt;=COUNTIF(TS_data,$B$1),INDEX(MesData,SMALL(IF(TS_data=$B$1,ROW(INDIRECT("1:"&amp;ROWS(TS_data)))),ROWS($1:41)),1),"")</f>
        <v/>
      </c>
      <c r="C43" t="str">
        <f t="array" aca="1" ref="C43" ca="1">IF(ROWS($1:41)&lt;=COUNTIF(TS_data,$B$1),INDEX(MesData,SMALL(IF(TS_data=$B$1,ROW(INDIRECT("1:"&amp;ROWS(TS_data)))),ROWS($1:41)),2),"")</f>
        <v/>
      </c>
      <c r="D43" s="13" t="str">
        <f t="array" aca="1" ref="D43" ca="1">IF(ROWS($1:41)&lt;=COUNTIF(TS_data,$B$1),INDEX(MesData,SMALL(IF(TS_data=$B$1,ROW(INDIRECT("1:"&amp;ROWS(TS_data)))),ROWS($1:41)),3),"")</f>
        <v/>
      </c>
      <c r="E43" s="56" t="str">
        <f>IF(A43="","",VLOOKUP($A43,'effectif equipe'!$B$2:$AP$280,6,FALSE))</f>
        <v/>
      </c>
      <c r="H43" s="56" t="str">
        <f>IF(A43="","",IF(VLOOKUP($A43,'effectif equipe'!$B$2:$AS$283,16,FALSE)="","",VLOOKUP($A43,'effectif equipe'!$B$2:$AS$283,16,FALSE)))</f>
        <v/>
      </c>
      <c r="I43" s="56" t="str">
        <f>IF(A43="","",IF(VLOOKUP($A43,'effectif equipe'!$B$2:$AS$283,19,FALSE)="","",VLOOKUP($A43,'effectif equipe'!$B$2:$AS$283,19,FALSE)))</f>
        <v/>
      </c>
    </row>
    <row r="44" spans="2:9" x14ac:dyDescent="0.25">
      <c r="B44" t="str">
        <f t="array" aca="1" ref="B44" ca="1">IF(ROWS($1:42)&lt;=COUNTIF(TS_data,$B$1),INDEX(MesData,SMALL(IF(TS_data=$B$1,ROW(INDIRECT("1:"&amp;ROWS(TS_data)))),ROWS($1:42)),1),"")</f>
        <v/>
      </c>
      <c r="C44" t="str">
        <f t="array" aca="1" ref="C44" ca="1">IF(ROWS($1:42)&lt;=COUNTIF(TS_data,$B$1),INDEX(MesData,SMALL(IF(TS_data=$B$1,ROW(INDIRECT("1:"&amp;ROWS(TS_data)))),ROWS($1:42)),2),"")</f>
        <v/>
      </c>
      <c r="D44" s="13" t="str">
        <f t="array" aca="1" ref="D44" ca="1">IF(ROWS($1:42)&lt;=COUNTIF(TS_data,$B$1),INDEX(MesData,SMALL(IF(TS_data=$B$1,ROW(INDIRECT("1:"&amp;ROWS(TS_data)))),ROWS($1:42)),3),"")</f>
        <v/>
      </c>
      <c r="E44" s="56" t="str">
        <f>IF(A44="","",VLOOKUP($A44,'effectif equipe'!$B$2:$AP$280,6,FALSE))</f>
        <v/>
      </c>
      <c r="H44" s="56" t="str">
        <f>IF(A44="","",IF(VLOOKUP($A44,'effectif equipe'!$B$2:$AS$283,16,FALSE)="","",VLOOKUP($A44,'effectif equipe'!$B$2:$AS$283,16,FALSE)))</f>
        <v/>
      </c>
      <c r="I44" s="56" t="str">
        <f>IF(A44="","",IF(VLOOKUP($A44,'effectif equipe'!$B$2:$AS$283,19,FALSE)="","",VLOOKUP($A44,'effectif equipe'!$B$2:$AS$283,19,FALSE)))</f>
        <v/>
      </c>
    </row>
    <row r="45" spans="2:9" x14ac:dyDescent="0.25">
      <c r="B45" t="str">
        <f t="array" aca="1" ref="B45" ca="1">IF(ROWS($1:43)&lt;=COUNTIF(TS_data,$B$1),INDEX(MesData,SMALL(IF(TS_data=$B$1,ROW(INDIRECT("1:"&amp;ROWS(TS_data)))),ROWS($1:43)),1),"")</f>
        <v/>
      </c>
      <c r="D45" s="13" t="str">
        <f t="array" aca="1" ref="D45" ca="1">IF(ROWS($1:43)&lt;=COUNTIF(TS_data,$B$1),INDEX(MesData,SMALL(IF(TS_data=$B$1,ROW(INDIRECT("1:"&amp;ROWS(TS_data)))),ROWS($1:43)),3),"")</f>
        <v/>
      </c>
      <c r="E45" s="56" t="str">
        <f>IF(A45="","",VLOOKUP($A45,'effectif equipe'!$B$2:$AP$280,6,FALSE))</f>
        <v/>
      </c>
    </row>
    <row r="46" spans="2:9" x14ac:dyDescent="0.25">
      <c r="B46" t="str">
        <f t="array" aca="1" ref="B46" ca="1">IF(ROWS($1:44)&lt;=COUNTIF(TS_data,$B$1),INDEX(MesData,SMALL(IF(TS_data=$B$1,ROW(INDIRECT("1:"&amp;ROWS(TS_data)))),ROWS($1:44)),1),"")</f>
        <v/>
      </c>
      <c r="C46" t="str">
        <f t="array" aca="1" ref="C46" ca="1">IF(ROWS($1:44)&lt;=COUNTIF(TS_data,$B$1),INDEX(MesData,SMALL(IF(TS_data=$B$1,ROW(INDIRECT("1:"&amp;ROWS(TS_data)))),ROWS($1:44)),2),"")</f>
        <v/>
      </c>
      <c r="D46" s="13" t="str">
        <f t="array" aca="1" ref="D46" ca="1">IF(ROWS($1:44)&lt;=COUNTIF(TS_data,$B$1),INDEX(MesData,SMALL(IF(TS_data=$B$1,ROW(INDIRECT("1:"&amp;ROWS(TS_data)))),ROWS($1:44)),3),"")</f>
        <v/>
      </c>
      <c r="E46" s="56" t="str">
        <f>IF(A46="","",VLOOKUP($A46,'effectif equipe'!$B$2:$AP$280,6,FALSE))</f>
        <v/>
      </c>
    </row>
    <row r="47" spans="2:9" x14ac:dyDescent="0.25">
      <c r="B47" t="str">
        <f t="array" aca="1" ref="B47" ca="1">IF(ROWS($1:45)&lt;=COUNTIF(TS_data,$B$1),INDEX(MesData,SMALL(IF(TS_data=$B$1,ROW(INDIRECT("1:"&amp;ROWS(TS_data)))),ROWS($1:45)),1),"")</f>
        <v/>
      </c>
      <c r="C47" t="str">
        <f t="array" aca="1" ref="C47" ca="1">IF(ROWS($1:45)&lt;=COUNTIF(TS_data,$B$1),INDEX(MesData,SMALL(IF(TS_data=$B$1,ROW(INDIRECT("1:"&amp;ROWS(TS_data)))),ROWS($1:45)),2),"")</f>
        <v/>
      </c>
      <c r="D47" s="13" t="str">
        <f t="array" aca="1" ref="D47" ca="1">IF(ROWS($1:45)&lt;=COUNTIF(TS_data,$B$1),INDEX(MesData,SMALL(IF(TS_data=$B$1,ROW(INDIRECT("1:"&amp;ROWS(TS_data)))),ROWS($1:45)),3),"")</f>
        <v/>
      </c>
      <c r="E47" s="56" t="str">
        <f>IF(A47="","",VLOOKUP($A47,'effectif equipe'!$B$2:$AP$280,6,FALSE))</f>
        <v/>
      </c>
    </row>
    <row r="48" spans="2:9" x14ac:dyDescent="0.25">
      <c r="B48" t="str">
        <f t="array" aca="1" ref="B48" ca="1">IF(ROWS($1:46)&lt;=COUNTIF(TS_data,$B$1),INDEX(MesData,SMALL(IF(TS_data=$B$1,ROW(INDIRECT("1:"&amp;ROWS(TS_data)))),ROWS($1:46)),1),"")</f>
        <v/>
      </c>
      <c r="C48" t="str">
        <f t="array" aca="1" ref="C48" ca="1">IF(ROWS($1:46)&lt;=COUNTIF(TS_data,$B$1),INDEX(MesData,SMALL(IF(TS_data=$B$1,ROW(INDIRECT("1:"&amp;ROWS(TS_data)))),ROWS($1:46)),2),"")</f>
        <v/>
      </c>
      <c r="D48" s="13" t="str">
        <f t="array" aca="1" ref="D48" ca="1">IF(ROWS($1:46)&lt;=COUNTIF(TS_data,$B$1),INDEX(MesData,SMALL(IF(TS_data=$B$1,ROW(INDIRECT("1:"&amp;ROWS(TS_data)))),ROWS($1:46)),3),"")</f>
        <v/>
      </c>
      <c r="E48" s="56" t="str">
        <f>IF(A48="","",VLOOKUP($A48,'effectif equipe'!$B$2:$AP$280,6,FALSE))</f>
        <v/>
      </c>
    </row>
    <row r="49" spans="2:5" x14ac:dyDescent="0.25">
      <c r="B49" t="str">
        <f t="array" aca="1" ref="B49" ca="1">IF(ROWS($1:47)&lt;=COUNTIF(TS_data,$B$1),INDEX(MesData,SMALL(IF(TS_data=$B$1,ROW(INDIRECT("1:"&amp;ROWS(TS_data)))),ROWS($1:47)),1),"")</f>
        <v/>
      </c>
      <c r="C49" t="str">
        <f t="array" aca="1" ref="C49" ca="1">IF(ROWS($1:47)&lt;=COUNTIF(TS_data,$B$1),INDEX(MesData,SMALL(IF(TS_data=$B$1,ROW(INDIRECT("1:"&amp;ROWS(TS_data)))),ROWS($1:47)),2),"")</f>
        <v/>
      </c>
      <c r="D49" s="13" t="str">
        <f t="array" aca="1" ref="D49" ca="1">IF(ROWS($1:47)&lt;=COUNTIF(TS_data,$B$1),INDEX(MesData,SMALL(IF(TS_data=$B$1,ROW(INDIRECT("1:"&amp;ROWS(TS_data)))),ROWS($1:47)),3),"")</f>
        <v/>
      </c>
      <c r="E49" s="56" t="str">
        <f>IF(A49="","",VLOOKUP($A49,'effectif equipe'!$B$2:$AP$280,6,FALSE))</f>
        <v/>
      </c>
    </row>
    <row r="50" spans="2:5" x14ac:dyDescent="0.25">
      <c r="B50" t="str">
        <f t="array" aca="1" ref="B50" ca="1">IF(ROWS($1:48)&lt;=COUNTIF(TS_data,$B$1),INDEX(MesData,SMALL(IF(TS_data=$B$1,ROW(INDIRECT("1:"&amp;ROWS(TS_data)))),ROWS($1:48)),1),"")</f>
        <v/>
      </c>
      <c r="C50" t="str">
        <f t="array" aca="1" ref="C50" ca="1">IF(ROWS($1:48)&lt;=COUNTIF(TS_data,$B$1),INDEX(MesData,SMALL(IF(TS_data=$B$1,ROW(INDIRECT("1:"&amp;ROWS(TS_data)))),ROWS($1:48)),2),"")</f>
        <v/>
      </c>
      <c r="D50" s="13" t="str">
        <f t="array" aca="1" ref="D50" ca="1">IF(ROWS($1:48)&lt;=COUNTIF(TS_data,$B$1),INDEX(MesData,SMALL(IF(TS_data=$B$1,ROW(INDIRECT("1:"&amp;ROWS(TS_data)))),ROWS($1:48)),3),"")</f>
        <v/>
      </c>
      <c r="E50" s="56" t="str">
        <f>IF(A50="","",VLOOKUP($A50,'effectif equipe'!$B$2:$AP$280,6,FALSE))</f>
        <v/>
      </c>
    </row>
    <row r="51" spans="2:5" x14ac:dyDescent="0.25">
      <c r="B51" t="str">
        <f t="array" aca="1" ref="B51" ca="1">IF(ROWS($1:49)&lt;=COUNTIF(TS_data,$B$1),INDEX(MesData,SMALL(IF(TS_data=$B$1,ROW(INDIRECT("1:"&amp;ROWS(TS_data)))),ROWS($1:49)),1),"")</f>
        <v/>
      </c>
      <c r="C51" t="str">
        <f t="array" aca="1" ref="C51" ca="1">IF(ROWS($1:49)&lt;=COUNTIF(TS_data,$B$1),INDEX(MesData,SMALL(IF(TS_data=$B$1,ROW(INDIRECT("1:"&amp;ROWS(TS_data)))),ROWS($1:49)),2),"")</f>
        <v/>
      </c>
      <c r="D51" s="13" t="str">
        <f t="array" aca="1" ref="D51" ca="1">IF(ROWS($1:49)&lt;=COUNTIF(TS_data,$B$1),INDEX(MesData,SMALL(IF(TS_data=$B$1,ROW(INDIRECT("1:"&amp;ROWS(TS_data)))),ROWS($1:49)),3),"")</f>
        <v/>
      </c>
      <c r="E51" s="56" t="str">
        <f>IF(A51="","",VLOOKUP($A51,'effectif equipe'!$B$2:$AP$280,6,FALSE))</f>
        <v/>
      </c>
    </row>
    <row r="52" spans="2:5" x14ac:dyDescent="0.25">
      <c r="B52" t="str">
        <f t="array" aca="1" ref="B52" ca="1">IF(ROWS($1:50)&lt;=COUNTIF(TS_data,$B$1),INDEX(MesData,SMALL(IF(TS_data=$B$1,ROW(INDIRECT("1:"&amp;ROWS(TS_data)))),ROWS($1:50)),1),"")</f>
        <v/>
      </c>
      <c r="C52" t="str">
        <f t="array" aca="1" ref="C52" ca="1">IF(ROWS($1:50)&lt;=COUNTIF(TS_data,$B$1),INDEX(MesData,SMALL(IF(TS_data=$B$1,ROW(INDIRECT("1:"&amp;ROWS(TS_data)))),ROWS($1:50)),2),"")</f>
        <v/>
      </c>
      <c r="D52" s="13" t="str">
        <f t="array" aca="1" ref="D52" ca="1">IF(ROWS($1:50)&lt;=COUNTIF(TS_data,$B$1),INDEX(MesData,SMALL(IF(TS_data=$B$1,ROW(INDIRECT("1:"&amp;ROWS(TS_data)))),ROWS($1:50)),3),"")</f>
        <v/>
      </c>
      <c r="E52" s="56" t="str">
        <f>IF(A52="","",VLOOKUP($A52,'effectif equipe'!$B$2:$AP$280,6,FALSE))</f>
        <v/>
      </c>
    </row>
    <row r="53" spans="2:5" x14ac:dyDescent="0.25">
      <c r="B53" t="str">
        <f t="array" aca="1" ref="B53" ca="1">IF(ROWS($1:51)&lt;=COUNTIF(TS_data,$B$1),INDEX(MesData,SMALL(IF(TS_data=$B$1,ROW(INDIRECT("1:"&amp;ROWS(TS_data)))),ROWS($1:51)),1),"")</f>
        <v/>
      </c>
      <c r="C53" t="str">
        <f t="array" aca="1" ref="C53" ca="1">IF(ROWS($1:51)&lt;=COUNTIF(TS_data,$B$1),INDEX(MesData,SMALL(IF(TS_data=$B$1,ROW(INDIRECT("1:"&amp;ROWS(TS_data)))),ROWS($1:51)),2),"")</f>
        <v/>
      </c>
      <c r="D53" s="13" t="str">
        <f t="array" aca="1" ref="D53" ca="1">IF(ROWS($1:51)&lt;=COUNTIF(TS_data,$B$1),INDEX(MesData,SMALL(IF(TS_data=$B$1,ROW(INDIRECT("1:"&amp;ROWS(TS_data)))),ROWS($1:51)),3),"")</f>
        <v/>
      </c>
      <c r="E53" s="56" t="str">
        <f>IF(A53="","",VLOOKUP($A53,'effectif equipe'!$B$2:$AP$280,6,FALSE))</f>
        <v/>
      </c>
    </row>
    <row r="54" spans="2:5" x14ac:dyDescent="0.25">
      <c r="B54" t="str">
        <f t="array" aca="1" ref="B54" ca="1">IF(ROWS($1:52)&lt;=COUNTIF(TS_data,$B$1),INDEX(MesData,SMALL(IF(TS_data=$B$1,ROW(INDIRECT("1:"&amp;ROWS(TS_data)))),ROWS($1:52)),1),"")</f>
        <v/>
      </c>
      <c r="C54" t="str">
        <f t="array" aca="1" ref="C54" ca="1">IF(ROWS($1:52)&lt;=COUNTIF(TS_data,$B$1),INDEX(MesData,SMALL(IF(TS_data=$B$1,ROW(INDIRECT("1:"&amp;ROWS(TS_data)))),ROWS($1:52)),2),"")</f>
        <v/>
      </c>
      <c r="D54" s="13" t="str">
        <f t="array" aca="1" ref="D54" ca="1">IF(ROWS($1:52)&lt;=COUNTIF(TS_data,$B$1),INDEX(MesData,SMALL(IF(TS_data=$B$1,ROW(INDIRECT("1:"&amp;ROWS(TS_data)))),ROWS($1:52)),3),"")</f>
        <v/>
      </c>
      <c r="E54" s="56" t="str">
        <f>IF(A54="","",VLOOKUP($A54,'effectif equipe'!$B$2:$AP$280,6,FALSE))</f>
        <v/>
      </c>
    </row>
    <row r="55" spans="2:5" x14ac:dyDescent="0.25">
      <c r="B55" t="str">
        <f t="array" aca="1" ref="B55" ca="1">IF(ROWS($1:53)&lt;=COUNTIF(TS_data,$B$1),INDEX(MesData,SMALL(IF(TS_data=$B$1,ROW(INDIRECT("1:"&amp;ROWS(TS_data)))),ROWS($1:53)),1),"")</f>
        <v/>
      </c>
      <c r="C55" t="str">
        <f t="array" aca="1" ref="C55" ca="1">IF(ROWS($1:53)&lt;=COUNTIF(TS_data,$B$1),INDEX(MesData,SMALL(IF(TS_data=$B$1,ROW(INDIRECT("1:"&amp;ROWS(TS_data)))),ROWS($1:53)),2),"")</f>
        <v/>
      </c>
      <c r="D55" s="13" t="str">
        <f t="array" aca="1" ref="D55" ca="1">IF(ROWS($1:53)&lt;=COUNTIF(TS_data,$B$1),INDEX(MesData,SMALL(IF(TS_data=$B$1,ROW(INDIRECT("1:"&amp;ROWS(TS_data)))),ROWS($1:53)),3),"")</f>
        <v/>
      </c>
      <c r="E55" s="56" t="str">
        <f>IF(A55="","",VLOOKUP($A55,'effectif equipe'!$B$2:$AP$280,6,FALSE))</f>
        <v/>
      </c>
    </row>
    <row r="56" spans="2:5" x14ac:dyDescent="0.25">
      <c r="B56" t="str">
        <f t="array" aca="1" ref="B56" ca="1">IF(ROWS($1:54)&lt;=COUNTIF(TS_data,$B$1),INDEX(MesData,SMALL(IF(TS_data=$B$1,ROW(INDIRECT("1:"&amp;ROWS(TS_data)))),ROWS($1:54)),1),"")</f>
        <v/>
      </c>
      <c r="C56" t="str">
        <f t="array" aca="1" ref="C56" ca="1">IF(ROWS($1:54)&lt;=COUNTIF(TS_data,$B$1),INDEX(MesData,SMALL(IF(TS_data=$B$1,ROW(INDIRECT("1:"&amp;ROWS(TS_data)))),ROWS($1:54)),2),"")</f>
        <v/>
      </c>
      <c r="D56" s="13" t="str">
        <f t="array" aca="1" ref="D56" ca="1">IF(ROWS($1:54)&lt;=COUNTIF(TS_data,$B$1),INDEX(MesData,SMALL(IF(TS_data=$B$1,ROW(INDIRECT("1:"&amp;ROWS(TS_data)))),ROWS($1:54)),3),"")</f>
        <v/>
      </c>
      <c r="E56" s="56" t="str">
        <f>IF(A56="","",VLOOKUP($A56,'effectif equipe'!$B$2:$AP$280,6,FALSE))</f>
        <v/>
      </c>
    </row>
    <row r="57" spans="2:5" x14ac:dyDescent="0.25">
      <c r="B57" t="str">
        <f t="array" aca="1" ref="B57" ca="1">IF(ROWS($1:55)&lt;=COUNTIF(TS_data,$B$1),INDEX(MesData,SMALL(IF(TS_data=$B$1,ROW(INDIRECT("1:"&amp;ROWS(TS_data)))),ROWS($1:55)),1),"")</f>
        <v/>
      </c>
      <c r="C57" t="str">
        <f t="array" aca="1" ref="C57" ca="1">IF(ROWS($1:55)&lt;=COUNTIF(TS_data,$B$1),INDEX(MesData,SMALL(IF(TS_data=$B$1,ROW(INDIRECT("1:"&amp;ROWS(TS_data)))),ROWS($1:55)),2),"")</f>
        <v/>
      </c>
      <c r="D57" s="13" t="str">
        <f t="array" aca="1" ref="D57" ca="1">IF(ROWS($1:55)&lt;=COUNTIF(TS_data,$B$1),INDEX(MesData,SMALL(IF(TS_data=$B$1,ROW(INDIRECT("1:"&amp;ROWS(TS_data)))),ROWS($1:55)),3),"")</f>
        <v/>
      </c>
      <c r="E57" s="56" t="str">
        <f>IF(A57="","",VLOOKUP($A57,'effectif equipe'!$B$2:$AP$280,6,FALSE))</f>
        <v/>
      </c>
    </row>
    <row r="58" spans="2:5" x14ac:dyDescent="0.25">
      <c r="B58" t="str">
        <f t="array" aca="1" ref="B58" ca="1">IF(ROWS($1:56)&lt;=COUNTIF(TS_data,$B$1),INDEX(MesData,SMALL(IF(TS_data=$B$1,ROW(INDIRECT("1:"&amp;ROWS(TS_data)))),ROWS($1:56)),1),"")</f>
        <v/>
      </c>
      <c r="C58" t="str">
        <f t="array" aca="1" ref="C58" ca="1">IF(ROWS($1:56)&lt;=COUNTIF(TS_data,$B$1),INDEX(MesData,SMALL(IF(TS_data=$B$1,ROW(INDIRECT("1:"&amp;ROWS(TS_data)))),ROWS($1:56)),2),"")</f>
        <v/>
      </c>
      <c r="D58" s="13" t="str">
        <f t="array" aca="1" ref="D58" ca="1">IF(ROWS($1:56)&lt;=COUNTIF(TS_data,$B$1),INDEX(MesData,SMALL(IF(TS_data=$B$1,ROW(INDIRECT("1:"&amp;ROWS(TS_data)))),ROWS($1:56)),3),"")</f>
        <v/>
      </c>
      <c r="E58" s="56" t="str">
        <f>IF(A58="","",VLOOKUP($A58,'effectif equipe'!$B$2:$AP$280,6,FALSE))</f>
        <v/>
      </c>
    </row>
    <row r="59" spans="2:5" x14ac:dyDescent="0.25">
      <c r="B59" t="str">
        <f t="array" aca="1" ref="B59" ca="1">IF(ROWS($1:57)&lt;=COUNTIF(TS_data,$B$1),INDEX(MesData,SMALL(IF(TS_data=$B$1,ROW(INDIRECT("1:"&amp;ROWS(TS_data)))),ROWS($1:57)),1),"")</f>
        <v/>
      </c>
      <c r="C59" t="str">
        <f t="array" aca="1" ref="C59" ca="1">IF(ROWS($1:57)&lt;=COUNTIF(TS_data,$B$1),INDEX(MesData,SMALL(IF(TS_data=$B$1,ROW(INDIRECT("1:"&amp;ROWS(TS_data)))),ROWS($1:57)),2),"")</f>
        <v/>
      </c>
      <c r="D59" s="13" t="str">
        <f t="array" aca="1" ref="D59" ca="1">IF(ROWS($1:57)&lt;=COUNTIF(TS_data,$B$1),INDEX(MesData,SMALL(IF(TS_data=$B$1,ROW(INDIRECT("1:"&amp;ROWS(TS_data)))),ROWS($1:57)),3),"")</f>
        <v/>
      </c>
      <c r="E59" s="56" t="str">
        <f>IF(A59="","",VLOOKUP($A59,'effectif equipe'!$B$2:$AP$280,6,FALSE))</f>
        <v/>
      </c>
    </row>
    <row r="60" spans="2:5" x14ac:dyDescent="0.25">
      <c r="B60" t="str">
        <f t="array" aca="1" ref="B60" ca="1">IF(ROWS($1:58)&lt;=COUNTIF(TS_data,$B$1),INDEX(MesData,SMALL(IF(TS_data=$B$1,ROW(INDIRECT("1:"&amp;ROWS(TS_data)))),ROWS($1:58)),1),"")</f>
        <v/>
      </c>
      <c r="C60" t="str">
        <f t="array" aca="1" ref="C60" ca="1">IF(ROWS($1:58)&lt;=COUNTIF(TS_data,$B$1),INDEX(MesData,SMALL(IF(TS_data=$B$1,ROW(INDIRECT("1:"&amp;ROWS(TS_data)))),ROWS($1:58)),2),"")</f>
        <v/>
      </c>
      <c r="D60" s="13" t="str">
        <f t="array" aca="1" ref="D60" ca="1">IF(ROWS($1:58)&lt;=COUNTIF(TS_data,$B$1),INDEX(MesData,SMALL(IF(TS_data=$B$1,ROW(INDIRECT("1:"&amp;ROWS(TS_data)))),ROWS($1:58)),3),"")</f>
        <v/>
      </c>
      <c r="E60" s="56" t="str">
        <f>IF(A60="","",VLOOKUP($A60,'effectif equipe'!$B$2:$AP$280,6,FALSE))</f>
        <v/>
      </c>
    </row>
    <row r="61" spans="2:5" x14ac:dyDescent="0.25">
      <c r="B61" t="str">
        <f t="array" aca="1" ref="B61" ca="1">IF(ROWS($1:59)&lt;=COUNTIF(TS_data,$B$1),INDEX(MesData,SMALL(IF(TS_data=$B$1,ROW(INDIRECT("1:"&amp;ROWS(TS_data)))),ROWS($1:59)),1),"")</f>
        <v/>
      </c>
      <c r="C61" t="str">
        <f t="array" aca="1" ref="C61" ca="1">IF(ROWS($1:59)&lt;=COUNTIF(TS_data,$B$1),INDEX(MesData,SMALL(IF(TS_data=$B$1,ROW(INDIRECT("1:"&amp;ROWS(TS_data)))),ROWS($1:59)),2),"")</f>
        <v/>
      </c>
      <c r="D61" s="13" t="str">
        <f t="array" aca="1" ref="D61" ca="1">IF(ROWS($1:59)&lt;=COUNTIF(TS_data,$B$1),INDEX(MesData,SMALL(IF(TS_data=$B$1,ROW(INDIRECT("1:"&amp;ROWS(TS_data)))),ROWS($1:59)),3),"")</f>
        <v/>
      </c>
      <c r="E61" s="56" t="str">
        <f>IF(A61="","",VLOOKUP($A61,'effectif equipe'!$B$2:$AP$280,6,FALSE))</f>
        <v/>
      </c>
    </row>
    <row r="62" spans="2:5" x14ac:dyDescent="0.25">
      <c r="B62" t="str">
        <f t="array" aca="1" ref="B62" ca="1">IF(ROWS($1:60)&lt;=COUNTIF(TS_data,$B$1),INDEX(MesData,SMALL(IF(TS_data=$B$1,ROW(INDIRECT("1:"&amp;ROWS(TS_data)))),ROWS($1:60)),1),"")</f>
        <v/>
      </c>
      <c r="C62" t="str">
        <f t="array" aca="1" ref="C62" ca="1">IF(ROWS($1:60)&lt;=COUNTIF(TS_data,$B$1),INDEX(MesData,SMALL(IF(TS_data=$B$1,ROW(INDIRECT("1:"&amp;ROWS(TS_data)))),ROWS($1:60)),2),"")</f>
        <v/>
      </c>
      <c r="D62" s="13" t="str">
        <f t="array" aca="1" ref="D62" ca="1">IF(ROWS($1:60)&lt;=COUNTIF(TS_data,$B$1),INDEX(MesData,SMALL(IF(TS_data=$B$1,ROW(INDIRECT("1:"&amp;ROWS(TS_data)))),ROWS($1:60)),3),"")</f>
        <v/>
      </c>
      <c r="E62" s="56" t="str">
        <f>IF(A62="","",VLOOKUP($A62,'effectif equipe'!$B$2:$AP$280,6,FALSE))</f>
        <v/>
      </c>
    </row>
    <row r="63" spans="2:5" x14ac:dyDescent="0.25">
      <c r="B63" t="str">
        <f t="array" aca="1" ref="B63" ca="1">IF(ROWS($1:61)&lt;=COUNTIF(TS_data,$B$1),INDEX(MesData,SMALL(IF(TS_data=$B$1,ROW(INDIRECT("1:"&amp;ROWS(TS_data)))),ROWS($1:61)),1),"")</f>
        <v/>
      </c>
      <c r="C63" t="str">
        <f t="array" aca="1" ref="C63" ca="1">IF(ROWS($1:61)&lt;=COUNTIF(TS_data,$B$1),INDEX(MesData,SMALL(IF(TS_data=$B$1,ROW(INDIRECT("1:"&amp;ROWS(TS_data)))),ROWS($1:61)),2),"")</f>
        <v/>
      </c>
      <c r="D63" s="13" t="str">
        <f t="array" aca="1" ref="D63" ca="1">IF(ROWS($1:61)&lt;=COUNTIF(TS_data,$B$1),INDEX(MesData,SMALL(IF(TS_data=$B$1,ROW(INDIRECT("1:"&amp;ROWS(TS_data)))),ROWS($1:61)),3),"")</f>
        <v/>
      </c>
      <c r="E63" s="56" t="str">
        <f>IF(A63="","",VLOOKUP($A63,'effectif equipe'!$B$2:$AP$280,6,FALSE))</f>
        <v/>
      </c>
    </row>
    <row r="64" spans="2:5" x14ac:dyDescent="0.25">
      <c r="B64" t="str">
        <f t="array" aca="1" ref="B64" ca="1">IF(ROWS($1:62)&lt;=COUNTIF(TS_data,$B$1),INDEX(MesData,SMALL(IF(TS_data=$B$1,ROW(INDIRECT("1:"&amp;ROWS(TS_data)))),ROWS($1:62)),1),"")</f>
        <v/>
      </c>
      <c r="C64" t="str">
        <f t="array" aca="1" ref="C64" ca="1">IF(ROWS($1:62)&lt;=COUNTIF(TS_data,$B$1),INDEX(MesData,SMALL(IF(TS_data=$B$1,ROW(INDIRECT("1:"&amp;ROWS(TS_data)))),ROWS($1:62)),2),"")</f>
        <v/>
      </c>
      <c r="D64" s="13" t="str">
        <f t="array" aca="1" ref="D64" ca="1">IF(ROWS($1:62)&lt;=COUNTIF(TS_data,$B$1),INDEX(MesData,SMALL(IF(TS_data=$B$1,ROW(INDIRECT("1:"&amp;ROWS(TS_data)))),ROWS($1:62)),3),"")</f>
        <v/>
      </c>
      <c r="E64" s="56" t="str">
        <f>IF(A64="","",VLOOKUP($A64,'effectif equipe'!$B$2:$AP$280,6,FALSE))</f>
        <v/>
      </c>
    </row>
    <row r="65" spans="2:5" x14ac:dyDescent="0.25">
      <c r="B65" t="str">
        <f t="array" aca="1" ref="B65" ca="1">IF(ROWS($1:63)&lt;=COUNTIF(TS_data,$B$1),INDEX(MesData,SMALL(IF(TS_data=$B$1,ROW(INDIRECT("1:"&amp;ROWS(TS_data)))),ROWS($1:63)),1),"")</f>
        <v/>
      </c>
      <c r="C65" t="str">
        <f t="array" aca="1" ref="C65" ca="1">IF(ROWS($1:63)&lt;=COUNTIF(TS_data,$B$1),INDEX(MesData,SMALL(IF(TS_data=$B$1,ROW(INDIRECT("1:"&amp;ROWS(TS_data)))),ROWS($1:63)),2),"")</f>
        <v/>
      </c>
      <c r="D65" s="13" t="str">
        <f t="array" aca="1" ref="D65" ca="1">IF(ROWS($1:63)&lt;=COUNTIF(TS_data,$B$1),INDEX(MesData,SMALL(IF(TS_data=$B$1,ROW(INDIRECT("1:"&amp;ROWS(TS_data)))),ROWS($1:63)),3),"")</f>
        <v/>
      </c>
      <c r="E65" s="56" t="str">
        <f>IF(A65="","",VLOOKUP($A65,'effectif equipe'!$B$2:$AP$280,6,FALSE))</f>
        <v/>
      </c>
    </row>
    <row r="66" spans="2:5" x14ac:dyDescent="0.25">
      <c r="B66" t="str">
        <f t="array" aca="1" ref="B66" ca="1">IF(ROWS($1:64)&lt;=COUNTIF(TS_data,$B$1),INDEX(MesData,SMALL(IF(TS_data=$B$1,ROW(INDIRECT("1:"&amp;ROWS(TS_data)))),ROWS($1:64)),1),"")</f>
        <v/>
      </c>
      <c r="C66" t="str">
        <f t="array" aca="1" ref="C66" ca="1">IF(ROWS($1:64)&lt;=COUNTIF(TS_data,$B$1),INDEX(MesData,SMALL(IF(TS_data=$B$1,ROW(INDIRECT("1:"&amp;ROWS(TS_data)))),ROWS($1:64)),2),"")</f>
        <v/>
      </c>
      <c r="D66" s="13" t="str">
        <f t="array" aca="1" ref="D66" ca="1">IF(ROWS($1:64)&lt;=COUNTIF(TS_data,$B$1),INDEX(MesData,SMALL(IF(TS_data=$B$1,ROW(INDIRECT("1:"&amp;ROWS(TS_data)))),ROWS($1:64)),3),"")</f>
        <v/>
      </c>
      <c r="E66" s="56" t="str">
        <f>IF(A66="","",VLOOKUP($A66,'effectif equipe'!$B$2:$AP$280,6,FALSE))</f>
        <v/>
      </c>
    </row>
    <row r="67" spans="2:5" x14ac:dyDescent="0.25">
      <c r="B67" t="str">
        <f t="array" aca="1" ref="B67" ca="1">IF(ROWS($1:65)&lt;=COUNTIF(TS_data,$B$1),INDEX(MesData,SMALL(IF(TS_data=$B$1,ROW(INDIRECT("1:"&amp;ROWS(TS_data)))),ROWS($1:65)),1),"")</f>
        <v/>
      </c>
      <c r="C67" t="str">
        <f t="array" aca="1" ref="C67" ca="1">IF(ROWS($1:65)&lt;=COUNTIF(TS_data,$B$1),INDEX(MesData,SMALL(IF(TS_data=$B$1,ROW(INDIRECT("1:"&amp;ROWS(TS_data)))),ROWS($1:65)),2),"")</f>
        <v/>
      </c>
      <c r="D67" s="13" t="str">
        <f t="array" aca="1" ref="D67" ca="1">IF(ROWS($1:65)&lt;=COUNTIF(TS_data,$B$1),INDEX(MesData,SMALL(IF(TS_data=$B$1,ROW(INDIRECT("1:"&amp;ROWS(TS_data)))),ROWS($1:65)),3),"")</f>
        <v/>
      </c>
      <c r="E67" s="56" t="str">
        <f>IF(A67="","",VLOOKUP($A67,'effectif equipe'!$B$2:$AP$280,6,FALSE))</f>
        <v/>
      </c>
    </row>
    <row r="68" spans="2:5" x14ac:dyDescent="0.25">
      <c r="B68" t="str">
        <f t="array" aca="1" ref="B68" ca="1">IF(ROWS($1:66)&lt;=COUNTIF(TS_data,$B$1),INDEX(MesData,SMALL(IF(TS_data=$B$1,ROW(INDIRECT("1:"&amp;ROWS(TS_data)))),ROWS($1:66)),1),"")</f>
        <v/>
      </c>
      <c r="C68" t="str">
        <f t="array" aca="1" ref="C68" ca="1">IF(ROWS($1:66)&lt;=COUNTIF(TS_data,$B$1),INDEX(MesData,SMALL(IF(TS_data=$B$1,ROW(INDIRECT("1:"&amp;ROWS(TS_data)))),ROWS($1:66)),2),"")</f>
        <v/>
      </c>
      <c r="D68" s="13" t="str">
        <f t="array" aca="1" ref="D68" ca="1">IF(ROWS($1:66)&lt;=COUNTIF(TS_data,$B$1),INDEX(MesData,SMALL(IF(TS_data=$B$1,ROW(INDIRECT("1:"&amp;ROWS(TS_data)))),ROWS($1:66)),3),"")</f>
        <v/>
      </c>
      <c r="E68" s="56" t="str">
        <f>IF(A68="","",VLOOKUP($A68,'effectif equipe'!$B$2:$AP$280,6,FALSE))</f>
        <v/>
      </c>
    </row>
    <row r="69" spans="2:5" x14ac:dyDescent="0.25">
      <c r="B69" t="str">
        <f t="array" aca="1" ref="B69" ca="1">IF(ROWS($1:67)&lt;=COUNTIF(TS_data,$B$1),INDEX(MesData,SMALL(IF(TS_data=$B$1,ROW(INDIRECT("1:"&amp;ROWS(TS_data)))),ROWS($1:67)),1),"")</f>
        <v/>
      </c>
      <c r="C69" t="str">
        <f t="array" aca="1" ref="C69" ca="1">IF(ROWS($1:67)&lt;=COUNTIF(TS_data,$B$1),INDEX(MesData,SMALL(IF(TS_data=$B$1,ROW(INDIRECT("1:"&amp;ROWS(TS_data)))),ROWS($1:67)),2),"")</f>
        <v/>
      </c>
      <c r="D69" s="13" t="str">
        <f t="array" aca="1" ref="D69" ca="1">IF(ROWS($1:67)&lt;=COUNTIF(TS_data,$B$1),INDEX(MesData,SMALL(IF(TS_data=$B$1,ROW(INDIRECT("1:"&amp;ROWS(TS_data)))),ROWS($1:67)),3),"")</f>
        <v/>
      </c>
      <c r="E69" s="56" t="str">
        <f>IF(A69="","",VLOOKUP($A69,'effectif equipe'!$B$2:$AP$280,6,FALSE))</f>
        <v/>
      </c>
    </row>
    <row r="70" spans="2:5" x14ac:dyDescent="0.25">
      <c r="B70" t="str">
        <f t="array" aca="1" ref="B70" ca="1">IF(ROWS($1:68)&lt;=COUNTIF(TS_data,$B$1),INDEX(MesData,SMALL(IF(TS_data=$B$1,ROW(INDIRECT("1:"&amp;ROWS(TS_data)))),ROWS($1:68)),1),"")</f>
        <v/>
      </c>
      <c r="C70" t="str">
        <f t="array" aca="1" ref="C70" ca="1">IF(ROWS($1:68)&lt;=COUNTIF(TS_data,$B$1),INDEX(MesData,SMALL(IF(TS_data=$B$1,ROW(INDIRECT("1:"&amp;ROWS(TS_data)))),ROWS($1:68)),2),"")</f>
        <v/>
      </c>
      <c r="D70" s="13" t="str">
        <f t="array" aca="1" ref="D70" ca="1">IF(ROWS($1:68)&lt;=COUNTIF(TS_data,$B$1),INDEX(MesData,SMALL(IF(TS_data=$B$1,ROW(INDIRECT("1:"&amp;ROWS(TS_data)))),ROWS($1:68)),3),"")</f>
        <v/>
      </c>
      <c r="E70" s="56" t="str">
        <f>IF(A70="","",VLOOKUP($A70,'effectif equipe'!$B$2:$AP$280,6,FALSE))</f>
        <v/>
      </c>
    </row>
    <row r="71" spans="2:5" x14ac:dyDescent="0.25">
      <c r="B71" t="str">
        <f t="array" aca="1" ref="B71" ca="1">IF(ROWS($1:69)&lt;=COUNTIF(TS_data,$B$1),INDEX(MesData,SMALL(IF(TS_data=$B$1,ROW(INDIRECT("1:"&amp;ROWS(TS_data)))),ROWS($1:69)),1),"")</f>
        <v/>
      </c>
      <c r="C71" t="str">
        <f t="array" aca="1" ref="C71" ca="1">IF(ROWS($1:69)&lt;=COUNTIF(TS_data,$B$1),INDEX(MesData,SMALL(IF(TS_data=$B$1,ROW(INDIRECT("1:"&amp;ROWS(TS_data)))),ROWS($1:69)),2),"")</f>
        <v/>
      </c>
      <c r="D71" s="13" t="str">
        <f t="array" aca="1" ref="D71" ca="1">IF(ROWS($1:69)&lt;=COUNTIF(TS_data,$B$1),INDEX(MesData,SMALL(IF(TS_data=$B$1,ROW(INDIRECT("1:"&amp;ROWS(TS_data)))),ROWS($1:69)),3),"")</f>
        <v/>
      </c>
      <c r="E71" s="56" t="str">
        <f>IF(A71="","",VLOOKUP($A71,'effectif equipe'!$B$2:$AP$280,6,FALSE))</f>
        <v/>
      </c>
    </row>
    <row r="72" spans="2:5" x14ac:dyDescent="0.25">
      <c r="B72" t="str">
        <f t="array" aca="1" ref="B72" ca="1">IF(ROWS($1:70)&lt;=COUNTIF(TS_data,$B$1),INDEX(MesData,SMALL(IF(TS_data=$B$1,ROW(INDIRECT("1:"&amp;ROWS(TS_data)))),ROWS($1:70)),1),"")</f>
        <v/>
      </c>
      <c r="C72" t="str">
        <f t="array" aca="1" ref="C72" ca="1">IF(ROWS($1:70)&lt;=COUNTIF(TS_data,$B$1),INDEX(MesData,SMALL(IF(TS_data=$B$1,ROW(INDIRECT("1:"&amp;ROWS(TS_data)))),ROWS($1:70)),2),"")</f>
        <v/>
      </c>
      <c r="D72" s="13" t="str">
        <f t="array" aca="1" ref="D72" ca="1">IF(ROWS($1:70)&lt;=COUNTIF(TS_data,$B$1),INDEX(MesData,SMALL(IF(TS_data=$B$1,ROW(INDIRECT("1:"&amp;ROWS(TS_data)))),ROWS($1:70)),3),"")</f>
        <v/>
      </c>
      <c r="E72" s="56" t="str">
        <f>IF(A72="","",VLOOKUP($A72,'effectif equipe'!$B$2:$AP$280,6,FALSE))</f>
        <v/>
      </c>
    </row>
    <row r="73" spans="2:5" x14ac:dyDescent="0.25">
      <c r="B73" t="str">
        <f t="array" aca="1" ref="B73" ca="1">IF(ROWS($1:71)&lt;=COUNTIF(TS_data,$B$1),INDEX(MesData,SMALL(IF(TS_data=$B$1,ROW(INDIRECT("1:"&amp;ROWS(TS_data)))),ROWS($1:71)),1),"")</f>
        <v/>
      </c>
      <c r="C73" t="str">
        <f t="array" aca="1" ref="C73" ca="1">IF(ROWS($1:71)&lt;=COUNTIF(TS_data,$B$1),INDEX(MesData,SMALL(IF(TS_data=$B$1,ROW(INDIRECT("1:"&amp;ROWS(TS_data)))),ROWS($1:71)),2),"")</f>
        <v/>
      </c>
      <c r="D73" s="13" t="str">
        <f t="array" aca="1" ref="D73" ca="1">IF(ROWS($1:71)&lt;=COUNTIF(TS_data,$B$1),INDEX(MesData,SMALL(IF(TS_data=$B$1,ROW(INDIRECT("1:"&amp;ROWS(TS_data)))),ROWS($1:71)),3),"")</f>
        <v/>
      </c>
      <c r="E73" s="56" t="str">
        <f>IF(A73="","",VLOOKUP($A73,'effectif equipe'!$B$2:$AP$280,6,FALSE))</f>
        <v/>
      </c>
    </row>
    <row r="74" spans="2:5" x14ac:dyDescent="0.25">
      <c r="B74" t="str">
        <f t="array" aca="1" ref="B74" ca="1">IF(ROWS($1:72)&lt;=COUNTIF(TS_data,$B$1),INDEX(MesData,SMALL(IF(TS_data=$B$1,ROW(INDIRECT("1:"&amp;ROWS(TS_data)))),ROWS($1:72)),1),"")</f>
        <v/>
      </c>
      <c r="C74" t="str">
        <f t="array" aca="1" ref="C74" ca="1">IF(ROWS($1:72)&lt;=COUNTIF(TS_data,$B$1),INDEX(MesData,SMALL(IF(TS_data=$B$1,ROW(INDIRECT("1:"&amp;ROWS(TS_data)))),ROWS($1:72)),2),"")</f>
        <v/>
      </c>
      <c r="D74" s="13" t="str">
        <f t="array" aca="1" ref="D74" ca="1">IF(ROWS($1:72)&lt;=COUNTIF(TS_data,$B$1),INDEX(MesData,SMALL(IF(TS_data=$B$1,ROW(INDIRECT("1:"&amp;ROWS(TS_data)))),ROWS($1:72)),3),"")</f>
        <v/>
      </c>
      <c r="E74" s="56" t="str">
        <f>IF(A74="","",VLOOKUP($A74,'effectif equipe'!$B$2:$AP$280,6,FALSE))</f>
        <v/>
      </c>
    </row>
    <row r="75" spans="2:5" x14ac:dyDescent="0.25">
      <c r="B75" t="str">
        <f t="array" aca="1" ref="B75" ca="1">IF(ROWS($1:73)&lt;=COUNTIF(TS_data,$B$1),INDEX(MesData,SMALL(IF(TS_data=$B$1,ROW(INDIRECT("1:"&amp;ROWS(TS_data)))),ROWS($1:73)),1),"")</f>
        <v/>
      </c>
      <c r="C75" t="str">
        <f t="array" aca="1" ref="C75" ca="1">IF(ROWS($1:73)&lt;=COUNTIF(TS_data,$B$1),INDEX(MesData,SMALL(IF(TS_data=$B$1,ROW(INDIRECT("1:"&amp;ROWS(TS_data)))),ROWS($1:73)),2),"")</f>
        <v/>
      </c>
      <c r="D75" s="13" t="str">
        <f t="array" aca="1" ref="D75" ca="1">IF(ROWS($1:73)&lt;=COUNTIF(TS_data,$B$1),INDEX(MesData,SMALL(IF(TS_data=$B$1,ROW(INDIRECT("1:"&amp;ROWS(TS_data)))),ROWS($1:73)),3),"")</f>
        <v/>
      </c>
      <c r="E75" s="56" t="str">
        <f>IF(A75="","",VLOOKUP($A75,'effectif equipe'!$B$2:$AP$280,6,FALSE))</f>
        <v/>
      </c>
    </row>
    <row r="76" spans="2:5" x14ac:dyDescent="0.25">
      <c r="B76" t="str">
        <f t="array" aca="1" ref="B76" ca="1">IF(ROWS($1:74)&lt;=COUNTIF(TS_data,$B$1),INDEX(MesData,SMALL(IF(TS_data=$B$1,ROW(INDIRECT("1:"&amp;ROWS(TS_data)))),ROWS($1:74)),1),"")</f>
        <v/>
      </c>
      <c r="C76" t="str">
        <f t="array" aca="1" ref="C76" ca="1">IF(ROWS($1:74)&lt;=COUNTIF(TS_data,$B$1),INDEX(MesData,SMALL(IF(TS_data=$B$1,ROW(INDIRECT("1:"&amp;ROWS(TS_data)))),ROWS($1:74)),2),"")</f>
        <v/>
      </c>
      <c r="D76" s="13" t="str">
        <f t="array" aca="1" ref="D76" ca="1">IF(ROWS($1:74)&lt;=COUNTIF(TS_data,$B$1),INDEX(MesData,SMALL(IF(TS_data=$B$1,ROW(INDIRECT("1:"&amp;ROWS(TS_data)))),ROWS($1:74)),3),"")</f>
        <v/>
      </c>
      <c r="E76" s="56" t="str">
        <f>IF(A76="","",VLOOKUP($A76,'effectif equipe'!$B$2:$AP$280,6,FALSE))</f>
        <v/>
      </c>
    </row>
    <row r="77" spans="2:5" x14ac:dyDescent="0.25">
      <c r="B77" t="str">
        <f t="array" aca="1" ref="B77" ca="1">IF(ROWS($1:75)&lt;=COUNTIF(TS_data,$B$1),INDEX(MesData,SMALL(IF(TS_data=$B$1,ROW(INDIRECT("1:"&amp;ROWS(TS_data)))),ROWS($1:75)),1),"")</f>
        <v/>
      </c>
      <c r="C77" t="str">
        <f t="array" aca="1" ref="C77" ca="1">IF(ROWS($1:75)&lt;=COUNTIF(TS_data,$B$1),INDEX(MesData,SMALL(IF(TS_data=$B$1,ROW(INDIRECT("1:"&amp;ROWS(TS_data)))),ROWS($1:75)),2),"")</f>
        <v/>
      </c>
      <c r="D77" s="13" t="str">
        <f t="array" aca="1" ref="D77" ca="1">IF(ROWS($1:75)&lt;=COUNTIF(TS_data,$B$1),INDEX(MesData,SMALL(IF(TS_data=$B$1,ROW(INDIRECT("1:"&amp;ROWS(TS_data)))),ROWS($1:75)),3),"")</f>
        <v/>
      </c>
      <c r="E77" s="56" t="str">
        <f>IF(A77="","",VLOOKUP($A77,'effectif equipe'!$B$2:$AP$280,6,FALSE))</f>
        <v/>
      </c>
    </row>
    <row r="78" spans="2:5" x14ac:dyDescent="0.25">
      <c r="B78" t="str">
        <f t="array" aca="1" ref="B78" ca="1">IF(ROWS($1:76)&lt;=COUNTIF(TS_data,$B$1),INDEX(MesData,SMALL(IF(TS_data=$B$1,ROW(INDIRECT("1:"&amp;ROWS(TS_data)))),ROWS($1:76)),1),"")</f>
        <v/>
      </c>
      <c r="C78" t="str">
        <f t="array" aca="1" ref="C78" ca="1">IF(ROWS($1:76)&lt;=COUNTIF(TS_data,$B$1),INDEX(MesData,SMALL(IF(TS_data=$B$1,ROW(INDIRECT("1:"&amp;ROWS(TS_data)))),ROWS($1:76)),2),"")</f>
        <v/>
      </c>
      <c r="D78" s="13" t="str">
        <f t="array" aca="1" ref="D78" ca="1">IF(ROWS($1:76)&lt;=COUNTIF(TS_data,$B$1),INDEX(MesData,SMALL(IF(TS_data=$B$1,ROW(INDIRECT("1:"&amp;ROWS(TS_data)))),ROWS($1:76)),3),"")</f>
        <v/>
      </c>
      <c r="E78" s="56" t="str">
        <f>IF(A78="","",VLOOKUP($A78,'effectif equipe'!$B$2:$AP$280,6,FALSE))</f>
        <v/>
      </c>
    </row>
    <row r="79" spans="2:5" x14ac:dyDescent="0.25">
      <c r="B79" t="str">
        <f t="array" aca="1" ref="B79" ca="1">IF(ROWS($1:77)&lt;=COUNTIF(TS_data,$B$1),INDEX(MesData,SMALL(IF(TS_data=$B$1,ROW(INDIRECT("1:"&amp;ROWS(TS_data)))),ROWS($1:77)),1),"")</f>
        <v/>
      </c>
      <c r="C79" t="str">
        <f t="array" aca="1" ref="C79" ca="1">IF(ROWS($1:77)&lt;=COUNTIF(TS_data,$B$1),INDEX(MesData,SMALL(IF(TS_data=$B$1,ROW(INDIRECT("1:"&amp;ROWS(TS_data)))),ROWS($1:77)),2),"")</f>
        <v/>
      </c>
      <c r="D79" s="13" t="str">
        <f t="array" aca="1" ref="D79" ca="1">IF(ROWS($1:77)&lt;=COUNTIF(TS_data,$B$1),INDEX(MesData,SMALL(IF(TS_data=$B$1,ROW(INDIRECT("1:"&amp;ROWS(TS_data)))),ROWS($1:77)),3),"")</f>
        <v/>
      </c>
      <c r="E79" s="56" t="str">
        <f>IF(A79="","",VLOOKUP($A79,'effectif equipe'!$B$2:$AP$280,6,FALSE))</f>
        <v/>
      </c>
    </row>
    <row r="80" spans="2:5" x14ac:dyDescent="0.25">
      <c r="B80" t="str">
        <f t="array" aca="1" ref="B80" ca="1">IF(ROWS($1:78)&lt;=COUNTIF(TS_data,$B$1),INDEX(MesData,SMALL(IF(TS_data=$B$1,ROW(INDIRECT("1:"&amp;ROWS(TS_data)))),ROWS($1:78)),1),"")</f>
        <v/>
      </c>
      <c r="C80" t="str">
        <f t="array" aca="1" ref="C80" ca="1">IF(ROWS($1:78)&lt;=COUNTIF(TS_data,$B$1),INDEX(MesData,SMALL(IF(TS_data=$B$1,ROW(INDIRECT("1:"&amp;ROWS(TS_data)))),ROWS($1:78)),2),"")</f>
        <v/>
      </c>
      <c r="D80" s="13" t="str">
        <f t="array" aca="1" ref="D80" ca="1">IF(ROWS($1:78)&lt;=COUNTIF(TS_data,$B$1),INDEX(MesData,SMALL(IF(TS_data=$B$1,ROW(INDIRECT("1:"&amp;ROWS(TS_data)))),ROWS($1:78)),3),"")</f>
        <v/>
      </c>
      <c r="E80" s="56" t="str">
        <f>IF(A80="","",VLOOKUP($A80,'effectif equipe'!$B$2:$AP$280,6,FALSE))</f>
        <v/>
      </c>
    </row>
    <row r="81" spans="2:5" x14ac:dyDescent="0.25">
      <c r="B81" t="str">
        <f t="array" aca="1" ref="B81" ca="1">IF(ROWS($1:79)&lt;=COUNTIF(TS_data,$B$1),INDEX(MesData,SMALL(IF(TS_data=$B$1,ROW(INDIRECT("1:"&amp;ROWS(TS_data)))),ROWS($1:79)),1),"")</f>
        <v/>
      </c>
      <c r="C81" t="str">
        <f t="array" aca="1" ref="C81" ca="1">IF(ROWS($1:79)&lt;=COUNTIF(TS_data,$B$1),INDEX(MesData,SMALL(IF(TS_data=$B$1,ROW(INDIRECT("1:"&amp;ROWS(TS_data)))),ROWS($1:79)),2),"")</f>
        <v/>
      </c>
      <c r="D81" s="13" t="str">
        <f t="array" aca="1" ref="D81" ca="1">IF(ROWS($1:79)&lt;=COUNTIF(TS_data,$B$1),INDEX(MesData,SMALL(IF(TS_data=$B$1,ROW(INDIRECT("1:"&amp;ROWS(TS_data)))),ROWS($1:79)),3),"")</f>
        <v/>
      </c>
      <c r="E81" s="56" t="str">
        <f>IF(A81="","",VLOOKUP($A81,'effectif equipe'!$B$2:$AP$280,6,FALSE))</f>
        <v/>
      </c>
    </row>
    <row r="82" spans="2:5" x14ac:dyDescent="0.25">
      <c r="B82" t="str">
        <f t="array" aca="1" ref="B82" ca="1">IF(ROWS($1:80)&lt;=COUNTIF(TS_data,$B$1),INDEX(MesData,SMALL(IF(TS_data=$B$1,ROW(INDIRECT("1:"&amp;ROWS(TS_data)))),ROWS($1:80)),1),"")</f>
        <v/>
      </c>
      <c r="C82" t="str">
        <f t="array" aca="1" ref="C82" ca="1">IF(ROWS($1:80)&lt;=COUNTIF(TS_data,$B$1),INDEX(MesData,SMALL(IF(TS_data=$B$1,ROW(INDIRECT("1:"&amp;ROWS(TS_data)))),ROWS($1:80)),2),"")</f>
        <v/>
      </c>
      <c r="D82" s="13" t="str">
        <f t="array" aca="1" ref="D82" ca="1">IF(ROWS($1:80)&lt;=COUNTIF(TS_data,$B$1),INDEX(MesData,SMALL(IF(TS_data=$B$1,ROW(INDIRECT("1:"&amp;ROWS(TS_data)))),ROWS($1:80)),3),"")</f>
        <v/>
      </c>
      <c r="E82" s="56" t="str">
        <f>IF(A82="","",VLOOKUP($A82,'effectif equipe'!$B$2:$AP$280,6,FALSE))</f>
        <v/>
      </c>
    </row>
    <row r="83" spans="2:5" x14ac:dyDescent="0.25">
      <c r="B83" t="str">
        <f t="array" aca="1" ref="B83" ca="1">IF(ROWS($1:81)&lt;=COUNTIF(TS_data,$B$1),INDEX(MesData,SMALL(IF(TS_data=$B$1,ROW(INDIRECT("1:"&amp;ROWS(TS_data)))),ROWS($1:81)),1),"")</f>
        <v/>
      </c>
      <c r="C83" t="str">
        <f t="array" aca="1" ref="C83" ca="1">IF(ROWS($1:81)&lt;=COUNTIF(TS_data,$B$1),INDEX(MesData,SMALL(IF(TS_data=$B$1,ROW(INDIRECT("1:"&amp;ROWS(TS_data)))),ROWS($1:81)),2),"")</f>
        <v/>
      </c>
      <c r="D83" s="13" t="str">
        <f t="array" aca="1" ref="D83" ca="1">IF(ROWS($1:81)&lt;=COUNTIF(TS_data,$B$1),INDEX(MesData,SMALL(IF(TS_data=$B$1,ROW(INDIRECT("1:"&amp;ROWS(TS_data)))),ROWS($1:81)),3),"")</f>
        <v/>
      </c>
      <c r="E83" s="56" t="str">
        <f>IF(A83="","",VLOOKUP($A83,'effectif equipe'!$B$2:$AP$280,6,FALSE))</f>
        <v/>
      </c>
    </row>
    <row r="84" spans="2:5" x14ac:dyDescent="0.25">
      <c r="B84" t="str">
        <f t="array" aca="1" ref="B84" ca="1">IF(ROWS($1:82)&lt;=COUNTIF(TS_data,$B$1),INDEX(MesData,SMALL(IF(TS_data=$B$1,ROW(INDIRECT("1:"&amp;ROWS(TS_data)))),ROWS($1:82)),1),"")</f>
        <v/>
      </c>
      <c r="C84" t="str">
        <f t="array" aca="1" ref="C84" ca="1">IF(ROWS($1:82)&lt;=COUNTIF(TS_data,$B$1),INDEX(MesData,SMALL(IF(TS_data=$B$1,ROW(INDIRECT("1:"&amp;ROWS(TS_data)))),ROWS($1:82)),2),"")</f>
        <v/>
      </c>
      <c r="D84" s="13" t="str">
        <f t="array" aca="1" ref="D84" ca="1">IF(ROWS($1:82)&lt;=COUNTIF(TS_data,$B$1),INDEX(MesData,SMALL(IF(TS_data=$B$1,ROW(INDIRECT("1:"&amp;ROWS(TS_data)))),ROWS($1:82)),3),"")</f>
        <v/>
      </c>
      <c r="E84" s="56" t="str">
        <f>IF(A84="","",VLOOKUP($A84,'effectif equipe'!$B$2:$AP$280,6,FALSE))</f>
        <v/>
      </c>
    </row>
    <row r="85" spans="2:5" x14ac:dyDescent="0.25">
      <c r="B85" t="str">
        <f t="array" aca="1" ref="B85" ca="1">IF(ROWS($1:83)&lt;=COUNTIF(TS_data,$B$1),INDEX(MesData,SMALL(IF(TS_data=$B$1,ROW(INDIRECT("1:"&amp;ROWS(TS_data)))),ROWS($1:83)),1),"")</f>
        <v/>
      </c>
      <c r="C85" t="str">
        <f t="array" aca="1" ref="C85" ca="1">IF(ROWS($1:83)&lt;=COUNTIF(TS_data,$B$1),INDEX(MesData,SMALL(IF(TS_data=$B$1,ROW(INDIRECT("1:"&amp;ROWS(TS_data)))),ROWS($1:83)),2),"")</f>
        <v/>
      </c>
      <c r="D85" s="13" t="str">
        <f t="array" aca="1" ref="D85" ca="1">IF(ROWS($1:83)&lt;=COUNTIF(TS_data,$B$1),INDEX(MesData,SMALL(IF(TS_data=$B$1,ROW(INDIRECT("1:"&amp;ROWS(TS_data)))),ROWS($1:83)),3),"")</f>
        <v/>
      </c>
      <c r="E85" s="56" t="str">
        <f>IF(A85="","",VLOOKUP($A85,'effectif equipe'!$B$2:$AP$280,6,FALSE))</f>
        <v/>
      </c>
    </row>
    <row r="86" spans="2:5" x14ac:dyDescent="0.25">
      <c r="B86" t="str">
        <f t="array" aca="1" ref="B86" ca="1">IF(ROWS($1:84)&lt;=COUNTIF(TS_data,$B$1),INDEX(MesData,SMALL(IF(TS_data=$B$1,ROW(INDIRECT("1:"&amp;ROWS(TS_data)))),ROWS($1:84)),1),"")</f>
        <v/>
      </c>
      <c r="C86" t="str">
        <f t="array" aca="1" ref="C86" ca="1">IF(ROWS($1:84)&lt;=COUNTIF(TS_data,$B$1),INDEX(MesData,SMALL(IF(TS_data=$B$1,ROW(INDIRECT("1:"&amp;ROWS(TS_data)))),ROWS($1:84)),2),"")</f>
        <v/>
      </c>
      <c r="D86" s="13" t="str">
        <f t="array" aca="1" ref="D86" ca="1">IF(ROWS($1:84)&lt;=COUNTIF(TS_data,$B$1),INDEX(MesData,SMALL(IF(TS_data=$B$1,ROW(INDIRECT("1:"&amp;ROWS(TS_data)))),ROWS($1:84)),3),"")</f>
        <v/>
      </c>
      <c r="E86" s="56" t="str">
        <f>IF(A86="","",VLOOKUP($A86,'effectif equipe'!$B$2:$AP$280,6,FALSE))</f>
        <v/>
      </c>
    </row>
    <row r="87" spans="2:5" x14ac:dyDescent="0.25">
      <c r="B87" t="str">
        <f t="array" aca="1" ref="B87" ca="1">IF(ROWS($1:85)&lt;=COUNTIF(TS_data,$B$1),INDEX(MesData,SMALL(IF(TS_data=$B$1,ROW(INDIRECT("1:"&amp;ROWS(TS_data)))),ROWS($1:85)),1),"")</f>
        <v/>
      </c>
      <c r="C87" t="str">
        <f t="array" aca="1" ref="C87" ca="1">IF(ROWS($1:85)&lt;=COUNTIF(TS_data,$B$1),INDEX(MesData,SMALL(IF(TS_data=$B$1,ROW(INDIRECT("1:"&amp;ROWS(TS_data)))),ROWS($1:85)),2),"")</f>
        <v/>
      </c>
      <c r="D87" s="13" t="str">
        <f t="array" aca="1" ref="D87" ca="1">IF(ROWS($1:85)&lt;=COUNTIF(TS_data,$B$1),INDEX(MesData,SMALL(IF(TS_data=$B$1,ROW(INDIRECT("1:"&amp;ROWS(TS_data)))),ROWS($1:85)),3),"")</f>
        <v/>
      </c>
      <c r="E87" s="56" t="str">
        <f>IF(A87="","",VLOOKUP($A87,'effectif equipe'!$B$2:$AP$280,6,FALSE))</f>
        <v/>
      </c>
    </row>
    <row r="88" spans="2:5" x14ac:dyDescent="0.25">
      <c r="B88" t="str">
        <f t="array" aca="1" ref="B88" ca="1">IF(ROWS($1:86)&lt;=COUNTIF(TS_data,$B$1),INDEX(MesData,SMALL(IF(TS_data=$B$1,ROW(INDIRECT("1:"&amp;ROWS(TS_data)))),ROWS($1:86)),1),"")</f>
        <v/>
      </c>
      <c r="C88" t="str">
        <f t="array" aca="1" ref="C88" ca="1">IF(ROWS($1:86)&lt;=COUNTIF(TS_data,$B$1),INDEX(MesData,SMALL(IF(TS_data=$B$1,ROW(INDIRECT("1:"&amp;ROWS(TS_data)))),ROWS($1:86)),2),"")</f>
        <v/>
      </c>
      <c r="D88" s="13" t="str">
        <f t="array" aca="1" ref="D88" ca="1">IF(ROWS($1:86)&lt;=COUNTIF(TS_data,$B$1),INDEX(MesData,SMALL(IF(TS_data=$B$1,ROW(INDIRECT("1:"&amp;ROWS(TS_data)))),ROWS($1:86)),3),"")</f>
        <v/>
      </c>
      <c r="E88" s="56" t="str">
        <f>IF(A88="","",VLOOKUP($A88,'effectif equipe'!$B$2:$AP$280,6,FALSE))</f>
        <v/>
      </c>
    </row>
    <row r="89" spans="2:5" x14ac:dyDescent="0.25">
      <c r="B89" t="str">
        <f t="array" aca="1" ref="B89" ca="1">IF(ROWS($1:87)&lt;=COUNTIF(TS_data,$B$1),INDEX(MesData,SMALL(IF(TS_data=$B$1,ROW(INDIRECT("1:"&amp;ROWS(TS_data)))),ROWS($1:87)),1),"")</f>
        <v/>
      </c>
      <c r="C89" t="str">
        <f t="array" aca="1" ref="C89" ca="1">IF(ROWS($1:87)&lt;=COUNTIF(TS_data,$B$1),INDEX(MesData,SMALL(IF(TS_data=$B$1,ROW(INDIRECT("1:"&amp;ROWS(TS_data)))),ROWS($1:87)),2),"")</f>
        <v/>
      </c>
      <c r="D89" s="13" t="str">
        <f t="array" aca="1" ref="D89" ca="1">IF(ROWS($1:87)&lt;=COUNTIF(TS_data,$B$1),INDEX(MesData,SMALL(IF(TS_data=$B$1,ROW(INDIRECT("1:"&amp;ROWS(TS_data)))),ROWS($1:87)),3),"")</f>
        <v/>
      </c>
      <c r="E89" s="56" t="str">
        <f>IF(A89="","",VLOOKUP($A89,'effectif equipe'!$B$2:$AP$280,6,FALSE))</f>
        <v/>
      </c>
    </row>
    <row r="90" spans="2:5" x14ac:dyDescent="0.25">
      <c r="B90" t="str">
        <f t="array" aca="1" ref="B90" ca="1">IF(ROWS($1:88)&lt;=COUNTIF(TS_data,$B$1),INDEX(MesData,SMALL(IF(TS_data=$B$1,ROW(INDIRECT("1:"&amp;ROWS(TS_data)))),ROWS($1:88)),1),"")</f>
        <v/>
      </c>
      <c r="C90" t="str">
        <f t="array" aca="1" ref="C90" ca="1">IF(ROWS($1:88)&lt;=COUNTIF(TS_data,$B$1),INDEX(MesData,SMALL(IF(TS_data=$B$1,ROW(INDIRECT("1:"&amp;ROWS(TS_data)))),ROWS($1:88)),2),"")</f>
        <v/>
      </c>
      <c r="D90" s="13" t="str">
        <f t="array" aca="1" ref="D90" ca="1">IF(ROWS($1:88)&lt;=COUNTIF(TS_data,$B$1),INDEX(MesData,SMALL(IF(TS_data=$B$1,ROW(INDIRECT("1:"&amp;ROWS(TS_data)))),ROWS($1:88)),3),"")</f>
        <v/>
      </c>
      <c r="E90" s="56" t="str">
        <f>IF(A90="","",VLOOKUP($A90,'effectif equipe'!$B$2:$AP$280,6,FALSE))</f>
        <v/>
      </c>
    </row>
    <row r="91" spans="2:5" x14ac:dyDescent="0.25">
      <c r="B91" t="str">
        <f t="array" aca="1" ref="B91" ca="1">IF(ROWS($1:89)&lt;=COUNTIF(TS_data,$B$1),INDEX(MesData,SMALL(IF(TS_data=$B$1,ROW(INDIRECT("1:"&amp;ROWS(TS_data)))),ROWS($1:89)),1),"")</f>
        <v/>
      </c>
      <c r="C91" t="str">
        <f t="array" aca="1" ref="C91" ca="1">IF(ROWS($1:89)&lt;=COUNTIF(TS_data,$B$1),INDEX(MesData,SMALL(IF(TS_data=$B$1,ROW(INDIRECT("1:"&amp;ROWS(TS_data)))),ROWS($1:89)),2),"")</f>
        <v/>
      </c>
      <c r="D91" s="13" t="str">
        <f t="array" aca="1" ref="D91" ca="1">IF(ROWS($1:89)&lt;=COUNTIF(TS_data,$B$1),INDEX(MesData,SMALL(IF(TS_data=$B$1,ROW(INDIRECT("1:"&amp;ROWS(TS_data)))),ROWS($1:89)),3),"")</f>
        <v/>
      </c>
      <c r="E91" s="56" t="str">
        <f>IF(A91="","",VLOOKUP($A91,'effectif equipe'!$B$2:$AP$280,6,FALSE))</f>
        <v/>
      </c>
    </row>
    <row r="92" spans="2:5" x14ac:dyDescent="0.25">
      <c r="B92" t="str">
        <f t="array" aca="1" ref="B92" ca="1">IF(ROWS($1:90)&lt;=COUNTIF(TS_data,$B$1),INDEX(MesData,SMALL(IF(TS_data=$B$1,ROW(INDIRECT("1:"&amp;ROWS(TS_data)))),ROWS($1:90)),1),"")</f>
        <v/>
      </c>
      <c r="D92" s="13"/>
      <c r="E92" s="56" t="str">
        <f>IF(A92="","",VLOOKUP($A92,'effectif equipe'!$B$2:$AP$280,6,FALSE))</f>
        <v/>
      </c>
    </row>
    <row r="93" spans="2:5" x14ac:dyDescent="0.25">
      <c r="B93" t="str">
        <f t="array" aca="1" ref="B93" ca="1">IF(ROWS($1:91)&lt;=COUNTIF(TS_data,$B$1),INDEX(MesData,SMALL(IF(TS_data=$B$1,ROW(INDIRECT("1:"&amp;ROWS(TS_data)))),ROWS($1:91)),1),"")</f>
        <v/>
      </c>
      <c r="D93" s="13"/>
      <c r="E93" s="56" t="str">
        <f>IF(A93="","",VLOOKUP($A93,'effectif equipe'!$B$2:$AP$280,6,FALSE))</f>
        <v/>
      </c>
    </row>
    <row r="94" spans="2:5" x14ac:dyDescent="0.25">
      <c r="B94" t="str">
        <f t="array" aca="1" ref="B94" ca="1">IF(ROWS($1:92)&lt;=COUNTIF(TS_data,$B$1),INDEX(MesData,SMALL(IF(TS_data=$B$1,ROW(INDIRECT("1:"&amp;ROWS(TS_data)))),ROWS($1:92)),1),"")</f>
        <v/>
      </c>
      <c r="D94" s="13"/>
    </row>
    <row r="95" spans="2:5" x14ac:dyDescent="0.25">
      <c r="B95" t="str">
        <f t="array" aca="1" ref="B95" ca="1">IF(ROWS($1:93)&lt;=COUNTIF(TS_data,$B$1),INDEX(MesData,SMALL(IF(TS_data=$B$1,ROW(INDIRECT("1:"&amp;ROWS(TS_data)))),ROWS($1:93)),1),"")</f>
        <v/>
      </c>
      <c r="D95" s="13"/>
    </row>
    <row r="96" spans="2:5" x14ac:dyDescent="0.25">
      <c r="B96" t="str">
        <f t="array" aca="1" ref="B96" ca="1">IF(ROWS($1:94)&lt;=COUNTIF(TS_data,$B$1),INDEX(MesData,SMALL(IF(TS_data=$B$1,ROW(INDIRECT("1:"&amp;ROWS(TS_data)))),ROWS($1:94)),1),"")</f>
        <v/>
      </c>
      <c r="D96" s="13"/>
    </row>
    <row r="97" spans="2:4" x14ac:dyDescent="0.25">
      <c r="B97" t="str">
        <f t="array" aca="1" ref="B97" ca="1">IF(ROWS($1:95)&lt;=COUNTIF(TS_data,$B$1),INDEX(MesData,SMALL(IF(TS_data=$B$1,ROW(INDIRECT("1:"&amp;ROWS(TS_data)))),ROWS($1:95)),1),"")</f>
        <v/>
      </c>
      <c r="D97" s="13"/>
    </row>
    <row r="98" spans="2:4" x14ac:dyDescent="0.25">
      <c r="B98" t="str">
        <f t="array" aca="1" ref="B98" ca="1">IF(ROWS($1:96)&lt;=COUNTIF(TS_data,$B$1),INDEX(MesData,SMALL(IF(TS_data=$B$1,ROW(INDIRECT("1:"&amp;ROWS(TS_data)))),ROWS($1:96)),1),"")</f>
        <v/>
      </c>
      <c r="D98" s="13"/>
    </row>
    <row r="99" spans="2:4" x14ac:dyDescent="0.25">
      <c r="B99" t="str">
        <f t="array" aca="1" ref="B99" ca="1">IF(ROWS($1:97)&lt;=COUNTIF(TS_data,$B$1),INDEX(MesData,SMALL(IF(TS_data=$B$1,ROW(INDIRECT("1:"&amp;ROWS(TS_data)))),ROWS($1:97)),1),"")</f>
        <v/>
      </c>
      <c r="D99" s="13"/>
    </row>
    <row r="100" spans="2:4" x14ac:dyDescent="0.25">
      <c r="D100" s="13"/>
    </row>
    <row r="101" spans="2:4" x14ac:dyDescent="0.25">
      <c r="D101" s="13"/>
    </row>
    <row r="102" spans="2:4" x14ac:dyDescent="0.25">
      <c r="D102" s="13"/>
    </row>
    <row r="103" spans="2:4" x14ac:dyDescent="0.25">
      <c r="D103" s="13"/>
    </row>
    <row r="104" spans="2:4" x14ac:dyDescent="0.25">
      <c r="D104" s="13"/>
    </row>
    <row r="105" spans="2:4" x14ac:dyDescent="0.25">
      <c r="D105" s="13"/>
    </row>
    <row r="106" spans="2:4" x14ac:dyDescent="0.25">
      <c r="D106" s="13"/>
    </row>
    <row r="107" spans="2:4" x14ac:dyDescent="0.25">
      <c r="D107" s="13"/>
    </row>
    <row r="108" spans="2:4" x14ac:dyDescent="0.25">
      <c r="D108" s="13"/>
    </row>
    <row r="109" spans="2:4" x14ac:dyDescent="0.25">
      <c r="D109" s="13"/>
    </row>
    <row r="110" spans="2:4" x14ac:dyDescent="0.25">
      <c r="D110" s="13"/>
    </row>
    <row r="111" spans="2:4" x14ac:dyDescent="0.25">
      <c r="D111" s="13"/>
    </row>
    <row r="112" spans="2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</sheetData>
  <pageMargins left="0.7" right="0.7" top="0.75" bottom="0.75" header="0.3" footer="0.3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B1" workbookViewId="0">
      <selection activeCell="C23" sqref="C23"/>
    </sheetView>
  </sheetViews>
  <sheetFormatPr baseColWidth="10" defaultColWidth="10.7109375" defaultRowHeight="15" x14ac:dyDescent="0.25"/>
  <cols>
    <col min="1" max="1" width="15.28515625" hidden="1" customWidth="1"/>
    <col min="2" max="2" width="27.5703125" bestFit="1" customWidth="1"/>
    <col min="3" max="3" width="11.5703125" bestFit="1" customWidth="1"/>
    <col min="5" max="5" width="10.7109375" style="49"/>
    <col min="10" max="14" width="0" hidden="1" customWidth="1"/>
  </cols>
  <sheetData>
    <row r="1" spans="1:14" x14ac:dyDescent="0.25">
      <c r="B1" t="s">
        <v>510</v>
      </c>
      <c r="C1" t="e">
        <f>VLOOKUP(B1,'Synthèse eff'!$B$2:$K$11,6,FALSE)</f>
        <v>#N/A</v>
      </c>
    </row>
    <row r="2" spans="1:14" ht="45.75" thickBot="1" x14ac:dyDescent="0.3">
      <c r="B2" s="6" t="s">
        <v>0</v>
      </c>
      <c r="C2" s="7" t="s">
        <v>1</v>
      </c>
      <c r="D2" s="8" t="s">
        <v>2</v>
      </c>
      <c r="E2" s="7" t="s">
        <v>6</v>
      </c>
      <c r="F2" s="7" t="s">
        <v>4</v>
      </c>
      <c r="G2" s="7" t="s">
        <v>5</v>
      </c>
      <c r="H2" s="10" t="s">
        <v>27</v>
      </c>
      <c r="I2" s="10" t="s">
        <v>10</v>
      </c>
      <c r="J2" s="11" t="s">
        <v>33</v>
      </c>
      <c r="K2" s="11" t="s">
        <v>30</v>
      </c>
      <c r="L2" s="11" t="s">
        <v>28</v>
      </c>
      <c r="M2" s="11" t="s">
        <v>31</v>
      </c>
      <c r="N2" s="11" t="s">
        <v>32</v>
      </c>
    </row>
    <row r="3" spans="1:14" ht="15.75" thickTop="1" x14ac:dyDescent="0.25">
      <c r="A3" t="str">
        <f ca="1">+CONCATENATE(B3," ",C3)</f>
        <v xml:space="preserve"> </v>
      </c>
      <c r="B3" t="str">
        <f t="array" aca="1" ref="B3" ca="1">IF(ROWS($1:1)&lt;=COUNTIF(TS_data,$B$1),INDEX(MesData,SMALL(IF(TS_data=$B$1,ROW(INDIRECT("1:"&amp;ROWS(TS_data)))),ROWS($1:1)),1),"")</f>
        <v/>
      </c>
      <c r="C3" t="str">
        <f t="array" aca="1" ref="C3" ca="1">IF(ROWS($1:1)&lt;=COUNTIF(TS_data,$B$1),INDEX(MesData,SMALL(IF(TS_data=$B$1,ROW(INDIRECT("1:"&amp;ROWS(TS_data)))),ROWS($1:1)),2),"")</f>
        <v/>
      </c>
      <c r="D3" s="13" t="str">
        <f t="array" aca="1" ref="D3" ca="1">IF(ROWS($1:1)&lt;=COUNTIF(TS_data,$B$1),INDEX(MesData,SMALL(IF(TS_data=$B$1,ROW(INDIRECT("1:"&amp;ROWS(TS_data)))),ROWS($1:1)),3),"")</f>
        <v/>
      </c>
      <c r="E3" s="56" t="e">
        <f ca="1">IF(A3="","",IF(VLOOKUP($A3,'effectif equipe'!$B$2:$AS$283,6,FALSE)="","",VLOOKUP($A3,'effectif equipe'!$B$2:$AS$283,6,FALSE)))</f>
        <v>#N/A</v>
      </c>
      <c r="F3" s="56" t="str">
        <f ca="1">IF(B3="","",IF(VLOOKUP($A3,'effectif equipe'!$B$2:$AS$283,7,FALSE)="","",VLOOKUP($A3,'effectif equipe'!$B$2:$AS$283,7,FALSE)))</f>
        <v/>
      </c>
      <c r="G3" s="56" t="str">
        <f ca="1">IF(C3="","",IF(VLOOKUP($A3,'effectif equipe'!$B$2:$AS$283,8,FALSE)="","",VLOOKUP($A3,'effectif equipe'!$B$2:$AS$283,8,FALSE)))</f>
        <v/>
      </c>
      <c r="H3" s="56" t="e">
        <f ca="1">IF(A3="","",IF(VLOOKUP($A3,'effectif equipe'!$B$2:$AS$283,16,FALSE)="","",VLOOKUP($A3,'effectif equipe'!$B$2:$AS$283,16,FALSE)))</f>
        <v>#N/A</v>
      </c>
      <c r="I3" s="56" t="e">
        <f ca="1">IF(A3="","",IF(VLOOKUP($A3,'effectif equipe'!$B$2:$AS$283,19,FALSE)="","",VLOOKUP($A3,'effectif equipe'!$B$2:$AS$283,19,FALSE)))</f>
        <v>#N/A</v>
      </c>
      <c r="J3" s="56" t="e">
        <f ca="1">IF(VLOOKUP($A$3,'effectif equipe'!$B$2:$AP$280,7,FALSE)="","",VLOOKUP($A$3,'effectif equipe'!$B$2:$AP$280,7,FALSE))</f>
        <v>#N/A</v>
      </c>
      <c r="K3" s="56" t="e">
        <f ca="1">IF(VLOOKUP($A$3,'effectif equipe'!$B$2:$AP$280,7,FALSE)="","",VLOOKUP($A$3,'effectif equipe'!$B$2:$AP$280,7,FALSE))</f>
        <v>#N/A</v>
      </c>
      <c r="L3" s="56" t="e">
        <f ca="1">IF(VLOOKUP($A$3,'effectif equipe'!$B$2:$AP$280,7,FALSE)="","",VLOOKUP($A$3,'effectif equipe'!$B$2:$AP$280,7,FALSE))</f>
        <v>#N/A</v>
      </c>
      <c r="M3" s="56" t="e">
        <f ca="1">IF(VLOOKUP($A$3,'effectif equipe'!$B$2:$AP$280,7,FALSE)="","",VLOOKUP($A$3,'effectif equipe'!$B$2:$AP$280,7,FALSE))</f>
        <v>#N/A</v>
      </c>
      <c r="N3" s="56" t="e">
        <f ca="1">IF(VLOOKUP($A$3,'effectif equipe'!$B$2:$AP$280,7,FALSE)="","",VLOOKUP($A$3,'effectif equipe'!$B$2:$AP$280,7,FALSE))</f>
        <v>#N/A</v>
      </c>
    </row>
    <row r="4" spans="1:14" x14ac:dyDescent="0.25">
      <c r="A4" t="str">
        <f t="shared" ref="A4:A32" ca="1" si="0">+CONCATENATE(B4," ",C4)</f>
        <v xml:space="preserve"> </v>
      </c>
      <c r="B4" t="str">
        <f t="array" aca="1" ref="B4" ca="1">IF(ROWS($1:2)&lt;=COUNTIF(TS_data,$B$1),INDEX(MesData,SMALL(IF(TS_data=$B$1,ROW(INDIRECT("1:"&amp;ROWS(TS_data)))),ROWS($1:2)),1),"")</f>
        <v/>
      </c>
      <c r="C4" t="str">
        <f t="array" aca="1" ref="C4" ca="1">IF(ROWS($1:2)&lt;=COUNTIF(TS_data,$B$1),INDEX(MesData,SMALL(IF(TS_data=$B$1,ROW(INDIRECT("1:"&amp;ROWS(TS_data)))),ROWS($1:2)),2),"")</f>
        <v/>
      </c>
      <c r="D4" s="13" t="str">
        <f t="array" aca="1" ref="D4" ca="1">IF(ROWS($1:2)&lt;=COUNTIF(TS_data,$B$1),INDEX(MesData,SMALL(IF(TS_data=$B$1,ROW(INDIRECT("1:"&amp;ROWS(TS_data)))),ROWS($1:2)),3),"")</f>
        <v/>
      </c>
      <c r="E4" s="56" t="e">
        <f ca="1">IF(A4="","",IF(VLOOKUP($A4,'effectif equipe'!$B$2:$AS$283,6,FALSE)="","",VLOOKUP($A4,'effectif equipe'!$B$2:$AS$283,6,FALSE)))</f>
        <v>#N/A</v>
      </c>
      <c r="F4" s="56" t="str">
        <f ca="1">IF(B4="","",IF(VLOOKUP($A4,'effectif equipe'!$B$2:$AS$283,7,FALSE)="","",VLOOKUP($A4,'effectif equipe'!$B$2:$AS$283,7,FALSE)))</f>
        <v/>
      </c>
      <c r="G4" s="56" t="str">
        <f ca="1">IF(C4="","",IF(VLOOKUP($A4,'effectif equipe'!$B$2:$AS$283,8,FALSE)="","",VLOOKUP($A4,'effectif equipe'!$B$2:$AS$283,8,FALSE)))</f>
        <v/>
      </c>
      <c r="H4" s="56" t="e">
        <f ca="1">IF(A4="","",IF(VLOOKUP($A4,'effectif equipe'!$B$2:$AS$283,16,FALSE)="","",VLOOKUP($A4,'effectif equipe'!$B$2:$AS$283,16,FALSE)))</f>
        <v>#N/A</v>
      </c>
      <c r="I4" s="56" t="e">
        <f ca="1">IF(A4="","",IF(VLOOKUP($A4,'effectif equipe'!$B$2:$AS$283,19,FALSE)="","",VLOOKUP($A4,'effectif equipe'!$B$2:$AS$283,19,FALSE)))</f>
        <v>#N/A</v>
      </c>
    </row>
    <row r="5" spans="1:14" x14ac:dyDescent="0.25">
      <c r="A5" t="str">
        <f t="shared" ca="1" si="0"/>
        <v xml:space="preserve"> </v>
      </c>
      <c r="B5" t="str">
        <f t="array" aca="1" ref="B5" ca="1">IF(ROWS($1:3)&lt;=COUNTIF(TS_data,$B$1),INDEX(MesData,SMALL(IF(TS_data=$B$1,ROW(INDIRECT("1:"&amp;ROWS(TS_data)))),ROWS($1:3)),1),"")</f>
        <v/>
      </c>
      <c r="C5" t="str">
        <f t="array" aca="1" ref="C5" ca="1">IF(ROWS($1:3)&lt;=COUNTIF(TS_data,$B$1),INDEX(MesData,SMALL(IF(TS_data=$B$1,ROW(INDIRECT("1:"&amp;ROWS(TS_data)))),ROWS($1:3)),2),"")</f>
        <v/>
      </c>
      <c r="D5" s="13" t="str">
        <f t="array" aca="1" ref="D5" ca="1">IF(ROWS($1:3)&lt;=COUNTIF(TS_data,$B$1),INDEX(MesData,SMALL(IF(TS_data=$B$1,ROW(INDIRECT("1:"&amp;ROWS(TS_data)))),ROWS($1:3)),3),"")</f>
        <v/>
      </c>
      <c r="E5" s="56" t="e">
        <f ca="1">IF(A5="","",IF(VLOOKUP($A5,'effectif equipe'!$B$2:$AS$283,6,FALSE)="","",VLOOKUP($A5,'effectif equipe'!$B$2:$AS$283,6,FALSE)))</f>
        <v>#N/A</v>
      </c>
      <c r="F5" s="56" t="str">
        <f ca="1">IF(B5="","",IF(VLOOKUP($A5,'effectif equipe'!$B$2:$AS$283,7,FALSE)="","",VLOOKUP($A5,'effectif equipe'!$B$2:$AS$283,7,FALSE)))</f>
        <v/>
      </c>
      <c r="G5" s="56" t="str">
        <f ca="1">IF(C5="","",IF(VLOOKUP($A5,'effectif equipe'!$B$2:$AS$283,8,FALSE)="","",VLOOKUP($A5,'effectif equipe'!$B$2:$AS$283,8,FALSE)))</f>
        <v/>
      </c>
      <c r="H5" s="56" t="e">
        <f ca="1">IF(A5="","",IF(VLOOKUP($A5,'effectif equipe'!$B$2:$AS$283,16,FALSE)="","",VLOOKUP($A5,'effectif equipe'!$B$2:$AS$283,16,FALSE)))</f>
        <v>#N/A</v>
      </c>
      <c r="I5" s="56" t="e">
        <f ca="1">IF(A5="","",IF(VLOOKUP($A5,'effectif equipe'!$B$2:$AS$283,19,FALSE)="","",VLOOKUP($A5,'effectif equipe'!$B$2:$AS$283,19,FALSE)))</f>
        <v>#N/A</v>
      </c>
    </row>
    <row r="6" spans="1:14" x14ac:dyDescent="0.25">
      <c r="A6" t="str">
        <f t="shared" ca="1" si="0"/>
        <v xml:space="preserve"> </v>
      </c>
      <c r="B6" t="str">
        <f t="array" aca="1" ref="B6" ca="1">IF(ROWS($1:4)&lt;=COUNTIF(TS_data,$B$1),INDEX(MesData,SMALL(IF(TS_data=$B$1,ROW(INDIRECT("1:"&amp;ROWS(TS_data)))),ROWS($1:4)),1),"")</f>
        <v/>
      </c>
      <c r="C6" t="str">
        <f t="array" aca="1" ref="C6" ca="1">IF(ROWS($1:4)&lt;=COUNTIF(TS_data,$B$1),INDEX(MesData,SMALL(IF(TS_data=$B$1,ROW(INDIRECT("1:"&amp;ROWS(TS_data)))),ROWS($1:4)),2),"")</f>
        <v/>
      </c>
      <c r="D6" s="13" t="str">
        <f t="array" aca="1" ref="D6" ca="1">IF(ROWS($1:4)&lt;=COUNTIF(TS_data,$B$1),INDEX(MesData,SMALL(IF(TS_data=$B$1,ROW(INDIRECT("1:"&amp;ROWS(TS_data)))),ROWS($1:4)),3),"")</f>
        <v/>
      </c>
      <c r="E6" s="56" t="e">
        <f ca="1">IF(A6="","",IF(VLOOKUP($A6,'effectif equipe'!$B$2:$AS$283,6,FALSE)="","",VLOOKUP($A6,'effectif equipe'!$B$2:$AS$283,6,FALSE)))</f>
        <v>#N/A</v>
      </c>
      <c r="F6" s="56" t="str">
        <f ca="1">IF(B6="","",IF(VLOOKUP($A6,'effectif equipe'!$B$2:$AS$283,7,FALSE)="","",VLOOKUP($A6,'effectif equipe'!$B$2:$AS$283,7,FALSE)))</f>
        <v/>
      </c>
      <c r="G6" s="56" t="str">
        <f ca="1">IF(C6="","",IF(VLOOKUP($A6,'effectif equipe'!$B$2:$AS$283,8,FALSE)="","",VLOOKUP($A6,'effectif equipe'!$B$2:$AS$283,8,FALSE)))</f>
        <v/>
      </c>
      <c r="H6" s="56" t="e">
        <f ca="1">IF(A6="","",IF(VLOOKUP($A6,'effectif equipe'!$B$2:$AS$283,16,FALSE)="","",VLOOKUP($A6,'effectif equipe'!$B$2:$AS$283,16,FALSE)))</f>
        <v>#N/A</v>
      </c>
      <c r="I6" s="56" t="e">
        <f ca="1">IF(A6="","",IF(VLOOKUP($A6,'effectif equipe'!$B$2:$AS$283,19,FALSE)="","",VLOOKUP($A6,'effectif equipe'!$B$2:$AS$283,19,FALSE)))</f>
        <v>#N/A</v>
      </c>
    </row>
    <row r="7" spans="1:14" x14ac:dyDescent="0.25">
      <c r="A7" t="str">
        <f t="shared" ca="1" si="0"/>
        <v xml:space="preserve"> </v>
      </c>
      <c r="B7" t="str">
        <f t="array" aca="1" ref="B7" ca="1">IF(ROWS($1:5)&lt;=COUNTIF(TS_data,$B$1),INDEX(MesData,SMALL(IF(TS_data=$B$1,ROW(INDIRECT("1:"&amp;ROWS(TS_data)))),ROWS($1:5)),1),"")</f>
        <v/>
      </c>
      <c r="C7" t="str">
        <f t="array" aca="1" ref="C7" ca="1">IF(ROWS($1:5)&lt;=COUNTIF(TS_data,$B$1),INDEX(MesData,SMALL(IF(TS_data=$B$1,ROW(INDIRECT("1:"&amp;ROWS(TS_data)))),ROWS($1:5)),2),"")</f>
        <v/>
      </c>
      <c r="D7" s="13" t="str">
        <f t="array" aca="1" ref="D7" ca="1">IF(ROWS($1:5)&lt;=COUNTIF(TS_data,$B$1),INDEX(MesData,SMALL(IF(TS_data=$B$1,ROW(INDIRECT("1:"&amp;ROWS(TS_data)))),ROWS($1:5)),3),"")</f>
        <v/>
      </c>
      <c r="E7" s="56" t="e">
        <f ca="1">IF(A7="","",IF(VLOOKUP($A7,'effectif equipe'!$B$2:$AS$283,6,FALSE)="","",VLOOKUP($A7,'effectif equipe'!$B$2:$AS$283,6,FALSE)))</f>
        <v>#N/A</v>
      </c>
      <c r="F7" s="56" t="str">
        <f ca="1">IF(B7="","",IF(VLOOKUP($A7,'effectif equipe'!$B$2:$AS$283,7,FALSE)="","",VLOOKUP($A7,'effectif equipe'!$B$2:$AS$283,7,FALSE)))</f>
        <v/>
      </c>
      <c r="G7" s="56" t="str">
        <f ca="1">IF(C7="","",IF(VLOOKUP($A7,'effectif equipe'!$B$2:$AS$283,8,FALSE)="","",VLOOKUP($A7,'effectif equipe'!$B$2:$AS$283,8,FALSE)))</f>
        <v/>
      </c>
      <c r="H7" s="56" t="e">
        <f ca="1">IF(A7="","",IF(VLOOKUP($A7,'effectif equipe'!$B$2:$AS$283,16,FALSE)="","",VLOOKUP($A7,'effectif equipe'!$B$2:$AS$283,16,FALSE)))</f>
        <v>#N/A</v>
      </c>
      <c r="I7" s="56" t="e">
        <f ca="1">IF(A7="","",IF(VLOOKUP($A7,'effectif equipe'!$B$2:$AS$283,19,FALSE)="","",VLOOKUP($A7,'effectif equipe'!$B$2:$AS$283,19,FALSE)))</f>
        <v>#N/A</v>
      </c>
    </row>
    <row r="8" spans="1:14" x14ac:dyDescent="0.25">
      <c r="A8" t="str">
        <f t="shared" ca="1" si="0"/>
        <v xml:space="preserve"> </v>
      </c>
      <c r="B8" t="str">
        <f t="array" aca="1" ref="B8" ca="1">IF(ROWS($1:6)&lt;=COUNTIF(TS_data,$B$1),INDEX(MesData,SMALL(IF(TS_data=$B$1,ROW(INDIRECT("1:"&amp;ROWS(TS_data)))),ROWS($1:6)),1),"")</f>
        <v/>
      </c>
      <c r="C8" t="str">
        <f t="array" aca="1" ref="C8" ca="1">IF(ROWS($1:6)&lt;=COUNTIF(TS_data,$B$1),INDEX(MesData,SMALL(IF(TS_data=$B$1,ROW(INDIRECT("1:"&amp;ROWS(TS_data)))),ROWS($1:6)),2),"")</f>
        <v/>
      </c>
      <c r="D8" s="13" t="str">
        <f t="array" aca="1" ref="D8" ca="1">IF(ROWS($1:6)&lt;=COUNTIF(TS_data,$B$1),INDEX(MesData,SMALL(IF(TS_data=$B$1,ROW(INDIRECT("1:"&amp;ROWS(TS_data)))),ROWS($1:6)),3),"")</f>
        <v/>
      </c>
      <c r="E8" s="56" t="e">
        <f ca="1">IF(A8="","",IF(VLOOKUP($A8,'effectif equipe'!$B$2:$AS$283,6,FALSE)="","",VLOOKUP($A8,'effectif equipe'!$B$2:$AS$283,6,FALSE)))</f>
        <v>#N/A</v>
      </c>
      <c r="F8" s="56" t="str">
        <f ca="1">IF(B8="","",IF(VLOOKUP($A8,'effectif equipe'!$B$2:$AS$283,7,FALSE)="","",VLOOKUP($A8,'effectif equipe'!$B$2:$AS$283,7,FALSE)))</f>
        <v/>
      </c>
      <c r="G8" s="56" t="str">
        <f ca="1">IF(C8="","",IF(VLOOKUP($A8,'effectif equipe'!$B$2:$AS$283,8,FALSE)="","",VLOOKUP($A8,'effectif equipe'!$B$2:$AS$283,8,FALSE)))</f>
        <v/>
      </c>
      <c r="H8" s="56" t="e">
        <f ca="1">IF(A8="","",IF(VLOOKUP($A8,'effectif equipe'!$B$2:$AS$283,16,FALSE)="","",VLOOKUP($A8,'effectif equipe'!$B$2:$AS$283,16,FALSE)))</f>
        <v>#N/A</v>
      </c>
      <c r="I8" s="56" t="e">
        <f ca="1">IF(A8="","",IF(VLOOKUP($A8,'effectif equipe'!$B$2:$AS$283,19,FALSE)="","",VLOOKUP($A8,'effectif equipe'!$B$2:$AS$283,19,FALSE)))</f>
        <v>#N/A</v>
      </c>
    </row>
    <row r="9" spans="1:14" x14ac:dyDescent="0.25">
      <c r="A9" t="str">
        <f t="shared" ca="1" si="0"/>
        <v xml:space="preserve"> </v>
      </c>
      <c r="B9" t="str">
        <f t="array" aca="1" ref="B9" ca="1">IF(ROWS($1:7)&lt;=COUNTIF(TS_data,$B$1),INDEX(MesData,SMALL(IF(TS_data=$B$1,ROW(INDIRECT("1:"&amp;ROWS(TS_data)))),ROWS($1:7)),1),"")</f>
        <v/>
      </c>
      <c r="C9" t="str">
        <f t="array" aca="1" ref="C9" ca="1">IF(ROWS($1:7)&lt;=COUNTIF(TS_data,$B$1),INDEX(MesData,SMALL(IF(TS_data=$B$1,ROW(INDIRECT("1:"&amp;ROWS(TS_data)))),ROWS($1:7)),2),"")</f>
        <v/>
      </c>
      <c r="D9" s="13" t="str">
        <f t="array" aca="1" ref="D9" ca="1">IF(ROWS($1:7)&lt;=COUNTIF(TS_data,$B$1),INDEX(MesData,SMALL(IF(TS_data=$B$1,ROW(INDIRECT("1:"&amp;ROWS(TS_data)))),ROWS($1:7)),3),"")</f>
        <v/>
      </c>
      <c r="E9" s="56" t="e">
        <f ca="1">IF(A9="","",IF(VLOOKUP($A9,'effectif equipe'!$B$2:$AS$283,6,FALSE)="","",VLOOKUP($A9,'effectif equipe'!$B$2:$AS$283,6,FALSE)))</f>
        <v>#N/A</v>
      </c>
      <c r="F9" s="56" t="str">
        <f ca="1">IF(B9="","",IF(VLOOKUP($A9,'effectif equipe'!$B$2:$AS$283,7,FALSE)="","",VLOOKUP($A9,'effectif equipe'!$B$2:$AS$283,7,FALSE)))</f>
        <v/>
      </c>
      <c r="G9" s="56" t="str">
        <f ca="1">IF(C9="","",IF(VLOOKUP($A9,'effectif equipe'!$B$2:$AS$283,8,FALSE)="","",VLOOKUP($A9,'effectif equipe'!$B$2:$AS$283,8,FALSE)))</f>
        <v/>
      </c>
      <c r="H9" s="56" t="e">
        <f ca="1">IF(A9="","",IF(VLOOKUP($A9,'effectif equipe'!$B$2:$AS$283,16,FALSE)="","",VLOOKUP($A9,'effectif equipe'!$B$2:$AS$283,16,FALSE)))</f>
        <v>#N/A</v>
      </c>
      <c r="I9" s="56" t="e">
        <f ca="1">IF(A9="","",IF(VLOOKUP($A9,'effectif equipe'!$B$2:$AS$283,19,FALSE)="","",VLOOKUP($A9,'effectif equipe'!$B$2:$AS$283,19,FALSE)))</f>
        <v>#N/A</v>
      </c>
    </row>
    <row r="10" spans="1:14" x14ac:dyDescent="0.25">
      <c r="A10" t="str">
        <f t="shared" ca="1" si="0"/>
        <v xml:space="preserve"> </v>
      </c>
      <c r="B10" t="str">
        <f t="array" aca="1" ref="B10" ca="1">IF(ROWS($1:8)&lt;=COUNTIF(TS_data,$B$1),INDEX(MesData,SMALL(IF(TS_data=$B$1,ROW(INDIRECT("1:"&amp;ROWS(TS_data)))),ROWS($1:8)),1),"")</f>
        <v/>
      </c>
      <c r="C10" t="str">
        <f t="array" aca="1" ref="C10" ca="1">IF(ROWS($1:8)&lt;=COUNTIF(TS_data,$B$1),INDEX(MesData,SMALL(IF(TS_data=$B$1,ROW(INDIRECT("1:"&amp;ROWS(TS_data)))),ROWS($1:8)),2),"")</f>
        <v/>
      </c>
      <c r="D10" s="13" t="str">
        <f t="array" aca="1" ref="D10" ca="1">IF(ROWS($1:8)&lt;=COUNTIF(TS_data,$B$1),INDEX(MesData,SMALL(IF(TS_data=$B$1,ROW(INDIRECT("1:"&amp;ROWS(TS_data)))),ROWS($1:8)),3),"")</f>
        <v/>
      </c>
      <c r="E10" s="56" t="e">
        <f ca="1">IF(A10="","",IF(VLOOKUP($A10,'effectif equipe'!$B$2:$AS$283,6,FALSE)="","",VLOOKUP($A10,'effectif equipe'!$B$2:$AS$283,6,FALSE)))</f>
        <v>#N/A</v>
      </c>
      <c r="F10" s="56" t="str">
        <f ca="1">IF(B10="","",IF(VLOOKUP($A10,'effectif equipe'!$B$2:$AS$283,7,FALSE)="","",VLOOKUP($A10,'effectif equipe'!$B$2:$AS$283,7,FALSE)))</f>
        <v/>
      </c>
      <c r="G10" s="56" t="str">
        <f ca="1">IF(C10="","",IF(VLOOKUP($A10,'effectif equipe'!$B$2:$AS$283,8,FALSE)="","",VLOOKUP($A10,'effectif equipe'!$B$2:$AS$283,8,FALSE)))</f>
        <v/>
      </c>
      <c r="H10" s="56" t="e">
        <f ca="1">IF(A10="","",IF(VLOOKUP($A10,'effectif equipe'!$B$2:$AS$283,16,FALSE)="","",VLOOKUP($A10,'effectif equipe'!$B$2:$AS$283,16,FALSE)))</f>
        <v>#N/A</v>
      </c>
      <c r="I10" s="56" t="e">
        <f ca="1">IF(A10="","",IF(VLOOKUP($A10,'effectif equipe'!$B$2:$AS$283,19,FALSE)="","",VLOOKUP($A10,'effectif equipe'!$B$2:$AS$283,19,FALSE)))</f>
        <v>#N/A</v>
      </c>
    </row>
    <row r="11" spans="1:14" x14ac:dyDescent="0.25">
      <c r="A11" t="str">
        <f t="shared" ca="1" si="0"/>
        <v xml:space="preserve"> </v>
      </c>
      <c r="B11" t="str">
        <f t="array" aca="1" ref="B11" ca="1">IF(ROWS($1:9)&lt;=COUNTIF(TS_data,$B$1),INDEX(MesData,SMALL(IF(TS_data=$B$1,ROW(INDIRECT("1:"&amp;ROWS(TS_data)))),ROWS($1:9)),1),"")</f>
        <v/>
      </c>
      <c r="C11" t="str">
        <f t="array" aca="1" ref="C11" ca="1">IF(ROWS($1:9)&lt;=COUNTIF(TS_data,$B$1),INDEX(MesData,SMALL(IF(TS_data=$B$1,ROW(INDIRECT("1:"&amp;ROWS(TS_data)))),ROWS($1:9)),2),"")</f>
        <v/>
      </c>
      <c r="D11" s="13" t="str">
        <f t="array" aca="1" ref="D11" ca="1">IF(ROWS($1:9)&lt;=COUNTIF(TS_data,$B$1),INDEX(MesData,SMALL(IF(TS_data=$B$1,ROW(INDIRECT("1:"&amp;ROWS(TS_data)))),ROWS($1:9)),3),"")</f>
        <v/>
      </c>
      <c r="E11" s="56" t="e">
        <f ca="1">IF(A11="","",IF(VLOOKUP($A11,'effectif equipe'!$B$2:$AS$283,6,FALSE)="","",VLOOKUP($A11,'effectif equipe'!$B$2:$AS$283,6,FALSE)))</f>
        <v>#N/A</v>
      </c>
      <c r="F11" s="56" t="str">
        <f ca="1">IF(B11="","",IF(VLOOKUP($A11,'effectif equipe'!$B$2:$AS$283,7,FALSE)="","",VLOOKUP($A11,'effectif equipe'!$B$2:$AS$283,7,FALSE)))</f>
        <v/>
      </c>
      <c r="G11" s="56" t="str">
        <f ca="1">IF(C11="","",IF(VLOOKUP($A11,'effectif equipe'!$B$2:$AS$283,8,FALSE)="","",VLOOKUP($A11,'effectif equipe'!$B$2:$AS$283,8,FALSE)))</f>
        <v/>
      </c>
      <c r="H11" s="56" t="e">
        <f ca="1">IF(A11="","",IF(VLOOKUP($A11,'effectif equipe'!$B$2:$AS$283,16,FALSE)="","",VLOOKUP($A11,'effectif equipe'!$B$2:$AS$283,16,FALSE)))</f>
        <v>#N/A</v>
      </c>
      <c r="I11" s="56" t="e">
        <f ca="1">IF(A11="","",IF(VLOOKUP($A11,'effectif equipe'!$B$2:$AS$283,19,FALSE)="","",VLOOKUP($A11,'effectif equipe'!$B$2:$AS$283,19,FALSE)))</f>
        <v>#N/A</v>
      </c>
    </row>
    <row r="12" spans="1:14" x14ac:dyDescent="0.25">
      <c r="A12" t="str">
        <f t="shared" ca="1" si="0"/>
        <v xml:space="preserve"> </v>
      </c>
      <c r="B12" t="str">
        <f t="array" aca="1" ref="B12" ca="1">IF(ROWS($1:10)&lt;=COUNTIF(TS_data,$B$1),INDEX(MesData,SMALL(IF(TS_data=$B$1,ROW(INDIRECT("1:"&amp;ROWS(TS_data)))),ROWS($1:10)),1),"")</f>
        <v/>
      </c>
      <c r="C12" t="str">
        <f t="array" aca="1" ref="C12" ca="1">IF(ROWS($1:10)&lt;=COUNTIF(TS_data,$B$1),INDEX(MesData,SMALL(IF(TS_data=$B$1,ROW(INDIRECT("1:"&amp;ROWS(TS_data)))),ROWS($1:10)),2),"")</f>
        <v/>
      </c>
      <c r="D12" s="13" t="str">
        <f t="array" aca="1" ref="D12" ca="1">IF(ROWS($1:10)&lt;=COUNTIF(TS_data,$B$1),INDEX(MesData,SMALL(IF(TS_data=$B$1,ROW(INDIRECT("1:"&amp;ROWS(TS_data)))),ROWS($1:10)),3),"")</f>
        <v/>
      </c>
      <c r="E12" s="56" t="e">
        <f ca="1">IF(A12="","",IF(VLOOKUP($A12,'effectif equipe'!$B$2:$AS$283,6,FALSE)="","",VLOOKUP($A12,'effectif equipe'!$B$2:$AS$283,6,FALSE)))</f>
        <v>#N/A</v>
      </c>
      <c r="F12" s="56" t="str">
        <f ca="1">IF(B12="","",IF(VLOOKUP($A12,'effectif equipe'!$B$2:$AS$283,7,FALSE)="","",VLOOKUP($A12,'effectif equipe'!$B$2:$AS$283,7,FALSE)))</f>
        <v/>
      </c>
      <c r="G12" s="56" t="str">
        <f ca="1">IF(C12="","",IF(VLOOKUP($A12,'effectif equipe'!$B$2:$AS$283,8,FALSE)="","",VLOOKUP($A12,'effectif equipe'!$B$2:$AS$283,8,FALSE)))</f>
        <v/>
      </c>
      <c r="H12" s="56" t="e">
        <f ca="1">IF(A12="","",IF(VLOOKUP($A12,'effectif equipe'!$B$2:$AS$283,16,FALSE)="","",VLOOKUP($A12,'effectif equipe'!$B$2:$AS$283,16,FALSE)))</f>
        <v>#N/A</v>
      </c>
      <c r="I12" s="56" t="e">
        <f ca="1">IF(A12="","",IF(VLOOKUP($A12,'effectif equipe'!$B$2:$AS$283,19,FALSE)="","",VLOOKUP($A12,'effectif equipe'!$B$2:$AS$283,19,FALSE)))</f>
        <v>#N/A</v>
      </c>
    </row>
    <row r="13" spans="1:14" x14ac:dyDescent="0.25">
      <c r="A13" t="str">
        <f t="shared" ca="1" si="0"/>
        <v xml:space="preserve"> </v>
      </c>
      <c r="B13" t="str">
        <f t="array" aca="1" ref="B13" ca="1">IF(ROWS($1:11)&lt;=COUNTIF(TS_data,$B$1),INDEX(MesData,SMALL(IF(TS_data=$B$1,ROW(INDIRECT("1:"&amp;ROWS(TS_data)))),ROWS($1:11)),1),"")</f>
        <v/>
      </c>
      <c r="C13" t="str">
        <f t="array" aca="1" ref="C13" ca="1">IF(ROWS($1:11)&lt;=COUNTIF(TS_data,$B$1),INDEX(MesData,SMALL(IF(TS_data=$B$1,ROW(INDIRECT("1:"&amp;ROWS(TS_data)))),ROWS($1:11)),2),"")</f>
        <v/>
      </c>
      <c r="D13" s="13" t="str">
        <f t="array" aca="1" ref="D13" ca="1">IF(ROWS($1:11)&lt;=COUNTIF(TS_data,$B$1),INDEX(MesData,SMALL(IF(TS_data=$B$1,ROW(INDIRECT("1:"&amp;ROWS(TS_data)))),ROWS($1:11)),3),"")</f>
        <v/>
      </c>
      <c r="E13" s="56" t="e">
        <f ca="1">IF(A13="","",IF(VLOOKUP($A13,'effectif equipe'!$B$2:$AS$283,6,FALSE)="","",VLOOKUP($A13,'effectif equipe'!$B$2:$AS$283,6,FALSE)))</f>
        <v>#N/A</v>
      </c>
      <c r="F13" s="56" t="str">
        <f ca="1">IF(B13="","",IF(VLOOKUP($A13,'effectif equipe'!$B$2:$AS$283,7,FALSE)="","",VLOOKUP($A13,'effectif equipe'!$B$2:$AS$283,7,FALSE)))</f>
        <v/>
      </c>
      <c r="G13" s="56" t="str">
        <f ca="1">IF(C13="","",IF(VLOOKUP($A13,'effectif equipe'!$B$2:$AS$283,8,FALSE)="","",VLOOKUP($A13,'effectif equipe'!$B$2:$AS$283,8,FALSE)))</f>
        <v/>
      </c>
      <c r="H13" s="56" t="e">
        <f ca="1">IF(A13="","",IF(VLOOKUP($A13,'effectif equipe'!$B$2:$AS$283,16,FALSE)="","",VLOOKUP($A13,'effectif equipe'!$B$2:$AS$283,16,FALSE)))</f>
        <v>#N/A</v>
      </c>
      <c r="I13" s="56" t="e">
        <f ca="1">IF(A13="","",IF(VLOOKUP($A13,'effectif equipe'!$B$2:$AS$283,19,FALSE)="","",VLOOKUP($A13,'effectif equipe'!$B$2:$AS$283,19,FALSE)))</f>
        <v>#N/A</v>
      </c>
    </row>
    <row r="14" spans="1:14" x14ac:dyDescent="0.25">
      <c r="A14" t="str">
        <f t="shared" ca="1" si="0"/>
        <v xml:space="preserve"> </v>
      </c>
      <c r="B14" t="str">
        <f t="array" aca="1" ref="B14" ca="1">IF(ROWS($1:12)&lt;=COUNTIF(TS_data,$B$1),INDEX(MesData,SMALL(IF(TS_data=$B$1,ROW(INDIRECT("1:"&amp;ROWS(TS_data)))),ROWS($1:12)),1),"")</f>
        <v/>
      </c>
      <c r="C14" t="str">
        <f t="array" aca="1" ref="C14" ca="1">IF(ROWS($1:12)&lt;=COUNTIF(TS_data,$B$1),INDEX(MesData,SMALL(IF(TS_data=$B$1,ROW(INDIRECT("1:"&amp;ROWS(TS_data)))),ROWS($1:12)),2),"")</f>
        <v/>
      </c>
      <c r="D14" s="13" t="str">
        <f t="array" aca="1" ref="D14" ca="1">IF(ROWS($1:12)&lt;=COUNTIF(TS_data,$B$1),INDEX(MesData,SMALL(IF(TS_data=$B$1,ROW(INDIRECT("1:"&amp;ROWS(TS_data)))),ROWS($1:12)),3),"")</f>
        <v/>
      </c>
      <c r="E14" s="56" t="e">
        <f ca="1">IF(A14="","",IF(VLOOKUP($A14,'effectif equipe'!$B$2:$AS$283,6,FALSE)="","",VLOOKUP($A14,'effectif equipe'!$B$2:$AS$283,6,FALSE)))</f>
        <v>#N/A</v>
      </c>
      <c r="F14" s="56" t="str">
        <f ca="1">IF(B14="","",IF(VLOOKUP($A14,'effectif equipe'!$B$2:$AS$283,7,FALSE)="","",VLOOKUP($A14,'effectif equipe'!$B$2:$AS$283,7,FALSE)))</f>
        <v/>
      </c>
      <c r="G14" s="56" t="str">
        <f ca="1">IF(C14="","",IF(VLOOKUP($A14,'effectif equipe'!$B$2:$AS$283,8,FALSE)="","",VLOOKUP($A14,'effectif equipe'!$B$2:$AS$283,8,FALSE)))</f>
        <v/>
      </c>
      <c r="H14" s="56" t="e">
        <f ca="1">IF(A14="","",IF(VLOOKUP($A14,'effectif equipe'!$B$2:$AS$283,16,FALSE)="","",VLOOKUP($A14,'effectif equipe'!$B$2:$AS$283,16,FALSE)))</f>
        <v>#N/A</v>
      </c>
      <c r="I14" s="56" t="e">
        <f ca="1">IF(A14="","",IF(VLOOKUP($A14,'effectif equipe'!$B$2:$AS$283,19,FALSE)="","",VLOOKUP($A14,'effectif equipe'!$B$2:$AS$283,19,FALSE)))</f>
        <v>#N/A</v>
      </c>
    </row>
    <row r="15" spans="1:14" x14ac:dyDescent="0.25">
      <c r="A15" t="str">
        <f t="shared" ca="1" si="0"/>
        <v xml:space="preserve"> </v>
      </c>
      <c r="B15" t="str">
        <f t="array" aca="1" ref="B15" ca="1">IF(ROWS($1:13)&lt;=COUNTIF(TS_data,$B$1),INDEX(MesData,SMALL(IF(TS_data=$B$1,ROW(INDIRECT("1:"&amp;ROWS(TS_data)))),ROWS($1:13)),1),"")</f>
        <v/>
      </c>
      <c r="C15" t="str">
        <f t="array" aca="1" ref="C15" ca="1">IF(ROWS($1:13)&lt;=COUNTIF(TS_data,$B$1),INDEX(MesData,SMALL(IF(TS_data=$B$1,ROW(INDIRECT("1:"&amp;ROWS(TS_data)))),ROWS($1:13)),2),"")</f>
        <v/>
      </c>
      <c r="D15" s="13" t="str">
        <f t="array" aca="1" ref="D15" ca="1">IF(ROWS($1:13)&lt;=COUNTIF(TS_data,$B$1),INDEX(MesData,SMALL(IF(TS_data=$B$1,ROW(INDIRECT("1:"&amp;ROWS(TS_data)))),ROWS($1:13)),3),"")</f>
        <v/>
      </c>
      <c r="E15" s="56" t="e">
        <f ca="1">IF(A15="","",IF(VLOOKUP($A15,'effectif equipe'!$B$2:$AS$283,6,FALSE)="","",VLOOKUP($A15,'effectif equipe'!$B$2:$AS$283,6,FALSE)))</f>
        <v>#N/A</v>
      </c>
      <c r="F15" s="56" t="str">
        <f ca="1">IF(B15="","",IF(VLOOKUP($A15,'effectif equipe'!$B$2:$AS$283,7,FALSE)="","",VLOOKUP($A15,'effectif equipe'!$B$2:$AS$283,7,FALSE)))</f>
        <v/>
      </c>
      <c r="G15" s="56" t="str">
        <f ca="1">IF(C15="","",IF(VLOOKUP($A15,'effectif equipe'!$B$2:$AS$283,8,FALSE)="","",VLOOKUP($A15,'effectif equipe'!$B$2:$AS$283,8,FALSE)))</f>
        <v/>
      </c>
      <c r="H15" s="56" t="e">
        <f ca="1">IF(A15="","",IF(VLOOKUP($A15,'effectif equipe'!$B$2:$AS$283,16,FALSE)="","",VLOOKUP($A15,'effectif equipe'!$B$2:$AS$283,16,FALSE)))</f>
        <v>#N/A</v>
      </c>
      <c r="I15" s="56" t="e">
        <f ca="1">IF(A15="","",IF(VLOOKUP($A15,'effectif equipe'!$B$2:$AS$283,19,FALSE)="","",VLOOKUP($A15,'effectif equipe'!$B$2:$AS$283,19,FALSE)))</f>
        <v>#N/A</v>
      </c>
    </row>
    <row r="16" spans="1:14" x14ac:dyDescent="0.25">
      <c r="A16" t="str">
        <f t="shared" ca="1" si="0"/>
        <v xml:space="preserve"> </v>
      </c>
      <c r="B16" t="str">
        <f t="array" aca="1" ref="B16" ca="1">IF(ROWS($1:14)&lt;=COUNTIF(TS_data,$B$1),INDEX(MesData,SMALL(IF(TS_data=$B$1,ROW(INDIRECT("1:"&amp;ROWS(TS_data)))),ROWS($1:14)),1),"")</f>
        <v/>
      </c>
      <c r="C16" t="str">
        <f t="array" aca="1" ref="C16" ca="1">IF(ROWS($1:14)&lt;=COUNTIF(TS_data,$B$1),INDEX(MesData,SMALL(IF(TS_data=$B$1,ROW(INDIRECT("1:"&amp;ROWS(TS_data)))),ROWS($1:14)),2),"")</f>
        <v/>
      </c>
      <c r="D16" s="13" t="str">
        <f t="array" aca="1" ref="D16" ca="1">IF(ROWS($1:14)&lt;=COUNTIF(TS_data,$B$1),INDEX(MesData,SMALL(IF(TS_data=$B$1,ROW(INDIRECT("1:"&amp;ROWS(TS_data)))),ROWS($1:14)),3),"")</f>
        <v/>
      </c>
      <c r="E16" s="56" t="e">
        <f ca="1">IF(A16="","",IF(VLOOKUP($A16,'effectif equipe'!$B$2:$AS$283,6,FALSE)="","",VLOOKUP($A16,'effectif equipe'!$B$2:$AS$283,6,FALSE)))</f>
        <v>#N/A</v>
      </c>
      <c r="F16" s="56" t="str">
        <f ca="1">IF(B16="","",IF(VLOOKUP($A16,'effectif equipe'!$B$2:$AS$283,7,FALSE)="","",VLOOKUP($A16,'effectif equipe'!$B$2:$AS$283,7,FALSE)))</f>
        <v/>
      </c>
      <c r="G16" s="56" t="str">
        <f ca="1">IF(C16="","",IF(VLOOKUP($A16,'effectif equipe'!$B$2:$AS$283,8,FALSE)="","",VLOOKUP($A16,'effectif equipe'!$B$2:$AS$283,8,FALSE)))</f>
        <v/>
      </c>
      <c r="H16" s="56" t="e">
        <f ca="1">IF(A16="","",IF(VLOOKUP($A16,'effectif equipe'!$B$2:$AS$283,16,FALSE)="","",VLOOKUP($A16,'effectif equipe'!$B$2:$AS$283,16,FALSE)))</f>
        <v>#N/A</v>
      </c>
      <c r="I16" s="56" t="e">
        <f ca="1">IF(A16="","",IF(VLOOKUP($A16,'effectif equipe'!$B$2:$AS$283,19,FALSE)="","",VLOOKUP($A16,'effectif equipe'!$B$2:$AS$283,19,FALSE)))</f>
        <v>#N/A</v>
      </c>
    </row>
    <row r="17" spans="1:9" x14ac:dyDescent="0.25">
      <c r="A17" t="str">
        <f t="shared" ca="1" si="0"/>
        <v xml:space="preserve"> </v>
      </c>
      <c r="B17" t="str">
        <f t="array" aca="1" ref="B17" ca="1">IF(ROWS($1:15)&lt;=COUNTIF(TS_data,$B$1),INDEX(MesData,SMALL(IF(TS_data=$B$1,ROW(INDIRECT("1:"&amp;ROWS(TS_data)))),ROWS($1:15)),1),"")</f>
        <v/>
      </c>
      <c r="C17" t="str">
        <f t="array" aca="1" ref="C17" ca="1">IF(ROWS($1:15)&lt;=COUNTIF(TS_data,$B$1),INDEX(MesData,SMALL(IF(TS_data=$B$1,ROW(INDIRECT("1:"&amp;ROWS(TS_data)))),ROWS($1:15)),2),"")</f>
        <v/>
      </c>
      <c r="D17" s="13" t="str">
        <f t="array" aca="1" ref="D17" ca="1">IF(ROWS($1:15)&lt;=COUNTIF(TS_data,$B$1),INDEX(MesData,SMALL(IF(TS_data=$B$1,ROW(INDIRECT("1:"&amp;ROWS(TS_data)))),ROWS($1:15)),3),"")</f>
        <v/>
      </c>
      <c r="E17" s="56" t="e">
        <f ca="1">IF(A17="","",IF(VLOOKUP($A17,'effectif equipe'!$B$2:$AS$283,6,FALSE)="","",VLOOKUP($A17,'effectif equipe'!$B$2:$AS$283,6,FALSE)))</f>
        <v>#N/A</v>
      </c>
      <c r="F17" s="56" t="str">
        <f ca="1">IF(B17="","",IF(VLOOKUP($A17,'effectif equipe'!$B$2:$AS$283,7,FALSE)="","",VLOOKUP($A17,'effectif equipe'!$B$2:$AS$283,7,FALSE)))</f>
        <v/>
      </c>
      <c r="G17" s="56" t="str">
        <f ca="1">IF(C17="","",IF(VLOOKUP($A17,'effectif equipe'!$B$2:$AS$283,8,FALSE)="","",VLOOKUP($A17,'effectif equipe'!$B$2:$AS$283,8,FALSE)))</f>
        <v/>
      </c>
      <c r="H17" s="56" t="e">
        <f ca="1">IF(A17="","",IF(VLOOKUP($A17,'effectif equipe'!$B$2:$AS$283,16,FALSE)="","",VLOOKUP($A17,'effectif equipe'!$B$2:$AS$283,16,FALSE)))</f>
        <v>#N/A</v>
      </c>
      <c r="I17" s="56" t="e">
        <f ca="1">IF(A17="","",IF(VLOOKUP($A17,'effectif equipe'!$B$2:$AS$283,19,FALSE)="","",VLOOKUP($A17,'effectif equipe'!$B$2:$AS$283,19,FALSE)))</f>
        <v>#N/A</v>
      </c>
    </row>
    <row r="18" spans="1:9" x14ac:dyDescent="0.25">
      <c r="A18" t="str">
        <f t="shared" ca="1" si="0"/>
        <v xml:space="preserve"> </v>
      </c>
      <c r="B18" t="str">
        <f t="array" aca="1" ref="B18" ca="1">IF(ROWS($1:16)&lt;=COUNTIF(TS_data,$B$1),INDEX(MesData,SMALL(IF(TS_data=$B$1,ROW(INDIRECT("1:"&amp;ROWS(TS_data)))),ROWS($1:16)),1),"")</f>
        <v/>
      </c>
      <c r="C18" t="str">
        <f t="array" aca="1" ref="C18" ca="1">IF(ROWS($1:16)&lt;=COUNTIF(TS_data,$B$1),INDEX(MesData,SMALL(IF(TS_data=$B$1,ROW(INDIRECT("1:"&amp;ROWS(TS_data)))),ROWS($1:16)),2),"")</f>
        <v/>
      </c>
      <c r="D18" s="13" t="str">
        <f t="array" aca="1" ref="D18" ca="1">IF(ROWS($1:16)&lt;=COUNTIF(TS_data,$B$1),INDEX(MesData,SMALL(IF(TS_data=$B$1,ROW(INDIRECT("1:"&amp;ROWS(TS_data)))),ROWS($1:16)),3),"")</f>
        <v/>
      </c>
      <c r="E18" s="56" t="e">
        <f ca="1">IF(A18="","",IF(VLOOKUP($A18,'effectif equipe'!$B$2:$AS$283,6,FALSE)="","",VLOOKUP($A18,'effectif equipe'!$B$2:$AS$283,6,FALSE)))</f>
        <v>#N/A</v>
      </c>
      <c r="F18" s="56" t="str">
        <f ca="1">IF(B18="","",IF(VLOOKUP($A18,'effectif equipe'!$B$2:$AS$283,7,FALSE)="","",VLOOKUP($A18,'effectif equipe'!$B$2:$AS$283,7,FALSE)))</f>
        <v/>
      </c>
      <c r="G18" s="56" t="str">
        <f ca="1">IF(C18="","",IF(VLOOKUP($A18,'effectif equipe'!$B$2:$AS$283,8,FALSE)="","",VLOOKUP($A18,'effectif equipe'!$B$2:$AS$283,8,FALSE)))</f>
        <v/>
      </c>
      <c r="H18" s="56" t="e">
        <f ca="1">IF(A18="","",IF(VLOOKUP($A18,'effectif equipe'!$B$2:$AS$283,16,FALSE)="","",VLOOKUP($A18,'effectif equipe'!$B$2:$AS$283,16,FALSE)))</f>
        <v>#N/A</v>
      </c>
      <c r="I18" s="56" t="e">
        <f ca="1">IF(A18="","",IF(VLOOKUP($A18,'effectif equipe'!$B$2:$AS$283,19,FALSE)="","",VLOOKUP($A18,'effectif equipe'!$B$2:$AS$283,19,FALSE)))</f>
        <v>#N/A</v>
      </c>
    </row>
    <row r="19" spans="1:9" x14ac:dyDescent="0.25">
      <c r="A19" t="str">
        <f t="shared" ca="1" si="0"/>
        <v xml:space="preserve"> </v>
      </c>
      <c r="B19" t="str">
        <f t="array" aca="1" ref="B19" ca="1">IF(ROWS($1:17)&lt;=COUNTIF(TS_data,$B$1),INDEX(MesData,SMALL(IF(TS_data=$B$1,ROW(INDIRECT("1:"&amp;ROWS(TS_data)))),ROWS($1:17)),1),"")</f>
        <v/>
      </c>
      <c r="C19" t="str">
        <f t="array" aca="1" ref="C19" ca="1">IF(ROWS($1:17)&lt;=COUNTIF(TS_data,$B$1),INDEX(MesData,SMALL(IF(TS_data=$B$1,ROW(INDIRECT("1:"&amp;ROWS(TS_data)))),ROWS($1:17)),2),"")</f>
        <v/>
      </c>
      <c r="D19" s="13" t="str">
        <f t="array" aca="1" ref="D19" ca="1">IF(ROWS($1:17)&lt;=COUNTIF(TS_data,$B$1),INDEX(MesData,SMALL(IF(TS_data=$B$1,ROW(INDIRECT("1:"&amp;ROWS(TS_data)))),ROWS($1:17)),3),"")</f>
        <v/>
      </c>
      <c r="E19" s="56" t="e">
        <f ca="1">IF(A19="","",IF(VLOOKUP($A19,'effectif equipe'!$B$2:$AS$283,6,FALSE)="","",VLOOKUP($A19,'effectif equipe'!$B$2:$AS$283,6,FALSE)))</f>
        <v>#N/A</v>
      </c>
      <c r="F19" s="56" t="str">
        <f ca="1">IF(B19="","",IF(VLOOKUP($A19,'effectif equipe'!$B$2:$AS$283,7,FALSE)="","",VLOOKUP($A19,'effectif equipe'!$B$2:$AS$283,7,FALSE)))</f>
        <v/>
      </c>
      <c r="G19" s="56" t="str">
        <f ca="1">IF(C19="","",IF(VLOOKUP($A19,'effectif equipe'!$B$2:$AS$283,8,FALSE)="","",VLOOKUP($A19,'effectif equipe'!$B$2:$AS$283,8,FALSE)))</f>
        <v/>
      </c>
      <c r="H19" s="56" t="e">
        <f ca="1">IF(A19="","",IF(VLOOKUP($A19,'effectif equipe'!$B$2:$AS$283,16,FALSE)="","",VLOOKUP($A19,'effectif equipe'!$B$2:$AS$283,16,FALSE)))</f>
        <v>#N/A</v>
      </c>
      <c r="I19" s="56" t="e">
        <f ca="1">IF(A19="","",IF(VLOOKUP($A19,'effectif equipe'!$B$2:$AS$283,19,FALSE)="","",VLOOKUP($A19,'effectif equipe'!$B$2:$AS$283,19,FALSE)))</f>
        <v>#N/A</v>
      </c>
    </row>
    <row r="20" spans="1:9" x14ac:dyDescent="0.25">
      <c r="A20" t="str">
        <f t="shared" ca="1" si="0"/>
        <v xml:space="preserve"> </v>
      </c>
      <c r="B20" t="str">
        <f t="array" aca="1" ref="B20" ca="1">IF(ROWS($1:18)&lt;=COUNTIF(TS_data,$B$1),INDEX(MesData,SMALL(IF(TS_data=$B$1,ROW(INDIRECT("1:"&amp;ROWS(TS_data)))),ROWS($1:18)),1),"")</f>
        <v/>
      </c>
      <c r="C20" t="str">
        <f t="array" aca="1" ref="C20" ca="1">IF(ROWS($1:18)&lt;=COUNTIF(TS_data,$B$1),INDEX(MesData,SMALL(IF(TS_data=$B$1,ROW(INDIRECT("1:"&amp;ROWS(TS_data)))),ROWS($1:18)),2),"")</f>
        <v/>
      </c>
      <c r="D20" s="13" t="str">
        <f t="array" aca="1" ref="D20" ca="1">IF(ROWS($1:18)&lt;=COUNTIF(TS_data,$B$1),INDEX(MesData,SMALL(IF(TS_data=$B$1,ROW(INDIRECT("1:"&amp;ROWS(TS_data)))),ROWS($1:18)),3),"")</f>
        <v/>
      </c>
      <c r="E20" s="56" t="e">
        <f ca="1">IF(A20="","",IF(VLOOKUP($A20,'effectif equipe'!$B$2:$AS$283,6,FALSE)="","",VLOOKUP($A20,'effectif equipe'!$B$2:$AS$283,6,FALSE)))</f>
        <v>#N/A</v>
      </c>
      <c r="F20" s="56" t="str">
        <f ca="1">IF(B20="","",IF(VLOOKUP($A20,'effectif equipe'!$B$2:$AS$283,7,FALSE)="","",VLOOKUP($A20,'effectif equipe'!$B$2:$AS$283,7,FALSE)))</f>
        <v/>
      </c>
      <c r="G20" s="56" t="str">
        <f ca="1">IF(C20="","",IF(VLOOKUP($A20,'effectif equipe'!$B$2:$AS$283,8,FALSE)="","",VLOOKUP($A20,'effectif equipe'!$B$2:$AS$283,8,FALSE)))</f>
        <v/>
      </c>
      <c r="H20" s="56" t="e">
        <f ca="1">IF(A20="","",IF(VLOOKUP($A20,'effectif equipe'!$B$2:$AS$283,16,FALSE)="","",VLOOKUP($A20,'effectif equipe'!$B$2:$AS$283,16,FALSE)))</f>
        <v>#N/A</v>
      </c>
      <c r="I20" s="56" t="e">
        <f ca="1">IF(A20="","",IF(VLOOKUP($A20,'effectif equipe'!$B$2:$AS$283,19,FALSE)="","",VLOOKUP($A20,'effectif equipe'!$B$2:$AS$283,19,FALSE)))</f>
        <v>#N/A</v>
      </c>
    </row>
    <row r="21" spans="1:9" x14ac:dyDescent="0.25">
      <c r="A21" t="str">
        <f t="shared" ca="1" si="0"/>
        <v xml:space="preserve"> </v>
      </c>
      <c r="B21" t="str">
        <f t="array" aca="1" ref="B21" ca="1">IF(ROWS($1:19)&lt;=COUNTIF(TS_data,$B$1),INDEX(MesData,SMALL(IF(TS_data=$B$1,ROW(INDIRECT("1:"&amp;ROWS(TS_data)))),ROWS($1:19)),1),"")</f>
        <v/>
      </c>
      <c r="C21" t="str">
        <f t="array" aca="1" ref="C21" ca="1">IF(ROWS($1:19)&lt;=COUNTIF(TS_data,$B$1),INDEX(MesData,SMALL(IF(TS_data=$B$1,ROW(INDIRECT("1:"&amp;ROWS(TS_data)))),ROWS($1:19)),2),"")</f>
        <v/>
      </c>
      <c r="D21" s="13" t="str">
        <f t="array" aca="1" ref="D21" ca="1">IF(ROWS($1:19)&lt;=COUNTIF(TS_data,$B$1),INDEX(MesData,SMALL(IF(TS_data=$B$1,ROW(INDIRECT("1:"&amp;ROWS(TS_data)))),ROWS($1:19)),3),"")</f>
        <v/>
      </c>
      <c r="E21" s="56" t="e">
        <f ca="1">IF(A21="","",IF(VLOOKUP($A21,'effectif equipe'!$B$2:$AS$283,6,FALSE)="","",VLOOKUP($A21,'effectif equipe'!$B$2:$AS$283,6,FALSE)))</f>
        <v>#N/A</v>
      </c>
      <c r="F21" s="56" t="str">
        <f ca="1">IF(B21="","",IF(VLOOKUP($A21,'effectif equipe'!$B$2:$AS$283,7,FALSE)="","",VLOOKUP($A21,'effectif equipe'!$B$2:$AS$283,7,FALSE)))</f>
        <v/>
      </c>
      <c r="G21" s="56" t="str">
        <f ca="1">IF(C21="","",IF(VLOOKUP($A21,'effectif equipe'!$B$2:$AS$283,8,FALSE)="","",VLOOKUP($A21,'effectif equipe'!$B$2:$AS$283,8,FALSE)))</f>
        <v/>
      </c>
      <c r="H21" s="56" t="e">
        <f ca="1">IF(A21="","",IF(VLOOKUP($A21,'effectif equipe'!$B$2:$AS$283,16,FALSE)="","",VLOOKUP($A21,'effectif equipe'!$B$2:$AS$283,16,FALSE)))</f>
        <v>#N/A</v>
      </c>
      <c r="I21" s="56" t="e">
        <f ca="1">IF(A21="","",IF(VLOOKUP($A21,'effectif equipe'!$B$2:$AS$283,19,FALSE)="","",VLOOKUP($A21,'effectif equipe'!$B$2:$AS$283,19,FALSE)))</f>
        <v>#N/A</v>
      </c>
    </row>
    <row r="22" spans="1:9" hidden="1" x14ac:dyDescent="0.25">
      <c r="A22" t="str">
        <f t="shared" ca="1" si="0"/>
        <v xml:space="preserve"> </v>
      </c>
      <c r="B22" t="str">
        <f t="array" aca="1" ref="B22" ca="1">IF(ROWS($1:20)&lt;=COUNTIF(TS_data,$B$1),INDEX(MesData,SMALL(IF(TS_data=$B$1,ROW(INDIRECT("1:"&amp;ROWS(TS_data)))),ROWS($1:20)),1),"")</f>
        <v/>
      </c>
      <c r="C22" t="str">
        <f t="array" aca="1" ref="C22" ca="1">IF(ROWS($1:20)&lt;=COUNTIF(TS_data,$B$1),INDEX(MesData,SMALL(IF(TS_data=$B$1,ROW(INDIRECT("1:"&amp;ROWS(TS_data)))),ROWS($1:20)),2),"")</f>
        <v/>
      </c>
      <c r="D22" s="13" t="str">
        <f t="array" aca="1" ref="D22" ca="1">IF(ROWS($1:20)&lt;=COUNTIF(TS_data,$B$1),INDEX(MesData,SMALL(IF(TS_data=$B$1,ROW(INDIRECT("1:"&amp;ROWS(TS_data)))),ROWS($1:20)),3),"")</f>
        <v/>
      </c>
      <c r="E22" s="56" t="e">
        <f ca="1">IF(A22="","",IF(VLOOKUP($A22,'effectif equipe'!$B$2:$AS$283,6,FALSE)="","",VLOOKUP($A22,'effectif equipe'!$B$2:$AS$283,6,FALSE)))</f>
        <v>#N/A</v>
      </c>
      <c r="F22" s="56" t="str">
        <f ca="1">IF(B22="","",IF(VLOOKUP($A22,'effectif equipe'!$B$2:$AS$283,7,FALSE)="","",VLOOKUP($A22,'effectif equipe'!$B$2:$AS$283,7,FALSE)))</f>
        <v/>
      </c>
      <c r="G22" s="56" t="str">
        <f ca="1">IF(C22="","",IF(VLOOKUP($A22,'effectif equipe'!$B$2:$AS$283,8,FALSE)="","",VLOOKUP($A22,'effectif equipe'!$B$2:$AS$283,8,FALSE)))</f>
        <v/>
      </c>
      <c r="H22" s="56" t="e">
        <f ca="1">IF(A22="","",IF(VLOOKUP($A22,'effectif equipe'!$B$2:$AS$283,16,FALSE)="","",VLOOKUP($A22,'effectif equipe'!$B$2:$AS$283,16,FALSE)))</f>
        <v>#N/A</v>
      </c>
      <c r="I22" s="56" t="e">
        <f ca="1">IF(A22="","",IF(VLOOKUP($A22,'effectif equipe'!$B$2:$AS$283,19,FALSE)="","",VLOOKUP($A22,'effectif equipe'!$B$2:$AS$283,19,FALSE)))</f>
        <v>#N/A</v>
      </c>
    </row>
    <row r="23" spans="1:9" x14ac:dyDescent="0.25">
      <c r="A23" t="str">
        <f t="shared" ca="1" si="0"/>
        <v xml:space="preserve"> </v>
      </c>
      <c r="B23" t="str">
        <f t="array" aca="1" ref="B23" ca="1">IF(ROWS($1:21)&lt;=COUNTIF(TS_data,$B$1),INDEX(MesData,SMALL(IF(TS_data=$B$1,ROW(INDIRECT("1:"&amp;ROWS(TS_data)))),ROWS($1:21)),1),"")</f>
        <v/>
      </c>
      <c r="C23" t="str">
        <f t="array" aca="1" ref="C23" ca="1">IF(ROWS($1:21)&lt;=COUNTIF(TS_data,$B$1),INDEX(MesData,SMALL(IF(TS_data=$B$1,ROW(INDIRECT("1:"&amp;ROWS(TS_data)))),ROWS($1:21)),2),"")</f>
        <v/>
      </c>
      <c r="D23" s="13" t="str">
        <f t="array" aca="1" ref="D23" ca="1">IF(ROWS($1:21)&lt;=COUNTIF(TS_data,$B$1),INDEX(MesData,SMALL(IF(TS_data=$B$1,ROW(INDIRECT("1:"&amp;ROWS(TS_data)))),ROWS($1:21)),3),"")</f>
        <v/>
      </c>
      <c r="E23" s="56" t="e">
        <f ca="1">IF(A23="","",IF(VLOOKUP($A23,'effectif equipe'!$B$2:$AS$283,6,FALSE)="","",VLOOKUP($A23,'effectif equipe'!$B$2:$AS$283,6,FALSE)))</f>
        <v>#N/A</v>
      </c>
      <c r="F23" s="56" t="str">
        <f ca="1">IF(B23="","",IF(VLOOKUP($A23,'effectif equipe'!$B$2:$AS$283,7,FALSE)="","",VLOOKUP($A23,'effectif equipe'!$B$2:$AS$283,7,FALSE)))</f>
        <v/>
      </c>
      <c r="G23" s="56" t="str">
        <f ca="1">IF(C23="","",IF(VLOOKUP($A23,'effectif equipe'!$B$2:$AS$283,8,FALSE)="","",VLOOKUP($A23,'effectif equipe'!$B$2:$AS$283,8,FALSE)))</f>
        <v/>
      </c>
      <c r="H23" s="56" t="e">
        <f ca="1">IF(A23="","",IF(VLOOKUP($A23,'effectif equipe'!$B$2:$AS$283,16,FALSE)="","",VLOOKUP($A23,'effectif equipe'!$B$2:$AS$283,16,FALSE)))</f>
        <v>#N/A</v>
      </c>
      <c r="I23" s="56" t="e">
        <f ca="1">IF(A23="","",IF(VLOOKUP($A23,'effectif equipe'!$B$2:$AS$283,19,FALSE)="","",VLOOKUP($A23,'effectif equipe'!$B$2:$AS$283,19,FALSE)))</f>
        <v>#N/A</v>
      </c>
    </row>
    <row r="24" spans="1:9" x14ac:dyDescent="0.25">
      <c r="A24" t="str">
        <f t="shared" ca="1" si="0"/>
        <v xml:space="preserve"> </v>
      </c>
      <c r="B24" t="str">
        <f t="array" aca="1" ref="B24" ca="1">IF(ROWS($1:22)&lt;=COUNTIF(TS_data,$B$1),INDEX(MesData,SMALL(IF(TS_data=$B$1,ROW(INDIRECT("1:"&amp;ROWS(TS_data)))),ROWS($1:22)),1),"")</f>
        <v/>
      </c>
      <c r="C24" t="str">
        <f t="array" aca="1" ref="C24" ca="1">IF(ROWS($1:22)&lt;=COUNTIF(TS_data,$B$1),INDEX(MesData,SMALL(IF(TS_data=$B$1,ROW(INDIRECT("1:"&amp;ROWS(TS_data)))),ROWS($1:22)),2),"")</f>
        <v/>
      </c>
      <c r="D24" s="13" t="str">
        <f t="array" aca="1" ref="D24" ca="1">IF(ROWS($1:22)&lt;=COUNTIF(TS_data,$B$1),INDEX(MesData,SMALL(IF(TS_data=$B$1,ROW(INDIRECT("1:"&amp;ROWS(TS_data)))),ROWS($1:22)),3),"")</f>
        <v/>
      </c>
      <c r="E24" s="56" t="e">
        <f ca="1">IF(A24="","",IF(VLOOKUP($A24,'effectif equipe'!$B$2:$AS$283,6,FALSE)="","",VLOOKUP($A24,'effectif equipe'!$B$2:$AS$283,6,FALSE)))</f>
        <v>#N/A</v>
      </c>
      <c r="F24" s="56" t="str">
        <f ca="1">IF(B24="","",IF(VLOOKUP($A24,'effectif equipe'!$B$2:$AS$283,7,FALSE)="","",VLOOKUP($A24,'effectif equipe'!$B$2:$AS$283,7,FALSE)))</f>
        <v/>
      </c>
      <c r="G24" s="56" t="str">
        <f ca="1">IF(C24="","",IF(VLOOKUP($A24,'effectif equipe'!$B$2:$AS$283,8,FALSE)="","",VLOOKUP($A24,'effectif equipe'!$B$2:$AS$283,8,FALSE)))</f>
        <v/>
      </c>
      <c r="H24" s="56" t="e">
        <f ca="1">IF(A24="","",IF(VLOOKUP($A24,'effectif equipe'!$B$2:$AS$283,16,FALSE)="","",VLOOKUP($A24,'effectif equipe'!$B$2:$AS$283,16,FALSE)))</f>
        <v>#N/A</v>
      </c>
      <c r="I24" s="56" t="e">
        <f ca="1">IF(A24="","",IF(VLOOKUP($A24,'effectif equipe'!$B$2:$AS$283,19,FALSE)="","",VLOOKUP($A24,'effectif equipe'!$B$2:$AS$283,19,FALSE)))</f>
        <v>#N/A</v>
      </c>
    </row>
    <row r="25" spans="1:9" x14ac:dyDescent="0.25">
      <c r="A25" t="str">
        <f t="shared" ca="1" si="0"/>
        <v xml:space="preserve"> </v>
      </c>
      <c r="B25" t="str">
        <f t="array" aca="1" ref="B25" ca="1">IF(ROWS($1:23)&lt;=COUNTIF(TS_data,$B$1),INDEX(MesData,SMALL(IF(TS_data=$B$1,ROW(INDIRECT("1:"&amp;ROWS(TS_data)))),ROWS($1:23)),1),"")</f>
        <v/>
      </c>
      <c r="C25" t="str">
        <f t="array" aca="1" ref="C25" ca="1">IF(ROWS($1:23)&lt;=COUNTIF(TS_data,$B$1),INDEX(MesData,SMALL(IF(TS_data=$B$1,ROW(INDIRECT("1:"&amp;ROWS(TS_data)))),ROWS($1:23)),2),"")</f>
        <v/>
      </c>
      <c r="D25" s="13" t="str">
        <f t="array" aca="1" ref="D25" ca="1">IF(ROWS($1:23)&lt;=COUNTIF(TS_data,$B$1),INDEX(MesData,SMALL(IF(TS_data=$B$1,ROW(INDIRECT("1:"&amp;ROWS(TS_data)))),ROWS($1:23)),3),"")</f>
        <v/>
      </c>
      <c r="E25" s="56" t="e">
        <f ca="1">IF(A25="","",IF(VLOOKUP($A25,'effectif equipe'!$B$2:$AS$283,6,FALSE)="","",VLOOKUP($A25,'effectif equipe'!$B$2:$AS$283,6,FALSE)))</f>
        <v>#N/A</v>
      </c>
      <c r="F25" s="56" t="str">
        <f ca="1">IF(B25="","",IF(VLOOKUP($A25,'effectif equipe'!$B$2:$AS$283,7,FALSE)="","",VLOOKUP($A25,'effectif equipe'!$B$2:$AS$283,7,FALSE)))</f>
        <v/>
      </c>
      <c r="G25" s="56" t="str">
        <f ca="1">IF(C25="","",IF(VLOOKUP($A25,'effectif equipe'!$B$2:$AS$283,8,FALSE)="","",VLOOKUP($A25,'effectif equipe'!$B$2:$AS$283,8,FALSE)))</f>
        <v/>
      </c>
      <c r="H25" s="56" t="e">
        <f ca="1">IF(A25="","",IF(VLOOKUP($A25,'effectif equipe'!$B$2:$AS$283,16,FALSE)="","",VLOOKUP($A25,'effectif equipe'!$B$2:$AS$283,16,FALSE)))</f>
        <v>#N/A</v>
      </c>
      <c r="I25" s="56" t="e">
        <f ca="1">IF(A25="","",IF(VLOOKUP($A25,'effectif equipe'!$B$2:$AS$283,19,FALSE)="","",VLOOKUP($A25,'effectif equipe'!$B$2:$AS$283,19,FALSE)))</f>
        <v>#N/A</v>
      </c>
    </row>
    <row r="26" spans="1:9" x14ac:dyDescent="0.25">
      <c r="A26" t="str">
        <f t="shared" ca="1" si="0"/>
        <v xml:space="preserve"> </v>
      </c>
      <c r="B26" t="str">
        <f t="array" aca="1" ref="B26" ca="1">IF(ROWS($1:24)&lt;=COUNTIF(TS_data,$B$1),INDEX(MesData,SMALL(IF(TS_data=$B$1,ROW(INDIRECT("1:"&amp;ROWS(TS_data)))),ROWS($1:24)),1),"")</f>
        <v/>
      </c>
      <c r="C26" t="str">
        <f t="array" aca="1" ref="C26" ca="1">IF(ROWS($1:24)&lt;=COUNTIF(TS_data,$B$1),INDEX(MesData,SMALL(IF(TS_data=$B$1,ROW(INDIRECT("1:"&amp;ROWS(TS_data)))),ROWS($1:24)),2),"")</f>
        <v/>
      </c>
      <c r="D26" s="13" t="str">
        <f t="array" aca="1" ref="D26" ca="1">IF(ROWS($1:24)&lt;=COUNTIF(TS_data,$B$1),INDEX(MesData,SMALL(IF(TS_data=$B$1,ROW(INDIRECT("1:"&amp;ROWS(TS_data)))),ROWS($1:24)),3),"")</f>
        <v/>
      </c>
      <c r="E26" s="56" t="e">
        <f ca="1">IF(A26="","",IF(VLOOKUP($A26,'effectif equipe'!$B$2:$AS$283,6,FALSE)="","",VLOOKUP($A26,'effectif equipe'!$B$2:$AS$283,6,FALSE)))</f>
        <v>#N/A</v>
      </c>
      <c r="F26" s="56" t="str">
        <f ca="1">IF(B26="","",IF(VLOOKUP($A26,'effectif equipe'!$B$2:$AS$283,7,FALSE)="","",VLOOKUP($A26,'effectif equipe'!$B$2:$AS$283,7,FALSE)))</f>
        <v/>
      </c>
      <c r="G26" s="56" t="str">
        <f ca="1">IF(C26="","",IF(VLOOKUP($A26,'effectif equipe'!$B$2:$AS$283,8,FALSE)="","",VLOOKUP($A26,'effectif equipe'!$B$2:$AS$283,8,FALSE)))</f>
        <v/>
      </c>
      <c r="H26" s="56" t="e">
        <f ca="1">IF(A26="","",IF(VLOOKUP($A26,'effectif equipe'!$B$2:$AS$283,16,FALSE)="","",VLOOKUP($A26,'effectif equipe'!$B$2:$AS$283,16,FALSE)))</f>
        <v>#N/A</v>
      </c>
      <c r="I26" s="56" t="e">
        <f ca="1">IF(A26="","",IF(VLOOKUP($A26,'effectif equipe'!$B$2:$AS$283,19,FALSE)="","",VLOOKUP($A26,'effectif equipe'!$B$2:$AS$283,19,FALSE)))</f>
        <v>#N/A</v>
      </c>
    </row>
    <row r="27" spans="1:9" x14ac:dyDescent="0.25">
      <c r="A27" t="str">
        <f t="shared" ca="1" si="0"/>
        <v xml:space="preserve"> </v>
      </c>
      <c r="B27" t="str">
        <f t="array" aca="1" ref="B27" ca="1">IF(ROWS($1:25)&lt;=COUNTIF(TS_data,$B$1),INDEX(MesData,SMALL(IF(TS_data=$B$1,ROW(INDIRECT("1:"&amp;ROWS(TS_data)))),ROWS($1:25)),1),"")</f>
        <v/>
      </c>
      <c r="C27" t="str">
        <f t="array" aca="1" ref="C27" ca="1">IF(ROWS($1:25)&lt;=COUNTIF(TS_data,$B$1),INDEX(MesData,SMALL(IF(TS_data=$B$1,ROW(INDIRECT("1:"&amp;ROWS(TS_data)))),ROWS($1:25)),2),"")</f>
        <v/>
      </c>
      <c r="D27" s="13" t="str">
        <f t="array" aca="1" ref="D27" ca="1">IF(ROWS($1:25)&lt;=COUNTIF(TS_data,$B$1),INDEX(MesData,SMALL(IF(TS_data=$B$1,ROW(INDIRECT("1:"&amp;ROWS(TS_data)))),ROWS($1:25)),3),"")</f>
        <v/>
      </c>
      <c r="E27" s="56" t="e">
        <f ca="1">IF(A27="","",IF(VLOOKUP($A27,'effectif equipe'!$B$2:$AS$283,6,FALSE)="","",VLOOKUP($A27,'effectif equipe'!$B$2:$AS$283,6,FALSE)))</f>
        <v>#N/A</v>
      </c>
      <c r="F27" s="56" t="str">
        <f ca="1">IF(B27="","",IF(VLOOKUP($A27,'effectif equipe'!$B$2:$AS$283,7,FALSE)="","",VLOOKUP($A27,'effectif equipe'!$B$2:$AS$283,7,FALSE)))</f>
        <v/>
      </c>
      <c r="G27" s="56" t="str">
        <f ca="1">IF(C27="","",IF(VLOOKUP($A27,'effectif equipe'!$B$2:$AS$283,8,FALSE)="","",VLOOKUP($A27,'effectif equipe'!$B$2:$AS$283,8,FALSE)))</f>
        <v/>
      </c>
      <c r="H27" s="56" t="e">
        <f ca="1">IF(A27="","",IF(VLOOKUP($A27,'effectif equipe'!$B$2:$AS$283,16,FALSE)="","",VLOOKUP($A27,'effectif equipe'!$B$2:$AS$283,16,FALSE)))</f>
        <v>#N/A</v>
      </c>
      <c r="I27" s="56" t="e">
        <f ca="1">IF(A27="","",IF(VLOOKUP($A27,'effectif equipe'!$B$2:$AS$283,19,FALSE)="","",VLOOKUP($A27,'effectif equipe'!$B$2:$AS$283,19,FALSE)))</f>
        <v>#N/A</v>
      </c>
    </row>
    <row r="28" spans="1:9" x14ac:dyDescent="0.25">
      <c r="A28" t="str">
        <f t="shared" ca="1" si="0"/>
        <v xml:space="preserve"> </v>
      </c>
      <c r="B28" t="str">
        <f t="array" aca="1" ref="B28" ca="1">IF(ROWS($1:26)&lt;=COUNTIF(TS_data,$B$1),INDEX(MesData,SMALL(IF(TS_data=$B$1,ROW(INDIRECT("1:"&amp;ROWS(TS_data)))),ROWS($1:26)),1),"")</f>
        <v/>
      </c>
      <c r="C28" t="str">
        <f t="array" aca="1" ref="C28" ca="1">IF(ROWS($1:26)&lt;=COUNTIF(TS_data,$B$1),INDEX(MesData,SMALL(IF(TS_data=$B$1,ROW(INDIRECT("1:"&amp;ROWS(TS_data)))),ROWS($1:26)),2),"")</f>
        <v/>
      </c>
      <c r="D28" s="13" t="str">
        <f t="array" aca="1" ref="D28" ca="1">IF(ROWS($1:26)&lt;=COUNTIF(TS_data,$B$1),INDEX(MesData,SMALL(IF(TS_data=$B$1,ROW(INDIRECT("1:"&amp;ROWS(TS_data)))),ROWS($1:26)),3),"")</f>
        <v/>
      </c>
      <c r="E28" s="56" t="e">
        <f ca="1">IF(A28="","",IF(VLOOKUP($A28,'effectif equipe'!$B$2:$AS$283,6,FALSE)="","",VLOOKUP($A28,'effectif equipe'!$B$2:$AS$283,6,FALSE)))</f>
        <v>#N/A</v>
      </c>
      <c r="F28" s="56" t="str">
        <f ca="1">IF(B28="","",IF(VLOOKUP($A28,'effectif equipe'!$B$2:$AS$283,7,FALSE)="","",VLOOKUP($A28,'effectif equipe'!$B$2:$AS$283,7,FALSE)))</f>
        <v/>
      </c>
      <c r="G28" s="56" t="str">
        <f ca="1">IF(C28="","",IF(VLOOKUP($A28,'effectif equipe'!$B$2:$AS$283,8,FALSE)="","",VLOOKUP($A28,'effectif equipe'!$B$2:$AS$283,8,FALSE)))</f>
        <v/>
      </c>
      <c r="H28" s="56" t="e">
        <f ca="1">IF(A28="","",IF(VLOOKUP($A28,'effectif equipe'!$B$2:$AS$283,16,FALSE)="","",VLOOKUP($A28,'effectif equipe'!$B$2:$AS$283,16,FALSE)))</f>
        <v>#N/A</v>
      </c>
      <c r="I28" s="56" t="e">
        <f ca="1">IF(A28="","",IF(VLOOKUP($A28,'effectif equipe'!$B$2:$AS$283,19,FALSE)="","",VLOOKUP($A28,'effectif equipe'!$B$2:$AS$283,19,FALSE)))</f>
        <v>#N/A</v>
      </c>
    </row>
    <row r="29" spans="1:9" x14ac:dyDescent="0.25">
      <c r="A29" t="str">
        <f t="shared" ca="1" si="0"/>
        <v xml:space="preserve"> </v>
      </c>
      <c r="B29" t="str">
        <f t="array" aca="1" ref="B29" ca="1">IF(ROWS($1:27)&lt;=COUNTIF(TS_data,$B$1),INDEX(MesData,SMALL(IF(TS_data=$B$1,ROW(INDIRECT("1:"&amp;ROWS(TS_data)))),ROWS($1:27)),1),"")</f>
        <v/>
      </c>
      <c r="C29" t="str">
        <f t="array" aca="1" ref="C29" ca="1">IF(ROWS($1:27)&lt;=COUNTIF(TS_data,$B$1),INDEX(MesData,SMALL(IF(TS_data=$B$1,ROW(INDIRECT("1:"&amp;ROWS(TS_data)))),ROWS($1:27)),2),"")</f>
        <v/>
      </c>
      <c r="D29" s="13" t="str">
        <f t="array" aca="1" ref="D29" ca="1">IF(ROWS($1:27)&lt;=COUNTIF(TS_data,$B$1),INDEX(MesData,SMALL(IF(TS_data=$B$1,ROW(INDIRECT("1:"&amp;ROWS(TS_data)))),ROWS($1:27)),3),"")</f>
        <v/>
      </c>
      <c r="E29" s="56" t="e">
        <f ca="1">IF(A29="","",IF(VLOOKUP($A29,'effectif equipe'!$B$2:$AS$283,6,FALSE)="","",VLOOKUP($A29,'effectif equipe'!$B$2:$AS$283,6,FALSE)))</f>
        <v>#N/A</v>
      </c>
      <c r="F29" s="56" t="str">
        <f ca="1">IF(B29="","",IF(VLOOKUP($A29,'effectif equipe'!$B$2:$AS$283,7,FALSE)="","",VLOOKUP($A29,'effectif equipe'!$B$2:$AS$283,7,FALSE)))</f>
        <v/>
      </c>
      <c r="G29" s="56" t="str">
        <f ca="1">IF(C29="","",IF(VLOOKUP($A29,'effectif equipe'!$B$2:$AS$283,8,FALSE)="","",VLOOKUP($A29,'effectif equipe'!$B$2:$AS$283,8,FALSE)))</f>
        <v/>
      </c>
      <c r="H29" s="56" t="e">
        <f ca="1">IF(A29="","",IF(VLOOKUP($A29,'effectif equipe'!$B$2:$AS$283,16,FALSE)="","",VLOOKUP($A29,'effectif equipe'!$B$2:$AS$283,16,FALSE)))</f>
        <v>#N/A</v>
      </c>
      <c r="I29" s="56" t="e">
        <f ca="1">IF(A29="","",IF(VLOOKUP($A29,'effectif equipe'!$B$2:$AS$283,19,FALSE)="","",VLOOKUP($A29,'effectif equipe'!$B$2:$AS$283,19,FALSE)))</f>
        <v>#N/A</v>
      </c>
    </row>
    <row r="30" spans="1:9" x14ac:dyDescent="0.25">
      <c r="A30" t="str">
        <f t="shared" ca="1" si="0"/>
        <v xml:space="preserve"> </v>
      </c>
      <c r="B30" t="str">
        <f t="array" aca="1" ref="B30" ca="1">IF(ROWS($1:28)&lt;=COUNTIF(TS_data,$B$1),INDEX(MesData,SMALL(IF(TS_data=$B$1,ROW(INDIRECT("1:"&amp;ROWS(TS_data)))),ROWS($1:28)),1),"")</f>
        <v/>
      </c>
      <c r="C30" t="str">
        <f t="array" aca="1" ref="C30" ca="1">IF(ROWS($1:28)&lt;=COUNTIF(TS_data,$B$1),INDEX(MesData,SMALL(IF(TS_data=$B$1,ROW(INDIRECT("1:"&amp;ROWS(TS_data)))),ROWS($1:28)),2),"")</f>
        <v/>
      </c>
      <c r="D30" s="13" t="str">
        <f t="array" aca="1" ref="D30" ca="1">IF(ROWS($1:28)&lt;=COUNTIF(TS_data,$B$1),INDEX(MesData,SMALL(IF(TS_data=$B$1,ROW(INDIRECT("1:"&amp;ROWS(TS_data)))),ROWS($1:28)),3),"")</f>
        <v/>
      </c>
      <c r="E30" s="56" t="e">
        <f ca="1">IF(A30="","",IF(VLOOKUP($A30,'effectif equipe'!$B$2:$AS$283,6,FALSE)="","",VLOOKUP($A30,'effectif equipe'!$B$2:$AS$283,6,FALSE)))</f>
        <v>#N/A</v>
      </c>
      <c r="F30" s="56" t="str">
        <f ca="1">IF(B30="","",IF(VLOOKUP($A30,'effectif equipe'!$B$2:$AS$283,7,FALSE)="","",VLOOKUP($A30,'effectif equipe'!$B$2:$AS$283,7,FALSE)))</f>
        <v/>
      </c>
      <c r="G30" s="56" t="str">
        <f ca="1">IF(C30="","",IF(VLOOKUP($A30,'effectif equipe'!$B$2:$AS$283,8,FALSE)="","",VLOOKUP($A30,'effectif equipe'!$B$2:$AS$283,8,FALSE)))</f>
        <v/>
      </c>
      <c r="H30" s="56" t="e">
        <f ca="1">IF(A30="","",IF(VLOOKUP($A30,'effectif equipe'!$B$2:$AS$283,16,FALSE)="","",VLOOKUP($A30,'effectif equipe'!$B$2:$AS$283,16,FALSE)))</f>
        <v>#N/A</v>
      </c>
      <c r="I30" s="56" t="e">
        <f ca="1">IF(A30="","",IF(VLOOKUP($A30,'effectif equipe'!$B$2:$AS$283,19,FALSE)="","",VLOOKUP($A30,'effectif equipe'!$B$2:$AS$283,19,FALSE)))</f>
        <v>#N/A</v>
      </c>
    </row>
    <row r="31" spans="1:9" x14ac:dyDescent="0.25">
      <c r="A31" t="str">
        <f t="shared" ca="1" si="0"/>
        <v xml:space="preserve"> </v>
      </c>
      <c r="B31" t="str">
        <f t="array" aca="1" ref="B31" ca="1">IF(ROWS($1:29)&lt;=COUNTIF(TS_data,$B$1),INDEX(MesData,SMALL(IF(TS_data=$B$1,ROW(INDIRECT("1:"&amp;ROWS(TS_data)))),ROWS($1:29)),1),"")</f>
        <v/>
      </c>
      <c r="C31" t="str">
        <f t="array" aca="1" ref="C31" ca="1">IF(ROWS($1:29)&lt;=COUNTIF(TS_data,$B$1),INDEX(MesData,SMALL(IF(TS_data=$B$1,ROW(INDIRECT("1:"&amp;ROWS(TS_data)))),ROWS($1:29)),2),"")</f>
        <v/>
      </c>
      <c r="D31" s="13" t="str">
        <f t="array" aca="1" ref="D31" ca="1">IF(ROWS($1:29)&lt;=COUNTIF(TS_data,$B$1),INDEX(MesData,SMALL(IF(TS_data=$B$1,ROW(INDIRECT("1:"&amp;ROWS(TS_data)))),ROWS($1:29)),3),"")</f>
        <v/>
      </c>
      <c r="E31" s="56" t="e">
        <f ca="1">IF(A31="","",IF(VLOOKUP($A31,'effectif equipe'!$B$2:$AS$283,6,FALSE)="","",VLOOKUP($A31,'effectif equipe'!$B$2:$AS$283,6,FALSE)))</f>
        <v>#N/A</v>
      </c>
      <c r="F31" s="56" t="str">
        <f ca="1">IF(B31="","",IF(VLOOKUP($A31,'effectif equipe'!$B$2:$AS$283,7,FALSE)="","",VLOOKUP($A31,'effectif equipe'!$B$2:$AS$283,7,FALSE)))</f>
        <v/>
      </c>
      <c r="G31" s="56" t="str">
        <f ca="1">IF(C31="","",IF(VLOOKUP($A31,'effectif equipe'!$B$2:$AS$283,8,FALSE)="","",VLOOKUP($A31,'effectif equipe'!$B$2:$AS$283,8,FALSE)))</f>
        <v/>
      </c>
      <c r="H31" s="56" t="e">
        <f ca="1">IF(A31="","",IF(VLOOKUP($A31,'effectif equipe'!$B$2:$AS$283,16,FALSE)="","",VLOOKUP($A31,'effectif equipe'!$B$2:$AS$283,16,FALSE)))</f>
        <v>#N/A</v>
      </c>
      <c r="I31" s="56" t="e">
        <f ca="1">IF(A31="","",IF(VLOOKUP($A31,'effectif equipe'!$B$2:$AS$283,19,FALSE)="","",VLOOKUP($A31,'effectif equipe'!$B$2:$AS$283,19,FALSE)))</f>
        <v>#N/A</v>
      </c>
    </row>
    <row r="32" spans="1:9" x14ac:dyDescent="0.25">
      <c r="A32" t="str">
        <f t="shared" ca="1" si="0"/>
        <v xml:space="preserve"> </v>
      </c>
      <c r="B32" t="str">
        <f t="array" aca="1" ref="B32" ca="1">IF(ROWS($1:30)&lt;=COUNTIF(TS_data,$B$1),INDEX(MesData,SMALL(IF(TS_data=$B$1,ROW(INDIRECT("1:"&amp;ROWS(TS_data)))),ROWS($1:30)),1),"")</f>
        <v/>
      </c>
      <c r="C32" t="str">
        <f t="array" aca="1" ref="C32" ca="1">IF(ROWS($1:30)&lt;=COUNTIF(TS_data,$B$1),INDEX(MesData,SMALL(IF(TS_data=$B$1,ROW(INDIRECT("1:"&amp;ROWS(TS_data)))),ROWS($1:30)),2),"")</f>
        <v/>
      </c>
      <c r="D32" s="13" t="str">
        <f t="array" aca="1" ref="D32" ca="1">IF(ROWS($1:30)&lt;=COUNTIF(TS_data,$B$1),INDEX(MesData,SMALL(IF(TS_data=$B$1,ROW(INDIRECT("1:"&amp;ROWS(TS_data)))),ROWS($1:30)),3),"")</f>
        <v/>
      </c>
      <c r="E32" s="56" t="e">
        <f ca="1">IF(A32="","",IF(VLOOKUP($A32,'effectif equipe'!$B$2:$AS$283,6,FALSE)="","",VLOOKUP($A32,'effectif equipe'!$B$2:$AS$283,6,FALSE)))</f>
        <v>#N/A</v>
      </c>
      <c r="F32" s="56" t="str">
        <f ca="1">IF(B32="","",IF(VLOOKUP($A32,'effectif equipe'!$B$2:$AS$283,7,FALSE)="","",VLOOKUP($A32,'effectif equipe'!$B$2:$AS$283,7,FALSE)))</f>
        <v/>
      </c>
      <c r="G32" s="56" t="str">
        <f ca="1">IF(C32="","",IF(VLOOKUP($A32,'effectif equipe'!$B$2:$AS$283,8,FALSE)="","",VLOOKUP($A32,'effectif equipe'!$B$2:$AS$283,8,FALSE)))</f>
        <v/>
      </c>
      <c r="H32" s="56" t="e">
        <f ca="1">IF(A32="","",IF(VLOOKUP($A32,'effectif equipe'!$B$2:$AS$283,16,FALSE)="","",VLOOKUP($A32,'effectif equipe'!$B$2:$AS$283,16,FALSE)))</f>
        <v>#N/A</v>
      </c>
      <c r="I32" s="56" t="e">
        <f ca="1">IF(A32="","",IF(VLOOKUP($A32,'effectif equipe'!$B$2:$AS$283,19,FALSE)="","",VLOOKUP($A32,'effectif equipe'!$B$2:$AS$283,19,FALSE)))</f>
        <v>#N/A</v>
      </c>
    </row>
    <row r="33" spans="2:9" x14ac:dyDescent="0.25">
      <c r="B33" t="str">
        <f t="array" aca="1" ref="B33" ca="1">IF(ROWS($1:31)&lt;=COUNTIF(TS_data,$B$1),INDEX(MesData,SMALL(IF(TS_data=$B$1,ROW(INDIRECT("1:"&amp;ROWS(TS_data)))),ROWS($1:31)),1),"")</f>
        <v/>
      </c>
      <c r="C33" t="str">
        <f t="array" aca="1" ref="C33" ca="1">IF(ROWS($1:31)&lt;=COUNTIF(TS_data,$B$1),INDEX(MesData,SMALL(IF(TS_data=$B$1,ROW(INDIRECT("1:"&amp;ROWS(TS_data)))),ROWS($1:31)),2),"")</f>
        <v/>
      </c>
      <c r="D33" s="13" t="str">
        <f t="array" aca="1" ref="D33" ca="1">IF(ROWS($1:31)&lt;=COUNTIF(TS_data,$B$1),INDEX(MesData,SMALL(IF(TS_data=$B$1,ROW(INDIRECT("1:"&amp;ROWS(TS_data)))),ROWS($1:31)),3),"")</f>
        <v/>
      </c>
      <c r="E33" s="56" t="str">
        <f>IF(A33="","",IF(VLOOKUP($A33,'effectif equipe'!$B$2:$AS$283,6,FALSE)="","",VLOOKUP($A33,'effectif equipe'!$B$2:$AS$283,6,FALSE)))</f>
        <v/>
      </c>
      <c r="F33" s="56" t="str">
        <f ca="1">IF(B33="","",IF(VLOOKUP($A33,'effectif equipe'!$B$2:$AS$283,7,FALSE)="","",VLOOKUP($A33,'effectif equipe'!$B$2:$AS$283,7,FALSE)))</f>
        <v/>
      </c>
      <c r="G33" s="56" t="str">
        <f ca="1">IF(C33="","",IF(VLOOKUP($A33,'effectif equipe'!$B$2:$AS$283,8,FALSE)="","",VLOOKUP($A33,'effectif equipe'!$B$2:$AS$283,8,FALSE)))</f>
        <v/>
      </c>
      <c r="H33" s="56" t="str">
        <f>IF(A33="","",IF(VLOOKUP($A33,'effectif equipe'!$B$2:$AS$283,16,FALSE)="","",VLOOKUP($A33,'effectif equipe'!$B$2:$AS$283,16,FALSE)))</f>
        <v/>
      </c>
      <c r="I33" s="56" t="str">
        <f>IF(A33="","",IF(VLOOKUP($A33,'effectif equipe'!$B$2:$AS$283,19,FALSE)="","",VLOOKUP($A33,'effectif equipe'!$B$2:$AS$283,19,FALSE)))</f>
        <v/>
      </c>
    </row>
    <row r="34" spans="2:9" x14ac:dyDescent="0.25">
      <c r="B34" t="str">
        <f t="array" aca="1" ref="B34" ca="1">IF(ROWS($1:32)&lt;=COUNTIF(TS_data,$B$1),INDEX(MesData,SMALL(IF(TS_data=$B$1,ROW(INDIRECT("1:"&amp;ROWS(TS_data)))),ROWS($1:32)),1),"")</f>
        <v/>
      </c>
      <c r="C34" t="str">
        <f t="array" aca="1" ref="C34" ca="1">IF(ROWS($1:32)&lt;=COUNTIF(TS_data,$B$1),INDEX(MesData,SMALL(IF(TS_data=$B$1,ROW(INDIRECT("1:"&amp;ROWS(TS_data)))),ROWS($1:32)),2),"")</f>
        <v/>
      </c>
      <c r="D34" s="13" t="str">
        <f t="array" aca="1" ref="D34" ca="1">IF(ROWS($1:32)&lt;=COUNTIF(TS_data,$B$1),INDEX(MesData,SMALL(IF(TS_data=$B$1,ROW(INDIRECT("1:"&amp;ROWS(TS_data)))),ROWS($1:32)),3),"")</f>
        <v/>
      </c>
      <c r="E34" s="56" t="str">
        <f>IF(A34="","",IF(VLOOKUP($A34,'effectif equipe'!$B$2:$AS$283,6,FALSE)="","",VLOOKUP($A34,'effectif equipe'!$B$2:$AS$283,6,FALSE)))</f>
        <v/>
      </c>
      <c r="F34" s="56" t="str">
        <f ca="1">IF(B34="","",IF(VLOOKUP($A34,'effectif equipe'!$B$2:$AS$283,7,FALSE)="","",VLOOKUP($A34,'effectif equipe'!$B$2:$AS$283,7,FALSE)))</f>
        <v/>
      </c>
      <c r="G34" s="56" t="str">
        <f ca="1">IF(C34="","",IF(VLOOKUP($A34,'effectif equipe'!$B$2:$AS$283,8,FALSE)="","",VLOOKUP($A34,'effectif equipe'!$B$2:$AS$283,8,FALSE)))</f>
        <v/>
      </c>
      <c r="H34" s="56" t="str">
        <f>IF(A34="","",IF(VLOOKUP($A34,'effectif equipe'!$B$2:$AS$283,16,FALSE)="","",VLOOKUP($A34,'effectif equipe'!$B$2:$AS$283,16,FALSE)))</f>
        <v/>
      </c>
      <c r="I34" s="56" t="str">
        <f>IF(A34="","",IF(VLOOKUP($A34,'effectif equipe'!$B$2:$AS$283,19,FALSE)="","",VLOOKUP($A34,'effectif equipe'!$B$2:$AS$283,19,FALSE)))</f>
        <v/>
      </c>
    </row>
    <row r="35" spans="2:9" x14ac:dyDescent="0.25">
      <c r="B35" t="str">
        <f t="array" aca="1" ref="B35" ca="1">IF(ROWS($1:33)&lt;=COUNTIF(TS_data,$B$1),INDEX(MesData,SMALL(IF(TS_data=$B$1,ROW(INDIRECT("1:"&amp;ROWS(TS_data)))),ROWS($1:33)),1),"")</f>
        <v/>
      </c>
      <c r="C35" t="str">
        <f t="array" aca="1" ref="C35" ca="1">IF(ROWS($1:33)&lt;=COUNTIF(TS_data,$B$1),INDEX(MesData,SMALL(IF(TS_data=$B$1,ROW(INDIRECT("1:"&amp;ROWS(TS_data)))),ROWS($1:33)),2),"")</f>
        <v/>
      </c>
      <c r="D35" s="13" t="str">
        <f t="array" aca="1" ref="D35" ca="1">IF(ROWS($1:33)&lt;=COUNTIF(TS_data,$B$1),INDEX(MesData,SMALL(IF(TS_data=$B$1,ROW(INDIRECT("1:"&amp;ROWS(TS_data)))),ROWS($1:33)),3),"")</f>
        <v/>
      </c>
      <c r="E35" s="56" t="str">
        <f>IF(A35="","",IF(VLOOKUP($A35,'effectif equipe'!$B$2:$AS$283,6,FALSE)="","",VLOOKUP($A35,'effectif equipe'!$B$2:$AS$283,6,FALSE)))</f>
        <v/>
      </c>
      <c r="F35" s="56" t="str">
        <f ca="1">IF(B35="","",IF(VLOOKUP($A35,'effectif equipe'!$B$2:$AS$283,7,FALSE)="","",VLOOKUP($A35,'effectif equipe'!$B$2:$AS$283,7,FALSE)))</f>
        <v/>
      </c>
      <c r="G35" s="56" t="str">
        <f ca="1">IF(C35="","",IF(VLOOKUP($A35,'effectif equipe'!$B$2:$AS$283,8,FALSE)="","",VLOOKUP($A35,'effectif equipe'!$B$2:$AS$283,8,FALSE)))</f>
        <v/>
      </c>
      <c r="H35" s="56" t="str">
        <f>IF(A35="","",IF(VLOOKUP($A35,'effectif equipe'!$B$2:$AS$283,16,FALSE)="","",VLOOKUP($A35,'effectif equipe'!$B$2:$AS$283,16,FALSE)))</f>
        <v/>
      </c>
      <c r="I35" s="56" t="str">
        <f>IF(A35="","",IF(VLOOKUP($A35,'effectif equipe'!$B$2:$AS$283,19,FALSE)="","",VLOOKUP($A35,'effectif equipe'!$B$2:$AS$283,19,FALSE)))</f>
        <v/>
      </c>
    </row>
    <row r="36" spans="2:9" x14ac:dyDescent="0.25">
      <c r="B36" t="str">
        <f t="array" aca="1" ref="B36" ca="1">IF(ROWS($1:34)&lt;=COUNTIF(TS_data,$B$1),INDEX(MesData,SMALL(IF(TS_data=$B$1,ROW(INDIRECT("1:"&amp;ROWS(TS_data)))),ROWS($1:34)),1),"")</f>
        <v/>
      </c>
      <c r="C36" t="str">
        <f t="array" aca="1" ref="C36" ca="1">IF(ROWS($1:34)&lt;=COUNTIF(TS_data,$B$1),INDEX(MesData,SMALL(IF(TS_data=$B$1,ROW(INDIRECT("1:"&amp;ROWS(TS_data)))),ROWS($1:34)),2),"")</f>
        <v/>
      </c>
      <c r="D36" s="13" t="str">
        <f t="array" aca="1" ref="D36" ca="1">IF(ROWS($1:34)&lt;=COUNTIF(TS_data,$B$1),INDEX(MesData,SMALL(IF(TS_data=$B$1,ROW(INDIRECT("1:"&amp;ROWS(TS_data)))),ROWS($1:34)),3),"")</f>
        <v/>
      </c>
      <c r="E36" s="56" t="str">
        <f>IF(A36="","",IF(VLOOKUP($A36,'effectif equipe'!$B$2:$AS$283,6,FALSE)="","",VLOOKUP($A36,'effectif equipe'!$B$2:$AS$283,6,FALSE)))</f>
        <v/>
      </c>
      <c r="F36" s="56" t="str">
        <f ca="1">IF(B36="","",IF(VLOOKUP($A36,'effectif equipe'!$B$2:$AS$283,7,FALSE)="","",VLOOKUP($A36,'effectif equipe'!$B$2:$AS$283,7,FALSE)))</f>
        <v/>
      </c>
      <c r="G36" s="56" t="str">
        <f ca="1">IF(C36="","",IF(VLOOKUP($A36,'effectif equipe'!$B$2:$AS$283,8,FALSE)="","",VLOOKUP($A36,'effectif equipe'!$B$2:$AS$283,8,FALSE)))</f>
        <v/>
      </c>
      <c r="H36" s="56" t="str">
        <f>IF(A36="","",IF(VLOOKUP($A36,'effectif equipe'!$B$2:$AS$283,16,FALSE)="","",VLOOKUP($A36,'effectif equipe'!$B$2:$AS$283,16,FALSE)))</f>
        <v/>
      </c>
      <c r="I36" s="56" t="str">
        <f>IF(A36="","",IF(VLOOKUP($A36,'effectif equipe'!$B$2:$AS$283,19,FALSE)="","",VLOOKUP($A36,'effectif equipe'!$B$2:$AS$283,19,FALSE)))</f>
        <v/>
      </c>
    </row>
    <row r="37" spans="2:9" x14ac:dyDescent="0.25">
      <c r="B37" t="str">
        <f t="array" aca="1" ref="B37" ca="1">IF(ROWS($1:35)&lt;=COUNTIF(TS_data,$B$1),INDEX(MesData,SMALL(IF(TS_data=$B$1,ROW(INDIRECT("1:"&amp;ROWS(TS_data)))),ROWS($1:35)),1),"")</f>
        <v/>
      </c>
      <c r="C37" t="str">
        <f t="array" aca="1" ref="C37" ca="1">IF(ROWS($1:35)&lt;=COUNTIF(TS_data,$B$1),INDEX(MesData,SMALL(IF(TS_data=$B$1,ROW(INDIRECT("1:"&amp;ROWS(TS_data)))),ROWS($1:35)),2),"")</f>
        <v/>
      </c>
      <c r="D37" s="13" t="str">
        <f t="array" aca="1" ref="D37" ca="1">IF(ROWS($1:35)&lt;=COUNTIF(TS_data,$B$1),INDEX(MesData,SMALL(IF(TS_data=$B$1,ROW(INDIRECT("1:"&amp;ROWS(TS_data)))),ROWS($1:35)),3),"")</f>
        <v/>
      </c>
      <c r="E37" s="56" t="str">
        <f>IF(A37="","",IF(VLOOKUP($A37,'effectif equipe'!$B$2:$AS$283,6,FALSE)="","",VLOOKUP($A37,'effectif equipe'!$B$2:$AS$283,6,FALSE)))</f>
        <v/>
      </c>
      <c r="F37" s="56" t="str">
        <f ca="1">IF(B37="","",IF(VLOOKUP($A37,'effectif equipe'!$B$2:$AS$283,7,FALSE)="","",VLOOKUP($A37,'effectif equipe'!$B$2:$AS$283,7,FALSE)))</f>
        <v/>
      </c>
      <c r="G37" s="56" t="str">
        <f ca="1">IF(C37="","",IF(VLOOKUP($A37,'effectif equipe'!$B$2:$AS$283,8,FALSE)="","",VLOOKUP($A37,'effectif equipe'!$B$2:$AS$283,8,FALSE)))</f>
        <v/>
      </c>
      <c r="H37" s="56" t="str">
        <f>IF(A37="","",IF(VLOOKUP($A37,'effectif equipe'!$B$2:$AS$283,16,FALSE)="","",VLOOKUP($A37,'effectif equipe'!$B$2:$AS$283,16,FALSE)))</f>
        <v/>
      </c>
      <c r="I37" s="56" t="str">
        <f>IF(A37="","",IF(VLOOKUP($A37,'effectif equipe'!$B$2:$AS$283,19,FALSE)="","",VLOOKUP($A37,'effectif equipe'!$B$2:$AS$283,19,FALSE)))</f>
        <v/>
      </c>
    </row>
    <row r="38" spans="2:9" x14ac:dyDescent="0.25">
      <c r="B38" t="str">
        <f t="array" aca="1" ref="B38" ca="1">IF(ROWS($1:36)&lt;=COUNTIF(TS_data,$B$1),INDEX(MesData,SMALL(IF(TS_data=$B$1,ROW(INDIRECT("1:"&amp;ROWS(TS_data)))),ROWS($1:36)),1),"")</f>
        <v/>
      </c>
      <c r="C38" t="str">
        <f t="array" aca="1" ref="C38" ca="1">IF(ROWS($1:36)&lt;=COUNTIF(TS_data,$B$1),INDEX(MesData,SMALL(IF(TS_data=$B$1,ROW(INDIRECT("1:"&amp;ROWS(TS_data)))),ROWS($1:36)),2),"")</f>
        <v/>
      </c>
      <c r="D38" s="13" t="str">
        <f t="array" aca="1" ref="D38" ca="1">IF(ROWS($1:36)&lt;=COUNTIF(TS_data,$B$1),INDEX(MesData,SMALL(IF(TS_data=$B$1,ROW(INDIRECT("1:"&amp;ROWS(TS_data)))),ROWS($1:36)),3),"")</f>
        <v/>
      </c>
      <c r="E38" s="56" t="str">
        <f>IF(A38="","",IF(VLOOKUP($A38,'effectif equipe'!$B$2:$AS$283,6,FALSE)="","",VLOOKUP($A38,'effectif equipe'!$B$2:$AS$283,6,FALSE)))</f>
        <v/>
      </c>
      <c r="F38" s="56" t="str">
        <f ca="1">IF(B38="","",IF(VLOOKUP($A38,'effectif equipe'!$B$2:$AS$283,7,FALSE)="","",VLOOKUP($A38,'effectif equipe'!$B$2:$AS$283,7,FALSE)))</f>
        <v/>
      </c>
      <c r="G38" s="56" t="str">
        <f ca="1">IF(C38="","",IF(VLOOKUP($A38,'effectif equipe'!$B$2:$AS$283,8,FALSE)="","",VLOOKUP($A38,'effectif equipe'!$B$2:$AS$283,8,FALSE)))</f>
        <v/>
      </c>
      <c r="H38" s="56" t="str">
        <f>IF(A38="","",IF(VLOOKUP($A38,'effectif equipe'!$B$2:$AS$283,16,FALSE)="","",VLOOKUP($A38,'effectif equipe'!$B$2:$AS$283,16,FALSE)))</f>
        <v/>
      </c>
      <c r="I38" s="56" t="str">
        <f>IF(A38="","",IF(VLOOKUP($A38,'effectif equipe'!$B$2:$AS$283,19,FALSE)="","",VLOOKUP($A38,'effectif equipe'!$B$2:$AS$283,19,FALSE)))</f>
        <v/>
      </c>
    </row>
    <row r="39" spans="2:9" x14ac:dyDescent="0.25">
      <c r="B39" t="str">
        <f t="array" aca="1" ref="B39" ca="1">IF(ROWS($1:37)&lt;=COUNTIF(TS_data,$B$1),INDEX(MesData,SMALL(IF(TS_data=$B$1,ROW(INDIRECT("1:"&amp;ROWS(TS_data)))),ROWS($1:37)),1),"")</f>
        <v/>
      </c>
      <c r="C39" t="str">
        <f t="array" aca="1" ref="C39" ca="1">IF(ROWS($1:37)&lt;=COUNTIF(TS_data,$B$1),INDEX(MesData,SMALL(IF(TS_data=$B$1,ROW(INDIRECT("1:"&amp;ROWS(TS_data)))),ROWS($1:37)),2),"")</f>
        <v/>
      </c>
      <c r="D39" s="13" t="str">
        <f t="array" aca="1" ref="D39" ca="1">IF(ROWS($1:37)&lt;=COUNTIF(TS_data,$B$1),INDEX(MesData,SMALL(IF(TS_data=$B$1,ROW(INDIRECT("1:"&amp;ROWS(TS_data)))),ROWS($1:37)),3),"")</f>
        <v/>
      </c>
      <c r="E39" s="56" t="str">
        <f>IF(A39="","",IF(VLOOKUP($A39,'effectif equipe'!$B$2:$AS$283,6,FALSE)="","",VLOOKUP($A39,'effectif equipe'!$B$2:$AS$283,6,FALSE)))</f>
        <v/>
      </c>
      <c r="F39" s="56" t="str">
        <f ca="1">IF(B39="","",IF(VLOOKUP($A39,'effectif equipe'!$B$2:$AS$283,7,FALSE)="","",VLOOKUP($A39,'effectif equipe'!$B$2:$AS$283,7,FALSE)))</f>
        <v/>
      </c>
      <c r="G39" s="56" t="str">
        <f ca="1">IF(C39="","",IF(VLOOKUP($A39,'effectif equipe'!$B$2:$AS$283,8,FALSE)="","",VLOOKUP($A39,'effectif equipe'!$B$2:$AS$283,8,FALSE)))</f>
        <v/>
      </c>
      <c r="H39" s="56" t="str">
        <f>IF(A39="","",IF(VLOOKUP($A39,'effectif equipe'!$B$2:$AS$283,16,FALSE)="","",VLOOKUP($A39,'effectif equipe'!$B$2:$AS$283,16,FALSE)))</f>
        <v/>
      </c>
      <c r="I39" s="56" t="str">
        <f>IF(A39="","",IF(VLOOKUP($A39,'effectif equipe'!$B$2:$AS$283,19,FALSE)="","",VLOOKUP($A39,'effectif equipe'!$B$2:$AS$283,19,FALSE)))</f>
        <v/>
      </c>
    </row>
    <row r="40" spans="2:9" x14ac:dyDescent="0.25">
      <c r="B40" t="str">
        <f t="array" aca="1" ref="B40" ca="1">IF(ROWS($1:38)&lt;=COUNTIF(TS_data,$B$1),INDEX(MesData,SMALL(IF(TS_data=$B$1,ROW(INDIRECT("1:"&amp;ROWS(TS_data)))),ROWS($1:38)),1),"")</f>
        <v/>
      </c>
      <c r="C40" t="str">
        <f t="array" aca="1" ref="C40" ca="1">IF(ROWS($1:38)&lt;=COUNTIF(TS_data,$B$1),INDEX(MesData,SMALL(IF(TS_data=$B$1,ROW(INDIRECT("1:"&amp;ROWS(TS_data)))),ROWS($1:38)),2),"")</f>
        <v/>
      </c>
      <c r="D40" s="13" t="str">
        <f t="array" aca="1" ref="D40" ca="1">IF(ROWS($1:38)&lt;=COUNTIF(TS_data,$B$1),INDEX(MesData,SMALL(IF(TS_data=$B$1,ROW(INDIRECT("1:"&amp;ROWS(TS_data)))),ROWS($1:38)),3),"")</f>
        <v/>
      </c>
      <c r="E40" s="56" t="str">
        <f>IF(A40="","",VLOOKUP($A40,'effectif equipe'!$B$2:$AP$280,6,FALSE))</f>
        <v/>
      </c>
      <c r="H40" s="56" t="str">
        <f>IF(A40="","",IF(VLOOKUP($A40,'effectif equipe'!$B$2:$AS$283,16,FALSE)="","",VLOOKUP($A40,'effectif equipe'!$B$2:$AS$283,16,FALSE)))</f>
        <v/>
      </c>
      <c r="I40" s="56" t="str">
        <f>IF(A40="","",IF(VLOOKUP($A40,'effectif equipe'!$B$2:$AS$283,19,FALSE)="","",VLOOKUP($A40,'effectif equipe'!$B$2:$AS$283,19,FALSE)))</f>
        <v/>
      </c>
    </row>
    <row r="41" spans="2:9" x14ac:dyDescent="0.25">
      <c r="B41" t="str">
        <f t="array" aca="1" ref="B41" ca="1">IF(ROWS($1:39)&lt;=COUNTIF(TS_data,$B$1),INDEX(MesData,SMALL(IF(TS_data=$B$1,ROW(INDIRECT("1:"&amp;ROWS(TS_data)))),ROWS($1:39)),1),"")</f>
        <v/>
      </c>
      <c r="C41" t="str">
        <f t="array" aca="1" ref="C41" ca="1">IF(ROWS($1:39)&lt;=COUNTIF(TS_data,$B$1),INDEX(MesData,SMALL(IF(TS_data=$B$1,ROW(INDIRECT("1:"&amp;ROWS(TS_data)))),ROWS($1:39)),2),"")</f>
        <v/>
      </c>
      <c r="D41" s="13" t="str">
        <f t="array" aca="1" ref="D41" ca="1">IF(ROWS($1:39)&lt;=COUNTIF(TS_data,$B$1),INDEX(MesData,SMALL(IF(TS_data=$B$1,ROW(INDIRECT("1:"&amp;ROWS(TS_data)))),ROWS($1:39)),3),"")</f>
        <v/>
      </c>
      <c r="E41" s="56" t="str">
        <f>IF(A41="","",VLOOKUP($A41,'effectif equipe'!$B$2:$AP$280,6,FALSE))</f>
        <v/>
      </c>
      <c r="H41" s="56" t="str">
        <f>IF(A41="","",IF(VLOOKUP($A41,'effectif equipe'!$B$2:$AS$283,16,FALSE)="","",VLOOKUP($A41,'effectif equipe'!$B$2:$AS$283,16,FALSE)))</f>
        <v/>
      </c>
      <c r="I41" s="56" t="str">
        <f>IF(A41="","",IF(VLOOKUP($A41,'effectif equipe'!$B$2:$AS$283,19,FALSE)="","",VLOOKUP($A41,'effectif equipe'!$B$2:$AS$283,19,FALSE)))</f>
        <v/>
      </c>
    </row>
    <row r="42" spans="2:9" x14ac:dyDescent="0.25">
      <c r="B42" t="str">
        <f t="array" aca="1" ref="B42" ca="1">IF(ROWS($1:40)&lt;=COUNTIF(TS_data,$B$1),INDEX(MesData,SMALL(IF(TS_data=$B$1,ROW(INDIRECT("1:"&amp;ROWS(TS_data)))),ROWS($1:40)),1),"")</f>
        <v/>
      </c>
      <c r="C42" t="str">
        <f t="array" aca="1" ref="C42" ca="1">IF(ROWS($1:40)&lt;=COUNTIF(TS_data,$B$1),INDEX(MesData,SMALL(IF(TS_data=$B$1,ROW(INDIRECT("1:"&amp;ROWS(TS_data)))),ROWS($1:40)),2),"")</f>
        <v/>
      </c>
      <c r="D42" s="13" t="str">
        <f t="array" aca="1" ref="D42" ca="1">IF(ROWS($1:40)&lt;=COUNTIF(TS_data,$B$1),INDEX(MesData,SMALL(IF(TS_data=$B$1,ROW(INDIRECT("1:"&amp;ROWS(TS_data)))),ROWS($1:40)),3),"")</f>
        <v/>
      </c>
      <c r="E42" s="56" t="str">
        <f>IF(A42="","",VLOOKUP($A42,'effectif equipe'!$B$2:$AP$280,6,FALSE))</f>
        <v/>
      </c>
      <c r="H42" s="56" t="str">
        <f>IF(A42="","",IF(VLOOKUP($A42,'effectif equipe'!$B$2:$AS$283,16,FALSE)="","",VLOOKUP($A42,'effectif equipe'!$B$2:$AS$283,16,FALSE)))</f>
        <v/>
      </c>
      <c r="I42" s="56" t="str">
        <f>IF(A42="","",IF(VLOOKUP($A42,'effectif equipe'!$B$2:$AS$283,19,FALSE)="","",VLOOKUP($A42,'effectif equipe'!$B$2:$AS$283,19,FALSE)))</f>
        <v/>
      </c>
    </row>
    <row r="43" spans="2:9" x14ac:dyDescent="0.25">
      <c r="B43" t="str">
        <f t="array" aca="1" ref="B43" ca="1">IF(ROWS($1:41)&lt;=COUNTIF(TS_data,$B$1),INDEX(MesData,SMALL(IF(TS_data=$B$1,ROW(INDIRECT("1:"&amp;ROWS(TS_data)))),ROWS($1:41)),1),"")</f>
        <v/>
      </c>
      <c r="C43" t="str">
        <f t="array" aca="1" ref="C43" ca="1">IF(ROWS($1:41)&lt;=COUNTIF(TS_data,$B$1),INDEX(MesData,SMALL(IF(TS_data=$B$1,ROW(INDIRECT("1:"&amp;ROWS(TS_data)))),ROWS($1:41)),2),"")</f>
        <v/>
      </c>
      <c r="D43" s="13" t="str">
        <f t="array" aca="1" ref="D43" ca="1">IF(ROWS($1:41)&lt;=COUNTIF(TS_data,$B$1),INDEX(MesData,SMALL(IF(TS_data=$B$1,ROW(INDIRECT("1:"&amp;ROWS(TS_data)))),ROWS($1:41)),3),"")</f>
        <v/>
      </c>
      <c r="E43" s="56" t="str">
        <f>IF(A43="","",VLOOKUP($A43,'effectif equipe'!$B$2:$AP$280,6,FALSE))</f>
        <v/>
      </c>
      <c r="H43" s="56" t="str">
        <f>IF(A43="","",IF(VLOOKUP($A43,'effectif equipe'!$B$2:$AS$283,16,FALSE)="","",VLOOKUP($A43,'effectif equipe'!$B$2:$AS$283,16,FALSE)))</f>
        <v/>
      </c>
      <c r="I43" s="56" t="str">
        <f>IF(A43="","",IF(VLOOKUP($A43,'effectif equipe'!$B$2:$AS$283,19,FALSE)="","",VLOOKUP($A43,'effectif equipe'!$B$2:$AS$283,19,FALSE)))</f>
        <v/>
      </c>
    </row>
    <row r="44" spans="2:9" x14ac:dyDescent="0.25">
      <c r="B44" t="str">
        <f t="array" aca="1" ref="B44" ca="1">IF(ROWS($1:42)&lt;=COUNTIF(TS_data,$B$1),INDEX(MesData,SMALL(IF(TS_data=$B$1,ROW(INDIRECT("1:"&amp;ROWS(TS_data)))),ROWS($1:42)),1),"")</f>
        <v/>
      </c>
      <c r="C44" t="str">
        <f t="array" aca="1" ref="C44" ca="1">IF(ROWS($1:42)&lt;=COUNTIF(TS_data,$B$1),INDEX(MesData,SMALL(IF(TS_data=$B$1,ROW(INDIRECT("1:"&amp;ROWS(TS_data)))),ROWS($1:42)),2),"")</f>
        <v/>
      </c>
      <c r="D44" s="13" t="str">
        <f t="array" aca="1" ref="D44" ca="1">IF(ROWS($1:42)&lt;=COUNTIF(TS_data,$B$1),INDEX(MesData,SMALL(IF(TS_data=$B$1,ROW(INDIRECT("1:"&amp;ROWS(TS_data)))),ROWS($1:42)),3),"")</f>
        <v/>
      </c>
      <c r="E44" s="56" t="str">
        <f>IF(A44="","",VLOOKUP($A44,'effectif equipe'!$B$2:$AP$280,6,FALSE))</f>
        <v/>
      </c>
      <c r="H44" s="56" t="str">
        <f>IF(A44="","",IF(VLOOKUP($A44,'effectif equipe'!$B$2:$AS$283,16,FALSE)="","",VLOOKUP($A44,'effectif equipe'!$B$2:$AS$283,16,FALSE)))</f>
        <v/>
      </c>
      <c r="I44" s="56" t="str">
        <f>IF(A44="","",IF(VLOOKUP($A44,'effectif equipe'!$B$2:$AS$283,19,FALSE)="","",VLOOKUP($A44,'effectif equipe'!$B$2:$AS$283,19,FALSE)))</f>
        <v/>
      </c>
    </row>
    <row r="45" spans="2:9" x14ac:dyDescent="0.25">
      <c r="B45" t="str">
        <f t="array" aca="1" ref="B45" ca="1">IF(ROWS($1:43)&lt;=COUNTIF(TS_data,$B$1),INDEX(MesData,SMALL(IF(TS_data=$B$1,ROW(INDIRECT("1:"&amp;ROWS(TS_data)))),ROWS($1:43)),1),"")</f>
        <v/>
      </c>
      <c r="D45" s="13" t="str">
        <f t="array" aca="1" ref="D45" ca="1">IF(ROWS($1:43)&lt;=COUNTIF(TS_data,$B$1),INDEX(MesData,SMALL(IF(TS_data=$B$1,ROW(INDIRECT("1:"&amp;ROWS(TS_data)))),ROWS($1:43)),3),"")</f>
        <v/>
      </c>
      <c r="E45" s="56" t="str">
        <f>IF(A45="","",VLOOKUP($A45,'effectif equipe'!$B$2:$AP$280,6,FALSE))</f>
        <v/>
      </c>
    </row>
    <row r="46" spans="2:9" x14ac:dyDescent="0.25">
      <c r="B46" t="str">
        <f t="array" aca="1" ref="B46" ca="1">IF(ROWS($1:44)&lt;=COUNTIF(TS_data,$B$1),INDEX(MesData,SMALL(IF(TS_data=$B$1,ROW(INDIRECT("1:"&amp;ROWS(TS_data)))),ROWS($1:44)),1),"")</f>
        <v/>
      </c>
      <c r="C46" t="str">
        <f t="array" aca="1" ref="C46" ca="1">IF(ROWS($1:44)&lt;=COUNTIF(TS_data,$B$1),INDEX(MesData,SMALL(IF(TS_data=$B$1,ROW(INDIRECT("1:"&amp;ROWS(TS_data)))),ROWS($1:44)),2),"")</f>
        <v/>
      </c>
      <c r="D46" s="13" t="str">
        <f t="array" aca="1" ref="D46" ca="1">IF(ROWS($1:44)&lt;=COUNTIF(TS_data,$B$1),INDEX(MesData,SMALL(IF(TS_data=$B$1,ROW(INDIRECT("1:"&amp;ROWS(TS_data)))),ROWS($1:44)),3),"")</f>
        <v/>
      </c>
      <c r="E46" s="56" t="str">
        <f>IF(A46="","",VLOOKUP($A46,'effectif equipe'!$B$2:$AP$280,6,FALSE))</f>
        <v/>
      </c>
    </row>
    <row r="47" spans="2:9" x14ac:dyDescent="0.25">
      <c r="B47" t="str">
        <f t="array" aca="1" ref="B47" ca="1">IF(ROWS($1:45)&lt;=COUNTIF(TS_data,$B$1),INDEX(MesData,SMALL(IF(TS_data=$B$1,ROW(INDIRECT("1:"&amp;ROWS(TS_data)))),ROWS($1:45)),1),"")</f>
        <v/>
      </c>
      <c r="C47" t="str">
        <f t="array" aca="1" ref="C47" ca="1">IF(ROWS($1:45)&lt;=COUNTIF(TS_data,$B$1),INDEX(MesData,SMALL(IF(TS_data=$B$1,ROW(INDIRECT("1:"&amp;ROWS(TS_data)))),ROWS($1:45)),2),"")</f>
        <v/>
      </c>
      <c r="D47" s="13" t="str">
        <f t="array" aca="1" ref="D47" ca="1">IF(ROWS($1:45)&lt;=COUNTIF(TS_data,$B$1),INDEX(MesData,SMALL(IF(TS_data=$B$1,ROW(INDIRECT("1:"&amp;ROWS(TS_data)))),ROWS($1:45)),3),"")</f>
        <v/>
      </c>
      <c r="E47" s="56" t="str">
        <f>IF(A47="","",VLOOKUP($A47,'effectif equipe'!$B$2:$AP$280,6,FALSE))</f>
        <v/>
      </c>
    </row>
    <row r="48" spans="2:9" x14ac:dyDescent="0.25">
      <c r="B48" t="str">
        <f t="array" aca="1" ref="B48" ca="1">IF(ROWS($1:46)&lt;=COUNTIF(TS_data,$B$1),INDEX(MesData,SMALL(IF(TS_data=$B$1,ROW(INDIRECT("1:"&amp;ROWS(TS_data)))),ROWS($1:46)),1),"")</f>
        <v/>
      </c>
      <c r="C48" t="str">
        <f t="array" aca="1" ref="C48" ca="1">IF(ROWS($1:46)&lt;=COUNTIF(TS_data,$B$1),INDEX(MesData,SMALL(IF(TS_data=$B$1,ROW(INDIRECT("1:"&amp;ROWS(TS_data)))),ROWS($1:46)),2),"")</f>
        <v/>
      </c>
      <c r="D48" s="13" t="str">
        <f t="array" aca="1" ref="D48" ca="1">IF(ROWS($1:46)&lt;=COUNTIF(TS_data,$B$1),INDEX(MesData,SMALL(IF(TS_data=$B$1,ROW(INDIRECT("1:"&amp;ROWS(TS_data)))),ROWS($1:46)),3),"")</f>
        <v/>
      </c>
      <c r="E48" s="56" t="str">
        <f>IF(A48="","",VLOOKUP($A48,'effectif equipe'!$B$2:$AP$280,6,FALSE))</f>
        <v/>
      </c>
    </row>
    <row r="49" spans="2:5" x14ac:dyDescent="0.25">
      <c r="B49" t="str">
        <f t="array" aca="1" ref="B49" ca="1">IF(ROWS($1:47)&lt;=COUNTIF(TS_data,$B$1),INDEX(MesData,SMALL(IF(TS_data=$B$1,ROW(INDIRECT("1:"&amp;ROWS(TS_data)))),ROWS($1:47)),1),"")</f>
        <v/>
      </c>
      <c r="C49" t="str">
        <f t="array" aca="1" ref="C49" ca="1">IF(ROWS($1:47)&lt;=COUNTIF(TS_data,$B$1),INDEX(MesData,SMALL(IF(TS_data=$B$1,ROW(INDIRECT("1:"&amp;ROWS(TS_data)))),ROWS($1:47)),2),"")</f>
        <v/>
      </c>
      <c r="D49" s="13" t="str">
        <f t="array" aca="1" ref="D49" ca="1">IF(ROWS($1:47)&lt;=COUNTIF(TS_data,$B$1),INDEX(MesData,SMALL(IF(TS_data=$B$1,ROW(INDIRECT("1:"&amp;ROWS(TS_data)))),ROWS($1:47)),3),"")</f>
        <v/>
      </c>
      <c r="E49" s="56" t="str">
        <f>IF(A49="","",VLOOKUP($A49,'effectif equipe'!$B$2:$AP$280,6,FALSE))</f>
        <v/>
      </c>
    </row>
    <row r="50" spans="2:5" x14ac:dyDescent="0.25">
      <c r="B50" t="str">
        <f t="array" aca="1" ref="B50" ca="1">IF(ROWS($1:48)&lt;=COUNTIF(TS_data,$B$1),INDEX(MesData,SMALL(IF(TS_data=$B$1,ROW(INDIRECT("1:"&amp;ROWS(TS_data)))),ROWS($1:48)),1),"")</f>
        <v/>
      </c>
      <c r="C50" t="str">
        <f t="array" aca="1" ref="C50" ca="1">IF(ROWS($1:48)&lt;=COUNTIF(TS_data,$B$1),INDEX(MesData,SMALL(IF(TS_data=$B$1,ROW(INDIRECT("1:"&amp;ROWS(TS_data)))),ROWS($1:48)),2),"")</f>
        <v/>
      </c>
      <c r="D50" s="13" t="str">
        <f t="array" aca="1" ref="D50" ca="1">IF(ROWS($1:48)&lt;=COUNTIF(TS_data,$B$1),INDEX(MesData,SMALL(IF(TS_data=$B$1,ROW(INDIRECT("1:"&amp;ROWS(TS_data)))),ROWS($1:48)),3),"")</f>
        <v/>
      </c>
      <c r="E50" s="56" t="str">
        <f>IF(A50="","",VLOOKUP($A50,'effectif equipe'!$B$2:$AP$280,6,FALSE))</f>
        <v/>
      </c>
    </row>
    <row r="51" spans="2:5" x14ac:dyDescent="0.25">
      <c r="B51" t="str">
        <f t="array" aca="1" ref="B51" ca="1">IF(ROWS($1:49)&lt;=COUNTIF(TS_data,$B$1),INDEX(MesData,SMALL(IF(TS_data=$B$1,ROW(INDIRECT("1:"&amp;ROWS(TS_data)))),ROWS($1:49)),1),"")</f>
        <v/>
      </c>
      <c r="C51" t="str">
        <f t="array" aca="1" ref="C51" ca="1">IF(ROWS($1:49)&lt;=COUNTIF(TS_data,$B$1),INDEX(MesData,SMALL(IF(TS_data=$B$1,ROW(INDIRECT("1:"&amp;ROWS(TS_data)))),ROWS($1:49)),2),"")</f>
        <v/>
      </c>
      <c r="D51" s="13" t="str">
        <f t="array" aca="1" ref="D51" ca="1">IF(ROWS($1:49)&lt;=COUNTIF(TS_data,$B$1),INDEX(MesData,SMALL(IF(TS_data=$B$1,ROW(INDIRECT("1:"&amp;ROWS(TS_data)))),ROWS($1:49)),3),"")</f>
        <v/>
      </c>
      <c r="E51" s="56" t="str">
        <f>IF(A51="","",VLOOKUP($A51,'effectif equipe'!$B$2:$AP$280,6,FALSE))</f>
        <v/>
      </c>
    </row>
    <row r="52" spans="2:5" x14ac:dyDescent="0.25">
      <c r="B52" t="str">
        <f t="array" aca="1" ref="B52" ca="1">IF(ROWS($1:50)&lt;=COUNTIF(TS_data,$B$1),INDEX(MesData,SMALL(IF(TS_data=$B$1,ROW(INDIRECT("1:"&amp;ROWS(TS_data)))),ROWS($1:50)),1),"")</f>
        <v/>
      </c>
      <c r="C52" t="str">
        <f t="array" aca="1" ref="C52" ca="1">IF(ROWS($1:50)&lt;=COUNTIF(TS_data,$B$1),INDEX(MesData,SMALL(IF(TS_data=$B$1,ROW(INDIRECT("1:"&amp;ROWS(TS_data)))),ROWS($1:50)),2),"")</f>
        <v/>
      </c>
      <c r="D52" s="13" t="str">
        <f t="array" aca="1" ref="D52" ca="1">IF(ROWS($1:50)&lt;=COUNTIF(TS_data,$B$1),INDEX(MesData,SMALL(IF(TS_data=$B$1,ROW(INDIRECT("1:"&amp;ROWS(TS_data)))),ROWS($1:50)),3),"")</f>
        <v/>
      </c>
      <c r="E52" s="56" t="str">
        <f>IF(A52="","",VLOOKUP($A52,'effectif equipe'!$B$2:$AP$280,6,FALSE))</f>
        <v/>
      </c>
    </row>
    <row r="53" spans="2:5" x14ac:dyDescent="0.25">
      <c r="B53" t="str">
        <f t="array" aca="1" ref="B53" ca="1">IF(ROWS($1:51)&lt;=COUNTIF(TS_data,$B$1),INDEX(MesData,SMALL(IF(TS_data=$B$1,ROW(INDIRECT("1:"&amp;ROWS(TS_data)))),ROWS($1:51)),1),"")</f>
        <v/>
      </c>
      <c r="C53" t="str">
        <f t="array" aca="1" ref="C53" ca="1">IF(ROWS($1:51)&lt;=COUNTIF(TS_data,$B$1),INDEX(MesData,SMALL(IF(TS_data=$B$1,ROW(INDIRECT("1:"&amp;ROWS(TS_data)))),ROWS($1:51)),2),"")</f>
        <v/>
      </c>
      <c r="D53" s="13" t="str">
        <f t="array" aca="1" ref="D53" ca="1">IF(ROWS($1:51)&lt;=COUNTIF(TS_data,$B$1),INDEX(MesData,SMALL(IF(TS_data=$B$1,ROW(INDIRECT("1:"&amp;ROWS(TS_data)))),ROWS($1:51)),3),"")</f>
        <v/>
      </c>
      <c r="E53" s="56" t="str">
        <f>IF(A53="","",VLOOKUP($A53,'effectif equipe'!$B$2:$AP$280,6,FALSE))</f>
        <v/>
      </c>
    </row>
    <row r="54" spans="2:5" x14ac:dyDescent="0.25">
      <c r="B54" t="str">
        <f t="array" aca="1" ref="B54" ca="1">IF(ROWS($1:52)&lt;=COUNTIF(TS_data,$B$1),INDEX(MesData,SMALL(IF(TS_data=$B$1,ROW(INDIRECT("1:"&amp;ROWS(TS_data)))),ROWS($1:52)),1),"")</f>
        <v/>
      </c>
      <c r="C54" t="str">
        <f t="array" aca="1" ref="C54" ca="1">IF(ROWS($1:52)&lt;=COUNTIF(TS_data,$B$1),INDEX(MesData,SMALL(IF(TS_data=$B$1,ROW(INDIRECT("1:"&amp;ROWS(TS_data)))),ROWS($1:52)),2),"")</f>
        <v/>
      </c>
      <c r="D54" s="13" t="str">
        <f t="array" aca="1" ref="D54" ca="1">IF(ROWS($1:52)&lt;=COUNTIF(TS_data,$B$1),INDEX(MesData,SMALL(IF(TS_data=$B$1,ROW(INDIRECT("1:"&amp;ROWS(TS_data)))),ROWS($1:52)),3),"")</f>
        <v/>
      </c>
      <c r="E54" s="56" t="str">
        <f>IF(A54="","",VLOOKUP($A54,'effectif equipe'!$B$2:$AP$280,6,FALSE))</f>
        <v/>
      </c>
    </row>
    <row r="55" spans="2:5" x14ac:dyDescent="0.25">
      <c r="B55" t="str">
        <f t="array" aca="1" ref="B55" ca="1">IF(ROWS($1:53)&lt;=COUNTIF(TS_data,$B$1),INDEX(MesData,SMALL(IF(TS_data=$B$1,ROW(INDIRECT("1:"&amp;ROWS(TS_data)))),ROWS($1:53)),1),"")</f>
        <v/>
      </c>
      <c r="C55" t="str">
        <f t="array" aca="1" ref="C55" ca="1">IF(ROWS($1:53)&lt;=COUNTIF(TS_data,$B$1),INDEX(MesData,SMALL(IF(TS_data=$B$1,ROW(INDIRECT("1:"&amp;ROWS(TS_data)))),ROWS($1:53)),2),"")</f>
        <v/>
      </c>
      <c r="D55" s="13" t="str">
        <f t="array" aca="1" ref="D55" ca="1">IF(ROWS($1:53)&lt;=COUNTIF(TS_data,$B$1),INDEX(MesData,SMALL(IF(TS_data=$B$1,ROW(INDIRECT("1:"&amp;ROWS(TS_data)))),ROWS($1:53)),3),"")</f>
        <v/>
      </c>
      <c r="E55" s="56" t="str">
        <f>IF(A55="","",VLOOKUP($A55,'effectif equipe'!$B$2:$AP$280,6,FALSE))</f>
        <v/>
      </c>
    </row>
    <row r="56" spans="2:5" x14ac:dyDescent="0.25">
      <c r="B56" t="str">
        <f t="array" aca="1" ref="B56" ca="1">IF(ROWS($1:54)&lt;=COUNTIF(TS_data,$B$1),INDEX(MesData,SMALL(IF(TS_data=$B$1,ROW(INDIRECT("1:"&amp;ROWS(TS_data)))),ROWS($1:54)),1),"")</f>
        <v/>
      </c>
      <c r="C56" t="str">
        <f t="array" aca="1" ref="C56" ca="1">IF(ROWS($1:54)&lt;=COUNTIF(TS_data,$B$1),INDEX(MesData,SMALL(IF(TS_data=$B$1,ROW(INDIRECT("1:"&amp;ROWS(TS_data)))),ROWS($1:54)),2),"")</f>
        <v/>
      </c>
      <c r="D56" s="13" t="str">
        <f t="array" aca="1" ref="D56" ca="1">IF(ROWS($1:54)&lt;=COUNTIF(TS_data,$B$1),INDEX(MesData,SMALL(IF(TS_data=$B$1,ROW(INDIRECT("1:"&amp;ROWS(TS_data)))),ROWS($1:54)),3),"")</f>
        <v/>
      </c>
      <c r="E56" s="56" t="str">
        <f>IF(A56="","",VLOOKUP($A56,'effectif equipe'!$B$2:$AP$280,6,FALSE))</f>
        <v/>
      </c>
    </row>
    <row r="57" spans="2:5" x14ac:dyDescent="0.25">
      <c r="B57" t="str">
        <f t="array" aca="1" ref="B57" ca="1">IF(ROWS($1:55)&lt;=COUNTIF(TS_data,$B$1),INDEX(MesData,SMALL(IF(TS_data=$B$1,ROW(INDIRECT("1:"&amp;ROWS(TS_data)))),ROWS($1:55)),1),"")</f>
        <v/>
      </c>
      <c r="C57" t="str">
        <f t="array" aca="1" ref="C57" ca="1">IF(ROWS($1:55)&lt;=COUNTIF(TS_data,$B$1),INDEX(MesData,SMALL(IF(TS_data=$B$1,ROW(INDIRECT("1:"&amp;ROWS(TS_data)))),ROWS($1:55)),2),"")</f>
        <v/>
      </c>
      <c r="D57" s="13" t="str">
        <f t="array" aca="1" ref="D57" ca="1">IF(ROWS($1:55)&lt;=COUNTIF(TS_data,$B$1),INDEX(MesData,SMALL(IF(TS_data=$B$1,ROW(INDIRECT("1:"&amp;ROWS(TS_data)))),ROWS($1:55)),3),"")</f>
        <v/>
      </c>
      <c r="E57" s="56" t="str">
        <f>IF(A57="","",VLOOKUP($A57,'effectif equipe'!$B$2:$AP$280,6,FALSE))</f>
        <v/>
      </c>
    </row>
    <row r="58" spans="2:5" x14ac:dyDescent="0.25">
      <c r="B58" t="str">
        <f t="array" aca="1" ref="B58" ca="1">IF(ROWS($1:56)&lt;=COUNTIF(TS_data,$B$1),INDEX(MesData,SMALL(IF(TS_data=$B$1,ROW(INDIRECT("1:"&amp;ROWS(TS_data)))),ROWS($1:56)),1),"")</f>
        <v/>
      </c>
      <c r="C58" t="str">
        <f t="array" aca="1" ref="C58" ca="1">IF(ROWS($1:56)&lt;=COUNTIF(TS_data,$B$1),INDEX(MesData,SMALL(IF(TS_data=$B$1,ROW(INDIRECT("1:"&amp;ROWS(TS_data)))),ROWS($1:56)),2),"")</f>
        <v/>
      </c>
      <c r="D58" s="13" t="str">
        <f t="array" aca="1" ref="D58" ca="1">IF(ROWS($1:56)&lt;=COUNTIF(TS_data,$B$1),INDEX(MesData,SMALL(IF(TS_data=$B$1,ROW(INDIRECT("1:"&amp;ROWS(TS_data)))),ROWS($1:56)),3),"")</f>
        <v/>
      </c>
      <c r="E58" s="56" t="str">
        <f>IF(A58="","",VLOOKUP($A58,'effectif equipe'!$B$2:$AP$280,6,FALSE))</f>
        <v/>
      </c>
    </row>
    <row r="59" spans="2:5" x14ac:dyDescent="0.25">
      <c r="B59" t="str">
        <f t="array" aca="1" ref="B59" ca="1">IF(ROWS($1:57)&lt;=COUNTIF(TS_data,$B$1),INDEX(MesData,SMALL(IF(TS_data=$B$1,ROW(INDIRECT("1:"&amp;ROWS(TS_data)))),ROWS($1:57)),1),"")</f>
        <v/>
      </c>
      <c r="C59" t="str">
        <f t="array" aca="1" ref="C59" ca="1">IF(ROWS($1:57)&lt;=COUNTIF(TS_data,$B$1),INDEX(MesData,SMALL(IF(TS_data=$B$1,ROW(INDIRECT("1:"&amp;ROWS(TS_data)))),ROWS($1:57)),2),"")</f>
        <v/>
      </c>
      <c r="D59" s="13" t="str">
        <f t="array" aca="1" ref="D59" ca="1">IF(ROWS($1:57)&lt;=COUNTIF(TS_data,$B$1),INDEX(MesData,SMALL(IF(TS_data=$B$1,ROW(INDIRECT("1:"&amp;ROWS(TS_data)))),ROWS($1:57)),3),"")</f>
        <v/>
      </c>
      <c r="E59" s="56" t="str">
        <f>IF(A59="","",VLOOKUP($A59,'effectif equipe'!$B$2:$AP$280,6,FALSE))</f>
        <v/>
      </c>
    </row>
    <row r="60" spans="2:5" x14ac:dyDescent="0.25">
      <c r="B60" t="str">
        <f t="array" aca="1" ref="B60" ca="1">IF(ROWS($1:58)&lt;=COUNTIF(TS_data,$B$1),INDEX(MesData,SMALL(IF(TS_data=$B$1,ROW(INDIRECT("1:"&amp;ROWS(TS_data)))),ROWS($1:58)),1),"")</f>
        <v/>
      </c>
      <c r="C60" t="str">
        <f t="array" aca="1" ref="C60" ca="1">IF(ROWS($1:58)&lt;=COUNTIF(TS_data,$B$1),INDEX(MesData,SMALL(IF(TS_data=$B$1,ROW(INDIRECT("1:"&amp;ROWS(TS_data)))),ROWS($1:58)),2),"")</f>
        <v/>
      </c>
      <c r="D60" s="13" t="str">
        <f t="array" aca="1" ref="D60" ca="1">IF(ROWS($1:58)&lt;=COUNTIF(TS_data,$B$1),INDEX(MesData,SMALL(IF(TS_data=$B$1,ROW(INDIRECT("1:"&amp;ROWS(TS_data)))),ROWS($1:58)),3),"")</f>
        <v/>
      </c>
      <c r="E60" s="56" t="str">
        <f>IF(A60="","",VLOOKUP($A60,'effectif equipe'!$B$2:$AP$280,6,FALSE))</f>
        <v/>
      </c>
    </row>
    <row r="61" spans="2:5" x14ac:dyDescent="0.25">
      <c r="B61" t="str">
        <f t="array" aca="1" ref="B61" ca="1">IF(ROWS($1:59)&lt;=COUNTIF(TS_data,$B$1),INDEX(MesData,SMALL(IF(TS_data=$B$1,ROW(INDIRECT("1:"&amp;ROWS(TS_data)))),ROWS($1:59)),1),"")</f>
        <v/>
      </c>
      <c r="C61" t="str">
        <f t="array" aca="1" ref="C61" ca="1">IF(ROWS($1:59)&lt;=COUNTIF(TS_data,$B$1),INDEX(MesData,SMALL(IF(TS_data=$B$1,ROW(INDIRECT("1:"&amp;ROWS(TS_data)))),ROWS($1:59)),2),"")</f>
        <v/>
      </c>
      <c r="D61" s="13" t="str">
        <f t="array" aca="1" ref="D61" ca="1">IF(ROWS($1:59)&lt;=COUNTIF(TS_data,$B$1),INDEX(MesData,SMALL(IF(TS_data=$B$1,ROW(INDIRECT("1:"&amp;ROWS(TS_data)))),ROWS($1:59)),3),"")</f>
        <v/>
      </c>
      <c r="E61" s="56" t="str">
        <f>IF(A61="","",VLOOKUP($A61,'effectif equipe'!$B$2:$AP$280,6,FALSE))</f>
        <v/>
      </c>
    </row>
    <row r="62" spans="2:5" x14ac:dyDescent="0.25">
      <c r="B62" t="str">
        <f t="array" aca="1" ref="B62" ca="1">IF(ROWS($1:60)&lt;=COUNTIF(TS_data,$B$1),INDEX(MesData,SMALL(IF(TS_data=$B$1,ROW(INDIRECT("1:"&amp;ROWS(TS_data)))),ROWS($1:60)),1),"")</f>
        <v/>
      </c>
      <c r="C62" t="str">
        <f t="array" aca="1" ref="C62" ca="1">IF(ROWS($1:60)&lt;=COUNTIF(TS_data,$B$1),INDEX(MesData,SMALL(IF(TS_data=$B$1,ROW(INDIRECT("1:"&amp;ROWS(TS_data)))),ROWS($1:60)),2),"")</f>
        <v/>
      </c>
      <c r="D62" s="13" t="str">
        <f t="array" aca="1" ref="D62" ca="1">IF(ROWS($1:60)&lt;=COUNTIF(TS_data,$B$1),INDEX(MesData,SMALL(IF(TS_data=$B$1,ROW(INDIRECT("1:"&amp;ROWS(TS_data)))),ROWS($1:60)),3),"")</f>
        <v/>
      </c>
      <c r="E62" s="56" t="str">
        <f>IF(A62="","",VLOOKUP($A62,'effectif equipe'!$B$2:$AP$280,6,FALSE))</f>
        <v/>
      </c>
    </row>
    <row r="63" spans="2:5" x14ac:dyDescent="0.25">
      <c r="B63" t="str">
        <f t="array" aca="1" ref="B63" ca="1">IF(ROWS($1:61)&lt;=COUNTIF(TS_data,$B$1),INDEX(MesData,SMALL(IF(TS_data=$B$1,ROW(INDIRECT("1:"&amp;ROWS(TS_data)))),ROWS($1:61)),1),"")</f>
        <v/>
      </c>
      <c r="C63" t="str">
        <f t="array" aca="1" ref="C63" ca="1">IF(ROWS($1:61)&lt;=COUNTIF(TS_data,$B$1),INDEX(MesData,SMALL(IF(TS_data=$B$1,ROW(INDIRECT("1:"&amp;ROWS(TS_data)))),ROWS($1:61)),2),"")</f>
        <v/>
      </c>
      <c r="D63" s="13" t="str">
        <f t="array" aca="1" ref="D63" ca="1">IF(ROWS($1:61)&lt;=COUNTIF(TS_data,$B$1),INDEX(MesData,SMALL(IF(TS_data=$B$1,ROW(INDIRECT("1:"&amp;ROWS(TS_data)))),ROWS($1:61)),3),"")</f>
        <v/>
      </c>
      <c r="E63" s="56" t="str">
        <f>IF(A63="","",VLOOKUP($A63,'effectif equipe'!$B$2:$AP$280,6,FALSE))</f>
        <v/>
      </c>
    </row>
    <row r="64" spans="2:5" x14ac:dyDescent="0.25">
      <c r="B64" t="str">
        <f t="array" aca="1" ref="B64" ca="1">IF(ROWS($1:62)&lt;=COUNTIF(TS_data,$B$1),INDEX(MesData,SMALL(IF(TS_data=$B$1,ROW(INDIRECT("1:"&amp;ROWS(TS_data)))),ROWS($1:62)),1),"")</f>
        <v/>
      </c>
      <c r="C64" t="str">
        <f t="array" aca="1" ref="C64" ca="1">IF(ROWS($1:62)&lt;=COUNTIF(TS_data,$B$1),INDEX(MesData,SMALL(IF(TS_data=$B$1,ROW(INDIRECT("1:"&amp;ROWS(TS_data)))),ROWS($1:62)),2),"")</f>
        <v/>
      </c>
      <c r="D64" s="13" t="str">
        <f t="array" aca="1" ref="D64" ca="1">IF(ROWS($1:62)&lt;=COUNTIF(TS_data,$B$1),INDEX(MesData,SMALL(IF(TS_data=$B$1,ROW(INDIRECT("1:"&amp;ROWS(TS_data)))),ROWS($1:62)),3),"")</f>
        <v/>
      </c>
      <c r="E64" s="56" t="str">
        <f>IF(A64="","",VLOOKUP($A64,'effectif equipe'!$B$2:$AP$280,6,FALSE))</f>
        <v/>
      </c>
    </row>
    <row r="65" spans="2:5" x14ac:dyDescent="0.25">
      <c r="B65" t="str">
        <f t="array" aca="1" ref="B65" ca="1">IF(ROWS($1:63)&lt;=COUNTIF(TS_data,$B$1),INDEX(MesData,SMALL(IF(TS_data=$B$1,ROW(INDIRECT("1:"&amp;ROWS(TS_data)))),ROWS($1:63)),1),"")</f>
        <v/>
      </c>
      <c r="C65" t="str">
        <f t="array" aca="1" ref="C65" ca="1">IF(ROWS($1:63)&lt;=COUNTIF(TS_data,$B$1),INDEX(MesData,SMALL(IF(TS_data=$B$1,ROW(INDIRECT("1:"&amp;ROWS(TS_data)))),ROWS($1:63)),2),"")</f>
        <v/>
      </c>
      <c r="D65" s="13" t="str">
        <f t="array" aca="1" ref="D65" ca="1">IF(ROWS($1:63)&lt;=COUNTIF(TS_data,$B$1),INDEX(MesData,SMALL(IF(TS_data=$B$1,ROW(INDIRECT("1:"&amp;ROWS(TS_data)))),ROWS($1:63)),3),"")</f>
        <v/>
      </c>
      <c r="E65" s="56" t="str">
        <f>IF(A65="","",VLOOKUP($A65,'effectif equipe'!$B$2:$AP$280,6,FALSE))</f>
        <v/>
      </c>
    </row>
    <row r="66" spans="2:5" x14ac:dyDescent="0.25">
      <c r="B66" t="str">
        <f t="array" aca="1" ref="B66" ca="1">IF(ROWS($1:64)&lt;=COUNTIF(TS_data,$B$1),INDEX(MesData,SMALL(IF(TS_data=$B$1,ROW(INDIRECT("1:"&amp;ROWS(TS_data)))),ROWS($1:64)),1),"")</f>
        <v/>
      </c>
      <c r="C66" t="str">
        <f t="array" aca="1" ref="C66" ca="1">IF(ROWS($1:64)&lt;=COUNTIF(TS_data,$B$1),INDEX(MesData,SMALL(IF(TS_data=$B$1,ROW(INDIRECT("1:"&amp;ROWS(TS_data)))),ROWS($1:64)),2),"")</f>
        <v/>
      </c>
      <c r="D66" s="13" t="str">
        <f t="array" aca="1" ref="D66" ca="1">IF(ROWS($1:64)&lt;=COUNTIF(TS_data,$B$1),INDEX(MesData,SMALL(IF(TS_data=$B$1,ROW(INDIRECT("1:"&amp;ROWS(TS_data)))),ROWS($1:64)),3),"")</f>
        <v/>
      </c>
      <c r="E66" s="56" t="str">
        <f>IF(A66="","",VLOOKUP($A66,'effectif equipe'!$B$2:$AP$280,6,FALSE))</f>
        <v/>
      </c>
    </row>
    <row r="67" spans="2:5" x14ac:dyDescent="0.25">
      <c r="B67" t="str">
        <f t="array" aca="1" ref="B67" ca="1">IF(ROWS($1:65)&lt;=COUNTIF(TS_data,$B$1),INDEX(MesData,SMALL(IF(TS_data=$B$1,ROW(INDIRECT("1:"&amp;ROWS(TS_data)))),ROWS($1:65)),1),"")</f>
        <v/>
      </c>
      <c r="C67" t="str">
        <f t="array" aca="1" ref="C67" ca="1">IF(ROWS($1:65)&lt;=COUNTIF(TS_data,$B$1),INDEX(MesData,SMALL(IF(TS_data=$B$1,ROW(INDIRECT("1:"&amp;ROWS(TS_data)))),ROWS($1:65)),2),"")</f>
        <v/>
      </c>
      <c r="D67" s="13" t="str">
        <f t="array" aca="1" ref="D67" ca="1">IF(ROWS($1:65)&lt;=COUNTIF(TS_data,$B$1),INDEX(MesData,SMALL(IF(TS_data=$B$1,ROW(INDIRECT("1:"&amp;ROWS(TS_data)))),ROWS($1:65)),3),"")</f>
        <v/>
      </c>
      <c r="E67" s="56" t="str">
        <f>IF(A67="","",VLOOKUP($A67,'effectif equipe'!$B$2:$AP$280,6,FALSE))</f>
        <v/>
      </c>
    </row>
    <row r="68" spans="2:5" x14ac:dyDescent="0.25">
      <c r="B68" t="str">
        <f t="array" aca="1" ref="B68" ca="1">IF(ROWS($1:66)&lt;=COUNTIF(TS_data,$B$1),INDEX(MesData,SMALL(IF(TS_data=$B$1,ROW(INDIRECT("1:"&amp;ROWS(TS_data)))),ROWS($1:66)),1),"")</f>
        <v/>
      </c>
      <c r="C68" t="str">
        <f t="array" aca="1" ref="C68" ca="1">IF(ROWS($1:66)&lt;=COUNTIF(TS_data,$B$1),INDEX(MesData,SMALL(IF(TS_data=$B$1,ROW(INDIRECT("1:"&amp;ROWS(TS_data)))),ROWS($1:66)),2),"")</f>
        <v/>
      </c>
      <c r="D68" s="13" t="str">
        <f t="array" aca="1" ref="D68" ca="1">IF(ROWS($1:66)&lt;=COUNTIF(TS_data,$B$1),INDEX(MesData,SMALL(IF(TS_data=$B$1,ROW(INDIRECT("1:"&amp;ROWS(TS_data)))),ROWS($1:66)),3),"")</f>
        <v/>
      </c>
      <c r="E68" s="56" t="str">
        <f>IF(A68="","",VLOOKUP($A68,'effectif equipe'!$B$2:$AP$280,6,FALSE))</f>
        <v/>
      </c>
    </row>
    <row r="69" spans="2:5" x14ac:dyDescent="0.25">
      <c r="B69" t="str">
        <f t="array" aca="1" ref="B69" ca="1">IF(ROWS($1:67)&lt;=COUNTIF(TS_data,$B$1),INDEX(MesData,SMALL(IF(TS_data=$B$1,ROW(INDIRECT("1:"&amp;ROWS(TS_data)))),ROWS($1:67)),1),"")</f>
        <v/>
      </c>
      <c r="C69" t="str">
        <f t="array" aca="1" ref="C69" ca="1">IF(ROWS($1:67)&lt;=COUNTIF(TS_data,$B$1),INDEX(MesData,SMALL(IF(TS_data=$B$1,ROW(INDIRECT("1:"&amp;ROWS(TS_data)))),ROWS($1:67)),2),"")</f>
        <v/>
      </c>
      <c r="D69" s="13" t="str">
        <f t="array" aca="1" ref="D69" ca="1">IF(ROWS($1:67)&lt;=COUNTIF(TS_data,$B$1),INDEX(MesData,SMALL(IF(TS_data=$B$1,ROW(INDIRECT("1:"&amp;ROWS(TS_data)))),ROWS($1:67)),3),"")</f>
        <v/>
      </c>
      <c r="E69" s="56" t="str">
        <f>IF(A69="","",VLOOKUP($A69,'effectif equipe'!$B$2:$AP$280,6,FALSE))</f>
        <v/>
      </c>
    </row>
    <row r="70" spans="2:5" x14ac:dyDescent="0.25">
      <c r="B70" t="str">
        <f t="array" aca="1" ref="B70" ca="1">IF(ROWS($1:68)&lt;=COUNTIF(TS_data,$B$1),INDEX(MesData,SMALL(IF(TS_data=$B$1,ROW(INDIRECT("1:"&amp;ROWS(TS_data)))),ROWS($1:68)),1),"")</f>
        <v/>
      </c>
      <c r="C70" t="str">
        <f t="array" aca="1" ref="C70" ca="1">IF(ROWS($1:68)&lt;=COUNTIF(TS_data,$B$1),INDEX(MesData,SMALL(IF(TS_data=$B$1,ROW(INDIRECT("1:"&amp;ROWS(TS_data)))),ROWS($1:68)),2),"")</f>
        <v/>
      </c>
      <c r="D70" s="13" t="str">
        <f t="array" aca="1" ref="D70" ca="1">IF(ROWS($1:68)&lt;=COUNTIF(TS_data,$B$1),INDEX(MesData,SMALL(IF(TS_data=$B$1,ROW(INDIRECT("1:"&amp;ROWS(TS_data)))),ROWS($1:68)),3),"")</f>
        <v/>
      </c>
      <c r="E70" s="56" t="str">
        <f>IF(A70="","",VLOOKUP($A70,'effectif equipe'!$B$2:$AP$280,6,FALSE))</f>
        <v/>
      </c>
    </row>
    <row r="71" spans="2:5" x14ac:dyDescent="0.25">
      <c r="B71" t="str">
        <f t="array" aca="1" ref="B71" ca="1">IF(ROWS($1:69)&lt;=COUNTIF(TS_data,$B$1),INDEX(MesData,SMALL(IF(TS_data=$B$1,ROW(INDIRECT("1:"&amp;ROWS(TS_data)))),ROWS($1:69)),1),"")</f>
        <v/>
      </c>
      <c r="C71" t="str">
        <f t="array" aca="1" ref="C71" ca="1">IF(ROWS($1:69)&lt;=COUNTIF(TS_data,$B$1),INDEX(MesData,SMALL(IF(TS_data=$B$1,ROW(INDIRECT("1:"&amp;ROWS(TS_data)))),ROWS($1:69)),2),"")</f>
        <v/>
      </c>
      <c r="D71" s="13" t="str">
        <f t="array" aca="1" ref="D71" ca="1">IF(ROWS($1:69)&lt;=COUNTIF(TS_data,$B$1),INDEX(MesData,SMALL(IF(TS_data=$B$1,ROW(INDIRECT("1:"&amp;ROWS(TS_data)))),ROWS($1:69)),3),"")</f>
        <v/>
      </c>
      <c r="E71" s="56" t="str">
        <f>IF(A71="","",VLOOKUP($A71,'effectif equipe'!$B$2:$AP$280,6,FALSE))</f>
        <v/>
      </c>
    </row>
    <row r="72" spans="2:5" x14ac:dyDescent="0.25">
      <c r="B72" t="str">
        <f t="array" aca="1" ref="B72" ca="1">IF(ROWS($1:70)&lt;=COUNTIF(TS_data,$B$1),INDEX(MesData,SMALL(IF(TS_data=$B$1,ROW(INDIRECT("1:"&amp;ROWS(TS_data)))),ROWS($1:70)),1),"")</f>
        <v/>
      </c>
      <c r="C72" t="str">
        <f t="array" aca="1" ref="C72" ca="1">IF(ROWS($1:70)&lt;=COUNTIF(TS_data,$B$1),INDEX(MesData,SMALL(IF(TS_data=$B$1,ROW(INDIRECT("1:"&amp;ROWS(TS_data)))),ROWS($1:70)),2),"")</f>
        <v/>
      </c>
      <c r="D72" s="13" t="str">
        <f t="array" aca="1" ref="D72" ca="1">IF(ROWS($1:70)&lt;=COUNTIF(TS_data,$B$1),INDEX(MesData,SMALL(IF(TS_data=$B$1,ROW(INDIRECT("1:"&amp;ROWS(TS_data)))),ROWS($1:70)),3),"")</f>
        <v/>
      </c>
      <c r="E72" s="56" t="str">
        <f>IF(A72="","",VLOOKUP($A72,'effectif equipe'!$B$2:$AP$280,6,FALSE))</f>
        <v/>
      </c>
    </row>
    <row r="73" spans="2:5" x14ac:dyDescent="0.25">
      <c r="B73" t="str">
        <f t="array" aca="1" ref="B73" ca="1">IF(ROWS($1:71)&lt;=COUNTIF(TS_data,$B$1),INDEX(MesData,SMALL(IF(TS_data=$B$1,ROW(INDIRECT("1:"&amp;ROWS(TS_data)))),ROWS($1:71)),1),"")</f>
        <v/>
      </c>
      <c r="C73" t="str">
        <f t="array" aca="1" ref="C73" ca="1">IF(ROWS($1:71)&lt;=COUNTIF(TS_data,$B$1),INDEX(MesData,SMALL(IF(TS_data=$B$1,ROW(INDIRECT("1:"&amp;ROWS(TS_data)))),ROWS($1:71)),2),"")</f>
        <v/>
      </c>
      <c r="D73" s="13" t="str">
        <f t="array" aca="1" ref="D73" ca="1">IF(ROWS($1:71)&lt;=COUNTIF(TS_data,$B$1),INDEX(MesData,SMALL(IF(TS_data=$B$1,ROW(INDIRECT("1:"&amp;ROWS(TS_data)))),ROWS($1:71)),3),"")</f>
        <v/>
      </c>
      <c r="E73" s="56" t="str">
        <f>IF(A73="","",VLOOKUP($A73,'effectif equipe'!$B$2:$AP$280,6,FALSE))</f>
        <v/>
      </c>
    </row>
    <row r="74" spans="2:5" x14ac:dyDescent="0.25">
      <c r="B74" t="str">
        <f t="array" aca="1" ref="B74" ca="1">IF(ROWS($1:72)&lt;=COUNTIF(TS_data,$B$1),INDEX(MesData,SMALL(IF(TS_data=$B$1,ROW(INDIRECT("1:"&amp;ROWS(TS_data)))),ROWS($1:72)),1),"")</f>
        <v/>
      </c>
      <c r="C74" t="str">
        <f t="array" aca="1" ref="C74" ca="1">IF(ROWS($1:72)&lt;=COUNTIF(TS_data,$B$1),INDEX(MesData,SMALL(IF(TS_data=$B$1,ROW(INDIRECT("1:"&amp;ROWS(TS_data)))),ROWS($1:72)),2),"")</f>
        <v/>
      </c>
      <c r="D74" s="13" t="str">
        <f t="array" aca="1" ref="D74" ca="1">IF(ROWS($1:72)&lt;=COUNTIF(TS_data,$B$1),INDEX(MesData,SMALL(IF(TS_data=$B$1,ROW(INDIRECT("1:"&amp;ROWS(TS_data)))),ROWS($1:72)),3),"")</f>
        <v/>
      </c>
      <c r="E74" s="56" t="str">
        <f>IF(A74="","",VLOOKUP($A74,'effectif equipe'!$B$2:$AP$280,6,FALSE))</f>
        <v/>
      </c>
    </row>
    <row r="75" spans="2:5" x14ac:dyDescent="0.25">
      <c r="B75" t="str">
        <f t="array" aca="1" ref="B75" ca="1">IF(ROWS($1:73)&lt;=COUNTIF(TS_data,$B$1),INDEX(MesData,SMALL(IF(TS_data=$B$1,ROW(INDIRECT("1:"&amp;ROWS(TS_data)))),ROWS($1:73)),1),"")</f>
        <v/>
      </c>
      <c r="C75" t="str">
        <f t="array" aca="1" ref="C75" ca="1">IF(ROWS($1:73)&lt;=COUNTIF(TS_data,$B$1),INDEX(MesData,SMALL(IF(TS_data=$B$1,ROW(INDIRECT("1:"&amp;ROWS(TS_data)))),ROWS($1:73)),2),"")</f>
        <v/>
      </c>
      <c r="D75" s="13" t="str">
        <f t="array" aca="1" ref="D75" ca="1">IF(ROWS($1:73)&lt;=COUNTIF(TS_data,$B$1),INDEX(MesData,SMALL(IF(TS_data=$B$1,ROW(INDIRECT("1:"&amp;ROWS(TS_data)))),ROWS($1:73)),3),"")</f>
        <v/>
      </c>
      <c r="E75" s="56" t="str">
        <f>IF(A75="","",VLOOKUP($A75,'effectif equipe'!$B$2:$AP$280,6,FALSE))</f>
        <v/>
      </c>
    </row>
    <row r="76" spans="2:5" x14ac:dyDescent="0.25">
      <c r="B76" t="str">
        <f t="array" aca="1" ref="B76" ca="1">IF(ROWS($1:74)&lt;=COUNTIF(TS_data,$B$1),INDEX(MesData,SMALL(IF(TS_data=$B$1,ROW(INDIRECT("1:"&amp;ROWS(TS_data)))),ROWS($1:74)),1),"")</f>
        <v/>
      </c>
      <c r="C76" t="str">
        <f t="array" aca="1" ref="C76" ca="1">IF(ROWS($1:74)&lt;=COUNTIF(TS_data,$B$1),INDEX(MesData,SMALL(IF(TS_data=$B$1,ROW(INDIRECT("1:"&amp;ROWS(TS_data)))),ROWS($1:74)),2),"")</f>
        <v/>
      </c>
      <c r="D76" s="13" t="str">
        <f t="array" aca="1" ref="D76" ca="1">IF(ROWS($1:74)&lt;=COUNTIF(TS_data,$B$1),INDEX(MesData,SMALL(IF(TS_data=$B$1,ROW(INDIRECT("1:"&amp;ROWS(TS_data)))),ROWS($1:74)),3),"")</f>
        <v/>
      </c>
      <c r="E76" s="56" t="str">
        <f>IF(A76="","",VLOOKUP($A76,'effectif equipe'!$B$2:$AP$280,6,FALSE))</f>
        <v/>
      </c>
    </row>
    <row r="77" spans="2:5" x14ac:dyDescent="0.25">
      <c r="B77" t="str">
        <f t="array" aca="1" ref="B77" ca="1">IF(ROWS($1:75)&lt;=COUNTIF(TS_data,$B$1),INDEX(MesData,SMALL(IF(TS_data=$B$1,ROW(INDIRECT("1:"&amp;ROWS(TS_data)))),ROWS($1:75)),1),"")</f>
        <v/>
      </c>
      <c r="C77" t="str">
        <f t="array" aca="1" ref="C77" ca="1">IF(ROWS($1:75)&lt;=COUNTIF(TS_data,$B$1),INDEX(MesData,SMALL(IF(TS_data=$B$1,ROW(INDIRECT("1:"&amp;ROWS(TS_data)))),ROWS($1:75)),2),"")</f>
        <v/>
      </c>
      <c r="D77" s="13" t="str">
        <f t="array" aca="1" ref="D77" ca="1">IF(ROWS($1:75)&lt;=COUNTIF(TS_data,$B$1),INDEX(MesData,SMALL(IF(TS_data=$B$1,ROW(INDIRECT("1:"&amp;ROWS(TS_data)))),ROWS($1:75)),3),"")</f>
        <v/>
      </c>
      <c r="E77" s="56" t="str">
        <f>IF(A77="","",VLOOKUP($A77,'effectif equipe'!$B$2:$AP$280,6,FALSE))</f>
        <v/>
      </c>
    </row>
    <row r="78" spans="2:5" x14ac:dyDescent="0.25">
      <c r="B78" t="str">
        <f t="array" aca="1" ref="B78" ca="1">IF(ROWS($1:76)&lt;=COUNTIF(TS_data,$B$1),INDEX(MesData,SMALL(IF(TS_data=$B$1,ROW(INDIRECT("1:"&amp;ROWS(TS_data)))),ROWS($1:76)),1),"")</f>
        <v/>
      </c>
      <c r="C78" t="str">
        <f t="array" aca="1" ref="C78" ca="1">IF(ROWS($1:76)&lt;=COUNTIF(TS_data,$B$1),INDEX(MesData,SMALL(IF(TS_data=$B$1,ROW(INDIRECT("1:"&amp;ROWS(TS_data)))),ROWS($1:76)),2),"")</f>
        <v/>
      </c>
      <c r="D78" s="13" t="str">
        <f t="array" aca="1" ref="D78" ca="1">IF(ROWS($1:76)&lt;=COUNTIF(TS_data,$B$1),INDEX(MesData,SMALL(IF(TS_data=$B$1,ROW(INDIRECT("1:"&amp;ROWS(TS_data)))),ROWS($1:76)),3),"")</f>
        <v/>
      </c>
      <c r="E78" s="56" t="str">
        <f>IF(A78="","",VLOOKUP($A78,'effectif equipe'!$B$2:$AP$280,6,FALSE))</f>
        <v/>
      </c>
    </row>
    <row r="79" spans="2:5" x14ac:dyDescent="0.25">
      <c r="B79" t="str">
        <f t="array" aca="1" ref="B79" ca="1">IF(ROWS($1:77)&lt;=COUNTIF(TS_data,$B$1),INDEX(MesData,SMALL(IF(TS_data=$B$1,ROW(INDIRECT("1:"&amp;ROWS(TS_data)))),ROWS($1:77)),1),"")</f>
        <v/>
      </c>
      <c r="C79" t="str">
        <f t="array" aca="1" ref="C79" ca="1">IF(ROWS($1:77)&lt;=COUNTIF(TS_data,$B$1),INDEX(MesData,SMALL(IF(TS_data=$B$1,ROW(INDIRECT("1:"&amp;ROWS(TS_data)))),ROWS($1:77)),2),"")</f>
        <v/>
      </c>
      <c r="D79" s="13" t="str">
        <f t="array" aca="1" ref="D79" ca="1">IF(ROWS($1:77)&lt;=COUNTIF(TS_data,$B$1),INDEX(MesData,SMALL(IF(TS_data=$B$1,ROW(INDIRECT("1:"&amp;ROWS(TS_data)))),ROWS($1:77)),3),"")</f>
        <v/>
      </c>
      <c r="E79" s="56" t="str">
        <f>IF(A79="","",VLOOKUP($A79,'effectif equipe'!$B$2:$AP$280,6,FALSE))</f>
        <v/>
      </c>
    </row>
    <row r="80" spans="2:5" x14ac:dyDescent="0.25">
      <c r="B80" t="str">
        <f t="array" aca="1" ref="B80" ca="1">IF(ROWS($1:78)&lt;=COUNTIF(TS_data,$B$1),INDEX(MesData,SMALL(IF(TS_data=$B$1,ROW(INDIRECT("1:"&amp;ROWS(TS_data)))),ROWS($1:78)),1),"")</f>
        <v/>
      </c>
      <c r="C80" t="str">
        <f t="array" aca="1" ref="C80" ca="1">IF(ROWS($1:78)&lt;=COUNTIF(TS_data,$B$1),INDEX(MesData,SMALL(IF(TS_data=$B$1,ROW(INDIRECT("1:"&amp;ROWS(TS_data)))),ROWS($1:78)),2),"")</f>
        <v/>
      </c>
      <c r="D80" s="13" t="str">
        <f t="array" aca="1" ref="D80" ca="1">IF(ROWS($1:78)&lt;=COUNTIF(TS_data,$B$1),INDEX(MesData,SMALL(IF(TS_data=$B$1,ROW(INDIRECT("1:"&amp;ROWS(TS_data)))),ROWS($1:78)),3),"")</f>
        <v/>
      </c>
      <c r="E80" s="56" t="str">
        <f>IF(A80="","",VLOOKUP($A80,'effectif equipe'!$B$2:$AP$280,6,FALSE))</f>
        <v/>
      </c>
    </row>
    <row r="81" spans="2:5" x14ac:dyDescent="0.25">
      <c r="B81" t="str">
        <f t="array" aca="1" ref="B81" ca="1">IF(ROWS($1:79)&lt;=COUNTIF(TS_data,$B$1),INDEX(MesData,SMALL(IF(TS_data=$B$1,ROW(INDIRECT("1:"&amp;ROWS(TS_data)))),ROWS($1:79)),1),"")</f>
        <v/>
      </c>
      <c r="C81" t="str">
        <f t="array" aca="1" ref="C81" ca="1">IF(ROWS($1:79)&lt;=COUNTIF(TS_data,$B$1),INDEX(MesData,SMALL(IF(TS_data=$B$1,ROW(INDIRECT("1:"&amp;ROWS(TS_data)))),ROWS($1:79)),2),"")</f>
        <v/>
      </c>
      <c r="D81" s="13" t="str">
        <f t="array" aca="1" ref="D81" ca="1">IF(ROWS($1:79)&lt;=COUNTIF(TS_data,$B$1),INDEX(MesData,SMALL(IF(TS_data=$B$1,ROW(INDIRECT("1:"&amp;ROWS(TS_data)))),ROWS($1:79)),3),"")</f>
        <v/>
      </c>
      <c r="E81" s="56" t="str">
        <f>IF(A81="","",VLOOKUP($A81,'effectif equipe'!$B$2:$AP$280,6,FALSE))</f>
        <v/>
      </c>
    </row>
    <row r="82" spans="2:5" x14ac:dyDescent="0.25">
      <c r="B82" t="str">
        <f t="array" aca="1" ref="B82" ca="1">IF(ROWS($1:80)&lt;=COUNTIF(TS_data,$B$1),INDEX(MesData,SMALL(IF(TS_data=$B$1,ROW(INDIRECT("1:"&amp;ROWS(TS_data)))),ROWS($1:80)),1),"")</f>
        <v/>
      </c>
      <c r="C82" t="str">
        <f t="array" aca="1" ref="C82" ca="1">IF(ROWS($1:80)&lt;=COUNTIF(TS_data,$B$1),INDEX(MesData,SMALL(IF(TS_data=$B$1,ROW(INDIRECT("1:"&amp;ROWS(TS_data)))),ROWS($1:80)),2),"")</f>
        <v/>
      </c>
      <c r="D82" s="13" t="str">
        <f t="array" aca="1" ref="D82" ca="1">IF(ROWS($1:80)&lt;=COUNTIF(TS_data,$B$1),INDEX(MesData,SMALL(IF(TS_data=$B$1,ROW(INDIRECT("1:"&amp;ROWS(TS_data)))),ROWS($1:80)),3),"")</f>
        <v/>
      </c>
      <c r="E82" s="56" t="str">
        <f>IF(A82="","",VLOOKUP($A82,'effectif equipe'!$B$2:$AP$280,6,FALSE))</f>
        <v/>
      </c>
    </row>
    <row r="83" spans="2:5" x14ac:dyDescent="0.25">
      <c r="B83" t="str">
        <f t="array" aca="1" ref="B83" ca="1">IF(ROWS($1:81)&lt;=COUNTIF(TS_data,$B$1),INDEX(MesData,SMALL(IF(TS_data=$B$1,ROW(INDIRECT("1:"&amp;ROWS(TS_data)))),ROWS($1:81)),1),"")</f>
        <v/>
      </c>
      <c r="C83" t="str">
        <f t="array" aca="1" ref="C83" ca="1">IF(ROWS($1:81)&lt;=COUNTIF(TS_data,$B$1),INDEX(MesData,SMALL(IF(TS_data=$B$1,ROW(INDIRECT("1:"&amp;ROWS(TS_data)))),ROWS($1:81)),2),"")</f>
        <v/>
      </c>
      <c r="D83" s="13" t="str">
        <f t="array" aca="1" ref="D83" ca="1">IF(ROWS($1:81)&lt;=COUNTIF(TS_data,$B$1),INDEX(MesData,SMALL(IF(TS_data=$B$1,ROW(INDIRECT("1:"&amp;ROWS(TS_data)))),ROWS($1:81)),3),"")</f>
        <v/>
      </c>
      <c r="E83" s="56" t="str">
        <f>IF(A83="","",VLOOKUP($A83,'effectif equipe'!$B$2:$AP$280,6,FALSE))</f>
        <v/>
      </c>
    </row>
    <row r="84" spans="2:5" x14ac:dyDescent="0.25">
      <c r="B84" t="str">
        <f t="array" aca="1" ref="B84" ca="1">IF(ROWS($1:82)&lt;=COUNTIF(TS_data,$B$1),INDEX(MesData,SMALL(IF(TS_data=$B$1,ROW(INDIRECT("1:"&amp;ROWS(TS_data)))),ROWS($1:82)),1),"")</f>
        <v/>
      </c>
      <c r="C84" t="str">
        <f t="array" aca="1" ref="C84" ca="1">IF(ROWS($1:82)&lt;=COUNTIF(TS_data,$B$1),INDEX(MesData,SMALL(IF(TS_data=$B$1,ROW(INDIRECT("1:"&amp;ROWS(TS_data)))),ROWS($1:82)),2),"")</f>
        <v/>
      </c>
      <c r="D84" s="13" t="str">
        <f t="array" aca="1" ref="D84" ca="1">IF(ROWS($1:82)&lt;=COUNTIF(TS_data,$B$1),INDEX(MesData,SMALL(IF(TS_data=$B$1,ROW(INDIRECT("1:"&amp;ROWS(TS_data)))),ROWS($1:82)),3),"")</f>
        <v/>
      </c>
      <c r="E84" s="56" t="str">
        <f>IF(A84="","",VLOOKUP($A84,'effectif equipe'!$B$2:$AP$280,6,FALSE))</f>
        <v/>
      </c>
    </row>
    <row r="85" spans="2:5" x14ac:dyDescent="0.25">
      <c r="B85" t="str">
        <f t="array" aca="1" ref="B85" ca="1">IF(ROWS($1:83)&lt;=COUNTIF(TS_data,$B$1),INDEX(MesData,SMALL(IF(TS_data=$B$1,ROW(INDIRECT("1:"&amp;ROWS(TS_data)))),ROWS($1:83)),1),"")</f>
        <v/>
      </c>
      <c r="C85" t="str">
        <f t="array" aca="1" ref="C85" ca="1">IF(ROWS($1:83)&lt;=COUNTIF(TS_data,$B$1),INDEX(MesData,SMALL(IF(TS_data=$B$1,ROW(INDIRECT("1:"&amp;ROWS(TS_data)))),ROWS($1:83)),2),"")</f>
        <v/>
      </c>
      <c r="D85" s="13" t="str">
        <f t="array" aca="1" ref="D85" ca="1">IF(ROWS($1:83)&lt;=COUNTIF(TS_data,$B$1),INDEX(MesData,SMALL(IF(TS_data=$B$1,ROW(INDIRECT("1:"&amp;ROWS(TS_data)))),ROWS($1:83)),3),"")</f>
        <v/>
      </c>
      <c r="E85" s="56" t="str">
        <f>IF(A85="","",VLOOKUP($A85,'effectif equipe'!$B$2:$AP$280,6,FALSE))</f>
        <v/>
      </c>
    </row>
    <row r="86" spans="2:5" x14ac:dyDescent="0.25">
      <c r="B86" t="str">
        <f t="array" aca="1" ref="B86" ca="1">IF(ROWS($1:84)&lt;=COUNTIF(TS_data,$B$1),INDEX(MesData,SMALL(IF(TS_data=$B$1,ROW(INDIRECT("1:"&amp;ROWS(TS_data)))),ROWS($1:84)),1),"")</f>
        <v/>
      </c>
      <c r="C86" t="str">
        <f t="array" aca="1" ref="C86" ca="1">IF(ROWS($1:84)&lt;=COUNTIF(TS_data,$B$1),INDEX(MesData,SMALL(IF(TS_data=$B$1,ROW(INDIRECT("1:"&amp;ROWS(TS_data)))),ROWS($1:84)),2),"")</f>
        <v/>
      </c>
      <c r="D86" s="13" t="str">
        <f t="array" aca="1" ref="D86" ca="1">IF(ROWS($1:84)&lt;=COUNTIF(TS_data,$B$1),INDEX(MesData,SMALL(IF(TS_data=$B$1,ROW(INDIRECT("1:"&amp;ROWS(TS_data)))),ROWS($1:84)),3),"")</f>
        <v/>
      </c>
      <c r="E86" s="56" t="str">
        <f>IF(A86="","",VLOOKUP($A86,'effectif equipe'!$B$2:$AP$280,6,FALSE))</f>
        <v/>
      </c>
    </row>
    <row r="87" spans="2:5" x14ac:dyDescent="0.25">
      <c r="B87" t="str">
        <f t="array" aca="1" ref="B87" ca="1">IF(ROWS($1:85)&lt;=COUNTIF(TS_data,$B$1),INDEX(MesData,SMALL(IF(TS_data=$B$1,ROW(INDIRECT("1:"&amp;ROWS(TS_data)))),ROWS($1:85)),1),"")</f>
        <v/>
      </c>
      <c r="C87" t="str">
        <f t="array" aca="1" ref="C87" ca="1">IF(ROWS($1:85)&lt;=COUNTIF(TS_data,$B$1),INDEX(MesData,SMALL(IF(TS_data=$B$1,ROW(INDIRECT("1:"&amp;ROWS(TS_data)))),ROWS($1:85)),2),"")</f>
        <v/>
      </c>
      <c r="D87" s="13" t="str">
        <f t="array" aca="1" ref="D87" ca="1">IF(ROWS($1:85)&lt;=COUNTIF(TS_data,$B$1),INDEX(MesData,SMALL(IF(TS_data=$B$1,ROW(INDIRECT("1:"&amp;ROWS(TS_data)))),ROWS($1:85)),3),"")</f>
        <v/>
      </c>
      <c r="E87" s="56" t="str">
        <f>IF(A87="","",VLOOKUP($A87,'effectif equipe'!$B$2:$AP$280,6,FALSE))</f>
        <v/>
      </c>
    </row>
    <row r="88" spans="2:5" x14ac:dyDescent="0.25">
      <c r="B88" t="str">
        <f t="array" aca="1" ref="B88" ca="1">IF(ROWS($1:86)&lt;=COUNTIF(TS_data,$B$1),INDEX(MesData,SMALL(IF(TS_data=$B$1,ROW(INDIRECT("1:"&amp;ROWS(TS_data)))),ROWS($1:86)),1),"")</f>
        <v/>
      </c>
      <c r="C88" t="str">
        <f t="array" aca="1" ref="C88" ca="1">IF(ROWS($1:86)&lt;=COUNTIF(TS_data,$B$1),INDEX(MesData,SMALL(IF(TS_data=$B$1,ROW(INDIRECT("1:"&amp;ROWS(TS_data)))),ROWS($1:86)),2),"")</f>
        <v/>
      </c>
      <c r="D88" s="13" t="str">
        <f t="array" aca="1" ref="D88" ca="1">IF(ROWS($1:86)&lt;=COUNTIF(TS_data,$B$1),INDEX(MesData,SMALL(IF(TS_data=$B$1,ROW(INDIRECT("1:"&amp;ROWS(TS_data)))),ROWS($1:86)),3),"")</f>
        <v/>
      </c>
      <c r="E88" s="56" t="str">
        <f>IF(A88="","",VLOOKUP($A88,'effectif equipe'!$B$2:$AP$280,6,FALSE))</f>
        <v/>
      </c>
    </row>
    <row r="89" spans="2:5" x14ac:dyDescent="0.25">
      <c r="B89" t="str">
        <f t="array" aca="1" ref="B89" ca="1">IF(ROWS($1:87)&lt;=COUNTIF(TS_data,$B$1),INDEX(MesData,SMALL(IF(TS_data=$B$1,ROW(INDIRECT("1:"&amp;ROWS(TS_data)))),ROWS($1:87)),1),"")</f>
        <v/>
      </c>
      <c r="C89" t="str">
        <f t="array" aca="1" ref="C89" ca="1">IF(ROWS($1:87)&lt;=COUNTIF(TS_data,$B$1),INDEX(MesData,SMALL(IF(TS_data=$B$1,ROW(INDIRECT("1:"&amp;ROWS(TS_data)))),ROWS($1:87)),2),"")</f>
        <v/>
      </c>
      <c r="D89" s="13" t="str">
        <f t="array" aca="1" ref="D89" ca="1">IF(ROWS($1:87)&lt;=COUNTIF(TS_data,$B$1),INDEX(MesData,SMALL(IF(TS_data=$B$1,ROW(INDIRECT("1:"&amp;ROWS(TS_data)))),ROWS($1:87)),3),"")</f>
        <v/>
      </c>
      <c r="E89" s="56" t="str">
        <f>IF(A89="","",VLOOKUP($A89,'effectif equipe'!$B$2:$AP$280,6,FALSE))</f>
        <v/>
      </c>
    </row>
    <row r="90" spans="2:5" x14ac:dyDescent="0.25">
      <c r="B90" t="str">
        <f t="array" aca="1" ref="B90" ca="1">IF(ROWS($1:88)&lt;=COUNTIF(TS_data,$B$1),INDEX(MesData,SMALL(IF(TS_data=$B$1,ROW(INDIRECT("1:"&amp;ROWS(TS_data)))),ROWS($1:88)),1),"")</f>
        <v/>
      </c>
      <c r="C90" t="str">
        <f t="array" aca="1" ref="C90" ca="1">IF(ROWS($1:88)&lt;=COUNTIF(TS_data,$B$1),INDEX(MesData,SMALL(IF(TS_data=$B$1,ROW(INDIRECT("1:"&amp;ROWS(TS_data)))),ROWS($1:88)),2),"")</f>
        <v/>
      </c>
      <c r="D90" s="13" t="str">
        <f t="array" aca="1" ref="D90" ca="1">IF(ROWS($1:88)&lt;=COUNTIF(TS_data,$B$1),INDEX(MesData,SMALL(IF(TS_data=$B$1,ROW(INDIRECT("1:"&amp;ROWS(TS_data)))),ROWS($1:88)),3),"")</f>
        <v/>
      </c>
      <c r="E90" s="56" t="str">
        <f>IF(A90="","",VLOOKUP($A90,'effectif equipe'!$B$2:$AP$280,6,FALSE))</f>
        <v/>
      </c>
    </row>
    <row r="91" spans="2:5" x14ac:dyDescent="0.25">
      <c r="B91" t="str">
        <f t="array" aca="1" ref="B91" ca="1">IF(ROWS($1:89)&lt;=COUNTIF(TS_data,$B$1),INDEX(MesData,SMALL(IF(TS_data=$B$1,ROW(INDIRECT("1:"&amp;ROWS(TS_data)))),ROWS($1:89)),1),"")</f>
        <v/>
      </c>
      <c r="C91" t="str">
        <f t="array" aca="1" ref="C91" ca="1">IF(ROWS($1:89)&lt;=COUNTIF(TS_data,$B$1),INDEX(MesData,SMALL(IF(TS_data=$B$1,ROW(INDIRECT("1:"&amp;ROWS(TS_data)))),ROWS($1:89)),2),"")</f>
        <v/>
      </c>
      <c r="D91" s="13" t="str">
        <f t="array" aca="1" ref="D91" ca="1">IF(ROWS($1:89)&lt;=COUNTIF(TS_data,$B$1),INDEX(MesData,SMALL(IF(TS_data=$B$1,ROW(INDIRECT("1:"&amp;ROWS(TS_data)))),ROWS($1:89)),3),"")</f>
        <v/>
      </c>
      <c r="E91" s="56" t="str">
        <f>IF(A91="","",VLOOKUP($A91,'effectif equipe'!$B$2:$AP$280,6,FALSE))</f>
        <v/>
      </c>
    </row>
    <row r="92" spans="2:5" x14ac:dyDescent="0.25">
      <c r="B92" t="str">
        <f t="array" aca="1" ref="B92" ca="1">IF(ROWS($1:90)&lt;=COUNTIF(TS_data,$B$1),INDEX(MesData,SMALL(IF(TS_data=$B$1,ROW(INDIRECT("1:"&amp;ROWS(TS_data)))),ROWS($1:90)),1),"")</f>
        <v/>
      </c>
      <c r="D92" s="13"/>
      <c r="E92" s="56" t="str">
        <f>IF(A92="","",VLOOKUP($A92,'effectif equipe'!$B$2:$AP$280,6,FALSE))</f>
        <v/>
      </c>
    </row>
    <row r="93" spans="2:5" x14ac:dyDescent="0.25">
      <c r="B93" t="str">
        <f t="array" aca="1" ref="B93" ca="1">IF(ROWS($1:91)&lt;=COUNTIF(TS_data,$B$1),INDEX(MesData,SMALL(IF(TS_data=$B$1,ROW(INDIRECT("1:"&amp;ROWS(TS_data)))),ROWS($1:91)),1),"")</f>
        <v/>
      </c>
      <c r="D93" s="13"/>
      <c r="E93" s="56" t="str">
        <f>IF(A93="","",VLOOKUP($A93,'effectif equipe'!$B$2:$AP$280,6,FALSE))</f>
        <v/>
      </c>
    </row>
    <row r="94" spans="2:5" x14ac:dyDescent="0.25">
      <c r="B94" t="str">
        <f t="array" aca="1" ref="B94" ca="1">IF(ROWS($1:92)&lt;=COUNTIF(TS_data,$B$1),INDEX(MesData,SMALL(IF(TS_data=$B$1,ROW(INDIRECT("1:"&amp;ROWS(TS_data)))),ROWS($1:92)),1),"")</f>
        <v/>
      </c>
      <c r="D94" s="13"/>
    </row>
    <row r="95" spans="2:5" x14ac:dyDescent="0.25">
      <c r="B95" t="str">
        <f t="array" aca="1" ref="B95" ca="1">IF(ROWS($1:93)&lt;=COUNTIF(TS_data,$B$1),INDEX(MesData,SMALL(IF(TS_data=$B$1,ROW(INDIRECT("1:"&amp;ROWS(TS_data)))),ROWS($1:93)),1),"")</f>
        <v/>
      </c>
      <c r="D95" s="13"/>
    </row>
    <row r="96" spans="2:5" x14ac:dyDescent="0.25">
      <c r="B96" t="str">
        <f t="array" aca="1" ref="B96" ca="1">IF(ROWS($1:94)&lt;=COUNTIF(TS_data,$B$1),INDEX(MesData,SMALL(IF(TS_data=$B$1,ROW(INDIRECT("1:"&amp;ROWS(TS_data)))),ROWS($1:94)),1),"")</f>
        <v/>
      </c>
      <c r="D96" s="13"/>
    </row>
    <row r="97" spans="2:4" x14ac:dyDescent="0.25">
      <c r="B97" t="str">
        <f t="array" aca="1" ref="B97" ca="1">IF(ROWS($1:95)&lt;=COUNTIF(TS_data,$B$1),INDEX(MesData,SMALL(IF(TS_data=$B$1,ROW(INDIRECT("1:"&amp;ROWS(TS_data)))),ROWS($1:95)),1),"")</f>
        <v/>
      </c>
      <c r="D97" s="13"/>
    </row>
    <row r="98" spans="2:4" x14ac:dyDescent="0.25">
      <c r="B98" t="str">
        <f t="array" aca="1" ref="B98" ca="1">IF(ROWS($1:96)&lt;=COUNTIF(TS_data,$B$1),INDEX(MesData,SMALL(IF(TS_data=$B$1,ROW(INDIRECT("1:"&amp;ROWS(TS_data)))),ROWS($1:96)),1),"")</f>
        <v/>
      </c>
      <c r="D98" s="13"/>
    </row>
    <row r="99" spans="2:4" x14ac:dyDescent="0.25">
      <c r="B99" t="str">
        <f t="array" aca="1" ref="B99" ca="1">IF(ROWS($1:97)&lt;=COUNTIF(TS_data,$B$1),INDEX(MesData,SMALL(IF(TS_data=$B$1,ROW(INDIRECT("1:"&amp;ROWS(TS_data)))),ROWS($1:97)),1),"")</f>
        <v/>
      </c>
      <c r="D99" s="13"/>
    </row>
    <row r="100" spans="2:4" x14ac:dyDescent="0.25">
      <c r="D100" s="13"/>
    </row>
    <row r="101" spans="2:4" x14ac:dyDescent="0.25">
      <c r="D101" s="13"/>
    </row>
    <row r="102" spans="2:4" x14ac:dyDescent="0.25">
      <c r="D102" s="13"/>
    </row>
    <row r="103" spans="2:4" x14ac:dyDescent="0.25">
      <c r="D103" s="13"/>
    </row>
    <row r="104" spans="2:4" x14ac:dyDescent="0.25">
      <c r="D104" s="13"/>
    </row>
    <row r="105" spans="2:4" x14ac:dyDescent="0.25">
      <c r="D105" s="13"/>
    </row>
    <row r="106" spans="2:4" x14ac:dyDescent="0.25">
      <c r="D106" s="13"/>
    </row>
    <row r="107" spans="2:4" x14ac:dyDescent="0.25">
      <c r="D107" s="13"/>
    </row>
    <row r="108" spans="2:4" x14ac:dyDescent="0.25">
      <c r="D108" s="13"/>
    </row>
    <row r="109" spans="2:4" x14ac:dyDescent="0.25">
      <c r="D109" s="13"/>
    </row>
    <row r="110" spans="2:4" x14ac:dyDescent="0.25">
      <c r="D110" s="13"/>
    </row>
    <row r="111" spans="2:4" x14ac:dyDescent="0.25">
      <c r="D111" s="13"/>
    </row>
    <row r="112" spans="2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</sheetData>
  <sheetProtection algorithmName="SHA-512" hashValue="uQeva1FGeSMPX8DzxCbEoHtDZTHvQnmWYKd3Yq60ASCD54UzhNqqEg7pu/tWszDA0Wa46vV1JF2O3OVz+PTnsQ==" saltValue="oprwIBYlKqy6E46G9UUyZQ==" spinCount="100000" sheet="1" objects="1" scenarios="1"/>
  <pageMargins left="0.7" right="0.7" top="0.75" bottom="0.75" header="0.3" footer="0.3"/>
  <pageSetup paperSize="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7"/>
  <sheetViews>
    <sheetView workbookViewId="0">
      <selection activeCell="K15" sqref="K15"/>
    </sheetView>
  </sheetViews>
  <sheetFormatPr baseColWidth="10" defaultColWidth="10.7109375" defaultRowHeight="15" x14ac:dyDescent="0.25"/>
  <cols>
    <col min="8" max="11" width="5.7109375" customWidth="1"/>
  </cols>
  <sheetData>
    <row r="1" spans="1:16" x14ac:dyDescent="0.25">
      <c r="A1" t="s">
        <v>474</v>
      </c>
      <c r="B1" t="s">
        <v>475</v>
      </c>
    </row>
    <row r="2" spans="1:16" ht="45.75" thickBot="1" x14ac:dyDescent="0.3">
      <c r="A2" s="6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9" t="s">
        <v>23</v>
      </c>
      <c r="I2" s="9" t="s">
        <v>24</v>
      </c>
      <c r="J2" s="9" t="s">
        <v>25</v>
      </c>
      <c r="K2" s="9" t="s">
        <v>26</v>
      </c>
      <c r="L2" s="7" t="s">
        <v>7</v>
      </c>
      <c r="M2" s="10" t="s">
        <v>27</v>
      </c>
      <c r="N2" s="10" t="s">
        <v>8</v>
      </c>
      <c r="O2" s="10" t="s">
        <v>9</v>
      </c>
      <c r="P2" s="10" t="s">
        <v>10</v>
      </c>
    </row>
    <row r="3" spans="1:16" ht="15.75" thickTop="1" x14ac:dyDescent="0.25">
      <c r="A3" t="e">
        <f ca="1">IF(ROWS($1:1)&lt;=COUNTIF(#REF!,$A$1),INDEX(MesData,SMALL(IF(#REF!=$A$1,ROW(INDIRECT("1:"&amp;ROWS(#REF!)))),ROWS($1:1)),1),"")</f>
        <v>#REF!</v>
      </c>
      <c r="B3" s="39" t="s">
        <v>34</v>
      </c>
      <c r="C3" s="40">
        <v>40821</v>
      </c>
    </row>
    <row r="4" spans="1:16" x14ac:dyDescent="0.25">
      <c r="A4" t="e">
        <f ca="1">IF(ROWS($1:2)&lt;=COUNTIF(#REF!,$A$1),INDEX(MesData,SMALL(IF(#REF!=$A$1,ROW(INDIRECT("1:"&amp;ROWS(#REF!)))),ROWS($1:2)),1),"")</f>
        <v>#REF!</v>
      </c>
      <c r="B4" s="42" t="s">
        <v>36</v>
      </c>
      <c r="C4" s="43">
        <v>42376</v>
      </c>
    </row>
    <row r="5" spans="1:16" x14ac:dyDescent="0.25">
      <c r="A5" t="e">
        <f ca="1">IF(ROWS($1:3)&lt;=COUNTIF(#REF!,$A$1),INDEX(MesData,SMALL(IF(#REF!=$A$1,ROW(INDIRECT("1:"&amp;ROWS(#REF!)))),ROWS($1:3)),1),"")</f>
        <v>#REF!</v>
      </c>
      <c r="B5" s="39" t="s">
        <v>38</v>
      </c>
      <c r="C5" s="40">
        <v>43779</v>
      </c>
    </row>
    <row r="6" spans="1:16" x14ac:dyDescent="0.25">
      <c r="A6" t="e">
        <f ca="1">IF(ROWS($1:4)&lt;=COUNTIF(#REF!,$A$1),INDEX(MesData,SMALL(IF(#REF!=$A$1,ROW(INDIRECT("1:"&amp;ROWS(#REF!)))),ROWS($1:4)),1),"")</f>
        <v>#REF!</v>
      </c>
      <c r="B6" s="42" t="s">
        <v>40</v>
      </c>
      <c r="C6" s="43">
        <v>42000</v>
      </c>
    </row>
    <row r="7" spans="1:16" x14ac:dyDescent="0.25">
      <c r="A7" t="e">
        <f ca="1">IF(ROWS($1:5)&lt;=COUNTIF(#REF!,$A$1),INDEX(MesData,SMALL(IF(#REF!=$A$1,ROW(INDIRECT("1:"&amp;ROWS(#REF!)))),ROWS($1:5)),1),"")</f>
        <v>#REF!</v>
      </c>
      <c r="B7" s="39" t="s">
        <v>42</v>
      </c>
      <c r="C7" s="40">
        <v>38224</v>
      </c>
    </row>
    <row r="8" spans="1:16" x14ac:dyDescent="0.25">
      <c r="A8" t="e">
        <f ca="1">IF(ROWS($1:6)&lt;=COUNTIF(#REF!,$A$1),INDEX(MesData,SMALL(IF(#REF!=$A$1,ROW(INDIRECT("1:"&amp;ROWS(#REF!)))),ROWS($1:6)),1),"")</f>
        <v>#REF!</v>
      </c>
      <c r="B8" s="42" t="s">
        <v>43</v>
      </c>
      <c r="C8" s="43">
        <v>39077</v>
      </c>
    </row>
    <row r="9" spans="1:16" x14ac:dyDescent="0.25">
      <c r="A9" t="e">
        <f ca="1">IF(ROWS($1:7)&lt;=COUNTIF(#REF!,$A$1),INDEX(MesData,SMALL(IF(#REF!=$A$1,ROW(INDIRECT("1:"&amp;ROWS(#REF!)))),ROWS($1:7)),1),"")</f>
        <v>#REF!</v>
      </c>
      <c r="B9" s="39" t="s">
        <v>45</v>
      </c>
      <c r="C9" s="40">
        <v>38129</v>
      </c>
    </row>
    <row r="10" spans="1:16" x14ac:dyDescent="0.25">
      <c r="A10" s="2" t="s">
        <v>44</v>
      </c>
      <c r="B10" s="42" t="s">
        <v>46</v>
      </c>
      <c r="C10" s="43">
        <v>38565</v>
      </c>
    </row>
    <row r="11" spans="1:16" x14ac:dyDescent="0.25">
      <c r="A11" s="2" t="s">
        <v>47</v>
      </c>
      <c r="B11" s="39" t="s">
        <v>48</v>
      </c>
      <c r="C11" s="40">
        <v>41903</v>
      </c>
    </row>
    <row r="12" spans="1:16" x14ac:dyDescent="0.25">
      <c r="A12" s="2" t="s">
        <v>47</v>
      </c>
      <c r="B12" s="42" t="s">
        <v>49</v>
      </c>
      <c r="C12" s="43">
        <v>41220</v>
      </c>
    </row>
    <row r="13" spans="1:16" x14ac:dyDescent="0.25">
      <c r="A13" s="2" t="s">
        <v>50</v>
      </c>
      <c r="B13" s="39" t="s">
        <v>51</v>
      </c>
      <c r="C13" s="40">
        <v>38545</v>
      </c>
    </row>
    <row r="14" spans="1:16" x14ac:dyDescent="0.25">
      <c r="A14" s="2" t="s">
        <v>52</v>
      </c>
      <c r="B14" s="42" t="s">
        <v>53</v>
      </c>
      <c r="C14" s="43">
        <v>42204</v>
      </c>
    </row>
    <row r="15" spans="1:16" x14ac:dyDescent="0.25">
      <c r="A15" s="2" t="s">
        <v>52</v>
      </c>
      <c r="B15" s="39" t="s">
        <v>54</v>
      </c>
      <c r="C15" s="40">
        <v>38767</v>
      </c>
    </row>
    <row r="16" spans="1:16" x14ac:dyDescent="0.25">
      <c r="A16" s="2" t="s">
        <v>55</v>
      </c>
      <c r="B16" s="42" t="s">
        <v>56</v>
      </c>
      <c r="C16" s="43">
        <v>38043</v>
      </c>
    </row>
    <row r="17" spans="1:3" x14ac:dyDescent="0.25">
      <c r="A17" s="2" t="s">
        <v>55</v>
      </c>
      <c r="B17" s="39" t="s">
        <v>57</v>
      </c>
      <c r="C17" s="40">
        <v>42160</v>
      </c>
    </row>
    <row r="18" spans="1:3" x14ac:dyDescent="0.25">
      <c r="A18" s="2" t="s">
        <v>55</v>
      </c>
      <c r="B18" s="42" t="s">
        <v>58</v>
      </c>
      <c r="C18" s="43">
        <v>39174</v>
      </c>
    </row>
    <row r="19" spans="1:3" x14ac:dyDescent="0.25">
      <c r="A19" s="2" t="s">
        <v>55</v>
      </c>
      <c r="B19" s="39" t="s">
        <v>59</v>
      </c>
      <c r="C19" s="40">
        <v>38712</v>
      </c>
    </row>
    <row r="20" spans="1:3" x14ac:dyDescent="0.25">
      <c r="A20" s="2" t="s">
        <v>60</v>
      </c>
      <c r="B20" s="42" t="s">
        <v>61</v>
      </c>
      <c r="C20" s="43">
        <v>41411</v>
      </c>
    </row>
    <row r="21" spans="1:3" x14ac:dyDescent="0.25">
      <c r="A21" s="2" t="s">
        <v>62</v>
      </c>
      <c r="B21" s="39" t="s">
        <v>63</v>
      </c>
      <c r="C21" s="40">
        <v>38424</v>
      </c>
    </row>
    <row r="22" spans="1:3" x14ac:dyDescent="0.25">
      <c r="A22" s="2" t="s">
        <v>64</v>
      </c>
      <c r="B22" s="42" t="s">
        <v>65</v>
      </c>
      <c r="C22" s="43">
        <v>39164</v>
      </c>
    </row>
    <row r="23" spans="1:3" x14ac:dyDescent="0.25">
      <c r="A23" s="2" t="s">
        <v>64</v>
      </c>
      <c r="B23" s="39" t="s">
        <v>66</v>
      </c>
      <c r="C23" s="40">
        <v>40376</v>
      </c>
    </row>
    <row r="24" spans="1:3" x14ac:dyDescent="0.25">
      <c r="A24" s="2" t="s">
        <v>64</v>
      </c>
      <c r="B24" s="42" t="s">
        <v>67</v>
      </c>
      <c r="C24" s="43">
        <v>39715</v>
      </c>
    </row>
    <row r="25" spans="1:3" x14ac:dyDescent="0.25">
      <c r="A25" s="2" t="s">
        <v>68</v>
      </c>
      <c r="B25" s="39" t="s">
        <v>69</v>
      </c>
      <c r="C25" s="40">
        <v>41577</v>
      </c>
    </row>
    <row r="26" spans="1:3" x14ac:dyDescent="0.25">
      <c r="A26" s="2" t="s">
        <v>68</v>
      </c>
      <c r="B26" s="42" t="s">
        <v>70</v>
      </c>
      <c r="C26" s="43">
        <v>40987</v>
      </c>
    </row>
    <row r="27" spans="1:3" x14ac:dyDescent="0.25">
      <c r="A27" s="2" t="s">
        <v>71</v>
      </c>
      <c r="B27" s="39" t="s">
        <v>72</v>
      </c>
      <c r="C27" s="40">
        <v>41002</v>
      </c>
    </row>
    <row r="28" spans="1:3" x14ac:dyDescent="0.25">
      <c r="A28" s="2" t="s">
        <v>71</v>
      </c>
      <c r="B28" s="42" t="s">
        <v>73</v>
      </c>
      <c r="C28" s="43">
        <v>40507</v>
      </c>
    </row>
    <row r="29" spans="1:3" x14ac:dyDescent="0.25">
      <c r="A29" s="2" t="s">
        <v>74</v>
      </c>
      <c r="B29" s="39" t="s">
        <v>75</v>
      </c>
      <c r="C29" s="40">
        <v>41208</v>
      </c>
    </row>
    <row r="30" spans="1:3" x14ac:dyDescent="0.25">
      <c r="A30" s="2" t="s">
        <v>76</v>
      </c>
      <c r="B30" s="42" t="s">
        <v>77</v>
      </c>
      <c r="C30" s="43">
        <v>38540</v>
      </c>
    </row>
    <row r="31" spans="1:3" x14ac:dyDescent="0.25">
      <c r="A31" s="2" t="s">
        <v>78</v>
      </c>
      <c r="B31" s="39" t="s">
        <v>79</v>
      </c>
      <c r="C31" s="40">
        <v>41431</v>
      </c>
    </row>
    <row r="32" spans="1:3" x14ac:dyDescent="0.25">
      <c r="A32" s="2" t="s">
        <v>78</v>
      </c>
      <c r="B32" s="42" t="s">
        <v>80</v>
      </c>
      <c r="C32" s="43">
        <v>41007</v>
      </c>
    </row>
    <row r="33" spans="1:3" x14ac:dyDescent="0.25">
      <c r="A33" s="2" t="s">
        <v>81</v>
      </c>
      <c r="B33" s="39" t="s">
        <v>82</v>
      </c>
      <c r="C33" s="40">
        <v>37653</v>
      </c>
    </row>
    <row r="34" spans="1:3" x14ac:dyDescent="0.25">
      <c r="A34" s="2" t="s">
        <v>83</v>
      </c>
      <c r="B34" s="42" t="s">
        <v>84</v>
      </c>
      <c r="C34" s="43">
        <v>39241</v>
      </c>
    </row>
    <row r="35" spans="1:3" x14ac:dyDescent="0.25">
      <c r="A35" s="2" t="s">
        <v>85</v>
      </c>
      <c r="B35" s="39" t="s">
        <v>86</v>
      </c>
      <c r="C35" s="40">
        <v>41253</v>
      </c>
    </row>
    <row r="36" spans="1:3" x14ac:dyDescent="0.25">
      <c r="A36" s="2" t="s">
        <v>87</v>
      </c>
      <c r="B36" s="42" t="s">
        <v>88</v>
      </c>
      <c r="C36" s="43">
        <v>40909</v>
      </c>
    </row>
    <row r="37" spans="1:3" x14ac:dyDescent="0.25">
      <c r="A37" s="2" t="s">
        <v>89</v>
      </c>
      <c r="B37" s="39" t="s">
        <v>90</v>
      </c>
      <c r="C37" s="40">
        <v>41868</v>
      </c>
    </row>
    <row r="38" spans="1:3" x14ac:dyDescent="0.25">
      <c r="A38" s="2" t="s">
        <v>91</v>
      </c>
      <c r="B38" s="42" t="s">
        <v>92</v>
      </c>
      <c r="C38" s="43">
        <v>38601</v>
      </c>
    </row>
    <row r="39" spans="1:3" x14ac:dyDescent="0.25">
      <c r="A39" s="2" t="s">
        <v>91</v>
      </c>
      <c r="B39" s="39" t="s">
        <v>40</v>
      </c>
      <c r="C39" s="40">
        <v>39605</v>
      </c>
    </row>
    <row r="40" spans="1:3" x14ac:dyDescent="0.25">
      <c r="A40" s="2" t="s">
        <v>93</v>
      </c>
      <c r="B40" s="42" t="s">
        <v>94</v>
      </c>
      <c r="C40" s="43">
        <v>40972</v>
      </c>
    </row>
    <row r="41" spans="1:3" x14ac:dyDescent="0.25">
      <c r="A41" s="2" t="s">
        <v>95</v>
      </c>
      <c r="B41" s="39" t="s">
        <v>96</v>
      </c>
      <c r="C41" s="40">
        <v>39231</v>
      </c>
    </row>
    <row r="42" spans="1:3" x14ac:dyDescent="0.25">
      <c r="A42" s="2" t="s">
        <v>95</v>
      </c>
      <c r="B42" s="42" t="s">
        <v>97</v>
      </c>
      <c r="C42" s="43">
        <v>39707</v>
      </c>
    </row>
    <row r="43" spans="1:3" x14ac:dyDescent="0.25">
      <c r="A43" s="2" t="s">
        <v>95</v>
      </c>
      <c r="B43" s="39" t="s">
        <v>98</v>
      </c>
      <c r="C43" s="40">
        <v>40611</v>
      </c>
    </row>
    <row r="44" spans="1:3" x14ac:dyDescent="0.25">
      <c r="A44" s="2" t="s">
        <v>99</v>
      </c>
      <c r="B44" s="42" t="s">
        <v>100</v>
      </c>
      <c r="C44" s="43">
        <v>39197</v>
      </c>
    </row>
    <row r="45" spans="1:3" x14ac:dyDescent="0.25">
      <c r="A45" s="2" t="s">
        <v>101</v>
      </c>
      <c r="B45" s="39" t="s">
        <v>102</v>
      </c>
      <c r="C45" s="40">
        <v>38589</v>
      </c>
    </row>
    <row r="46" spans="1:3" x14ac:dyDescent="0.25">
      <c r="A46" s="2" t="s">
        <v>103</v>
      </c>
      <c r="B46" s="42" t="s">
        <v>104</v>
      </c>
      <c r="C46" s="43">
        <v>40163</v>
      </c>
    </row>
    <row r="47" spans="1:3" x14ac:dyDescent="0.25">
      <c r="A47" s="2" t="s">
        <v>105</v>
      </c>
      <c r="B47" s="39" t="s">
        <v>106</v>
      </c>
      <c r="C47" s="40">
        <v>39009</v>
      </c>
    </row>
    <row r="48" spans="1:3" x14ac:dyDescent="0.25">
      <c r="A48" s="2" t="s">
        <v>107</v>
      </c>
      <c r="B48" s="42" t="s">
        <v>108</v>
      </c>
      <c r="C48" s="43">
        <v>43070</v>
      </c>
    </row>
    <row r="49" spans="1:3" x14ac:dyDescent="0.25">
      <c r="A49" s="2" t="s">
        <v>109</v>
      </c>
      <c r="B49" s="39" t="s">
        <v>110</v>
      </c>
      <c r="C49" s="40">
        <v>40544</v>
      </c>
    </row>
    <row r="50" spans="1:3" x14ac:dyDescent="0.25">
      <c r="A50" s="2" t="s">
        <v>109</v>
      </c>
      <c r="B50" s="42" t="s">
        <v>111</v>
      </c>
      <c r="C50" s="43">
        <v>41544</v>
      </c>
    </row>
    <row r="51" spans="1:3" x14ac:dyDescent="0.25">
      <c r="A51" s="2" t="s">
        <v>109</v>
      </c>
      <c r="B51" s="39" t="s">
        <v>112</v>
      </c>
      <c r="C51" s="40">
        <v>42605</v>
      </c>
    </row>
    <row r="52" spans="1:3" x14ac:dyDescent="0.25">
      <c r="A52" s="2" t="s">
        <v>113</v>
      </c>
      <c r="B52" s="42" t="s">
        <v>114</v>
      </c>
      <c r="C52" s="43">
        <v>42894</v>
      </c>
    </row>
    <row r="53" spans="1:3" x14ac:dyDescent="0.25">
      <c r="A53" s="2" t="s">
        <v>115</v>
      </c>
      <c r="B53" s="39" t="s">
        <v>116</v>
      </c>
      <c r="C53" s="40">
        <v>39415</v>
      </c>
    </row>
    <row r="54" spans="1:3" x14ac:dyDescent="0.25">
      <c r="A54" s="2" t="s">
        <v>117</v>
      </c>
      <c r="B54" s="42" t="s">
        <v>118</v>
      </c>
      <c r="C54" s="43">
        <v>41103</v>
      </c>
    </row>
    <row r="55" spans="1:3" x14ac:dyDescent="0.25">
      <c r="A55" s="2" t="s">
        <v>117</v>
      </c>
      <c r="B55" s="39" t="s">
        <v>119</v>
      </c>
      <c r="C55" s="40">
        <v>40498</v>
      </c>
    </row>
    <row r="56" spans="1:3" x14ac:dyDescent="0.25">
      <c r="A56" s="2" t="s">
        <v>120</v>
      </c>
      <c r="B56" s="42" t="s">
        <v>121</v>
      </c>
      <c r="C56" s="43">
        <v>39538</v>
      </c>
    </row>
    <row r="57" spans="1:3" x14ac:dyDescent="0.25">
      <c r="A57" s="2" t="s">
        <v>120</v>
      </c>
      <c r="B57" s="39" t="s">
        <v>122</v>
      </c>
      <c r="C57" s="40">
        <v>42604</v>
      </c>
    </row>
    <row r="58" spans="1:3" x14ac:dyDescent="0.25">
      <c r="A58" s="2" t="s">
        <v>120</v>
      </c>
      <c r="B58" s="42" t="s">
        <v>123</v>
      </c>
      <c r="C58" s="43">
        <v>40631</v>
      </c>
    </row>
    <row r="59" spans="1:3" x14ac:dyDescent="0.25">
      <c r="A59" s="2" t="s">
        <v>120</v>
      </c>
      <c r="B59" s="39" t="s">
        <v>124</v>
      </c>
      <c r="C59" s="40">
        <v>43977</v>
      </c>
    </row>
    <row r="60" spans="1:3" x14ac:dyDescent="0.25">
      <c r="A60" s="2" t="s">
        <v>120</v>
      </c>
      <c r="B60" s="42" t="s">
        <v>125</v>
      </c>
      <c r="C60" s="43">
        <v>41654</v>
      </c>
    </row>
    <row r="61" spans="1:3" x14ac:dyDescent="0.25">
      <c r="A61" s="2" t="s">
        <v>120</v>
      </c>
      <c r="B61" s="39" t="s">
        <v>126</v>
      </c>
      <c r="C61" s="40">
        <v>38894</v>
      </c>
    </row>
    <row r="62" spans="1:3" x14ac:dyDescent="0.25">
      <c r="A62" s="2" t="s">
        <v>127</v>
      </c>
      <c r="B62" s="42" t="s">
        <v>128</v>
      </c>
      <c r="C62" s="43">
        <v>39058</v>
      </c>
    </row>
    <row r="63" spans="1:3" x14ac:dyDescent="0.25">
      <c r="A63" s="2" t="s">
        <v>129</v>
      </c>
      <c r="B63" s="39" t="s">
        <v>130</v>
      </c>
      <c r="C63" s="40">
        <v>42005</v>
      </c>
    </row>
    <row r="64" spans="1:3" x14ac:dyDescent="0.25">
      <c r="A64" s="2" t="s">
        <v>131</v>
      </c>
      <c r="B64" s="42" t="s">
        <v>132</v>
      </c>
      <c r="C64" s="43">
        <v>41212</v>
      </c>
    </row>
    <row r="65" spans="1:3" x14ac:dyDescent="0.25">
      <c r="A65" s="2" t="s">
        <v>133</v>
      </c>
      <c r="B65" s="39" t="s">
        <v>104</v>
      </c>
      <c r="C65" s="40">
        <v>39040</v>
      </c>
    </row>
    <row r="66" spans="1:3" x14ac:dyDescent="0.25">
      <c r="A66" s="2" t="s">
        <v>134</v>
      </c>
      <c r="B66" s="42" t="s">
        <v>135</v>
      </c>
      <c r="C66" s="43">
        <v>38780</v>
      </c>
    </row>
    <row r="67" spans="1:3" x14ac:dyDescent="0.25">
      <c r="A67" s="2" t="s">
        <v>136</v>
      </c>
      <c r="B67" s="39" t="s">
        <v>137</v>
      </c>
      <c r="C67" s="40">
        <v>41612</v>
      </c>
    </row>
    <row r="68" spans="1:3" x14ac:dyDescent="0.25">
      <c r="A68" s="2" t="s">
        <v>138</v>
      </c>
      <c r="B68" s="42" t="s">
        <v>139</v>
      </c>
      <c r="C68" s="43">
        <v>41281</v>
      </c>
    </row>
    <row r="69" spans="1:3" x14ac:dyDescent="0.25">
      <c r="A69" s="2" t="s">
        <v>140</v>
      </c>
      <c r="B69" s="39" t="s">
        <v>141</v>
      </c>
      <c r="C69" s="40">
        <v>41714</v>
      </c>
    </row>
    <row r="70" spans="1:3" x14ac:dyDescent="0.25">
      <c r="A70" s="2" t="s">
        <v>140</v>
      </c>
      <c r="B70" s="42" t="s">
        <v>142</v>
      </c>
      <c r="C70" s="43">
        <v>43251</v>
      </c>
    </row>
    <row r="71" spans="1:3" x14ac:dyDescent="0.25">
      <c r="A71" s="2" t="s">
        <v>140</v>
      </c>
      <c r="B71" s="39" t="s">
        <v>143</v>
      </c>
      <c r="C71" s="40">
        <v>42242</v>
      </c>
    </row>
    <row r="72" spans="1:3" x14ac:dyDescent="0.25">
      <c r="A72" s="2" t="s">
        <v>144</v>
      </c>
      <c r="B72" s="42" t="s">
        <v>145</v>
      </c>
      <c r="C72" s="43">
        <v>38255</v>
      </c>
    </row>
    <row r="73" spans="1:3" x14ac:dyDescent="0.25">
      <c r="A73" s="2" t="s">
        <v>146</v>
      </c>
      <c r="B73" s="39" t="s">
        <v>86</v>
      </c>
      <c r="C73" s="40">
        <v>40642</v>
      </c>
    </row>
    <row r="74" spans="1:3" x14ac:dyDescent="0.25">
      <c r="A74" s="2" t="s">
        <v>147</v>
      </c>
      <c r="B74" s="42" t="s">
        <v>148</v>
      </c>
      <c r="C74" s="43">
        <v>41096</v>
      </c>
    </row>
    <row r="75" spans="1:3" x14ac:dyDescent="0.25">
      <c r="A75" s="2" t="s">
        <v>147</v>
      </c>
      <c r="B75" s="39" t="s">
        <v>149</v>
      </c>
      <c r="C75" s="40">
        <v>40007</v>
      </c>
    </row>
    <row r="76" spans="1:3" x14ac:dyDescent="0.25">
      <c r="A76" s="2" t="s">
        <v>147</v>
      </c>
      <c r="B76" s="42" t="s">
        <v>150</v>
      </c>
      <c r="C76" s="43">
        <v>38589</v>
      </c>
    </row>
    <row r="77" spans="1:3" x14ac:dyDescent="0.25">
      <c r="A77" s="2" t="s">
        <v>151</v>
      </c>
      <c r="B77" s="39" t="s">
        <v>152</v>
      </c>
      <c r="C77" s="40">
        <v>39780</v>
      </c>
    </row>
    <row r="78" spans="1:3" x14ac:dyDescent="0.25">
      <c r="A78" s="2" t="s">
        <v>153</v>
      </c>
      <c r="B78" s="42" t="s">
        <v>154</v>
      </c>
      <c r="C78" s="43">
        <v>38125</v>
      </c>
    </row>
    <row r="79" spans="1:3" x14ac:dyDescent="0.25">
      <c r="A79" s="2" t="s">
        <v>155</v>
      </c>
      <c r="B79" s="39" t="s">
        <v>156</v>
      </c>
      <c r="C79" s="40">
        <v>39467</v>
      </c>
    </row>
    <row r="80" spans="1:3" x14ac:dyDescent="0.25">
      <c r="A80" s="2" t="s">
        <v>157</v>
      </c>
      <c r="B80" s="42" t="s">
        <v>158</v>
      </c>
      <c r="C80" s="43">
        <v>40863</v>
      </c>
    </row>
    <row r="81" spans="1:3" x14ac:dyDescent="0.25">
      <c r="A81" s="2" t="s">
        <v>157</v>
      </c>
      <c r="B81" s="39" t="s">
        <v>159</v>
      </c>
      <c r="C81" s="40">
        <v>40863</v>
      </c>
    </row>
    <row r="82" spans="1:3" x14ac:dyDescent="0.25">
      <c r="A82" s="2" t="s">
        <v>157</v>
      </c>
      <c r="B82" s="42" t="s">
        <v>160</v>
      </c>
      <c r="C82" s="43">
        <v>39479</v>
      </c>
    </row>
    <row r="83" spans="1:3" x14ac:dyDescent="0.25">
      <c r="A83" s="2" t="s">
        <v>161</v>
      </c>
      <c r="B83" s="39" t="s">
        <v>162</v>
      </c>
      <c r="C83" s="40">
        <v>41798</v>
      </c>
    </row>
    <row r="84" spans="1:3" x14ac:dyDescent="0.25">
      <c r="A84" s="2" t="s">
        <v>163</v>
      </c>
      <c r="B84" s="42" t="s">
        <v>164</v>
      </c>
      <c r="C84" s="43">
        <v>38201</v>
      </c>
    </row>
    <row r="85" spans="1:3" x14ac:dyDescent="0.25">
      <c r="A85" s="2" t="s">
        <v>163</v>
      </c>
      <c r="B85" s="39" t="s">
        <v>165</v>
      </c>
      <c r="C85" s="40">
        <v>39950</v>
      </c>
    </row>
    <row r="86" spans="1:3" x14ac:dyDescent="0.25">
      <c r="A86" s="2" t="s">
        <v>163</v>
      </c>
      <c r="B86" s="42" t="s">
        <v>166</v>
      </c>
      <c r="C86" s="43">
        <v>39208</v>
      </c>
    </row>
    <row r="87" spans="1:3" x14ac:dyDescent="0.25">
      <c r="A87" s="2" t="s">
        <v>167</v>
      </c>
      <c r="B87" s="39" t="s">
        <v>168</v>
      </c>
      <c r="C87" s="40">
        <v>38504</v>
      </c>
    </row>
    <row r="88" spans="1:3" x14ac:dyDescent="0.25">
      <c r="A88" s="2" t="s">
        <v>169</v>
      </c>
      <c r="B88" s="42" t="s">
        <v>170</v>
      </c>
      <c r="C88" s="43">
        <v>40195</v>
      </c>
    </row>
    <row r="89" spans="1:3" x14ac:dyDescent="0.25">
      <c r="A89" s="2" t="s">
        <v>171</v>
      </c>
      <c r="B89" s="39" t="s">
        <v>172</v>
      </c>
      <c r="C89" s="40">
        <v>38475</v>
      </c>
    </row>
    <row r="90" spans="1:3" x14ac:dyDescent="0.25">
      <c r="A90" s="2" t="s">
        <v>171</v>
      </c>
      <c r="B90" s="42" t="s">
        <v>173</v>
      </c>
      <c r="C90" s="43">
        <v>40288</v>
      </c>
    </row>
    <row r="91" spans="1:3" x14ac:dyDescent="0.25">
      <c r="A91" s="2" t="s">
        <v>174</v>
      </c>
      <c r="B91" s="39" t="s">
        <v>175</v>
      </c>
      <c r="C91" s="40">
        <v>39645</v>
      </c>
    </row>
    <row r="92" spans="1:3" x14ac:dyDescent="0.25">
      <c r="A92" s="2" t="s">
        <v>174</v>
      </c>
      <c r="B92" s="42" t="s">
        <v>173</v>
      </c>
      <c r="C92" s="43">
        <v>38675</v>
      </c>
    </row>
    <row r="93" spans="1:3" x14ac:dyDescent="0.25">
      <c r="A93" s="2" t="s">
        <v>176</v>
      </c>
      <c r="B93" s="39" t="s">
        <v>177</v>
      </c>
      <c r="C93" s="40">
        <v>41297</v>
      </c>
    </row>
    <row r="94" spans="1:3" x14ac:dyDescent="0.25">
      <c r="A94" s="2" t="s">
        <v>178</v>
      </c>
      <c r="B94" s="42" t="s">
        <v>179</v>
      </c>
      <c r="C94" s="43">
        <v>41281</v>
      </c>
    </row>
    <row r="95" spans="1:3" x14ac:dyDescent="0.25">
      <c r="A95" s="2" t="s">
        <v>180</v>
      </c>
      <c r="B95" s="39" t="s">
        <v>181</v>
      </c>
      <c r="C95" s="40">
        <v>40225</v>
      </c>
    </row>
    <row r="96" spans="1:3" x14ac:dyDescent="0.25">
      <c r="A96" s="2" t="s">
        <v>180</v>
      </c>
      <c r="B96" s="42" t="s">
        <v>182</v>
      </c>
      <c r="C96" s="43">
        <v>44439</v>
      </c>
    </row>
    <row r="97" spans="1:3" x14ac:dyDescent="0.25">
      <c r="A97" s="2" t="s">
        <v>183</v>
      </c>
      <c r="B97" s="39" t="s">
        <v>184</v>
      </c>
      <c r="C97" s="40">
        <v>39070</v>
      </c>
    </row>
    <row r="98" spans="1:3" x14ac:dyDescent="0.25">
      <c r="A98" s="2" t="s">
        <v>185</v>
      </c>
      <c r="B98" s="42" t="s">
        <v>186</v>
      </c>
      <c r="C98" s="43">
        <v>39925</v>
      </c>
    </row>
    <row r="99" spans="1:3" x14ac:dyDescent="0.25">
      <c r="A99" s="2" t="s">
        <v>185</v>
      </c>
      <c r="B99" s="39" t="s">
        <v>187</v>
      </c>
      <c r="C99" s="40">
        <v>40426</v>
      </c>
    </row>
    <row r="100" spans="1:3" x14ac:dyDescent="0.25">
      <c r="A100" s="2" t="s">
        <v>185</v>
      </c>
      <c r="B100" s="42" t="s">
        <v>188</v>
      </c>
      <c r="C100" s="43">
        <v>39267</v>
      </c>
    </row>
    <row r="101" spans="1:3" x14ac:dyDescent="0.25">
      <c r="A101" s="2" t="s">
        <v>189</v>
      </c>
      <c r="B101" s="39" t="s">
        <v>190</v>
      </c>
      <c r="C101" s="40">
        <v>42895</v>
      </c>
    </row>
    <row r="102" spans="1:3" x14ac:dyDescent="0.25">
      <c r="A102" s="2" t="s">
        <v>191</v>
      </c>
      <c r="B102" s="42" t="s">
        <v>192</v>
      </c>
      <c r="C102" s="43">
        <v>38833</v>
      </c>
    </row>
    <row r="103" spans="1:3" x14ac:dyDescent="0.25">
      <c r="A103" s="2" t="s">
        <v>193</v>
      </c>
      <c r="B103" s="39" t="s">
        <v>139</v>
      </c>
      <c r="C103" s="40">
        <v>40389</v>
      </c>
    </row>
    <row r="104" spans="1:3" x14ac:dyDescent="0.25">
      <c r="A104" s="2" t="s">
        <v>193</v>
      </c>
      <c r="B104" s="42" t="s">
        <v>194</v>
      </c>
      <c r="C104" s="43">
        <v>38881</v>
      </c>
    </row>
    <row r="105" spans="1:3" x14ac:dyDescent="0.25">
      <c r="A105" s="2" t="s">
        <v>195</v>
      </c>
      <c r="B105" s="39" t="s">
        <v>112</v>
      </c>
      <c r="C105" s="40">
        <v>38359</v>
      </c>
    </row>
    <row r="106" spans="1:3" x14ac:dyDescent="0.25">
      <c r="A106" s="2" t="s">
        <v>196</v>
      </c>
      <c r="B106" s="42" t="s">
        <v>197</v>
      </c>
      <c r="C106" s="43">
        <v>39520</v>
      </c>
    </row>
    <row r="107" spans="1:3" x14ac:dyDescent="0.25">
      <c r="A107" s="2" t="s">
        <v>198</v>
      </c>
      <c r="B107" s="39" t="s">
        <v>199</v>
      </c>
      <c r="C107" s="40">
        <v>39579</v>
      </c>
    </row>
    <row r="108" spans="1:3" x14ac:dyDescent="0.25">
      <c r="A108" s="2" t="s">
        <v>198</v>
      </c>
      <c r="B108" s="42" t="s">
        <v>200</v>
      </c>
      <c r="C108" s="43">
        <v>40771</v>
      </c>
    </row>
    <row r="109" spans="1:3" x14ac:dyDescent="0.25">
      <c r="A109" s="2" t="s">
        <v>201</v>
      </c>
      <c r="B109" s="39" t="s">
        <v>202</v>
      </c>
      <c r="C109" s="40">
        <v>39507</v>
      </c>
    </row>
    <row r="110" spans="1:3" x14ac:dyDescent="0.25">
      <c r="A110" s="2" t="s">
        <v>203</v>
      </c>
      <c r="B110" s="42" t="s">
        <v>204</v>
      </c>
      <c r="C110" s="43">
        <v>42783</v>
      </c>
    </row>
    <row r="111" spans="1:3" x14ac:dyDescent="0.25">
      <c r="A111" s="2" t="s">
        <v>205</v>
      </c>
      <c r="B111" s="39" t="s">
        <v>206</v>
      </c>
      <c r="C111" s="40">
        <v>39293</v>
      </c>
    </row>
    <row r="112" spans="1:3" x14ac:dyDescent="0.25">
      <c r="A112" s="2" t="s">
        <v>207</v>
      </c>
      <c r="B112" s="42" t="s">
        <v>208</v>
      </c>
      <c r="C112" s="43">
        <v>39908</v>
      </c>
    </row>
    <row r="113" spans="1:3" x14ac:dyDescent="0.25">
      <c r="A113" s="2" t="s">
        <v>209</v>
      </c>
      <c r="B113" s="39" t="s">
        <v>210</v>
      </c>
      <c r="C113" s="40">
        <v>40246</v>
      </c>
    </row>
    <row r="114" spans="1:3" x14ac:dyDescent="0.25">
      <c r="A114" s="2" t="s">
        <v>209</v>
      </c>
      <c r="B114" s="42" t="s">
        <v>211</v>
      </c>
      <c r="C114" s="43">
        <v>40660</v>
      </c>
    </row>
    <row r="115" spans="1:3" x14ac:dyDescent="0.25">
      <c r="A115" s="2" t="s">
        <v>212</v>
      </c>
      <c r="B115" s="39" t="s">
        <v>213</v>
      </c>
      <c r="C115" s="40">
        <v>40711</v>
      </c>
    </row>
    <row r="116" spans="1:3" x14ac:dyDescent="0.25">
      <c r="A116" s="2" t="s">
        <v>212</v>
      </c>
      <c r="B116" s="42" t="s">
        <v>214</v>
      </c>
      <c r="C116" s="43">
        <v>41412</v>
      </c>
    </row>
    <row r="117" spans="1:3" x14ac:dyDescent="0.25">
      <c r="A117" s="2" t="s">
        <v>215</v>
      </c>
      <c r="B117" s="39" t="s">
        <v>216</v>
      </c>
      <c r="C117" s="40">
        <v>40461</v>
      </c>
    </row>
    <row r="118" spans="1:3" x14ac:dyDescent="0.25">
      <c r="A118" s="2" t="s">
        <v>217</v>
      </c>
      <c r="B118" s="42" t="s">
        <v>218</v>
      </c>
      <c r="C118" s="43">
        <v>39788</v>
      </c>
    </row>
    <row r="119" spans="1:3" x14ac:dyDescent="0.25">
      <c r="A119" s="2" t="s">
        <v>217</v>
      </c>
      <c r="B119" s="39" t="s">
        <v>200</v>
      </c>
      <c r="C119" s="40">
        <v>38645</v>
      </c>
    </row>
    <row r="120" spans="1:3" x14ac:dyDescent="0.25">
      <c r="A120" s="2" t="s">
        <v>219</v>
      </c>
      <c r="B120" s="42" t="s">
        <v>92</v>
      </c>
      <c r="C120" s="43">
        <v>40753</v>
      </c>
    </row>
    <row r="121" spans="1:3" x14ac:dyDescent="0.25">
      <c r="A121" s="2" t="s">
        <v>220</v>
      </c>
      <c r="B121" s="39" t="s">
        <v>221</v>
      </c>
      <c r="C121" s="40">
        <v>39632</v>
      </c>
    </row>
    <row r="122" spans="1:3" x14ac:dyDescent="0.25">
      <c r="A122" s="2" t="s">
        <v>222</v>
      </c>
      <c r="B122" s="42" t="s">
        <v>223</v>
      </c>
      <c r="C122" s="43">
        <v>42164</v>
      </c>
    </row>
    <row r="123" spans="1:3" x14ac:dyDescent="0.25">
      <c r="A123" s="2" t="s">
        <v>224</v>
      </c>
      <c r="B123" s="39" t="s">
        <v>225</v>
      </c>
      <c r="C123" s="40">
        <v>38207</v>
      </c>
    </row>
    <row r="124" spans="1:3" x14ac:dyDescent="0.25">
      <c r="A124" s="2" t="s">
        <v>226</v>
      </c>
      <c r="B124" s="42" t="s">
        <v>227</v>
      </c>
      <c r="C124" s="43">
        <v>40765</v>
      </c>
    </row>
    <row r="125" spans="1:3" x14ac:dyDescent="0.25">
      <c r="A125" s="2" t="s">
        <v>226</v>
      </c>
      <c r="B125" s="39" t="s">
        <v>228</v>
      </c>
      <c r="C125" s="40">
        <v>40069</v>
      </c>
    </row>
    <row r="126" spans="1:3" x14ac:dyDescent="0.25">
      <c r="A126" s="2" t="s">
        <v>229</v>
      </c>
      <c r="B126" s="42" t="s">
        <v>230</v>
      </c>
      <c r="C126" s="43">
        <v>38398</v>
      </c>
    </row>
    <row r="127" spans="1:3" x14ac:dyDescent="0.25">
      <c r="A127" s="2" t="s">
        <v>229</v>
      </c>
      <c r="B127" s="39" t="s">
        <v>231</v>
      </c>
      <c r="C127" s="40">
        <v>41142</v>
      </c>
    </row>
    <row r="128" spans="1:3" x14ac:dyDescent="0.25">
      <c r="A128" s="2" t="s">
        <v>232</v>
      </c>
      <c r="B128" s="42" t="s">
        <v>233</v>
      </c>
      <c r="C128" s="43">
        <v>38565</v>
      </c>
    </row>
    <row r="129" spans="1:3" x14ac:dyDescent="0.25">
      <c r="A129" s="2" t="s">
        <v>234</v>
      </c>
      <c r="B129" s="39" t="s">
        <v>235</v>
      </c>
      <c r="C129" s="40">
        <v>41081</v>
      </c>
    </row>
    <row r="130" spans="1:3" x14ac:dyDescent="0.25">
      <c r="A130" s="2" t="s">
        <v>234</v>
      </c>
      <c r="B130" s="42" t="s">
        <v>236</v>
      </c>
      <c r="C130" s="43">
        <v>40554</v>
      </c>
    </row>
    <row r="131" spans="1:3" x14ac:dyDescent="0.25">
      <c r="A131" s="2" t="s">
        <v>234</v>
      </c>
      <c r="B131" s="39" t="s">
        <v>200</v>
      </c>
      <c r="C131" s="40">
        <v>43527</v>
      </c>
    </row>
    <row r="132" spans="1:3" x14ac:dyDescent="0.25">
      <c r="A132" s="2" t="s">
        <v>237</v>
      </c>
      <c r="B132" s="42" t="s">
        <v>238</v>
      </c>
      <c r="C132" s="43">
        <v>40529</v>
      </c>
    </row>
    <row r="133" spans="1:3" x14ac:dyDescent="0.25">
      <c r="A133" s="2" t="s">
        <v>239</v>
      </c>
      <c r="B133" s="39" t="s">
        <v>221</v>
      </c>
      <c r="C133" s="40">
        <v>39059</v>
      </c>
    </row>
    <row r="134" spans="1:3" x14ac:dyDescent="0.25">
      <c r="A134" s="2" t="s">
        <v>240</v>
      </c>
      <c r="B134" s="42" t="s">
        <v>241</v>
      </c>
      <c r="C134" s="43">
        <v>40376</v>
      </c>
    </row>
    <row r="135" spans="1:3" x14ac:dyDescent="0.25">
      <c r="A135" s="2" t="s">
        <v>240</v>
      </c>
      <c r="B135" s="39" t="s">
        <v>242</v>
      </c>
      <c r="C135" s="40">
        <v>40889</v>
      </c>
    </row>
    <row r="136" spans="1:3" x14ac:dyDescent="0.25">
      <c r="A136" s="2" t="s">
        <v>240</v>
      </c>
      <c r="B136" s="42" t="s">
        <v>243</v>
      </c>
      <c r="C136" s="43">
        <v>40889</v>
      </c>
    </row>
    <row r="137" spans="1:3" x14ac:dyDescent="0.25">
      <c r="A137" s="2" t="s">
        <v>244</v>
      </c>
      <c r="B137" s="39" t="s">
        <v>245</v>
      </c>
      <c r="C137" s="40">
        <v>39610</v>
      </c>
    </row>
    <row r="138" spans="1:3" x14ac:dyDescent="0.25">
      <c r="A138" s="2" t="s">
        <v>244</v>
      </c>
      <c r="B138" s="42" t="s">
        <v>246</v>
      </c>
      <c r="C138" s="43">
        <v>40473</v>
      </c>
    </row>
    <row r="139" spans="1:3" x14ac:dyDescent="0.25">
      <c r="A139" s="2" t="s">
        <v>247</v>
      </c>
      <c r="B139" s="39" t="s">
        <v>248</v>
      </c>
      <c r="C139" s="40">
        <v>38918</v>
      </c>
    </row>
    <row r="140" spans="1:3" x14ac:dyDescent="0.25">
      <c r="A140" s="2" t="s">
        <v>247</v>
      </c>
      <c r="B140" s="42" t="s">
        <v>108</v>
      </c>
      <c r="C140" s="43">
        <v>42246</v>
      </c>
    </row>
    <row r="141" spans="1:3" x14ac:dyDescent="0.25">
      <c r="A141" s="2" t="s">
        <v>247</v>
      </c>
      <c r="B141" s="39" t="s">
        <v>249</v>
      </c>
      <c r="C141" s="40">
        <v>39493</v>
      </c>
    </row>
    <row r="142" spans="1:3" x14ac:dyDescent="0.25">
      <c r="A142" s="2" t="s">
        <v>250</v>
      </c>
      <c r="B142" s="42" t="s">
        <v>251</v>
      </c>
      <c r="C142" s="43">
        <v>39837</v>
      </c>
    </row>
    <row r="143" spans="1:3" x14ac:dyDescent="0.25">
      <c r="A143" s="2" t="s">
        <v>252</v>
      </c>
      <c r="B143" s="39" t="s">
        <v>253</v>
      </c>
      <c r="C143" s="40">
        <v>42648</v>
      </c>
    </row>
    <row r="144" spans="1:3" x14ac:dyDescent="0.25">
      <c r="A144" s="2" t="s">
        <v>254</v>
      </c>
      <c r="B144" s="42" t="s">
        <v>255</v>
      </c>
      <c r="C144" s="43">
        <v>41603</v>
      </c>
    </row>
    <row r="145" spans="1:3" x14ac:dyDescent="0.25">
      <c r="A145" s="2" t="s">
        <v>254</v>
      </c>
      <c r="B145" s="39" t="s">
        <v>256</v>
      </c>
      <c r="C145" s="40">
        <v>40538</v>
      </c>
    </row>
    <row r="146" spans="1:3" x14ac:dyDescent="0.25">
      <c r="A146" s="2" t="s">
        <v>257</v>
      </c>
      <c r="B146" s="42" t="s">
        <v>258</v>
      </c>
      <c r="C146" s="43">
        <v>38093</v>
      </c>
    </row>
    <row r="147" spans="1:3" x14ac:dyDescent="0.25">
      <c r="A147" s="2" t="s">
        <v>259</v>
      </c>
      <c r="B147" s="39" t="s">
        <v>260</v>
      </c>
      <c r="C147" s="40">
        <v>41456</v>
      </c>
    </row>
    <row r="148" spans="1:3" x14ac:dyDescent="0.25">
      <c r="A148" s="2" t="s">
        <v>261</v>
      </c>
      <c r="B148" s="42" t="s">
        <v>262</v>
      </c>
      <c r="C148" s="43">
        <v>39837</v>
      </c>
    </row>
    <row r="149" spans="1:3" x14ac:dyDescent="0.25">
      <c r="A149" s="2" t="s">
        <v>263</v>
      </c>
      <c r="B149" s="39" t="s">
        <v>264</v>
      </c>
      <c r="C149" s="40">
        <v>39062</v>
      </c>
    </row>
    <row r="150" spans="1:3" x14ac:dyDescent="0.25">
      <c r="A150" s="2" t="s">
        <v>265</v>
      </c>
      <c r="B150" s="42" t="s">
        <v>266</v>
      </c>
      <c r="C150" s="43">
        <v>38323</v>
      </c>
    </row>
    <row r="151" spans="1:3" x14ac:dyDescent="0.25">
      <c r="A151" s="2" t="s">
        <v>267</v>
      </c>
      <c r="B151" s="39" t="s">
        <v>268</v>
      </c>
      <c r="C151" s="40">
        <v>42675</v>
      </c>
    </row>
    <row r="152" spans="1:3" x14ac:dyDescent="0.25">
      <c r="A152" s="2" t="s">
        <v>269</v>
      </c>
      <c r="B152" s="42" t="s">
        <v>92</v>
      </c>
      <c r="C152" s="43">
        <v>38541</v>
      </c>
    </row>
    <row r="153" spans="1:3" x14ac:dyDescent="0.25">
      <c r="A153" s="2" t="s">
        <v>270</v>
      </c>
      <c r="B153" s="39" t="s">
        <v>271</v>
      </c>
      <c r="C153" s="40">
        <v>40786</v>
      </c>
    </row>
    <row r="154" spans="1:3" x14ac:dyDescent="0.25">
      <c r="A154" s="2" t="s">
        <v>270</v>
      </c>
      <c r="B154" s="42" t="s">
        <v>272</v>
      </c>
      <c r="C154" s="43">
        <v>41114</v>
      </c>
    </row>
    <row r="155" spans="1:3" x14ac:dyDescent="0.25">
      <c r="A155" s="2" t="s">
        <v>273</v>
      </c>
      <c r="B155" s="39" t="s">
        <v>274</v>
      </c>
      <c r="C155" s="40">
        <v>38715</v>
      </c>
    </row>
    <row r="156" spans="1:3" x14ac:dyDescent="0.25">
      <c r="A156" s="2" t="s">
        <v>275</v>
      </c>
      <c r="B156" s="42" t="s">
        <v>276</v>
      </c>
      <c r="C156" s="43">
        <v>38452</v>
      </c>
    </row>
    <row r="157" spans="1:3" x14ac:dyDescent="0.25">
      <c r="A157" s="2" t="s">
        <v>277</v>
      </c>
      <c r="B157" s="39" t="s">
        <v>278</v>
      </c>
      <c r="C157" s="40">
        <v>39342</v>
      </c>
    </row>
    <row r="158" spans="1:3" x14ac:dyDescent="0.25">
      <c r="A158" s="2" t="s">
        <v>279</v>
      </c>
      <c r="B158" s="42" t="s">
        <v>280</v>
      </c>
      <c r="C158" s="43">
        <v>40647</v>
      </c>
    </row>
    <row r="159" spans="1:3" x14ac:dyDescent="0.25">
      <c r="A159" s="2" t="s">
        <v>279</v>
      </c>
      <c r="B159" s="39" t="s">
        <v>281</v>
      </c>
      <c r="C159" s="40">
        <v>40330</v>
      </c>
    </row>
    <row r="160" spans="1:3" x14ac:dyDescent="0.25">
      <c r="A160" s="2" t="s">
        <v>282</v>
      </c>
      <c r="B160" s="42" t="s">
        <v>283</v>
      </c>
      <c r="C160" s="43">
        <v>40318</v>
      </c>
    </row>
    <row r="161" spans="1:3" x14ac:dyDescent="0.25">
      <c r="A161" s="2" t="s">
        <v>284</v>
      </c>
      <c r="B161" s="39" t="s">
        <v>285</v>
      </c>
      <c r="C161" s="40">
        <v>42127</v>
      </c>
    </row>
    <row r="162" spans="1:3" x14ac:dyDescent="0.25">
      <c r="A162" s="2" t="s">
        <v>284</v>
      </c>
      <c r="B162" s="42" t="s">
        <v>286</v>
      </c>
      <c r="C162" s="43">
        <v>41415</v>
      </c>
    </row>
    <row r="163" spans="1:3" x14ac:dyDescent="0.25">
      <c r="A163" s="2" t="s">
        <v>284</v>
      </c>
      <c r="B163" s="39" t="s">
        <v>287</v>
      </c>
      <c r="C163" s="40">
        <v>42943</v>
      </c>
    </row>
    <row r="164" spans="1:3" x14ac:dyDescent="0.25">
      <c r="A164" s="2" t="s">
        <v>288</v>
      </c>
      <c r="B164" s="42" t="s">
        <v>289</v>
      </c>
      <c r="C164" s="43">
        <v>40366</v>
      </c>
    </row>
    <row r="165" spans="1:3" x14ac:dyDescent="0.25">
      <c r="A165" s="2" t="s">
        <v>288</v>
      </c>
      <c r="B165" s="39" t="s">
        <v>290</v>
      </c>
      <c r="C165" s="40">
        <v>39444</v>
      </c>
    </row>
    <row r="166" spans="1:3" x14ac:dyDescent="0.25">
      <c r="A166" s="2" t="s">
        <v>288</v>
      </c>
      <c r="B166" s="42" t="s">
        <v>291</v>
      </c>
      <c r="C166" s="43">
        <v>40919</v>
      </c>
    </row>
    <row r="167" spans="1:3" x14ac:dyDescent="0.25">
      <c r="A167" s="2" t="s">
        <v>292</v>
      </c>
      <c r="B167" s="39" t="s">
        <v>293</v>
      </c>
      <c r="C167" s="40">
        <v>43412</v>
      </c>
    </row>
    <row r="168" spans="1:3" x14ac:dyDescent="0.25">
      <c r="A168" s="2" t="s">
        <v>292</v>
      </c>
      <c r="B168" s="42" t="s">
        <v>294</v>
      </c>
      <c r="C168" s="43">
        <v>42194</v>
      </c>
    </row>
    <row r="169" spans="1:3" x14ac:dyDescent="0.25">
      <c r="A169" s="2" t="s">
        <v>292</v>
      </c>
      <c r="B169" s="39" t="s">
        <v>295</v>
      </c>
      <c r="C169" s="40">
        <v>41370</v>
      </c>
    </row>
    <row r="170" spans="1:3" x14ac:dyDescent="0.25">
      <c r="A170" s="2" t="s">
        <v>296</v>
      </c>
      <c r="B170" s="42" t="s">
        <v>297</v>
      </c>
      <c r="C170" s="43">
        <v>38027</v>
      </c>
    </row>
    <row r="171" spans="1:3" x14ac:dyDescent="0.25">
      <c r="A171" s="2" t="s">
        <v>298</v>
      </c>
      <c r="B171" s="39" t="s">
        <v>299</v>
      </c>
      <c r="C171" s="40">
        <v>40390</v>
      </c>
    </row>
    <row r="172" spans="1:3" x14ac:dyDescent="0.25">
      <c r="A172" s="2" t="s">
        <v>300</v>
      </c>
      <c r="B172" s="42" t="s">
        <v>301</v>
      </c>
      <c r="C172" s="43">
        <v>40301</v>
      </c>
    </row>
    <row r="173" spans="1:3" x14ac:dyDescent="0.25">
      <c r="A173" s="2" t="s">
        <v>300</v>
      </c>
      <c r="B173" s="39" t="s">
        <v>200</v>
      </c>
      <c r="C173" s="40">
        <v>40858</v>
      </c>
    </row>
    <row r="174" spans="1:3" x14ac:dyDescent="0.25">
      <c r="A174" s="2" t="s">
        <v>302</v>
      </c>
      <c r="B174" s="42" t="s">
        <v>303</v>
      </c>
      <c r="C174" s="43">
        <v>38960</v>
      </c>
    </row>
    <row r="175" spans="1:3" x14ac:dyDescent="0.25">
      <c r="A175" s="2" t="s">
        <v>304</v>
      </c>
      <c r="B175" s="39" t="s">
        <v>305</v>
      </c>
      <c r="C175" s="40">
        <v>41095</v>
      </c>
    </row>
    <row r="176" spans="1:3" x14ac:dyDescent="0.25">
      <c r="A176" s="2" t="s">
        <v>304</v>
      </c>
      <c r="B176" s="42" t="s">
        <v>306</v>
      </c>
      <c r="C176" s="43">
        <v>40442</v>
      </c>
    </row>
    <row r="177" spans="1:3" x14ac:dyDescent="0.25">
      <c r="A177" s="2" t="s">
        <v>307</v>
      </c>
      <c r="B177" s="39" t="s">
        <v>308</v>
      </c>
      <c r="C177" s="40">
        <v>43201</v>
      </c>
    </row>
    <row r="178" spans="1:3" x14ac:dyDescent="0.25">
      <c r="A178" s="2" t="s">
        <v>307</v>
      </c>
      <c r="B178" s="42" t="s">
        <v>309</v>
      </c>
      <c r="C178" s="43">
        <v>42719</v>
      </c>
    </row>
    <row r="179" spans="1:3" x14ac:dyDescent="0.25">
      <c r="A179" s="2" t="s">
        <v>310</v>
      </c>
      <c r="B179" s="39" t="s">
        <v>311</v>
      </c>
      <c r="C179" s="40">
        <v>39431</v>
      </c>
    </row>
    <row r="180" spans="1:3" x14ac:dyDescent="0.25">
      <c r="A180" s="2" t="s">
        <v>310</v>
      </c>
      <c r="B180" s="42" t="s">
        <v>312</v>
      </c>
      <c r="C180" s="43">
        <v>40512</v>
      </c>
    </row>
    <row r="181" spans="1:3" x14ac:dyDescent="0.25">
      <c r="A181" s="2" t="s">
        <v>310</v>
      </c>
      <c r="B181" s="39" t="s">
        <v>313</v>
      </c>
      <c r="C181" s="40">
        <v>41890</v>
      </c>
    </row>
    <row r="182" spans="1:3" x14ac:dyDescent="0.25">
      <c r="A182" s="2" t="s">
        <v>310</v>
      </c>
      <c r="B182" s="42" t="s">
        <v>314</v>
      </c>
      <c r="C182" s="43">
        <v>41890</v>
      </c>
    </row>
    <row r="183" spans="1:3" x14ac:dyDescent="0.25">
      <c r="A183" s="2" t="s">
        <v>315</v>
      </c>
      <c r="B183" s="39" t="s">
        <v>316</v>
      </c>
      <c r="C183" s="40">
        <v>39866</v>
      </c>
    </row>
    <row r="184" spans="1:3" x14ac:dyDescent="0.25">
      <c r="A184" s="2" t="s">
        <v>315</v>
      </c>
      <c r="B184" s="42" t="s">
        <v>317</v>
      </c>
      <c r="C184" s="43">
        <v>39058</v>
      </c>
    </row>
    <row r="185" spans="1:3" x14ac:dyDescent="0.25">
      <c r="A185" s="2" t="s">
        <v>315</v>
      </c>
      <c r="B185" s="39" t="s">
        <v>318</v>
      </c>
      <c r="C185" s="40">
        <v>40895</v>
      </c>
    </row>
    <row r="186" spans="1:3" x14ac:dyDescent="0.25">
      <c r="A186" s="2" t="s">
        <v>315</v>
      </c>
      <c r="B186" s="42" t="s">
        <v>319</v>
      </c>
      <c r="C186" s="43">
        <v>38235</v>
      </c>
    </row>
    <row r="187" spans="1:3" x14ac:dyDescent="0.25">
      <c r="A187" s="2" t="s">
        <v>320</v>
      </c>
      <c r="B187" s="39" t="s">
        <v>321</v>
      </c>
      <c r="C187" s="40">
        <v>38723</v>
      </c>
    </row>
    <row r="188" spans="1:3" x14ac:dyDescent="0.25">
      <c r="A188" s="2" t="s">
        <v>320</v>
      </c>
      <c r="B188" s="42" t="s">
        <v>322</v>
      </c>
      <c r="C188" s="43">
        <v>40203</v>
      </c>
    </row>
    <row r="189" spans="1:3" x14ac:dyDescent="0.25">
      <c r="A189" s="2" t="s">
        <v>323</v>
      </c>
      <c r="B189" s="39" t="s">
        <v>231</v>
      </c>
      <c r="C189" s="40">
        <v>41528</v>
      </c>
    </row>
    <row r="190" spans="1:3" x14ac:dyDescent="0.25">
      <c r="A190" s="2" t="s">
        <v>323</v>
      </c>
      <c r="B190" s="42" t="s">
        <v>324</v>
      </c>
      <c r="C190" s="43">
        <v>42241</v>
      </c>
    </row>
    <row r="191" spans="1:3" x14ac:dyDescent="0.25">
      <c r="A191" s="2" t="s">
        <v>323</v>
      </c>
      <c r="B191" s="39" t="s">
        <v>325</v>
      </c>
      <c r="C191" s="40">
        <v>42241</v>
      </c>
    </row>
    <row r="192" spans="1:3" x14ac:dyDescent="0.25">
      <c r="A192" s="2" t="s">
        <v>326</v>
      </c>
      <c r="B192" s="42" t="s">
        <v>327</v>
      </c>
      <c r="C192" s="43">
        <v>39082</v>
      </c>
    </row>
    <row r="193" spans="1:3" x14ac:dyDescent="0.25">
      <c r="A193" s="2" t="s">
        <v>328</v>
      </c>
      <c r="B193" s="39" t="s">
        <v>329</v>
      </c>
      <c r="C193" s="40">
        <v>40264</v>
      </c>
    </row>
    <row r="194" spans="1:3" x14ac:dyDescent="0.25">
      <c r="A194" s="2" t="s">
        <v>328</v>
      </c>
      <c r="B194" s="42" t="s">
        <v>309</v>
      </c>
      <c r="C194" s="43">
        <v>39895</v>
      </c>
    </row>
    <row r="195" spans="1:3" x14ac:dyDescent="0.25">
      <c r="A195" s="2" t="s">
        <v>330</v>
      </c>
      <c r="B195" s="39" t="s">
        <v>331</v>
      </c>
      <c r="C195" s="40">
        <v>41075</v>
      </c>
    </row>
    <row r="196" spans="1:3" x14ac:dyDescent="0.25">
      <c r="A196" s="2" t="s">
        <v>332</v>
      </c>
      <c r="B196" s="42" t="s">
        <v>333</v>
      </c>
      <c r="C196" s="43">
        <v>42043</v>
      </c>
    </row>
    <row r="197" spans="1:3" x14ac:dyDescent="0.25">
      <c r="A197" s="2" t="s">
        <v>334</v>
      </c>
      <c r="B197" s="39" t="s">
        <v>266</v>
      </c>
      <c r="C197" s="40">
        <v>39883</v>
      </c>
    </row>
    <row r="198" spans="1:3" x14ac:dyDescent="0.25">
      <c r="A198" s="2" t="s">
        <v>334</v>
      </c>
      <c r="B198" s="42" t="s">
        <v>309</v>
      </c>
      <c r="C198" s="43">
        <v>39162</v>
      </c>
    </row>
    <row r="199" spans="1:3" x14ac:dyDescent="0.25">
      <c r="A199" s="2" t="s">
        <v>335</v>
      </c>
      <c r="B199" s="39" t="s">
        <v>336</v>
      </c>
      <c r="C199" s="40">
        <v>39194</v>
      </c>
    </row>
    <row r="200" spans="1:3" x14ac:dyDescent="0.25">
      <c r="A200" s="2" t="s">
        <v>337</v>
      </c>
      <c r="B200" s="42" t="s">
        <v>338</v>
      </c>
      <c r="C200" s="43">
        <v>38078</v>
      </c>
    </row>
    <row r="201" spans="1:3" x14ac:dyDescent="0.25">
      <c r="A201" s="2" t="s">
        <v>339</v>
      </c>
      <c r="B201" s="39" t="s">
        <v>242</v>
      </c>
      <c r="C201" s="40">
        <v>38779</v>
      </c>
    </row>
    <row r="202" spans="1:3" x14ac:dyDescent="0.25">
      <c r="A202" s="2" t="s">
        <v>339</v>
      </c>
      <c r="B202" s="42" t="s">
        <v>340</v>
      </c>
      <c r="C202" s="43">
        <v>40025</v>
      </c>
    </row>
    <row r="203" spans="1:3" x14ac:dyDescent="0.25">
      <c r="A203" s="2" t="s">
        <v>341</v>
      </c>
      <c r="B203" s="39" t="s">
        <v>342</v>
      </c>
      <c r="C203" s="40">
        <v>38257</v>
      </c>
    </row>
    <row r="204" spans="1:3" x14ac:dyDescent="0.25">
      <c r="A204" s="2" t="s">
        <v>343</v>
      </c>
      <c r="B204" s="42" t="s">
        <v>344</v>
      </c>
      <c r="C204" s="43">
        <v>41629</v>
      </c>
    </row>
    <row r="205" spans="1:3" x14ac:dyDescent="0.25">
      <c r="A205" s="2" t="s">
        <v>345</v>
      </c>
      <c r="B205" s="39" t="s">
        <v>346</v>
      </c>
      <c r="C205" s="40">
        <v>41081</v>
      </c>
    </row>
    <row r="206" spans="1:3" x14ac:dyDescent="0.25">
      <c r="A206" s="2" t="s">
        <v>347</v>
      </c>
      <c r="B206" s="42" t="s">
        <v>348</v>
      </c>
      <c r="C206" s="43">
        <v>38399</v>
      </c>
    </row>
    <row r="207" spans="1:3" x14ac:dyDescent="0.25">
      <c r="A207" s="2" t="s">
        <v>347</v>
      </c>
      <c r="B207" s="39" t="s">
        <v>349</v>
      </c>
      <c r="C207" s="40">
        <v>40759</v>
      </c>
    </row>
    <row r="208" spans="1:3" x14ac:dyDescent="0.25">
      <c r="A208" s="2" t="s">
        <v>347</v>
      </c>
      <c r="B208" s="42" t="s">
        <v>350</v>
      </c>
      <c r="C208" s="43">
        <v>40018</v>
      </c>
    </row>
    <row r="209" spans="1:3" x14ac:dyDescent="0.25">
      <c r="A209" s="2" t="s">
        <v>351</v>
      </c>
      <c r="B209" s="39" t="s">
        <v>352</v>
      </c>
      <c r="C209" s="40">
        <v>41573</v>
      </c>
    </row>
    <row r="210" spans="1:3" x14ac:dyDescent="0.25">
      <c r="A210" s="2" t="s">
        <v>351</v>
      </c>
      <c r="B210" s="42" t="s">
        <v>353</v>
      </c>
      <c r="C210" s="43">
        <v>42937</v>
      </c>
    </row>
    <row r="211" spans="1:3" x14ac:dyDescent="0.25">
      <c r="A211" s="2" t="s">
        <v>351</v>
      </c>
      <c r="B211" s="39" t="s">
        <v>354</v>
      </c>
      <c r="C211" s="40">
        <v>42400</v>
      </c>
    </row>
    <row r="212" spans="1:3" x14ac:dyDescent="0.25">
      <c r="A212" s="2" t="s">
        <v>351</v>
      </c>
      <c r="B212" s="42" t="s">
        <v>355</v>
      </c>
      <c r="C212" s="43">
        <v>43530</v>
      </c>
    </row>
    <row r="213" spans="1:3" x14ac:dyDescent="0.25">
      <c r="A213" s="2" t="s">
        <v>356</v>
      </c>
      <c r="B213" s="39" t="s">
        <v>357</v>
      </c>
      <c r="C213" s="40">
        <v>38112</v>
      </c>
    </row>
    <row r="214" spans="1:3" x14ac:dyDescent="0.25">
      <c r="A214" s="2" t="s">
        <v>358</v>
      </c>
      <c r="B214" s="42" t="s">
        <v>359</v>
      </c>
      <c r="C214" s="43">
        <v>38649</v>
      </c>
    </row>
    <row r="215" spans="1:3" x14ac:dyDescent="0.25">
      <c r="A215" s="2" t="s">
        <v>358</v>
      </c>
      <c r="B215" s="39" t="s">
        <v>360</v>
      </c>
      <c r="C215" s="40">
        <v>38259</v>
      </c>
    </row>
    <row r="216" spans="1:3" x14ac:dyDescent="0.25">
      <c r="A216" s="2" t="s">
        <v>361</v>
      </c>
      <c r="B216" s="42" t="s">
        <v>362</v>
      </c>
      <c r="C216" s="43">
        <v>39183</v>
      </c>
    </row>
    <row r="217" spans="1:3" x14ac:dyDescent="0.25">
      <c r="A217" s="2" t="s">
        <v>363</v>
      </c>
      <c r="B217" s="39" t="s">
        <v>54</v>
      </c>
      <c r="C217" s="40">
        <v>43640</v>
      </c>
    </row>
    <row r="218" spans="1:3" x14ac:dyDescent="0.25">
      <c r="A218" s="2" t="s">
        <v>364</v>
      </c>
      <c r="B218" s="42" t="s">
        <v>365</v>
      </c>
      <c r="C218" s="43">
        <v>38421</v>
      </c>
    </row>
    <row r="219" spans="1:3" x14ac:dyDescent="0.25">
      <c r="A219" s="2" t="s">
        <v>364</v>
      </c>
      <c r="B219" s="39" t="s">
        <v>366</v>
      </c>
      <c r="C219" s="40">
        <v>39823</v>
      </c>
    </row>
    <row r="220" spans="1:3" x14ac:dyDescent="0.25">
      <c r="A220" s="2" t="s">
        <v>367</v>
      </c>
      <c r="B220" s="42" t="s">
        <v>368</v>
      </c>
      <c r="C220" s="43">
        <v>42690</v>
      </c>
    </row>
    <row r="221" spans="1:3" x14ac:dyDescent="0.25">
      <c r="A221" s="2" t="s">
        <v>369</v>
      </c>
      <c r="B221" s="39" t="s">
        <v>370</v>
      </c>
      <c r="C221" s="40">
        <v>38042</v>
      </c>
    </row>
    <row r="222" spans="1:3" x14ac:dyDescent="0.25">
      <c r="A222" s="2" t="s">
        <v>371</v>
      </c>
      <c r="B222" s="42" t="s">
        <v>86</v>
      </c>
      <c r="C222" s="43">
        <v>38883</v>
      </c>
    </row>
    <row r="223" spans="1:3" x14ac:dyDescent="0.25">
      <c r="A223" s="2" t="s">
        <v>371</v>
      </c>
      <c r="B223" s="39" t="s">
        <v>372</v>
      </c>
      <c r="C223" s="40">
        <v>39869</v>
      </c>
    </row>
    <row r="224" spans="1:3" x14ac:dyDescent="0.25">
      <c r="A224" s="2" t="s">
        <v>373</v>
      </c>
      <c r="B224" s="42" t="s">
        <v>374</v>
      </c>
      <c r="C224" s="43">
        <v>40065</v>
      </c>
    </row>
    <row r="225" spans="1:3" x14ac:dyDescent="0.25">
      <c r="A225" s="2" t="s">
        <v>375</v>
      </c>
      <c r="B225" s="39" t="s">
        <v>376</v>
      </c>
      <c r="C225" s="40">
        <v>39023</v>
      </c>
    </row>
    <row r="226" spans="1:3" x14ac:dyDescent="0.25">
      <c r="A226" s="2" t="s">
        <v>377</v>
      </c>
      <c r="B226" s="42" t="s">
        <v>336</v>
      </c>
      <c r="C226" s="43">
        <v>39714</v>
      </c>
    </row>
    <row r="227" spans="1:3" x14ac:dyDescent="0.25">
      <c r="A227" s="2" t="s">
        <v>378</v>
      </c>
      <c r="B227" s="39" t="s">
        <v>379</v>
      </c>
      <c r="C227" s="40">
        <v>41647</v>
      </c>
    </row>
    <row r="228" spans="1:3" x14ac:dyDescent="0.25">
      <c r="A228" s="2" t="s">
        <v>380</v>
      </c>
      <c r="B228" s="42" t="s">
        <v>381</v>
      </c>
      <c r="C228" s="43">
        <v>41689</v>
      </c>
    </row>
    <row r="229" spans="1:3" x14ac:dyDescent="0.25">
      <c r="A229" s="2" t="s">
        <v>382</v>
      </c>
      <c r="B229" s="39" t="s">
        <v>102</v>
      </c>
      <c r="C229" s="40">
        <v>39061</v>
      </c>
    </row>
    <row r="230" spans="1:3" x14ac:dyDescent="0.25">
      <c r="A230" s="2" t="s">
        <v>383</v>
      </c>
      <c r="B230" s="42" t="s">
        <v>164</v>
      </c>
      <c r="C230" s="43">
        <v>38917</v>
      </c>
    </row>
    <row r="231" spans="1:3" x14ac:dyDescent="0.25">
      <c r="A231" s="2" t="s">
        <v>383</v>
      </c>
      <c r="B231" s="39" t="s">
        <v>384</v>
      </c>
      <c r="C231" s="40">
        <v>42483</v>
      </c>
    </row>
    <row r="232" spans="1:3" x14ac:dyDescent="0.25">
      <c r="A232" s="2" t="s">
        <v>383</v>
      </c>
      <c r="B232" s="42" t="s">
        <v>385</v>
      </c>
      <c r="C232" s="43">
        <v>39825</v>
      </c>
    </row>
    <row r="233" spans="1:3" x14ac:dyDescent="0.25">
      <c r="A233" s="2" t="s">
        <v>386</v>
      </c>
      <c r="B233" s="39" t="s">
        <v>387</v>
      </c>
      <c r="C233" s="40">
        <v>41820</v>
      </c>
    </row>
    <row r="234" spans="1:3" x14ac:dyDescent="0.25">
      <c r="A234" s="2" t="s">
        <v>388</v>
      </c>
      <c r="B234" s="42" t="s">
        <v>389</v>
      </c>
      <c r="C234" s="43">
        <v>38279</v>
      </c>
    </row>
    <row r="235" spans="1:3" x14ac:dyDescent="0.25">
      <c r="A235" s="2" t="s">
        <v>390</v>
      </c>
      <c r="B235" s="39" t="s">
        <v>391</v>
      </c>
      <c r="C235" s="40">
        <v>41911</v>
      </c>
    </row>
    <row r="236" spans="1:3" x14ac:dyDescent="0.25">
      <c r="A236" s="2" t="s">
        <v>392</v>
      </c>
      <c r="B236" s="42" t="s">
        <v>393</v>
      </c>
      <c r="C236" s="43">
        <v>42389</v>
      </c>
    </row>
    <row r="237" spans="1:3" x14ac:dyDescent="0.25">
      <c r="A237" s="2" t="s">
        <v>394</v>
      </c>
      <c r="B237" s="39" t="s">
        <v>395</v>
      </c>
      <c r="C237" s="40">
        <v>38082</v>
      </c>
    </row>
    <row r="238" spans="1:3" x14ac:dyDescent="0.25">
      <c r="A238" s="2" t="s">
        <v>396</v>
      </c>
      <c r="B238" s="42" t="s">
        <v>397</v>
      </c>
      <c r="C238" s="43">
        <v>38731</v>
      </c>
    </row>
    <row r="239" spans="1:3" x14ac:dyDescent="0.25">
      <c r="A239" s="2" t="s">
        <v>398</v>
      </c>
      <c r="B239" s="39" t="s">
        <v>399</v>
      </c>
      <c r="C239" s="40">
        <v>38516</v>
      </c>
    </row>
    <row r="240" spans="1:3" x14ac:dyDescent="0.25">
      <c r="A240" s="2" t="s">
        <v>398</v>
      </c>
      <c r="B240" s="42" t="s">
        <v>400</v>
      </c>
      <c r="C240" s="43">
        <v>40542</v>
      </c>
    </row>
    <row r="241" spans="1:3" x14ac:dyDescent="0.25">
      <c r="A241" s="2" t="s">
        <v>401</v>
      </c>
      <c r="B241" s="39" t="s">
        <v>402</v>
      </c>
      <c r="C241" s="40">
        <v>42314</v>
      </c>
    </row>
    <row r="242" spans="1:3" x14ac:dyDescent="0.25">
      <c r="A242" s="2" t="s">
        <v>403</v>
      </c>
      <c r="B242" s="42" t="s">
        <v>404</v>
      </c>
      <c r="C242" s="43">
        <v>38922</v>
      </c>
    </row>
    <row r="243" spans="1:3" x14ac:dyDescent="0.25">
      <c r="A243" s="2" t="s">
        <v>403</v>
      </c>
      <c r="B243" s="39" t="s">
        <v>321</v>
      </c>
      <c r="C243" s="40">
        <v>39673</v>
      </c>
    </row>
    <row r="244" spans="1:3" x14ac:dyDescent="0.25">
      <c r="A244" s="2" t="s">
        <v>405</v>
      </c>
      <c r="B244" s="42" t="s">
        <v>366</v>
      </c>
      <c r="C244" s="43">
        <v>43201</v>
      </c>
    </row>
    <row r="245" spans="1:3" x14ac:dyDescent="0.25">
      <c r="A245" s="2" t="s">
        <v>406</v>
      </c>
      <c r="B245" s="39" t="s">
        <v>210</v>
      </c>
      <c r="C245" s="40">
        <v>37981</v>
      </c>
    </row>
    <row r="246" spans="1:3" x14ac:dyDescent="0.25">
      <c r="A246" s="2" t="s">
        <v>406</v>
      </c>
      <c r="B246" s="42" t="s">
        <v>407</v>
      </c>
      <c r="C246" s="43">
        <v>38628</v>
      </c>
    </row>
    <row r="247" spans="1:3" x14ac:dyDescent="0.25">
      <c r="A247" s="2" t="s">
        <v>408</v>
      </c>
      <c r="B247" s="39" t="s">
        <v>409</v>
      </c>
      <c r="C247" s="40">
        <v>39326</v>
      </c>
    </row>
    <row r="248" spans="1:3" x14ac:dyDescent="0.25">
      <c r="A248" s="2" t="s">
        <v>410</v>
      </c>
      <c r="B248" s="42" t="s">
        <v>411</v>
      </c>
      <c r="C248" s="43">
        <v>40073</v>
      </c>
    </row>
    <row r="249" spans="1:3" x14ac:dyDescent="0.25">
      <c r="A249" s="2" t="s">
        <v>410</v>
      </c>
      <c r="B249" s="39" t="s">
        <v>412</v>
      </c>
      <c r="C249" s="40">
        <v>39395</v>
      </c>
    </row>
    <row r="250" spans="1:3" x14ac:dyDescent="0.25">
      <c r="A250" s="2" t="s">
        <v>410</v>
      </c>
      <c r="B250" s="42" t="s">
        <v>325</v>
      </c>
      <c r="C250" s="43">
        <v>42262</v>
      </c>
    </row>
    <row r="251" spans="1:3" x14ac:dyDescent="0.25">
      <c r="A251" s="2" t="s">
        <v>413</v>
      </c>
      <c r="B251" s="39" t="s">
        <v>414</v>
      </c>
      <c r="C251" s="40">
        <v>42736</v>
      </c>
    </row>
    <row r="252" spans="1:3" x14ac:dyDescent="0.25">
      <c r="A252" s="2" t="s">
        <v>415</v>
      </c>
      <c r="B252" s="42" t="s">
        <v>416</v>
      </c>
      <c r="C252" s="43">
        <v>40230</v>
      </c>
    </row>
    <row r="253" spans="1:3" x14ac:dyDescent="0.25">
      <c r="A253" s="2" t="s">
        <v>415</v>
      </c>
      <c r="B253" s="39" t="s">
        <v>54</v>
      </c>
      <c r="C253" s="40">
        <v>39275</v>
      </c>
    </row>
    <row r="254" spans="1:3" x14ac:dyDescent="0.25">
      <c r="A254" s="2" t="s">
        <v>417</v>
      </c>
      <c r="B254" s="42" t="s">
        <v>418</v>
      </c>
      <c r="C254" s="43">
        <v>38784</v>
      </c>
    </row>
    <row r="255" spans="1:3" x14ac:dyDescent="0.25">
      <c r="A255" s="2" t="s">
        <v>419</v>
      </c>
      <c r="B255" s="39" t="s">
        <v>148</v>
      </c>
      <c r="C255" s="40">
        <v>38742</v>
      </c>
    </row>
    <row r="256" spans="1:3" x14ac:dyDescent="0.25">
      <c r="A256" s="2" t="s">
        <v>419</v>
      </c>
      <c r="B256" s="42" t="s">
        <v>173</v>
      </c>
      <c r="C256" s="43">
        <v>39585</v>
      </c>
    </row>
    <row r="257" spans="1:3" x14ac:dyDescent="0.25">
      <c r="A257" s="2" t="s">
        <v>420</v>
      </c>
      <c r="B257" s="39" t="s">
        <v>421</v>
      </c>
      <c r="C257" s="40">
        <v>41563</v>
      </c>
    </row>
    <row r="258" spans="1:3" x14ac:dyDescent="0.25">
      <c r="A258" s="2" t="s">
        <v>422</v>
      </c>
      <c r="B258" s="42" t="s">
        <v>423</v>
      </c>
      <c r="C258" s="43">
        <v>38303</v>
      </c>
    </row>
    <row r="259" spans="1:3" x14ac:dyDescent="0.25">
      <c r="A259" s="2" t="s">
        <v>424</v>
      </c>
      <c r="B259" s="39" t="s">
        <v>425</v>
      </c>
      <c r="C259" s="40">
        <v>42941</v>
      </c>
    </row>
    <row r="260" spans="1:3" x14ac:dyDescent="0.25">
      <c r="A260" s="2" t="s">
        <v>426</v>
      </c>
      <c r="B260" s="42" t="s">
        <v>427</v>
      </c>
      <c r="C260" s="43">
        <v>38002</v>
      </c>
    </row>
    <row r="261" spans="1:3" x14ac:dyDescent="0.25">
      <c r="A261" s="2" t="s">
        <v>428</v>
      </c>
      <c r="B261" s="39" t="s">
        <v>429</v>
      </c>
      <c r="C261" s="40">
        <v>43363</v>
      </c>
    </row>
    <row r="262" spans="1:3" x14ac:dyDescent="0.25">
      <c r="A262" s="2" t="s">
        <v>430</v>
      </c>
      <c r="B262" s="42" t="s">
        <v>172</v>
      </c>
      <c r="C262" s="43">
        <v>38118</v>
      </c>
    </row>
    <row r="263" spans="1:3" x14ac:dyDescent="0.25">
      <c r="A263" s="2" t="s">
        <v>430</v>
      </c>
      <c r="B263" s="39" t="s">
        <v>294</v>
      </c>
      <c r="C263" s="40">
        <v>39785</v>
      </c>
    </row>
    <row r="264" spans="1:3" x14ac:dyDescent="0.25">
      <c r="A264" s="2" t="s">
        <v>430</v>
      </c>
      <c r="B264" s="42" t="s">
        <v>431</v>
      </c>
      <c r="C264" s="43">
        <v>39022</v>
      </c>
    </row>
    <row r="265" spans="1:3" x14ac:dyDescent="0.25">
      <c r="A265" s="2" t="s">
        <v>432</v>
      </c>
      <c r="B265" s="39" t="s">
        <v>108</v>
      </c>
      <c r="C265" s="40">
        <v>42073</v>
      </c>
    </row>
    <row r="266" spans="1:3" x14ac:dyDescent="0.25">
      <c r="A266" s="2" t="s">
        <v>433</v>
      </c>
      <c r="B266" s="42" t="s">
        <v>434</v>
      </c>
      <c r="C266" s="43">
        <v>41967</v>
      </c>
    </row>
    <row r="267" spans="1:3" x14ac:dyDescent="0.25">
      <c r="A267" s="2" t="s">
        <v>435</v>
      </c>
      <c r="B267" s="39" t="s">
        <v>436</v>
      </c>
      <c r="C267" s="40">
        <v>42437</v>
      </c>
    </row>
    <row r="268" spans="1:3" x14ac:dyDescent="0.25">
      <c r="A268" s="2" t="s">
        <v>435</v>
      </c>
      <c r="B268" s="42" t="s">
        <v>54</v>
      </c>
      <c r="C268" s="43">
        <v>43586</v>
      </c>
    </row>
    <row r="269" spans="1:3" x14ac:dyDescent="0.25">
      <c r="A269" s="2" t="s">
        <v>437</v>
      </c>
      <c r="B269" s="39" t="s">
        <v>438</v>
      </c>
      <c r="C269" s="40">
        <v>41889</v>
      </c>
    </row>
    <row r="270" spans="1:3" x14ac:dyDescent="0.25">
      <c r="A270" s="2" t="s">
        <v>439</v>
      </c>
      <c r="B270" s="42" t="s">
        <v>440</v>
      </c>
      <c r="C270" s="43">
        <v>43238</v>
      </c>
    </row>
    <row r="271" spans="1:3" x14ac:dyDescent="0.25">
      <c r="A271" s="2" t="s">
        <v>439</v>
      </c>
      <c r="B271" s="39" t="s">
        <v>441</v>
      </c>
      <c r="C271" s="40">
        <v>39070</v>
      </c>
    </row>
    <row r="272" spans="1:3" x14ac:dyDescent="0.25">
      <c r="A272" s="2" t="s">
        <v>439</v>
      </c>
      <c r="B272" s="42" t="s">
        <v>442</v>
      </c>
      <c r="C272" s="43">
        <v>38029</v>
      </c>
    </row>
    <row r="273" spans="1:4" x14ac:dyDescent="0.25">
      <c r="A273" s="2" t="s">
        <v>443</v>
      </c>
      <c r="B273" s="39" t="s">
        <v>40</v>
      </c>
      <c r="C273" s="40">
        <v>38743</v>
      </c>
    </row>
    <row r="274" spans="1:4" x14ac:dyDescent="0.25">
      <c r="A274" s="2" t="s">
        <v>443</v>
      </c>
      <c r="B274" s="42" t="s">
        <v>321</v>
      </c>
      <c r="C274" s="43">
        <v>40259</v>
      </c>
    </row>
    <row r="275" spans="1:4" x14ac:dyDescent="0.25">
      <c r="A275" s="2" t="s">
        <v>444</v>
      </c>
      <c r="B275" s="39" t="s">
        <v>445</v>
      </c>
      <c r="C275" s="40">
        <v>39554</v>
      </c>
    </row>
    <row r="276" spans="1:4" x14ac:dyDescent="0.25">
      <c r="A276" s="2" t="s">
        <v>446</v>
      </c>
      <c r="B276" s="42" t="s">
        <v>447</v>
      </c>
      <c r="C276" s="43">
        <v>38389</v>
      </c>
    </row>
    <row r="277" spans="1:4" x14ac:dyDescent="0.25">
      <c r="A277" s="2" t="s">
        <v>446</v>
      </c>
      <c r="B277" s="39" t="s">
        <v>112</v>
      </c>
      <c r="C277" s="40">
        <v>40017</v>
      </c>
    </row>
    <row r="278" spans="1:4" x14ac:dyDescent="0.25">
      <c r="A278" s="2" t="s">
        <v>448</v>
      </c>
      <c r="B278" s="42" t="s">
        <v>102</v>
      </c>
      <c r="C278" s="43">
        <v>42360</v>
      </c>
    </row>
    <row r="279" spans="1:4" x14ac:dyDescent="0.25">
      <c r="A279" s="2" t="s">
        <v>448</v>
      </c>
      <c r="B279" s="45" t="s">
        <v>449</v>
      </c>
      <c r="C279" s="46">
        <v>43256</v>
      </c>
    </row>
    <row r="280" spans="1:4" x14ac:dyDescent="0.25">
      <c r="A280" t="str">
        <f ca="1">IF(ROWS($1:278)&lt;=COUNTIF(TS_data,$A$1),INDEX(MesData,SMALL(IF(TS_data=$A$1,ROW(INDIRECT("1:"&amp;ROWS(TS_data)))),ROWS($1:278)),1),"")</f>
        <v/>
      </c>
      <c r="B280" s="39"/>
      <c r="C280" s="12">
        <v>40821</v>
      </c>
      <c r="D280" s="41" t="s">
        <v>450</v>
      </c>
    </row>
    <row r="281" spans="1:4" x14ac:dyDescent="0.25">
      <c r="A281" s="2" t="s">
        <v>35</v>
      </c>
      <c r="B281" s="42" t="s">
        <v>36</v>
      </c>
      <c r="C281" s="12">
        <v>42376</v>
      </c>
      <c r="D281" s="44" t="s">
        <v>476</v>
      </c>
    </row>
    <row r="282" spans="1:4" x14ac:dyDescent="0.25">
      <c r="A282" s="2" t="s">
        <v>37</v>
      </c>
      <c r="B282" s="39" t="s">
        <v>38</v>
      </c>
      <c r="C282" s="12">
        <v>43779</v>
      </c>
      <c r="D282" s="41" t="s">
        <v>452</v>
      </c>
    </row>
    <row r="283" spans="1:4" x14ac:dyDescent="0.25">
      <c r="A283" s="2" t="s">
        <v>39</v>
      </c>
      <c r="B283" s="42" t="s">
        <v>40</v>
      </c>
      <c r="C283" s="12">
        <v>42000</v>
      </c>
      <c r="D283" s="44" t="s">
        <v>453</v>
      </c>
    </row>
    <row r="284" spans="1:4" x14ac:dyDescent="0.25">
      <c r="A284" s="2" t="s">
        <v>41</v>
      </c>
      <c r="B284" s="39" t="s">
        <v>42</v>
      </c>
      <c r="C284" s="12">
        <v>38224</v>
      </c>
      <c r="D284" s="41" t="s">
        <v>453</v>
      </c>
    </row>
    <row r="285" spans="1:4" x14ac:dyDescent="0.25">
      <c r="A285" s="2" t="s">
        <v>41</v>
      </c>
      <c r="B285" s="42" t="s">
        <v>43</v>
      </c>
      <c r="C285" s="12">
        <v>39077</v>
      </c>
      <c r="D285" s="44" t="s">
        <v>454</v>
      </c>
    </row>
    <row r="286" spans="1:4" x14ac:dyDescent="0.25">
      <c r="A286" s="2" t="s">
        <v>44</v>
      </c>
      <c r="B286" s="39" t="s">
        <v>45</v>
      </c>
      <c r="C286" s="12">
        <v>38129</v>
      </c>
      <c r="D286" s="41" t="s">
        <v>452</v>
      </c>
    </row>
    <row r="287" spans="1:4" x14ac:dyDescent="0.25">
      <c r="A287" s="2" t="s">
        <v>44</v>
      </c>
      <c r="B287" s="42" t="s">
        <v>46</v>
      </c>
      <c r="C287" s="12">
        <v>38565</v>
      </c>
      <c r="D287" s="44" t="s">
        <v>452</v>
      </c>
    </row>
    <row r="288" spans="1:4" x14ac:dyDescent="0.25">
      <c r="A288" s="2" t="s">
        <v>47</v>
      </c>
      <c r="B288" s="39" t="s">
        <v>48</v>
      </c>
      <c r="C288" s="12">
        <v>41903</v>
      </c>
      <c r="D288" s="41" t="s">
        <v>455</v>
      </c>
    </row>
    <row r="289" spans="1:4" x14ac:dyDescent="0.25">
      <c r="A289" s="2" t="s">
        <v>47</v>
      </c>
      <c r="B289" s="42" t="s">
        <v>49</v>
      </c>
      <c r="C289" s="12">
        <v>41220</v>
      </c>
      <c r="D289" s="44" t="s">
        <v>455</v>
      </c>
    </row>
    <row r="290" spans="1:4" x14ac:dyDescent="0.25">
      <c r="A290" s="2" t="s">
        <v>50</v>
      </c>
      <c r="B290" s="39" t="s">
        <v>51</v>
      </c>
      <c r="C290" s="12">
        <v>38545</v>
      </c>
      <c r="D290" s="41" t="s">
        <v>456</v>
      </c>
    </row>
    <row r="291" spans="1:4" x14ac:dyDescent="0.25">
      <c r="A291" s="2" t="s">
        <v>52</v>
      </c>
      <c r="B291" s="42" t="s">
        <v>53</v>
      </c>
      <c r="C291" s="12">
        <v>42204</v>
      </c>
      <c r="D291" s="44" t="s">
        <v>457</v>
      </c>
    </row>
    <row r="292" spans="1:4" x14ac:dyDescent="0.25">
      <c r="A292" s="2" t="s">
        <v>52</v>
      </c>
      <c r="B292" s="39" t="s">
        <v>54</v>
      </c>
      <c r="C292" s="12">
        <v>38767</v>
      </c>
      <c r="D292" s="41" t="s">
        <v>457</v>
      </c>
    </row>
    <row r="293" spans="1:4" x14ac:dyDescent="0.25">
      <c r="A293" s="2" t="s">
        <v>55</v>
      </c>
      <c r="B293" s="42" t="s">
        <v>56</v>
      </c>
      <c r="C293" s="12">
        <v>38043</v>
      </c>
      <c r="D293" s="44" t="s">
        <v>458</v>
      </c>
    </row>
    <row r="294" spans="1:4" x14ac:dyDescent="0.25">
      <c r="A294" s="2" t="s">
        <v>55</v>
      </c>
      <c r="B294" s="39" t="s">
        <v>57</v>
      </c>
      <c r="C294" s="12">
        <v>42160</v>
      </c>
      <c r="D294" s="41" t="s">
        <v>452</v>
      </c>
    </row>
    <row r="295" spans="1:4" x14ac:dyDescent="0.25">
      <c r="A295" s="2" t="s">
        <v>55</v>
      </c>
      <c r="B295" s="42" t="s">
        <v>58</v>
      </c>
      <c r="C295" s="12">
        <v>39174</v>
      </c>
      <c r="D295" s="44" t="s">
        <v>452</v>
      </c>
    </row>
    <row r="296" spans="1:4" x14ac:dyDescent="0.25">
      <c r="A296" s="2" t="s">
        <v>55</v>
      </c>
      <c r="B296" s="39" t="s">
        <v>59</v>
      </c>
      <c r="C296" s="12">
        <v>38712</v>
      </c>
      <c r="D296" s="41" t="s">
        <v>458</v>
      </c>
    </row>
    <row r="297" spans="1:4" x14ac:dyDescent="0.25">
      <c r="A297" s="2" t="s">
        <v>60</v>
      </c>
      <c r="B297" s="42" t="s">
        <v>61</v>
      </c>
      <c r="C297" s="12">
        <v>41411</v>
      </c>
      <c r="D297" s="44" t="s">
        <v>454</v>
      </c>
    </row>
    <row r="298" spans="1:4" x14ac:dyDescent="0.25">
      <c r="A298" s="2" t="s">
        <v>62</v>
      </c>
      <c r="B298" s="39" t="s">
        <v>63</v>
      </c>
      <c r="C298" s="12">
        <v>38424</v>
      </c>
      <c r="D298" s="41" t="s">
        <v>459</v>
      </c>
    </row>
    <row r="299" spans="1:4" x14ac:dyDescent="0.25">
      <c r="A299" s="2" t="s">
        <v>64</v>
      </c>
      <c r="B299" s="42" t="s">
        <v>65</v>
      </c>
      <c r="C299" s="12">
        <v>39164</v>
      </c>
      <c r="D299" s="44" t="s">
        <v>457</v>
      </c>
    </row>
    <row r="300" spans="1:4" x14ac:dyDescent="0.25">
      <c r="A300" s="2" t="s">
        <v>64</v>
      </c>
      <c r="B300" s="39" t="s">
        <v>66</v>
      </c>
      <c r="C300" s="12">
        <v>40376</v>
      </c>
      <c r="D300" s="41" t="s">
        <v>457</v>
      </c>
    </row>
    <row r="301" spans="1:4" x14ac:dyDescent="0.25">
      <c r="A301" s="2" t="s">
        <v>64</v>
      </c>
      <c r="B301" s="42" t="s">
        <v>67</v>
      </c>
      <c r="C301" s="12">
        <v>39715</v>
      </c>
      <c r="D301" s="44" t="s">
        <v>457</v>
      </c>
    </row>
    <row r="302" spans="1:4" x14ac:dyDescent="0.25">
      <c r="A302" s="2" t="s">
        <v>68</v>
      </c>
      <c r="B302" s="39" t="s">
        <v>69</v>
      </c>
      <c r="C302" s="12">
        <v>41577</v>
      </c>
      <c r="D302" s="41" t="s">
        <v>454</v>
      </c>
    </row>
    <row r="303" spans="1:4" x14ac:dyDescent="0.25">
      <c r="A303" s="2" t="s">
        <v>68</v>
      </c>
      <c r="B303" s="42" t="s">
        <v>70</v>
      </c>
      <c r="C303" s="12">
        <v>40987</v>
      </c>
      <c r="D303" s="44" t="s">
        <v>454</v>
      </c>
    </row>
    <row r="304" spans="1:4" x14ac:dyDescent="0.25">
      <c r="A304" s="2" t="s">
        <v>71</v>
      </c>
      <c r="B304" s="39" t="s">
        <v>72</v>
      </c>
      <c r="C304" s="12">
        <v>41002</v>
      </c>
      <c r="D304" s="41" t="s">
        <v>454</v>
      </c>
    </row>
    <row r="305" spans="1:4" x14ac:dyDescent="0.25">
      <c r="A305" s="2" t="s">
        <v>71</v>
      </c>
      <c r="B305" s="42" t="s">
        <v>73</v>
      </c>
      <c r="C305" s="12">
        <v>40507</v>
      </c>
      <c r="D305" s="44" t="s">
        <v>456</v>
      </c>
    </row>
    <row r="306" spans="1:4" x14ac:dyDescent="0.25">
      <c r="A306" s="2" t="s">
        <v>74</v>
      </c>
      <c r="B306" s="39" t="s">
        <v>75</v>
      </c>
      <c r="C306" s="12">
        <v>41208</v>
      </c>
      <c r="D306" s="41" t="s">
        <v>455</v>
      </c>
    </row>
    <row r="307" spans="1:4" x14ac:dyDescent="0.25">
      <c r="A307" s="2" t="s">
        <v>76</v>
      </c>
      <c r="B307" s="42" t="s">
        <v>77</v>
      </c>
      <c r="C307" s="12">
        <v>38540</v>
      </c>
      <c r="D307" s="44" t="s">
        <v>456</v>
      </c>
    </row>
    <row r="308" spans="1:4" x14ac:dyDescent="0.25">
      <c r="A308" s="2" t="s">
        <v>78</v>
      </c>
      <c r="B308" s="39" t="s">
        <v>79</v>
      </c>
      <c r="C308" s="12">
        <v>41431</v>
      </c>
      <c r="D308" s="41" t="s">
        <v>454</v>
      </c>
    </row>
    <row r="309" spans="1:4" x14ac:dyDescent="0.25">
      <c r="A309" s="2" t="s">
        <v>78</v>
      </c>
      <c r="B309" s="42" t="s">
        <v>80</v>
      </c>
      <c r="C309" s="12">
        <v>41007</v>
      </c>
      <c r="D309" s="44" t="s">
        <v>454</v>
      </c>
    </row>
    <row r="310" spans="1:4" x14ac:dyDescent="0.25">
      <c r="A310" s="2" t="s">
        <v>81</v>
      </c>
      <c r="B310" s="39" t="s">
        <v>82</v>
      </c>
      <c r="C310" s="12">
        <v>37653</v>
      </c>
      <c r="D310" s="41" t="s">
        <v>460</v>
      </c>
    </row>
    <row r="311" spans="1:4" x14ac:dyDescent="0.25">
      <c r="A311" s="2" t="s">
        <v>83</v>
      </c>
      <c r="B311" s="42" t="s">
        <v>84</v>
      </c>
      <c r="C311" s="12">
        <v>39241</v>
      </c>
      <c r="D311" s="44" t="s">
        <v>451</v>
      </c>
    </row>
    <row r="312" spans="1:4" x14ac:dyDescent="0.25">
      <c r="A312" s="2" t="s">
        <v>85</v>
      </c>
      <c r="B312" s="39" t="s">
        <v>86</v>
      </c>
      <c r="C312" s="12">
        <v>41253</v>
      </c>
      <c r="D312" s="41" t="s">
        <v>453</v>
      </c>
    </row>
    <row r="313" spans="1:4" x14ac:dyDescent="0.25">
      <c r="A313" s="2" t="s">
        <v>87</v>
      </c>
      <c r="B313" s="42" t="s">
        <v>88</v>
      </c>
      <c r="C313" s="12">
        <v>40909</v>
      </c>
      <c r="D313" s="44" t="s">
        <v>458</v>
      </c>
    </row>
    <row r="314" spans="1:4" x14ac:dyDescent="0.25">
      <c r="A314" s="2" t="s">
        <v>89</v>
      </c>
      <c r="B314" s="39" t="s">
        <v>90</v>
      </c>
      <c r="C314" s="12">
        <v>41868</v>
      </c>
      <c r="D314" s="41" t="s">
        <v>458</v>
      </c>
    </row>
    <row r="315" spans="1:4" x14ac:dyDescent="0.25">
      <c r="A315" s="2" t="s">
        <v>91</v>
      </c>
      <c r="B315" s="42" t="s">
        <v>92</v>
      </c>
      <c r="C315" s="12">
        <v>38601</v>
      </c>
      <c r="D315" s="44" t="s">
        <v>453</v>
      </c>
    </row>
    <row r="316" spans="1:4" x14ac:dyDescent="0.25">
      <c r="A316" s="2" t="s">
        <v>91</v>
      </c>
      <c r="B316" s="39" t="s">
        <v>40</v>
      </c>
      <c r="C316" s="12">
        <v>39605</v>
      </c>
      <c r="D316" s="41" t="s">
        <v>453</v>
      </c>
    </row>
    <row r="317" spans="1:4" x14ac:dyDescent="0.25">
      <c r="A317" s="2" t="s">
        <v>93</v>
      </c>
      <c r="B317" s="42" t="s">
        <v>94</v>
      </c>
      <c r="C317" s="12">
        <v>40972</v>
      </c>
      <c r="D317" s="44" t="s">
        <v>456</v>
      </c>
    </row>
    <row r="318" spans="1:4" x14ac:dyDescent="0.25">
      <c r="A318" s="2" t="s">
        <v>95</v>
      </c>
      <c r="B318" s="39" t="s">
        <v>96</v>
      </c>
      <c r="C318" s="12">
        <v>39231</v>
      </c>
      <c r="D318" s="41" t="s">
        <v>454</v>
      </c>
    </row>
    <row r="319" spans="1:4" x14ac:dyDescent="0.25">
      <c r="A319" s="2" t="s">
        <v>95</v>
      </c>
      <c r="B319" s="42" t="s">
        <v>97</v>
      </c>
      <c r="C319" s="12">
        <v>39707</v>
      </c>
      <c r="D319" s="44" t="s">
        <v>454</v>
      </c>
    </row>
    <row r="320" spans="1:4" x14ac:dyDescent="0.25">
      <c r="A320" s="2" t="s">
        <v>95</v>
      </c>
      <c r="B320" s="39" t="s">
        <v>98</v>
      </c>
      <c r="C320" s="12">
        <v>40611</v>
      </c>
      <c r="D320" s="41" t="s">
        <v>454</v>
      </c>
    </row>
    <row r="321" spans="1:4" x14ac:dyDescent="0.25">
      <c r="A321" s="2" t="s">
        <v>99</v>
      </c>
      <c r="B321" s="42" t="s">
        <v>100</v>
      </c>
      <c r="C321" s="12">
        <v>39197</v>
      </c>
      <c r="D321" s="44" t="s">
        <v>461</v>
      </c>
    </row>
    <row r="322" spans="1:4" x14ac:dyDescent="0.25">
      <c r="A322" s="2" t="s">
        <v>101</v>
      </c>
      <c r="B322" s="39" t="s">
        <v>102</v>
      </c>
      <c r="C322" s="12">
        <v>38589</v>
      </c>
      <c r="D322" s="41" t="s">
        <v>452</v>
      </c>
    </row>
    <row r="323" spans="1:4" x14ac:dyDescent="0.25">
      <c r="A323" s="2" t="s">
        <v>103</v>
      </c>
      <c r="B323" s="42" t="s">
        <v>104</v>
      </c>
      <c r="C323" s="12">
        <v>40163</v>
      </c>
      <c r="D323" s="44" t="s">
        <v>451</v>
      </c>
    </row>
    <row r="324" spans="1:4" x14ac:dyDescent="0.25">
      <c r="A324" s="2" t="s">
        <v>105</v>
      </c>
      <c r="B324" s="39" t="s">
        <v>106</v>
      </c>
      <c r="C324" s="12">
        <v>39009</v>
      </c>
      <c r="D324" s="41" t="s">
        <v>452</v>
      </c>
    </row>
    <row r="325" spans="1:4" x14ac:dyDescent="0.25">
      <c r="A325" s="2" t="s">
        <v>107</v>
      </c>
      <c r="B325" s="42" t="s">
        <v>108</v>
      </c>
      <c r="C325" s="12">
        <v>43070</v>
      </c>
      <c r="D325" s="44" t="s">
        <v>455</v>
      </c>
    </row>
    <row r="326" spans="1:4" x14ac:dyDescent="0.25">
      <c r="A326" s="2" t="s">
        <v>109</v>
      </c>
      <c r="B326" s="39" t="s">
        <v>110</v>
      </c>
      <c r="C326" s="12">
        <v>40544</v>
      </c>
      <c r="D326" s="41" t="s">
        <v>455</v>
      </c>
    </row>
    <row r="327" spans="1:4" x14ac:dyDescent="0.25">
      <c r="A327" s="2" t="s">
        <v>109</v>
      </c>
      <c r="B327" s="42" t="s">
        <v>111</v>
      </c>
      <c r="C327" s="12">
        <v>41544</v>
      </c>
      <c r="D327" s="44" t="s">
        <v>455</v>
      </c>
    </row>
    <row r="328" spans="1:4" x14ac:dyDescent="0.25">
      <c r="A328" s="2" t="s">
        <v>109</v>
      </c>
      <c r="B328" s="39" t="s">
        <v>112</v>
      </c>
      <c r="C328" s="12">
        <v>42605</v>
      </c>
      <c r="D328" s="41" t="s">
        <v>455</v>
      </c>
    </row>
    <row r="329" spans="1:4" x14ac:dyDescent="0.25">
      <c r="A329" s="2" t="s">
        <v>113</v>
      </c>
      <c r="B329" s="42" t="s">
        <v>114</v>
      </c>
      <c r="C329" s="12">
        <v>42894</v>
      </c>
      <c r="D329" s="44" t="s">
        <v>452</v>
      </c>
    </row>
    <row r="330" spans="1:4" x14ac:dyDescent="0.25">
      <c r="A330" s="2" t="s">
        <v>115</v>
      </c>
      <c r="B330" s="39" t="s">
        <v>116</v>
      </c>
      <c r="C330" s="12">
        <v>39415</v>
      </c>
      <c r="D330" s="41" t="s">
        <v>453</v>
      </c>
    </row>
    <row r="331" spans="1:4" x14ac:dyDescent="0.25">
      <c r="A331" s="2" t="s">
        <v>117</v>
      </c>
      <c r="B331" s="42" t="s">
        <v>118</v>
      </c>
      <c r="C331" s="12">
        <v>41103</v>
      </c>
      <c r="D331" s="44" t="s">
        <v>453</v>
      </c>
    </row>
    <row r="332" spans="1:4" x14ac:dyDescent="0.25">
      <c r="A332" s="2" t="s">
        <v>117</v>
      </c>
      <c r="B332" s="39" t="s">
        <v>119</v>
      </c>
      <c r="C332" s="12">
        <v>40498</v>
      </c>
      <c r="D332" s="41" t="s">
        <v>453</v>
      </c>
    </row>
    <row r="333" spans="1:4" x14ac:dyDescent="0.25">
      <c r="A333" s="2" t="s">
        <v>120</v>
      </c>
      <c r="B333" s="42" t="s">
        <v>121</v>
      </c>
      <c r="C333" s="12">
        <v>39538</v>
      </c>
      <c r="D333" s="44" t="s">
        <v>458</v>
      </c>
    </row>
    <row r="334" spans="1:4" x14ac:dyDescent="0.25">
      <c r="A334" s="2" t="s">
        <v>120</v>
      </c>
      <c r="B334" s="39" t="s">
        <v>122</v>
      </c>
      <c r="C334" s="12">
        <v>42604</v>
      </c>
      <c r="D334" s="41" t="s">
        <v>458</v>
      </c>
    </row>
    <row r="335" spans="1:4" x14ac:dyDescent="0.25">
      <c r="A335" s="2" t="s">
        <v>120</v>
      </c>
      <c r="B335" s="42" t="s">
        <v>123</v>
      </c>
      <c r="C335" s="12">
        <v>40631</v>
      </c>
      <c r="D335" s="44" t="s">
        <v>450</v>
      </c>
    </row>
    <row r="336" spans="1:4" x14ac:dyDescent="0.25">
      <c r="A336" s="2" t="s">
        <v>120</v>
      </c>
      <c r="B336" s="39" t="s">
        <v>124</v>
      </c>
      <c r="C336" s="12">
        <v>43977</v>
      </c>
      <c r="D336" s="41" t="s">
        <v>458</v>
      </c>
    </row>
    <row r="337" spans="1:4" x14ac:dyDescent="0.25">
      <c r="A337" s="2" t="s">
        <v>120</v>
      </c>
      <c r="B337" s="42" t="s">
        <v>125</v>
      </c>
      <c r="C337" s="12">
        <v>41654</v>
      </c>
      <c r="D337" s="44" t="s">
        <v>450</v>
      </c>
    </row>
    <row r="338" spans="1:4" x14ac:dyDescent="0.25">
      <c r="A338" s="2" t="s">
        <v>120</v>
      </c>
      <c r="B338" s="39" t="s">
        <v>126</v>
      </c>
      <c r="C338" s="12">
        <v>38894</v>
      </c>
      <c r="D338" s="41" t="s">
        <v>450</v>
      </c>
    </row>
    <row r="339" spans="1:4" x14ac:dyDescent="0.25">
      <c r="A339" s="2" t="s">
        <v>127</v>
      </c>
      <c r="B339" s="42" t="s">
        <v>128</v>
      </c>
      <c r="C339" s="12">
        <v>39058</v>
      </c>
      <c r="D339" s="44" t="s">
        <v>450</v>
      </c>
    </row>
    <row r="340" spans="1:4" x14ac:dyDescent="0.25">
      <c r="A340" s="2" t="s">
        <v>129</v>
      </c>
      <c r="B340" s="39" t="s">
        <v>130</v>
      </c>
      <c r="C340" s="12">
        <v>42005</v>
      </c>
      <c r="D340" s="41" t="s">
        <v>454</v>
      </c>
    </row>
    <row r="341" spans="1:4" x14ac:dyDescent="0.25">
      <c r="A341" s="2" t="s">
        <v>131</v>
      </c>
      <c r="B341" s="42" t="s">
        <v>132</v>
      </c>
      <c r="C341" s="12">
        <v>41212</v>
      </c>
      <c r="D341" s="44" t="s">
        <v>453</v>
      </c>
    </row>
    <row r="342" spans="1:4" x14ac:dyDescent="0.25">
      <c r="A342" s="2" t="s">
        <v>133</v>
      </c>
      <c r="B342" s="39" t="s">
        <v>104</v>
      </c>
      <c r="C342" s="12">
        <v>39040</v>
      </c>
      <c r="D342" s="41" t="s">
        <v>452</v>
      </c>
    </row>
    <row r="343" spans="1:4" x14ac:dyDescent="0.25">
      <c r="A343" s="2" t="s">
        <v>134</v>
      </c>
      <c r="B343" s="42" t="s">
        <v>135</v>
      </c>
      <c r="C343" s="12">
        <v>38780</v>
      </c>
      <c r="D343" s="44" t="s">
        <v>450</v>
      </c>
    </row>
    <row r="344" spans="1:4" x14ac:dyDescent="0.25">
      <c r="A344" s="2" t="s">
        <v>136</v>
      </c>
      <c r="B344" s="39" t="s">
        <v>137</v>
      </c>
      <c r="C344" s="12">
        <v>41612</v>
      </c>
      <c r="D344" s="41" t="s">
        <v>456</v>
      </c>
    </row>
    <row r="345" spans="1:4" x14ac:dyDescent="0.25">
      <c r="A345" s="2" t="s">
        <v>138</v>
      </c>
      <c r="B345" s="42" t="s">
        <v>139</v>
      </c>
      <c r="C345" s="12">
        <v>41281</v>
      </c>
      <c r="D345" s="44" t="s">
        <v>457</v>
      </c>
    </row>
    <row r="346" spans="1:4" x14ac:dyDescent="0.25">
      <c r="A346" s="2" t="s">
        <v>140</v>
      </c>
      <c r="B346" s="39" t="s">
        <v>141</v>
      </c>
      <c r="C346" s="12">
        <v>41714</v>
      </c>
      <c r="D346" s="41" t="s">
        <v>455</v>
      </c>
    </row>
    <row r="347" spans="1:4" x14ac:dyDescent="0.25">
      <c r="A347" s="2" t="s">
        <v>140</v>
      </c>
      <c r="B347" s="42" t="s">
        <v>142</v>
      </c>
      <c r="C347" s="12">
        <v>43251</v>
      </c>
      <c r="D347" s="44" t="s">
        <v>454</v>
      </c>
    </row>
    <row r="348" spans="1:4" x14ac:dyDescent="0.25">
      <c r="A348" s="2" t="s">
        <v>140</v>
      </c>
      <c r="B348" s="39" t="s">
        <v>143</v>
      </c>
      <c r="C348" s="12">
        <v>42242</v>
      </c>
      <c r="D348" s="41" t="s">
        <v>454</v>
      </c>
    </row>
    <row r="349" spans="1:4" x14ac:dyDescent="0.25">
      <c r="A349" s="2" t="s">
        <v>144</v>
      </c>
      <c r="B349" s="42" t="s">
        <v>145</v>
      </c>
      <c r="C349" s="12">
        <v>38255</v>
      </c>
      <c r="D349" s="44" t="s">
        <v>455</v>
      </c>
    </row>
    <row r="350" spans="1:4" x14ac:dyDescent="0.25">
      <c r="A350" s="2" t="s">
        <v>146</v>
      </c>
      <c r="B350" s="39" t="s">
        <v>86</v>
      </c>
      <c r="C350" s="12">
        <v>40642</v>
      </c>
      <c r="D350" s="41" t="s">
        <v>452</v>
      </c>
    </row>
    <row r="351" spans="1:4" x14ac:dyDescent="0.25">
      <c r="A351" s="2" t="s">
        <v>147</v>
      </c>
      <c r="B351" s="42" t="s">
        <v>148</v>
      </c>
      <c r="C351" s="12">
        <v>41096</v>
      </c>
      <c r="D351" s="44" t="s">
        <v>456</v>
      </c>
    </row>
    <row r="352" spans="1:4" x14ac:dyDescent="0.25">
      <c r="A352" s="2" t="s">
        <v>147</v>
      </c>
      <c r="B352" s="39" t="s">
        <v>149</v>
      </c>
      <c r="C352" s="12">
        <v>40007</v>
      </c>
      <c r="D352" s="41" t="s">
        <v>456</v>
      </c>
    </row>
    <row r="353" spans="1:4" x14ac:dyDescent="0.25">
      <c r="A353" s="2" t="s">
        <v>147</v>
      </c>
      <c r="B353" s="42" t="s">
        <v>150</v>
      </c>
      <c r="C353" s="12">
        <v>38589</v>
      </c>
      <c r="D353" s="44" t="s">
        <v>456</v>
      </c>
    </row>
    <row r="354" spans="1:4" x14ac:dyDescent="0.25">
      <c r="A354" s="2" t="s">
        <v>151</v>
      </c>
      <c r="B354" s="39" t="s">
        <v>152</v>
      </c>
      <c r="C354" s="12">
        <v>39780</v>
      </c>
      <c r="D354" s="41" t="s">
        <v>461</v>
      </c>
    </row>
    <row r="355" spans="1:4" x14ac:dyDescent="0.25">
      <c r="A355" s="2" t="s">
        <v>153</v>
      </c>
      <c r="B355" s="42" t="s">
        <v>154</v>
      </c>
      <c r="C355" s="12">
        <v>38125</v>
      </c>
      <c r="D355" s="44" t="s">
        <v>456</v>
      </c>
    </row>
    <row r="356" spans="1:4" x14ac:dyDescent="0.25">
      <c r="A356" s="2" t="s">
        <v>155</v>
      </c>
      <c r="B356" s="39" t="s">
        <v>156</v>
      </c>
      <c r="C356" s="12">
        <v>39467</v>
      </c>
      <c r="D356" s="41" t="s">
        <v>461</v>
      </c>
    </row>
    <row r="357" spans="1:4" x14ac:dyDescent="0.25">
      <c r="A357" s="2" t="s">
        <v>157</v>
      </c>
      <c r="B357" s="42" t="s">
        <v>158</v>
      </c>
      <c r="C357" s="12">
        <v>40863</v>
      </c>
      <c r="D357" s="44" t="s">
        <v>451</v>
      </c>
    </row>
    <row r="358" spans="1:4" x14ac:dyDescent="0.25">
      <c r="A358" s="2" t="s">
        <v>157</v>
      </c>
      <c r="B358" s="39" t="s">
        <v>159</v>
      </c>
      <c r="C358" s="12">
        <v>40863</v>
      </c>
      <c r="D358" s="41" t="s">
        <v>457</v>
      </c>
    </row>
    <row r="359" spans="1:4" x14ac:dyDescent="0.25">
      <c r="A359" s="2" t="s">
        <v>157</v>
      </c>
      <c r="B359" s="42" t="s">
        <v>160</v>
      </c>
      <c r="C359" s="12">
        <v>39479</v>
      </c>
      <c r="D359" s="44" t="s">
        <v>451</v>
      </c>
    </row>
    <row r="360" spans="1:4" x14ac:dyDescent="0.25">
      <c r="A360" s="2" t="s">
        <v>161</v>
      </c>
      <c r="B360" s="39" t="s">
        <v>162</v>
      </c>
      <c r="C360" s="12">
        <v>41798</v>
      </c>
      <c r="D360" s="41" t="s">
        <v>455</v>
      </c>
    </row>
    <row r="361" spans="1:4" x14ac:dyDescent="0.25">
      <c r="A361" s="2" t="s">
        <v>163</v>
      </c>
      <c r="B361" s="42" t="s">
        <v>164</v>
      </c>
      <c r="C361" s="12">
        <v>38201</v>
      </c>
      <c r="D361" s="44" t="s">
        <v>452</v>
      </c>
    </row>
    <row r="362" spans="1:4" x14ac:dyDescent="0.25">
      <c r="A362" s="2" t="s">
        <v>163</v>
      </c>
      <c r="B362" s="39" t="s">
        <v>165</v>
      </c>
      <c r="C362" s="12">
        <v>39950</v>
      </c>
      <c r="D362" s="41" t="s">
        <v>458</v>
      </c>
    </row>
    <row r="363" spans="1:4" x14ac:dyDescent="0.25">
      <c r="A363" s="2" t="s">
        <v>163</v>
      </c>
      <c r="B363" s="42" t="s">
        <v>166</v>
      </c>
      <c r="C363" s="12">
        <v>39208</v>
      </c>
      <c r="D363" s="44" t="s">
        <v>452</v>
      </c>
    </row>
    <row r="364" spans="1:4" x14ac:dyDescent="0.25">
      <c r="A364" s="2" t="s">
        <v>167</v>
      </c>
      <c r="B364" s="39" t="s">
        <v>168</v>
      </c>
      <c r="C364" s="12">
        <v>38504</v>
      </c>
      <c r="D364" s="41" t="s">
        <v>455</v>
      </c>
    </row>
    <row r="365" spans="1:4" x14ac:dyDescent="0.25">
      <c r="A365" s="2" t="s">
        <v>169</v>
      </c>
      <c r="B365" s="42" t="s">
        <v>170</v>
      </c>
      <c r="C365" s="12">
        <v>40195</v>
      </c>
      <c r="D365" s="44" t="s">
        <v>451</v>
      </c>
    </row>
    <row r="366" spans="1:4" x14ac:dyDescent="0.25">
      <c r="A366" s="2" t="s">
        <v>171</v>
      </c>
      <c r="B366" s="39" t="s">
        <v>172</v>
      </c>
      <c r="C366" s="12">
        <v>38475</v>
      </c>
      <c r="D366" s="41" t="s">
        <v>458</v>
      </c>
    </row>
    <row r="367" spans="1:4" x14ac:dyDescent="0.25">
      <c r="A367" s="2" t="s">
        <v>171</v>
      </c>
      <c r="B367" s="42" t="s">
        <v>173</v>
      </c>
      <c r="C367" s="12">
        <v>40288</v>
      </c>
      <c r="D367" s="44" t="s">
        <v>458</v>
      </c>
    </row>
    <row r="368" spans="1:4" x14ac:dyDescent="0.25">
      <c r="A368" s="2" t="s">
        <v>174</v>
      </c>
      <c r="B368" s="39" t="s">
        <v>175</v>
      </c>
      <c r="C368" s="12">
        <v>39645</v>
      </c>
      <c r="D368" s="41" t="s">
        <v>451</v>
      </c>
    </row>
    <row r="369" spans="1:4" x14ac:dyDescent="0.25">
      <c r="A369" s="2" t="s">
        <v>174</v>
      </c>
      <c r="B369" s="42" t="s">
        <v>173</v>
      </c>
      <c r="C369" s="12">
        <v>38675</v>
      </c>
      <c r="D369" s="44" t="s">
        <v>451</v>
      </c>
    </row>
    <row r="370" spans="1:4" x14ac:dyDescent="0.25">
      <c r="A370" s="2" t="s">
        <v>176</v>
      </c>
      <c r="B370" s="39" t="s">
        <v>177</v>
      </c>
      <c r="C370" s="12">
        <v>41297</v>
      </c>
      <c r="D370" s="41" t="s">
        <v>452</v>
      </c>
    </row>
    <row r="371" spans="1:4" x14ac:dyDescent="0.25">
      <c r="A371" s="2" t="s">
        <v>178</v>
      </c>
      <c r="B371" s="42" t="s">
        <v>179</v>
      </c>
      <c r="C371" s="12">
        <v>41281</v>
      </c>
      <c r="D371" s="44" t="s">
        <v>459</v>
      </c>
    </row>
    <row r="372" spans="1:4" x14ac:dyDescent="0.25">
      <c r="A372" s="2" t="s">
        <v>180</v>
      </c>
      <c r="B372" s="39" t="s">
        <v>181</v>
      </c>
      <c r="C372" s="12">
        <v>40225</v>
      </c>
      <c r="D372" s="41" t="s">
        <v>459</v>
      </c>
    </row>
    <row r="373" spans="1:4" x14ac:dyDescent="0.25">
      <c r="A373" s="2" t="s">
        <v>180</v>
      </c>
      <c r="B373" s="42" t="s">
        <v>182</v>
      </c>
      <c r="C373" s="12">
        <v>44439</v>
      </c>
      <c r="D373" s="44" t="s">
        <v>459</v>
      </c>
    </row>
    <row r="374" spans="1:4" x14ac:dyDescent="0.25">
      <c r="A374" s="2" t="s">
        <v>183</v>
      </c>
      <c r="B374" s="39" t="s">
        <v>184</v>
      </c>
      <c r="C374" s="12">
        <v>39070</v>
      </c>
      <c r="D374" s="41" t="s">
        <v>460</v>
      </c>
    </row>
    <row r="375" spans="1:4" x14ac:dyDescent="0.25">
      <c r="A375" s="2" t="s">
        <v>185</v>
      </c>
      <c r="B375" s="42" t="s">
        <v>186</v>
      </c>
      <c r="C375" s="12">
        <v>39925</v>
      </c>
      <c r="D375" s="44" t="s">
        <v>457</v>
      </c>
    </row>
    <row r="376" spans="1:4" x14ac:dyDescent="0.25">
      <c r="A376" s="2" t="s">
        <v>185</v>
      </c>
      <c r="B376" s="39" t="s">
        <v>187</v>
      </c>
      <c r="C376" s="12">
        <v>40426</v>
      </c>
      <c r="D376" s="41" t="s">
        <v>457</v>
      </c>
    </row>
    <row r="377" spans="1:4" x14ac:dyDescent="0.25">
      <c r="A377" s="2" t="s">
        <v>185</v>
      </c>
      <c r="B377" s="42" t="s">
        <v>188</v>
      </c>
      <c r="C377" s="12">
        <v>39267</v>
      </c>
      <c r="D377" s="44" t="s">
        <v>457</v>
      </c>
    </row>
    <row r="378" spans="1:4" x14ac:dyDescent="0.25">
      <c r="A378" s="2" t="s">
        <v>189</v>
      </c>
      <c r="B378" s="39" t="s">
        <v>190</v>
      </c>
      <c r="C378" s="12">
        <v>42895</v>
      </c>
      <c r="D378" s="41" t="s">
        <v>451</v>
      </c>
    </row>
    <row r="379" spans="1:4" x14ac:dyDescent="0.25">
      <c r="A379" s="2" t="s">
        <v>191</v>
      </c>
      <c r="B379" s="42" t="s">
        <v>192</v>
      </c>
      <c r="C379" s="12">
        <v>38833</v>
      </c>
      <c r="D379" s="44" t="s">
        <v>451</v>
      </c>
    </row>
    <row r="380" spans="1:4" x14ac:dyDescent="0.25">
      <c r="A380" s="2" t="s">
        <v>193</v>
      </c>
      <c r="B380" s="39" t="s">
        <v>139</v>
      </c>
      <c r="C380" s="12">
        <v>40389</v>
      </c>
      <c r="D380" s="41" t="s">
        <v>453</v>
      </c>
    </row>
    <row r="381" spans="1:4" x14ac:dyDescent="0.25">
      <c r="A381" s="2" t="s">
        <v>193</v>
      </c>
      <c r="B381" s="42" t="s">
        <v>194</v>
      </c>
      <c r="C381" s="12">
        <v>38881</v>
      </c>
      <c r="D381" s="44" t="s">
        <v>453</v>
      </c>
    </row>
    <row r="382" spans="1:4" x14ac:dyDescent="0.25">
      <c r="A382" s="2" t="s">
        <v>195</v>
      </c>
      <c r="B382" s="39" t="s">
        <v>112</v>
      </c>
      <c r="C382" s="12">
        <v>38359</v>
      </c>
      <c r="D382" s="41" t="s">
        <v>453</v>
      </c>
    </row>
    <row r="383" spans="1:4" x14ac:dyDescent="0.25">
      <c r="A383" s="2" t="s">
        <v>196</v>
      </c>
      <c r="B383" s="42" t="s">
        <v>197</v>
      </c>
      <c r="C383" s="12">
        <v>39520</v>
      </c>
      <c r="D383" s="44" t="s">
        <v>458</v>
      </c>
    </row>
    <row r="384" spans="1:4" x14ac:dyDescent="0.25">
      <c r="A384" s="2" t="s">
        <v>198</v>
      </c>
      <c r="B384" s="39" t="s">
        <v>199</v>
      </c>
      <c r="C384" s="12">
        <v>39579</v>
      </c>
      <c r="D384" s="41" t="s">
        <v>450</v>
      </c>
    </row>
    <row r="385" spans="1:4" x14ac:dyDescent="0.25">
      <c r="A385" s="2" t="s">
        <v>198</v>
      </c>
      <c r="B385" s="42" t="s">
        <v>200</v>
      </c>
      <c r="C385" s="12">
        <v>40771</v>
      </c>
      <c r="D385" s="44" t="s">
        <v>450</v>
      </c>
    </row>
    <row r="386" spans="1:4" x14ac:dyDescent="0.25">
      <c r="A386" s="2" t="s">
        <v>201</v>
      </c>
      <c r="B386" s="39" t="s">
        <v>202</v>
      </c>
      <c r="C386" s="12">
        <v>39507</v>
      </c>
      <c r="D386" s="41" t="s">
        <v>459</v>
      </c>
    </row>
    <row r="387" spans="1:4" x14ac:dyDescent="0.25">
      <c r="A387" s="2" t="s">
        <v>203</v>
      </c>
      <c r="B387" s="42" t="s">
        <v>204</v>
      </c>
      <c r="C387" s="12">
        <v>42783</v>
      </c>
      <c r="D387" s="44" t="s">
        <v>452</v>
      </c>
    </row>
    <row r="388" spans="1:4" x14ac:dyDescent="0.25">
      <c r="A388" s="2" t="s">
        <v>205</v>
      </c>
      <c r="B388" s="39" t="s">
        <v>206</v>
      </c>
      <c r="C388" s="12">
        <v>39293</v>
      </c>
      <c r="D388" s="41" t="s">
        <v>454</v>
      </c>
    </row>
    <row r="389" spans="1:4" x14ac:dyDescent="0.25">
      <c r="A389" s="2" t="s">
        <v>207</v>
      </c>
      <c r="B389" s="42" t="s">
        <v>208</v>
      </c>
      <c r="C389" s="12">
        <v>39908</v>
      </c>
      <c r="D389" s="44" t="s">
        <v>456</v>
      </c>
    </row>
    <row r="390" spans="1:4" x14ac:dyDescent="0.25">
      <c r="A390" s="2" t="s">
        <v>209</v>
      </c>
      <c r="B390" s="39" t="s">
        <v>210</v>
      </c>
      <c r="C390" s="12">
        <v>40246</v>
      </c>
      <c r="D390" s="41" t="s">
        <v>455</v>
      </c>
    </row>
    <row r="391" spans="1:4" x14ac:dyDescent="0.25">
      <c r="A391" s="2" t="s">
        <v>209</v>
      </c>
      <c r="B391" s="42" t="s">
        <v>211</v>
      </c>
      <c r="C391" s="12">
        <v>40660</v>
      </c>
      <c r="D391" s="44" t="s">
        <v>455</v>
      </c>
    </row>
    <row r="392" spans="1:4" x14ac:dyDescent="0.25">
      <c r="A392" s="2" t="s">
        <v>212</v>
      </c>
      <c r="B392" s="39" t="s">
        <v>213</v>
      </c>
      <c r="C392" s="12">
        <v>40711</v>
      </c>
      <c r="D392" s="41" t="s">
        <v>457</v>
      </c>
    </row>
    <row r="393" spans="1:4" x14ac:dyDescent="0.25">
      <c r="A393" s="2" t="s">
        <v>212</v>
      </c>
      <c r="B393" s="42" t="s">
        <v>214</v>
      </c>
      <c r="C393" s="12">
        <v>41412</v>
      </c>
      <c r="D393" s="44" t="s">
        <v>453</v>
      </c>
    </row>
    <row r="394" spans="1:4" x14ac:dyDescent="0.25">
      <c r="A394" s="2" t="s">
        <v>215</v>
      </c>
      <c r="B394" s="39" t="s">
        <v>216</v>
      </c>
      <c r="C394" s="12">
        <v>40461</v>
      </c>
      <c r="D394" s="41" t="s">
        <v>451</v>
      </c>
    </row>
    <row r="395" spans="1:4" x14ac:dyDescent="0.25">
      <c r="A395" s="2" t="s">
        <v>217</v>
      </c>
      <c r="B395" s="42" t="s">
        <v>218</v>
      </c>
      <c r="C395" s="12">
        <v>39788</v>
      </c>
      <c r="D395" s="44" t="s">
        <v>456</v>
      </c>
    </row>
    <row r="396" spans="1:4" x14ac:dyDescent="0.25">
      <c r="A396" s="2" t="s">
        <v>217</v>
      </c>
      <c r="B396" s="39" t="s">
        <v>200</v>
      </c>
      <c r="C396" s="12">
        <v>38645</v>
      </c>
      <c r="D396" s="41" t="s">
        <v>456</v>
      </c>
    </row>
    <row r="397" spans="1:4" x14ac:dyDescent="0.25">
      <c r="A397" s="2" t="s">
        <v>219</v>
      </c>
      <c r="B397" s="42" t="s">
        <v>92</v>
      </c>
      <c r="C397" s="12">
        <v>40753</v>
      </c>
      <c r="D397" s="44" t="s">
        <v>450</v>
      </c>
    </row>
    <row r="398" spans="1:4" x14ac:dyDescent="0.25">
      <c r="A398" s="2" t="s">
        <v>220</v>
      </c>
      <c r="B398" s="39" t="s">
        <v>221</v>
      </c>
      <c r="C398" s="12">
        <v>39632</v>
      </c>
      <c r="D398" s="41" t="s">
        <v>453</v>
      </c>
    </row>
    <row r="399" spans="1:4" x14ac:dyDescent="0.25">
      <c r="A399" s="2" t="s">
        <v>222</v>
      </c>
      <c r="B399" s="42" t="s">
        <v>223</v>
      </c>
      <c r="C399" s="12">
        <v>42164</v>
      </c>
      <c r="D399" s="44" t="s">
        <v>450</v>
      </c>
    </row>
    <row r="400" spans="1:4" x14ac:dyDescent="0.25">
      <c r="A400" s="2" t="s">
        <v>224</v>
      </c>
      <c r="B400" s="39" t="s">
        <v>225</v>
      </c>
      <c r="C400" s="12">
        <v>38207</v>
      </c>
      <c r="D400" s="41" t="s">
        <v>453</v>
      </c>
    </row>
    <row r="401" spans="1:4" x14ac:dyDescent="0.25">
      <c r="A401" s="2" t="s">
        <v>226</v>
      </c>
      <c r="B401" s="42" t="s">
        <v>227</v>
      </c>
      <c r="C401" s="12">
        <v>40765</v>
      </c>
      <c r="D401" s="44" t="s">
        <v>457</v>
      </c>
    </row>
    <row r="402" spans="1:4" x14ac:dyDescent="0.25">
      <c r="A402" s="2" t="s">
        <v>226</v>
      </c>
      <c r="B402" s="39" t="s">
        <v>228</v>
      </c>
      <c r="C402" s="12">
        <v>40069</v>
      </c>
      <c r="D402" s="41" t="s">
        <v>457</v>
      </c>
    </row>
    <row r="403" spans="1:4" x14ac:dyDescent="0.25">
      <c r="A403" s="2" t="s">
        <v>229</v>
      </c>
      <c r="B403" s="42" t="s">
        <v>230</v>
      </c>
      <c r="C403" s="12">
        <v>38398</v>
      </c>
      <c r="D403" s="44" t="s">
        <v>458</v>
      </c>
    </row>
    <row r="404" spans="1:4" x14ac:dyDescent="0.25">
      <c r="A404" s="2" t="s">
        <v>229</v>
      </c>
      <c r="B404" s="39" t="s">
        <v>231</v>
      </c>
      <c r="C404" s="12">
        <v>41142</v>
      </c>
      <c r="D404" s="41" t="s">
        <v>458</v>
      </c>
    </row>
    <row r="405" spans="1:4" x14ac:dyDescent="0.25">
      <c r="A405" s="2" t="s">
        <v>232</v>
      </c>
      <c r="B405" s="42" t="s">
        <v>233</v>
      </c>
      <c r="C405" s="12">
        <v>38565</v>
      </c>
      <c r="D405" s="44" t="s">
        <v>459</v>
      </c>
    </row>
    <row r="406" spans="1:4" x14ac:dyDescent="0.25">
      <c r="A406" s="2" t="s">
        <v>234</v>
      </c>
      <c r="B406" s="39" t="s">
        <v>235</v>
      </c>
      <c r="C406" s="12">
        <v>41081</v>
      </c>
      <c r="D406" s="41" t="s">
        <v>454</v>
      </c>
    </row>
    <row r="407" spans="1:4" x14ac:dyDescent="0.25">
      <c r="A407" s="2" t="s">
        <v>234</v>
      </c>
      <c r="B407" s="42" t="s">
        <v>236</v>
      </c>
      <c r="C407" s="12">
        <v>40554</v>
      </c>
      <c r="D407" s="44" t="s">
        <v>454</v>
      </c>
    </row>
    <row r="408" spans="1:4" x14ac:dyDescent="0.25">
      <c r="A408" s="2" t="s">
        <v>234</v>
      </c>
      <c r="B408" s="39" t="s">
        <v>200</v>
      </c>
      <c r="C408" s="12">
        <v>43527</v>
      </c>
      <c r="D408" s="41" t="s">
        <v>454</v>
      </c>
    </row>
    <row r="409" spans="1:4" x14ac:dyDescent="0.25">
      <c r="A409" s="2" t="s">
        <v>237</v>
      </c>
      <c r="B409" s="42" t="s">
        <v>238</v>
      </c>
      <c r="C409" s="12">
        <v>40529</v>
      </c>
      <c r="D409" s="44" t="s">
        <v>454</v>
      </c>
    </row>
    <row r="410" spans="1:4" x14ac:dyDescent="0.25">
      <c r="A410" s="2" t="s">
        <v>239</v>
      </c>
      <c r="B410" s="39" t="s">
        <v>221</v>
      </c>
      <c r="C410" s="12">
        <v>39059</v>
      </c>
      <c r="D410" s="41" t="s">
        <v>458</v>
      </c>
    </row>
    <row r="411" spans="1:4" x14ac:dyDescent="0.25">
      <c r="A411" s="2" t="s">
        <v>240</v>
      </c>
      <c r="B411" s="42" t="s">
        <v>241</v>
      </c>
      <c r="C411" s="12">
        <v>40376</v>
      </c>
      <c r="D411" s="44" t="s">
        <v>456</v>
      </c>
    </row>
    <row r="412" spans="1:4" x14ac:dyDescent="0.25">
      <c r="A412" s="2" t="s">
        <v>240</v>
      </c>
      <c r="B412" s="39" t="s">
        <v>242</v>
      </c>
      <c r="C412" s="12">
        <v>40889</v>
      </c>
      <c r="D412" s="41" t="s">
        <v>452</v>
      </c>
    </row>
    <row r="413" spans="1:4" x14ac:dyDescent="0.25">
      <c r="A413" s="2" t="s">
        <v>240</v>
      </c>
      <c r="B413" s="42" t="s">
        <v>243</v>
      </c>
      <c r="C413" s="12">
        <v>40889</v>
      </c>
      <c r="D413" s="44" t="s">
        <v>456</v>
      </c>
    </row>
    <row r="414" spans="1:4" x14ac:dyDescent="0.25">
      <c r="A414" s="2" t="s">
        <v>244</v>
      </c>
      <c r="B414" s="39" t="s">
        <v>245</v>
      </c>
      <c r="C414" s="12">
        <v>39610</v>
      </c>
      <c r="D414" s="41" t="s">
        <v>457</v>
      </c>
    </row>
    <row r="415" spans="1:4" x14ac:dyDescent="0.25">
      <c r="A415" s="2" t="s">
        <v>244</v>
      </c>
      <c r="B415" s="42" t="s">
        <v>246</v>
      </c>
      <c r="C415" s="12">
        <v>40473</v>
      </c>
      <c r="D415" s="44" t="s">
        <v>457</v>
      </c>
    </row>
    <row r="416" spans="1:4" x14ac:dyDescent="0.25">
      <c r="A416" s="2" t="s">
        <v>247</v>
      </c>
      <c r="B416" s="39" t="s">
        <v>248</v>
      </c>
      <c r="C416" s="12">
        <v>38918</v>
      </c>
      <c r="D416" s="41" t="s">
        <v>456</v>
      </c>
    </row>
    <row r="417" spans="1:4" x14ac:dyDescent="0.25">
      <c r="A417" s="2" t="s">
        <v>247</v>
      </c>
      <c r="B417" s="42" t="s">
        <v>108</v>
      </c>
      <c r="C417" s="12">
        <v>42246</v>
      </c>
      <c r="D417" s="44" t="s">
        <v>452</v>
      </c>
    </row>
    <row r="418" spans="1:4" x14ac:dyDescent="0.25">
      <c r="A418" s="2" t="s">
        <v>247</v>
      </c>
      <c r="B418" s="39" t="s">
        <v>249</v>
      </c>
      <c r="C418" s="12">
        <v>39493</v>
      </c>
      <c r="D418" s="41" t="s">
        <v>452</v>
      </c>
    </row>
    <row r="419" spans="1:4" x14ac:dyDescent="0.25">
      <c r="A419" s="2" t="s">
        <v>250</v>
      </c>
      <c r="B419" s="42" t="s">
        <v>251</v>
      </c>
      <c r="C419" s="12">
        <v>39837</v>
      </c>
      <c r="D419" s="44" t="s">
        <v>458</v>
      </c>
    </row>
    <row r="420" spans="1:4" x14ac:dyDescent="0.25">
      <c r="A420" s="2" t="s">
        <v>252</v>
      </c>
      <c r="B420" s="39" t="s">
        <v>253</v>
      </c>
      <c r="C420" s="12">
        <v>42648</v>
      </c>
      <c r="D420" s="41" t="s">
        <v>457</v>
      </c>
    </row>
    <row r="421" spans="1:4" x14ac:dyDescent="0.25">
      <c r="A421" s="2" t="s">
        <v>254</v>
      </c>
      <c r="B421" s="42" t="s">
        <v>255</v>
      </c>
      <c r="C421" s="12">
        <v>41603</v>
      </c>
      <c r="D421" s="44" t="s">
        <v>459</v>
      </c>
    </row>
    <row r="422" spans="1:4" x14ac:dyDescent="0.25">
      <c r="A422" s="2" t="s">
        <v>254</v>
      </c>
      <c r="B422" s="39" t="s">
        <v>256</v>
      </c>
      <c r="C422" s="12">
        <v>40538</v>
      </c>
      <c r="D422" s="41" t="s">
        <v>459</v>
      </c>
    </row>
    <row r="423" spans="1:4" x14ac:dyDescent="0.25">
      <c r="A423" s="2" t="s">
        <v>257</v>
      </c>
      <c r="B423" s="42" t="s">
        <v>258</v>
      </c>
      <c r="C423" s="12">
        <v>38093</v>
      </c>
      <c r="D423" s="44" t="s">
        <v>452</v>
      </c>
    </row>
    <row r="424" spans="1:4" x14ac:dyDescent="0.25">
      <c r="A424" s="2" t="s">
        <v>259</v>
      </c>
      <c r="B424" s="39" t="s">
        <v>260</v>
      </c>
      <c r="C424" s="12">
        <v>41456</v>
      </c>
      <c r="D424" s="41" t="s">
        <v>457</v>
      </c>
    </row>
    <row r="425" spans="1:4" x14ac:dyDescent="0.25">
      <c r="A425" s="2" t="s">
        <v>261</v>
      </c>
      <c r="B425" s="42" t="s">
        <v>262</v>
      </c>
      <c r="C425" s="12">
        <v>39837</v>
      </c>
      <c r="D425" s="44" t="s">
        <v>461</v>
      </c>
    </row>
    <row r="426" spans="1:4" x14ac:dyDescent="0.25">
      <c r="A426" s="2" t="s">
        <v>263</v>
      </c>
      <c r="B426" s="39" t="s">
        <v>264</v>
      </c>
      <c r="C426" s="12">
        <v>39062</v>
      </c>
      <c r="D426" s="41" t="s">
        <v>451</v>
      </c>
    </row>
    <row r="427" spans="1:4" x14ac:dyDescent="0.25">
      <c r="A427" s="2" t="s">
        <v>265</v>
      </c>
      <c r="B427" s="42" t="s">
        <v>266</v>
      </c>
      <c r="C427" s="12">
        <v>38323</v>
      </c>
      <c r="D427" s="44" t="s">
        <v>455</v>
      </c>
    </row>
    <row r="428" spans="1:4" x14ac:dyDescent="0.25">
      <c r="A428" s="2" t="s">
        <v>267</v>
      </c>
      <c r="B428" s="39" t="s">
        <v>268</v>
      </c>
      <c r="C428" s="12">
        <v>42675</v>
      </c>
      <c r="D428" s="41" t="s">
        <v>451</v>
      </c>
    </row>
    <row r="429" spans="1:4" x14ac:dyDescent="0.25">
      <c r="A429" s="2" t="s">
        <v>269</v>
      </c>
      <c r="B429" s="42" t="s">
        <v>92</v>
      </c>
      <c r="C429" s="12">
        <v>38541</v>
      </c>
      <c r="D429" s="44" t="s">
        <v>452</v>
      </c>
    </row>
    <row r="430" spans="1:4" x14ac:dyDescent="0.25">
      <c r="A430" s="2" t="s">
        <v>270</v>
      </c>
      <c r="B430" s="39" t="s">
        <v>271</v>
      </c>
      <c r="C430" s="12">
        <v>40786</v>
      </c>
      <c r="D430" s="41" t="s">
        <v>450</v>
      </c>
    </row>
    <row r="431" spans="1:4" x14ac:dyDescent="0.25">
      <c r="A431" s="2" t="s">
        <v>270</v>
      </c>
      <c r="B431" s="42" t="s">
        <v>272</v>
      </c>
      <c r="C431" s="12">
        <v>41114</v>
      </c>
      <c r="D431" s="44" t="s">
        <v>450</v>
      </c>
    </row>
    <row r="432" spans="1:4" x14ac:dyDescent="0.25">
      <c r="A432" s="2" t="s">
        <v>273</v>
      </c>
      <c r="B432" s="39" t="s">
        <v>274</v>
      </c>
      <c r="C432" s="12">
        <v>38715</v>
      </c>
      <c r="D432" s="41" t="s">
        <v>458</v>
      </c>
    </row>
    <row r="433" spans="1:4" x14ac:dyDescent="0.25">
      <c r="A433" s="2" t="s">
        <v>275</v>
      </c>
      <c r="B433" s="42" t="s">
        <v>276</v>
      </c>
      <c r="C433" s="12">
        <v>38452</v>
      </c>
      <c r="D433" s="44" t="s">
        <v>459</v>
      </c>
    </row>
    <row r="434" spans="1:4" x14ac:dyDescent="0.25">
      <c r="A434" s="2" t="s">
        <v>277</v>
      </c>
      <c r="B434" s="39" t="s">
        <v>278</v>
      </c>
      <c r="C434" s="12">
        <v>39342</v>
      </c>
      <c r="D434" s="41" t="s">
        <v>458</v>
      </c>
    </row>
    <row r="435" spans="1:4" x14ac:dyDescent="0.25">
      <c r="A435" s="2" t="s">
        <v>279</v>
      </c>
      <c r="B435" s="42" t="s">
        <v>280</v>
      </c>
      <c r="C435" s="12">
        <v>40647</v>
      </c>
      <c r="D435" s="44" t="s">
        <v>455</v>
      </c>
    </row>
    <row r="436" spans="1:4" x14ac:dyDescent="0.25">
      <c r="A436" s="2" t="s">
        <v>279</v>
      </c>
      <c r="B436" s="39" t="s">
        <v>281</v>
      </c>
      <c r="C436" s="12">
        <v>40330</v>
      </c>
      <c r="D436" s="41" t="s">
        <v>455</v>
      </c>
    </row>
    <row r="437" spans="1:4" x14ac:dyDescent="0.25">
      <c r="A437" s="2" t="s">
        <v>282</v>
      </c>
      <c r="B437" s="42" t="s">
        <v>283</v>
      </c>
      <c r="C437" s="12">
        <v>40318</v>
      </c>
      <c r="D437" s="44" t="s">
        <v>451</v>
      </c>
    </row>
    <row r="438" spans="1:4" x14ac:dyDescent="0.25">
      <c r="A438" s="2" t="s">
        <v>284</v>
      </c>
      <c r="B438" s="39" t="s">
        <v>285</v>
      </c>
      <c r="C438" s="12">
        <v>42127</v>
      </c>
      <c r="D438" s="41" t="s">
        <v>457</v>
      </c>
    </row>
    <row r="439" spans="1:4" x14ac:dyDescent="0.25">
      <c r="A439" s="2" t="s">
        <v>284</v>
      </c>
      <c r="B439" s="42" t="s">
        <v>286</v>
      </c>
      <c r="C439" s="12">
        <v>41415</v>
      </c>
      <c r="D439" s="44" t="s">
        <v>457</v>
      </c>
    </row>
    <row r="440" spans="1:4" x14ac:dyDescent="0.25">
      <c r="A440" s="2" t="s">
        <v>284</v>
      </c>
      <c r="B440" s="39" t="s">
        <v>287</v>
      </c>
      <c r="C440" s="12">
        <v>42943</v>
      </c>
      <c r="D440" s="41" t="s">
        <v>451</v>
      </c>
    </row>
    <row r="441" spans="1:4" x14ac:dyDescent="0.25">
      <c r="A441" s="2" t="s">
        <v>288</v>
      </c>
      <c r="B441" s="42" t="s">
        <v>289</v>
      </c>
      <c r="C441" s="12">
        <v>40366</v>
      </c>
      <c r="D441" s="44" t="s">
        <v>456</v>
      </c>
    </row>
    <row r="442" spans="1:4" x14ac:dyDescent="0.25">
      <c r="A442" s="2" t="s">
        <v>288</v>
      </c>
      <c r="B442" s="39" t="s">
        <v>290</v>
      </c>
      <c r="C442" s="12">
        <v>39444</v>
      </c>
      <c r="D442" s="41" t="s">
        <v>456</v>
      </c>
    </row>
    <row r="443" spans="1:4" x14ac:dyDescent="0.25">
      <c r="A443" s="2" t="s">
        <v>288</v>
      </c>
      <c r="B443" s="42" t="s">
        <v>291</v>
      </c>
      <c r="C443" s="12">
        <v>40919</v>
      </c>
      <c r="D443" s="44" t="s">
        <v>456</v>
      </c>
    </row>
    <row r="444" spans="1:4" x14ac:dyDescent="0.25">
      <c r="A444" s="2" t="s">
        <v>292</v>
      </c>
      <c r="B444" s="39" t="s">
        <v>293</v>
      </c>
      <c r="C444" s="12">
        <v>43412</v>
      </c>
      <c r="D444" s="41" t="s">
        <v>455</v>
      </c>
    </row>
    <row r="445" spans="1:4" x14ac:dyDescent="0.25">
      <c r="A445" s="2" t="s">
        <v>292</v>
      </c>
      <c r="B445" s="42" t="s">
        <v>294</v>
      </c>
      <c r="C445" s="12">
        <v>42194</v>
      </c>
      <c r="D445" s="44" t="s">
        <v>455</v>
      </c>
    </row>
    <row r="446" spans="1:4" x14ac:dyDescent="0.25">
      <c r="A446" s="2" t="s">
        <v>292</v>
      </c>
      <c r="B446" s="39" t="s">
        <v>295</v>
      </c>
      <c r="C446" s="12">
        <v>41370</v>
      </c>
      <c r="D446" s="41" t="s">
        <v>455</v>
      </c>
    </row>
    <row r="447" spans="1:4" x14ac:dyDescent="0.25">
      <c r="A447" s="2" t="s">
        <v>296</v>
      </c>
      <c r="B447" s="42" t="s">
        <v>297</v>
      </c>
      <c r="C447" s="12">
        <v>38027</v>
      </c>
      <c r="D447" s="44" t="s">
        <v>458</v>
      </c>
    </row>
    <row r="448" spans="1:4" x14ac:dyDescent="0.25">
      <c r="A448" s="2" t="s">
        <v>298</v>
      </c>
      <c r="B448" s="39" t="s">
        <v>299</v>
      </c>
      <c r="C448" s="12">
        <v>40390</v>
      </c>
      <c r="D448" s="41" t="s">
        <v>454</v>
      </c>
    </row>
    <row r="449" spans="1:4" x14ac:dyDescent="0.25">
      <c r="A449" s="2" t="s">
        <v>300</v>
      </c>
      <c r="B449" s="42" t="s">
        <v>301</v>
      </c>
      <c r="C449" s="12">
        <v>40301</v>
      </c>
      <c r="D449" s="44" t="s">
        <v>452</v>
      </c>
    </row>
    <row r="450" spans="1:4" x14ac:dyDescent="0.25">
      <c r="A450" s="2" t="s">
        <v>300</v>
      </c>
      <c r="B450" s="39" t="s">
        <v>200</v>
      </c>
      <c r="C450" s="12">
        <v>40858</v>
      </c>
      <c r="D450" s="41" t="s">
        <v>461</v>
      </c>
    </row>
    <row r="451" spans="1:4" x14ac:dyDescent="0.25">
      <c r="A451" s="2" t="s">
        <v>302</v>
      </c>
      <c r="B451" s="42" t="s">
        <v>303</v>
      </c>
      <c r="C451" s="12">
        <v>38960</v>
      </c>
      <c r="D451" s="44" t="s">
        <v>457</v>
      </c>
    </row>
    <row r="452" spans="1:4" x14ac:dyDescent="0.25">
      <c r="A452" s="2" t="s">
        <v>304</v>
      </c>
      <c r="B452" s="39" t="s">
        <v>305</v>
      </c>
      <c r="C452" s="12">
        <v>41095</v>
      </c>
      <c r="D452" s="41" t="s">
        <v>459</v>
      </c>
    </row>
    <row r="453" spans="1:4" x14ac:dyDescent="0.25">
      <c r="A453" s="2" t="s">
        <v>304</v>
      </c>
      <c r="B453" s="42" t="s">
        <v>306</v>
      </c>
      <c r="C453" s="12">
        <v>40442</v>
      </c>
      <c r="D453" s="44" t="s">
        <v>459</v>
      </c>
    </row>
    <row r="454" spans="1:4" x14ac:dyDescent="0.25">
      <c r="A454" s="2" t="s">
        <v>307</v>
      </c>
      <c r="B454" s="39" t="s">
        <v>308</v>
      </c>
      <c r="C454" s="12">
        <v>43201</v>
      </c>
      <c r="D454" s="41" t="s">
        <v>461</v>
      </c>
    </row>
    <row r="455" spans="1:4" x14ac:dyDescent="0.25">
      <c r="A455" s="2" t="s">
        <v>307</v>
      </c>
      <c r="B455" s="42" t="s">
        <v>309</v>
      </c>
      <c r="C455" s="12">
        <v>42719</v>
      </c>
      <c r="D455" s="44" t="s">
        <v>461</v>
      </c>
    </row>
    <row r="456" spans="1:4" x14ac:dyDescent="0.25">
      <c r="A456" s="2" t="s">
        <v>310</v>
      </c>
      <c r="B456" s="39" t="s">
        <v>311</v>
      </c>
      <c r="C456" s="12">
        <v>39431</v>
      </c>
      <c r="D456" s="41" t="s">
        <v>459</v>
      </c>
    </row>
    <row r="457" spans="1:4" x14ac:dyDescent="0.25">
      <c r="A457" s="2" t="s">
        <v>310</v>
      </c>
      <c r="B457" s="42" t="s">
        <v>312</v>
      </c>
      <c r="C457" s="12">
        <v>40512</v>
      </c>
      <c r="D457" s="44" t="s">
        <v>459</v>
      </c>
    </row>
    <row r="458" spans="1:4" x14ac:dyDescent="0.25">
      <c r="A458" s="2" t="s">
        <v>310</v>
      </c>
      <c r="B458" s="39" t="s">
        <v>313</v>
      </c>
      <c r="C458" s="12">
        <v>41890</v>
      </c>
      <c r="D458" s="41" t="s">
        <v>459</v>
      </c>
    </row>
    <row r="459" spans="1:4" x14ac:dyDescent="0.25">
      <c r="A459" s="2" t="s">
        <v>310</v>
      </c>
      <c r="B459" s="42" t="s">
        <v>314</v>
      </c>
      <c r="C459" s="12">
        <v>41890</v>
      </c>
      <c r="D459" s="44" t="s">
        <v>459</v>
      </c>
    </row>
    <row r="460" spans="1:4" x14ac:dyDescent="0.25">
      <c r="A460" s="2" t="s">
        <v>315</v>
      </c>
      <c r="B460" s="39" t="s">
        <v>316</v>
      </c>
      <c r="C460" s="12">
        <v>39866</v>
      </c>
      <c r="D460" s="41" t="s">
        <v>457</v>
      </c>
    </row>
    <row r="461" spans="1:4" x14ac:dyDescent="0.25">
      <c r="A461" s="2" t="s">
        <v>315</v>
      </c>
      <c r="B461" s="42" t="s">
        <v>317</v>
      </c>
      <c r="C461" s="12">
        <v>39058</v>
      </c>
      <c r="D461" s="44" t="s">
        <v>458</v>
      </c>
    </row>
    <row r="462" spans="1:4" x14ac:dyDescent="0.25">
      <c r="A462" s="2" t="s">
        <v>315</v>
      </c>
      <c r="B462" s="39" t="s">
        <v>318</v>
      </c>
      <c r="C462" s="12">
        <v>40895</v>
      </c>
      <c r="D462" s="41" t="s">
        <v>457</v>
      </c>
    </row>
    <row r="463" spans="1:4" x14ac:dyDescent="0.25">
      <c r="A463" s="2" t="s">
        <v>315</v>
      </c>
      <c r="B463" s="42" t="s">
        <v>319</v>
      </c>
      <c r="C463" s="12">
        <v>38235</v>
      </c>
      <c r="D463" s="44" t="s">
        <v>458</v>
      </c>
    </row>
    <row r="464" spans="1:4" x14ac:dyDescent="0.25">
      <c r="A464" s="2" t="s">
        <v>320</v>
      </c>
      <c r="B464" s="39" t="s">
        <v>321</v>
      </c>
      <c r="C464" s="12">
        <v>38723</v>
      </c>
      <c r="D464" s="41" t="s">
        <v>458</v>
      </c>
    </row>
    <row r="465" spans="1:4" x14ac:dyDescent="0.25">
      <c r="A465" s="2" t="s">
        <v>320</v>
      </c>
      <c r="B465" s="42" t="s">
        <v>322</v>
      </c>
      <c r="C465" s="12">
        <v>40203</v>
      </c>
      <c r="D465" s="44" t="s">
        <v>458</v>
      </c>
    </row>
    <row r="466" spans="1:4" x14ac:dyDescent="0.25">
      <c r="A466" s="2" t="s">
        <v>323</v>
      </c>
      <c r="B466" s="39" t="s">
        <v>231</v>
      </c>
      <c r="C466" s="12">
        <v>41528</v>
      </c>
      <c r="D466" s="41" t="s">
        <v>455</v>
      </c>
    </row>
    <row r="467" spans="1:4" x14ac:dyDescent="0.25">
      <c r="A467" s="2" t="s">
        <v>323</v>
      </c>
      <c r="B467" s="42" t="s">
        <v>324</v>
      </c>
      <c r="C467" s="12">
        <v>42241</v>
      </c>
      <c r="D467" s="44" t="s">
        <v>451</v>
      </c>
    </row>
    <row r="468" spans="1:4" x14ac:dyDescent="0.25">
      <c r="A468" s="2" t="s">
        <v>323</v>
      </c>
      <c r="B468" s="39" t="s">
        <v>325</v>
      </c>
      <c r="C468" s="12">
        <v>42241</v>
      </c>
      <c r="D468" s="41" t="s">
        <v>451</v>
      </c>
    </row>
    <row r="469" spans="1:4" x14ac:dyDescent="0.25">
      <c r="A469" s="2" t="s">
        <v>326</v>
      </c>
      <c r="B469" s="42" t="s">
        <v>327</v>
      </c>
      <c r="C469" s="12">
        <v>39082</v>
      </c>
      <c r="D469" s="44" t="s">
        <v>457</v>
      </c>
    </row>
    <row r="470" spans="1:4" x14ac:dyDescent="0.25">
      <c r="A470" s="2" t="s">
        <v>328</v>
      </c>
      <c r="B470" s="39" t="s">
        <v>329</v>
      </c>
      <c r="C470" s="12">
        <v>40264</v>
      </c>
      <c r="D470" s="41" t="s">
        <v>456</v>
      </c>
    </row>
    <row r="471" spans="1:4" x14ac:dyDescent="0.25">
      <c r="A471" s="2" t="s">
        <v>328</v>
      </c>
      <c r="B471" s="42" t="s">
        <v>309</v>
      </c>
      <c r="C471" s="12">
        <v>39895</v>
      </c>
      <c r="D471" s="44" t="s">
        <v>456</v>
      </c>
    </row>
    <row r="472" spans="1:4" x14ac:dyDescent="0.25">
      <c r="A472" s="2" t="s">
        <v>330</v>
      </c>
      <c r="B472" s="39" t="s">
        <v>331</v>
      </c>
      <c r="C472" s="12">
        <v>41075</v>
      </c>
      <c r="D472" s="41" t="s">
        <v>450</v>
      </c>
    </row>
    <row r="473" spans="1:4" x14ac:dyDescent="0.25">
      <c r="A473" s="2" t="s">
        <v>332</v>
      </c>
      <c r="B473" s="42" t="s">
        <v>333</v>
      </c>
      <c r="C473" s="12">
        <v>42043</v>
      </c>
      <c r="D473" s="44" t="s">
        <v>455</v>
      </c>
    </row>
    <row r="474" spans="1:4" x14ac:dyDescent="0.25">
      <c r="A474" s="2" t="s">
        <v>334</v>
      </c>
      <c r="B474" s="39" t="s">
        <v>266</v>
      </c>
      <c r="C474" s="12">
        <v>39883</v>
      </c>
      <c r="D474" s="41" t="s">
        <v>453</v>
      </c>
    </row>
    <row r="475" spans="1:4" x14ac:dyDescent="0.25">
      <c r="A475" s="2" t="s">
        <v>334</v>
      </c>
      <c r="B475" s="42" t="s">
        <v>309</v>
      </c>
      <c r="C475" s="12">
        <v>39162</v>
      </c>
      <c r="D475" s="44" t="s">
        <v>453</v>
      </c>
    </row>
    <row r="476" spans="1:4" x14ac:dyDescent="0.25">
      <c r="A476" s="2" t="s">
        <v>335</v>
      </c>
      <c r="B476" s="39" t="s">
        <v>336</v>
      </c>
      <c r="C476" s="12">
        <v>39194</v>
      </c>
      <c r="D476" s="41" t="s">
        <v>451</v>
      </c>
    </row>
    <row r="477" spans="1:4" x14ac:dyDescent="0.25">
      <c r="A477" s="2" t="s">
        <v>337</v>
      </c>
      <c r="B477" s="42" t="s">
        <v>338</v>
      </c>
      <c r="C477" s="12">
        <v>38078</v>
      </c>
      <c r="D477" s="44" t="s">
        <v>454</v>
      </c>
    </row>
    <row r="478" spans="1:4" x14ac:dyDescent="0.25">
      <c r="A478" s="2" t="s">
        <v>339</v>
      </c>
      <c r="B478" s="39" t="s">
        <v>242</v>
      </c>
      <c r="C478" s="12">
        <v>38779</v>
      </c>
      <c r="D478" s="41" t="s">
        <v>451</v>
      </c>
    </row>
    <row r="479" spans="1:4" x14ac:dyDescent="0.25">
      <c r="A479" s="2" t="s">
        <v>339</v>
      </c>
      <c r="B479" s="42" t="s">
        <v>340</v>
      </c>
      <c r="C479" s="12">
        <v>40025</v>
      </c>
      <c r="D479" s="44" t="s">
        <v>451</v>
      </c>
    </row>
    <row r="480" spans="1:4" x14ac:dyDescent="0.25">
      <c r="A480" s="2" t="s">
        <v>341</v>
      </c>
      <c r="B480" s="39" t="s">
        <v>342</v>
      </c>
      <c r="C480" s="12">
        <v>38257</v>
      </c>
      <c r="D480" s="41" t="s">
        <v>458</v>
      </c>
    </row>
    <row r="481" spans="1:4" x14ac:dyDescent="0.25">
      <c r="A481" s="2" t="s">
        <v>343</v>
      </c>
      <c r="B481" s="42" t="s">
        <v>344</v>
      </c>
      <c r="C481" s="12">
        <v>41629</v>
      </c>
      <c r="D481" s="44" t="s">
        <v>450</v>
      </c>
    </row>
    <row r="482" spans="1:4" x14ac:dyDescent="0.25">
      <c r="A482" s="2" t="s">
        <v>345</v>
      </c>
      <c r="B482" s="39" t="s">
        <v>346</v>
      </c>
      <c r="C482" s="12">
        <v>41081</v>
      </c>
      <c r="D482" s="41" t="s">
        <v>456</v>
      </c>
    </row>
    <row r="483" spans="1:4" x14ac:dyDescent="0.25">
      <c r="A483" s="2" t="s">
        <v>347</v>
      </c>
      <c r="B483" s="42" t="s">
        <v>348</v>
      </c>
      <c r="C483" s="12">
        <v>38399</v>
      </c>
      <c r="D483" s="44" t="s">
        <v>453</v>
      </c>
    </row>
    <row r="484" spans="1:4" x14ac:dyDescent="0.25">
      <c r="A484" s="2" t="s">
        <v>347</v>
      </c>
      <c r="B484" s="39" t="s">
        <v>349</v>
      </c>
      <c r="C484" s="12">
        <v>40759</v>
      </c>
      <c r="D484" s="41" t="s">
        <v>457</v>
      </c>
    </row>
    <row r="485" spans="1:4" x14ac:dyDescent="0.25">
      <c r="A485" s="2" t="s">
        <v>347</v>
      </c>
      <c r="B485" s="42" t="s">
        <v>350</v>
      </c>
      <c r="C485" s="12">
        <v>40018</v>
      </c>
      <c r="D485" s="44" t="s">
        <v>453</v>
      </c>
    </row>
    <row r="486" spans="1:4" x14ac:dyDescent="0.25">
      <c r="A486" s="2" t="s">
        <v>351</v>
      </c>
      <c r="B486" s="39" t="s">
        <v>352</v>
      </c>
      <c r="C486" s="12">
        <v>41573</v>
      </c>
      <c r="D486" s="41" t="s">
        <v>452</v>
      </c>
    </row>
    <row r="487" spans="1:4" x14ac:dyDescent="0.25">
      <c r="A487" s="2" t="s">
        <v>351</v>
      </c>
      <c r="B487" s="42" t="s">
        <v>353</v>
      </c>
      <c r="C487" s="12">
        <v>42937</v>
      </c>
      <c r="D487" s="44" t="s">
        <v>452</v>
      </c>
    </row>
    <row r="488" spans="1:4" x14ac:dyDescent="0.25">
      <c r="A488" s="2" t="s">
        <v>351</v>
      </c>
      <c r="B488" s="39" t="s">
        <v>354</v>
      </c>
      <c r="C488" s="12">
        <v>42400</v>
      </c>
      <c r="D488" s="41" t="s">
        <v>452</v>
      </c>
    </row>
    <row r="489" spans="1:4" x14ac:dyDescent="0.25">
      <c r="A489" s="2" t="s">
        <v>351</v>
      </c>
      <c r="B489" s="42" t="s">
        <v>355</v>
      </c>
      <c r="C489" s="12">
        <v>43530</v>
      </c>
      <c r="D489" s="44" t="s">
        <v>452</v>
      </c>
    </row>
    <row r="490" spans="1:4" x14ac:dyDescent="0.25">
      <c r="A490" s="2" t="s">
        <v>356</v>
      </c>
      <c r="B490" s="39" t="s">
        <v>357</v>
      </c>
      <c r="C490" s="12">
        <v>38112</v>
      </c>
      <c r="D490" s="41" t="s">
        <v>461</v>
      </c>
    </row>
    <row r="491" spans="1:4" x14ac:dyDescent="0.25">
      <c r="A491" s="2" t="s">
        <v>358</v>
      </c>
      <c r="B491" s="42" t="s">
        <v>359</v>
      </c>
      <c r="C491" s="12">
        <v>38649</v>
      </c>
      <c r="D491" s="44" t="s">
        <v>455</v>
      </c>
    </row>
    <row r="492" spans="1:4" x14ac:dyDescent="0.25">
      <c r="A492" s="2" t="s">
        <v>358</v>
      </c>
      <c r="B492" s="39" t="s">
        <v>360</v>
      </c>
      <c r="C492" s="12">
        <v>38259</v>
      </c>
      <c r="D492" s="41" t="s">
        <v>455</v>
      </c>
    </row>
    <row r="493" spans="1:4" x14ac:dyDescent="0.25">
      <c r="A493" s="2" t="s">
        <v>361</v>
      </c>
      <c r="B493" s="42" t="s">
        <v>362</v>
      </c>
      <c r="C493" s="12">
        <v>39183</v>
      </c>
      <c r="D493" s="44" t="s">
        <v>456</v>
      </c>
    </row>
    <row r="494" spans="1:4" x14ac:dyDescent="0.25">
      <c r="A494" s="2" t="s">
        <v>363</v>
      </c>
      <c r="B494" s="39" t="s">
        <v>54</v>
      </c>
      <c r="C494" s="12">
        <v>43640</v>
      </c>
      <c r="D494" s="41" t="s">
        <v>461</v>
      </c>
    </row>
    <row r="495" spans="1:4" x14ac:dyDescent="0.25">
      <c r="A495" s="2" t="s">
        <v>364</v>
      </c>
      <c r="B495" s="42" t="s">
        <v>365</v>
      </c>
      <c r="C495" s="12">
        <v>38421</v>
      </c>
      <c r="D495" s="44" t="s">
        <v>456</v>
      </c>
    </row>
    <row r="496" spans="1:4" x14ac:dyDescent="0.25">
      <c r="A496" s="2" t="s">
        <v>364</v>
      </c>
      <c r="B496" s="39" t="s">
        <v>366</v>
      </c>
      <c r="C496" s="12">
        <v>39823</v>
      </c>
      <c r="D496" s="41" t="s">
        <v>456</v>
      </c>
    </row>
    <row r="497" spans="1:4" x14ac:dyDescent="0.25">
      <c r="A497" s="2" t="s">
        <v>367</v>
      </c>
      <c r="B497" s="42" t="s">
        <v>368</v>
      </c>
      <c r="C497" s="12">
        <v>42690</v>
      </c>
      <c r="D497" s="44" t="s">
        <v>452</v>
      </c>
    </row>
    <row r="498" spans="1:4" x14ac:dyDescent="0.25">
      <c r="A498" s="2" t="s">
        <v>369</v>
      </c>
      <c r="B498" s="39" t="s">
        <v>370</v>
      </c>
      <c r="C498" s="12">
        <v>38042</v>
      </c>
      <c r="D498" s="41" t="s">
        <v>457</v>
      </c>
    </row>
    <row r="499" spans="1:4" x14ac:dyDescent="0.25">
      <c r="A499" s="2" t="s">
        <v>371</v>
      </c>
      <c r="B499" s="42" t="s">
        <v>86</v>
      </c>
      <c r="C499" s="12">
        <v>38883</v>
      </c>
      <c r="D499" s="44" t="s">
        <v>459</v>
      </c>
    </row>
    <row r="500" spans="1:4" x14ac:dyDescent="0.25">
      <c r="A500" s="2" t="s">
        <v>371</v>
      </c>
      <c r="B500" s="39" t="s">
        <v>372</v>
      </c>
      <c r="C500" s="12">
        <v>39869</v>
      </c>
      <c r="D500" s="41" t="s">
        <v>459</v>
      </c>
    </row>
    <row r="501" spans="1:4" x14ac:dyDescent="0.25">
      <c r="A501" s="2" t="s">
        <v>373</v>
      </c>
      <c r="B501" s="42" t="s">
        <v>374</v>
      </c>
      <c r="C501" s="12">
        <v>40065</v>
      </c>
      <c r="D501" s="44" t="s">
        <v>457</v>
      </c>
    </row>
    <row r="502" spans="1:4" x14ac:dyDescent="0.25">
      <c r="A502" s="2" t="s">
        <v>375</v>
      </c>
      <c r="B502" s="39" t="s">
        <v>376</v>
      </c>
      <c r="C502" s="12">
        <v>39023</v>
      </c>
      <c r="D502" s="41" t="s">
        <v>451</v>
      </c>
    </row>
    <row r="503" spans="1:4" x14ac:dyDescent="0.25">
      <c r="A503" s="2" t="s">
        <v>377</v>
      </c>
      <c r="B503" s="42" t="s">
        <v>336</v>
      </c>
      <c r="C503" s="12">
        <v>39714</v>
      </c>
      <c r="D503" s="44" t="s">
        <v>451</v>
      </c>
    </row>
    <row r="504" spans="1:4" x14ac:dyDescent="0.25">
      <c r="A504" s="2" t="s">
        <v>378</v>
      </c>
      <c r="B504" s="39" t="s">
        <v>379</v>
      </c>
      <c r="C504" s="12">
        <v>41647</v>
      </c>
      <c r="D504" s="41" t="s">
        <v>452</v>
      </c>
    </row>
    <row r="505" spans="1:4" x14ac:dyDescent="0.25">
      <c r="A505" s="2" t="s">
        <v>380</v>
      </c>
      <c r="B505" s="42" t="s">
        <v>381</v>
      </c>
      <c r="C505" s="12">
        <v>41689</v>
      </c>
      <c r="D505" s="44" t="s">
        <v>456</v>
      </c>
    </row>
    <row r="506" spans="1:4" x14ac:dyDescent="0.25">
      <c r="A506" s="2" t="s">
        <v>382</v>
      </c>
      <c r="B506" s="39" t="s">
        <v>102</v>
      </c>
      <c r="C506" s="12">
        <v>39061</v>
      </c>
      <c r="D506" s="41" t="s">
        <v>452</v>
      </c>
    </row>
    <row r="507" spans="1:4" x14ac:dyDescent="0.25">
      <c r="A507" s="2" t="s">
        <v>383</v>
      </c>
      <c r="B507" s="42" t="s">
        <v>164</v>
      </c>
      <c r="C507" s="12">
        <v>38917</v>
      </c>
      <c r="D507" s="44" t="s">
        <v>461</v>
      </c>
    </row>
    <row r="508" spans="1:4" x14ac:dyDescent="0.25">
      <c r="A508" s="2" t="s">
        <v>383</v>
      </c>
      <c r="B508" s="39" t="s">
        <v>384</v>
      </c>
      <c r="C508" s="12">
        <v>42483</v>
      </c>
      <c r="D508" s="41" t="s">
        <v>461</v>
      </c>
    </row>
    <row r="509" spans="1:4" x14ac:dyDescent="0.25">
      <c r="A509" s="2" t="s">
        <v>383</v>
      </c>
      <c r="B509" s="42" t="s">
        <v>385</v>
      </c>
      <c r="C509" s="12">
        <v>39825</v>
      </c>
      <c r="D509" s="44" t="s">
        <v>461</v>
      </c>
    </row>
    <row r="510" spans="1:4" x14ac:dyDescent="0.25">
      <c r="A510" s="2" t="s">
        <v>386</v>
      </c>
      <c r="B510" s="39" t="s">
        <v>387</v>
      </c>
      <c r="C510" s="12">
        <v>41820</v>
      </c>
      <c r="D510" s="41" t="s">
        <v>459</v>
      </c>
    </row>
    <row r="511" spans="1:4" x14ac:dyDescent="0.25">
      <c r="A511" s="2" t="s">
        <v>388</v>
      </c>
      <c r="B511" s="42" t="s">
        <v>389</v>
      </c>
      <c r="C511" s="12">
        <v>38279</v>
      </c>
      <c r="D511" s="44" t="s">
        <v>450</v>
      </c>
    </row>
    <row r="512" spans="1:4" x14ac:dyDescent="0.25">
      <c r="A512" s="2" t="s">
        <v>390</v>
      </c>
      <c r="B512" s="39" t="s">
        <v>391</v>
      </c>
      <c r="C512" s="12">
        <v>41911</v>
      </c>
      <c r="D512" s="41" t="s">
        <v>451</v>
      </c>
    </row>
    <row r="513" spans="1:4" x14ac:dyDescent="0.25">
      <c r="A513" s="2" t="s">
        <v>392</v>
      </c>
      <c r="B513" s="42" t="s">
        <v>393</v>
      </c>
      <c r="C513" s="12">
        <v>42389</v>
      </c>
      <c r="D513" s="44" t="s">
        <v>452</v>
      </c>
    </row>
    <row r="514" spans="1:4" x14ac:dyDescent="0.25">
      <c r="A514" s="2" t="s">
        <v>394</v>
      </c>
      <c r="B514" s="39" t="s">
        <v>395</v>
      </c>
      <c r="C514" s="12">
        <v>38082</v>
      </c>
      <c r="D514" s="41" t="s">
        <v>459</v>
      </c>
    </row>
    <row r="515" spans="1:4" x14ac:dyDescent="0.25">
      <c r="A515" s="2" t="s">
        <v>396</v>
      </c>
      <c r="B515" s="42" t="s">
        <v>397</v>
      </c>
      <c r="C515" s="12">
        <v>38731</v>
      </c>
      <c r="D515" s="44" t="s">
        <v>459</v>
      </c>
    </row>
    <row r="516" spans="1:4" x14ac:dyDescent="0.25">
      <c r="A516" s="2" t="s">
        <v>398</v>
      </c>
      <c r="B516" s="39" t="s">
        <v>399</v>
      </c>
      <c r="C516" s="12">
        <v>38516</v>
      </c>
      <c r="D516" s="41" t="s">
        <v>461</v>
      </c>
    </row>
    <row r="517" spans="1:4" x14ac:dyDescent="0.25">
      <c r="A517" s="2" t="s">
        <v>398</v>
      </c>
      <c r="B517" s="42" t="s">
        <v>400</v>
      </c>
      <c r="C517" s="12">
        <v>40542</v>
      </c>
      <c r="D517" s="44" t="s">
        <v>451</v>
      </c>
    </row>
    <row r="518" spans="1:4" x14ac:dyDescent="0.25">
      <c r="A518" s="2" t="s">
        <v>401</v>
      </c>
      <c r="B518" s="39" t="s">
        <v>402</v>
      </c>
      <c r="C518" s="12">
        <v>42314</v>
      </c>
      <c r="D518" s="41" t="s">
        <v>458</v>
      </c>
    </row>
    <row r="519" spans="1:4" x14ac:dyDescent="0.25">
      <c r="A519" s="2" t="s">
        <v>403</v>
      </c>
      <c r="B519" s="42" t="s">
        <v>404</v>
      </c>
      <c r="C519" s="12">
        <v>38922</v>
      </c>
      <c r="D519" s="44" t="s">
        <v>454</v>
      </c>
    </row>
    <row r="520" spans="1:4" x14ac:dyDescent="0.25">
      <c r="A520" s="2" t="s">
        <v>403</v>
      </c>
      <c r="B520" s="39" t="s">
        <v>321</v>
      </c>
      <c r="C520" s="12">
        <v>39673</v>
      </c>
      <c r="D520" s="41" t="s">
        <v>454</v>
      </c>
    </row>
    <row r="521" spans="1:4" x14ac:dyDescent="0.25">
      <c r="A521" s="2" t="s">
        <v>405</v>
      </c>
      <c r="B521" s="42" t="s">
        <v>366</v>
      </c>
      <c r="C521" s="12">
        <v>43201</v>
      </c>
      <c r="D521" s="44" t="s">
        <v>455</v>
      </c>
    </row>
    <row r="522" spans="1:4" x14ac:dyDescent="0.25">
      <c r="A522" s="2" t="s">
        <v>406</v>
      </c>
      <c r="B522" s="39" t="s">
        <v>210</v>
      </c>
      <c r="C522" s="12">
        <v>37981</v>
      </c>
      <c r="D522" s="41" t="s">
        <v>451</v>
      </c>
    </row>
    <row r="523" spans="1:4" x14ac:dyDescent="0.25">
      <c r="A523" s="2" t="s">
        <v>406</v>
      </c>
      <c r="B523" s="42" t="s">
        <v>407</v>
      </c>
      <c r="C523" s="12">
        <v>38628</v>
      </c>
      <c r="D523" s="44" t="s">
        <v>451</v>
      </c>
    </row>
    <row r="524" spans="1:4" x14ac:dyDescent="0.25">
      <c r="A524" s="2" t="s">
        <v>408</v>
      </c>
      <c r="B524" s="39" t="s">
        <v>409</v>
      </c>
      <c r="C524" s="12">
        <v>39326</v>
      </c>
      <c r="D524" s="41" t="s">
        <v>454</v>
      </c>
    </row>
    <row r="525" spans="1:4" x14ac:dyDescent="0.25">
      <c r="A525" s="2" t="s">
        <v>410</v>
      </c>
      <c r="B525" s="42" t="s">
        <v>411</v>
      </c>
      <c r="C525" s="12">
        <v>40073</v>
      </c>
      <c r="D525" s="44" t="s">
        <v>459</v>
      </c>
    </row>
    <row r="526" spans="1:4" x14ac:dyDescent="0.25">
      <c r="A526" s="2" t="s">
        <v>410</v>
      </c>
      <c r="B526" s="39" t="s">
        <v>412</v>
      </c>
      <c r="C526" s="12">
        <v>39395</v>
      </c>
      <c r="D526" s="41" t="s">
        <v>459</v>
      </c>
    </row>
    <row r="527" spans="1:4" x14ac:dyDescent="0.25">
      <c r="A527" s="2" t="s">
        <v>410</v>
      </c>
      <c r="B527" s="42" t="s">
        <v>325</v>
      </c>
      <c r="C527" s="12">
        <v>42262</v>
      </c>
      <c r="D527" s="44" t="s">
        <v>459</v>
      </c>
    </row>
    <row r="528" spans="1:4" x14ac:dyDescent="0.25">
      <c r="A528" s="2" t="s">
        <v>413</v>
      </c>
      <c r="B528" s="39" t="s">
        <v>414</v>
      </c>
      <c r="C528" s="12">
        <v>42736</v>
      </c>
      <c r="D528" s="41" t="s">
        <v>451</v>
      </c>
    </row>
    <row r="529" spans="1:4" x14ac:dyDescent="0.25">
      <c r="A529" s="2" t="s">
        <v>415</v>
      </c>
      <c r="B529" s="42" t="s">
        <v>416</v>
      </c>
      <c r="C529" s="12">
        <v>40230</v>
      </c>
      <c r="D529" s="44" t="s">
        <v>459</v>
      </c>
    </row>
    <row r="530" spans="1:4" x14ac:dyDescent="0.25">
      <c r="A530" s="2" t="s">
        <v>415</v>
      </c>
      <c r="B530" s="39" t="s">
        <v>54</v>
      </c>
      <c r="C530" s="12">
        <v>39275</v>
      </c>
      <c r="D530" s="41" t="s">
        <v>459</v>
      </c>
    </row>
    <row r="531" spans="1:4" x14ac:dyDescent="0.25">
      <c r="A531" s="2" t="s">
        <v>417</v>
      </c>
      <c r="B531" s="42" t="s">
        <v>418</v>
      </c>
      <c r="C531" s="12">
        <v>38784</v>
      </c>
      <c r="D531" s="44" t="s">
        <v>452</v>
      </c>
    </row>
    <row r="532" spans="1:4" x14ac:dyDescent="0.25">
      <c r="A532" s="2" t="s">
        <v>419</v>
      </c>
      <c r="B532" s="39" t="s">
        <v>148</v>
      </c>
      <c r="C532" s="12">
        <v>38742</v>
      </c>
      <c r="D532" s="41" t="s">
        <v>461</v>
      </c>
    </row>
    <row r="533" spans="1:4" x14ac:dyDescent="0.25">
      <c r="A533" s="2" t="s">
        <v>419</v>
      </c>
      <c r="B533" s="42" t="s">
        <v>173</v>
      </c>
      <c r="C533" s="12">
        <v>39585</v>
      </c>
      <c r="D533" s="44" t="s">
        <v>461</v>
      </c>
    </row>
    <row r="534" spans="1:4" x14ac:dyDescent="0.25">
      <c r="A534" s="2" t="s">
        <v>420</v>
      </c>
      <c r="B534" s="39" t="s">
        <v>421</v>
      </c>
      <c r="C534" s="12">
        <v>41563</v>
      </c>
      <c r="D534" s="41" t="s">
        <v>458</v>
      </c>
    </row>
    <row r="535" spans="1:4" x14ac:dyDescent="0.25">
      <c r="A535" s="2" t="s">
        <v>422</v>
      </c>
      <c r="B535" s="42" t="s">
        <v>423</v>
      </c>
      <c r="C535" s="12">
        <v>38303</v>
      </c>
      <c r="D535" s="44" t="s">
        <v>460</v>
      </c>
    </row>
    <row r="536" spans="1:4" x14ac:dyDescent="0.25">
      <c r="A536" s="2" t="s">
        <v>424</v>
      </c>
      <c r="B536" s="39" t="s">
        <v>425</v>
      </c>
      <c r="C536" s="12">
        <v>42941</v>
      </c>
      <c r="D536" s="41" t="s">
        <v>456</v>
      </c>
    </row>
    <row r="537" spans="1:4" x14ac:dyDescent="0.25">
      <c r="A537" s="2" t="s">
        <v>426</v>
      </c>
      <c r="B537" s="42" t="s">
        <v>427</v>
      </c>
      <c r="C537" s="12">
        <v>38002</v>
      </c>
      <c r="D537" s="44" t="s">
        <v>457</v>
      </c>
    </row>
    <row r="538" spans="1:4" x14ac:dyDescent="0.25">
      <c r="A538" s="2" t="s">
        <v>428</v>
      </c>
      <c r="B538" s="39" t="s">
        <v>429</v>
      </c>
      <c r="C538" s="12">
        <v>43363</v>
      </c>
      <c r="D538" s="41" t="s">
        <v>455</v>
      </c>
    </row>
    <row r="539" spans="1:4" x14ac:dyDescent="0.25">
      <c r="A539" s="2" t="s">
        <v>430</v>
      </c>
      <c r="B539" s="42" t="s">
        <v>172</v>
      </c>
      <c r="C539" s="12">
        <v>38118</v>
      </c>
      <c r="D539" s="44" t="s">
        <v>458</v>
      </c>
    </row>
    <row r="540" spans="1:4" x14ac:dyDescent="0.25">
      <c r="A540" s="2" t="s">
        <v>430</v>
      </c>
      <c r="B540" s="39" t="s">
        <v>294</v>
      </c>
      <c r="C540" s="12">
        <v>39785</v>
      </c>
      <c r="D540" s="41" t="s">
        <v>458</v>
      </c>
    </row>
    <row r="541" spans="1:4" x14ac:dyDescent="0.25">
      <c r="A541" s="2" t="s">
        <v>430</v>
      </c>
      <c r="B541" s="42" t="s">
        <v>431</v>
      </c>
      <c r="C541" s="12">
        <v>39022</v>
      </c>
      <c r="D541" s="44" t="s">
        <v>458</v>
      </c>
    </row>
    <row r="542" spans="1:4" x14ac:dyDescent="0.25">
      <c r="A542" s="2" t="s">
        <v>432</v>
      </c>
      <c r="B542" s="39" t="s">
        <v>108</v>
      </c>
      <c r="C542" s="12">
        <v>42073</v>
      </c>
      <c r="D542" s="41" t="s">
        <v>451</v>
      </c>
    </row>
    <row r="543" spans="1:4" x14ac:dyDescent="0.25">
      <c r="A543" s="2" t="s">
        <v>433</v>
      </c>
      <c r="B543" s="42" t="s">
        <v>434</v>
      </c>
      <c r="C543" s="12">
        <v>41967</v>
      </c>
      <c r="D543" s="44" t="s">
        <v>453</v>
      </c>
    </row>
    <row r="544" spans="1:4" x14ac:dyDescent="0.25">
      <c r="A544" s="2" t="s">
        <v>435</v>
      </c>
      <c r="B544" s="39" t="s">
        <v>436</v>
      </c>
      <c r="C544" s="12">
        <v>42437</v>
      </c>
      <c r="D544" s="41" t="s">
        <v>452</v>
      </c>
    </row>
    <row r="545" spans="1:4" x14ac:dyDescent="0.25">
      <c r="A545" s="2" t="s">
        <v>435</v>
      </c>
      <c r="B545" s="42" t="s">
        <v>54</v>
      </c>
      <c r="C545" s="12">
        <v>43586</v>
      </c>
      <c r="D545" s="44" t="s">
        <v>452</v>
      </c>
    </row>
    <row r="546" spans="1:4" x14ac:dyDescent="0.25">
      <c r="A546" s="2" t="s">
        <v>437</v>
      </c>
      <c r="B546" s="39" t="s">
        <v>438</v>
      </c>
      <c r="C546" s="12">
        <v>41889</v>
      </c>
      <c r="D546" s="41" t="s">
        <v>450</v>
      </c>
    </row>
    <row r="547" spans="1:4" x14ac:dyDescent="0.25">
      <c r="A547" s="2" t="s">
        <v>439</v>
      </c>
      <c r="B547" s="42" t="s">
        <v>440</v>
      </c>
      <c r="C547" s="12">
        <v>43238</v>
      </c>
      <c r="D547" s="44" t="s">
        <v>456</v>
      </c>
    </row>
    <row r="548" spans="1:4" x14ac:dyDescent="0.25">
      <c r="A548" s="2" t="s">
        <v>439</v>
      </c>
      <c r="B548" s="39" t="s">
        <v>441</v>
      </c>
      <c r="C548" s="12">
        <v>39070</v>
      </c>
      <c r="D548" s="41" t="s">
        <v>456</v>
      </c>
    </row>
    <row r="549" spans="1:4" x14ac:dyDescent="0.25">
      <c r="A549" s="2" t="s">
        <v>439</v>
      </c>
      <c r="B549" s="42" t="s">
        <v>442</v>
      </c>
      <c r="C549" s="12">
        <v>38029</v>
      </c>
      <c r="D549" s="44" t="s">
        <v>456</v>
      </c>
    </row>
    <row r="550" spans="1:4" x14ac:dyDescent="0.25">
      <c r="A550" s="2" t="s">
        <v>443</v>
      </c>
      <c r="B550" s="39" t="s">
        <v>40</v>
      </c>
      <c r="C550" s="12">
        <v>38743</v>
      </c>
      <c r="D550" s="41" t="s">
        <v>457</v>
      </c>
    </row>
    <row r="551" spans="1:4" x14ac:dyDescent="0.25">
      <c r="A551" s="2" t="s">
        <v>443</v>
      </c>
      <c r="B551" s="42" t="s">
        <v>321</v>
      </c>
      <c r="C551" s="12">
        <v>40259</v>
      </c>
      <c r="D551" s="44" t="s">
        <v>457</v>
      </c>
    </row>
    <row r="552" spans="1:4" x14ac:dyDescent="0.25">
      <c r="A552" s="2" t="s">
        <v>444</v>
      </c>
      <c r="B552" s="39" t="s">
        <v>445</v>
      </c>
      <c r="C552" s="12">
        <v>39554</v>
      </c>
      <c r="D552" s="41" t="s">
        <v>458</v>
      </c>
    </row>
    <row r="553" spans="1:4" x14ac:dyDescent="0.25">
      <c r="A553" s="2" t="s">
        <v>446</v>
      </c>
      <c r="B553" s="42" t="s">
        <v>447</v>
      </c>
      <c r="C553" s="12">
        <v>38389</v>
      </c>
      <c r="D553" s="44" t="s">
        <v>458</v>
      </c>
    </row>
    <row r="554" spans="1:4" x14ac:dyDescent="0.25">
      <c r="A554" s="2" t="s">
        <v>446</v>
      </c>
      <c r="B554" s="39" t="s">
        <v>112</v>
      </c>
      <c r="C554" s="12">
        <v>40017</v>
      </c>
      <c r="D554" s="41" t="s">
        <v>458</v>
      </c>
    </row>
    <row r="555" spans="1:4" x14ac:dyDescent="0.25">
      <c r="A555" s="2" t="s">
        <v>448</v>
      </c>
      <c r="B555" s="42" t="s">
        <v>102</v>
      </c>
      <c r="C555" s="12">
        <v>42360</v>
      </c>
      <c r="D555" s="44" t="s">
        <v>459</v>
      </c>
    </row>
    <row r="556" spans="1:4" x14ac:dyDescent="0.25">
      <c r="A556" s="2" t="s">
        <v>448</v>
      </c>
      <c r="B556" s="45" t="s">
        <v>449</v>
      </c>
      <c r="C556" s="12">
        <v>43256</v>
      </c>
      <c r="D556" s="47" t="s">
        <v>459</v>
      </c>
    </row>
    <row r="557" spans="1:4" x14ac:dyDescent="0.25">
      <c r="C557" s="12"/>
    </row>
  </sheetData>
  <autoFilter ref="A2:P556">
    <sortState ref="A279:P279">
      <sortCondition ref="A2:A279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7"/>
  <sheetViews>
    <sheetView workbookViewId="0">
      <selection activeCell="A4" sqref="A4"/>
    </sheetView>
  </sheetViews>
  <sheetFormatPr baseColWidth="10" defaultColWidth="10.7109375" defaultRowHeight="15" x14ac:dyDescent="0.25"/>
  <cols>
    <col min="8" max="11" width="5.7109375" customWidth="1"/>
  </cols>
  <sheetData>
    <row r="1" spans="1:16" x14ac:dyDescent="0.25">
      <c r="A1" t="s">
        <v>474</v>
      </c>
      <c r="B1" t="s">
        <v>475</v>
      </c>
    </row>
    <row r="2" spans="1:16" ht="45.75" thickBot="1" x14ac:dyDescent="0.3">
      <c r="A2" s="6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9" t="s">
        <v>23</v>
      </c>
      <c r="I2" s="9" t="s">
        <v>24</v>
      </c>
      <c r="J2" s="9" t="s">
        <v>25</v>
      </c>
      <c r="K2" s="9" t="s">
        <v>26</v>
      </c>
      <c r="L2" s="7" t="s">
        <v>7</v>
      </c>
      <c r="M2" s="10" t="s">
        <v>27</v>
      </c>
      <c r="N2" s="10" t="s">
        <v>8</v>
      </c>
      <c r="O2" s="10" t="s">
        <v>9</v>
      </c>
      <c r="P2" s="10" t="s">
        <v>10</v>
      </c>
    </row>
    <row r="3" spans="1:16" ht="15.75" thickTop="1" x14ac:dyDescent="0.25">
      <c r="A3" t="e">
        <f ca="1">IF(ROWS($1:1)&lt;=COUNTIF('effectif equipe'!#REF!,$A$1),INDEX(MesData,SMALL(IF('effectif equipe'!#REF!=$A$1,ROW(INDIRECT("1:"&amp;ROWS('effectif equipe'!#REF!)))),ROWS($1:1)),1),"")</f>
        <v>#REF!</v>
      </c>
      <c r="B3" s="39" t="s">
        <v>34</v>
      </c>
      <c r="C3" s="40">
        <v>40821</v>
      </c>
    </row>
    <row r="4" spans="1:16" x14ac:dyDescent="0.25">
      <c r="A4" t="e">
        <f ca="1">IF(ROWS($1:2)&lt;=COUNTIF('effectif equipe'!#REF!,$A$1),INDEX(MesData,SMALL(IF('effectif equipe'!#REF!=$A$1,ROW(INDIRECT("1:"&amp;ROWS('effectif equipe'!#REF!)))),ROWS($1:2)),1),"")</f>
        <v>#REF!</v>
      </c>
      <c r="B4" s="42" t="s">
        <v>36</v>
      </c>
      <c r="C4" s="43">
        <v>42376</v>
      </c>
    </row>
    <row r="5" spans="1:16" x14ac:dyDescent="0.25">
      <c r="A5" t="e">
        <f ca="1">IF(ROWS($1:3)&lt;=COUNTIF('effectif equipe'!#REF!,$A$1),INDEX(MesData,SMALL(IF('effectif equipe'!#REF!=$A$1,ROW(INDIRECT("1:"&amp;ROWS('effectif equipe'!#REF!)))),ROWS($1:3)),1),"")</f>
        <v>#REF!</v>
      </c>
      <c r="B5" s="39" t="s">
        <v>38</v>
      </c>
      <c r="C5" s="40">
        <v>43779</v>
      </c>
    </row>
    <row r="6" spans="1:16" x14ac:dyDescent="0.25">
      <c r="A6" t="e">
        <f ca="1">IF(ROWS($1:4)&lt;=COUNTIF(#REF!,$A$1),INDEX(MesData,SMALL(IF(#REF!=$A$1,ROW(INDIRECT("1:"&amp;ROWS(#REF!)))),ROWS($1:4)),1),"")</f>
        <v>#REF!</v>
      </c>
      <c r="B6" s="42" t="s">
        <v>40</v>
      </c>
      <c r="C6" s="43">
        <v>42000</v>
      </c>
    </row>
    <row r="7" spans="1:16" x14ac:dyDescent="0.25">
      <c r="A7" t="e">
        <f ca="1">IF(ROWS($1:5)&lt;=COUNTIF(#REF!,$A$1),INDEX(MesData,SMALL(IF(#REF!=$A$1,ROW(INDIRECT("1:"&amp;ROWS(#REF!)))),ROWS($1:5)),1),"")</f>
        <v>#REF!</v>
      </c>
      <c r="B7" s="39" t="s">
        <v>42</v>
      </c>
      <c r="C7" s="40">
        <v>38224</v>
      </c>
    </row>
    <row r="8" spans="1:16" x14ac:dyDescent="0.25">
      <c r="A8" t="e">
        <f ca="1">IF(ROWS($1:6)&lt;=COUNTIF(#REF!,$A$1),INDEX(MesData,SMALL(IF(#REF!=$A$1,ROW(INDIRECT("1:"&amp;ROWS(#REF!)))),ROWS($1:6)),1),"")</f>
        <v>#REF!</v>
      </c>
      <c r="B8" s="42" t="s">
        <v>43</v>
      </c>
      <c r="C8" s="43">
        <v>39077</v>
      </c>
    </row>
    <row r="9" spans="1:16" x14ac:dyDescent="0.25">
      <c r="A9" t="e">
        <f ca="1">IF(ROWS($1:7)&lt;=COUNTIF(#REF!,$A$1),INDEX(MesData,SMALL(IF(#REF!=$A$1,ROW(INDIRECT("1:"&amp;ROWS(#REF!)))),ROWS($1:7)),1),"")</f>
        <v>#REF!</v>
      </c>
      <c r="B9" s="39" t="s">
        <v>45</v>
      </c>
      <c r="C9" s="40">
        <v>38129</v>
      </c>
    </row>
    <row r="10" spans="1:16" x14ac:dyDescent="0.25">
      <c r="A10" s="2" t="s">
        <v>44</v>
      </c>
      <c r="B10" s="42" t="s">
        <v>46</v>
      </c>
      <c r="C10" s="43">
        <v>38565</v>
      </c>
    </row>
    <row r="11" spans="1:16" x14ac:dyDescent="0.25">
      <c r="A11" s="2" t="s">
        <v>47</v>
      </c>
      <c r="B11" s="39" t="s">
        <v>48</v>
      </c>
      <c r="C11" s="40">
        <v>41903</v>
      </c>
    </row>
    <row r="12" spans="1:16" x14ac:dyDescent="0.25">
      <c r="A12" s="2" t="s">
        <v>47</v>
      </c>
      <c r="B12" s="42" t="s">
        <v>49</v>
      </c>
      <c r="C12" s="43">
        <v>41220</v>
      </c>
    </row>
    <row r="13" spans="1:16" x14ac:dyDescent="0.25">
      <c r="A13" s="2" t="s">
        <v>50</v>
      </c>
      <c r="B13" s="39" t="s">
        <v>51</v>
      </c>
      <c r="C13" s="40">
        <v>38545</v>
      </c>
    </row>
    <row r="14" spans="1:16" x14ac:dyDescent="0.25">
      <c r="A14" s="2" t="s">
        <v>52</v>
      </c>
      <c r="B14" s="42" t="s">
        <v>53</v>
      </c>
      <c r="C14" s="43">
        <v>42204</v>
      </c>
    </row>
    <row r="15" spans="1:16" x14ac:dyDescent="0.25">
      <c r="A15" s="2" t="s">
        <v>52</v>
      </c>
      <c r="B15" s="39" t="s">
        <v>54</v>
      </c>
      <c r="C15" s="40">
        <v>38767</v>
      </c>
    </row>
    <row r="16" spans="1:16" x14ac:dyDescent="0.25">
      <c r="A16" s="2" t="s">
        <v>55</v>
      </c>
      <c r="B16" s="42" t="s">
        <v>56</v>
      </c>
      <c r="C16" s="43">
        <v>38043</v>
      </c>
    </row>
    <row r="17" spans="1:3" x14ac:dyDescent="0.25">
      <c r="A17" s="2" t="s">
        <v>55</v>
      </c>
      <c r="B17" s="39" t="s">
        <v>57</v>
      </c>
      <c r="C17" s="40">
        <v>42160</v>
      </c>
    </row>
    <row r="18" spans="1:3" x14ac:dyDescent="0.25">
      <c r="A18" s="2" t="s">
        <v>55</v>
      </c>
      <c r="B18" s="42" t="s">
        <v>58</v>
      </c>
      <c r="C18" s="43">
        <v>39174</v>
      </c>
    </row>
    <row r="19" spans="1:3" x14ac:dyDescent="0.25">
      <c r="A19" s="2" t="s">
        <v>55</v>
      </c>
      <c r="B19" s="39" t="s">
        <v>59</v>
      </c>
      <c r="C19" s="40">
        <v>38712</v>
      </c>
    </row>
    <row r="20" spans="1:3" x14ac:dyDescent="0.25">
      <c r="A20" s="2" t="s">
        <v>60</v>
      </c>
      <c r="B20" s="42" t="s">
        <v>61</v>
      </c>
      <c r="C20" s="43">
        <v>41411</v>
      </c>
    </row>
    <row r="21" spans="1:3" x14ac:dyDescent="0.25">
      <c r="A21" s="2" t="s">
        <v>62</v>
      </c>
      <c r="B21" s="39" t="s">
        <v>63</v>
      </c>
      <c r="C21" s="40">
        <v>38424</v>
      </c>
    </row>
    <row r="22" spans="1:3" x14ac:dyDescent="0.25">
      <c r="A22" s="2" t="s">
        <v>64</v>
      </c>
      <c r="B22" s="42" t="s">
        <v>65</v>
      </c>
      <c r="C22" s="43">
        <v>39164</v>
      </c>
    </row>
    <row r="23" spans="1:3" x14ac:dyDescent="0.25">
      <c r="A23" s="2" t="s">
        <v>64</v>
      </c>
      <c r="B23" s="39" t="s">
        <v>66</v>
      </c>
      <c r="C23" s="40">
        <v>40376</v>
      </c>
    </row>
    <row r="24" spans="1:3" x14ac:dyDescent="0.25">
      <c r="A24" s="2" t="s">
        <v>64</v>
      </c>
      <c r="B24" s="42" t="s">
        <v>67</v>
      </c>
      <c r="C24" s="43">
        <v>39715</v>
      </c>
    </row>
    <row r="25" spans="1:3" x14ac:dyDescent="0.25">
      <c r="A25" s="2" t="s">
        <v>68</v>
      </c>
      <c r="B25" s="39" t="s">
        <v>69</v>
      </c>
      <c r="C25" s="40">
        <v>41577</v>
      </c>
    </row>
    <row r="26" spans="1:3" x14ac:dyDescent="0.25">
      <c r="A26" s="2" t="s">
        <v>68</v>
      </c>
      <c r="B26" s="42" t="s">
        <v>70</v>
      </c>
      <c r="C26" s="43">
        <v>40987</v>
      </c>
    </row>
    <row r="27" spans="1:3" x14ac:dyDescent="0.25">
      <c r="A27" s="2" t="s">
        <v>71</v>
      </c>
      <c r="B27" s="39" t="s">
        <v>72</v>
      </c>
      <c r="C27" s="40">
        <v>41002</v>
      </c>
    </row>
    <row r="28" spans="1:3" x14ac:dyDescent="0.25">
      <c r="A28" s="2" t="s">
        <v>71</v>
      </c>
      <c r="B28" s="42" t="s">
        <v>73</v>
      </c>
      <c r="C28" s="43">
        <v>40507</v>
      </c>
    </row>
    <row r="29" spans="1:3" x14ac:dyDescent="0.25">
      <c r="A29" s="2" t="s">
        <v>74</v>
      </c>
      <c r="B29" s="39" t="s">
        <v>75</v>
      </c>
      <c r="C29" s="40">
        <v>41208</v>
      </c>
    </row>
    <row r="30" spans="1:3" x14ac:dyDescent="0.25">
      <c r="A30" s="2" t="s">
        <v>76</v>
      </c>
      <c r="B30" s="42" t="s">
        <v>77</v>
      </c>
      <c r="C30" s="43">
        <v>38540</v>
      </c>
    </row>
    <row r="31" spans="1:3" x14ac:dyDescent="0.25">
      <c r="A31" s="2" t="s">
        <v>78</v>
      </c>
      <c r="B31" s="39" t="s">
        <v>79</v>
      </c>
      <c r="C31" s="40">
        <v>41431</v>
      </c>
    </row>
    <row r="32" spans="1:3" x14ac:dyDescent="0.25">
      <c r="A32" s="2" t="s">
        <v>78</v>
      </c>
      <c r="B32" s="42" t="s">
        <v>80</v>
      </c>
      <c r="C32" s="43">
        <v>41007</v>
      </c>
    </row>
    <row r="33" spans="1:3" x14ac:dyDescent="0.25">
      <c r="A33" s="2" t="s">
        <v>81</v>
      </c>
      <c r="B33" s="39" t="s">
        <v>82</v>
      </c>
      <c r="C33" s="40">
        <v>37653</v>
      </c>
    </row>
    <row r="34" spans="1:3" x14ac:dyDescent="0.25">
      <c r="A34" s="2" t="s">
        <v>83</v>
      </c>
      <c r="B34" s="42" t="s">
        <v>84</v>
      </c>
      <c r="C34" s="43">
        <v>39241</v>
      </c>
    </row>
    <row r="35" spans="1:3" x14ac:dyDescent="0.25">
      <c r="A35" s="2" t="s">
        <v>85</v>
      </c>
      <c r="B35" s="39" t="s">
        <v>86</v>
      </c>
      <c r="C35" s="40">
        <v>41253</v>
      </c>
    </row>
    <row r="36" spans="1:3" x14ac:dyDescent="0.25">
      <c r="A36" s="2" t="s">
        <v>87</v>
      </c>
      <c r="B36" s="42" t="s">
        <v>88</v>
      </c>
      <c r="C36" s="43">
        <v>40909</v>
      </c>
    </row>
    <row r="37" spans="1:3" x14ac:dyDescent="0.25">
      <c r="A37" s="2" t="s">
        <v>89</v>
      </c>
      <c r="B37" s="39" t="s">
        <v>90</v>
      </c>
      <c r="C37" s="40">
        <v>41868</v>
      </c>
    </row>
    <row r="38" spans="1:3" x14ac:dyDescent="0.25">
      <c r="A38" s="2" t="s">
        <v>91</v>
      </c>
      <c r="B38" s="42" t="s">
        <v>92</v>
      </c>
      <c r="C38" s="43">
        <v>38601</v>
      </c>
    </row>
    <row r="39" spans="1:3" x14ac:dyDescent="0.25">
      <c r="A39" s="2" t="s">
        <v>91</v>
      </c>
      <c r="B39" s="39" t="s">
        <v>40</v>
      </c>
      <c r="C39" s="40">
        <v>39605</v>
      </c>
    </row>
    <row r="40" spans="1:3" x14ac:dyDescent="0.25">
      <c r="A40" s="2" t="s">
        <v>93</v>
      </c>
      <c r="B40" s="42" t="s">
        <v>94</v>
      </c>
      <c r="C40" s="43">
        <v>40972</v>
      </c>
    </row>
    <row r="41" spans="1:3" x14ac:dyDescent="0.25">
      <c r="A41" s="2" t="s">
        <v>95</v>
      </c>
      <c r="B41" s="39" t="s">
        <v>96</v>
      </c>
      <c r="C41" s="40">
        <v>39231</v>
      </c>
    </row>
    <row r="42" spans="1:3" x14ac:dyDescent="0.25">
      <c r="A42" s="2" t="s">
        <v>95</v>
      </c>
      <c r="B42" s="42" t="s">
        <v>97</v>
      </c>
      <c r="C42" s="43">
        <v>39707</v>
      </c>
    </row>
    <row r="43" spans="1:3" x14ac:dyDescent="0.25">
      <c r="A43" s="2" t="s">
        <v>95</v>
      </c>
      <c r="B43" s="39" t="s">
        <v>98</v>
      </c>
      <c r="C43" s="40">
        <v>40611</v>
      </c>
    </row>
    <row r="44" spans="1:3" x14ac:dyDescent="0.25">
      <c r="A44" s="2" t="s">
        <v>99</v>
      </c>
      <c r="B44" s="42" t="s">
        <v>100</v>
      </c>
      <c r="C44" s="43">
        <v>39197</v>
      </c>
    </row>
    <row r="45" spans="1:3" x14ac:dyDescent="0.25">
      <c r="A45" s="2" t="s">
        <v>101</v>
      </c>
      <c r="B45" s="39" t="s">
        <v>102</v>
      </c>
      <c r="C45" s="40">
        <v>38589</v>
      </c>
    </row>
    <row r="46" spans="1:3" x14ac:dyDescent="0.25">
      <c r="A46" s="2" t="s">
        <v>103</v>
      </c>
      <c r="B46" s="42" t="s">
        <v>104</v>
      </c>
      <c r="C46" s="43">
        <v>40163</v>
      </c>
    </row>
    <row r="47" spans="1:3" x14ac:dyDescent="0.25">
      <c r="A47" s="2" t="s">
        <v>105</v>
      </c>
      <c r="B47" s="39" t="s">
        <v>106</v>
      </c>
      <c r="C47" s="40">
        <v>39009</v>
      </c>
    </row>
    <row r="48" spans="1:3" x14ac:dyDescent="0.25">
      <c r="A48" s="2" t="s">
        <v>107</v>
      </c>
      <c r="B48" s="42" t="s">
        <v>108</v>
      </c>
      <c r="C48" s="43">
        <v>43070</v>
      </c>
    </row>
    <row r="49" spans="1:3" x14ac:dyDescent="0.25">
      <c r="A49" s="2" t="s">
        <v>109</v>
      </c>
      <c r="B49" s="39" t="s">
        <v>110</v>
      </c>
      <c r="C49" s="40">
        <v>40544</v>
      </c>
    </row>
    <row r="50" spans="1:3" x14ac:dyDescent="0.25">
      <c r="A50" s="2" t="s">
        <v>109</v>
      </c>
      <c r="B50" s="42" t="s">
        <v>111</v>
      </c>
      <c r="C50" s="43">
        <v>41544</v>
      </c>
    </row>
    <row r="51" spans="1:3" x14ac:dyDescent="0.25">
      <c r="A51" s="2" t="s">
        <v>109</v>
      </c>
      <c r="B51" s="39" t="s">
        <v>112</v>
      </c>
      <c r="C51" s="40">
        <v>42605</v>
      </c>
    </row>
    <row r="52" spans="1:3" x14ac:dyDescent="0.25">
      <c r="A52" s="2" t="s">
        <v>113</v>
      </c>
      <c r="B52" s="42" t="s">
        <v>114</v>
      </c>
      <c r="C52" s="43">
        <v>42894</v>
      </c>
    </row>
    <row r="53" spans="1:3" x14ac:dyDescent="0.25">
      <c r="A53" s="2" t="s">
        <v>115</v>
      </c>
      <c r="B53" s="39" t="s">
        <v>116</v>
      </c>
      <c r="C53" s="40">
        <v>39415</v>
      </c>
    </row>
    <row r="54" spans="1:3" x14ac:dyDescent="0.25">
      <c r="A54" s="2" t="s">
        <v>117</v>
      </c>
      <c r="B54" s="42" t="s">
        <v>118</v>
      </c>
      <c r="C54" s="43">
        <v>41103</v>
      </c>
    </row>
    <row r="55" spans="1:3" x14ac:dyDescent="0.25">
      <c r="A55" s="2" t="s">
        <v>117</v>
      </c>
      <c r="B55" s="39" t="s">
        <v>119</v>
      </c>
      <c r="C55" s="40">
        <v>40498</v>
      </c>
    </row>
    <row r="56" spans="1:3" x14ac:dyDescent="0.25">
      <c r="A56" s="2" t="s">
        <v>120</v>
      </c>
      <c r="B56" s="42" t="s">
        <v>121</v>
      </c>
      <c r="C56" s="43">
        <v>39538</v>
      </c>
    </row>
    <row r="57" spans="1:3" x14ac:dyDescent="0.25">
      <c r="A57" s="2" t="s">
        <v>120</v>
      </c>
      <c r="B57" s="39" t="s">
        <v>122</v>
      </c>
      <c r="C57" s="40">
        <v>42604</v>
      </c>
    </row>
    <row r="58" spans="1:3" x14ac:dyDescent="0.25">
      <c r="A58" s="2" t="s">
        <v>120</v>
      </c>
      <c r="B58" s="42" t="s">
        <v>123</v>
      </c>
      <c r="C58" s="43">
        <v>40631</v>
      </c>
    </row>
    <row r="59" spans="1:3" x14ac:dyDescent="0.25">
      <c r="A59" s="2" t="s">
        <v>120</v>
      </c>
      <c r="B59" s="39" t="s">
        <v>124</v>
      </c>
      <c r="C59" s="40">
        <v>43977</v>
      </c>
    </row>
    <row r="60" spans="1:3" x14ac:dyDescent="0.25">
      <c r="A60" s="2" t="s">
        <v>120</v>
      </c>
      <c r="B60" s="42" t="s">
        <v>125</v>
      </c>
      <c r="C60" s="43">
        <v>41654</v>
      </c>
    </row>
    <row r="61" spans="1:3" x14ac:dyDescent="0.25">
      <c r="A61" s="2" t="s">
        <v>120</v>
      </c>
      <c r="B61" s="39" t="s">
        <v>126</v>
      </c>
      <c r="C61" s="40">
        <v>38894</v>
      </c>
    </row>
    <row r="62" spans="1:3" x14ac:dyDescent="0.25">
      <c r="A62" s="2" t="s">
        <v>127</v>
      </c>
      <c r="B62" s="42" t="s">
        <v>128</v>
      </c>
      <c r="C62" s="43">
        <v>39058</v>
      </c>
    </row>
    <row r="63" spans="1:3" x14ac:dyDescent="0.25">
      <c r="A63" s="2" t="s">
        <v>129</v>
      </c>
      <c r="B63" s="39" t="s">
        <v>130</v>
      </c>
      <c r="C63" s="40">
        <v>42005</v>
      </c>
    </row>
    <row r="64" spans="1:3" x14ac:dyDescent="0.25">
      <c r="A64" s="2" t="s">
        <v>131</v>
      </c>
      <c r="B64" s="42" t="s">
        <v>132</v>
      </c>
      <c r="C64" s="43">
        <v>41212</v>
      </c>
    </row>
    <row r="65" spans="1:3" x14ac:dyDescent="0.25">
      <c r="A65" s="2" t="s">
        <v>133</v>
      </c>
      <c r="B65" s="39" t="s">
        <v>104</v>
      </c>
      <c r="C65" s="40">
        <v>39040</v>
      </c>
    </row>
    <row r="66" spans="1:3" x14ac:dyDescent="0.25">
      <c r="A66" s="2" t="s">
        <v>134</v>
      </c>
      <c r="B66" s="42" t="s">
        <v>135</v>
      </c>
      <c r="C66" s="43">
        <v>38780</v>
      </c>
    </row>
    <row r="67" spans="1:3" x14ac:dyDescent="0.25">
      <c r="A67" s="2" t="s">
        <v>136</v>
      </c>
      <c r="B67" s="39" t="s">
        <v>137</v>
      </c>
      <c r="C67" s="40">
        <v>41612</v>
      </c>
    </row>
    <row r="68" spans="1:3" x14ac:dyDescent="0.25">
      <c r="A68" s="2" t="s">
        <v>138</v>
      </c>
      <c r="B68" s="42" t="s">
        <v>139</v>
      </c>
      <c r="C68" s="43">
        <v>41281</v>
      </c>
    </row>
    <row r="69" spans="1:3" x14ac:dyDescent="0.25">
      <c r="A69" s="2" t="s">
        <v>140</v>
      </c>
      <c r="B69" s="39" t="s">
        <v>141</v>
      </c>
      <c r="C69" s="40">
        <v>41714</v>
      </c>
    </row>
    <row r="70" spans="1:3" x14ac:dyDescent="0.25">
      <c r="A70" s="2" t="s">
        <v>140</v>
      </c>
      <c r="B70" s="42" t="s">
        <v>142</v>
      </c>
      <c r="C70" s="43">
        <v>43251</v>
      </c>
    </row>
    <row r="71" spans="1:3" x14ac:dyDescent="0.25">
      <c r="A71" s="2" t="s">
        <v>140</v>
      </c>
      <c r="B71" s="39" t="s">
        <v>143</v>
      </c>
      <c r="C71" s="40">
        <v>42242</v>
      </c>
    </row>
    <row r="72" spans="1:3" x14ac:dyDescent="0.25">
      <c r="A72" s="2" t="s">
        <v>144</v>
      </c>
      <c r="B72" s="42" t="s">
        <v>145</v>
      </c>
      <c r="C72" s="43">
        <v>38255</v>
      </c>
    </row>
    <row r="73" spans="1:3" x14ac:dyDescent="0.25">
      <c r="A73" s="2" t="s">
        <v>146</v>
      </c>
      <c r="B73" s="39" t="s">
        <v>86</v>
      </c>
      <c r="C73" s="40">
        <v>40642</v>
      </c>
    </row>
    <row r="74" spans="1:3" x14ac:dyDescent="0.25">
      <c r="A74" s="2" t="s">
        <v>147</v>
      </c>
      <c r="B74" s="42" t="s">
        <v>148</v>
      </c>
      <c r="C74" s="43">
        <v>41096</v>
      </c>
    </row>
    <row r="75" spans="1:3" x14ac:dyDescent="0.25">
      <c r="A75" s="2" t="s">
        <v>147</v>
      </c>
      <c r="B75" s="39" t="s">
        <v>149</v>
      </c>
      <c r="C75" s="40">
        <v>40007</v>
      </c>
    </row>
    <row r="76" spans="1:3" x14ac:dyDescent="0.25">
      <c r="A76" s="2" t="s">
        <v>147</v>
      </c>
      <c r="B76" s="42" t="s">
        <v>150</v>
      </c>
      <c r="C76" s="43">
        <v>38589</v>
      </c>
    </row>
    <row r="77" spans="1:3" x14ac:dyDescent="0.25">
      <c r="A77" s="2" t="s">
        <v>151</v>
      </c>
      <c r="B77" s="39" t="s">
        <v>152</v>
      </c>
      <c r="C77" s="40">
        <v>39780</v>
      </c>
    </row>
    <row r="78" spans="1:3" x14ac:dyDescent="0.25">
      <c r="A78" s="2" t="s">
        <v>153</v>
      </c>
      <c r="B78" s="42" t="s">
        <v>154</v>
      </c>
      <c r="C78" s="43">
        <v>38125</v>
      </c>
    </row>
    <row r="79" spans="1:3" x14ac:dyDescent="0.25">
      <c r="A79" s="2" t="s">
        <v>155</v>
      </c>
      <c r="B79" s="39" t="s">
        <v>156</v>
      </c>
      <c r="C79" s="40">
        <v>39467</v>
      </c>
    </row>
    <row r="80" spans="1:3" x14ac:dyDescent="0.25">
      <c r="A80" s="2" t="s">
        <v>157</v>
      </c>
      <c r="B80" s="42" t="s">
        <v>158</v>
      </c>
      <c r="C80" s="43">
        <v>40863</v>
      </c>
    </row>
    <row r="81" spans="1:3" x14ac:dyDescent="0.25">
      <c r="A81" s="2" t="s">
        <v>157</v>
      </c>
      <c r="B81" s="39" t="s">
        <v>159</v>
      </c>
      <c r="C81" s="40">
        <v>40863</v>
      </c>
    </row>
    <row r="82" spans="1:3" x14ac:dyDescent="0.25">
      <c r="A82" s="2" t="s">
        <v>157</v>
      </c>
      <c r="B82" s="42" t="s">
        <v>160</v>
      </c>
      <c r="C82" s="43">
        <v>39479</v>
      </c>
    </row>
    <row r="83" spans="1:3" x14ac:dyDescent="0.25">
      <c r="A83" s="2" t="s">
        <v>161</v>
      </c>
      <c r="B83" s="39" t="s">
        <v>162</v>
      </c>
      <c r="C83" s="40">
        <v>41798</v>
      </c>
    </row>
    <row r="84" spans="1:3" x14ac:dyDescent="0.25">
      <c r="A84" s="2" t="s">
        <v>163</v>
      </c>
      <c r="B84" s="42" t="s">
        <v>164</v>
      </c>
      <c r="C84" s="43">
        <v>38201</v>
      </c>
    </row>
    <row r="85" spans="1:3" x14ac:dyDescent="0.25">
      <c r="A85" s="2" t="s">
        <v>163</v>
      </c>
      <c r="B85" s="39" t="s">
        <v>165</v>
      </c>
      <c r="C85" s="40">
        <v>39950</v>
      </c>
    </row>
    <row r="86" spans="1:3" x14ac:dyDescent="0.25">
      <c r="A86" s="2" t="s">
        <v>163</v>
      </c>
      <c r="B86" s="42" t="s">
        <v>166</v>
      </c>
      <c r="C86" s="43">
        <v>39208</v>
      </c>
    </row>
    <row r="87" spans="1:3" x14ac:dyDescent="0.25">
      <c r="A87" s="2" t="s">
        <v>167</v>
      </c>
      <c r="B87" s="39" t="s">
        <v>168</v>
      </c>
      <c r="C87" s="40">
        <v>38504</v>
      </c>
    </row>
    <row r="88" spans="1:3" x14ac:dyDescent="0.25">
      <c r="A88" s="2" t="s">
        <v>169</v>
      </c>
      <c r="B88" s="42" t="s">
        <v>170</v>
      </c>
      <c r="C88" s="43">
        <v>40195</v>
      </c>
    </row>
    <row r="89" spans="1:3" x14ac:dyDescent="0.25">
      <c r="A89" s="2" t="s">
        <v>171</v>
      </c>
      <c r="B89" s="39" t="s">
        <v>172</v>
      </c>
      <c r="C89" s="40">
        <v>38475</v>
      </c>
    </row>
    <row r="90" spans="1:3" x14ac:dyDescent="0.25">
      <c r="A90" s="2" t="s">
        <v>171</v>
      </c>
      <c r="B90" s="42" t="s">
        <v>173</v>
      </c>
      <c r="C90" s="43">
        <v>40288</v>
      </c>
    </row>
    <row r="91" spans="1:3" x14ac:dyDescent="0.25">
      <c r="A91" s="2" t="s">
        <v>174</v>
      </c>
      <c r="B91" s="39" t="s">
        <v>175</v>
      </c>
      <c r="C91" s="40">
        <v>39645</v>
      </c>
    </row>
    <row r="92" spans="1:3" x14ac:dyDescent="0.25">
      <c r="A92" s="2" t="s">
        <v>174</v>
      </c>
      <c r="B92" s="42" t="s">
        <v>173</v>
      </c>
      <c r="C92" s="43">
        <v>38675</v>
      </c>
    </row>
    <row r="93" spans="1:3" x14ac:dyDescent="0.25">
      <c r="A93" s="2" t="s">
        <v>176</v>
      </c>
      <c r="B93" s="39" t="s">
        <v>177</v>
      </c>
      <c r="C93" s="40">
        <v>41297</v>
      </c>
    </row>
    <row r="94" spans="1:3" x14ac:dyDescent="0.25">
      <c r="A94" s="2" t="s">
        <v>178</v>
      </c>
      <c r="B94" s="42" t="s">
        <v>179</v>
      </c>
      <c r="C94" s="43">
        <v>41281</v>
      </c>
    </row>
    <row r="95" spans="1:3" x14ac:dyDescent="0.25">
      <c r="A95" s="2" t="s">
        <v>180</v>
      </c>
      <c r="B95" s="39" t="s">
        <v>181</v>
      </c>
      <c r="C95" s="40">
        <v>40225</v>
      </c>
    </row>
    <row r="96" spans="1:3" x14ac:dyDescent="0.25">
      <c r="A96" s="2" t="s">
        <v>180</v>
      </c>
      <c r="B96" s="42" t="s">
        <v>182</v>
      </c>
      <c r="C96" s="43">
        <v>44439</v>
      </c>
    </row>
    <row r="97" spans="1:3" x14ac:dyDescent="0.25">
      <c r="A97" s="2" t="s">
        <v>183</v>
      </c>
      <c r="B97" s="39" t="s">
        <v>184</v>
      </c>
      <c r="C97" s="40">
        <v>39070</v>
      </c>
    </row>
    <row r="98" spans="1:3" x14ac:dyDescent="0.25">
      <c r="A98" s="2" t="s">
        <v>185</v>
      </c>
      <c r="B98" s="42" t="s">
        <v>186</v>
      </c>
      <c r="C98" s="43">
        <v>39925</v>
      </c>
    </row>
    <row r="99" spans="1:3" x14ac:dyDescent="0.25">
      <c r="A99" s="2" t="s">
        <v>185</v>
      </c>
      <c r="B99" s="39" t="s">
        <v>187</v>
      </c>
      <c r="C99" s="40">
        <v>40426</v>
      </c>
    </row>
    <row r="100" spans="1:3" x14ac:dyDescent="0.25">
      <c r="A100" s="2" t="s">
        <v>185</v>
      </c>
      <c r="B100" s="42" t="s">
        <v>188</v>
      </c>
      <c r="C100" s="43">
        <v>39267</v>
      </c>
    </row>
    <row r="101" spans="1:3" x14ac:dyDescent="0.25">
      <c r="A101" s="2" t="s">
        <v>189</v>
      </c>
      <c r="B101" s="39" t="s">
        <v>190</v>
      </c>
      <c r="C101" s="40">
        <v>42895</v>
      </c>
    </row>
    <row r="102" spans="1:3" x14ac:dyDescent="0.25">
      <c r="A102" s="2" t="s">
        <v>191</v>
      </c>
      <c r="B102" s="42" t="s">
        <v>192</v>
      </c>
      <c r="C102" s="43">
        <v>38833</v>
      </c>
    </row>
    <row r="103" spans="1:3" x14ac:dyDescent="0.25">
      <c r="A103" s="2" t="s">
        <v>193</v>
      </c>
      <c r="B103" s="39" t="s">
        <v>139</v>
      </c>
      <c r="C103" s="40">
        <v>40389</v>
      </c>
    </row>
    <row r="104" spans="1:3" x14ac:dyDescent="0.25">
      <c r="A104" s="2" t="s">
        <v>193</v>
      </c>
      <c r="B104" s="42" t="s">
        <v>194</v>
      </c>
      <c r="C104" s="43">
        <v>38881</v>
      </c>
    </row>
    <row r="105" spans="1:3" x14ac:dyDescent="0.25">
      <c r="A105" s="2" t="s">
        <v>195</v>
      </c>
      <c r="B105" s="39" t="s">
        <v>112</v>
      </c>
      <c r="C105" s="40">
        <v>38359</v>
      </c>
    </row>
    <row r="106" spans="1:3" x14ac:dyDescent="0.25">
      <c r="A106" s="2" t="s">
        <v>196</v>
      </c>
      <c r="B106" s="42" t="s">
        <v>197</v>
      </c>
      <c r="C106" s="43">
        <v>39520</v>
      </c>
    </row>
    <row r="107" spans="1:3" x14ac:dyDescent="0.25">
      <c r="A107" s="2" t="s">
        <v>198</v>
      </c>
      <c r="B107" s="39" t="s">
        <v>199</v>
      </c>
      <c r="C107" s="40">
        <v>39579</v>
      </c>
    </row>
    <row r="108" spans="1:3" x14ac:dyDescent="0.25">
      <c r="A108" s="2" t="s">
        <v>198</v>
      </c>
      <c r="B108" s="42" t="s">
        <v>200</v>
      </c>
      <c r="C108" s="43">
        <v>40771</v>
      </c>
    </row>
    <row r="109" spans="1:3" x14ac:dyDescent="0.25">
      <c r="A109" s="2" t="s">
        <v>201</v>
      </c>
      <c r="B109" s="39" t="s">
        <v>202</v>
      </c>
      <c r="C109" s="40">
        <v>39507</v>
      </c>
    </row>
    <row r="110" spans="1:3" x14ac:dyDescent="0.25">
      <c r="A110" s="2" t="s">
        <v>203</v>
      </c>
      <c r="B110" s="42" t="s">
        <v>204</v>
      </c>
      <c r="C110" s="43">
        <v>42783</v>
      </c>
    </row>
    <row r="111" spans="1:3" x14ac:dyDescent="0.25">
      <c r="A111" s="2" t="s">
        <v>205</v>
      </c>
      <c r="B111" s="39" t="s">
        <v>206</v>
      </c>
      <c r="C111" s="40">
        <v>39293</v>
      </c>
    </row>
    <row r="112" spans="1:3" x14ac:dyDescent="0.25">
      <c r="A112" s="2" t="s">
        <v>207</v>
      </c>
      <c r="B112" s="42" t="s">
        <v>208</v>
      </c>
      <c r="C112" s="43">
        <v>39908</v>
      </c>
    </row>
    <row r="113" spans="1:3" x14ac:dyDescent="0.25">
      <c r="A113" s="2" t="s">
        <v>209</v>
      </c>
      <c r="B113" s="39" t="s">
        <v>210</v>
      </c>
      <c r="C113" s="40">
        <v>40246</v>
      </c>
    </row>
    <row r="114" spans="1:3" x14ac:dyDescent="0.25">
      <c r="A114" s="2" t="s">
        <v>209</v>
      </c>
      <c r="B114" s="42" t="s">
        <v>211</v>
      </c>
      <c r="C114" s="43">
        <v>40660</v>
      </c>
    </row>
    <row r="115" spans="1:3" x14ac:dyDescent="0.25">
      <c r="A115" s="2" t="s">
        <v>212</v>
      </c>
      <c r="B115" s="39" t="s">
        <v>213</v>
      </c>
      <c r="C115" s="40">
        <v>40711</v>
      </c>
    </row>
    <row r="116" spans="1:3" x14ac:dyDescent="0.25">
      <c r="A116" s="2" t="s">
        <v>212</v>
      </c>
      <c r="B116" s="42" t="s">
        <v>214</v>
      </c>
      <c r="C116" s="43">
        <v>41412</v>
      </c>
    </row>
    <row r="117" spans="1:3" x14ac:dyDescent="0.25">
      <c r="A117" s="2" t="s">
        <v>215</v>
      </c>
      <c r="B117" s="39" t="s">
        <v>216</v>
      </c>
      <c r="C117" s="40">
        <v>40461</v>
      </c>
    </row>
    <row r="118" spans="1:3" x14ac:dyDescent="0.25">
      <c r="A118" s="2" t="s">
        <v>217</v>
      </c>
      <c r="B118" s="42" t="s">
        <v>218</v>
      </c>
      <c r="C118" s="43">
        <v>39788</v>
      </c>
    </row>
    <row r="119" spans="1:3" x14ac:dyDescent="0.25">
      <c r="A119" s="2" t="s">
        <v>217</v>
      </c>
      <c r="B119" s="39" t="s">
        <v>200</v>
      </c>
      <c r="C119" s="40">
        <v>38645</v>
      </c>
    </row>
    <row r="120" spans="1:3" x14ac:dyDescent="0.25">
      <c r="A120" s="2" t="s">
        <v>219</v>
      </c>
      <c r="B120" s="42" t="s">
        <v>92</v>
      </c>
      <c r="C120" s="43">
        <v>40753</v>
      </c>
    </row>
    <row r="121" spans="1:3" x14ac:dyDescent="0.25">
      <c r="A121" s="2" t="s">
        <v>220</v>
      </c>
      <c r="B121" s="39" t="s">
        <v>221</v>
      </c>
      <c r="C121" s="40">
        <v>39632</v>
      </c>
    </row>
    <row r="122" spans="1:3" x14ac:dyDescent="0.25">
      <c r="A122" s="2" t="s">
        <v>222</v>
      </c>
      <c r="B122" s="42" t="s">
        <v>223</v>
      </c>
      <c r="C122" s="43">
        <v>42164</v>
      </c>
    </row>
    <row r="123" spans="1:3" x14ac:dyDescent="0.25">
      <c r="A123" s="2" t="s">
        <v>224</v>
      </c>
      <c r="B123" s="39" t="s">
        <v>225</v>
      </c>
      <c r="C123" s="40">
        <v>38207</v>
      </c>
    </row>
    <row r="124" spans="1:3" x14ac:dyDescent="0.25">
      <c r="A124" s="2" t="s">
        <v>226</v>
      </c>
      <c r="B124" s="42" t="s">
        <v>227</v>
      </c>
      <c r="C124" s="43">
        <v>40765</v>
      </c>
    </row>
    <row r="125" spans="1:3" x14ac:dyDescent="0.25">
      <c r="A125" s="2" t="s">
        <v>226</v>
      </c>
      <c r="B125" s="39" t="s">
        <v>228</v>
      </c>
      <c r="C125" s="40">
        <v>40069</v>
      </c>
    </row>
    <row r="126" spans="1:3" x14ac:dyDescent="0.25">
      <c r="A126" s="2" t="s">
        <v>229</v>
      </c>
      <c r="B126" s="42" t="s">
        <v>230</v>
      </c>
      <c r="C126" s="43">
        <v>38398</v>
      </c>
    </row>
    <row r="127" spans="1:3" x14ac:dyDescent="0.25">
      <c r="A127" s="2" t="s">
        <v>229</v>
      </c>
      <c r="B127" s="39" t="s">
        <v>231</v>
      </c>
      <c r="C127" s="40">
        <v>41142</v>
      </c>
    </row>
    <row r="128" spans="1:3" x14ac:dyDescent="0.25">
      <c r="A128" s="2" t="s">
        <v>232</v>
      </c>
      <c r="B128" s="42" t="s">
        <v>233</v>
      </c>
      <c r="C128" s="43">
        <v>38565</v>
      </c>
    </row>
    <row r="129" spans="1:3" x14ac:dyDescent="0.25">
      <c r="A129" s="2" t="s">
        <v>234</v>
      </c>
      <c r="B129" s="39" t="s">
        <v>235</v>
      </c>
      <c r="C129" s="40">
        <v>41081</v>
      </c>
    </row>
    <row r="130" spans="1:3" x14ac:dyDescent="0.25">
      <c r="A130" s="2" t="s">
        <v>234</v>
      </c>
      <c r="B130" s="42" t="s">
        <v>236</v>
      </c>
      <c r="C130" s="43">
        <v>40554</v>
      </c>
    </row>
    <row r="131" spans="1:3" x14ac:dyDescent="0.25">
      <c r="A131" s="2" t="s">
        <v>234</v>
      </c>
      <c r="B131" s="39" t="s">
        <v>200</v>
      </c>
      <c r="C131" s="40">
        <v>43527</v>
      </c>
    </row>
    <row r="132" spans="1:3" x14ac:dyDescent="0.25">
      <c r="A132" s="2" t="s">
        <v>237</v>
      </c>
      <c r="B132" s="42" t="s">
        <v>238</v>
      </c>
      <c r="C132" s="43">
        <v>40529</v>
      </c>
    </row>
    <row r="133" spans="1:3" x14ac:dyDescent="0.25">
      <c r="A133" s="2" t="s">
        <v>239</v>
      </c>
      <c r="B133" s="39" t="s">
        <v>221</v>
      </c>
      <c r="C133" s="40">
        <v>39059</v>
      </c>
    </row>
    <row r="134" spans="1:3" x14ac:dyDescent="0.25">
      <c r="A134" s="2" t="s">
        <v>240</v>
      </c>
      <c r="B134" s="42" t="s">
        <v>241</v>
      </c>
      <c r="C134" s="43">
        <v>40376</v>
      </c>
    </row>
    <row r="135" spans="1:3" x14ac:dyDescent="0.25">
      <c r="A135" s="2" t="s">
        <v>240</v>
      </c>
      <c r="B135" s="39" t="s">
        <v>242</v>
      </c>
      <c r="C135" s="40">
        <v>40889</v>
      </c>
    </row>
    <row r="136" spans="1:3" x14ac:dyDescent="0.25">
      <c r="A136" s="2" t="s">
        <v>240</v>
      </c>
      <c r="B136" s="42" t="s">
        <v>243</v>
      </c>
      <c r="C136" s="43">
        <v>40889</v>
      </c>
    </row>
    <row r="137" spans="1:3" x14ac:dyDescent="0.25">
      <c r="A137" s="2" t="s">
        <v>244</v>
      </c>
      <c r="B137" s="39" t="s">
        <v>245</v>
      </c>
      <c r="C137" s="40">
        <v>39610</v>
      </c>
    </row>
    <row r="138" spans="1:3" x14ac:dyDescent="0.25">
      <c r="A138" s="2" t="s">
        <v>244</v>
      </c>
      <c r="B138" s="42" t="s">
        <v>246</v>
      </c>
      <c r="C138" s="43">
        <v>40473</v>
      </c>
    </row>
    <row r="139" spans="1:3" x14ac:dyDescent="0.25">
      <c r="A139" s="2" t="s">
        <v>247</v>
      </c>
      <c r="B139" s="39" t="s">
        <v>248</v>
      </c>
      <c r="C139" s="40">
        <v>38918</v>
      </c>
    </row>
    <row r="140" spans="1:3" x14ac:dyDescent="0.25">
      <c r="A140" s="2" t="s">
        <v>247</v>
      </c>
      <c r="B140" s="42" t="s">
        <v>108</v>
      </c>
      <c r="C140" s="43">
        <v>42246</v>
      </c>
    </row>
    <row r="141" spans="1:3" x14ac:dyDescent="0.25">
      <c r="A141" s="2" t="s">
        <v>247</v>
      </c>
      <c r="B141" s="39" t="s">
        <v>249</v>
      </c>
      <c r="C141" s="40">
        <v>39493</v>
      </c>
    </row>
    <row r="142" spans="1:3" x14ac:dyDescent="0.25">
      <c r="A142" s="2" t="s">
        <v>250</v>
      </c>
      <c r="B142" s="42" t="s">
        <v>251</v>
      </c>
      <c r="C142" s="43">
        <v>39837</v>
      </c>
    </row>
    <row r="143" spans="1:3" x14ac:dyDescent="0.25">
      <c r="A143" s="2" t="s">
        <v>252</v>
      </c>
      <c r="B143" s="39" t="s">
        <v>253</v>
      </c>
      <c r="C143" s="40">
        <v>42648</v>
      </c>
    </row>
    <row r="144" spans="1:3" x14ac:dyDescent="0.25">
      <c r="A144" s="2" t="s">
        <v>254</v>
      </c>
      <c r="B144" s="42" t="s">
        <v>255</v>
      </c>
      <c r="C144" s="43">
        <v>41603</v>
      </c>
    </row>
    <row r="145" spans="1:3" x14ac:dyDescent="0.25">
      <c r="A145" s="2" t="s">
        <v>254</v>
      </c>
      <c r="B145" s="39" t="s">
        <v>256</v>
      </c>
      <c r="C145" s="40">
        <v>40538</v>
      </c>
    </row>
    <row r="146" spans="1:3" x14ac:dyDescent="0.25">
      <c r="A146" s="2" t="s">
        <v>257</v>
      </c>
      <c r="B146" s="42" t="s">
        <v>258</v>
      </c>
      <c r="C146" s="43">
        <v>38093</v>
      </c>
    </row>
    <row r="147" spans="1:3" x14ac:dyDescent="0.25">
      <c r="A147" s="2" t="s">
        <v>259</v>
      </c>
      <c r="B147" s="39" t="s">
        <v>260</v>
      </c>
      <c r="C147" s="40">
        <v>41456</v>
      </c>
    </row>
    <row r="148" spans="1:3" x14ac:dyDescent="0.25">
      <c r="A148" s="2" t="s">
        <v>261</v>
      </c>
      <c r="B148" s="42" t="s">
        <v>262</v>
      </c>
      <c r="C148" s="43">
        <v>39837</v>
      </c>
    </row>
    <row r="149" spans="1:3" x14ac:dyDescent="0.25">
      <c r="A149" s="2" t="s">
        <v>263</v>
      </c>
      <c r="B149" s="39" t="s">
        <v>264</v>
      </c>
      <c r="C149" s="40">
        <v>39062</v>
      </c>
    </row>
    <row r="150" spans="1:3" x14ac:dyDescent="0.25">
      <c r="A150" s="2" t="s">
        <v>265</v>
      </c>
      <c r="B150" s="42" t="s">
        <v>266</v>
      </c>
      <c r="C150" s="43">
        <v>38323</v>
      </c>
    </row>
    <row r="151" spans="1:3" x14ac:dyDescent="0.25">
      <c r="A151" s="2" t="s">
        <v>267</v>
      </c>
      <c r="B151" s="39" t="s">
        <v>268</v>
      </c>
      <c r="C151" s="40">
        <v>42675</v>
      </c>
    </row>
    <row r="152" spans="1:3" x14ac:dyDescent="0.25">
      <c r="A152" s="2" t="s">
        <v>269</v>
      </c>
      <c r="B152" s="42" t="s">
        <v>92</v>
      </c>
      <c r="C152" s="43">
        <v>38541</v>
      </c>
    </row>
    <row r="153" spans="1:3" x14ac:dyDescent="0.25">
      <c r="A153" s="2" t="s">
        <v>270</v>
      </c>
      <c r="B153" s="39" t="s">
        <v>271</v>
      </c>
      <c r="C153" s="40">
        <v>40786</v>
      </c>
    </row>
    <row r="154" spans="1:3" x14ac:dyDescent="0.25">
      <c r="A154" s="2" t="s">
        <v>270</v>
      </c>
      <c r="B154" s="42" t="s">
        <v>272</v>
      </c>
      <c r="C154" s="43">
        <v>41114</v>
      </c>
    </row>
    <row r="155" spans="1:3" x14ac:dyDescent="0.25">
      <c r="A155" s="2" t="s">
        <v>273</v>
      </c>
      <c r="B155" s="39" t="s">
        <v>274</v>
      </c>
      <c r="C155" s="40">
        <v>38715</v>
      </c>
    </row>
    <row r="156" spans="1:3" x14ac:dyDescent="0.25">
      <c r="A156" s="2" t="s">
        <v>275</v>
      </c>
      <c r="B156" s="42" t="s">
        <v>276</v>
      </c>
      <c r="C156" s="43">
        <v>38452</v>
      </c>
    </row>
    <row r="157" spans="1:3" x14ac:dyDescent="0.25">
      <c r="A157" s="2" t="s">
        <v>277</v>
      </c>
      <c r="B157" s="39" t="s">
        <v>278</v>
      </c>
      <c r="C157" s="40">
        <v>39342</v>
      </c>
    </row>
    <row r="158" spans="1:3" x14ac:dyDescent="0.25">
      <c r="A158" s="2" t="s">
        <v>279</v>
      </c>
      <c r="B158" s="42" t="s">
        <v>280</v>
      </c>
      <c r="C158" s="43">
        <v>40647</v>
      </c>
    </row>
    <row r="159" spans="1:3" x14ac:dyDescent="0.25">
      <c r="A159" s="2" t="s">
        <v>279</v>
      </c>
      <c r="B159" s="39" t="s">
        <v>281</v>
      </c>
      <c r="C159" s="40">
        <v>40330</v>
      </c>
    </row>
    <row r="160" spans="1:3" x14ac:dyDescent="0.25">
      <c r="A160" s="2" t="s">
        <v>282</v>
      </c>
      <c r="B160" s="42" t="s">
        <v>283</v>
      </c>
      <c r="C160" s="43">
        <v>40318</v>
      </c>
    </row>
    <row r="161" spans="1:3" x14ac:dyDescent="0.25">
      <c r="A161" s="2" t="s">
        <v>284</v>
      </c>
      <c r="B161" s="39" t="s">
        <v>285</v>
      </c>
      <c r="C161" s="40">
        <v>42127</v>
      </c>
    </row>
    <row r="162" spans="1:3" x14ac:dyDescent="0.25">
      <c r="A162" s="2" t="s">
        <v>284</v>
      </c>
      <c r="B162" s="42" t="s">
        <v>286</v>
      </c>
      <c r="C162" s="43">
        <v>41415</v>
      </c>
    </row>
    <row r="163" spans="1:3" x14ac:dyDescent="0.25">
      <c r="A163" s="2" t="s">
        <v>284</v>
      </c>
      <c r="B163" s="39" t="s">
        <v>287</v>
      </c>
      <c r="C163" s="40">
        <v>42943</v>
      </c>
    </row>
    <row r="164" spans="1:3" x14ac:dyDescent="0.25">
      <c r="A164" s="2" t="s">
        <v>288</v>
      </c>
      <c r="B164" s="42" t="s">
        <v>289</v>
      </c>
      <c r="C164" s="43">
        <v>40366</v>
      </c>
    </row>
    <row r="165" spans="1:3" x14ac:dyDescent="0.25">
      <c r="A165" s="2" t="s">
        <v>288</v>
      </c>
      <c r="B165" s="39" t="s">
        <v>290</v>
      </c>
      <c r="C165" s="40">
        <v>39444</v>
      </c>
    </row>
    <row r="166" spans="1:3" x14ac:dyDescent="0.25">
      <c r="A166" s="2" t="s">
        <v>288</v>
      </c>
      <c r="B166" s="42" t="s">
        <v>291</v>
      </c>
      <c r="C166" s="43">
        <v>40919</v>
      </c>
    </row>
    <row r="167" spans="1:3" x14ac:dyDescent="0.25">
      <c r="A167" s="2" t="s">
        <v>292</v>
      </c>
      <c r="B167" s="39" t="s">
        <v>293</v>
      </c>
      <c r="C167" s="40">
        <v>43412</v>
      </c>
    </row>
    <row r="168" spans="1:3" x14ac:dyDescent="0.25">
      <c r="A168" s="2" t="s">
        <v>292</v>
      </c>
      <c r="B168" s="42" t="s">
        <v>294</v>
      </c>
      <c r="C168" s="43">
        <v>42194</v>
      </c>
    </row>
    <row r="169" spans="1:3" x14ac:dyDescent="0.25">
      <c r="A169" s="2" t="s">
        <v>292</v>
      </c>
      <c r="B169" s="39" t="s">
        <v>295</v>
      </c>
      <c r="C169" s="40">
        <v>41370</v>
      </c>
    </row>
    <row r="170" spans="1:3" x14ac:dyDescent="0.25">
      <c r="A170" s="2" t="s">
        <v>296</v>
      </c>
      <c r="B170" s="42" t="s">
        <v>297</v>
      </c>
      <c r="C170" s="43">
        <v>38027</v>
      </c>
    </row>
    <row r="171" spans="1:3" x14ac:dyDescent="0.25">
      <c r="A171" s="2" t="s">
        <v>298</v>
      </c>
      <c r="B171" s="39" t="s">
        <v>299</v>
      </c>
      <c r="C171" s="40">
        <v>40390</v>
      </c>
    </row>
    <row r="172" spans="1:3" x14ac:dyDescent="0.25">
      <c r="A172" s="2" t="s">
        <v>300</v>
      </c>
      <c r="B172" s="42" t="s">
        <v>301</v>
      </c>
      <c r="C172" s="43">
        <v>40301</v>
      </c>
    </row>
    <row r="173" spans="1:3" x14ac:dyDescent="0.25">
      <c r="A173" s="2" t="s">
        <v>300</v>
      </c>
      <c r="B173" s="39" t="s">
        <v>200</v>
      </c>
      <c r="C173" s="40">
        <v>40858</v>
      </c>
    </row>
    <row r="174" spans="1:3" x14ac:dyDescent="0.25">
      <c r="A174" s="2" t="s">
        <v>302</v>
      </c>
      <c r="B174" s="42" t="s">
        <v>303</v>
      </c>
      <c r="C174" s="43">
        <v>38960</v>
      </c>
    </row>
    <row r="175" spans="1:3" x14ac:dyDescent="0.25">
      <c r="A175" s="2" t="s">
        <v>304</v>
      </c>
      <c r="B175" s="39" t="s">
        <v>305</v>
      </c>
      <c r="C175" s="40">
        <v>41095</v>
      </c>
    </row>
    <row r="176" spans="1:3" x14ac:dyDescent="0.25">
      <c r="A176" s="2" t="s">
        <v>304</v>
      </c>
      <c r="B176" s="42" t="s">
        <v>306</v>
      </c>
      <c r="C176" s="43">
        <v>40442</v>
      </c>
    </row>
    <row r="177" spans="1:3" x14ac:dyDescent="0.25">
      <c r="A177" s="2" t="s">
        <v>307</v>
      </c>
      <c r="B177" s="39" t="s">
        <v>308</v>
      </c>
      <c r="C177" s="40">
        <v>43201</v>
      </c>
    </row>
    <row r="178" spans="1:3" x14ac:dyDescent="0.25">
      <c r="A178" s="2" t="s">
        <v>307</v>
      </c>
      <c r="B178" s="42" t="s">
        <v>309</v>
      </c>
      <c r="C178" s="43">
        <v>42719</v>
      </c>
    </row>
    <row r="179" spans="1:3" x14ac:dyDescent="0.25">
      <c r="A179" s="2" t="s">
        <v>310</v>
      </c>
      <c r="B179" s="39" t="s">
        <v>311</v>
      </c>
      <c r="C179" s="40">
        <v>39431</v>
      </c>
    </row>
    <row r="180" spans="1:3" x14ac:dyDescent="0.25">
      <c r="A180" s="2" t="s">
        <v>310</v>
      </c>
      <c r="B180" s="42" t="s">
        <v>312</v>
      </c>
      <c r="C180" s="43">
        <v>40512</v>
      </c>
    </row>
    <row r="181" spans="1:3" x14ac:dyDescent="0.25">
      <c r="A181" s="2" t="s">
        <v>310</v>
      </c>
      <c r="B181" s="39" t="s">
        <v>313</v>
      </c>
      <c r="C181" s="40">
        <v>41890</v>
      </c>
    </row>
    <row r="182" spans="1:3" x14ac:dyDescent="0.25">
      <c r="A182" s="2" t="s">
        <v>310</v>
      </c>
      <c r="B182" s="42" t="s">
        <v>314</v>
      </c>
      <c r="C182" s="43">
        <v>41890</v>
      </c>
    </row>
    <row r="183" spans="1:3" x14ac:dyDescent="0.25">
      <c r="A183" s="2" t="s">
        <v>315</v>
      </c>
      <c r="B183" s="39" t="s">
        <v>316</v>
      </c>
      <c r="C183" s="40">
        <v>39866</v>
      </c>
    </row>
    <row r="184" spans="1:3" x14ac:dyDescent="0.25">
      <c r="A184" s="2" t="s">
        <v>315</v>
      </c>
      <c r="B184" s="42" t="s">
        <v>317</v>
      </c>
      <c r="C184" s="43">
        <v>39058</v>
      </c>
    </row>
    <row r="185" spans="1:3" x14ac:dyDescent="0.25">
      <c r="A185" s="2" t="s">
        <v>315</v>
      </c>
      <c r="B185" s="39" t="s">
        <v>318</v>
      </c>
      <c r="C185" s="40">
        <v>40895</v>
      </c>
    </row>
    <row r="186" spans="1:3" x14ac:dyDescent="0.25">
      <c r="A186" s="2" t="s">
        <v>315</v>
      </c>
      <c r="B186" s="42" t="s">
        <v>319</v>
      </c>
      <c r="C186" s="43">
        <v>38235</v>
      </c>
    </row>
    <row r="187" spans="1:3" x14ac:dyDescent="0.25">
      <c r="A187" s="2" t="s">
        <v>320</v>
      </c>
      <c r="B187" s="39" t="s">
        <v>321</v>
      </c>
      <c r="C187" s="40">
        <v>38723</v>
      </c>
    </row>
    <row r="188" spans="1:3" x14ac:dyDescent="0.25">
      <c r="A188" s="2" t="s">
        <v>320</v>
      </c>
      <c r="B188" s="42" t="s">
        <v>322</v>
      </c>
      <c r="C188" s="43">
        <v>40203</v>
      </c>
    </row>
    <row r="189" spans="1:3" x14ac:dyDescent="0.25">
      <c r="A189" s="2" t="s">
        <v>323</v>
      </c>
      <c r="B189" s="39" t="s">
        <v>231</v>
      </c>
      <c r="C189" s="40">
        <v>41528</v>
      </c>
    </row>
    <row r="190" spans="1:3" x14ac:dyDescent="0.25">
      <c r="A190" s="2" t="s">
        <v>323</v>
      </c>
      <c r="B190" s="42" t="s">
        <v>324</v>
      </c>
      <c r="C190" s="43">
        <v>42241</v>
      </c>
    </row>
    <row r="191" spans="1:3" x14ac:dyDescent="0.25">
      <c r="A191" s="2" t="s">
        <v>323</v>
      </c>
      <c r="B191" s="39" t="s">
        <v>325</v>
      </c>
      <c r="C191" s="40">
        <v>42241</v>
      </c>
    </row>
    <row r="192" spans="1:3" x14ac:dyDescent="0.25">
      <c r="A192" s="2" t="s">
        <v>326</v>
      </c>
      <c r="B192" s="42" t="s">
        <v>327</v>
      </c>
      <c r="C192" s="43">
        <v>39082</v>
      </c>
    </row>
    <row r="193" spans="1:3" x14ac:dyDescent="0.25">
      <c r="A193" s="2" t="s">
        <v>328</v>
      </c>
      <c r="B193" s="39" t="s">
        <v>329</v>
      </c>
      <c r="C193" s="40">
        <v>40264</v>
      </c>
    </row>
    <row r="194" spans="1:3" x14ac:dyDescent="0.25">
      <c r="A194" s="2" t="s">
        <v>328</v>
      </c>
      <c r="B194" s="42" t="s">
        <v>309</v>
      </c>
      <c r="C194" s="43">
        <v>39895</v>
      </c>
    </row>
    <row r="195" spans="1:3" x14ac:dyDescent="0.25">
      <c r="A195" s="2" t="s">
        <v>330</v>
      </c>
      <c r="B195" s="39" t="s">
        <v>331</v>
      </c>
      <c r="C195" s="40">
        <v>41075</v>
      </c>
    </row>
    <row r="196" spans="1:3" x14ac:dyDescent="0.25">
      <c r="A196" s="2" t="s">
        <v>332</v>
      </c>
      <c r="B196" s="42" t="s">
        <v>333</v>
      </c>
      <c r="C196" s="43">
        <v>42043</v>
      </c>
    </row>
    <row r="197" spans="1:3" x14ac:dyDescent="0.25">
      <c r="A197" s="2" t="s">
        <v>334</v>
      </c>
      <c r="B197" s="39" t="s">
        <v>266</v>
      </c>
      <c r="C197" s="40">
        <v>39883</v>
      </c>
    </row>
    <row r="198" spans="1:3" x14ac:dyDescent="0.25">
      <c r="A198" s="2" t="s">
        <v>334</v>
      </c>
      <c r="B198" s="42" t="s">
        <v>309</v>
      </c>
      <c r="C198" s="43">
        <v>39162</v>
      </c>
    </row>
    <row r="199" spans="1:3" x14ac:dyDescent="0.25">
      <c r="A199" s="2" t="s">
        <v>335</v>
      </c>
      <c r="B199" s="39" t="s">
        <v>336</v>
      </c>
      <c r="C199" s="40">
        <v>39194</v>
      </c>
    </row>
    <row r="200" spans="1:3" x14ac:dyDescent="0.25">
      <c r="A200" s="2" t="s">
        <v>337</v>
      </c>
      <c r="B200" s="42" t="s">
        <v>338</v>
      </c>
      <c r="C200" s="43">
        <v>38078</v>
      </c>
    </row>
    <row r="201" spans="1:3" x14ac:dyDescent="0.25">
      <c r="A201" s="2" t="s">
        <v>339</v>
      </c>
      <c r="B201" s="39" t="s">
        <v>242</v>
      </c>
      <c r="C201" s="40">
        <v>38779</v>
      </c>
    </row>
    <row r="202" spans="1:3" x14ac:dyDescent="0.25">
      <c r="A202" s="2" t="s">
        <v>339</v>
      </c>
      <c r="B202" s="42" t="s">
        <v>340</v>
      </c>
      <c r="C202" s="43">
        <v>40025</v>
      </c>
    </row>
    <row r="203" spans="1:3" x14ac:dyDescent="0.25">
      <c r="A203" s="2" t="s">
        <v>341</v>
      </c>
      <c r="B203" s="39" t="s">
        <v>342</v>
      </c>
      <c r="C203" s="40">
        <v>38257</v>
      </c>
    </row>
    <row r="204" spans="1:3" x14ac:dyDescent="0.25">
      <c r="A204" s="2" t="s">
        <v>343</v>
      </c>
      <c r="B204" s="42" t="s">
        <v>344</v>
      </c>
      <c r="C204" s="43">
        <v>41629</v>
      </c>
    </row>
    <row r="205" spans="1:3" x14ac:dyDescent="0.25">
      <c r="A205" s="2" t="s">
        <v>345</v>
      </c>
      <c r="B205" s="39" t="s">
        <v>346</v>
      </c>
      <c r="C205" s="40">
        <v>41081</v>
      </c>
    </row>
    <row r="206" spans="1:3" x14ac:dyDescent="0.25">
      <c r="A206" s="2" t="s">
        <v>347</v>
      </c>
      <c r="B206" s="42" t="s">
        <v>348</v>
      </c>
      <c r="C206" s="43">
        <v>38399</v>
      </c>
    </row>
    <row r="207" spans="1:3" x14ac:dyDescent="0.25">
      <c r="A207" s="2" t="s">
        <v>347</v>
      </c>
      <c r="B207" s="39" t="s">
        <v>349</v>
      </c>
      <c r="C207" s="40">
        <v>40759</v>
      </c>
    </row>
    <row r="208" spans="1:3" x14ac:dyDescent="0.25">
      <c r="A208" s="2" t="s">
        <v>347</v>
      </c>
      <c r="B208" s="42" t="s">
        <v>350</v>
      </c>
      <c r="C208" s="43">
        <v>40018</v>
      </c>
    </row>
    <row r="209" spans="1:3" x14ac:dyDescent="0.25">
      <c r="A209" s="2" t="s">
        <v>351</v>
      </c>
      <c r="B209" s="39" t="s">
        <v>352</v>
      </c>
      <c r="C209" s="40">
        <v>41573</v>
      </c>
    </row>
    <row r="210" spans="1:3" x14ac:dyDescent="0.25">
      <c r="A210" s="2" t="s">
        <v>351</v>
      </c>
      <c r="B210" s="42" t="s">
        <v>353</v>
      </c>
      <c r="C210" s="43">
        <v>42937</v>
      </c>
    </row>
    <row r="211" spans="1:3" x14ac:dyDescent="0.25">
      <c r="A211" s="2" t="s">
        <v>351</v>
      </c>
      <c r="B211" s="39" t="s">
        <v>354</v>
      </c>
      <c r="C211" s="40">
        <v>42400</v>
      </c>
    </row>
    <row r="212" spans="1:3" x14ac:dyDescent="0.25">
      <c r="A212" s="2" t="s">
        <v>351</v>
      </c>
      <c r="B212" s="42" t="s">
        <v>355</v>
      </c>
      <c r="C212" s="43">
        <v>43530</v>
      </c>
    </row>
    <row r="213" spans="1:3" x14ac:dyDescent="0.25">
      <c r="A213" s="2" t="s">
        <v>356</v>
      </c>
      <c r="B213" s="39" t="s">
        <v>357</v>
      </c>
      <c r="C213" s="40">
        <v>38112</v>
      </c>
    </row>
    <row r="214" spans="1:3" x14ac:dyDescent="0.25">
      <c r="A214" s="2" t="s">
        <v>358</v>
      </c>
      <c r="B214" s="42" t="s">
        <v>359</v>
      </c>
      <c r="C214" s="43">
        <v>38649</v>
      </c>
    </row>
    <row r="215" spans="1:3" x14ac:dyDescent="0.25">
      <c r="A215" s="2" t="s">
        <v>358</v>
      </c>
      <c r="B215" s="39" t="s">
        <v>360</v>
      </c>
      <c r="C215" s="40">
        <v>38259</v>
      </c>
    </row>
    <row r="216" spans="1:3" x14ac:dyDescent="0.25">
      <c r="A216" s="2" t="s">
        <v>361</v>
      </c>
      <c r="B216" s="42" t="s">
        <v>362</v>
      </c>
      <c r="C216" s="43">
        <v>39183</v>
      </c>
    </row>
    <row r="217" spans="1:3" x14ac:dyDescent="0.25">
      <c r="A217" s="2" t="s">
        <v>363</v>
      </c>
      <c r="B217" s="39" t="s">
        <v>54</v>
      </c>
      <c r="C217" s="40">
        <v>43640</v>
      </c>
    </row>
    <row r="218" spans="1:3" x14ac:dyDescent="0.25">
      <c r="A218" s="2" t="s">
        <v>364</v>
      </c>
      <c r="B218" s="42" t="s">
        <v>365</v>
      </c>
      <c r="C218" s="43">
        <v>38421</v>
      </c>
    </row>
    <row r="219" spans="1:3" x14ac:dyDescent="0.25">
      <c r="A219" s="2" t="s">
        <v>364</v>
      </c>
      <c r="B219" s="39" t="s">
        <v>366</v>
      </c>
      <c r="C219" s="40">
        <v>39823</v>
      </c>
    </row>
    <row r="220" spans="1:3" x14ac:dyDescent="0.25">
      <c r="A220" s="2" t="s">
        <v>367</v>
      </c>
      <c r="B220" s="42" t="s">
        <v>368</v>
      </c>
      <c r="C220" s="43">
        <v>42690</v>
      </c>
    </row>
    <row r="221" spans="1:3" x14ac:dyDescent="0.25">
      <c r="A221" s="2" t="s">
        <v>369</v>
      </c>
      <c r="B221" s="39" t="s">
        <v>370</v>
      </c>
      <c r="C221" s="40">
        <v>38042</v>
      </c>
    </row>
    <row r="222" spans="1:3" x14ac:dyDescent="0.25">
      <c r="A222" s="2" t="s">
        <v>371</v>
      </c>
      <c r="B222" s="42" t="s">
        <v>86</v>
      </c>
      <c r="C222" s="43">
        <v>38883</v>
      </c>
    </row>
    <row r="223" spans="1:3" x14ac:dyDescent="0.25">
      <c r="A223" s="2" t="s">
        <v>371</v>
      </c>
      <c r="B223" s="39" t="s">
        <v>372</v>
      </c>
      <c r="C223" s="40">
        <v>39869</v>
      </c>
    </row>
    <row r="224" spans="1:3" x14ac:dyDescent="0.25">
      <c r="A224" s="2" t="s">
        <v>373</v>
      </c>
      <c r="B224" s="42" t="s">
        <v>374</v>
      </c>
      <c r="C224" s="43">
        <v>40065</v>
      </c>
    </row>
    <row r="225" spans="1:3" x14ac:dyDescent="0.25">
      <c r="A225" s="2" t="s">
        <v>375</v>
      </c>
      <c r="B225" s="39" t="s">
        <v>376</v>
      </c>
      <c r="C225" s="40">
        <v>39023</v>
      </c>
    </row>
    <row r="226" spans="1:3" x14ac:dyDescent="0.25">
      <c r="A226" s="2" t="s">
        <v>377</v>
      </c>
      <c r="B226" s="42" t="s">
        <v>336</v>
      </c>
      <c r="C226" s="43">
        <v>39714</v>
      </c>
    </row>
    <row r="227" spans="1:3" x14ac:dyDescent="0.25">
      <c r="A227" s="2" t="s">
        <v>378</v>
      </c>
      <c r="B227" s="39" t="s">
        <v>379</v>
      </c>
      <c r="C227" s="40">
        <v>41647</v>
      </c>
    </row>
    <row r="228" spans="1:3" x14ac:dyDescent="0.25">
      <c r="A228" s="2" t="s">
        <v>380</v>
      </c>
      <c r="B228" s="42" t="s">
        <v>381</v>
      </c>
      <c r="C228" s="43">
        <v>41689</v>
      </c>
    </row>
    <row r="229" spans="1:3" x14ac:dyDescent="0.25">
      <c r="A229" s="2" t="s">
        <v>382</v>
      </c>
      <c r="B229" s="39" t="s">
        <v>102</v>
      </c>
      <c r="C229" s="40">
        <v>39061</v>
      </c>
    </row>
    <row r="230" spans="1:3" x14ac:dyDescent="0.25">
      <c r="A230" s="2" t="s">
        <v>383</v>
      </c>
      <c r="B230" s="42" t="s">
        <v>164</v>
      </c>
      <c r="C230" s="43">
        <v>38917</v>
      </c>
    </row>
    <row r="231" spans="1:3" x14ac:dyDescent="0.25">
      <c r="A231" s="2" t="s">
        <v>383</v>
      </c>
      <c r="B231" s="39" t="s">
        <v>384</v>
      </c>
      <c r="C231" s="40">
        <v>42483</v>
      </c>
    </row>
    <row r="232" spans="1:3" x14ac:dyDescent="0.25">
      <c r="A232" s="2" t="s">
        <v>383</v>
      </c>
      <c r="B232" s="42" t="s">
        <v>385</v>
      </c>
      <c r="C232" s="43">
        <v>39825</v>
      </c>
    </row>
    <row r="233" spans="1:3" x14ac:dyDescent="0.25">
      <c r="A233" s="2" t="s">
        <v>386</v>
      </c>
      <c r="B233" s="39" t="s">
        <v>387</v>
      </c>
      <c r="C233" s="40">
        <v>41820</v>
      </c>
    </row>
    <row r="234" spans="1:3" x14ac:dyDescent="0.25">
      <c r="A234" s="2" t="s">
        <v>388</v>
      </c>
      <c r="B234" s="42" t="s">
        <v>389</v>
      </c>
      <c r="C234" s="43">
        <v>38279</v>
      </c>
    </row>
    <row r="235" spans="1:3" x14ac:dyDescent="0.25">
      <c r="A235" s="2" t="s">
        <v>390</v>
      </c>
      <c r="B235" s="39" t="s">
        <v>391</v>
      </c>
      <c r="C235" s="40">
        <v>41911</v>
      </c>
    </row>
    <row r="236" spans="1:3" x14ac:dyDescent="0.25">
      <c r="A236" s="2" t="s">
        <v>392</v>
      </c>
      <c r="B236" s="42" t="s">
        <v>393</v>
      </c>
      <c r="C236" s="43">
        <v>42389</v>
      </c>
    </row>
    <row r="237" spans="1:3" x14ac:dyDescent="0.25">
      <c r="A237" s="2" t="s">
        <v>394</v>
      </c>
      <c r="B237" s="39" t="s">
        <v>395</v>
      </c>
      <c r="C237" s="40">
        <v>38082</v>
      </c>
    </row>
    <row r="238" spans="1:3" x14ac:dyDescent="0.25">
      <c r="A238" s="2" t="s">
        <v>396</v>
      </c>
      <c r="B238" s="42" t="s">
        <v>397</v>
      </c>
      <c r="C238" s="43">
        <v>38731</v>
      </c>
    </row>
    <row r="239" spans="1:3" x14ac:dyDescent="0.25">
      <c r="A239" s="2" t="s">
        <v>398</v>
      </c>
      <c r="B239" s="39" t="s">
        <v>399</v>
      </c>
      <c r="C239" s="40">
        <v>38516</v>
      </c>
    </row>
    <row r="240" spans="1:3" x14ac:dyDescent="0.25">
      <c r="A240" s="2" t="s">
        <v>398</v>
      </c>
      <c r="B240" s="42" t="s">
        <v>400</v>
      </c>
      <c r="C240" s="43">
        <v>40542</v>
      </c>
    </row>
    <row r="241" spans="1:3" x14ac:dyDescent="0.25">
      <c r="A241" s="2" t="s">
        <v>401</v>
      </c>
      <c r="B241" s="39" t="s">
        <v>402</v>
      </c>
      <c r="C241" s="40">
        <v>42314</v>
      </c>
    </row>
    <row r="242" spans="1:3" x14ac:dyDescent="0.25">
      <c r="A242" s="2" t="s">
        <v>403</v>
      </c>
      <c r="B242" s="42" t="s">
        <v>404</v>
      </c>
      <c r="C242" s="43">
        <v>38922</v>
      </c>
    </row>
    <row r="243" spans="1:3" x14ac:dyDescent="0.25">
      <c r="A243" s="2" t="s">
        <v>403</v>
      </c>
      <c r="B243" s="39" t="s">
        <v>321</v>
      </c>
      <c r="C243" s="40">
        <v>39673</v>
      </c>
    </row>
    <row r="244" spans="1:3" x14ac:dyDescent="0.25">
      <c r="A244" s="2" t="s">
        <v>405</v>
      </c>
      <c r="B244" s="42" t="s">
        <v>366</v>
      </c>
      <c r="C244" s="43">
        <v>43201</v>
      </c>
    </row>
    <row r="245" spans="1:3" x14ac:dyDescent="0.25">
      <c r="A245" s="2" t="s">
        <v>406</v>
      </c>
      <c r="B245" s="39" t="s">
        <v>210</v>
      </c>
      <c r="C245" s="40">
        <v>37981</v>
      </c>
    </row>
    <row r="246" spans="1:3" x14ac:dyDescent="0.25">
      <c r="A246" s="2" t="s">
        <v>406</v>
      </c>
      <c r="B246" s="42" t="s">
        <v>407</v>
      </c>
      <c r="C246" s="43">
        <v>38628</v>
      </c>
    </row>
    <row r="247" spans="1:3" x14ac:dyDescent="0.25">
      <c r="A247" s="2" t="s">
        <v>408</v>
      </c>
      <c r="B247" s="39" t="s">
        <v>409</v>
      </c>
      <c r="C247" s="40">
        <v>39326</v>
      </c>
    </row>
    <row r="248" spans="1:3" x14ac:dyDescent="0.25">
      <c r="A248" s="2" t="s">
        <v>410</v>
      </c>
      <c r="B248" s="42" t="s">
        <v>411</v>
      </c>
      <c r="C248" s="43">
        <v>40073</v>
      </c>
    </row>
    <row r="249" spans="1:3" x14ac:dyDescent="0.25">
      <c r="A249" s="2" t="s">
        <v>410</v>
      </c>
      <c r="B249" s="39" t="s">
        <v>412</v>
      </c>
      <c r="C249" s="40">
        <v>39395</v>
      </c>
    </row>
    <row r="250" spans="1:3" x14ac:dyDescent="0.25">
      <c r="A250" s="2" t="s">
        <v>410</v>
      </c>
      <c r="B250" s="42" t="s">
        <v>325</v>
      </c>
      <c r="C250" s="43">
        <v>42262</v>
      </c>
    </row>
    <row r="251" spans="1:3" x14ac:dyDescent="0.25">
      <c r="A251" s="2" t="s">
        <v>413</v>
      </c>
      <c r="B251" s="39" t="s">
        <v>414</v>
      </c>
      <c r="C251" s="40">
        <v>42736</v>
      </c>
    </row>
    <row r="252" spans="1:3" x14ac:dyDescent="0.25">
      <c r="A252" s="2" t="s">
        <v>415</v>
      </c>
      <c r="B252" s="42" t="s">
        <v>416</v>
      </c>
      <c r="C252" s="43">
        <v>40230</v>
      </c>
    </row>
    <row r="253" spans="1:3" x14ac:dyDescent="0.25">
      <c r="A253" s="2" t="s">
        <v>415</v>
      </c>
      <c r="B253" s="39" t="s">
        <v>54</v>
      </c>
      <c r="C253" s="40">
        <v>39275</v>
      </c>
    </row>
    <row r="254" spans="1:3" x14ac:dyDescent="0.25">
      <c r="A254" s="2" t="s">
        <v>417</v>
      </c>
      <c r="B254" s="42" t="s">
        <v>418</v>
      </c>
      <c r="C254" s="43">
        <v>38784</v>
      </c>
    </row>
    <row r="255" spans="1:3" x14ac:dyDescent="0.25">
      <c r="A255" s="2" t="s">
        <v>419</v>
      </c>
      <c r="B255" s="39" t="s">
        <v>148</v>
      </c>
      <c r="C255" s="40">
        <v>38742</v>
      </c>
    </row>
    <row r="256" spans="1:3" x14ac:dyDescent="0.25">
      <c r="A256" s="2" t="s">
        <v>419</v>
      </c>
      <c r="B256" s="42" t="s">
        <v>173</v>
      </c>
      <c r="C256" s="43">
        <v>39585</v>
      </c>
    </row>
    <row r="257" spans="1:3" x14ac:dyDescent="0.25">
      <c r="A257" s="2" t="s">
        <v>420</v>
      </c>
      <c r="B257" s="39" t="s">
        <v>421</v>
      </c>
      <c r="C257" s="40">
        <v>41563</v>
      </c>
    </row>
    <row r="258" spans="1:3" x14ac:dyDescent="0.25">
      <c r="A258" s="2" t="s">
        <v>422</v>
      </c>
      <c r="B258" s="42" t="s">
        <v>423</v>
      </c>
      <c r="C258" s="43">
        <v>38303</v>
      </c>
    </row>
    <row r="259" spans="1:3" x14ac:dyDescent="0.25">
      <c r="A259" s="2" t="s">
        <v>424</v>
      </c>
      <c r="B259" s="39" t="s">
        <v>425</v>
      </c>
      <c r="C259" s="40">
        <v>42941</v>
      </c>
    </row>
    <row r="260" spans="1:3" x14ac:dyDescent="0.25">
      <c r="A260" s="2" t="s">
        <v>426</v>
      </c>
      <c r="B260" s="42" t="s">
        <v>427</v>
      </c>
      <c r="C260" s="43">
        <v>38002</v>
      </c>
    </row>
    <row r="261" spans="1:3" x14ac:dyDescent="0.25">
      <c r="A261" s="2" t="s">
        <v>428</v>
      </c>
      <c r="B261" s="39" t="s">
        <v>429</v>
      </c>
      <c r="C261" s="40">
        <v>43363</v>
      </c>
    </row>
    <row r="262" spans="1:3" x14ac:dyDescent="0.25">
      <c r="A262" s="2" t="s">
        <v>430</v>
      </c>
      <c r="B262" s="42" t="s">
        <v>172</v>
      </c>
      <c r="C262" s="43">
        <v>38118</v>
      </c>
    </row>
    <row r="263" spans="1:3" x14ac:dyDescent="0.25">
      <c r="A263" s="2" t="s">
        <v>430</v>
      </c>
      <c r="B263" s="39" t="s">
        <v>294</v>
      </c>
      <c r="C263" s="40">
        <v>39785</v>
      </c>
    </row>
    <row r="264" spans="1:3" x14ac:dyDescent="0.25">
      <c r="A264" s="2" t="s">
        <v>430</v>
      </c>
      <c r="B264" s="42" t="s">
        <v>431</v>
      </c>
      <c r="C264" s="43">
        <v>39022</v>
      </c>
    </row>
    <row r="265" spans="1:3" x14ac:dyDescent="0.25">
      <c r="A265" s="2" t="s">
        <v>432</v>
      </c>
      <c r="B265" s="39" t="s">
        <v>108</v>
      </c>
      <c r="C265" s="40">
        <v>42073</v>
      </c>
    </row>
    <row r="266" spans="1:3" x14ac:dyDescent="0.25">
      <c r="A266" s="2" t="s">
        <v>433</v>
      </c>
      <c r="B266" s="42" t="s">
        <v>434</v>
      </c>
      <c r="C266" s="43">
        <v>41967</v>
      </c>
    </row>
    <row r="267" spans="1:3" x14ac:dyDescent="0.25">
      <c r="A267" s="2" t="s">
        <v>435</v>
      </c>
      <c r="B267" s="39" t="s">
        <v>436</v>
      </c>
      <c r="C267" s="40">
        <v>42437</v>
      </c>
    </row>
    <row r="268" spans="1:3" x14ac:dyDescent="0.25">
      <c r="A268" s="2" t="s">
        <v>435</v>
      </c>
      <c r="B268" s="42" t="s">
        <v>54</v>
      </c>
      <c r="C268" s="43">
        <v>43586</v>
      </c>
    </row>
    <row r="269" spans="1:3" x14ac:dyDescent="0.25">
      <c r="A269" s="2" t="s">
        <v>437</v>
      </c>
      <c r="B269" s="39" t="s">
        <v>438</v>
      </c>
      <c r="C269" s="40">
        <v>41889</v>
      </c>
    </row>
    <row r="270" spans="1:3" x14ac:dyDescent="0.25">
      <c r="A270" s="2" t="s">
        <v>439</v>
      </c>
      <c r="B270" s="42" t="s">
        <v>440</v>
      </c>
      <c r="C270" s="43">
        <v>43238</v>
      </c>
    </row>
    <row r="271" spans="1:3" x14ac:dyDescent="0.25">
      <c r="A271" s="2" t="s">
        <v>439</v>
      </c>
      <c r="B271" s="39" t="s">
        <v>441</v>
      </c>
      <c r="C271" s="40">
        <v>39070</v>
      </c>
    </row>
    <row r="272" spans="1:3" x14ac:dyDescent="0.25">
      <c r="A272" s="2" t="s">
        <v>439</v>
      </c>
      <c r="B272" s="42" t="s">
        <v>442</v>
      </c>
      <c r="C272" s="43">
        <v>38029</v>
      </c>
    </row>
    <row r="273" spans="1:4" x14ac:dyDescent="0.25">
      <c r="A273" s="2" t="s">
        <v>443</v>
      </c>
      <c r="B273" s="39" t="s">
        <v>40</v>
      </c>
      <c r="C273" s="40">
        <v>38743</v>
      </c>
    </row>
    <row r="274" spans="1:4" x14ac:dyDescent="0.25">
      <c r="A274" s="2" t="s">
        <v>443</v>
      </c>
      <c r="B274" s="42" t="s">
        <v>321</v>
      </c>
      <c r="C274" s="43">
        <v>40259</v>
      </c>
    </row>
    <row r="275" spans="1:4" x14ac:dyDescent="0.25">
      <c r="A275" s="2" t="s">
        <v>444</v>
      </c>
      <c r="B275" s="39" t="s">
        <v>445</v>
      </c>
      <c r="C275" s="40">
        <v>39554</v>
      </c>
    </row>
    <row r="276" spans="1:4" x14ac:dyDescent="0.25">
      <c r="A276" s="2" t="s">
        <v>446</v>
      </c>
      <c r="B276" s="42" t="s">
        <v>447</v>
      </c>
      <c r="C276" s="43">
        <v>38389</v>
      </c>
    </row>
    <row r="277" spans="1:4" x14ac:dyDescent="0.25">
      <c r="A277" s="2" t="s">
        <v>446</v>
      </c>
      <c r="B277" s="39" t="s">
        <v>112</v>
      </c>
      <c r="C277" s="40">
        <v>40017</v>
      </c>
    </row>
    <row r="278" spans="1:4" x14ac:dyDescent="0.25">
      <c r="A278" s="2" t="s">
        <v>448</v>
      </c>
      <c r="B278" s="42" t="s">
        <v>102</v>
      </c>
      <c r="C278" s="43">
        <v>42360</v>
      </c>
    </row>
    <row r="279" spans="1:4" x14ac:dyDescent="0.25">
      <c r="A279" s="2" t="s">
        <v>448</v>
      </c>
      <c r="B279" s="45" t="s">
        <v>449</v>
      </c>
      <c r="C279" s="46">
        <v>43256</v>
      </c>
    </row>
    <row r="280" spans="1:4" x14ac:dyDescent="0.25">
      <c r="A280" t="str">
        <f ca="1">IF(ROWS($1:278)&lt;=COUNTIF(TS_data,$A$1),INDEX(MesData,SMALL(IF(TS_data=$A$1,ROW(INDIRECT("1:"&amp;ROWS(TS_data)))),ROWS($1:278)),1),"")</f>
        <v/>
      </c>
      <c r="B280" s="39"/>
      <c r="C280" s="12">
        <v>40821</v>
      </c>
      <c r="D280" s="41" t="s">
        <v>450</v>
      </c>
    </row>
    <row r="281" spans="1:4" x14ac:dyDescent="0.25">
      <c r="A281" s="2" t="s">
        <v>35</v>
      </c>
      <c r="B281" s="42" t="s">
        <v>36</v>
      </c>
      <c r="C281" s="12">
        <v>42376</v>
      </c>
      <c r="D281" s="44" t="s">
        <v>476</v>
      </c>
    </row>
    <row r="282" spans="1:4" x14ac:dyDescent="0.25">
      <c r="A282" s="2" t="s">
        <v>37</v>
      </c>
      <c r="B282" s="39" t="s">
        <v>38</v>
      </c>
      <c r="C282" s="12">
        <v>43779</v>
      </c>
      <c r="D282" s="41" t="s">
        <v>452</v>
      </c>
    </row>
    <row r="283" spans="1:4" x14ac:dyDescent="0.25">
      <c r="A283" s="2" t="s">
        <v>39</v>
      </c>
      <c r="B283" s="42" t="s">
        <v>40</v>
      </c>
      <c r="C283" s="12">
        <v>42000</v>
      </c>
      <c r="D283" s="44" t="s">
        <v>453</v>
      </c>
    </row>
    <row r="284" spans="1:4" x14ac:dyDescent="0.25">
      <c r="A284" s="2" t="s">
        <v>41</v>
      </c>
      <c r="B284" s="39" t="s">
        <v>42</v>
      </c>
      <c r="C284" s="12">
        <v>38224</v>
      </c>
      <c r="D284" s="41" t="s">
        <v>453</v>
      </c>
    </row>
    <row r="285" spans="1:4" x14ac:dyDescent="0.25">
      <c r="A285" s="2" t="s">
        <v>41</v>
      </c>
      <c r="B285" s="42" t="s">
        <v>43</v>
      </c>
      <c r="C285" s="12">
        <v>39077</v>
      </c>
      <c r="D285" s="44" t="s">
        <v>454</v>
      </c>
    </row>
    <row r="286" spans="1:4" x14ac:dyDescent="0.25">
      <c r="A286" s="2" t="s">
        <v>44</v>
      </c>
      <c r="B286" s="39" t="s">
        <v>45</v>
      </c>
      <c r="C286" s="12">
        <v>38129</v>
      </c>
      <c r="D286" s="41" t="s">
        <v>452</v>
      </c>
    </row>
    <row r="287" spans="1:4" x14ac:dyDescent="0.25">
      <c r="A287" s="2" t="s">
        <v>44</v>
      </c>
      <c r="B287" s="42" t="s">
        <v>46</v>
      </c>
      <c r="C287" s="12">
        <v>38565</v>
      </c>
      <c r="D287" s="44" t="s">
        <v>452</v>
      </c>
    </row>
    <row r="288" spans="1:4" x14ac:dyDescent="0.25">
      <c r="A288" s="2" t="s">
        <v>47</v>
      </c>
      <c r="B288" s="39" t="s">
        <v>48</v>
      </c>
      <c r="C288" s="12">
        <v>41903</v>
      </c>
      <c r="D288" s="41" t="s">
        <v>455</v>
      </c>
    </row>
    <row r="289" spans="1:4" x14ac:dyDescent="0.25">
      <c r="A289" s="2" t="s">
        <v>47</v>
      </c>
      <c r="B289" s="42" t="s">
        <v>49</v>
      </c>
      <c r="C289" s="12">
        <v>41220</v>
      </c>
      <c r="D289" s="44" t="s">
        <v>455</v>
      </c>
    </row>
    <row r="290" spans="1:4" x14ac:dyDescent="0.25">
      <c r="A290" s="2" t="s">
        <v>50</v>
      </c>
      <c r="B290" s="39" t="s">
        <v>51</v>
      </c>
      <c r="C290" s="12">
        <v>38545</v>
      </c>
      <c r="D290" s="41" t="s">
        <v>456</v>
      </c>
    </row>
    <row r="291" spans="1:4" x14ac:dyDescent="0.25">
      <c r="A291" s="2" t="s">
        <v>52</v>
      </c>
      <c r="B291" s="42" t="s">
        <v>53</v>
      </c>
      <c r="C291" s="12">
        <v>42204</v>
      </c>
      <c r="D291" s="44" t="s">
        <v>457</v>
      </c>
    </row>
    <row r="292" spans="1:4" x14ac:dyDescent="0.25">
      <c r="A292" s="2" t="s">
        <v>52</v>
      </c>
      <c r="B292" s="39" t="s">
        <v>54</v>
      </c>
      <c r="C292" s="12">
        <v>38767</v>
      </c>
      <c r="D292" s="41" t="s">
        <v>457</v>
      </c>
    </row>
    <row r="293" spans="1:4" x14ac:dyDescent="0.25">
      <c r="A293" s="2" t="s">
        <v>55</v>
      </c>
      <c r="B293" s="42" t="s">
        <v>56</v>
      </c>
      <c r="C293" s="12">
        <v>38043</v>
      </c>
      <c r="D293" s="44" t="s">
        <v>458</v>
      </c>
    </row>
    <row r="294" spans="1:4" x14ac:dyDescent="0.25">
      <c r="A294" s="2" t="s">
        <v>55</v>
      </c>
      <c r="B294" s="39" t="s">
        <v>57</v>
      </c>
      <c r="C294" s="12">
        <v>42160</v>
      </c>
      <c r="D294" s="41" t="s">
        <v>452</v>
      </c>
    </row>
    <row r="295" spans="1:4" x14ac:dyDescent="0.25">
      <c r="A295" s="2" t="s">
        <v>55</v>
      </c>
      <c r="B295" s="42" t="s">
        <v>58</v>
      </c>
      <c r="C295" s="12">
        <v>39174</v>
      </c>
      <c r="D295" s="44" t="s">
        <v>452</v>
      </c>
    </row>
    <row r="296" spans="1:4" x14ac:dyDescent="0.25">
      <c r="A296" s="2" t="s">
        <v>55</v>
      </c>
      <c r="B296" s="39" t="s">
        <v>59</v>
      </c>
      <c r="C296" s="12">
        <v>38712</v>
      </c>
      <c r="D296" s="41" t="s">
        <v>458</v>
      </c>
    </row>
    <row r="297" spans="1:4" x14ac:dyDescent="0.25">
      <c r="A297" s="2" t="s">
        <v>60</v>
      </c>
      <c r="B297" s="42" t="s">
        <v>61</v>
      </c>
      <c r="C297" s="12">
        <v>41411</v>
      </c>
      <c r="D297" s="44" t="s">
        <v>454</v>
      </c>
    </row>
    <row r="298" spans="1:4" x14ac:dyDescent="0.25">
      <c r="A298" s="2" t="s">
        <v>62</v>
      </c>
      <c r="B298" s="39" t="s">
        <v>63</v>
      </c>
      <c r="C298" s="12">
        <v>38424</v>
      </c>
      <c r="D298" s="41" t="s">
        <v>459</v>
      </c>
    </row>
    <row r="299" spans="1:4" x14ac:dyDescent="0.25">
      <c r="A299" s="2" t="s">
        <v>64</v>
      </c>
      <c r="B299" s="42" t="s">
        <v>65</v>
      </c>
      <c r="C299" s="12">
        <v>39164</v>
      </c>
      <c r="D299" s="44" t="s">
        <v>457</v>
      </c>
    </row>
    <row r="300" spans="1:4" x14ac:dyDescent="0.25">
      <c r="A300" s="2" t="s">
        <v>64</v>
      </c>
      <c r="B300" s="39" t="s">
        <v>66</v>
      </c>
      <c r="C300" s="12">
        <v>40376</v>
      </c>
      <c r="D300" s="41" t="s">
        <v>457</v>
      </c>
    </row>
    <row r="301" spans="1:4" x14ac:dyDescent="0.25">
      <c r="A301" s="2" t="s">
        <v>64</v>
      </c>
      <c r="B301" s="42" t="s">
        <v>67</v>
      </c>
      <c r="C301" s="12">
        <v>39715</v>
      </c>
      <c r="D301" s="44" t="s">
        <v>457</v>
      </c>
    </row>
    <row r="302" spans="1:4" x14ac:dyDescent="0.25">
      <c r="A302" s="2" t="s">
        <v>68</v>
      </c>
      <c r="B302" s="39" t="s">
        <v>69</v>
      </c>
      <c r="C302" s="12">
        <v>41577</v>
      </c>
      <c r="D302" s="41" t="s">
        <v>454</v>
      </c>
    </row>
    <row r="303" spans="1:4" x14ac:dyDescent="0.25">
      <c r="A303" s="2" t="s">
        <v>68</v>
      </c>
      <c r="B303" s="42" t="s">
        <v>70</v>
      </c>
      <c r="C303" s="12">
        <v>40987</v>
      </c>
      <c r="D303" s="44" t="s">
        <v>454</v>
      </c>
    </row>
    <row r="304" spans="1:4" x14ac:dyDescent="0.25">
      <c r="A304" s="2" t="s">
        <v>71</v>
      </c>
      <c r="B304" s="39" t="s">
        <v>72</v>
      </c>
      <c r="C304" s="12">
        <v>41002</v>
      </c>
      <c r="D304" s="41" t="s">
        <v>454</v>
      </c>
    </row>
    <row r="305" spans="1:4" x14ac:dyDescent="0.25">
      <c r="A305" s="2" t="s">
        <v>71</v>
      </c>
      <c r="B305" s="42" t="s">
        <v>73</v>
      </c>
      <c r="C305" s="12">
        <v>40507</v>
      </c>
      <c r="D305" s="44" t="s">
        <v>456</v>
      </c>
    </row>
    <row r="306" spans="1:4" x14ac:dyDescent="0.25">
      <c r="A306" s="2" t="s">
        <v>74</v>
      </c>
      <c r="B306" s="39" t="s">
        <v>75</v>
      </c>
      <c r="C306" s="12">
        <v>41208</v>
      </c>
      <c r="D306" s="41" t="s">
        <v>455</v>
      </c>
    </row>
    <row r="307" spans="1:4" x14ac:dyDescent="0.25">
      <c r="A307" s="2" t="s">
        <v>76</v>
      </c>
      <c r="B307" s="42" t="s">
        <v>77</v>
      </c>
      <c r="C307" s="12">
        <v>38540</v>
      </c>
      <c r="D307" s="44" t="s">
        <v>456</v>
      </c>
    </row>
    <row r="308" spans="1:4" x14ac:dyDescent="0.25">
      <c r="A308" s="2" t="s">
        <v>78</v>
      </c>
      <c r="B308" s="39" t="s">
        <v>79</v>
      </c>
      <c r="C308" s="12">
        <v>41431</v>
      </c>
      <c r="D308" s="41" t="s">
        <v>454</v>
      </c>
    </row>
    <row r="309" spans="1:4" x14ac:dyDescent="0.25">
      <c r="A309" s="2" t="s">
        <v>78</v>
      </c>
      <c r="B309" s="42" t="s">
        <v>80</v>
      </c>
      <c r="C309" s="12">
        <v>41007</v>
      </c>
      <c r="D309" s="44" t="s">
        <v>454</v>
      </c>
    </row>
    <row r="310" spans="1:4" x14ac:dyDescent="0.25">
      <c r="A310" s="2" t="s">
        <v>81</v>
      </c>
      <c r="B310" s="39" t="s">
        <v>82</v>
      </c>
      <c r="C310" s="12">
        <v>37653</v>
      </c>
      <c r="D310" s="41" t="s">
        <v>460</v>
      </c>
    </row>
    <row r="311" spans="1:4" x14ac:dyDescent="0.25">
      <c r="A311" s="2" t="s">
        <v>83</v>
      </c>
      <c r="B311" s="42" t="s">
        <v>84</v>
      </c>
      <c r="C311" s="12">
        <v>39241</v>
      </c>
      <c r="D311" s="44" t="s">
        <v>451</v>
      </c>
    </row>
    <row r="312" spans="1:4" x14ac:dyDescent="0.25">
      <c r="A312" s="2" t="s">
        <v>85</v>
      </c>
      <c r="B312" s="39" t="s">
        <v>86</v>
      </c>
      <c r="C312" s="12">
        <v>41253</v>
      </c>
      <c r="D312" s="41" t="s">
        <v>453</v>
      </c>
    </row>
    <row r="313" spans="1:4" x14ac:dyDescent="0.25">
      <c r="A313" s="2" t="s">
        <v>87</v>
      </c>
      <c r="B313" s="42" t="s">
        <v>88</v>
      </c>
      <c r="C313" s="12">
        <v>40909</v>
      </c>
      <c r="D313" s="44" t="s">
        <v>458</v>
      </c>
    </row>
    <row r="314" spans="1:4" x14ac:dyDescent="0.25">
      <c r="A314" s="2" t="s">
        <v>89</v>
      </c>
      <c r="B314" s="39" t="s">
        <v>90</v>
      </c>
      <c r="C314" s="12">
        <v>41868</v>
      </c>
      <c r="D314" s="41" t="s">
        <v>458</v>
      </c>
    </row>
    <row r="315" spans="1:4" x14ac:dyDescent="0.25">
      <c r="A315" s="2" t="s">
        <v>91</v>
      </c>
      <c r="B315" s="42" t="s">
        <v>92</v>
      </c>
      <c r="C315" s="12">
        <v>38601</v>
      </c>
      <c r="D315" s="44" t="s">
        <v>453</v>
      </c>
    </row>
    <row r="316" spans="1:4" x14ac:dyDescent="0.25">
      <c r="A316" s="2" t="s">
        <v>91</v>
      </c>
      <c r="B316" s="39" t="s">
        <v>40</v>
      </c>
      <c r="C316" s="12">
        <v>39605</v>
      </c>
      <c r="D316" s="41" t="s">
        <v>453</v>
      </c>
    </row>
    <row r="317" spans="1:4" x14ac:dyDescent="0.25">
      <c r="A317" s="2" t="s">
        <v>93</v>
      </c>
      <c r="B317" s="42" t="s">
        <v>94</v>
      </c>
      <c r="C317" s="12">
        <v>40972</v>
      </c>
      <c r="D317" s="44" t="s">
        <v>456</v>
      </c>
    </row>
    <row r="318" spans="1:4" x14ac:dyDescent="0.25">
      <c r="A318" s="2" t="s">
        <v>95</v>
      </c>
      <c r="B318" s="39" t="s">
        <v>96</v>
      </c>
      <c r="C318" s="12">
        <v>39231</v>
      </c>
      <c r="D318" s="41" t="s">
        <v>454</v>
      </c>
    </row>
    <row r="319" spans="1:4" x14ac:dyDescent="0.25">
      <c r="A319" s="2" t="s">
        <v>95</v>
      </c>
      <c r="B319" s="42" t="s">
        <v>97</v>
      </c>
      <c r="C319" s="12">
        <v>39707</v>
      </c>
      <c r="D319" s="44" t="s">
        <v>454</v>
      </c>
    </row>
    <row r="320" spans="1:4" x14ac:dyDescent="0.25">
      <c r="A320" s="2" t="s">
        <v>95</v>
      </c>
      <c r="B320" s="39" t="s">
        <v>98</v>
      </c>
      <c r="C320" s="12">
        <v>40611</v>
      </c>
      <c r="D320" s="41" t="s">
        <v>454</v>
      </c>
    </row>
    <row r="321" spans="1:4" x14ac:dyDescent="0.25">
      <c r="A321" s="2" t="s">
        <v>99</v>
      </c>
      <c r="B321" s="42" t="s">
        <v>100</v>
      </c>
      <c r="C321" s="12">
        <v>39197</v>
      </c>
      <c r="D321" s="44" t="s">
        <v>461</v>
      </c>
    </row>
    <row r="322" spans="1:4" x14ac:dyDescent="0.25">
      <c r="A322" s="2" t="s">
        <v>101</v>
      </c>
      <c r="B322" s="39" t="s">
        <v>102</v>
      </c>
      <c r="C322" s="12">
        <v>38589</v>
      </c>
      <c r="D322" s="41" t="s">
        <v>452</v>
      </c>
    </row>
    <row r="323" spans="1:4" x14ac:dyDescent="0.25">
      <c r="A323" s="2" t="s">
        <v>103</v>
      </c>
      <c r="B323" s="42" t="s">
        <v>104</v>
      </c>
      <c r="C323" s="12">
        <v>40163</v>
      </c>
      <c r="D323" s="44" t="s">
        <v>451</v>
      </c>
    </row>
    <row r="324" spans="1:4" x14ac:dyDescent="0.25">
      <c r="A324" s="2" t="s">
        <v>105</v>
      </c>
      <c r="B324" s="39" t="s">
        <v>106</v>
      </c>
      <c r="C324" s="12">
        <v>39009</v>
      </c>
      <c r="D324" s="41" t="s">
        <v>452</v>
      </c>
    </row>
    <row r="325" spans="1:4" x14ac:dyDescent="0.25">
      <c r="A325" s="2" t="s">
        <v>107</v>
      </c>
      <c r="B325" s="42" t="s">
        <v>108</v>
      </c>
      <c r="C325" s="12">
        <v>43070</v>
      </c>
      <c r="D325" s="44" t="s">
        <v>455</v>
      </c>
    </row>
    <row r="326" spans="1:4" x14ac:dyDescent="0.25">
      <c r="A326" s="2" t="s">
        <v>109</v>
      </c>
      <c r="B326" s="39" t="s">
        <v>110</v>
      </c>
      <c r="C326" s="12">
        <v>40544</v>
      </c>
      <c r="D326" s="41" t="s">
        <v>455</v>
      </c>
    </row>
    <row r="327" spans="1:4" x14ac:dyDescent="0.25">
      <c r="A327" s="2" t="s">
        <v>109</v>
      </c>
      <c r="B327" s="42" t="s">
        <v>111</v>
      </c>
      <c r="C327" s="12">
        <v>41544</v>
      </c>
      <c r="D327" s="44" t="s">
        <v>455</v>
      </c>
    </row>
    <row r="328" spans="1:4" x14ac:dyDescent="0.25">
      <c r="A328" s="2" t="s">
        <v>109</v>
      </c>
      <c r="B328" s="39" t="s">
        <v>112</v>
      </c>
      <c r="C328" s="12">
        <v>42605</v>
      </c>
      <c r="D328" s="41" t="s">
        <v>455</v>
      </c>
    </row>
    <row r="329" spans="1:4" x14ac:dyDescent="0.25">
      <c r="A329" s="2" t="s">
        <v>113</v>
      </c>
      <c r="B329" s="42" t="s">
        <v>114</v>
      </c>
      <c r="C329" s="12">
        <v>42894</v>
      </c>
      <c r="D329" s="44" t="s">
        <v>452</v>
      </c>
    </row>
    <row r="330" spans="1:4" x14ac:dyDescent="0.25">
      <c r="A330" s="2" t="s">
        <v>115</v>
      </c>
      <c r="B330" s="39" t="s">
        <v>116</v>
      </c>
      <c r="C330" s="12">
        <v>39415</v>
      </c>
      <c r="D330" s="41" t="s">
        <v>453</v>
      </c>
    </row>
    <row r="331" spans="1:4" x14ac:dyDescent="0.25">
      <c r="A331" s="2" t="s">
        <v>117</v>
      </c>
      <c r="B331" s="42" t="s">
        <v>118</v>
      </c>
      <c r="C331" s="12">
        <v>41103</v>
      </c>
      <c r="D331" s="44" t="s">
        <v>453</v>
      </c>
    </row>
    <row r="332" spans="1:4" x14ac:dyDescent="0.25">
      <c r="A332" s="2" t="s">
        <v>117</v>
      </c>
      <c r="B332" s="39" t="s">
        <v>119</v>
      </c>
      <c r="C332" s="12">
        <v>40498</v>
      </c>
      <c r="D332" s="41" t="s">
        <v>453</v>
      </c>
    </row>
    <row r="333" spans="1:4" x14ac:dyDescent="0.25">
      <c r="A333" s="2" t="s">
        <v>120</v>
      </c>
      <c r="B333" s="42" t="s">
        <v>121</v>
      </c>
      <c r="C333" s="12">
        <v>39538</v>
      </c>
      <c r="D333" s="44" t="s">
        <v>458</v>
      </c>
    </row>
    <row r="334" spans="1:4" x14ac:dyDescent="0.25">
      <c r="A334" s="2" t="s">
        <v>120</v>
      </c>
      <c r="B334" s="39" t="s">
        <v>122</v>
      </c>
      <c r="C334" s="12">
        <v>42604</v>
      </c>
      <c r="D334" s="41" t="s">
        <v>458</v>
      </c>
    </row>
    <row r="335" spans="1:4" x14ac:dyDescent="0.25">
      <c r="A335" s="2" t="s">
        <v>120</v>
      </c>
      <c r="B335" s="42" t="s">
        <v>123</v>
      </c>
      <c r="C335" s="12">
        <v>40631</v>
      </c>
      <c r="D335" s="44" t="s">
        <v>450</v>
      </c>
    </row>
    <row r="336" spans="1:4" x14ac:dyDescent="0.25">
      <c r="A336" s="2" t="s">
        <v>120</v>
      </c>
      <c r="B336" s="39" t="s">
        <v>124</v>
      </c>
      <c r="C336" s="12">
        <v>43977</v>
      </c>
      <c r="D336" s="41" t="s">
        <v>458</v>
      </c>
    </row>
    <row r="337" spans="1:4" x14ac:dyDescent="0.25">
      <c r="A337" s="2" t="s">
        <v>120</v>
      </c>
      <c r="B337" s="42" t="s">
        <v>125</v>
      </c>
      <c r="C337" s="12">
        <v>41654</v>
      </c>
      <c r="D337" s="44" t="s">
        <v>450</v>
      </c>
    </row>
    <row r="338" spans="1:4" x14ac:dyDescent="0.25">
      <c r="A338" s="2" t="s">
        <v>120</v>
      </c>
      <c r="B338" s="39" t="s">
        <v>126</v>
      </c>
      <c r="C338" s="12">
        <v>38894</v>
      </c>
      <c r="D338" s="41" t="s">
        <v>450</v>
      </c>
    </row>
    <row r="339" spans="1:4" x14ac:dyDescent="0.25">
      <c r="A339" s="2" t="s">
        <v>127</v>
      </c>
      <c r="B339" s="42" t="s">
        <v>128</v>
      </c>
      <c r="C339" s="12">
        <v>39058</v>
      </c>
      <c r="D339" s="44" t="s">
        <v>450</v>
      </c>
    </row>
    <row r="340" spans="1:4" x14ac:dyDescent="0.25">
      <c r="A340" s="2" t="s">
        <v>129</v>
      </c>
      <c r="B340" s="39" t="s">
        <v>130</v>
      </c>
      <c r="C340" s="12">
        <v>42005</v>
      </c>
      <c r="D340" s="41" t="s">
        <v>454</v>
      </c>
    </row>
    <row r="341" spans="1:4" x14ac:dyDescent="0.25">
      <c r="A341" s="2" t="s">
        <v>131</v>
      </c>
      <c r="B341" s="42" t="s">
        <v>132</v>
      </c>
      <c r="C341" s="12">
        <v>41212</v>
      </c>
      <c r="D341" s="44" t="s">
        <v>453</v>
      </c>
    </row>
    <row r="342" spans="1:4" x14ac:dyDescent="0.25">
      <c r="A342" s="2" t="s">
        <v>133</v>
      </c>
      <c r="B342" s="39" t="s">
        <v>104</v>
      </c>
      <c r="C342" s="12">
        <v>39040</v>
      </c>
      <c r="D342" s="41" t="s">
        <v>452</v>
      </c>
    </row>
    <row r="343" spans="1:4" x14ac:dyDescent="0.25">
      <c r="A343" s="2" t="s">
        <v>134</v>
      </c>
      <c r="B343" s="42" t="s">
        <v>135</v>
      </c>
      <c r="C343" s="12">
        <v>38780</v>
      </c>
      <c r="D343" s="44" t="s">
        <v>450</v>
      </c>
    </row>
    <row r="344" spans="1:4" x14ac:dyDescent="0.25">
      <c r="A344" s="2" t="s">
        <v>136</v>
      </c>
      <c r="B344" s="39" t="s">
        <v>137</v>
      </c>
      <c r="C344" s="12">
        <v>41612</v>
      </c>
      <c r="D344" s="41" t="s">
        <v>456</v>
      </c>
    </row>
    <row r="345" spans="1:4" x14ac:dyDescent="0.25">
      <c r="A345" s="2" t="s">
        <v>138</v>
      </c>
      <c r="B345" s="42" t="s">
        <v>139</v>
      </c>
      <c r="C345" s="12">
        <v>41281</v>
      </c>
      <c r="D345" s="44" t="s">
        <v>457</v>
      </c>
    </row>
    <row r="346" spans="1:4" x14ac:dyDescent="0.25">
      <c r="A346" s="2" t="s">
        <v>140</v>
      </c>
      <c r="B346" s="39" t="s">
        <v>141</v>
      </c>
      <c r="C346" s="12">
        <v>41714</v>
      </c>
      <c r="D346" s="41" t="s">
        <v>455</v>
      </c>
    </row>
    <row r="347" spans="1:4" x14ac:dyDescent="0.25">
      <c r="A347" s="2" t="s">
        <v>140</v>
      </c>
      <c r="B347" s="42" t="s">
        <v>142</v>
      </c>
      <c r="C347" s="12">
        <v>43251</v>
      </c>
      <c r="D347" s="44" t="s">
        <v>454</v>
      </c>
    </row>
    <row r="348" spans="1:4" x14ac:dyDescent="0.25">
      <c r="A348" s="2" t="s">
        <v>140</v>
      </c>
      <c r="B348" s="39" t="s">
        <v>143</v>
      </c>
      <c r="C348" s="12">
        <v>42242</v>
      </c>
      <c r="D348" s="41" t="s">
        <v>454</v>
      </c>
    </row>
    <row r="349" spans="1:4" x14ac:dyDescent="0.25">
      <c r="A349" s="2" t="s">
        <v>144</v>
      </c>
      <c r="B349" s="42" t="s">
        <v>145</v>
      </c>
      <c r="C349" s="12">
        <v>38255</v>
      </c>
      <c r="D349" s="44" t="s">
        <v>455</v>
      </c>
    </row>
    <row r="350" spans="1:4" x14ac:dyDescent="0.25">
      <c r="A350" s="2" t="s">
        <v>146</v>
      </c>
      <c r="B350" s="39" t="s">
        <v>86</v>
      </c>
      <c r="C350" s="12">
        <v>40642</v>
      </c>
      <c r="D350" s="41" t="s">
        <v>452</v>
      </c>
    </row>
    <row r="351" spans="1:4" x14ac:dyDescent="0.25">
      <c r="A351" s="2" t="s">
        <v>147</v>
      </c>
      <c r="B351" s="42" t="s">
        <v>148</v>
      </c>
      <c r="C351" s="12">
        <v>41096</v>
      </c>
      <c r="D351" s="44" t="s">
        <v>456</v>
      </c>
    </row>
    <row r="352" spans="1:4" x14ac:dyDescent="0.25">
      <c r="A352" s="2" t="s">
        <v>147</v>
      </c>
      <c r="B352" s="39" t="s">
        <v>149</v>
      </c>
      <c r="C352" s="12">
        <v>40007</v>
      </c>
      <c r="D352" s="41" t="s">
        <v>456</v>
      </c>
    </row>
    <row r="353" spans="1:4" x14ac:dyDescent="0.25">
      <c r="A353" s="2" t="s">
        <v>147</v>
      </c>
      <c r="B353" s="42" t="s">
        <v>150</v>
      </c>
      <c r="C353" s="12">
        <v>38589</v>
      </c>
      <c r="D353" s="44" t="s">
        <v>456</v>
      </c>
    </row>
    <row r="354" spans="1:4" x14ac:dyDescent="0.25">
      <c r="A354" s="2" t="s">
        <v>151</v>
      </c>
      <c r="B354" s="39" t="s">
        <v>152</v>
      </c>
      <c r="C354" s="12">
        <v>39780</v>
      </c>
      <c r="D354" s="41" t="s">
        <v>461</v>
      </c>
    </row>
    <row r="355" spans="1:4" x14ac:dyDescent="0.25">
      <c r="A355" s="2" t="s">
        <v>153</v>
      </c>
      <c r="B355" s="42" t="s">
        <v>154</v>
      </c>
      <c r="C355" s="12">
        <v>38125</v>
      </c>
      <c r="D355" s="44" t="s">
        <v>456</v>
      </c>
    </row>
    <row r="356" spans="1:4" x14ac:dyDescent="0.25">
      <c r="A356" s="2" t="s">
        <v>155</v>
      </c>
      <c r="B356" s="39" t="s">
        <v>156</v>
      </c>
      <c r="C356" s="12">
        <v>39467</v>
      </c>
      <c r="D356" s="41" t="s">
        <v>461</v>
      </c>
    </row>
    <row r="357" spans="1:4" x14ac:dyDescent="0.25">
      <c r="A357" s="2" t="s">
        <v>157</v>
      </c>
      <c r="B357" s="42" t="s">
        <v>158</v>
      </c>
      <c r="C357" s="12">
        <v>40863</v>
      </c>
      <c r="D357" s="44" t="s">
        <v>451</v>
      </c>
    </row>
    <row r="358" spans="1:4" x14ac:dyDescent="0.25">
      <c r="A358" s="2" t="s">
        <v>157</v>
      </c>
      <c r="B358" s="39" t="s">
        <v>159</v>
      </c>
      <c r="C358" s="12">
        <v>40863</v>
      </c>
      <c r="D358" s="41" t="s">
        <v>457</v>
      </c>
    </row>
    <row r="359" spans="1:4" x14ac:dyDescent="0.25">
      <c r="A359" s="2" t="s">
        <v>157</v>
      </c>
      <c r="B359" s="42" t="s">
        <v>160</v>
      </c>
      <c r="C359" s="12">
        <v>39479</v>
      </c>
      <c r="D359" s="44" t="s">
        <v>451</v>
      </c>
    </row>
    <row r="360" spans="1:4" x14ac:dyDescent="0.25">
      <c r="A360" s="2" t="s">
        <v>161</v>
      </c>
      <c r="B360" s="39" t="s">
        <v>162</v>
      </c>
      <c r="C360" s="12">
        <v>41798</v>
      </c>
      <c r="D360" s="41" t="s">
        <v>455</v>
      </c>
    </row>
    <row r="361" spans="1:4" x14ac:dyDescent="0.25">
      <c r="A361" s="2" t="s">
        <v>163</v>
      </c>
      <c r="B361" s="42" t="s">
        <v>164</v>
      </c>
      <c r="C361" s="12">
        <v>38201</v>
      </c>
      <c r="D361" s="44" t="s">
        <v>452</v>
      </c>
    </row>
    <row r="362" spans="1:4" x14ac:dyDescent="0.25">
      <c r="A362" s="2" t="s">
        <v>163</v>
      </c>
      <c r="B362" s="39" t="s">
        <v>165</v>
      </c>
      <c r="C362" s="12">
        <v>39950</v>
      </c>
      <c r="D362" s="41" t="s">
        <v>458</v>
      </c>
    </row>
    <row r="363" spans="1:4" x14ac:dyDescent="0.25">
      <c r="A363" s="2" t="s">
        <v>163</v>
      </c>
      <c r="B363" s="42" t="s">
        <v>166</v>
      </c>
      <c r="C363" s="12">
        <v>39208</v>
      </c>
      <c r="D363" s="44" t="s">
        <v>452</v>
      </c>
    </row>
    <row r="364" spans="1:4" x14ac:dyDescent="0.25">
      <c r="A364" s="2" t="s">
        <v>167</v>
      </c>
      <c r="B364" s="39" t="s">
        <v>168</v>
      </c>
      <c r="C364" s="12">
        <v>38504</v>
      </c>
      <c r="D364" s="41" t="s">
        <v>455</v>
      </c>
    </row>
    <row r="365" spans="1:4" x14ac:dyDescent="0.25">
      <c r="A365" s="2" t="s">
        <v>169</v>
      </c>
      <c r="B365" s="42" t="s">
        <v>170</v>
      </c>
      <c r="C365" s="12">
        <v>40195</v>
      </c>
      <c r="D365" s="44" t="s">
        <v>451</v>
      </c>
    </row>
    <row r="366" spans="1:4" x14ac:dyDescent="0.25">
      <c r="A366" s="2" t="s">
        <v>171</v>
      </c>
      <c r="B366" s="39" t="s">
        <v>172</v>
      </c>
      <c r="C366" s="12">
        <v>38475</v>
      </c>
      <c r="D366" s="41" t="s">
        <v>458</v>
      </c>
    </row>
    <row r="367" spans="1:4" x14ac:dyDescent="0.25">
      <c r="A367" s="2" t="s">
        <v>171</v>
      </c>
      <c r="B367" s="42" t="s">
        <v>173</v>
      </c>
      <c r="C367" s="12">
        <v>40288</v>
      </c>
      <c r="D367" s="44" t="s">
        <v>458</v>
      </c>
    </row>
    <row r="368" spans="1:4" x14ac:dyDescent="0.25">
      <c r="A368" s="2" t="s">
        <v>174</v>
      </c>
      <c r="B368" s="39" t="s">
        <v>175</v>
      </c>
      <c r="C368" s="12">
        <v>39645</v>
      </c>
      <c r="D368" s="41" t="s">
        <v>451</v>
      </c>
    </row>
    <row r="369" spans="1:4" x14ac:dyDescent="0.25">
      <c r="A369" s="2" t="s">
        <v>174</v>
      </c>
      <c r="B369" s="42" t="s">
        <v>173</v>
      </c>
      <c r="C369" s="12">
        <v>38675</v>
      </c>
      <c r="D369" s="44" t="s">
        <v>451</v>
      </c>
    </row>
    <row r="370" spans="1:4" x14ac:dyDescent="0.25">
      <c r="A370" s="2" t="s">
        <v>176</v>
      </c>
      <c r="B370" s="39" t="s">
        <v>177</v>
      </c>
      <c r="C370" s="12">
        <v>41297</v>
      </c>
      <c r="D370" s="41" t="s">
        <v>452</v>
      </c>
    </row>
    <row r="371" spans="1:4" x14ac:dyDescent="0.25">
      <c r="A371" s="2" t="s">
        <v>178</v>
      </c>
      <c r="B371" s="42" t="s">
        <v>179</v>
      </c>
      <c r="C371" s="12">
        <v>41281</v>
      </c>
      <c r="D371" s="44" t="s">
        <v>459</v>
      </c>
    </row>
    <row r="372" spans="1:4" x14ac:dyDescent="0.25">
      <c r="A372" s="2" t="s">
        <v>180</v>
      </c>
      <c r="B372" s="39" t="s">
        <v>181</v>
      </c>
      <c r="C372" s="12">
        <v>40225</v>
      </c>
      <c r="D372" s="41" t="s">
        <v>459</v>
      </c>
    </row>
    <row r="373" spans="1:4" x14ac:dyDescent="0.25">
      <c r="A373" s="2" t="s">
        <v>180</v>
      </c>
      <c r="B373" s="42" t="s">
        <v>182</v>
      </c>
      <c r="C373" s="12">
        <v>44439</v>
      </c>
      <c r="D373" s="44" t="s">
        <v>459</v>
      </c>
    </row>
    <row r="374" spans="1:4" x14ac:dyDescent="0.25">
      <c r="A374" s="2" t="s">
        <v>183</v>
      </c>
      <c r="B374" s="39" t="s">
        <v>184</v>
      </c>
      <c r="C374" s="12">
        <v>39070</v>
      </c>
      <c r="D374" s="41" t="s">
        <v>460</v>
      </c>
    </row>
    <row r="375" spans="1:4" x14ac:dyDescent="0.25">
      <c r="A375" s="2" t="s">
        <v>185</v>
      </c>
      <c r="B375" s="42" t="s">
        <v>186</v>
      </c>
      <c r="C375" s="12">
        <v>39925</v>
      </c>
      <c r="D375" s="44" t="s">
        <v>457</v>
      </c>
    </row>
    <row r="376" spans="1:4" x14ac:dyDescent="0.25">
      <c r="A376" s="2" t="s">
        <v>185</v>
      </c>
      <c r="B376" s="39" t="s">
        <v>187</v>
      </c>
      <c r="C376" s="12">
        <v>40426</v>
      </c>
      <c r="D376" s="41" t="s">
        <v>457</v>
      </c>
    </row>
    <row r="377" spans="1:4" x14ac:dyDescent="0.25">
      <c r="A377" s="2" t="s">
        <v>185</v>
      </c>
      <c r="B377" s="42" t="s">
        <v>188</v>
      </c>
      <c r="C377" s="12">
        <v>39267</v>
      </c>
      <c r="D377" s="44" t="s">
        <v>457</v>
      </c>
    </row>
    <row r="378" spans="1:4" x14ac:dyDescent="0.25">
      <c r="A378" s="2" t="s">
        <v>189</v>
      </c>
      <c r="B378" s="39" t="s">
        <v>190</v>
      </c>
      <c r="C378" s="12">
        <v>42895</v>
      </c>
      <c r="D378" s="41" t="s">
        <v>451</v>
      </c>
    </row>
    <row r="379" spans="1:4" x14ac:dyDescent="0.25">
      <c r="A379" s="2" t="s">
        <v>191</v>
      </c>
      <c r="B379" s="42" t="s">
        <v>192</v>
      </c>
      <c r="C379" s="12">
        <v>38833</v>
      </c>
      <c r="D379" s="44" t="s">
        <v>451</v>
      </c>
    </row>
    <row r="380" spans="1:4" x14ac:dyDescent="0.25">
      <c r="A380" s="2" t="s">
        <v>193</v>
      </c>
      <c r="B380" s="39" t="s">
        <v>139</v>
      </c>
      <c r="C380" s="12">
        <v>40389</v>
      </c>
      <c r="D380" s="41" t="s">
        <v>453</v>
      </c>
    </row>
    <row r="381" spans="1:4" x14ac:dyDescent="0.25">
      <c r="A381" s="2" t="s">
        <v>193</v>
      </c>
      <c r="B381" s="42" t="s">
        <v>194</v>
      </c>
      <c r="C381" s="12">
        <v>38881</v>
      </c>
      <c r="D381" s="44" t="s">
        <v>453</v>
      </c>
    </row>
    <row r="382" spans="1:4" x14ac:dyDescent="0.25">
      <c r="A382" s="2" t="s">
        <v>195</v>
      </c>
      <c r="B382" s="39" t="s">
        <v>112</v>
      </c>
      <c r="C382" s="12">
        <v>38359</v>
      </c>
      <c r="D382" s="41" t="s">
        <v>453</v>
      </c>
    </row>
    <row r="383" spans="1:4" x14ac:dyDescent="0.25">
      <c r="A383" s="2" t="s">
        <v>196</v>
      </c>
      <c r="B383" s="42" t="s">
        <v>197</v>
      </c>
      <c r="C383" s="12">
        <v>39520</v>
      </c>
      <c r="D383" s="44" t="s">
        <v>458</v>
      </c>
    </row>
    <row r="384" spans="1:4" x14ac:dyDescent="0.25">
      <c r="A384" s="2" t="s">
        <v>198</v>
      </c>
      <c r="B384" s="39" t="s">
        <v>199</v>
      </c>
      <c r="C384" s="12">
        <v>39579</v>
      </c>
      <c r="D384" s="41" t="s">
        <v>450</v>
      </c>
    </row>
    <row r="385" spans="1:4" x14ac:dyDescent="0.25">
      <c r="A385" s="2" t="s">
        <v>198</v>
      </c>
      <c r="B385" s="42" t="s">
        <v>200</v>
      </c>
      <c r="C385" s="12">
        <v>40771</v>
      </c>
      <c r="D385" s="44" t="s">
        <v>450</v>
      </c>
    </row>
    <row r="386" spans="1:4" x14ac:dyDescent="0.25">
      <c r="A386" s="2" t="s">
        <v>201</v>
      </c>
      <c r="B386" s="39" t="s">
        <v>202</v>
      </c>
      <c r="C386" s="12">
        <v>39507</v>
      </c>
      <c r="D386" s="41" t="s">
        <v>459</v>
      </c>
    </row>
    <row r="387" spans="1:4" x14ac:dyDescent="0.25">
      <c r="A387" s="2" t="s">
        <v>203</v>
      </c>
      <c r="B387" s="42" t="s">
        <v>204</v>
      </c>
      <c r="C387" s="12">
        <v>42783</v>
      </c>
      <c r="D387" s="44" t="s">
        <v>452</v>
      </c>
    </row>
    <row r="388" spans="1:4" x14ac:dyDescent="0.25">
      <c r="A388" s="2" t="s">
        <v>205</v>
      </c>
      <c r="B388" s="39" t="s">
        <v>206</v>
      </c>
      <c r="C388" s="12">
        <v>39293</v>
      </c>
      <c r="D388" s="41" t="s">
        <v>454</v>
      </c>
    </row>
    <row r="389" spans="1:4" x14ac:dyDescent="0.25">
      <c r="A389" s="2" t="s">
        <v>207</v>
      </c>
      <c r="B389" s="42" t="s">
        <v>208</v>
      </c>
      <c r="C389" s="12">
        <v>39908</v>
      </c>
      <c r="D389" s="44" t="s">
        <v>456</v>
      </c>
    </row>
    <row r="390" spans="1:4" x14ac:dyDescent="0.25">
      <c r="A390" s="2" t="s">
        <v>209</v>
      </c>
      <c r="B390" s="39" t="s">
        <v>210</v>
      </c>
      <c r="C390" s="12">
        <v>40246</v>
      </c>
      <c r="D390" s="41" t="s">
        <v>455</v>
      </c>
    </row>
    <row r="391" spans="1:4" x14ac:dyDescent="0.25">
      <c r="A391" s="2" t="s">
        <v>209</v>
      </c>
      <c r="B391" s="42" t="s">
        <v>211</v>
      </c>
      <c r="C391" s="12">
        <v>40660</v>
      </c>
      <c r="D391" s="44" t="s">
        <v>455</v>
      </c>
    </row>
    <row r="392" spans="1:4" x14ac:dyDescent="0.25">
      <c r="A392" s="2" t="s">
        <v>212</v>
      </c>
      <c r="B392" s="39" t="s">
        <v>213</v>
      </c>
      <c r="C392" s="12">
        <v>40711</v>
      </c>
      <c r="D392" s="41" t="s">
        <v>457</v>
      </c>
    </row>
    <row r="393" spans="1:4" x14ac:dyDescent="0.25">
      <c r="A393" s="2" t="s">
        <v>212</v>
      </c>
      <c r="B393" s="42" t="s">
        <v>214</v>
      </c>
      <c r="C393" s="12">
        <v>41412</v>
      </c>
      <c r="D393" s="44" t="s">
        <v>453</v>
      </c>
    </row>
    <row r="394" spans="1:4" x14ac:dyDescent="0.25">
      <c r="A394" s="2" t="s">
        <v>215</v>
      </c>
      <c r="B394" s="39" t="s">
        <v>216</v>
      </c>
      <c r="C394" s="12">
        <v>40461</v>
      </c>
      <c r="D394" s="41" t="s">
        <v>451</v>
      </c>
    </row>
    <row r="395" spans="1:4" x14ac:dyDescent="0.25">
      <c r="A395" s="2" t="s">
        <v>217</v>
      </c>
      <c r="B395" s="42" t="s">
        <v>218</v>
      </c>
      <c r="C395" s="12">
        <v>39788</v>
      </c>
      <c r="D395" s="44" t="s">
        <v>456</v>
      </c>
    </row>
    <row r="396" spans="1:4" x14ac:dyDescent="0.25">
      <c r="A396" s="2" t="s">
        <v>217</v>
      </c>
      <c r="B396" s="39" t="s">
        <v>200</v>
      </c>
      <c r="C396" s="12">
        <v>38645</v>
      </c>
      <c r="D396" s="41" t="s">
        <v>456</v>
      </c>
    </row>
    <row r="397" spans="1:4" x14ac:dyDescent="0.25">
      <c r="A397" s="2" t="s">
        <v>219</v>
      </c>
      <c r="B397" s="42" t="s">
        <v>92</v>
      </c>
      <c r="C397" s="12">
        <v>40753</v>
      </c>
      <c r="D397" s="44" t="s">
        <v>450</v>
      </c>
    </row>
    <row r="398" spans="1:4" x14ac:dyDescent="0.25">
      <c r="A398" s="2" t="s">
        <v>220</v>
      </c>
      <c r="B398" s="39" t="s">
        <v>221</v>
      </c>
      <c r="C398" s="12">
        <v>39632</v>
      </c>
      <c r="D398" s="41" t="s">
        <v>453</v>
      </c>
    </row>
    <row r="399" spans="1:4" x14ac:dyDescent="0.25">
      <c r="A399" s="2" t="s">
        <v>222</v>
      </c>
      <c r="B399" s="42" t="s">
        <v>223</v>
      </c>
      <c r="C399" s="12">
        <v>42164</v>
      </c>
      <c r="D399" s="44" t="s">
        <v>450</v>
      </c>
    </row>
    <row r="400" spans="1:4" x14ac:dyDescent="0.25">
      <c r="A400" s="2" t="s">
        <v>224</v>
      </c>
      <c r="B400" s="39" t="s">
        <v>225</v>
      </c>
      <c r="C400" s="12">
        <v>38207</v>
      </c>
      <c r="D400" s="41" t="s">
        <v>453</v>
      </c>
    </row>
    <row r="401" spans="1:4" x14ac:dyDescent="0.25">
      <c r="A401" s="2" t="s">
        <v>226</v>
      </c>
      <c r="B401" s="42" t="s">
        <v>227</v>
      </c>
      <c r="C401" s="12">
        <v>40765</v>
      </c>
      <c r="D401" s="44" t="s">
        <v>457</v>
      </c>
    </row>
    <row r="402" spans="1:4" x14ac:dyDescent="0.25">
      <c r="A402" s="2" t="s">
        <v>226</v>
      </c>
      <c r="B402" s="39" t="s">
        <v>228</v>
      </c>
      <c r="C402" s="12">
        <v>40069</v>
      </c>
      <c r="D402" s="41" t="s">
        <v>457</v>
      </c>
    </row>
    <row r="403" spans="1:4" x14ac:dyDescent="0.25">
      <c r="A403" s="2" t="s">
        <v>229</v>
      </c>
      <c r="B403" s="42" t="s">
        <v>230</v>
      </c>
      <c r="C403" s="12">
        <v>38398</v>
      </c>
      <c r="D403" s="44" t="s">
        <v>458</v>
      </c>
    </row>
    <row r="404" spans="1:4" x14ac:dyDescent="0.25">
      <c r="A404" s="2" t="s">
        <v>229</v>
      </c>
      <c r="B404" s="39" t="s">
        <v>231</v>
      </c>
      <c r="C404" s="12">
        <v>41142</v>
      </c>
      <c r="D404" s="41" t="s">
        <v>458</v>
      </c>
    </row>
    <row r="405" spans="1:4" x14ac:dyDescent="0.25">
      <c r="A405" s="2" t="s">
        <v>232</v>
      </c>
      <c r="B405" s="42" t="s">
        <v>233</v>
      </c>
      <c r="C405" s="12">
        <v>38565</v>
      </c>
      <c r="D405" s="44" t="s">
        <v>459</v>
      </c>
    </row>
    <row r="406" spans="1:4" x14ac:dyDescent="0.25">
      <c r="A406" s="2" t="s">
        <v>234</v>
      </c>
      <c r="B406" s="39" t="s">
        <v>235</v>
      </c>
      <c r="C406" s="12">
        <v>41081</v>
      </c>
      <c r="D406" s="41" t="s">
        <v>454</v>
      </c>
    </row>
    <row r="407" spans="1:4" x14ac:dyDescent="0.25">
      <c r="A407" s="2" t="s">
        <v>234</v>
      </c>
      <c r="B407" s="42" t="s">
        <v>236</v>
      </c>
      <c r="C407" s="12">
        <v>40554</v>
      </c>
      <c r="D407" s="44" t="s">
        <v>454</v>
      </c>
    </row>
    <row r="408" spans="1:4" x14ac:dyDescent="0.25">
      <c r="A408" s="2" t="s">
        <v>234</v>
      </c>
      <c r="B408" s="39" t="s">
        <v>200</v>
      </c>
      <c r="C408" s="12">
        <v>43527</v>
      </c>
      <c r="D408" s="41" t="s">
        <v>454</v>
      </c>
    </row>
    <row r="409" spans="1:4" x14ac:dyDescent="0.25">
      <c r="A409" s="2" t="s">
        <v>237</v>
      </c>
      <c r="B409" s="42" t="s">
        <v>238</v>
      </c>
      <c r="C409" s="12">
        <v>40529</v>
      </c>
      <c r="D409" s="44" t="s">
        <v>454</v>
      </c>
    </row>
    <row r="410" spans="1:4" x14ac:dyDescent="0.25">
      <c r="A410" s="2" t="s">
        <v>239</v>
      </c>
      <c r="B410" s="39" t="s">
        <v>221</v>
      </c>
      <c r="C410" s="12">
        <v>39059</v>
      </c>
      <c r="D410" s="41" t="s">
        <v>458</v>
      </c>
    </row>
    <row r="411" spans="1:4" x14ac:dyDescent="0.25">
      <c r="A411" s="2" t="s">
        <v>240</v>
      </c>
      <c r="B411" s="42" t="s">
        <v>241</v>
      </c>
      <c r="C411" s="12">
        <v>40376</v>
      </c>
      <c r="D411" s="44" t="s">
        <v>456</v>
      </c>
    </row>
    <row r="412" spans="1:4" x14ac:dyDescent="0.25">
      <c r="A412" s="2" t="s">
        <v>240</v>
      </c>
      <c r="B412" s="39" t="s">
        <v>242</v>
      </c>
      <c r="C412" s="12">
        <v>40889</v>
      </c>
      <c r="D412" s="41" t="s">
        <v>452</v>
      </c>
    </row>
    <row r="413" spans="1:4" x14ac:dyDescent="0.25">
      <c r="A413" s="2" t="s">
        <v>240</v>
      </c>
      <c r="B413" s="42" t="s">
        <v>243</v>
      </c>
      <c r="C413" s="12">
        <v>40889</v>
      </c>
      <c r="D413" s="44" t="s">
        <v>456</v>
      </c>
    </row>
    <row r="414" spans="1:4" x14ac:dyDescent="0.25">
      <c r="A414" s="2" t="s">
        <v>244</v>
      </c>
      <c r="B414" s="39" t="s">
        <v>245</v>
      </c>
      <c r="C414" s="12">
        <v>39610</v>
      </c>
      <c r="D414" s="41" t="s">
        <v>457</v>
      </c>
    </row>
    <row r="415" spans="1:4" x14ac:dyDescent="0.25">
      <c r="A415" s="2" t="s">
        <v>244</v>
      </c>
      <c r="B415" s="42" t="s">
        <v>246</v>
      </c>
      <c r="C415" s="12">
        <v>40473</v>
      </c>
      <c r="D415" s="44" t="s">
        <v>457</v>
      </c>
    </row>
    <row r="416" spans="1:4" x14ac:dyDescent="0.25">
      <c r="A416" s="2" t="s">
        <v>247</v>
      </c>
      <c r="B416" s="39" t="s">
        <v>248</v>
      </c>
      <c r="C416" s="12">
        <v>38918</v>
      </c>
      <c r="D416" s="41" t="s">
        <v>456</v>
      </c>
    </row>
    <row r="417" spans="1:4" x14ac:dyDescent="0.25">
      <c r="A417" s="2" t="s">
        <v>247</v>
      </c>
      <c r="B417" s="42" t="s">
        <v>108</v>
      </c>
      <c r="C417" s="12">
        <v>42246</v>
      </c>
      <c r="D417" s="44" t="s">
        <v>452</v>
      </c>
    </row>
    <row r="418" spans="1:4" x14ac:dyDescent="0.25">
      <c r="A418" s="2" t="s">
        <v>247</v>
      </c>
      <c r="B418" s="39" t="s">
        <v>249</v>
      </c>
      <c r="C418" s="12">
        <v>39493</v>
      </c>
      <c r="D418" s="41" t="s">
        <v>452</v>
      </c>
    </row>
    <row r="419" spans="1:4" x14ac:dyDescent="0.25">
      <c r="A419" s="2" t="s">
        <v>250</v>
      </c>
      <c r="B419" s="42" t="s">
        <v>251</v>
      </c>
      <c r="C419" s="12">
        <v>39837</v>
      </c>
      <c r="D419" s="44" t="s">
        <v>458</v>
      </c>
    </row>
    <row r="420" spans="1:4" x14ac:dyDescent="0.25">
      <c r="A420" s="2" t="s">
        <v>252</v>
      </c>
      <c r="B420" s="39" t="s">
        <v>253</v>
      </c>
      <c r="C420" s="12">
        <v>42648</v>
      </c>
      <c r="D420" s="41" t="s">
        <v>457</v>
      </c>
    </row>
    <row r="421" spans="1:4" x14ac:dyDescent="0.25">
      <c r="A421" s="2" t="s">
        <v>254</v>
      </c>
      <c r="B421" s="42" t="s">
        <v>255</v>
      </c>
      <c r="C421" s="12">
        <v>41603</v>
      </c>
      <c r="D421" s="44" t="s">
        <v>459</v>
      </c>
    </row>
    <row r="422" spans="1:4" x14ac:dyDescent="0.25">
      <c r="A422" s="2" t="s">
        <v>254</v>
      </c>
      <c r="B422" s="39" t="s">
        <v>256</v>
      </c>
      <c r="C422" s="12">
        <v>40538</v>
      </c>
      <c r="D422" s="41" t="s">
        <v>459</v>
      </c>
    </row>
    <row r="423" spans="1:4" x14ac:dyDescent="0.25">
      <c r="A423" s="2" t="s">
        <v>257</v>
      </c>
      <c r="B423" s="42" t="s">
        <v>258</v>
      </c>
      <c r="C423" s="12">
        <v>38093</v>
      </c>
      <c r="D423" s="44" t="s">
        <v>452</v>
      </c>
    </row>
    <row r="424" spans="1:4" x14ac:dyDescent="0.25">
      <c r="A424" s="2" t="s">
        <v>259</v>
      </c>
      <c r="B424" s="39" t="s">
        <v>260</v>
      </c>
      <c r="C424" s="12">
        <v>41456</v>
      </c>
      <c r="D424" s="41" t="s">
        <v>457</v>
      </c>
    </row>
    <row r="425" spans="1:4" x14ac:dyDescent="0.25">
      <c r="A425" s="2" t="s">
        <v>261</v>
      </c>
      <c r="B425" s="42" t="s">
        <v>262</v>
      </c>
      <c r="C425" s="12">
        <v>39837</v>
      </c>
      <c r="D425" s="44" t="s">
        <v>461</v>
      </c>
    </row>
    <row r="426" spans="1:4" x14ac:dyDescent="0.25">
      <c r="A426" s="2" t="s">
        <v>263</v>
      </c>
      <c r="B426" s="39" t="s">
        <v>264</v>
      </c>
      <c r="C426" s="12">
        <v>39062</v>
      </c>
      <c r="D426" s="41" t="s">
        <v>451</v>
      </c>
    </row>
    <row r="427" spans="1:4" x14ac:dyDescent="0.25">
      <c r="A427" s="2" t="s">
        <v>265</v>
      </c>
      <c r="B427" s="42" t="s">
        <v>266</v>
      </c>
      <c r="C427" s="12">
        <v>38323</v>
      </c>
      <c r="D427" s="44" t="s">
        <v>455</v>
      </c>
    </row>
    <row r="428" spans="1:4" x14ac:dyDescent="0.25">
      <c r="A428" s="2" t="s">
        <v>267</v>
      </c>
      <c r="B428" s="39" t="s">
        <v>268</v>
      </c>
      <c r="C428" s="12">
        <v>42675</v>
      </c>
      <c r="D428" s="41" t="s">
        <v>451</v>
      </c>
    </row>
    <row r="429" spans="1:4" x14ac:dyDescent="0.25">
      <c r="A429" s="2" t="s">
        <v>269</v>
      </c>
      <c r="B429" s="42" t="s">
        <v>92</v>
      </c>
      <c r="C429" s="12">
        <v>38541</v>
      </c>
      <c r="D429" s="44" t="s">
        <v>452</v>
      </c>
    </row>
    <row r="430" spans="1:4" x14ac:dyDescent="0.25">
      <c r="A430" s="2" t="s">
        <v>270</v>
      </c>
      <c r="B430" s="39" t="s">
        <v>271</v>
      </c>
      <c r="C430" s="12">
        <v>40786</v>
      </c>
      <c r="D430" s="41" t="s">
        <v>450</v>
      </c>
    </row>
    <row r="431" spans="1:4" x14ac:dyDescent="0.25">
      <c r="A431" s="2" t="s">
        <v>270</v>
      </c>
      <c r="B431" s="42" t="s">
        <v>272</v>
      </c>
      <c r="C431" s="12">
        <v>41114</v>
      </c>
      <c r="D431" s="44" t="s">
        <v>450</v>
      </c>
    </row>
    <row r="432" spans="1:4" x14ac:dyDescent="0.25">
      <c r="A432" s="2" t="s">
        <v>273</v>
      </c>
      <c r="B432" s="39" t="s">
        <v>274</v>
      </c>
      <c r="C432" s="12">
        <v>38715</v>
      </c>
      <c r="D432" s="41" t="s">
        <v>458</v>
      </c>
    </row>
    <row r="433" spans="1:4" x14ac:dyDescent="0.25">
      <c r="A433" s="2" t="s">
        <v>275</v>
      </c>
      <c r="B433" s="42" t="s">
        <v>276</v>
      </c>
      <c r="C433" s="12">
        <v>38452</v>
      </c>
      <c r="D433" s="44" t="s">
        <v>459</v>
      </c>
    </row>
    <row r="434" spans="1:4" x14ac:dyDescent="0.25">
      <c r="A434" s="2" t="s">
        <v>277</v>
      </c>
      <c r="B434" s="39" t="s">
        <v>278</v>
      </c>
      <c r="C434" s="12">
        <v>39342</v>
      </c>
      <c r="D434" s="41" t="s">
        <v>458</v>
      </c>
    </row>
    <row r="435" spans="1:4" x14ac:dyDescent="0.25">
      <c r="A435" s="2" t="s">
        <v>279</v>
      </c>
      <c r="B435" s="42" t="s">
        <v>280</v>
      </c>
      <c r="C435" s="12">
        <v>40647</v>
      </c>
      <c r="D435" s="44" t="s">
        <v>455</v>
      </c>
    </row>
    <row r="436" spans="1:4" x14ac:dyDescent="0.25">
      <c r="A436" s="2" t="s">
        <v>279</v>
      </c>
      <c r="B436" s="39" t="s">
        <v>281</v>
      </c>
      <c r="C436" s="12">
        <v>40330</v>
      </c>
      <c r="D436" s="41" t="s">
        <v>455</v>
      </c>
    </row>
    <row r="437" spans="1:4" x14ac:dyDescent="0.25">
      <c r="A437" s="2" t="s">
        <v>282</v>
      </c>
      <c r="B437" s="42" t="s">
        <v>283</v>
      </c>
      <c r="C437" s="12">
        <v>40318</v>
      </c>
      <c r="D437" s="44" t="s">
        <v>451</v>
      </c>
    </row>
    <row r="438" spans="1:4" x14ac:dyDescent="0.25">
      <c r="A438" s="2" t="s">
        <v>284</v>
      </c>
      <c r="B438" s="39" t="s">
        <v>285</v>
      </c>
      <c r="C438" s="12">
        <v>42127</v>
      </c>
      <c r="D438" s="41" t="s">
        <v>457</v>
      </c>
    </row>
    <row r="439" spans="1:4" x14ac:dyDescent="0.25">
      <c r="A439" s="2" t="s">
        <v>284</v>
      </c>
      <c r="B439" s="42" t="s">
        <v>286</v>
      </c>
      <c r="C439" s="12">
        <v>41415</v>
      </c>
      <c r="D439" s="44" t="s">
        <v>457</v>
      </c>
    </row>
    <row r="440" spans="1:4" x14ac:dyDescent="0.25">
      <c r="A440" s="2" t="s">
        <v>284</v>
      </c>
      <c r="B440" s="39" t="s">
        <v>287</v>
      </c>
      <c r="C440" s="12">
        <v>42943</v>
      </c>
      <c r="D440" s="41" t="s">
        <v>451</v>
      </c>
    </row>
    <row r="441" spans="1:4" x14ac:dyDescent="0.25">
      <c r="A441" s="2" t="s">
        <v>288</v>
      </c>
      <c r="B441" s="42" t="s">
        <v>289</v>
      </c>
      <c r="C441" s="12">
        <v>40366</v>
      </c>
      <c r="D441" s="44" t="s">
        <v>456</v>
      </c>
    </row>
    <row r="442" spans="1:4" x14ac:dyDescent="0.25">
      <c r="A442" s="2" t="s">
        <v>288</v>
      </c>
      <c r="B442" s="39" t="s">
        <v>290</v>
      </c>
      <c r="C442" s="12">
        <v>39444</v>
      </c>
      <c r="D442" s="41" t="s">
        <v>456</v>
      </c>
    </row>
    <row r="443" spans="1:4" x14ac:dyDescent="0.25">
      <c r="A443" s="2" t="s">
        <v>288</v>
      </c>
      <c r="B443" s="42" t="s">
        <v>291</v>
      </c>
      <c r="C443" s="12">
        <v>40919</v>
      </c>
      <c r="D443" s="44" t="s">
        <v>456</v>
      </c>
    </row>
    <row r="444" spans="1:4" x14ac:dyDescent="0.25">
      <c r="A444" s="2" t="s">
        <v>292</v>
      </c>
      <c r="B444" s="39" t="s">
        <v>293</v>
      </c>
      <c r="C444" s="12">
        <v>43412</v>
      </c>
      <c r="D444" s="41" t="s">
        <v>455</v>
      </c>
    </row>
    <row r="445" spans="1:4" x14ac:dyDescent="0.25">
      <c r="A445" s="2" t="s">
        <v>292</v>
      </c>
      <c r="B445" s="42" t="s">
        <v>294</v>
      </c>
      <c r="C445" s="12">
        <v>42194</v>
      </c>
      <c r="D445" s="44" t="s">
        <v>455</v>
      </c>
    </row>
    <row r="446" spans="1:4" x14ac:dyDescent="0.25">
      <c r="A446" s="2" t="s">
        <v>292</v>
      </c>
      <c r="B446" s="39" t="s">
        <v>295</v>
      </c>
      <c r="C446" s="12">
        <v>41370</v>
      </c>
      <c r="D446" s="41" t="s">
        <v>455</v>
      </c>
    </row>
    <row r="447" spans="1:4" x14ac:dyDescent="0.25">
      <c r="A447" s="2" t="s">
        <v>296</v>
      </c>
      <c r="B447" s="42" t="s">
        <v>297</v>
      </c>
      <c r="C447" s="12">
        <v>38027</v>
      </c>
      <c r="D447" s="44" t="s">
        <v>458</v>
      </c>
    </row>
    <row r="448" spans="1:4" x14ac:dyDescent="0.25">
      <c r="A448" s="2" t="s">
        <v>298</v>
      </c>
      <c r="B448" s="39" t="s">
        <v>299</v>
      </c>
      <c r="C448" s="12">
        <v>40390</v>
      </c>
      <c r="D448" s="41" t="s">
        <v>454</v>
      </c>
    </row>
    <row r="449" spans="1:4" x14ac:dyDescent="0.25">
      <c r="A449" s="2" t="s">
        <v>300</v>
      </c>
      <c r="B449" s="42" t="s">
        <v>301</v>
      </c>
      <c r="C449" s="12">
        <v>40301</v>
      </c>
      <c r="D449" s="44" t="s">
        <v>452</v>
      </c>
    </row>
    <row r="450" spans="1:4" x14ac:dyDescent="0.25">
      <c r="A450" s="2" t="s">
        <v>300</v>
      </c>
      <c r="B450" s="39" t="s">
        <v>200</v>
      </c>
      <c r="C450" s="12">
        <v>40858</v>
      </c>
      <c r="D450" s="41" t="s">
        <v>461</v>
      </c>
    </row>
    <row r="451" spans="1:4" x14ac:dyDescent="0.25">
      <c r="A451" s="2" t="s">
        <v>302</v>
      </c>
      <c r="B451" s="42" t="s">
        <v>303</v>
      </c>
      <c r="C451" s="12">
        <v>38960</v>
      </c>
      <c r="D451" s="44" t="s">
        <v>457</v>
      </c>
    </row>
    <row r="452" spans="1:4" x14ac:dyDescent="0.25">
      <c r="A452" s="2" t="s">
        <v>304</v>
      </c>
      <c r="B452" s="39" t="s">
        <v>305</v>
      </c>
      <c r="C452" s="12">
        <v>41095</v>
      </c>
      <c r="D452" s="41" t="s">
        <v>459</v>
      </c>
    </row>
    <row r="453" spans="1:4" x14ac:dyDescent="0.25">
      <c r="A453" s="2" t="s">
        <v>304</v>
      </c>
      <c r="B453" s="42" t="s">
        <v>306</v>
      </c>
      <c r="C453" s="12">
        <v>40442</v>
      </c>
      <c r="D453" s="44" t="s">
        <v>459</v>
      </c>
    </row>
    <row r="454" spans="1:4" x14ac:dyDescent="0.25">
      <c r="A454" s="2" t="s">
        <v>307</v>
      </c>
      <c r="B454" s="39" t="s">
        <v>308</v>
      </c>
      <c r="C454" s="12">
        <v>43201</v>
      </c>
      <c r="D454" s="41" t="s">
        <v>461</v>
      </c>
    </row>
    <row r="455" spans="1:4" x14ac:dyDescent="0.25">
      <c r="A455" s="2" t="s">
        <v>307</v>
      </c>
      <c r="B455" s="42" t="s">
        <v>309</v>
      </c>
      <c r="C455" s="12">
        <v>42719</v>
      </c>
      <c r="D455" s="44" t="s">
        <v>461</v>
      </c>
    </row>
    <row r="456" spans="1:4" x14ac:dyDescent="0.25">
      <c r="A456" s="2" t="s">
        <v>310</v>
      </c>
      <c r="B456" s="39" t="s">
        <v>311</v>
      </c>
      <c r="C456" s="12">
        <v>39431</v>
      </c>
      <c r="D456" s="41" t="s">
        <v>459</v>
      </c>
    </row>
    <row r="457" spans="1:4" x14ac:dyDescent="0.25">
      <c r="A457" s="2" t="s">
        <v>310</v>
      </c>
      <c r="B457" s="42" t="s">
        <v>312</v>
      </c>
      <c r="C457" s="12">
        <v>40512</v>
      </c>
      <c r="D457" s="44" t="s">
        <v>459</v>
      </c>
    </row>
    <row r="458" spans="1:4" x14ac:dyDescent="0.25">
      <c r="A458" s="2" t="s">
        <v>310</v>
      </c>
      <c r="B458" s="39" t="s">
        <v>313</v>
      </c>
      <c r="C458" s="12">
        <v>41890</v>
      </c>
      <c r="D458" s="41" t="s">
        <v>459</v>
      </c>
    </row>
    <row r="459" spans="1:4" x14ac:dyDescent="0.25">
      <c r="A459" s="2" t="s">
        <v>310</v>
      </c>
      <c r="B459" s="42" t="s">
        <v>314</v>
      </c>
      <c r="C459" s="12">
        <v>41890</v>
      </c>
      <c r="D459" s="44" t="s">
        <v>459</v>
      </c>
    </row>
    <row r="460" spans="1:4" x14ac:dyDescent="0.25">
      <c r="A460" s="2" t="s">
        <v>315</v>
      </c>
      <c r="B460" s="39" t="s">
        <v>316</v>
      </c>
      <c r="C460" s="12">
        <v>39866</v>
      </c>
      <c r="D460" s="41" t="s">
        <v>457</v>
      </c>
    </row>
    <row r="461" spans="1:4" x14ac:dyDescent="0.25">
      <c r="A461" s="2" t="s">
        <v>315</v>
      </c>
      <c r="B461" s="42" t="s">
        <v>317</v>
      </c>
      <c r="C461" s="12">
        <v>39058</v>
      </c>
      <c r="D461" s="44" t="s">
        <v>458</v>
      </c>
    </row>
    <row r="462" spans="1:4" x14ac:dyDescent="0.25">
      <c r="A462" s="2" t="s">
        <v>315</v>
      </c>
      <c r="B462" s="39" t="s">
        <v>318</v>
      </c>
      <c r="C462" s="12">
        <v>40895</v>
      </c>
      <c r="D462" s="41" t="s">
        <v>457</v>
      </c>
    </row>
    <row r="463" spans="1:4" x14ac:dyDescent="0.25">
      <c r="A463" s="2" t="s">
        <v>315</v>
      </c>
      <c r="B463" s="42" t="s">
        <v>319</v>
      </c>
      <c r="C463" s="12">
        <v>38235</v>
      </c>
      <c r="D463" s="44" t="s">
        <v>458</v>
      </c>
    </row>
    <row r="464" spans="1:4" x14ac:dyDescent="0.25">
      <c r="A464" s="2" t="s">
        <v>320</v>
      </c>
      <c r="B464" s="39" t="s">
        <v>321</v>
      </c>
      <c r="C464" s="12">
        <v>38723</v>
      </c>
      <c r="D464" s="41" t="s">
        <v>458</v>
      </c>
    </row>
    <row r="465" spans="1:4" x14ac:dyDescent="0.25">
      <c r="A465" s="2" t="s">
        <v>320</v>
      </c>
      <c r="B465" s="42" t="s">
        <v>322</v>
      </c>
      <c r="C465" s="12">
        <v>40203</v>
      </c>
      <c r="D465" s="44" t="s">
        <v>458</v>
      </c>
    </row>
    <row r="466" spans="1:4" x14ac:dyDescent="0.25">
      <c r="A466" s="2" t="s">
        <v>323</v>
      </c>
      <c r="B466" s="39" t="s">
        <v>231</v>
      </c>
      <c r="C466" s="12">
        <v>41528</v>
      </c>
      <c r="D466" s="41" t="s">
        <v>455</v>
      </c>
    </row>
    <row r="467" spans="1:4" x14ac:dyDescent="0.25">
      <c r="A467" s="2" t="s">
        <v>323</v>
      </c>
      <c r="B467" s="42" t="s">
        <v>324</v>
      </c>
      <c r="C467" s="12">
        <v>42241</v>
      </c>
      <c r="D467" s="44" t="s">
        <v>451</v>
      </c>
    </row>
    <row r="468" spans="1:4" x14ac:dyDescent="0.25">
      <c r="A468" s="2" t="s">
        <v>323</v>
      </c>
      <c r="B468" s="39" t="s">
        <v>325</v>
      </c>
      <c r="C468" s="12">
        <v>42241</v>
      </c>
      <c r="D468" s="41" t="s">
        <v>451</v>
      </c>
    </row>
    <row r="469" spans="1:4" x14ac:dyDescent="0.25">
      <c r="A469" s="2" t="s">
        <v>326</v>
      </c>
      <c r="B469" s="42" t="s">
        <v>327</v>
      </c>
      <c r="C469" s="12">
        <v>39082</v>
      </c>
      <c r="D469" s="44" t="s">
        <v>457</v>
      </c>
    </row>
    <row r="470" spans="1:4" x14ac:dyDescent="0.25">
      <c r="A470" s="2" t="s">
        <v>328</v>
      </c>
      <c r="B470" s="39" t="s">
        <v>329</v>
      </c>
      <c r="C470" s="12">
        <v>40264</v>
      </c>
      <c r="D470" s="41" t="s">
        <v>456</v>
      </c>
    </row>
    <row r="471" spans="1:4" x14ac:dyDescent="0.25">
      <c r="A471" s="2" t="s">
        <v>328</v>
      </c>
      <c r="B471" s="42" t="s">
        <v>309</v>
      </c>
      <c r="C471" s="12">
        <v>39895</v>
      </c>
      <c r="D471" s="44" t="s">
        <v>456</v>
      </c>
    </row>
    <row r="472" spans="1:4" x14ac:dyDescent="0.25">
      <c r="A472" s="2" t="s">
        <v>330</v>
      </c>
      <c r="B472" s="39" t="s">
        <v>331</v>
      </c>
      <c r="C472" s="12">
        <v>41075</v>
      </c>
      <c r="D472" s="41" t="s">
        <v>450</v>
      </c>
    </row>
    <row r="473" spans="1:4" x14ac:dyDescent="0.25">
      <c r="A473" s="2" t="s">
        <v>332</v>
      </c>
      <c r="B473" s="42" t="s">
        <v>333</v>
      </c>
      <c r="C473" s="12">
        <v>42043</v>
      </c>
      <c r="D473" s="44" t="s">
        <v>455</v>
      </c>
    </row>
    <row r="474" spans="1:4" x14ac:dyDescent="0.25">
      <c r="A474" s="2" t="s">
        <v>334</v>
      </c>
      <c r="B474" s="39" t="s">
        <v>266</v>
      </c>
      <c r="C474" s="12">
        <v>39883</v>
      </c>
      <c r="D474" s="41" t="s">
        <v>453</v>
      </c>
    </row>
    <row r="475" spans="1:4" x14ac:dyDescent="0.25">
      <c r="A475" s="2" t="s">
        <v>334</v>
      </c>
      <c r="B475" s="42" t="s">
        <v>309</v>
      </c>
      <c r="C475" s="12">
        <v>39162</v>
      </c>
      <c r="D475" s="44" t="s">
        <v>453</v>
      </c>
    </row>
    <row r="476" spans="1:4" x14ac:dyDescent="0.25">
      <c r="A476" s="2" t="s">
        <v>335</v>
      </c>
      <c r="B476" s="39" t="s">
        <v>336</v>
      </c>
      <c r="C476" s="12">
        <v>39194</v>
      </c>
      <c r="D476" s="41" t="s">
        <v>451</v>
      </c>
    </row>
    <row r="477" spans="1:4" x14ac:dyDescent="0.25">
      <c r="A477" s="2" t="s">
        <v>337</v>
      </c>
      <c r="B477" s="42" t="s">
        <v>338</v>
      </c>
      <c r="C477" s="12">
        <v>38078</v>
      </c>
      <c r="D477" s="44" t="s">
        <v>454</v>
      </c>
    </row>
    <row r="478" spans="1:4" x14ac:dyDescent="0.25">
      <c r="A478" s="2" t="s">
        <v>339</v>
      </c>
      <c r="B478" s="39" t="s">
        <v>242</v>
      </c>
      <c r="C478" s="12">
        <v>38779</v>
      </c>
      <c r="D478" s="41" t="s">
        <v>451</v>
      </c>
    </row>
    <row r="479" spans="1:4" x14ac:dyDescent="0.25">
      <c r="A479" s="2" t="s">
        <v>339</v>
      </c>
      <c r="B479" s="42" t="s">
        <v>340</v>
      </c>
      <c r="C479" s="12">
        <v>40025</v>
      </c>
      <c r="D479" s="44" t="s">
        <v>451</v>
      </c>
    </row>
    <row r="480" spans="1:4" x14ac:dyDescent="0.25">
      <c r="A480" s="2" t="s">
        <v>341</v>
      </c>
      <c r="B480" s="39" t="s">
        <v>342</v>
      </c>
      <c r="C480" s="12">
        <v>38257</v>
      </c>
      <c r="D480" s="41" t="s">
        <v>458</v>
      </c>
    </row>
    <row r="481" spans="1:4" x14ac:dyDescent="0.25">
      <c r="A481" s="2" t="s">
        <v>343</v>
      </c>
      <c r="B481" s="42" t="s">
        <v>344</v>
      </c>
      <c r="C481" s="12">
        <v>41629</v>
      </c>
      <c r="D481" s="44" t="s">
        <v>450</v>
      </c>
    </row>
    <row r="482" spans="1:4" x14ac:dyDescent="0.25">
      <c r="A482" s="2" t="s">
        <v>345</v>
      </c>
      <c r="B482" s="39" t="s">
        <v>346</v>
      </c>
      <c r="C482" s="12">
        <v>41081</v>
      </c>
      <c r="D482" s="41" t="s">
        <v>456</v>
      </c>
    </row>
    <row r="483" spans="1:4" x14ac:dyDescent="0.25">
      <c r="A483" s="2" t="s">
        <v>347</v>
      </c>
      <c r="B483" s="42" t="s">
        <v>348</v>
      </c>
      <c r="C483" s="12">
        <v>38399</v>
      </c>
      <c r="D483" s="44" t="s">
        <v>453</v>
      </c>
    </row>
    <row r="484" spans="1:4" x14ac:dyDescent="0.25">
      <c r="A484" s="2" t="s">
        <v>347</v>
      </c>
      <c r="B484" s="39" t="s">
        <v>349</v>
      </c>
      <c r="C484" s="12">
        <v>40759</v>
      </c>
      <c r="D484" s="41" t="s">
        <v>457</v>
      </c>
    </row>
    <row r="485" spans="1:4" x14ac:dyDescent="0.25">
      <c r="A485" s="2" t="s">
        <v>347</v>
      </c>
      <c r="B485" s="42" t="s">
        <v>350</v>
      </c>
      <c r="C485" s="12">
        <v>40018</v>
      </c>
      <c r="D485" s="44" t="s">
        <v>453</v>
      </c>
    </row>
    <row r="486" spans="1:4" x14ac:dyDescent="0.25">
      <c r="A486" s="2" t="s">
        <v>351</v>
      </c>
      <c r="B486" s="39" t="s">
        <v>352</v>
      </c>
      <c r="C486" s="12">
        <v>41573</v>
      </c>
      <c r="D486" s="41" t="s">
        <v>452</v>
      </c>
    </row>
    <row r="487" spans="1:4" x14ac:dyDescent="0.25">
      <c r="A487" s="2" t="s">
        <v>351</v>
      </c>
      <c r="B487" s="42" t="s">
        <v>353</v>
      </c>
      <c r="C487" s="12">
        <v>42937</v>
      </c>
      <c r="D487" s="44" t="s">
        <v>452</v>
      </c>
    </row>
    <row r="488" spans="1:4" x14ac:dyDescent="0.25">
      <c r="A488" s="2" t="s">
        <v>351</v>
      </c>
      <c r="B488" s="39" t="s">
        <v>354</v>
      </c>
      <c r="C488" s="12">
        <v>42400</v>
      </c>
      <c r="D488" s="41" t="s">
        <v>452</v>
      </c>
    </row>
    <row r="489" spans="1:4" x14ac:dyDescent="0.25">
      <c r="A489" s="2" t="s">
        <v>351</v>
      </c>
      <c r="B489" s="42" t="s">
        <v>355</v>
      </c>
      <c r="C489" s="12">
        <v>43530</v>
      </c>
      <c r="D489" s="44" t="s">
        <v>452</v>
      </c>
    </row>
    <row r="490" spans="1:4" x14ac:dyDescent="0.25">
      <c r="A490" s="2" t="s">
        <v>356</v>
      </c>
      <c r="B490" s="39" t="s">
        <v>357</v>
      </c>
      <c r="C490" s="12">
        <v>38112</v>
      </c>
      <c r="D490" s="41" t="s">
        <v>461</v>
      </c>
    </row>
    <row r="491" spans="1:4" x14ac:dyDescent="0.25">
      <c r="A491" s="2" t="s">
        <v>358</v>
      </c>
      <c r="B491" s="42" t="s">
        <v>359</v>
      </c>
      <c r="C491" s="12">
        <v>38649</v>
      </c>
      <c r="D491" s="44" t="s">
        <v>455</v>
      </c>
    </row>
    <row r="492" spans="1:4" x14ac:dyDescent="0.25">
      <c r="A492" s="2" t="s">
        <v>358</v>
      </c>
      <c r="B492" s="39" t="s">
        <v>360</v>
      </c>
      <c r="C492" s="12">
        <v>38259</v>
      </c>
      <c r="D492" s="41" t="s">
        <v>455</v>
      </c>
    </row>
    <row r="493" spans="1:4" x14ac:dyDescent="0.25">
      <c r="A493" s="2" t="s">
        <v>361</v>
      </c>
      <c r="B493" s="42" t="s">
        <v>362</v>
      </c>
      <c r="C493" s="12">
        <v>39183</v>
      </c>
      <c r="D493" s="44" t="s">
        <v>456</v>
      </c>
    </row>
    <row r="494" spans="1:4" x14ac:dyDescent="0.25">
      <c r="A494" s="2" t="s">
        <v>363</v>
      </c>
      <c r="B494" s="39" t="s">
        <v>54</v>
      </c>
      <c r="C494" s="12">
        <v>43640</v>
      </c>
      <c r="D494" s="41" t="s">
        <v>461</v>
      </c>
    </row>
    <row r="495" spans="1:4" x14ac:dyDescent="0.25">
      <c r="A495" s="2" t="s">
        <v>364</v>
      </c>
      <c r="B495" s="42" t="s">
        <v>365</v>
      </c>
      <c r="C495" s="12">
        <v>38421</v>
      </c>
      <c r="D495" s="44" t="s">
        <v>456</v>
      </c>
    </row>
    <row r="496" spans="1:4" x14ac:dyDescent="0.25">
      <c r="A496" s="2" t="s">
        <v>364</v>
      </c>
      <c r="B496" s="39" t="s">
        <v>366</v>
      </c>
      <c r="C496" s="12">
        <v>39823</v>
      </c>
      <c r="D496" s="41" t="s">
        <v>456</v>
      </c>
    </row>
    <row r="497" spans="1:4" x14ac:dyDescent="0.25">
      <c r="A497" s="2" t="s">
        <v>367</v>
      </c>
      <c r="B497" s="42" t="s">
        <v>368</v>
      </c>
      <c r="C497" s="12">
        <v>42690</v>
      </c>
      <c r="D497" s="44" t="s">
        <v>452</v>
      </c>
    </row>
    <row r="498" spans="1:4" x14ac:dyDescent="0.25">
      <c r="A498" s="2" t="s">
        <v>369</v>
      </c>
      <c r="B498" s="39" t="s">
        <v>370</v>
      </c>
      <c r="C498" s="12">
        <v>38042</v>
      </c>
      <c r="D498" s="41" t="s">
        <v>457</v>
      </c>
    </row>
    <row r="499" spans="1:4" x14ac:dyDescent="0.25">
      <c r="A499" s="2" t="s">
        <v>371</v>
      </c>
      <c r="B499" s="42" t="s">
        <v>86</v>
      </c>
      <c r="C499" s="12">
        <v>38883</v>
      </c>
      <c r="D499" s="44" t="s">
        <v>459</v>
      </c>
    </row>
    <row r="500" spans="1:4" x14ac:dyDescent="0.25">
      <c r="A500" s="2" t="s">
        <v>371</v>
      </c>
      <c r="B500" s="39" t="s">
        <v>372</v>
      </c>
      <c r="C500" s="12">
        <v>39869</v>
      </c>
      <c r="D500" s="41" t="s">
        <v>459</v>
      </c>
    </row>
    <row r="501" spans="1:4" x14ac:dyDescent="0.25">
      <c r="A501" s="2" t="s">
        <v>373</v>
      </c>
      <c r="B501" s="42" t="s">
        <v>374</v>
      </c>
      <c r="C501" s="12">
        <v>40065</v>
      </c>
      <c r="D501" s="44" t="s">
        <v>457</v>
      </c>
    </row>
    <row r="502" spans="1:4" x14ac:dyDescent="0.25">
      <c r="A502" s="2" t="s">
        <v>375</v>
      </c>
      <c r="B502" s="39" t="s">
        <v>376</v>
      </c>
      <c r="C502" s="12">
        <v>39023</v>
      </c>
      <c r="D502" s="41" t="s">
        <v>451</v>
      </c>
    </row>
    <row r="503" spans="1:4" x14ac:dyDescent="0.25">
      <c r="A503" s="2" t="s">
        <v>377</v>
      </c>
      <c r="B503" s="42" t="s">
        <v>336</v>
      </c>
      <c r="C503" s="12">
        <v>39714</v>
      </c>
      <c r="D503" s="44" t="s">
        <v>451</v>
      </c>
    </row>
    <row r="504" spans="1:4" x14ac:dyDescent="0.25">
      <c r="A504" s="2" t="s">
        <v>378</v>
      </c>
      <c r="B504" s="39" t="s">
        <v>379</v>
      </c>
      <c r="C504" s="12">
        <v>41647</v>
      </c>
      <c r="D504" s="41" t="s">
        <v>452</v>
      </c>
    </row>
    <row r="505" spans="1:4" x14ac:dyDescent="0.25">
      <c r="A505" s="2" t="s">
        <v>380</v>
      </c>
      <c r="B505" s="42" t="s">
        <v>381</v>
      </c>
      <c r="C505" s="12">
        <v>41689</v>
      </c>
      <c r="D505" s="44" t="s">
        <v>456</v>
      </c>
    </row>
    <row r="506" spans="1:4" x14ac:dyDescent="0.25">
      <c r="A506" s="2" t="s">
        <v>382</v>
      </c>
      <c r="B506" s="39" t="s">
        <v>102</v>
      </c>
      <c r="C506" s="12">
        <v>39061</v>
      </c>
      <c r="D506" s="41" t="s">
        <v>452</v>
      </c>
    </row>
    <row r="507" spans="1:4" x14ac:dyDescent="0.25">
      <c r="A507" s="2" t="s">
        <v>383</v>
      </c>
      <c r="B507" s="42" t="s">
        <v>164</v>
      </c>
      <c r="C507" s="12">
        <v>38917</v>
      </c>
      <c r="D507" s="44" t="s">
        <v>461</v>
      </c>
    </row>
    <row r="508" spans="1:4" x14ac:dyDescent="0.25">
      <c r="A508" s="2" t="s">
        <v>383</v>
      </c>
      <c r="B508" s="39" t="s">
        <v>384</v>
      </c>
      <c r="C508" s="12">
        <v>42483</v>
      </c>
      <c r="D508" s="41" t="s">
        <v>461</v>
      </c>
    </row>
    <row r="509" spans="1:4" x14ac:dyDescent="0.25">
      <c r="A509" s="2" t="s">
        <v>383</v>
      </c>
      <c r="B509" s="42" t="s">
        <v>385</v>
      </c>
      <c r="C509" s="12">
        <v>39825</v>
      </c>
      <c r="D509" s="44" t="s">
        <v>461</v>
      </c>
    </row>
    <row r="510" spans="1:4" x14ac:dyDescent="0.25">
      <c r="A510" s="2" t="s">
        <v>386</v>
      </c>
      <c r="B510" s="39" t="s">
        <v>387</v>
      </c>
      <c r="C510" s="12">
        <v>41820</v>
      </c>
      <c r="D510" s="41" t="s">
        <v>459</v>
      </c>
    </row>
    <row r="511" spans="1:4" x14ac:dyDescent="0.25">
      <c r="A511" s="2" t="s">
        <v>388</v>
      </c>
      <c r="B511" s="42" t="s">
        <v>389</v>
      </c>
      <c r="C511" s="12">
        <v>38279</v>
      </c>
      <c r="D511" s="44" t="s">
        <v>450</v>
      </c>
    </row>
    <row r="512" spans="1:4" x14ac:dyDescent="0.25">
      <c r="A512" s="2" t="s">
        <v>390</v>
      </c>
      <c r="B512" s="39" t="s">
        <v>391</v>
      </c>
      <c r="C512" s="12">
        <v>41911</v>
      </c>
      <c r="D512" s="41" t="s">
        <v>451</v>
      </c>
    </row>
    <row r="513" spans="1:4" x14ac:dyDescent="0.25">
      <c r="A513" s="2" t="s">
        <v>392</v>
      </c>
      <c r="B513" s="42" t="s">
        <v>393</v>
      </c>
      <c r="C513" s="12">
        <v>42389</v>
      </c>
      <c r="D513" s="44" t="s">
        <v>452</v>
      </c>
    </row>
    <row r="514" spans="1:4" x14ac:dyDescent="0.25">
      <c r="A514" s="2" t="s">
        <v>394</v>
      </c>
      <c r="B514" s="39" t="s">
        <v>395</v>
      </c>
      <c r="C514" s="12">
        <v>38082</v>
      </c>
      <c r="D514" s="41" t="s">
        <v>459</v>
      </c>
    </row>
    <row r="515" spans="1:4" x14ac:dyDescent="0.25">
      <c r="A515" s="2" t="s">
        <v>396</v>
      </c>
      <c r="B515" s="42" t="s">
        <v>397</v>
      </c>
      <c r="C515" s="12">
        <v>38731</v>
      </c>
      <c r="D515" s="44" t="s">
        <v>459</v>
      </c>
    </row>
    <row r="516" spans="1:4" x14ac:dyDescent="0.25">
      <c r="A516" s="2" t="s">
        <v>398</v>
      </c>
      <c r="B516" s="39" t="s">
        <v>399</v>
      </c>
      <c r="C516" s="12">
        <v>38516</v>
      </c>
      <c r="D516" s="41" t="s">
        <v>461</v>
      </c>
    </row>
    <row r="517" spans="1:4" x14ac:dyDescent="0.25">
      <c r="A517" s="2" t="s">
        <v>398</v>
      </c>
      <c r="B517" s="42" t="s">
        <v>400</v>
      </c>
      <c r="C517" s="12">
        <v>40542</v>
      </c>
      <c r="D517" s="44" t="s">
        <v>451</v>
      </c>
    </row>
    <row r="518" spans="1:4" x14ac:dyDescent="0.25">
      <c r="A518" s="2" t="s">
        <v>401</v>
      </c>
      <c r="B518" s="39" t="s">
        <v>402</v>
      </c>
      <c r="C518" s="12">
        <v>42314</v>
      </c>
      <c r="D518" s="41" t="s">
        <v>458</v>
      </c>
    </row>
    <row r="519" spans="1:4" x14ac:dyDescent="0.25">
      <c r="A519" s="2" t="s">
        <v>403</v>
      </c>
      <c r="B519" s="42" t="s">
        <v>404</v>
      </c>
      <c r="C519" s="12">
        <v>38922</v>
      </c>
      <c r="D519" s="44" t="s">
        <v>454</v>
      </c>
    </row>
    <row r="520" spans="1:4" x14ac:dyDescent="0.25">
      <c r="A520" s="2" t="s">
        <v>403</v>
      </c>
      <c r="B520" s="39" t="s">
        <v>321</v>
      </c>
      <c r="C520" s="12">
        <v>39673</v>
      </c>
      <c r="D520" s="41" t="s">
        <v>454</v>
      </c>
    </row>
    <row r="521" spans="1:4" x14ac:dyDescent="0.25">
      <c r="A521" s="2" t="s">
        <v>405</v>
      </c>
      <c r="B521" s="42" t="s">
        <v>366</v>
      </c>
      <c r="C521" s="12">
        <v>43201</v>
      </c>
      <c r="D521" s="44" t="s">
        <v>455</v>
      </c>
    </row>
    <row r="522" spans="1:4" x14ac:dyDescent="0.25">
      <c r="A522" s="2" t="s">
        <v>406</v>
      </c>
      <c r="B522" s="39" t="s">
        <v>210</v>
      </c>
      <c r="C522" s="12">
        <v>37981</v>
      </c>
      <c r="D522" s="41" t="s">
        <v>451</v>
      </c>
    </row>
    <row r="523" spans="1:4" x14ac:dyDescent="0.25">
      <c r="A523" s="2" t="s">
        <v>406</v>
      </c>
      <c r="B523" s="42" t="s">
        <v>407</v>
      </c>
      <c r="C523" s="12">
        <v>38628</v>
      </c>
      <c r="D523" s="44" t="s">
        <v>451</v>
      </c>
    </row>
    <row r="524" spans="1:4" x14ac:dyDescent="0.25">
      <c r="A524" s="2" t="s">
        <v>408</v>
      </c>
      <c r="B524" s="39" t="s">
        <v>409</v>
      </c>
      <c r="C524" s="12">
        <v>39326</v>
      </c>
      <c r="D524" s="41" t="s">
        <v>454</v>
      </c>
    </row>
    <row r="525" spans="1:4" x14ac:dyDescent="0.25">
      <c r="A525" s="2" t="s">
        <v>410</v>
      </c>
      <c r="B525" s="42" t="s">
        <v>411</v>
      </c>
      <c r="C525" s="12">
        <v>40073</v>
      </c>
      <c r="D525" s="44" t="s">
        <v>459</v>
      </c>
    </row>
    <row r="526" spans="1:4" x14ac:dyDescent="0.25">
      <c r="A526" s="2" t="s">
        <v>410</v>
      </c>
      <c r="B526" s="39" t="s">
        <v>412</v>
      </c>
      <c r="C526" s="12">
        <v>39395</v>
      </c>
      <c r="D526" s="41" t="s">
        <v>459</v>
      </c>
    </row>
    <row r="527" spans="1:4" x14ac:dyDescent="0.25">
      <c r="A527" s="2" t="s">
        <v>410</v>
      </c>
      <c r="B527" s="42" t="s">
        <v>325</v>
      </c>
      <c r="C527" s="12">
        <v>42262</v>
      </c>
      <c r="D527" s="44" t="s">
        <v>459</v>
      </c>
    </row>
    <row r="528" spans="1:4" x14ac:dyDescent="0.25">
      <c r="A528" s="2" t="s">
        <v>413</v>
      </c>
      <c r="B528" s="39" t="s">
        <v>414</v>
      </c>
      <c r="C528" s="12">
        <v>42736</v>
      </c>
      <c r="D528" s="41" t="s">
        <v>451</v>
      </c>
    </row>
    <row r="529" spans="1:4" x14ac:dyDescent="0.25">
      <c r="A529" s="2" t="s">
        <v>415</v>
      </c>
      <c r="B529" s="42" t="s">
        <v>416</v>
      </c>
      <c r="C529" s="12">
        <v>40230</v>
      </c>
      <c r="D529" s="44" t="s">
        <v>459</v>
      </c>
    </row>
    <row r="530" spans="1:4" x14ac:dyDescent="0.25">
      <c r="A530" s="2" t="s">
        <v>415</v>
      </c>
      <c r="B530" s="39" t="s">
        <v>54</v>
      </c>
      <c r="C530" s="12">
        <v>39275</v>
      </c>
      <c r="D530" s="41" t="s">
        <v>459</v>
      </c>
    </row>
    <row r="531" spans="1:4" x14ac:dyDescent="0.25">
      <c r="A531" s="2" t="s">
        <v>417</v>
      </c>
      <c r="B531" s="42" t="s">
        <v>418</v>
      </c>
      <c r="C531" s="12">
        <v>38784</v>
      </c>
      <c r="D531" s="44" t="s">
        <v>452</v>
      </c>
    </row>
    <row r="532" spans="1:4" x14ac:dyDescent="0.25">
      <c r="A532" s="2" t="s">
        <v>419</v>
      </c>
      <c r="B532" s="39" t="s">
        <v>148</v>
      </c>
      <c r="C532" s="12">
        <v>38742</v>
      </c>
      <c r="D532" s="41" t="s">
        <v>461</v>
      </c>
    </row>
    <row r="533" spans="1:4" x14ac:dyDescent="0.25">
      <c r="A533" s="2" t="s">
        <v>419</v>
      </c>
      <c r="B533" s="42" t="s">
        <v>173</v>
      </c>
      <c r="C533" s="12">
        <v>39585</v>
      </c>
      <c r="D533" s="44" t="s">
        <v>461</v>
      </c>
    </row>
    <row r="534" spans="1:4" x14ac:dyDescent="0.25">
      <c r="A534" s="2" t="s">
        <v>420</v>
      </c>
      <c r="B534" s="39" t="s">
        <v>421</v>
      </c>
      <c r="C534" s="12">
        <v>41563</v>
      </c>
      <c r="D534" s="41" t="s">
        <v>458</v>
      </c>
    </row>
    <row r="535" spans="1:4" x14ac:dyDescent="0.25">
      <c r="A535" s="2" t="s">
        <v>422</v>
      </c>
      <c r="B535" s="42" t="s">
        <v>423</v>
      </c>
      <c r="C535" s="12">
        <v>38303</v>
      </c>
      <c r="D535" s="44" t="s">
        <v>460</v>
      </c>
    </row>
    <row r="536" spans="1:4" x14ac:dyDescent="0.25">
      <c r="A536" s="2" t="s">
        <v>424</v>
      </c>
      <c r="B536" s="39" t="s">
        <v>425</v>
      </c>
      <c r="C536" s="12">
        <v>42941</v>
      </c>
      <c r="D536" s="41" t="s">
        <v>456</v>
      </c>
    </row>
    <row r="537" spans="1:4" x14ac:dyDescent="0.25">
      <c r="A537" s="2" t="s">
        <v>426</v>
      </c>
      <c r="B537" s="42" t="s">
        <v>427</v>
      </c>
      <c r="C537" s="12">
        <v>38002</v>
      </c>
      <c r="D537" s="44" t="s">
        <v>457</v>
      </c>
    </row>
    <row r="538" spans="1:4" x14ac:dyDescent="0.25">
      <c r="A538" s="2" t="s">
        <v>428</v>
      </c>
      <c r="B538" s="39" t="s">
        <v>429</v>
      </c>
      <c r="C538" s="12">
        <v>43363</v>
      </c>
      <c r="D538" s="41" t="s">
        <v>455</v>
      </c>
    </row>
    <row r="539" spans="1:4" x14ac:dyDescent="0.25">
      <c r="A539" s="2" t="s">
        <v>430</v>
      </c>
      <c r="B539" s="42" t="s">
        <v>172</v>
      </c>
      <c r="C539" s="12">
        <v>38118</v>
      </c>
      <c r="D539" s="44" t="s">
        <v>458</v>
      </c>
    </row>
    <row r="540" spans="1:4" x14ac:dyDescent="0.25">
      <c r="A540" s="2" t="s">
        <v>430</v>
      </c>
      <c r="B540" s="39" t="s">
        <v>294</v>
      </c>
      <c r="C540" s="12">
        <v>39785</v>
      </c>
      <c r="D540" s="41" t="s">
        <v>458</v>
      </c>
    </row>
    <row r="541" spans="1:4" x14ac:dyDescent="0.25">
      <c r="A541" s="2" t="s">
        <v>430</v>
      </c>
      <c r="B541" s="42" t="s">
        <v>431</v>
      </c>
      <c r="C541" s="12">
        <v>39022</v>
      </c>
      <c r="D541" s="44" t="s">
        <v>458</v>
      </c>
    </row>
    <row r="542" spans="1:4" x14ac:dyDescent="0.25">
      <c r="A542" s="2" t="s">
        <v>432</v>
      </c>
      <c r="B542" s="39" t="s">
        <v>108</v>
      </c>
      <c r="C542" s="12">
        <v>42073</v>
      </c>
      <c r="D542" s="41" t="s">
        <v>451</v>
      </c>
    </row>
    <row r="543" spans="1:4" x14ac:dyDescent="0.25">
      <c r="A543" s="2" t="s">
        <v>433</v>
      </c>
      <c r="B543" s="42" t="s">
        <v>434</v>
      </c>
      <c r="C543" s="12">
        <v>41967</v>
      </c>
      <c r="D543" s="44" t="s">
        <v>453</v>
      </c>
    </row>
    <row r="544" spans="1:4" x14ac:dyDescent="0.25">
      <c r="A544" s="2" t="s">
        <v>435</v>
      </c>
      <c r="B544" s="39" t="s">
        <v>436</v>
      </c>
      <c r="C544" s="12">
        <v>42437</v>
      </c>
      <c r="D544" s="41" t="s">
        <v>452</v>
      </c>
    </row>
    <row r="545" spans="1:4" x14ac:dyDescent="0.25">
      <c r="A545" s="2" t="s">
        <v>435</v>
      </c>
      <c r="B545" s="42" t="s">
        <v>54</v>
      </c>
      <c r="C545" s="12">
        <v>43586</v>
      </c>
      <c r="D545" s="44" t="s">
        <v>452</v>
      </c>
    </row>
    <row r="546" spans="1:4" x14ac:dyDescent="0.25">
      <c r="A546" s="2" t="s">
        <v>437</v>
      </c>
      <c r="B546" s="39" t="s">
        <v>438</v>
      </c>
      <c r="C546" s="12">
        <v>41889</v>
      </c>
      <c r="D546" s="41" t="s">
        <v>450</v>
      </c>
    </row>
    <row r="547" spans="1:4" x14ac:dyDescent="0.25">
      <c r="A547" s="2" t="s">
        <v>439</v>
      </c>
      <c r="B547" s="42" t="s">
        <v>440</v>
      </c>
      <c r="C547" s="12">
        <v>43238</v>
      </c>
      <c r="D547" s="44" t="s">
        <v>456</v>
      </c>
    </row>
    <row r="548" spans="1:4" x14ac:dyDescent="0.25">
      <c r="A548" s="2" t="s">
        <v>439</v>
      </c>
      <c r="B548" s="39" t="s">
        <v>441</v>
      </c>
      <c r="C548" s="12">
        <v>39070</v>
      </c>
      <c r="D548" s="41" t="s">
        <v>456</v>
      </c>
    </row>
    <row r="549" spans="1:4" x14ac:dyDescent="0.25">
      <c r="A549" s="2" t="s">
        <v>439</v>
      </c>
      <c r="B549" s="42" t="s">
        <v>442</v>
      </c>
      <c r="C549" s="12">
        <v>38029</v>
      </c>
      <c r="D549" s="44" t="s">
        <v>456</v>
      </c>
    </row>
    <row r="550" spans="1:4" x14ac:dyDescent="0.25">
      <c r="A550" s="2" t="s">
        <v>443</v>
      </c>
      <c r="B550" s="39" t="s">
        <v>40</v>
      </c>
      <c r="C550" s="12">
        <v>38743</v>
      </c>
      <c r="D550" s="41" t="s">
        <v>457</v>
      </c>
    </row>
    <row r="551" spans="1:4" x14ac:dyDescent="0.25">
      <c r="A551" s="2" t="s">
        <v>443</v>
      </c>
      <c r="B551" s="42" t="s">
        <v>321</v>
      </c>
      <c r="C551" s="12">
        <v>40259</v>
      </c>
      <c r="D551" s="44" t="s">
        <v>457</v>
      </c>
    </row>
    <row r="552" spans="1:4" x14ac:dyDescent="0.25">
      <c r="A552" s="2" t="s">
        <v>444</v>
      </c>
      <c r="B552" s="39" t="s">
        <v>445</v>
      </c>
      <c r="C552" s="12">
        <v>39554</v>
      </c>
      <c r="D552" s="41" t="s">
        <v>458</v>
      </c>
    </row>
    <row r="553" spans="1:4" x14ac:dyDescent="0.25">
      <c r="A553" s="2" t="s">
        <v>446</v>
      </c>
      <c r="B553" s="42" t="s">
        <v>447</v>
      </c>
      <c r="C553" s="12">
        <v>38389</v>
      </c>
      <c r="D553" s="44" t="s">
        <v>458</v>
      </c>
    </row>
    <row r="554" spans="1:4" x14ac:dyDescent="0.25">
      <c r="A554" s="2" t="s">
        <v>446</v>
      </c>
      <c r="B554" s="39" t="s">
        <v>112</v>
      </c>
      <c r="C554" s="12">
        <v>40017</v>
      </c>
      <c r="D554" s="41" t="s">
        <v>458</v>
      </c>
    </row>
    <row r="555" spans="1:4" x14ac:dyDescent="0.25">
      <c r="A555" s="2" t="s">
        <v>448</v>
      </c>
      <c r="B555" s="42" t="s">
        <v>102</v>
      </c>
      <c r="C555" s="12">
        <v>42360</v>
      </c>
      <c r="D555" s="44" t="s">
        <v>459</v>
      </c>
    </row>
    <row r="556" spans="1:4" x14ac:dyDescent="0.25">
      <c r="A556" s="2" t="s">
        <v>448</v>
      </c>
      <c r="B556" s="45" t="s">
        <v>449</v>
      </c>
      <c r="C556" s="12">
        <v>43256</v>
      </c>
      <c r="D556" s="47" t="s">
        <v>459</v>
      </c>
    </row>
    <row r="557" spans="1:4" x14ac:dyDescent="0.25">
      <c r="C557" s="12"/>
    </row>
  </sheetData>
  <autoFilter ref="A2:P556">
    <sortState ref="A279:P279">
      <sortCondition ref="A2:A279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workbookViewId="0">
      <selection activeCell="F12" sqref="F12"/>
    </sheetView>
  </sheetViews>
  <sheetFormatPr baseColWidth="10" defaultRowHeight="15" x14ac:dyDescent="0.25"/>
  <cols>
    <col min="6" max="6" width="5" customWidth="1"/>
    <col min="7" max="7" width="25.140625" bestFit="1" customWidth="1"/>
  </cols>
  <sheetData>
    <row r="3" spans="1:7" x14ac:dyDescent="0.25">
      <c r="A3" t="s">
        <v>470</v>
      </c>
      <c r="D3" t="s">
        <v>497</v>
      </c>
      <c r="F3" t="s">
        <v>597</v>
      </c>
      <c r="G3" t="s">
        <v>516</v>
      </c>
    </row>
    <row r="4" spans="1:7" x14ac:dyDescent="0.25">
      <c r="A4" t="s">
        <v>473</v>
      </c>
      <c r="D4" t="s">
        <v>499</v>
      </c>
      <c r="F4" t="s">
        <v>598</v>
      </c>
      <c r="G4" t="s">
        <v>517</v>
      </c>
    </row>
    <row r="5" spans="1:7" x14ac:dyDescent="0.25">
      <c r="A5" t="s">
        <v>471</v>
      </c>
      <c r="D5" t="s">
        <v>495</v>
      </c>
      <c r="F5" t="s">
        <v>599</v>
      </c>
      <c r="G5" t="s">
        <v>518</v>
      </c>
    </row>
    <row r="6" spans="1:7" x14ac:dyDescent="0.25">
      <c r="A6" t="s">
        <v>472</v>
      </c>
      <c r="D6" t="s">
        <v>471</v>
      </c>
      <c r="F6" t="s">
        <v>600</v>
      </c>
      <c r="G6" t="s">
        <v>519</v>
      </c>
    </row>
    <row r="7" spans="1:7" x14ac:dyDescent="0.25">
      <c r="D7" t="s">
        <v>482</v>
      </c>
      <c r="F7" t="s">
        <v>601</v>
      </c>
      <c r="G7" t="s">
        <v>520</v>
      </c>
    </row>
    <row r="8" spans="1:7" x14ac:dyDescent="0.25">
      <c r="D8" t="s">
        <v>498</v>
      </c>
      <c r="F8" t="s">
        <v>602</v>
      </c>
      <c r="G8" t="s">
        <v>521</v>
      </c>
    </row>
    <row r="9" spans="1:7" x14ac:dyDescent="0.25">
      <c r="F9" t="s">
        <v>603</v>
      </c>
      <c r="G9" t="s">
        <v>522</v>
      </c>
    </row>
    <row r="10" spans="1:7" x14ac:dyDescent="0.25">
      <c r="F10" t="s">
        <v>604</v>
      </c>
      <c r="G10" t="s">
        <v>523</v>
      </c>
    </row>
    <row r="11" spans="1:7" x14ac:dyDescent="0.25">
      <c r="F11" t="s">
        <v>605</v>
      </c>
      <c r="G11" t="s">
        <v>524</v>
      </c>
    </row>
    <row r="15" spans="1:7" x14ac:dyDescent="0.25">
      <c r="F15" s="98" t="s">
        <v>3</v>
      </c>
      <c r="G15" s="98"/>
    </row>
    <row r="16" spans="1:7" x14ac:dyDescent="0.25">
      <c r="B16" t="s">
        <v>500</v>
      </c>
      <c r="E16" t="s">
        <v>561</v>
      </c>
      <c r="F16" t="s">
        <v>565</v>
      </c>
      <c r="G16" t="s">
        <v>566</v>
      </c>
    </row>
    <row r="17" spans="2:7" x14ac:dyDescent="0.25">
      <c r="B17" t="s">
        <v>501</v>
      </c>
      <c r="E17" t="s">
        <v>559</v>
      </c>
      <c r="F17" t="s">
        <v>567</v>
      </c>
      <c r="G17" t="s">
        <v>568</v>
      </c>
    </row>
    <row r="18" spans="2:7" x14ac:dyDescent="0.25">
      <c r="B18" t="s">
        <v>502</v>
      </c>
      <c r="E18" t="s">
        <v>512</v>
      </c>
      <c r="F18" t="s">
        <v>569</v>
      </c>
      <c r="G18" t="s">
        <v>570</v>
      </c>
    </row>
    <row r="19" spans="2:7" x14ac:dyDescent="0.25">
      <c r="E19" t="s">
        <v>558</v>
      </c>
      <c r="F19" t="s">
        <v>571</v>
      </c>
      <c r="G19" t="s">
        <v>572</v>
      </c>
    </row>
    <row r="20" spans="2:7" x14ac:dyDescent="0.25">
      <c r="E20" t="s">
        <v>556</v>
      </c>
      <c r="F20" t="s">
        <v>573</v>
      </c>
      <c r="G20" t="s">
        <v>574</v>
      </c>
    </row>
    <row r="21" spans="2:7" x14ac:dyDescent="0.25">
      <c r="E21" t="s">
        <v>563</v>
      </c>
      <c r="F21" t="s">
        <v>575</v>
      </c>
      <c r="G21" t="s">
        <v>576</v>
      </c>
    </row>
    <row r="22" spans="2:7" x14ac:dyDescent="0.25">
      <c r="E22" t="s">
        <v>560</v>
      </c>
      <c r="F22" t="s">
        <v>577</v>
      </c>
      <c r="G22" t="s">
        <v>580</v>
      </c>
    </row>
    <row r="23" spans="2:7" x14ac:dyDescent="0.25">
      <c r="E23" t="s">
        <v>557</v>
      </c>
      <c r="F23" t="s">
        <v>578</v>
      </c>
      <c r="G23" t="s">
        <v>579</v>
      </c>
    </row>
    <row r="24" spans="2:7" x14ac:dyDescent="0.25">
      <c r="E24" t="s">
        <v>555</v>
      </c>
      <c r="F24" t="s">
        <v>581</v>
      </c>
      <c r="G24" t="s">
        <v>582</v>
      </c>
    </row>
    <row r="25" spans="2:7" x14ac:dyDescent="0.25">
      <c r="E25" t="s">
        <v>562</v>
      </c>
      <c r="F25" t="s">
        <v>583</v>
      </c>
    </row>
    <row r="26" spans="2:7" x14ac:dyDescent="0.25">
      <c r="E26" t="s">
        <v>564</v>
      </c>
      <c r="F26" t="s">
        <v>584</v>
      </c>
    </row>
    <row r="27" spans="2:7" x14ac:dyDescent="0.25">
      <c r="E27" t="s">
        <v>459</v>
      </c>
      <c r="F27" t="s">
        <v>459</v>
      </c>
      <c r="G27" t="s">
        <v>585</v>
      </c>
    </row>
  </sheetData>
  <mergeCells count="1">
    <mergeCell ref="F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3</vt:i4>
      </vt:variant>
    </vt:vector>
  </HeadingPairs>
  <TitlesOfParts>
    <vt:vector size="24" baseType="lpstr">
      <vt:lpstr>effectif equipe</vt:lpstr>
      <vt:lpstr>Synthèse eff</vt:lpstr>
      <vt:lpstr>Non attribué</vt:lpstr>
      <vt:lpstr>Facturation</vt:lpstr>
      <vt:lpstr>Psycho</vt:lpstr>
      <vt:lpstr>TS_SUPP</vt:lpstr>
      <vt:lpstr>PSY</vt:lpstr>
      <vt:lpstr>SD (2)</vt:lpstr>
      <vt:lpstr>SD</vt:lpstr>
      <vt:lpstr>Feuil1</vt:lpstr>
      <vt:lpstr>AP</vt:lpstr>
      <vt:lpstr>LV</vt:lpstr>
      <vt:lpstr>CC</vt:lpstr>
      <vt:lpstr>CLF</vt:lpstr>
      <vt:lpstr>MLB</vt:lpstr>
      <vt:lpstr>MB</vt:lpstr>
      <vt:lpstr>CM</vt:lpstr>
      <vt:lpstr>TB</vt:lpstr>
      <vt:lpstr>audience</vt:lpstr>
      <vt:lpstr>consul palais</vt:lpstr>
      <vt:lpstr>PARAM</vt:lpstr>
      <vt:lpstr>AEMO</vt:lpstr>
      <vt:lpstr>DECISIONS</vt:lpstr>
      <vt:lpstr>'effectif equipe'!Zone_d_impression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 SSPE C Hamelin</dc:creator>
  <cp:lastModifiedBy>Direction SSPE C Hamelin</cp:lastModifiedBy>
  <cp:lastPrinted>2022-04-11T09:52:12Z</cp:lastPrinted>
  <dcterms:created xsi:type="dcterms:W3CDTF">2021-09-20T07:06:53Z</dcterms:created>
  <dcterms:modified xsi:type="dcterms:W3CDTF">2022-04-12T14:06:17Z</dcterms:modified>
</cp:coreProperties>
</file>