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ine\Desktop\"/>
    </mc:Choice>
  </mc:AlternateContent>
  <xr:revisionPtr revIDLastSave="0" documentId="13_ncr:1_{DC6A3833-FAE0-469B-A971-89EC3BEB2FD9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SOLDE" sheetId="2" r:id="rId1"/>
    <sheet name="Opé Constantes" sheetId="3" r:id="rId2"/>
    <sheet name="Dépenses VARIABLES" sheetId="1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B9" i="2" s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G4" i="1"/>
  <c r="F4" i="1"/>
  <c r="D35" i="1" l="1"/>
  <c r="N4" i="2"/>
  <c r="B3" i="2" l="1"/>
  <c r="E6" i="3"/>
  <c r="N8" i="2"/>
  <c r="M4" i="2"/>
  <c r="B8" i="2" l="1"/>
  <c r="N6" i="2"/>
  <c r="N7" i="2"/>
  <c r="G6" i="3"/>
  <c r="E25" i="3"/>
  <c r="G20" i="3"/>
  <c r="G25" i="3" s="1"/>
  <c r="E35" i="1"/>
  <c r="B4" i="2" l="1"/>
  <c r="K4" i="2"/>
  <c r="J4" i="2"/>
  <c r="D36" i="1"/>
  <c r="E3" i="2" s="1"/>
  <c r="B12" i="2" l="1"/>
  <c r="E4" i="2"/>
  <c r="C12" i="2" s="1"/>
  <c r="B10" i="2"/>
  <c r="L4" i="2"/>
  <c r="C10" i="2" l="1"/>
  <c r="E8" i="2"/>
  <c r="E9" i="2" s="1" a="1"/>
  <c r="E9" i="2" s="1"/>
  <c r="B17" i="2"/>
  <c r="C9" i="2" l="1"/>
  <c r="C8" i="2"/>
</calcChain>
</file>

<file path=xl/metadata.xml><?xml version="1.0" encoding="utf-8"?>
<metadata xmlns="http://schemas.openxmlformats.org/spreadsheetml/2006/main" xmlns:xlrd="http://schemas.microsoft.com/office/spreadsheetml/2017/richdata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<sst xmlns="http://schemas.openxmlformats.org/spreadsheetml/2006/main" count="59" uniqueCount="49">
  <si>
    <t>Libellé</t>
  </si>
  <si>
    <t>Référence</t>
  </si>
  <si>
    <t>Montant</t>
  </si>
  <si>
    <t>Revenu dépensé</t>
  </si>
  <si>
    <t>Objectif à économiser</t>
  </si>
  <si>
    <t>Objectif</t>
  </si>
  <si>
    <t>Gagné</t>
  </si>
  <si>
    <t>Jounalier</t>
  </si>
  <si>
    <t>Journalier</t>
  </si>
  <si>
    <t>Hebdommadaire</t>
  </si>
  <si>
    <t>DATE</t>
  </si>
  <si>
    <t>TOTAL</t>
  </si>
  <si>
    <t>SOLDE</t>
  </si>
  <si>
    <t>RESTE A METTRE</t>
  </si>
  <si>
    <t>Dépenses</t>
  </si>
  <si>
    <t>Recettes</t>
  </si>
  <si>
    <t>BASE</t>
  </si>
  <si>
    <t>RESTE A VIVRE</t>
  </si>
  <si>
    <t>Opération récurrentes</t>
  </si>
  <si>
    <t>Solde encours</t>
  </si>
  <si>
    <t>Revenu</t>
  </si>
  <si>
    <t>RECETTES</t>
  </si>
  <si>
    <t>à DEPENSER</t>
  </si>
  <si>
    <t>x</t>
  </si>
  <si>
    <t>Aujourd'hui (Jour)</t>
  </si>
  <si>
    <t>Nbre Jrs/Mois</t>
  </si>
  <si>
    <t>SOLDE début de période</t>
  </si>
  <si>
    <t>Economisé ?</t>
  </si>
  <si>
    <t>RECAPITULATIF BUDGET</t>
  </si>
  <si>
    <t>Pointé</t>
  </si>
  <si>
    <t>Encaissé</t>
  </si>
  <si>
    <t>Le</t>
  </si>
  <si>
    <t xml:space="preserve">N° </t>
  </si>
  <si>
    <t>Enregistrement</t>
  </si>
  <si>
    <t>N°</t>
  </si>
  <si>
    <t>Prélevé</t>
  </si>
  <si>
    <t>Opérations RECURRENTES</t>
  </si>
  <si>
    <t>DATE du jour</t>
  </si>
  <si>
    <t>Nbre Restant Jrs/Semaine</t>
  </si>
  <si>
    <r>
      <t xml:space="preserve">Reste </t>
    </r>
    <r>
      <rPr>
        <b/>
        <sz val="11"/>
        <color theme="1"/>
        <rFont val="Calibri"/>
        <family val="2"/>
        <scheme val="minor"/>
      </rPr>
      <t>Avt FIN de MOIS</t>
    </r>
  </si>
  <si>
    <t>Mensuel</t>
  </si>
  <si>
    <t>HEBDO 7jrs Glissant</t>
  </si>
  <si>
    <t>exemple : du 28/03/22 au 31/03/22 des sommes dépensées</t>
  </si>
  <si>
    <t>Objectif :</t>
  </si>
  <si>
    <t>A9= Somme (ou cumul) des dépenses hebdommadaires</t>
  </si>
  <si>
    <t>en tenant compte en plus des semaines de début ou fin de mois</t>
  </si>
  <si>
    <t>ne pouvant pas être entière (j'aimerai obtenir un prorata)</t>
  </si>
  <si>
    <t>N° de Semaine</t>
  </si>
  <si>
    <t>N° de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</si>
</sst>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dd/mm/yy;@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haroni"/>
      <charset val="177"/>
    </font>
    <font>
      <sz val="11"/>
      <color theme="1"/>
      <name val="Abadi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Amasis MT Pro Black"/>
      <family val="1"/>
    </font>
    <font>
      <b/>
      <sz val="14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theme="9" tint="-0.249977111117893"/>
      <name val="Abadi"/>
      <family val="2"/>
    </font>
    <font>
      <b/>
      <sz val="12"/>
      <color theme="9" tint="-0.249977111117893"/>
      <name val="Arial Narrow"/>
      <family val="2"/>
    </font>
    <font>
      <b/>
      <sz val="11"/>
      <color theme="1"/>
      <name val="Aharoni"/>
      <charset val="177"/>
    </font>
    <font>
      <b/>
      <sz val="10"/>
      <color theme="1"/>
      <name val="Aharoni"/>
      <charset val="177"/>
    </font>
    <font>
      <b/>
      <sz val="9"/>
      <color theme="1"/>
      <name val="Aharoni"/>
      <charset val="177"/>
    </font>
    <font>
      <b/>
      <sz val="12"/>
      <color rgb="FFC00000"/>
      <name val="Arial Narrow"/>
      <family val="2"/>
    </font>
    <font>
      <b/>
      <i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Aharoni"/>
      <charset val="177"/>
    </font>
    <font>
      <b/>
      <i/>
      <sz val="12"/>
      <color rgb="FFFF0000"/>
      <name val="Calibri"/>
      <family val="2"/>
      <scheme val="minor"/>
    </font>
    <font>
      <b/>
      <sz val="18"/>
      <color theme="1"/>
      <name val="Berlin Sans FB Dem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4" fontId="16" fillId="0" borderId="0" xfId="0" applyNumberFormat="1" applyFont="1" applyAlignment="1">
      <alignment horizontal="right"/>
    </xf>
    <xf numFmtId="0" fontId="0" fillId="0" borderId="0" xfId="0" applyFill="1"/>
    <xf numFmtId="0" fontId="0" fillId="0" borderId="10" xfId="0" applyFill="1" applyBorder="1" applyAlignment="1">
      <alignment horizontal="left" vertical="center" indent="1"/>
    </xf>
    <xf numFmtId="0" fontId="0" fillId="0" borderId="10" xfId="0" applyFill="1" applyBorder="1" applyAlignment="1">
      <alignment horizontal="center" vertical="center"/>
    </xf>
    <xf numFmtId="14" fontId="0" fillId="0" borderId="10" xfId="0" applyNumberForma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/>
    </xf>
    <xf numFmtId="4" fontId="16" fillId="35" borderId="10" xfId="0" applyNumberFormat="1" applyFont="1" applyFill="1" applyBorder="1" applyAlignment="1">
      <alignment horizontal="right"/>
    </xf>
    <xf numFmtId="0" fontId="21" fillId="35" borderId="10" xfId="0" applyFont="1" applyFill="1" applyBorder="1" applyAlignment="1">
      <alignment horizontal="center"/>
    </xf>
    <xf numFmtId="0" fontId="21" fillId="37" borderId="0" xfId="0" applyFont="1" applyFill="1"/>
    <xf numFmtId="2" fontId="25" fillId="0" borderId="0" xfId="0" applyNumberFormat="1" applyFont="1" applyAlignment="1">
      <alignment horizontal="center" vertical="center"/>
    </xf>
    <xf numFmtId="0" fontId="23" fillId="33" borderId="0" xfId="0" applyFont="1" applyFill="1"/>
    <xf numFmtId="0" fontId="23" fillId="38" borderId="0" xfId="0" applyFont="1" applyFill="1"/>
    <xf numFmtId="0" fontId="26" fillId="35" borderId="0" xfId="0" applyFont="1" applyFill="1"/>
    <xf numFmtId="0" fontId="26" fillId="35" borderId="10" xfId="0" applyFont="1" applyFill="1" applyBorder="1" applyAlignment="1">
      <alignment horizontal="center" vertical="center"/>
    </xf>
    <xf numFmtId="0" fontId="23" fillId="38" borderId="10" xfId="0" applyFont="1" applyFill="1" applyBorder="1" applyAlignment="1">
      <alignment horizontal="center" vertical="center"/>
    </xf>
    <xf numFmtId="0" fontId="21" fillId="37" borderId="10" xfId="0" applyFont="1" applyFill="1" applyBorder="1"/>
    <xf numFmtId="0" fontId="26" fillId="35" borderId="10" xfId="0" applyFont="1" applyFill="1" applyBorder="1" applyAlignment="1">
      <alignment horizontal="left" vertical="center" indent="1"/>
    </xf>
    <xf numFmtId="0" fontId="23" fillId="38" borderId="10" xfId="0" applyFont="1" applyFill="1" applyBorder="1" applyAlignment="1">
      <alignment horizontal="left" vertical="center" indent="1"/>
    </xf>
    <xf numFmtId="0" fontId="23" fillId="33" borderId="10" xfId="0" applyFont="1" applyFill="1" applyBorder="1" applyAlignment="1">
      <alignment horizontal="center" vertical="center"/>
    </xf>
    <xf numFmtId="0" fontId="21" fillId="37" borderId="10" xfId="0" applyFont="1" applyFill="1" applyBorder="1" applyAlignment="1">
      <alignment horizontal="left" vertical="center" indent="1"/>
    </xf>
    <xf numFmtId="0" fontId="21" fillId="37" borderId="10" xfId="0" applyFont="1" applyFill="1" applyBorder="1" applyAlignment="1">
      <alignment horizontal="center" vertical="center"/>
    </xf>
    <xf numFmtId="44" fontId="21" fillId="33" borderId="10" xfId="42" applyFont="1" applyFill="1" applyBorder="1" applyAlignment="1">
      <alignment horizontal="right"/>
    </xf>
    <xf numFmtId="44" fontId="0" fillId="0" borderId="10" xfId="42" applyFont="1" applyFill="1" applyBorder="1" applyAlignment="1">
      <alignment vertical="center"/>
    </xf>
    <xf numFmtId="44" fontId="0" fillId="0" borderId="10" xfId="42" applyFont="1" applyFill="1" applyBorder="1"/>
    <xf numFmtId="44" fontId="21" fillId="37" borderId="10" xfId="42" applyFont="1" applyFill="1" applyBorder="1"/>
    <xf numFmtId="44" fontId="21" fillId="35" borderId="10" xfId="42" applyFont="1" applyFill="1" applyBorder="1" applyAlignment="1">
      <alignment horizontal="right"/>
    </xf>
    <xf numFmtId="44" fontId="0" fillId="0" borderId="10" xfId="42" applyFont="1" applyBorder="1"/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indent="1"/>
    </xf>
    <xf numFmtId="44" fontId="22" fillId="0" borderId="10" xfId="42" applyFont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44" fontId="22" fillId="34" borderId="10" xfId="42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44" fontId="29" fillId="0" borderId="10" xfId="42" applyFont="1" applyBorder="1" applyAlignment="1">
      <alignment horizontal="center" vertical="center"/>
    </xf>
    <xf numFmtId="0" fontId="32" fillId="0" borderId="10" xfId="0" applyFont="1" applyBorder="1" applyAlignment="1">
      <alignment horizontal="left" vertical="center"/>
    </xf>
    <xf numFmtId="0" fontId="31" fillId="0" borderId="10" xfId="0" applyFont="1" applyBorder="1" applyAlignment="1">
      <alignment horizontal="center" vertical="center"/>
    </xf>
    <xf numFmtId="0" fontId="18" fillId="39" borderId="10" xfId="0" applyFont="1" applyFill="1" applyBorder="1" applyAlignment="1">
      <alignment horizontal="center" vertical="center"/>
    </xf>
    <xf numFmtId="0" fontId="19" fillId="39" borderId="10" xfId="0" applyFont="1" applyFill="1" applyBorder="1" applyAlignment="1">
      <alignment horizontal="center" vertical="center"/>
    </xf>
    <xf numFmtId="0" fontId="19" fillId="39" borderId="10" xfId="0" applyFont="1" applyFill="1" applyBorder="1" applyAlignment="1">
      <alignment horizontal="left" vertical="center" indent="1"/>
    </xf>
    <xf numFmtId="0" fontId="30" fillId="40" borderId="10" xfId="0" applyFont="1" applyFill="1" applyBorder="1" applyAlignment="1">
      <alignment horizontal="center" vertical="center"/>
    </xf>
    <xf numFmtId="0" fontId="30" fillId="36" borderId="10" xfId="0" applyFont="1" applyFill="1" applyBorder="1" applyAlignment="1">
      <alignment horizontal="center" vertical="center"/>
    </xf>
    <xf numFmtId="44" fontId="22" fillId="36" borderId="10" xfId="42" applyFont="1" applyFill="1" applyBorder="1" applyAlignment="1">
      <alignment horizontal="center" vertical="center"/>
    </xf>
    <xf numFmtId="44" fontId="22" fillId="39" borderId="10" xfId="42" applyFont="1" applyFill="1" applyBorder="1" applyAlignment="1">
      <alignment horizontal="center" vertical="center"/>
    </xf>
    <xf numFmtId="44" fontId="22" fillId="0" borderId="10" xfId="42" applyFont="1" applyBorder="1" applyAlignment="1">
      <alignment horizontal="right" vertical="center" indent="1"/>
    </xf>
    <xf numFmtId="0" fontId="0" fillId="33" borderId="0" xfId="0" applyFill="1" applyAlignment="1">
      <alignment horizontal="center" vertical="center"/>
    </xf>
    <xf numFmtId="0" fontId="16" fillId="0" borderId="0" xfId="0" applyFont="1" applyFill="1" applyAlignment="1">
      <alignment horizontal="center"/>
    </xf>
    <xf numFmtId="44" fontId="33" fillId="0" borderId="10" xfId="42" applyFont="1" applyBorder="1" applyAlignment="1">
      <alignment horizontal="center" vertical="center"/>
    </xf>
    <xf numFmtId="0" fontId="30" fillId="39" borderId="10" xfId="0" applyFont="1" applyFill="1" applyBorder="1" applyAlignment="1">
      <alignment horizontal="center" vertical="center"/>
    </xf>
    <xf numFmtId="0" fontId="24" fillId="40" borderId="10" xfId="0" applyFont="1" applyFill="1" applyBorder="1" applyAlignment="1">
      <alignment horizontal="center" vertical="center"/>
    </xf>
    <xf numFmtId="0" fontId="0" fillId="40" borderId="10" xfId="0" applyFill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4" fontId="16" fillId="35" borderId="10" xfId="42" applyFont="1" applyFill="1" applyBorder="1" applyAlignment="1">
      <alignment horizontal="right"/>
    </xf>
    <xf numFmtId="0" fontId="34" fillId="38" borderId="10" xfId="0" applyFont="1" applyFill="1" applyBorder="1" applyAlignment="1">
      <alignment vertical="center"/>
    </xf>
    <xf numFmtId="0" fontId="35" fillId="38" borderId="10" xfId="0" applyFont="1" applyFill="1" applyBorder="1"/>
    <xf numFmtId="0" fontId="21" fillId="33" borderId="10" xfId="0" applyFont="1" applyFill="1" applyBorder="1" applyAlignment="1">
      <alignment horizontal="right"/>
    </xf>
    <xf numFmtId="164" fontId="0" fillId="0" borderId="0" xfId="0" applyNumberFormat="1" applyAlignment="1">
      <alignment horizontal="left"/>
    </xf>
    <xf numFmtId="0" fontId="36" fillId="0" borderId="0" xfId="0" quotePrefix="1" applyFont="1" applyAlignment="1">
      <alignment horizontal="center" vertical="center"/>
    </xf>
    <xf numFmtId="0" fontId="35" fillId="36" borderId="0" xfId="0" applyFont="1" applyFill="1" applyAlignment="1">
      <alignment horizontal="left" vertical="center" indent="1"/>
    </xf>
    <xf numFmtId="44" fontId="37" fillId="36" borderId="0" xfId="42" applyFont="1" applyFill="1" applyAlignment="1">
      <alignment horizontal="left" vertical="center" indent="1"/>
    </xf>
    <xf numFmtId="0" fontId="0" fillId="0" borderId="0" xfId="0" applyFill="1" applyAlignment="1">
      <alignment horizontal="center" vertical="center"/>
    </xf>
    <xf numFmtId="44" fontId="22" fillId="0" borderId="0" xfId="42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44" fontId="22" fillId="0" borderId="0" xfId="42" applyFont="1" applyFill="1" applyBorder="1" applyAlignment="1">
      <alignment horizontal="right" vertical="center" indent="1"/>
    </xf>
    <xf numFmtId="0" fontId="18" fillId="0" borderId="0" xfId="0" applyFont="1" applyFill="1" applyAlignment="1">
      <alignment horizontal="center" vertical="center"/>
    </xf>
    <xf numFmtId="2" fontId="25" fillId="0" borderId="0" xfId="0" applyNumberFormat="1" applyFont="1" applyFill="1" applyAlignment="1">
      <alignment horizontal="center" vertical="center"/>
    </xf>
    <xf numFmtId="14" fontId="38" fillId="0" borderId="16" xfId="0" applyNumberFormat="1" applyFont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16" fillId="0" borderId="0" xfId="0" applyFont="1" applyAlignment="1">
      <alignment horizontal="left" indent="1"/>
    </xf>
    <xf numFmtId="0" fontId="39" fillId="0" borderId="10" xfId="0" applyFont="1" applyFill="1" applyBorder="1" applyAlignment="1">
      <alignment horizontal="left" indent="1"/>
    </xf>
    <xf numFmtId="164" fontId="39" fillId="0" borderId="10" xfId="0" applyNumberFormat="1" applyFont="1" applyBorder="1" applyAlignment="1">
      <alignment horizontal="center" vertical="center"/>
    </xf>
    <xf numFmtId="44" fontId="40" fillId="0" borderId="10" xfId="42" applyFont="1" applyFill="1" applyBorder="1"/>
    <xf numFmtId="44" fontId="39" fillId="0" borderId="10" xfId="42" applyFont="1" applyFill="1" applyBorder="1"/>
    <xf numFmtId="44" fontId="39" fillId="0" borderId="10" xfId="42" applyFont="1" applyFill="1" applyBorder="1" applyAlignment="1">
      <alignment vertical="center"/>
    </xf>
    <xf numFmtId="44" fontId="40" fillId="0" borderId="10" xfId="42" applyFont="1" applyFill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16" fillId="0" borderId="0" xfId="0" applyFont="1" applyFill="1" applyBorder="1" applyAlignment="1">
      <alignment horizontal="left" indent="1"/>
    </xf>
    <xf numFmtId="0" fontId="16" fillId="0" borderId="0" xfId="0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right"/>
    </xf>
    <xf numFmtId="44" fontId="16" fillId="0" borderId="0" xfId="42" applyFont="1" applyFill="1" applyBorder="1" applyAlignment="1">
      <alignment horizontal="right"/>
    </xf>
    <xf numFmtId="0" fontId="40" fillId="0" borderId="10" xfId="0" applyFont="1" applyFill="1" applyBorder="1" applyAlignment="1">
      <alignment horizontal="left" vertical="center" indent="1"/>
    </xf>
    <xf numFmtId="164" fontId="39" fillId="0" borderId="10" xfId="0" applyNumberFormat="1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left" vertical="center" indent="1"/>
    </xf>
    <xf numFmtId="0" fontId="16" fillId="43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left" indent="1"/>
    </xf>
    <xf numFmtId="4" fontId="20" fillId="0" borderId="10" xfId="0" applyNumberFormat="1" applyFont="1" applyFill="1" applyBorder="1" applyAlignment="1">
      <alignment vertical="center"/>
    </xf>
    <xf numFmtId="44" fontId="0" fillId="0" borderId="10" xfId="42" applyFont="1" applyFill="1" applyBorder="1" applyAlignment="1">
      <alignment horizontal="center" vertical="center"/>
    </xf>
    <xf numFmtId="44" fontId="16" fillId="0" borderId="10" xfId="42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Fill="1" applyBorder="1" applyAlignment="1">
      <alignment horizontal="left" indent="1"/>
    </xf>
    <xf numFmtId="0" fontId="0" fillId="36" borderId="0" xfId="0" applyFill="1" applyAlignment="1">
      <alignment horizontal="center" vertical="center"/>
    </xf>
    <xf numFmtId="14" fontId="0" fillId="0" borderId="0" xfId="0" applyNumberFormat="1"/>
    <xf numFmtId="0" fontId="14" fillId="41" borderId="10" xfId="0" applyFont="1" applyFill="1" applyBorder="1" applyAlignment="1">
      <alignment horizontal="center"/>
    </xf>
    <xf numFmtId="0" fontId="0" fillId="40" borderId="10" xfId="0" applyFill="1" applyBorder="1" applyAlignment="1">
      <alignment horizontal="center" vertical="center" wrapText="1"/>
    </xf>
    <xf numFmtId="2" fontId="25" fillId="0" borderId="0" xfId="0" quotePrefix="1" applyNumberFormat="1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19" fillId="44" borderId="10" xfId="0" applyFont="1" applyFill="1" applyBorder="1" applyAlignment="1">
      <alignment horizontal="left" vertical="center" indent="1"/>
    </xf>
    <xf numFmtId="44" fontId="22" fillId="44" borderId="10" xfId="42" applyFont="1" applyFill="1" applyBorder="1" applyAlignment="1">
      <alignment horizontal="center" vertical="center"/>
    </xf>
    <xf numFmtId="0" fontId="0" fillId="44" borderId="0" xfId="0" applyFill="1" applyAlignment="1">
      <alignment horizontal="center" vertical="center"/>
    </xf>
    <xf numFmtId="44" fontId="22" fillId="44" borderId="10" xfId="42" applyFont="1" applyFill="1" applyBorder="1" applyAlignment="1">
      <alignment horizontal="right" vertical="center" indent="1"/>
    </xf>
    <xf numFmtId="44" fontId="22" fillId="44" borderId="0" xfId="42" applyFont="1" applyFill="1" applyBorder="1" applyAlignment="1">
      <alignment horizontal="right" vertical="center" inden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14" fontId="0" fillId="0" borderId="21" xfId="0" applyNumberFormat="1" applyBorder="1" applyAlignment="1">
      <alignment horizontal="center" vertical="center"/>
    </xf>
    <xf numFmtId="0" fontId="0" fillId="44" borderId="22" xfId="0" applyFill="1" applyBorder="1" applyAlignment="1">
      <alignment horizontal="left" vertical="center"/>
    </xf>
    <xf numFmtId="0" fontId="0" fillId="44" borderId="0" xfId="0" applyFill="1" applyBorder="1" applyAlignment="1">
      <alignment horizontal="center" vertical="center"/>
    </xf>
    <xf numFmtId="0" fontId="0" fillId="44" borderId="0" xfId="0" applyFill="1" applyBorder="1" applyAlignment="1">
      <alignment horizontal="left" vertical="center"/>
    </xf>
    <xf numFmtId="0" fontId="0" fillId="44" borderId="23" xfId="0" applyFill="1" applyBorder="1" applyAlignment="1">
      <alignment horizontal="center" vertical="center"/>
    </xf>
    <xf numFmtId="0" fontId="0" fillId="44" borderId="24" xfId="0" applyFill="1" applyBorder="1" applyAlignment="1">
      <alignment horizontal="left" vertical="center"/>
    </xf>
    <xf numFmtId="0" fontId="0" fillId="44" borderId="25" xfId="0" applyFill="1" applyBorder="1" applyAlignment="1">
      <alignment horizontal="left" vertical="center"/>
    </xf>
    <xf numFmtId="0" fontId="0" fillId="44" borderId="26" xfId="0" applyFill="1" applyBorder="1" applyAlignment="1">
      <alignment horizontal="left" vertical="center"/>
    </xf>
    <xf numFmtId="14" fontId="38" fillId="0" borderId="0" xfId="0" applyNumberFormat="1" applyFont="1" applyBorder="1" applyAlignment="1">
      <alignment horizontal="center" vertical="center"/>
    </xf>
    <xf numFmtId="0" fontId="18" fillId="36" borderId="15" xfId="0" applyFont="1" applyFill="1" applyBorder="1" applyAlignment="1">
      <alignment horizontal="center" vertical="center"/>
    </xf>
    <xf numFmtId="0" fontId="18" fillId="36" borderId="16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36" fillId="33" borderId="10" xfId="0" applyFont="1" applyFill="1" applyBorder="1" applyAlignment="1">
      <alignment horizontal="center" vertical="center"/>
    </xf>
    <xf numFmtId="0" fontId="16" fillId="43" borderId="10" xfId="0" applyFont="1" applyFill="1" applyBorder="1" applyAlignment="1">
      <alignment horizontal="center" vertical="center"/>
    </xf>
    <xf numFmtId="0" fontId="16" fillId="43" borderId="17" xfId="0" applyFont="1" applyFill="1" applyBorder="1" applyAlignment="1">
      <alignment horizontal="center" vertical="center"/>
    </xf>
    <xf numFmtId="0" fontId="16" fillId="43" borderId="14" xfId="0" applyFont="1" applyFill="1" applyBorder="1" applyAlignment="1">
      <alignment horizontal="center" vertical="center"/>
    </xf>
    <xf numFmtId="0" fontId="16" fillId="43" borderId="15" xfId="0" applyFont="1" applyFill="1" applyBorder="1" applyAlignment="1">
      <alignment horizontal="center" vertical="center"/>
    </xf>
    <xf numFmtId="0" fontId="16" fillId="43" borderId="18" xfId="0" applyFont="1" applyFill="1" applyBorder="1" applyAlignment="1">
      <alignment horizontal="center" vertical="center"/>
    </xf>
    <xf numFmtId="0" fontId="30" fillId="33" borderId="10" xfId="0" applyFont="1" applyFill="1" applyBorder="1" applyAlignment="1">
      <alignment horizontal="center" vertical="center"/>
    </xf>
    <xf numFmtId="0" fontId="26" fillId="42" borderId="10" xfId="0" applyFont="1" applyFill="1" applyBorder="1" applyAlignment="1">
      <alignment horizontal="center" vertical="center"/>
    </xf>
    <xf numFmtId="44" fontId="27" fillId="33" borderId="11" xfId="42" applyFont="1" applyFill="1" applyBorder="1" applyAlignment="1">
      <alignment horizontal="right"/>
    </xf>
    <xf numFmtId="44" fontId="0" fillId="0" borderId="11" xfId="42" applyFont="1" applyFill="1" applyBorder="1"/>
    <xf numFmtId="0" fontId="23" fillId="33" borderId="10" xfId="0" applyFont="1" applyFill="1" applyBorder="1"/>
    <xf numFmtId="0" fontId="0" fillId="0" borderId="10" xfId="0" applyFill="1" applyBorder="1"/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Monétaire" xfId="42" builtinId="4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20">
    <dxf>
      <font>
        <color rgb="FF9C0006"/>
      </font>
    </dxf>
    <dxf>
      <font>
        <b/>
        <i val="0"/>
        <color rgb="FF00B050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24994659260841701"/>
      </font>
      <fill>
        <patternFill>
          <bgColor rgb="FF92D050"/>
        </patternFill>
      </fill>
    </dxf>
    <dxf>
      <font>
        <b/>
        <i val="0"/>
        <color theme="9" tint="-0.24994659260841701"/>
      </font>
      <fill>
        <patternFill>
          <bgColor rgb="FF92D050"/>
        </patternFill>
      </fill>
    </dxf>
    <dxf>
      <font>
        <b/>
        <i val="0"/>
        <color theme="5" tint="-0.499984740745262"/>
      </font>
      <fill>
        <patternFill>
          <bgColor rgb="FFFF00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b/>
        <i val="0"/>
        <color rgb="FFC00000"/>
      </font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DAC87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alcChain" Target="calcChain.xml"/><Relationship Id="rId5" Type="http://schemas.openxmlformats.org/officeDocument/2006/relationships/styles" Target="styles.xml"/><Relationship Id="rId10" Type="http://schemas.microsoft.com/office/2017/06/relationships/rdRichValueTypes" Target="richData/rdRichValueTypes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/Relationships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fb t="e">#NAME?</fb>
    <v>4</v>
    <v>1</v>
  </rv>
  <rv s="1">
    <fb t="e">#NAME?</fb>
    <v>4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propagated" t="b"/>
  </s>
  <s t="_error">
    <k n="errorType" t="i"/>
    <k n="subType" t="i"/>
  </s>
</rvStructur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DEC5A-543B-43FA-B268-43C10AC0570E}">
  <dimension ref="A1:N29"/>
  <sheetViews>
    <sheetView workbookViewId="0">
      <selection activeCell="I18" sqref="I18"/>
    </sheetView>
  </sheetViews>
  <sheetFormatPr baseColWidth="10" defaultColWidth="11.44140625" defaultRowHeight="14.4" x14ac:dyDescent="0.3"/>
  <cols>
    <col min="1" max="1" width="21.88671875" style="3" bestFit="1" customWidth="1"/>
    <col min="2" max="2" width="17.5546875" style="3" bestFit="1" customWidth="1"/>
    <col min="3" max="3" width="5.33203125" style="3" customWidth="1"/>
    <col min="4" max="4" width="18.44140625" style="3" customWidth="1"/>
    <col min="5" max="5" width="12.6640625" style="3" bestFit="1" customWidth="1"/>
    <col min="6" max="7" width="12.6640625" style="73" customWidth="1"/>
    <col min="8" max="9" width="11.6640625" style="3" customWidth="1"/>
    <col min="10" max="10" width="13.33203125" style="3" bestFit="1" customWidth="1"/>
    <col min="11" max="11" width="17.88671875" style="3" bestFit="1" customWidth="1"/>
    <col min="12" max="12" width="11.44140625" style="3"/>
    <col min="13" max="13" width="12.109375" style="3" customWidth="1"/>
    <col min="14" max="16384" width="11.44140625" style="3"/>
  </cols>
  <sheetData>
    <row r="1" spans="1:14" ht="22.2" x14ac:dyDescent="0.3">
      <c r="A1" s="126" t="s">
        <v>28</v>
      </c>
      <c r="B1" s="126"/>
      <c r="C1" s="126"/>
      <c r="D1" s="126"/>
      <c r="E1" s="126"/>
    </row>
    <row r="2" spans="1:14" ht="22.2" x14ac:dyDescent="0.3">
      <c r="A2" s="79"/>
      <c r="B2" s="79"/>
      <c r="C2" s="79"/>
      <c r="D2" s="79"/>
      <c r="E2" s="79"/>
    </row>
    <row r="3" spans="1:14" ht="28.8" x14ac:dyDescent="0.3">
      <c r="A3" s="38" t="s">
        <v>20</v>
      </c>
      <c r="B3" s="45">
        <f>SUMIF('Opé Constantes'!D4:D5,SOLDE!I4,'Opé Constantes'!E4:E5)</f>
        <v>0</v>
      </c>
      <c r="C3" s="38"/>
      <c r="D3" s="47" t="s">
        <v>19</v>
      </c>
      <c r="E3" s="41">
        <f>'Dépenses VARIABLES'!D36</f>
        <v>20</v>
      </c>
      <c r="F3" s="74"/>
      <c r="G3" s="74"/>
      <c r="I3" s="60" t="s">
        <v>37</v>
      </c>
      <c r="J3" s="61" t="s">
        <v>25</v>
      </c>
      <c r="K3" s="60" t="s">
        <v>24</v>
      </c>
      <c r="L3" s="106" t="s">
        <v>39</v>
      </c>
      <c r="M3" s="106" t="s">
        <v>38</v>
      </c>
    </row>
    <row r="4" spans="1:14" ht="15" customHeight="1" x14ac:dyDescent="0.3">
      <c r="A4" s="46" t="s">
        <v>18</v>
      </c>
      <c r="B4" s="58">
        <f>SUMIF('Opé Constantes'!D11:D24,SOLDE!I4,'Opé Constantes'!E11:E24)</f>
        <v>0</v>
      </c>
      <c r="C4" s="2"/>
      <c r="D4" s="52" t="s">
        <v>17</v>
      </c>
      <c r="E4" s="53">
        <f>(B3-B4)+E3</f>
        <v>20</v>
      </c>
      <c r="F4" s="74"/>
      <c r="G4" s="74"/>
      <c r="I4" s="62">
        <v>44650</v>
      </c>
      <c r="J4" s="2">
        <f>DAY(DATE(YEAR(I4),MONTH(I4)+1,1)-1)</f>
        <v>31</v>
      </c>
      <c r="K4" s="2">
        <f>DAY(I4)</f>
        <v>30</v>
      </c>
      <c r="L4" s="105">
        <f>J4-K4</f>
        <v>1</v>
      </c>
      <c r="M4" s="105">
        <f ca="1">DAY((TODAY()+MAX(1,7-WEEKDAY(TODAY()))))</f>
        <v>2</v>
      </c>
      <c r="N4">
        <f>_xlfn.ISOWEEKNUM(I5)</f>
        <v>52</v>
      </c>
    </row>
    <row r="5" spans="1:14" x14ac:dyDescent="0.3">
      <c r="I5" s="104"/>
    </row>
    <row r="6" spans="1:14" x14ac:dyDescent="0.3">
      <c r="I6"/>
      <c r="N6" s="103" t="str">
        <f>_xlfn.UNICHAR(128079)</f>
        <v>👏</v>
      </c>
    </row>
    <row r="7" spans="1:14" ht="15" thickBot="1" x14ac:dyDescent="0.35">
      <c r="A7" s="59" t="s">
        <v>3</v>
      </c>
      <c r="B7" s="48" t="s">
        <v>2</v>
      </c>
      <c r="D7" s="51" t="s">
        <v>22</v>
      </c>
      <c r="E7" s="51" t="s">
        <v>16</v>
      </c>
      <c r="F7" s="75"/>
      <c r="G7" s="75"/>
      <c r="J7" s="75"/>
      <c r="K7" s="75"/>
      <c r="N7" s="56" t="str">
        <f>_xlfn.UNICHAR(128078)</f>
        <v>👎</v>
      </c>
    </row>
    <row r="8" spans="1:14" ht="15.6" x14ac:dyDescent="0.3">
      <c r="A8" s="49" t="s">
        <v>7</v>
      </c>
      <c r="B8" s="54">
        <f>SUMIF('Dépenses VARIABLES'!C5:C34,SOLDE!I4,'Dépenses VARIABLES'!D5:E34)</f>
        <v>30</v>
      </c>
      <c r="C8" s="3" t="str">
        <f ca="1">IF(E8&gt;B8,N6,N7)</f>
        <v>👎</v>
      </c>
      <c r="D8" s="40" t="s">
        <v>8</v>
      </c>
      <c r="E8" s="55">
        <f ca="1">IF(L4=1,E4/M4,IF(L4&gt;0,E4/L4))</f>
        <v>10</v>
      </c>
      <c r="F8" s="76"/>
      <c r="G8" s="76"/>
      <c r="H8" s="115" t="s">
        <v>43</v>
      </c>
      <c r="I8" s="116"/>
      <c r="J8" s="117"/>
      <c r="K8" s="118"/>
      <c r="N8" s="3" t="str">
        <f>_xlfn.UNICHAR(128579)</f>
        <v>🙃</v>
      </c>
    </row>
    <row r="9" spans="1:14" s="112" customFormat="1" ht="15.6" x14ac:dyDescent="0.3">
      <c r="A9" s="110" t="s">
        <v>41</v>
      </c>
      <c r="B9" s="111">
        <f ca="1">SUMIFS('Dépenses VARIABLES'!D3:D34,'Dépenses VARIABLES'!F3:F34,"="&amp;_xlfn.ISOWEEKNUM(NOW()),'Dépenses VARIABLES'!G3:G34,"="&amp;MONTH(NOW()))</f>
        <v>110</v>
      </c>
      <c r="C9" s="112" t="e" vm="1">
        <f ca="1">IF(E9&gt;B9,N6,N7)</f>
        <v>#NAME?</v>
      </c>
      <c r="D9" s="110" t="s">
        <v>9</v>
      </c>
      <c r="E9" s="113" t="e" cm="1" vm="2">
        <f t="array" aca="1" ref="E9" ca="1">_xlfn.IFS(L4&gt;0,E8*M4,L4=1,E4,L4=0,E4)</f>
        <v>#NAME?</v>
      </c>
      <c r="F9" s="114"/>
      <c r="G9" s="114"/>
      <c r="H9" s="119" t="s">
        <v>44</v>
      </c>
      <c r="I9" s="120"/>
      <c r="J9" s="121"/>
      <c r="K9" s="122"/>
    </row>
    <row r="10" spans="1:14" s="8" customFormat="1" ht="16.2" thickBot="1" x14ac:dyDescent="0.35">
      <c r="A10" s="50" t="s">
        <v>40</v>
      </c>
      <c r="B10" s="54">
        <f>'Dépenses VARIABLES'!D35-E3</f>
        <v>260</v>
      </c>
      <c r="C10" s="3" t="str">
        <f>IF(E4&gt;B10,N6,N7)</f>
        <v>👎</v>
      </c>
      <c r="F10" s="108"/>
      <c r="G10" s="77"/>
      <c r="H10" s="123" t="s">
        <v>42</v>
      </c>
      <c r="I10" s="124"/>
      <c r="J10" s="124"/>
      <c r="K10" s="125"/>
      <c r="L10" s="3"/>
      <c r="M10" s="3"/>
      <c r="N10" s="3"/>
    </row>
    <row r="11" spans="1:14" ht="15.6" x14ac:dyDescent="0.3">
      <c r="E11" s="20"/>
      <c r="G11" s="78"/>
      <c r="H11" s="107" t="s">
        <v>45</v>
      </c>
      <c r="J11" s="70"/>
      <c r="K11" s="9"/>
      <c r="L11" s="8"/>
      <c r="M11" s="8"/>
      <c r="N11" s="8"/>
    </row>
    <row r="12" spans="1:14" ht="15" customHeight="1" x14ac:dyDescent="0.3">
      <c r="A12" s="71" t="s">
        <v>27</v>
      </c>
      <c r="B12" s="72">
        <f>IF(EOMONTH(I4,1),IF(E3&gt;0,E3,0))</f>
        <v>20</v>
      </c>
      <c r="C12" s="3" t="str">
        <f>IF(E3&gt;E4,N6,IF(E3=E4,N8,IF(E3&lt;E4,N7)))</f>
        <v>🙃</v>
      </c>
      <c r="H12" s="107" t="s">
        <v>46</v>
      </c>
    </row>
    <row r="13" spans="1:14" x14ac:dyDescent="0.3">
      <c r="H13" s="109"/>
    </row>
    <row r="14" spans="1:14" x14ac:dyDescent="0.3">
      <c r="H14" s="109"/>
    </row>
    <row r="15" spans="1:14" x14ac:dyDescent="0.3">
      <c r="A15" s="127" t="s">
        <v>4</v>
      </c>
      <c r="B15" s="128"/>
      <c r="C15" s="128"/>
      <c r="D15" s="128"/>
    </row>
    <row r="16" spans="1:14" x14ac:dyDescent="0.3">
      <c r="A16" s="42" t="s">
        <v>6</v>
      </c>
      <c r="B16" s="39" t="s">
        <v>13</v>
      </c>
      <c r="D16" s="44" t="s">
        <v>5</v>
      </c>
    </row>
    <row r="17" spans="1:4" ht="15.6" x14ac:dyDescent="0.3">
      <c r="A17" s="43">
        <v>105.8</v>
      </c>
      <c r="B17" s="41">
        <f>A17-D17</f>
        <v>-8894.2000000000007</v>
      </c>
      <c r="D17" s="45">
        <v>9000</v>
      </c>
    </row>
    <row r="18" spans="1:4" ht="15.6" x14ac:dyDescent="0.3">
      <c r="A18" s="43"/>
      <c r="B18" s="41"/>
      <c r="D18" s="45"/>
    </row>
    <row r="19" spans="1:4" ht="15.6" x14ac:dyDescent="0.3">
      <c r="A19" s="43"/>
      <c r="B19" s="41"/>
      <c r="D19" s="45"/>
    </row>
    <row r="20" spans="1:4" ht="15.6" x14ac:dyDescent="0.3">
      <c r="A20" s="43"/>
      <c r="B20" s="41"/>
      <c r="D20" s="45"/>
    </row>
    <row r="21" spans="1:4" ht="15.6" x14ac:dyDescent="0.3">
      <c r="A21" s="43"/>
      <c r="B21" s="41"/>
      <c r="D21" s="45"/>
    </row>
    <row r="22" spans="1:4" ht="15.6" x14ac:dyDescent="0.3">
      <c r="A22" s="43"/>
      <c r="B22" s="41"/>
      <c r="D22" s="45"/>
    </row>
    <row r="23" spans="1:4" ht="15.6" x14ac:dyDescent="0.3">
      <c r="A23" s="43"/>
      <c r="B23" s="41"/>
      <c r="D23" s="45"/>
    </row>
    <row r="24" spans="1:4" ht="15.6" x14ac:dyDescent="0.3">
      <c r="A24" s="43"/>
      <c r="B24" s="41"/>
      <c r="D24" s="45"/>
    </row>
    <row r="25" spans="1:4" ht="15.6" x14ac:dyDescent="0.3">
      <c r="A25" s="43"/>
      <c r="B25" s="41"/>
      <c r="D25" s="45"/>
    </row>
    <row r="26" spans="1:4" ht="15.6" x14ac:dyDescent="0.3">
      <c r="A26" s="43"/>
      <c r="B26" s="41"/>
      <c r="D26" s="45"/>
    </row>
    <row r="27" spans="1:4" ht="15.6" x14ac:dyDescent="0.3">
      <c r="A27" s="43"/>
      <c r="B27" s="41"/>
      <c r="D27" s="45"/>
    </row>
    <row r="28" spans="1:4" ht="15.6" x14ac:dyDescent="0.3">
      <c r="A28" s="43"/>
      <c r="B28" s="41"/>
      <c r="D28" s="45"/>
    </row>
    <row r="29" spans="1:4" ht="15.6" x14ac:dyDescent="0.3">
      <c r="A29" s="43"/>
      <c r="B29" s="41"/>
      <c r="D29" s="45"/>
    </row>
  </sheetData>
  <mergeCells count="2">
    <mergeCell ref="A1:E1"/>
    <mergeCell ref="A15:D15"/>
  </mergeCells>
  <conditionalFormatting sqref="E11 G11:H11">
    <cfRule type="cellIs" dxfId="19" priority="26" operator="lessThan">
      <formula>-0.01</formula>
    </cfRule>
    <cfRule type="cellIs" dxfId="18" priority="27" operator="greaterThan">
      <formula>"O"</formula>
    </cfRule>
  </conditionalFormatting>
  <conditionalFormatting sqref="B8">
    <cfRule type="cellIs" dxfId="17" priority="16" operator="lessThan">
      <formula>0</formula>
    </cfRule>
    <cfRule type="cellIs" dxfId="16" priority="17" operator="greaterThan">
      <formula>0</formula>
    </cfRule>
  </conditionalFormatting>
  <conditionalFormatting sqref="B9:B10">
    <cfRule type="cellIs" dxfId="15" priority="14" operator="lessThan">
      <formula>0</formula>
    </cfRule>
    <cfRule type="cellIs" dxfId="14" priority="15" operator="greaterThan">
      <formula>0</formula>
    </cfRule>
  </conditionalFormatting>
  <conditionalFormatting sqref="E3:G3">
    <cfRule type="cellIs" dxfId="13" priority="12" operator="lessThan">
      <formula>0</formula>
    </cfRule>
    <cfRule type="cellIs" dxfId="12" priority="13" operator="greaterThan">
      <formula>0</formula>
    </cfRule>
  </conditionalFormatting>
  <conditionalFormatting sqref="E4:G4">
    <cfRule type="cellIs" dxfId="11" priority="10" operator="lessThan">
      <formula>0</formula>
    </cfRule>
    <cfRule type="cellIs" dxfId="10" priority="11" operator="greaterThan">
      <formula>0</formula>
    </cfRule>
  </conditionalFormatting>
  <conditionalFormatting sqref="E8:G8">
    <cfRule type="cellIs" dxfId="9" priority="9" operator="lessThan">
      <formula>0</formula>
    </cfRule>
  </conditionalFormatting>
  <conditionalFormatting sqref="E9:G9">
    <cfRule type="cellIs" dxfId="8" priority="8" operator="lessThan">
      <formula>0</formula>
    </cfRule>
  </conditionalFormatting>
  <conditionalFormatting sqref="C8:C10">
    <cfRule type="cellIs" dxfId="7" priority="30" operator="equal">
      <formula>$N$7</formula>
    </cfRule>
    <cfRule type="cellIs" dxfId="6" priority="31" operator="equal">
      <formula>$N$6</formula>
    </cfRule>
  </conditionalFormatting>
  <conditionalFormatting sqref="C12">
    <cfRule type="cellIs" dxfId="5" priority="5" operator="equal">
      <formula>$N$6</formula>
    </cfRule>
  </conditionalFormatting>
  <conditionalFormatting sqref="E8:E9">
    <cfRule type="iconSet" priority="3">
      <iconSet iconSet="3Signs">
        <cfvo type="percent" val="0"/>
        <cfvo type="percent" val="33"/>
        <cfvo type="percent" val="67"/>
      </iconSet>
    </cfRule>
  </conditionalFormatting>
  <conditionalFormatting sqref="H12">
    <cfRule type="cellIs" dxfId="4" priority="1" operator="lessThan">
      <formula>-0.01</formula>
    </cfRule>
    <cfRule type="cellIs" dxfId="3" priority="2" operator="greaterThan">
      <formula>"O"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AB66B-4A4B-4110-AC0D-9B2474B430B3}">
  <dimension ref="A1:J26"/>
  <sheetViews>
    <sheetView topLeftCell="A11" workbookViewId="0">
      <selection activeCell="E6" sqref="E6"/>
    </sheetView>
  </sheetViews>
  <sheetFormatPr baseColWidth="10" defaultColWidth="11.5546875" defaultRowHeight="14.4" x14ac:dyDescent="0.3"/>
  <cols>
    <col min="1" max="1" width="13.6640625" style="80" customWidth="1"/>
    <col min="2" max="2" width="93.5546875" style="1" bestFit="1" customWidth="1"/>
    <col min="3" max="3" width="17.5546875" style="1" bestFit="1" customWidth="1"/>
    <col min="4" max="4" width="10.6640625" style="1" bestFit="1" customWidth="1"/>
    <col min="5" max="5" width="11.44140625" style="1" customWidth="1"/>
    <col min="6" max="6" width="3" style="3" customWidth="1"/>
    <col min="7" max="7" width="11.5546875" style="3"/>
    <col min="8" max="16384" width="11.5546875" style="1"/>
  </cols>
  <sheetData>
    <row r="1" spans="1:10" ht="15.6" x14ac:dyDescent="0.3">
      <c r="A1" s="132" t="s">
        <v>21</v>
      </c>
      <c r="B1" s="132"/>
      <c r="C1" s="132"/>
      <c r="D1" s="132"/>
      <c r="E1" s="132"/>
      <c r="F1" s="132"/>
      <c r="G1" s="132"/>
      <c r="H1" s="88"/>
      <c r="I1" s="88"/>
      <c r="J1" s="88"/>
    </row>
    <row r="2" spans="1:10" x14ac:dyDescent="0.3">
      <c r="A2" s="134" t="s">
        <v>0</v>
      </c>
      <c r="B2" s="135"/>
      <c r="C2" s="96" t="s">
        <v>32</v>
      </c>
      <c r="D2" s="96" t="s">
        <v>30</v>
      </c>
      <c r="E2" s="133" t="s">
        <v>2</v>
      </c>
      <c r="F2" s="133"/>
      <c r="G2" s="133"/>
      <c r="H2" s="88"/>
      <c r="I2" s="88"/>
      <c r="J2" s="88"/>
    </row>
    <row r="3" spans="1:10" x14ac:dyDescent="0.3">
      <c r="A3" s="136"/>
      <c r="B3" s="137"/>
      <c r="C3" s="96" t="s">
        <v>33</v>
      </c>
      <c r="D3" s="96" t="s">
        <v>31</v>
      </c>
      <c r="E3" s="96"/>
      <c r="F3" s="96"/>
      <c r="G3" s="96" t="s">
        <v>29</v>
      </c>
      <c r="H3" s="88"/>
      <c r="I3" s="88"/>
      <c r="J3" s="88"/>
    </row>
    <row r="4" spans="1:10" x14ac:dyDescent="0.3">
      <c r="A4" s="97"/>
      <c r="B4" s="13"/>
      <c r="C4" s="14"/>
      <c r="D4" s="15">
        <v>44653</v>
      </c>
      <c r="E4" s="98">
        <v>500</v>
      </c>
      <c r="F4" s="14"/>
      <c r="G4" s="99"/>
    </row>
    <row r="5" spans="1:10" x14ac:dyDescent="0.3">
      <c r="A5" s="97"/>
      <c r="B5" s="13"/>
      <c r="C5" s="14"/>
      <c r="D5" s="15">
        <v>44654</v>
      </c>
      <c r="E5" s="98">
        <v>300</v>
      </c>
      <c r="F5" s="63"/>
      <c r="G5" s="100"/>
    </row>
    <row r="6" spans="1:10" s="10" customFormat="1" x14ac:dyDescent="0.3">
      <c r="A6" s="129"/>
      <c r="B6" s="130"/>
      <c r="C6" s="131"/>
      <c r="D6" s="16" t="s">
        <v>11</v>
      </c>
      <c r="E6" s="17">
        <f>SUM(E4:E5)</f>
        <v>800</v>
      </c>
      <c r="F6" s="101"/>
      <c r="G6" s="65">
        <f>SUM(G4:G5)</f>
        <v>0</v>
      </c>
    </row>
    <row r="7" spans="1:10" s="57" customFormat="1" ht="35.25" customHeight="1" x14ac:dyDescent="0.3">
      <c r="A7" s="89"/>
      <c r="B7" s="90"/>
      <c r="C7" s="90"/>
      <c r="D7" s="90"/>
      <c r="E7" s="91"/>
      <c r="F7" s="64"/>
      <c r="G7" s="92"/>
    </row>
    <row r="8" spans="1:10" s="90" customFormat="1" x14ac:dyDescent="0.3">
      <c r="A8" s="138" t="s">
        <v>36</v>
      </c>
      <c r="B8" s="138"/>
      <c r="C8" s="138"/>
      <c r="D8" s="138"/>
      <c r="E8" s="138"/>
      <c r="F8" s="138"/>
      <c r="G8" s="138"/>
    </row>
    <row r="9" spans="1:10" s="10" customFormat="1" x14ac:dyDescent="0.3">
      <c r="A9" s="134" t="s">
        <v>0</v>
      </c>
      <c r="B9" s="135"/>
      <c r="C9" s="96" t="s">
        <v>34</v>
      </c>
      <c r="D9" s="96" t="s">
        <v>35</v>
      </c>
      <c r="E9" s="133" t="s">
        <v>2</v>
      </c>
      <c r="F9" s="133"/>
      <c r="G9" s="133"/>
    </row>
    <row r="10" spans="1:10" x14ac:dyDescent="0.3">
      <c r="A10" s="136"/>
      <c r="B10" s="137"/>
      <c r="C10" s="96" t="s">
        <v>33</v>
      </c>
      <c r="D10" s="96" t="s">
        <v>31</v>
      </c>
      <c r="E10" s="96"/>
      <c r="F10" s="96"/>
      <c r="G10" s="96" t="s">
        <v>29</v>
      </c>
      <c r="H10" s="88"/>
      <c r="I10" s="88"/>
      <c r="J10" s="88"/>
    </row>
    <row r="11" spans="1:10" x14ac:dyDescent="0.3">
      <c r="A11" s="97"/>
      <c r="B11" s="82"/>
      <c r="C11" s="82"/>
      <c r="D11" s="83">
        <v>44653</v>
      </c>
      <c r="E11" s="84">
        <v>-8.34</v>
      </c>
      <c r="F11" s="2"/>
      <c r="G11" s="84"/>
    </row>
    <row r="12" spans="1:10" s="57" customFormat="1" x14ac:dyDescent="0.3">
      <c r="A12" s="102"/>
      <c r="B12" s="93"/>
      <c r="C12" s="93"/>
      <c r="D12" s="94">
        <v>44655</v>
      </c>
      <c r="E12" s="85">
        <v>-500</v>
      </c>
      <c r="F12" s="63"/>
      <c r="G12" s="85"/>
    </row>
    <row r="13" spans="1:10" s="57" customFormat="1" x14ac:dyDescent="0.3">
      <c r="A13" s="102"/>
      <c r="B13" s="93"/>
      <c r="C13" s="93"/>
      <c r="D13" s="94">
        <v>44656</v>
      </c>
      <c r="E13" s="85">
        <v>-100</v>
      </c>
      <c r="F13" s="63"/>
      <c r="G13" s="85"/>
    </row>
    <row r="14" spans="1:10" x14ac:dyDescent="0.3">
      <c r="A14" s="97"/>
      <c r="B14" s="82"/>
      <c r="C14" s="82"/>
      <c r="D14" s="83">
        <v>44658</v>
      </c>
      <c r="E14" s="85">
        <v>-14.99</v>
      </c>
      <c r="F14" s="2"/>
      <c r="G14" s="85"/>
    </row>
    <row r="15" spans="1:10" x14ac:dyDescent="0.3">
      <c r="A15" s="97"/>
      <c r="B15" s="95"/>
      <c r="C15" s="95"/>
      <c r="D15" s="83">
        <v>44658</v>
      </c>
      <c r="E15" s="86">
        <v>-3.24</v>
      </c>
      <c r="F15" s="2"/>
      <c r="G15" s="86"/>
    </row>
    <row r="16" spans="1:10" x14ac:dyDescent="0.3">
      <c r="A16" s="97"/>
      <c r="B16" s="95"/>
      <c r="C16" s="95"/>
      <c r="D16" s="83">
        <v>44659</v>
      </c>
      <c r="E16" s="87">
        <v>-137.77000000000001</v>
      </c>
      <c r="F16" s="2"/>
      <c r="G16" s="87"/>
    </row>
    <row r="17" spans="1:7" x14ac:dyDescent="0.3">
      <c r="A17" s="97"/>
      <c r="B17" s="82"/>
      <c r="C17" s="82"/>
      <c r="D17" s="83">
        <v>44660</v>
      </c>
      <c r="E17" s="84">
        <v>-10.41</v>
      </c>
      <c r="F17" s="2"/>
      <c r="G17" s="84"/>
    </row>
    <row r="18" spans="1:7" x14ac:dyDescent="0.3">
      <c r="A18" s="97"/>
      <c r="B18" s="82"/>
      <c r="C18" s="82"/>
      <c r="D18" s="83">
        <v>44667</v>
      </c>
      <c r="E18" s="84">
        <v>-16.989999999999998</v>
      </c>
      <c r="F18" s="2"/>
      <c r="G18" s="84"/>
    </row>
    <row r="19" spans="1:7" x14ac:dyDescent="0.3">
      <c r="A19" s="97"/>
      <c r="B19" s="82"/>
      <c r="C19" s="82"/>
      <c r="D19" s="83">
        <v>44669</v>
      </c>
      <c r="E19" s="85">
        <v>-1</v>
      </c>
      <c r="F19" s="2"/>
      <c r="G19" s="85"/>
    </row>
    <row r="20" spans="1:7" x14ac:dyDescent="0.3">
      <c r="A20" s="97"/>
      <c r="B20" s="95"/>
      <c r="C20" s="95"/>
      <c r="D20" s="83">
        <v>44672</v>
      </c>
      <c r="E20" s="87">
        <v>-40</v>
      </c>
      <c r="F20" s="2" t="s">
        <v>23</v>
      </c>
      <c r="G20" s="87">
        <f>IF(COUNTA(F20)=1,E20,"")</f>
        <v>-40</v>
      </c>
    </row>
    <row r="21" spans="1:7" x14ac:dyDescent="0.3">
      <c r="A21" s="97"/>
      <c r="B21" s="95"/>
      <c r="C21" s="95"/>
      <c r="D21" s="83">
        <v>44672</v>
      </c>
      <c r="E21" s="87">
        <v>-40</v>
      </c>
      <c r="F21" s="2"/>
      <c r="G21" s="87"/>
    </row>
    <row r="22" spans="1:7" x14ac:dyDescent="0.3">
      <c r="A22" s="97"/>
      <c r="B22" s="82"/>
      <c r="C22" s="82"/>
      <c r="D22" s="83">
        <v>44679</v>
      </c>
      <c r="E22" s="84">
        <v>-0.6</v>
      </c>
      <c r="F22" s="2"/>
      <c r="G22" s="84"/>
    </row>
    <row r="23" spans="1:7" x14ac:dyDescent="0.3">
      <c r="A23" s="97"/>
      <c r="B23" s="82"/>
      <c r="C23" s="82"/>
      <c r="D23" s="83">
        <v>44679</v>
      </c>
      <c r="E23" s="84">
        <v>-9.99</v>
      </c>
      <c r="F23" s="2"/>
      <c r="G23" s="84"/>
    </row>
    <row r="24" spans="1:7" x14ac:dyDescent="0.3">
      <c r="A24" s="97"/>
      <c r="B24" s="82"/>
      <c r="C24" s="82"/>
      <c r="D24" s="83">
        <v>44679</v>
      </c>
      <c r="E24" s="85">
        <v>-23.19</v>
      </c>
      <c r="F24" s="2"/>
      <c r="G24" s="85"/>
    </row>
    <row r="25" spans="1:7" s="10" customFormat="1" x14ac:dyDescent="0.3">
      <c r="A25" s="129"/>
      <c r="B25" s="130"/>
      <c r="C25" s="131"/>
      <c r="D25" s="16" t="s">
        <v>11</v>
      </c>
      <c r="E25" s="65">
        <f>SUM(E11:E24)</f>
        <v>-906.52</v>
      </c>
      <c r="F25" s="101"/>
      <c r="G25" s="65">
        <f>SUM(G11:G24)</f>
        <v>-40</v>
      </c>
    </row>
    <row r="26" spans="1:7" s="10" customFormat="1" x14ac:dyDescent="0.3">
      <c r="A26" s="81"/>
      <c r="E26" s="11"/>
      <c r="F26" s="7"/>
      <c r="G26" s="7"/>
    </row>
  </sheetData>
  <mergeCells count="8">
    <mergeCell ref="A25:C25"/>
    <mergeCell ref="A1:G1"/>
    <mergeCell ref="E2:G2"/>
    <mergeCell ref="A6:C6"/>
    <mergeCell ref="A9:B10"/>
    <mergeCell ref="A2:B3"/>
    <mergeCell ref="A8:G8"/>
    <mergeCell ref="E9:G9"/>
  </mergeCells>
  <conditionalFormatting sqref="E11:E24">
    <cfRule type="cellIs" dxfId="2" priority="3" operator="lessThan">
      <formula>0</formula>
    </cfRule>
  </conditionalFormatting>
  <conditionalFormatting sqref="E4:G5">
    <cfRule type="cellIs" dxfId="1" priority="2" operator="greaterThan">
      <formula>0</formula>
    </cfRule>
  </conditionalFormatting>
  <conditionalFormatting sqref="G11:G2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workbookViewId="0">
      <selection activeCell="I6" sqref="I6"/>
    </sheetView>
  </sheetViews>
  <sheetFormatPr baseColWidth="10" defaultRowHeight="14.4" x14ac:dyDescent="0.3"/>
  <cols>
    <col min="1" max="1" width="43.44140625" style="6" customWidth="1"/>
    <col min="2" max="2" width="13" style="3" bestFit="1" customWidth="1"/>
    <col min="3" max="3" width="10.6640625" style="3" customWidth="1"/>
    <col min="4" max="4" width="12" style="4" bestFit="1" customWidth="1"/>
    <col min="6" max="6" width="16.5546875" customWidth="1"/>
    <col min="7" max="7" width="14.33203125" customWidth="1"/>
  </cols>
  <sheetData>
    <row r="1" spans="1:7" s="23" customFormat="1" ht="18" x14ac:dyDescent="0.35">
      <c r="A1" s="27" t="s">
        <v>0</v>
      </c>
      <c r="B1" s="24" t="s">
        <v>1</v>
      </c>
      <c r="C1" s="24" t="s">
        <v>10</v>
      </c>
      <c r="D1" s="139" t="s">
        <v>2</v>
      </c>
      <c r="E1" s="139"/>
    </row>
    <row r="2" spans="1:7" s="22" customFormat="1" ht="18" x14ac:dyDescent="0.35">
      <c r="A2" s="28"/>
      <c r="B2" s="25"/>
      <c r="C2" s="25"/>
      <c r="D2" s="66" t="s">
        <v>14</v>
      </c>
      <c r="E2" s="67" t="s">
        <v>15</v>
      </c>
    </row>
    <row r="3" spans="1:7" s="21" customFormat="1" ht="18" x14ac:dyDescent="0.35">
      <c r="A3" s="68" t="s">
        <v>26</v>
      </c>
      <c r="B3" s="29"/>
      <c r="D3" s="32"/>
      <c r="E3" s="140">
        <v>300</v>
      </c>
      <c r="F3" s="142" t="s">
        <v>47</v>
      </c>
      <c r="G3" s="142" t="s">
        <v>48</v>
      </c>
    </row>
    <row r="4" spans="1:7" s="12" customFormat="1" x14ac:dyDescent="0.3">
      <c r="A4" s="13"/>
      <c r="B4" s="14"/>
      <c r="C4" s="69">
        <v>44645</v>
      </c>
      <c r="D4" s="33">
        <v>45</v>
      </c>
      <c r="E4" s="141"/>
      <c r="F4" s="143">
        <f>IF(C4&lt;&gt;"",_xlfn.ISOWEEKNUM(C4),0)</f>
        <v>12</v>
      </c>
      <c r="G4" s="143">
        <f>IF(C4&lt;&gt;"",MONTH(C4),0)</f>
        <v>3</v>
      </c>
    </row>
    <row r="5" spans="1:7" s="12" customFormat="1" x14ac:dyDescent="0.3">
      <c r="A5" s="13"/>
      <c r="B5" s="14"/>
      <c r="C5" s="69">
        <v>44646</v>
      </c>
      <c r="D5" s="33">
        <v>10</v>
      </c>
      <c r="E5" s="141"/>
      <c r="F5" s="143">
        <f t="shared" ref="F5:F34" si="0">IF(C5&lt;&gt;"",_xlfn.ISOWEEKNUM(C5),0)</f>
        <v>12</v>
      </c>
      <c r="G5" s="143">
        <f t="shared" ref="G5:G34" si="1">IF(C5&lt;&gt;"",MONTH(C5),0)</f>
        <v>3</v>
      </c>
    </row>
    <row r="6" spans="1:7" s="12" customFormat="1" x14ac:dyDescent="0.3">
      <c r="A6" s="13"/>
      <c r="B6" s="14"/>
      <c r="C6" s="69">
        <v>44647</v>
      </c>
      <c r="D6" s="33">
        <v>75</v>
      </c>
      <c r="E6" s="141"/>
      <c r="F6" s="143">
        <f t="shared" si="0"/>
        <v>12</v>
      </c>
      <c r="G6" s="143">
        <f t="shared" si="1"/>
        <v>3</v>
      </c>
    </row>
    <row r="7" spans="1:7" s="12" customFormat="1" x14ac:dyDescent="0.3">
      <c r="A7" s="13"/>
      <c r="B7" s="14"/>
      <c r="C7" s="69">
        <v>44648</v>
      </c>
      <c r="D7" s="33">
        <v>80</v>
      </c>
      <c r="E7" s="141"/>
      <c r="F7" s="143">
        <f t="shared" si="0"/>
        <v>13</v>
      </c>
      <c r="G7" s="143">
        <f t="shared" si="1"/>
        <v>3</v>
      </c>
    </row>
    <row r="8" spans="1:7" s="12" customFormat="1" x14ac:dyDescent="0.3">
      <c r="A8" s="13"/>
      <c r="B8" s="14"/>
      <c r="C8" s="69">
        <v>44650</v>
      </c>
      <c r="D8" s="33">
        <v>30</v>
      </c>
      <c r="E8" s="141"/>
      <c r="F8" s="143">
        <f t="shared" si="0"/>
        <v>13</v>
      </c>
      <c r="G8" s="143">
        <f t="shared" si="1"/>
        <v>3</v>
      </c>
    </row>
    <row r="9" spans="1:7" s="12" customFormat="1" x14ac:dyDescent="0.3">
      <c r="A9" s="13"/>
      <c r="B9" s="14"/>
      <c r="C9" s="69">
        <v>44654</v>
      </c>
      <c r="D9" s="33">
        <v>40</v>
      </c>
      <c r="E9" s="141"/>
      <c r="F9" s="143">
        <f t="shared" si="0"/>
        <v>13</v>
      </c>
      <c r="G9" s="143">
        <f t="shared" si="1"/>
        <v>4</v>
      </c>
    </row>
    <row r="10" spans="1:7" s="12" customFormat="1" x14ac:dyDescent="0.3">
      <c r="A10" s="13"/>
      <c r="B10" s="14"/>
      <c r="C10" s="69"/>
      <c r="D10" s="33"/>
      <c r="E10" s="141"/>
      <c r="F10" s="143">
        <f t="shared" si="0"/>
        <v>0</v>
      </c>
      <c r="G10" s="143">
        <f t="shared" si="1"/>
        <v>0</v>
      </c>
    </row>
    <row r="11" spans="1:7" s="12" customFormat="1" x14ac:dyDescent="0.3">
      <c r="A11" s="13"/>
      <c r="B11" s="14"/>
      <c r="C11" s="69"/>
      <c r="D11" s="33"/>
      <c r="E11" s="34"/>
      <c r="F11" s="143">
        <f t="shared" si="0"/>
        <v>0</v>
      </c>
      <c r="G11" s="143">
        <f t="shared" si="1"/>
        <v>0</v>
      </c>
    </row>
    <row r="12" spans="1:7" s="12" customFormat="1" x14ac:dyDescent="0.3">
      <c r="A12" s="13"/>
      <c r="B12" s="14"/>
      <c r="C12" s="69"/>
      <c r="D12" s="33"/>
      <c r="E12" s="34"/>
      <c r="F12" s="143">
        <f t="shared" si="0"/>
        <v>0</v>
      </c>
      <c r="G12" s="143">
        <f t="shared" si="1"/>
        <v>0</v>
      </c>
    </row>
    <row r="13" spans="1:7" s="12" customFormat="1" x14ac:dyDescent="0.3">
      <c r="A13" s="13"/>
      <c r="B13" s="14"/>
      <c r="C13" s="69"/>
      <c r="D13" s="33"/>
      <c r="E13" s="34"/>
      <c r="F13" s="143">
        <f t="shared" si="0"/>
        <v>0</v>
      </c>
      <c r="G13" s="143">
        <f t="shared" si="1"/>
        <v>0</v>
      </c>
    </row>
    <row r="14" spans="1:7" s="12" customFormat="1" x14ac:dyDescent="0.3">
      <c r="A14" s="13"/>
      <c r="B14" s="14"/>
      <c r="C14" s="69"/>
      <c r="D14" s="33"/>
      <c r="E14" s="34"/>
      <c r="F14" s="143">
        <f t="shared" si="0"/>
        <v>0</v>
      </c>
      <c r="G14" s="143">
        <f t="shared" si="1"/>
        <v>0</v>
      </c>
    </row>
    <row r="15" spans="1:7" s="12" customFormat="1" x14ac:dyDescent="0.3">
      <c r="A15" s="13"/>
      <c r="B15" s="14"/>
      <c r="C15" s="69"/>
      <c r="D15" s="33"/>
      <c r="E15" s="34"/>
      <c r="F15" s="143">
        <f t="shared" si="0"/>
        <v>0</v>
      </c>
      <c r="G15" s="143">
        <f t="shared" si="1"/>
        <v>0</v>
      </c>
    </row>
    <row r="16" spans="1:7" s="12" customFormat="1" x14ac:dyDescent="0.3">
      <c r="A16" s="13"/>
      <c r="B16" s="14"/>
      <c r="C16" s="69"/>
      <c r="D16" s="33"/>
      <c r="E16" s="34"/>
      <c r="F16" s="143">
        <f t="shared" si="0"/>
        <v>0</v>
      </c>
      <c r="G16" s="143">
        <f t="shared" si="1"/>
        <v>0</v>
      </c>
    </row>
    <row r="17" spans="1:7" s="12" customFormat="1" x14ac:dyDescent="0.3">
      <c r="A17" s="13"/>
      <c r="B17" s="14"/>
      <c r="C17" s="69"/>
      <c r="D17" s="33"/>
      <c r="E17" s="34"/>
      <c r="F17" s="143">
        <f t="shared" si="0"/>
        <v>0</v>
      </c>
      <c r="G17" s="143">
        <f t="shared" si="1"/>
        <v>0</v>
      </c>
    </row>
    <row r="18" spans="1:7" s="12" customFormat="1" x14ac:dyDescent="0.3">
      <c r="A18" s="13"/>
      <c r="B18" s="14"/>
      <c r="C18" s="69"/>
      <c r="D18" s="33"/>
      <c r="E18" s="34"/>
      <c r="F18" s="143">
        <f t="shared" si="0"/>
        <v>0</v>
      </c>
      <c r="G18" s="143">
        <f t="shared" si="1"/>
        <v>0</v>
      </c>
    </row>
    <row r="19" spans="1:7" s="12" customFormat="1" x14ac:dyDescent="0.3">
      <c r="A19" s="13"/>
      <c r="B19" s="14"/>
      <c r="C19" s="69"/>
      <c r="D19" s="33"/>
      <c r="E19" s="33"/>
      <c r="F19" s="143">
        <f t="shared" si="0"/>
        <v>0</v>
      </c>
      <c r="G19" s="143">
        <f t="shared" si="1"/>
        <v>0</v>
      </c>
    </row>
    <row r="20" spans="1:7" s="12" customFormat="1" x14ac:dyDescent="0.3">
      <c r="A20" s="13"/>
      <c r="B20" s="14"/>
      <c r="C20" s="69"/>
      <c r="D20" s="33"/>
      <c r="E20" s="34"/>
      <c r="F20" s="143">
        <f t="shared" si="0"/>
        <v>0</v>
      </c>
      <c r="G20" s="143">
        <f t="shared" si="1"/>
        <v>0</v>
      </c>
    </row>
    <row r="21" spans="1:7" s="12" customFormat="1" x14ac:dyDescent="0.3">
      <c r="A21" s="13"/>
      <c r="B21" s="14"/>
      <c r="C21" s="69"/>
      <c r="D21" s="33"/>
      <c r="E21" s="34"/>
      <c r="F21" s="143">
        <f t="shared" si="0"/>
        <v>0</v>
      </c>
      <c r="G21" s="143">
        <f t="shared" si="1"/>
        <v>0</v>
      </c>
    </row>
    <row r="22" spans="1:7" s="12" customFormat="1" x14ac:dyDescent="0.3">
      <c r="A22" s="13"/>
      <c r="B22" s="14"/>
      <c r="C22" s="69"/>
      <c r="D22" s="33"/>
      <c r="E22" s="34"/>
      <c r="F22" s="143">
        <f t="shared" si="0"/>
        <v>0</v>
      </c>
      <c r="G22" s="143">
        <f t="shared" si="1"/>
        <v>0</v>
      </c>
    </row>
    <row r="23" spans="1:7" s="12" customFormat="1" x14ac:dyDescent="0.3">
      <c r="A23" s="13"/>
      <c r="B23" s="14"/>
      <c r="C23" s="69"/>
      <c r="D23" s="33"/>
      <c r="E23" s="34"/>
      <c r="F23" s="143">
        <f t="shared" si="0"/>
        <v>0</v>
      </c>
      <c r="G23" s="143">
        <f t="shared" si="1"/>
        <v>0</v>
      </c>
    </row>
    <row r="24" spans="1:7" s="12" customFormat="1" x14ac:dyDescent="0.3">
      <c r="A24" s="13"/>
      <c r="B24" s="14"/>
      <c r="C24" s="69"/>
      <c r="D24" s="33"/>
      <c r="E24" s="34"/>
      <c r="F24" s="143">
        <f t="shared" si="0"/>
        <v>0</v>
      </c>
      <c r="G24" s="143">
        <f t="shared" si="1"/>
        <v>0</v>
      </c>
    </row>
    <row r="25" spans="1:7" s="12" customFormat="1" x14ac:dyDescent="0.3">
      <c r="A25" s="13"/>
      <c r="B25" s="14"/>
      <c r="C25" s="69"/>
      <c r="D25" s="33"/>
      <c r="E25" s="34"/>
      <c r="F25" s="143">
        <f t="shared" si="0"/>
        <v>0</v>
      </c>
      <c r="G25" s="143">
        <f t="shared" si="1"/>
        <v>0</v>
      </c>
    </row>
    <row r="26" spans="1:7" s="12" customFormat="1" x14ac:dyDescent="0.3">
      <c r="A26" s="13"/>
      <c r="B26" s="14"/>
      <c r="C26" s="69"/>
      <c r="D26" s="33"/>
      <c r="E26" s="34"/>
      <c r="F26" s="143">
        <f t="shared" si="0"/>
        <v>0</v>
      </c>
      <c r="G26" s="143">
        <f t="shared" si="1"/>
        <v>0</v>
      </c>
    </row>
    <row r="27" spans="1:7" s="12" customFormat="1" x14ac:dyDescent="0.3">
      <c r="A27" s="13"/>
      <c r="B27" s="14"/>
      <c r="C27" s="69"/>
      <c r="D27" s="33"/>
      <c r="E27" s="34"/>
      <c r="F27" s="143">
        <f t="shared" si="0"/>
        <v>0</v>
      </c>
      <c r="G27" s="143">
        <f t="shared" si="1"/>
        <v>0</v>
      </c>
    </row>
    <row r="28" spans="1:7" s="12" customFormat="1" x14ac:dyDescent="0.3">
      <c r="A28" s="13"/>
      <c r="B28" s="14"/>
      <c r="C28" s="69"/>
      <c r="D28" s="33"/>
      <c r="E28" s="34"/>
      <c r="F28" s="143">
        <f t="shared" si="0"/>
        <v>0</v>
      </c>
      <c r="G28" s="143">
        <f t="shared" si="1"/>
        <v>0</v>
      </c>
    </row>
    <row r="29" spans="1:7" s="12" customFormat="1" x14ac:dyDescent="0.3">
      <c r="A29" s="13"/>
      <c r="B29" s="14"/>
      <c r="C29" s="69"/>
      <c r="D29" s="33"/>
      <c r="E29" s="34"/>
      <c r="F29" s="143">
        <f t="shared" si="0"/>
        <v>0</v>
      </c>
      <c r="G29" s="143">
        <f t="shared" si="1"/>
        <v>0</v>
      </c>
    </row>
    <row r="30" spans="1:7" s="12" customFormat="1" x14ac:dyDescent="0.3">
      <c r="A30" s="13"/>
      <c r="B30" s="14"/>
      <c r="C30" s="69"/>
      <c r="D30" s="34"/>
      <c r="E30" s="33"/>
      <c r="F30" s="143">
        <f t="shared" si="0"/>
        <v>0</v>
      </c>
      <c r="G30" s="143">
        <f t="shared" si="1"/>
        <v>0</v>
      </c>
    </row>
    <row r="31" spans="1:7" s="12" customFormat="1" x14ac:dyDescent="0.3">
      <c r="A31" s="13"/>
      <c r="B31" s="14"/>
      <c r="C31" s="69"/>
      <c r="D31" s="33"/>
      <c r="E31" s="34"/>
      <c r="F31" s="143">
        <f t="shared" si="0"/>
        <v>0</v>
      </c>
      <c r="G31" s="143">
        <f t="shared" si="1"/>
        <v>0</v>
      </c>
    </row>
    <row r="32" spans="1:7" s="12" customFormat="1" x14ac:dyDescent="0.3">
      <c r="A32" s="13"/>
      <c r="B32" s="14"/>
      <c r="C32" s="69"/>
      <c r="D32" s="33"/>
      <c r="E32" s="34"/>
      <c r="F32" s="143">
        <f t="shared" si="0"/>
        <v>0</v>
      </c>
      <c r="G32" s="143">
        <f t="shared" si="1"/>
        <v>0</v>
      </c>
    </row>
    <row r="33" spans="1:7" s="12" customFormat="1" x14ac:dyDescent="0.3">
      <c r="A33" s="13"/>
      <c r="B33" s="14"/>
      <c r="C33" s="69"/>
      <c r="D33" s="33"/>
      <c r="E33" s="34"/>
      <c r="F33" s="143">
        <f t="shared" si="0"/>
        <v>0</v>
      </c>
      <c r="G33" s="143">
        <f t="shared" si="1"/>
        <v>0</v>
      </c>
    </row>
    <row r="34" spans="1:7" s="12" customFormat="1" x14ac:dyDescent="0.3">
      <c r="A34" s="13"/>
      <c r="B34" s="14"/>
      <c r="C34" s="69"/>
      <c r="D34" s="33"/>
      <c r="E34" s="34"/>
      <c r="F34" s="143">
        <f t="shared" si="0"/>
        <v>0</v>
      </c>
      <c r="G34" s="143">
        <f t="shared" si="1"/>
        <v>0</v>
      </c>
    </row>
    <row r="35" spans="1:7" s="19" customFormat="1" ht="15.6" x14ac:dyDescent="0.3">
      <c r="A35" s="30"/>
      <c r="B35" s="31"/>
      <c r="C35" s="26" t="s">
        <v>11</v>
      </c>
      <c r="D35" s="35">
        <f>SUM(D3:D34)</f>
        <v>280</v>
      </c>
      <c r="E35" s="35">
        <f>SUM(E3:E34)</f>
        <v>300</v>
      </c>
    </row>
    <row r="36" spans="1:7" ht="15.6" x14ac:dyDescent="0.3">
      <c r="B36" s="5"/>
      <c r="C36" s="18" t="s">
        <v>12</v>
      </c>
      <c r="D36" s="36">
        <f>E35-D35</f>
        <v>20</v>
      </c>
      <c r="E36" s="37"/>
    </row>
  </sheetData>
  <mergeCells count="1">
    <mergeCell ref="D1:E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SOLDE</vt:lpstr>
      <vt:lpstr>Opé Constantes</vt:lpstr>
      <vt:lpstr>Dépenses VARIABLES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sosso</dc:creator>
  <cp:lastModifiedBy>Antoine</cp:lastModifiedBy>
  <dcterms:created xsi:type="dcterms:W3CDTF">2022-03-27T09:54:55Z</dcterms:created>
  <dcterms:modified xsi:type="dcterms:W3CDTF">2022-03-30T11:41:26Z</dcterms:modified>
</cp:coreProperties>
</file>