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racy l'Essentiel\Desktop\"/>
    </mc:Choice>
  </mc:AlternateContent>
  <xr:revisionPtr revIDLastSave="0" documentId="13_ncr:1_{C6E01A37-4C82-418D-A609-07D99EF7738B}" xr6:coauthVersionLast="47" xr6:coauthVersionMax="47" xr10:uidLastSave="{00000000-0000-0000-0000-000000000000}"/>
  <bookViews>
    <workbookView xWindow="-120" yWindow="-120" windowWidth="20730" windowHeight="11160" activeTab="2" xr2:uid="{4E5D71A7-0D51-4E3D-B02A-6C15EE6B5F98}"/>
  </bookViews>
  <sheets>
    <sheet name="Donnees_articles" sheetId="4" r:id="rId1"/>
    <sheet name="Donnees_achat" sheetId="3" r:id="rId2"/>
    <sheet name="Donnees_vente" sheetId="2" r:id="rId3"/>
  </sheets>
  <externalReferences>
    <externalReference r:id="rId4"/>
  </externalReferences>
  <definedNames>
    <definedName name="Cal_QtteStock">[1]Calcul!$F$2</definedName>
    <definedName name="Cal_QtteVente">[1]Calcul!$G$2</definedName>
    <definedName name="Prix_a">[1]Calcul!$B$1</definedName>
    <definedName name="Quantite_a">[1]Calcul!$B$2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C6" i="4"/>
  <c r="D5" i="4"/>
  <c r="D6" i="4"/>
  <c r="E5" i="4"/>
  <c r="E6" i="4"/>
  <c r="F5" i="4"/>
  <c r="F6" i="4"/>
  <c r="C4" i="4"/>
  <c r="D4" i="4"/>
  <c r="E4" i="4" s="1"/>
  <c r="F4" i="4" s="1"/>
  <c r="C3" i="4"/>
  <c r="D3" i="4"/>
  <c r="E3" i="4" s="1"/>
  <c r="F3" i="4" s="1"/>
  <c r="D2" i="4"/>
  <c r="C2" i="4"/>
  <c r="E2" i="3"/>
  <c r="E2" i="2"/>
  <c r="E2" i="4" l="1"/>
  <c r="F2" i="4" s="1"/>
</calcChain>
</file>

<file path=xl/sharedStrings.xml><?xml version="1.0" encoding="utf-8"?>
<sst xmlns="http://schemas.openxmlformats.org/spreadsheetml/2006/main" count="32" uniqueCount="24">
  <si>
    <t>Code_article</t>
  </si>
  <si>
    <t>Libelle_article</t>
  </si>
  <si>
    <t>Prix_vente</t>
  </si>
  <si>
    <t>Quantite_vente</t>
  </si>
  <si>
    <t>Montant_Vente</t>
  </si>
  <si>
    <t>Date</t>
  </si>
  <si>
    <t>C10001</t>
  </si>
  <si>
    <t>Prix_achat</t>
  </si>
  <si>
    <t>Quantite_Achat</t>
  </si>
  <si>
    <t>Montant_achat</t>
  </si>
  <si>
    <t>Quantite_totale_achat</t>
  </si>
  <si>
    <t>Quantite_totale_vente</t>
  </si>
  <si>
    <t>Quantite_en_stock</t>
  </si>
  <si>
    <t>Statut</t>
  </si>
  <si>
    <t>C10002</t>
  </si>
  <si>
    <t>TELEVISION</t>
  </si>
  <si>
    <t>TELEVISEUR</t>
  </si>
  <si>
    <t>REFRIGERATEUR</t>
  </si>
  <si>
    <t>CLIMATISEUR</t>
  </si>
  <si>
    <t>C10003</t>
  </si>
  <si>
    <t>C10004</t>
  </si>
  <si>
    <t>C10005</t>
  </si>
  <si>
    <t>VENTILATEUR</t>
  </si>
  <si>
    <t>PLAQUE A CUISSON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</si>
</sst>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.5"/>
      <color theme="1"/>
      <name val="Segoe U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32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Segoe U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plications%20GLD\2Level%20(Control_Data)\Gestion_Chambres_Froides_GLD_GO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Donnees_vente"/>
      <sheetName val="Donnees_achat"/>
      <sheetName val="Donnees_articles"/>
      <sheetName val="Calcul"/>
    </sheetNames>
    <sheetDataSet>
      <sheetData sheetId="0"/>
      <sheetData sheetId="1"/>
      <sheetData sheetId="2"/>
      <sheetData sheetId="3"/>
      <sheetData sheetId="4">
        <row r="1">
          <cell r="B1">
            <v>20000</v>
          </cell>
        </row>
        <row r="2">
          <cell r="B2">
            <v>150</v>
          </cell>
          <cell r="F2" t="str">
            <v/>
          </cell>
          <cell r="G2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19B283-C393-42F9-8EF7-95197E7C7486}" name="TableauArticle" displayName="TableauArticle" ref="A1:F6" totalsRowShown="0" headerRowDxfId="31" dataDxfId="30">
  <autoFilter ref="A1:F6" xr:uid="{1500501D-0C5D-41B7-AEAD-D5806E7D4C76}"/>
  <tableColumns count="6">
    <tableColumn id="1" xr3:uid="{FEC5089F-73F8-4316-B209-B36126923BF1}" name="Code_article" dataDxfId="29"/>
    <tableColumn id="2" xr3:uid="{F8836705-8917-4421-A902-DBD4CC62FD5E}" name="Libelle_article" dataDxfId="28"/>
    <tableColumn id="5" xr3:uid="{AE2C39D2-E9D6-4797-9B1B-F2B6E9A3D57B}" name="Quantite_totale_achat" dataDxfId="25">
      <calculatedColumnFormula>SUMIF(TableauAchat[[#This Row],[Code_article]],TableauArticle[[#This Row],[Code_article]],TableauAchat[[#This Row],[Quantite_Achat]])</calculatedColumnFormula>
    </tableColumn>
    <tableColumn id="6" xr3:uid="{181F7396-1E76-4B19-8A1E-EEB3B4D97658}" name="Quantite_totale_vente" dataDxfId="24">
      <calculatedColumnFormula>SUMIF(TableauVente[[#This Row],[Code_article]],TableauArticle[[#This Row],[Code_article]],TableauVente[[#This Row],[Quantite_vente]])</calculatedColumnFormula>
    </tableColumn>
    <tableColumn id="3" xr3:uid="{311543EE-C2FC-422D-96BF-E0468A37367F}" name="Quantite_en_stock" dataDxfId="27">
      <calculatedColumnFormula>TableauArticle[[#This Row],[Quantite_totale_achat]]-TableauArticle[[#This Row],[Quantite_totale_vente]]</calculatedColumnFormula>
    </tableColumn>
    <tableColumn id="4" xr3:uid="{E259C735-6D71-4C76-A499-D5885DB9A610}" name="Statut" dataDxfId="26">
      <calculatedColumnFormula>IF(TableauArticle[[#This Row],[Quantite_en_stock]]&gt;0,"Vente possible","Vente impossible")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735D28-B2A6-43BF-A449-779F01DDD689}" name="TableauAchat" displayName="TableauAchat" ref="A1:F2" totalsRowShown="0" headerRowDxfId="23" dataDxfId="22">
  <autoFilter ref="A1:F2" xr:uid="{BD61DB29-DC34-45C8-BA19-8A3A74080DB8}"/>
  <tableColumns count="6">
    <tableColumn id="1" xr3:uid="{47048F6E-62A0-4FAA-B31D-5E1C896D20AB}" name="Code_article" dataDxfId="21"/>
    <tableColumn id="2" xr3:uid="{61ADEA89-D6C7-4CEF-9FBE-46B8B0D581AE}" name="Libelle_article" dataDxfId="20"/>
    <tableColumn id="3" xr3:uid="{B89DB4E6-427F-4DF3-894B-6FA9BA084040}" name="Prix_achat" dataDxfId="19"/>
    <tableColumn id="4" xr3:uid="{F62E8C12-896E-4150-8679-70D26DF09F46}" name="Quantite_Achat" dataDxfId="18"/>
    <tableColumn id="5" xr3:uid="{62F1812A-BD44-4871-8AEB-063ABBEB9C7E}" name="Montant_achat" dataDxfId="17">
      <calculatedColumnFormula>TableauAchat[[#This Row],[Prix_achat]]*TableauAchat[[#This Row],[Quantite_Achat]]</calculatedColumnFormula>
    </tableColumn>
    <tableColumn id="6" xr3:uid="{EAEFFFF0-09FE-47AC-8BB9-C708429F679D}" name="Date" dataDxfId="1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188EAE-9399-4C45-8904-F95128044F30}" name="TableauVente" displayName="TableauVente" ref="A1:F2" totalsRowShown="0" headerRowDxfId="15" dataDxfId="14">
  <autoFilter ref="A1:F2" xr:uid="{1B98F8A5-4D00-4ADF-8410-78ABDDA41BAE}"/>
  <tableColumns count="6">
    <tableColumn id="1" xr3:uid="{B6047144-16C0-419C-B587-06E73552C529}" name="Code_article" dataDxfId="13"/>
    <tableColumn id="2" xr3:uid="{52C4A958-2B43-4BA0-AD56-14F161721666}" name="Libelle_article" dataDxfId="12"/>
    <tableColumn id="3" xr3:uid="{C42419B7-9F84-4297-93F8-447E34F7520D}" name="Prix_vente" dataDxfId="11"/>
    <tableColumn id="4" xr3:uid="{0CCC1FE7-A01D-4864-BE64-6EDD59D06AA1}" name="Quantite_vente" dataDxfId="10"/>
    <tableColumn id="5" xr3:uid="{88AE117C-DB67-432F-9A56-A7BFDF0D56D4}" name="Montant_Vente" dataDxfId="9">
      <calculatedColumnFormula>TableauVente[[#This Row],[Quantite_vente]]*TableauVente[[#This Row],[Prix_vente]]</calculatedColumnFormula>
    </tableColumn>
    <tableColumn id="6" xr3:uid="{7B3E5DA1-003E-4F05-B3C4-1EC857163283}" name="Date" dataDxfId="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0ACF-4DE7-40E3-AB4F-35B3AA67F7AA}">
  <sheetPr codeName="FeuilDonneesArticles">
    <tabColor rgb="FFFFC000"/>
  </sheetPr>
  <dimension ref="A1:F6"/>
  <sheetViews>
    <sheetView workbookViewId="0">
      <selection activeCell="B9" sqref="B9"/>
    </sheetView>
  </sheetViews>
  <sheetFormatPr baseColWidth="10" defaultRowHeight="15.75" x14ac:dyDescent="0.3"/>
  <cols>
    <col min="1" max="1" width="15.5703125" style="1" bestFit="1" customWidth="1"/>
    <col min="2" max="2" width="19.28515625" style="1" bestFit="1" customWidth="1"/>
    <col min="3" max="4" width="23.7109375" style="1" customWidth="1"/>
    <col min="5" max="5" width="20.5703125" style="1" bestFit="1" customWidth="1"/>
    <col min="6" max="6" width="24.5703125" style="1" customWidth="1"/>
    <col min="7" max="16384" width="11.42578125" style="1"/>
  </cols>
  <sheetData>
    <row r="1" spans="1:6" x14ac:dyDescent="0.3">
      <c r="A1" s="1" t="s">
        <v>0</v>
      </c>
      <c r="B1" s="1" t="s">
        <v>1</v>
      </c>
      <c r="C1" s="1" t="s">
        <v>10</v>
      </c>
      <c r="D1" s="1" t="s">
        <v>11</v>
      </c>
      <c r="E1" s="1" t="s">
        <v>12</v>
      </c>
      <c r="F1" s="1" t="s">
        <v>13</v>
      </c>
    </row>
    <row r="2" spans="1:6" x14ac:dyDescent="0.3">
      <c r="A2" s="1" t="s">
        <v>6</v>
      </c>
      <c r="B2" s="1" t="s">
        <v>15</v>
      </c>
      <c r="C2" s="3">
        <f>SUMIF(TableauAchat[[#This Row],[Code_article]],TableauArticle[[#This Row],[Code_article]],TableauAchat[[#This Row],[Quantite_Achat]])</f>
        <v>20</v>
      </c>
      <c r="D2" s="3">
        <f>SUMIF(TableauVente[[#This Row],[Code_article]],TableauArticle[[#This Row],[Code_article]],TableauVente[[#This Row],[Quantite_vente]])</f>
        <v>5</v>
      </c>
      <c r="E2" s="3">
        <f>TableauArticle[[#This Row],[Quantite_totale_achat]]-TableauArticle[[#This Row],[Quantite_totale_vente]]</f>
        <v>15</v>
      </c>
      <c r="F2" s="3" t="str">
        <f>IF(TableauArticle[[#This Row],[Quantite_en_stock]]&gt;0,"Vente possible","Vente impossible")</f>
        <v>Vente possible</v>
      </c>
    </row>
    <row r="3" spans="1:6" x14ac:dyDescent="0.3">
      <c r="A3" s="1" t="s">
        <v>14</v>
      </c>
      <c r="B3" s="1" t="s">
        <v>17</v>
      </c>
      <c r="C3" s="4" t="e">
        <f>SUMIF(TableauAchat[[#This Row],[Code_article]],TableauArticle[[#This Row],[Code_article]],TableauAchat[[#This Row],[Quantite_Achat]])</f>
        <v>#VALUE!</v>
      </c>
      <c r="D3" s="4" t="e">
        <f>SUMIF(TableauVente[[#This Row],[Code_article]],TableauArticle[[#This Row],[Code_article]],TableauVente[[#This Row],[Quantite_vente]])</f>
        <v>#VALUE!</v>
      </c>
      <c r="E3" s="3" t="e">
        <f>TableauArticle[[#This Row],[Quantite_totale_achat]]-TableauArticle[[#This Row],[Quantite_totale_vente]]</f>
        <v>#VALUE!</v>
      </c>
      <c r="F3" s="3" t="e">
        <f>IF(TableauArticle[[#This Row],[Quantite_en_stock]]&gt;0,"Vente possible","Vente impossible")</f>
        <v>#VALUE!</v>
      </c>
    </row>
    <row r="4" spans="1:6" x14ac:dyDescent="0.3">
      <c r="A4" s="1" t="s">
        <v>19</v>
      </c>
      <c r="B4" s="1" t="s">
        <v>18</v>
      </c>
      <c r="C4" s="4" t="e">
        <f>SUMIF(TableauAchat[[#This Row],[Code_article]],TableauArticle[[#This Row],[Code_article]],TableauAchat[[#This Row],[Quantite_Achat]])</f>
        <v>#VALUE!</v>
      </c>
      <c r="D4" s="4" t="e">
        <f>SUMIF(TableauVente[[#This Row],[Code_article]],TableauArticle[[#This Row],[Code_article]],TableauVente[[#This Row],[Quantite_vente]])</f>
        <v>#VALUE!</v>
      </c>
      <c r="E4" s="3" t="e">
        <f>TableauArticle[[#This Row],[Quantite_totale_achat]]-TableauArticle[[#This Row],[Quantite_totale_vente]]</f>
        <v>#VALUE!</v>
      </c>
      <c r="F4" s="3" t="e">
        <f>IF(TableauArticle[[#This Row],[Quantite_en_stock]]&gt;0,"Vente possible","Vente impossible")</f>
        <v>#VALUE!</v>
      </c>
    </row>
    <row r="5" spans="1:6" x14ac:dyDescent="0.3">
      <c r="A5" s="1" t="s">
        <v>20</v>
      </c>
      <c r="B5" s="1" t="s">
        <v>22</v>
      </c>
      <c r="C5" s="4" t="e">
        <f>SUMIF(TableauAchat[[#This Row],[Code_article]],TableauArticle[[#This Row],[Code_article]],TableauAchat[[#This Row],[Quantite_Achat]])</f>
        <v>#VALUE!</v>
      </c>
      <c r="D5" s="4" t="e">
        <f>SUMIF(TableauVente[[#This Row],[Code_article]],TableauArticle[[#This Row],[Code_article]],TableauVente[[#This Row],[Quantite_vente]])</f>
        <v>#VALUE!</v>
      </c>
      <c r="E5" s="3" t="e">
        <f>TableauArticle[[#This Row],[Quantite_totale_achat]]-TableauArticle[[#This Row],[Quantite_totale_vente]]</f>
        <v>#VALUE!</v>
      </c>
      <c r="F5" s="3" t="e">
        <f>IF(TableauArticle[[#This Row],[Quantite_en_stock]]&gt;0,"Vente possible","Vente impossible")</f>
        <v>#VALUE!</v>
      </c>
    </row>
    <row r="6" spans="1:6" x14ac:dyDescent="0.3">
      <c r="A6" s="1" t="s">
        <v>21</v>
      </c>
      <c r="B6" s="1" t="s">
        <v>23</v>
      </c>
      <c r="C6" s="4" t="e">
        <f>SUMIF(TableauAchat[[#This Row],[Code_article]],TableauArticle[[#This Row],[Code_article]],TableauAchat[[#This Row],[Quantite_Achat]])</f>
        <v>#VALUE!</v>
      </c>
      <c r="D6" s="4" t="e">
        <f>SUMIF(TableauVente[[#This Row],[Code_article]],TableauArticle[[#This Row],[Code_article]],TableauVente[[#This Row],[Quantite_vente]])</f>
        <v>#VALUE!</v>
      </c>
      <c r="E6" s="3" t="e">
        <f>TableauArticle[[#This Row],[Quantite_totale_achat]]-TableauArticle[[#This Row],[Quantite_totale_vente]]</f>
        <v>#VALUE!</v>
      </c>
      <c r="F6" s="3" t="e">
        <f>IF(TableauArticle[[#This Row],[Quantite_en_stock]]&gt;0,"Vente possible","Vente impossible")</f>
        <v>#VALUE!</v>
      </c>
    </row>
  </sheetData>
  <phoneticPr fontId="2" type="noConversion"/>
  <conditionalFormatting sqref="F2:F6">
    <cfRule type="containsText" dxfId="7" priority="1" operator="containsText" text="Vente possible">
      <formula>NOT(ISERROR(SEARCH("Vente possible",F2)))</formula>
    </cfRule>
    <cfRule type="containsText" dxfId="6" priority="2" operator="containsText" text="Vente impossible">
      <formula>NOT(ISERROR(SEARCH("Vente impossible",F2)))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0F826-E049-4FA6-97E0-AE92C906EBCC}">
  <sheetPr codeName="FeuilDonneesAchat">
    <tabColor rgb="FF0070C0"/>
  </sheetPr>
  <dimension ref="A1:F2"/>
  <sheetViews>
    <sheetView workbookViewId="0">
      <selection activeCell="C17" sqref="C17"/>
    </sheetView>
  </sheetViews>
  <sheetFormatPr baseColWidth="10" defaultRowHeight="15.75" x14ac:dyDescent="0.3"/>
  <cols>
    <col min="1" max="1" width="15.140625" style="1" bestFit="1" customWidth="1"/>
    <col min="2" max="2" width="16.42578125" style="1" bestFit="1" customWidth="1"/>
    <col min="3" max="3" width="13.140625" style="1" bestFit="1" customWidth="1"/>
    <col min="4" max="4" width="17.7109375" style="1" bestFit="1" customWidth="1"/>
    <col min="5" max="5" width="17.28515625" style="1" bestFit="1" customWidth="1"/>
    <col min="6" max="16384" width="11.42578125" style="1"/>
  </cols>
  <sheetData>
    <row r="1" spans="1:6" x14ac:dyDescent="0.3">
      <c r="A1" s="1" t="s">
        <v>0</v>
      </c>
      <c r="B1" s="1" t="s">
        <v>1</v>
      </c>
      <c r="C1" s="1" t="s">
        <v>7</v>
      </c>
      <c r="D1" s="1" t="s">
        <v>8</v>
      </c>
      <c r="E1" s="1" t="s">
        <v>9</v>
      </c>
      <c r="F1" s="1" t="s">
        <v>5</v>
      </c>
    </row>
    <row r="2" spans="1:6" x14ac:dyDescent="0.3">
      <c r="A2" s="1" t="s">
        <v>6</v>
      </c>
      <c r="B2" s="1" t="s">
        <v>16</v>
      </c>
      <c r="C2" s="1">
        <v>1000</v>
      </c>
      <c r="D2" s="1">
        <v>20</v>
      </c>
      <c r="E2" s="1">
        <f>TableauAchat[[#This Row],[Prix_achat]]*TableauAchat[[#This Row],[Quantite_Achat]]</f>
        <v>20000</v>
      </c>
      <c r="F2" s="2">
        <v>44563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60FB-5028-44C3-8436-6355AD37698E}">
  <sheetPr codeName="FeuilDonneesvente">
    <tabColor rgb="FF00B050"/>
  </sheetPr>
  <dimension ref="A1:F2"/>
  <sheetViews>
    <sheetView tabSelected="1" workbookViewId="0">
      <selection activeCell="D12" sqref="D12"/>
    </sheetView>
  </sheetViews>
  <sheetFormatPr baseColWidth="10" defaultRowHeight="15.75" x14ac:dyDescent="0.3"/>
  <cols>
    <col min="1" max="1" width="15.140625" style="1" bestFit="1" customWidth="1"/>
    <col min="2" max="2" width="16.42578125" style="1" bestFit="1" customWidth="1"/>
    <col min="3" max="3" width="13.28515625" style="1" bestFit="1" customWidth="1"/>
    <col min="4" max="5" width="17.5703125" style="1" bestFit="1" customWidth="1"/>
    <col min="6" max="16384" width="11.42578125" style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1" t="s">
        <v>6</v>
      </c>
      <c r="B2" s="1" t="s">
        <v>15</v>
      </c>
      <c r="C2" s="1">
        <v>1500</v>
      </c>
      <c r="D2" s="1">
        <v>5</v>
      </c>
      <c r="E2" s="1">
        <f>TableauVente[[#This Row],[Quantite_vente]]*TableauVente[[#This Row],[Prix_vente]]</f>
        <v>7500</v>
      </c>
      <c r="F2" s="2">
        <v>44627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Donnees_articles</vt:lpstr>
      <vt:lpstr>Donnees_achat</vt:lpstr>
      <vt:lpstr>Donnees_vente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l'Essentiel</dc:creator>
  <cp:lastModifiedBy>Tracy l'Essentiel</cp:lastModifiedBy>
  <dcterms:created xsi:type="dcterms:W3CDTF">2022-02-15T10:57:21Z</dcterms:created>
  <dcterms:modified xsi:type="dcterms:W3CDTF">2022-02-15T11:13:21Z</dcterms:modified>
</cp:coreProperties>
</file>