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Jean-Luc\Downloads\"/>
    </mc:Choice>
  </mc:AlternateContent>
  <bookViews>
    <workbookView xWindow="570" yWindow="375" windowWidth="12975" windowHeight="6585"/>
  </bookViews>
  <sheets>
    <sheet name="Saisie" sheetId="1" r:id="rId1"/>
    <sheet name="Saisie2" sheetId="3" r:id="rId2"/>
    <sheet name="Monnaies" sheetId="2" r:id="rId3"/>
  </sheets>
  <definedNames>
    <definedName name="Langues">Monnaies!$C$24:$C$24</definedName>
    <definedName name="Monnaies">Monnaies!$B$3:$B$22</definedName>
    <definedName name="SepCent">Monnaies!#REF!</definedName>
    <definedName name="SepCU">Monnaies!#REF!</definedName>
    <definedName name="SepGroupes">Monnaies!#REF!</definedName>
    <definedName name="SepMille">Monnaies!#REF!</definedName>
    <definedName name="SepMilliard">Monnaies!#REF!</definedName>
    <definedName name="SepMillion">Monnaies!#REF!</definedName>
    <definedName name="TabLangues">Monnaies!$B$25:$C$134</definedName>
    <definedName name="TabMonnaies">Monnaies!$B$3:$G$22</definedName>
    <definedName name="Unités">Monnaies!$B$25:$C$124</definedName>
  </definedNames>
  <calcPr calcId="152511"/>
</workbook>
</file>

<file path=xl/calcChain.xml><?xml version="1.0" encoding="utf-8"?>
<calcChain xmlns="http://schemas.openxmlformats.org/spreadsheetml/2006/main">
  <c r="C167" i="2" l="1"/>
  <c r="C178" i="2" s="1"/>
  <c r="D167" i="2"/>
  <c r="C170" i="2"/>
  <c r="E170" i="2" s="1"/>
  <c r="G170" i="2" s="1"/>
  <c r="D170" i="2"/>
  <c r="C171" i="2" s="1"/>
  <c r="F170" i="2"/>
  <c r="C152" i="2"/>
  <c r="C163" i="2" s="1"/>
  <c r="D152" i="2"/>
  <c r="D154" i="2" s="1"/>
  <c r="C155" i="2"/>
  <c r="D155" i="2" s="1"/>
  <c r="F155" i="2"/>
  <c r="C137" i="2"/>
  <c r="C140" i="2"/>
  <c r="D140" i="2"/>
  <c r="F140" i="2"/>
  <c r="C148" i="2"/>
  <c r="E148" i="2" s="1"/>
  <c r="G148" i="2" s="1"/>
  <c r="D137" i="2"/>
  <c r="E140" i="2"/>
  <c r="G140" i="2" s="1"/>
  <c r="F139" i="2"/>
  <c r="F148" i="2"/>
  <c r="D169" i="2"/>
  <c r="D178" i="2"/>
  <c r="D148" i="2"/>
  <c r="D171" i="2" l="1"/>
  <c r="F171" i="2"/>
  <c r="E171" i="2"/>
  <c r="G171" i="2" s="1"/>
  <c r="F154" i="2"/>
  <c r="F163" i="2" s="1"/>
  <c r="D163" i="2"/>
  <c r="E163" i="2"/>
  <c r="C141" i="2"/>
  <c r="E141" i="2" s="1"/>
  <c r="F169" i="2"/>
  <c r="F178" i="2" s="1"/>
  <c r="E178" i="2"/>
  <c r="E155" i="2"/>
  <c r="G155" i="2" s="1"/>
  <c r="C172" i="2"/>
  <c r="D139" i="2"/>
  <c r="C156" i="2"/>
  <c r="E156" i="2" s="1"/>
  <c r="G156" i="2" l="1"/>
  <c r="E172" i="2"/>
  <c r="G172" i="2" s="1"/>
  <c r="F172" i="2"/>
  <c r="D172" i="2"/>
  <c r="F141" i="2"/>
  <c r="D141" i="2"/>
  <c r="D156" i="2"/>
  <c r="F156" i="2"/>
  <c r="C142" i="2" l="1"/>
  <c r="C173" i="2"/>
  <c r="C157" i="2"/>
  <c r="G141" i="2"/>
  <c r="F142" i="2" l="1"/>
  <c r="E142" i="2"/>
  <c r="G142" i="2" s="1"/>
  <c r="D142" i="2"/>
  <c r="D157" i="2"/>
  <c r="E157" i="2"/>
  <c r="F157" i="2"/>
  <c r="D173" i="2"/>
  <c r="F173" i="2"/>
  <c r="E173" i="2"/>
  <c r="G173" i="2" s="1"/>
  <c r="G157" i="2" l="1"/>
  <c r="C143" i="2"/>
  <c r="C158" i="2"/>
  <c r="C174" i="2"/>
  <c r="D143" i="2" l="1"/>
  <c r="F143" i="2"/>
  <c r="E143" i="2"/>
  <c r="G143" i="2" s="1"/>
  <c r="D158" i="2"/>
  <c r="F158" i="2"/>
  <c r="E158" i="2"/>
  <c r="G158" i="2" s="1"/>
  <c r="F174" i="2"/>
  <c r="D174" i="2"/>
  <c r="E174" i="2"/>
  <c r="C175" i="2" l="1"/>
  <c r="C159" i="2"/>
  <c r="G174" i="2"/>
  <c r="C144" i="2"/>
  <c r="D159" i="2" l="1"/>
  <c r="E159" i="2"/>
  <c r="G159" i="2" s="1"/>
  <c r="F159" i="2"/>
  <c r="F144" i="2"/>
  <c r="E144" i="2"/>
  <c r="D144" i="2"/>
  <c r="D175" i="2"/>
  <c r="F175" i="2"/>
  <c r="E175" i="2"/>
  <c r="C176" i="2" l="1"/>
  <c r="C145" i="2"/>
  <c r="C160" i="2"/>
  <c r="G175" i="2"/>
  <c r="G144" i="2"/>
  <c r="D145" i="2" l="1"/>
  <c r="F145" i="2"/>
  <c r="E145" i="2"/>
  <c r="G145" i="2" s="1"/>
  <c r="D160" i="2"/>
  <c r="F160" i="2"/>
  <c r="E160" i="2"/>
  <c r="G160" i="2" s="1"/>
  <c r="E176" i="2"/>
  <c r="F176" i="2"/>
  <c r="D176" i="2"/>
  <c r="C177" i="2" s="1"/>
  <c r="C146" i="2" l="1"/>
  <c r="G176" i="2"/>
  <c r="D177" i="2"/>
  <c r="E177" i="2"/>
  <c r="F177" i="2" s="1"/>
  <c r="G177" i="2" s="1"/>
  <c r="E169" i="2"/>
  <c r="G178" i="2" s="1"/>
  <c r="G169" i="2"/>
  <c r="C161" i="2"/>
  <c r="E146" i="2" l="1"/>
  <c r="F146" i="2"/>
  <c r="D146" i="2"/>
  <c r="C147" i="2" s="1"/>
  <c r="D161" i="2"/>
  <c r="C162" i="2" s="1"/>
  <c r="E161" i="2"/>
  <c r="F161" i="2"/>
  <c r="B179" i="2"/>
  <c r="B23" i="3" s="1"/>
  <c r="E162" i="2" l="1"/>
  <c r="F162" i="2" s="1"/>
  <c r="D162" i="2"/>
  <c r="E154" i="2"/>
  <c r="G163" i="2" s="1"/>
  <c r="G154" i="2"/>
  <c r="D147" i="2"/>
  <c r="E147" i="2"/>
  <c r="F147" i="2" s="1"/>
  <c r="E139" i="2"/>
  <c r="G139" i="2"/>
  <c r="G161" i="2"/>
  <c r="G146" i="2"/>
  <c r="G147" i="2" l="1"/>
  <c r="B149" i="2" s="1"/>
  <c r="B11" i="1" s="1"/>
  <c r="G162" i="2"/>
  <c r="B164" i="2" s="1"/>
  <c r="B10" i="3" s="1"/>
</calcChain>
</file>

<file path=xl/comments1.xml><?xml version="1.0" encoding="utf-8"?>
<comments xmlns="http://schemas.openxmlformats.org/spreadsheetml/2006/main">
  <authors>
    <author>Thierry Pourtier</author>
  </authors>
  <commentList>
    <comment ref="C2" authorId="0" shapeId="0">
      <text>
        <r>
          <rPr>
            <b/>
            <sz val="8"/>
            <color indexed="81"/>
            <rFont val="Tahoma"/>
          </rPr>
          <t xml:space="preserve">accord si le mot prend la marque du pluriel
</t>
        </r>
      </text>
    </comment>
    <comment ref="D2" authorId="0" shapeId="0">
      <text>
        <r>
          <rPr>
            <b/>
            <sz val="8"/>
            <color indexed="81"/>
            <rFont val="Tahoma"/>
          </rPr>
          <t>accord si l'unité est au féminin (ex : une livre)</t>
        </r>
      </text>
    </comment>
    <comment ref="G2" authorId="0" shapeId="0">
      <text>
        <r>
          <rPr>
            <b/>
            <sz val="8"/>
            <color indexed="81"/>
            <rFont val="Tahoma"/>
          </rPr>
          <t>Préposition à utiliser dans les écritures :
"Un million de…" 
ou "un milliard d'…"
(ajouter un espace si "de ")</t>
        </r>
      </text>
    </comment>
    <comment ref="D137" authorId="0" shapeId="0">
      <text>
        <r>
          <rPr>
            <b/>
            <sz val="8"/>
            <color indexed="81"/>
            <rFont val="Tahoma"/>
          </rPr>
          <t>Pour fixer la monnaie, inscrivez-la "en dur" dans cette cellule</t>
        </r>
      </text>
    </comment>
  </commentList>
</comments>
</file>

<file path=xl/sharedStrings.xml><?xml version="1.0" encoding="utf-8"?>
<sst xmlns="http://schemas.openxmlformats.org/spreadsheetml/2006/main" count="302" uniqueCount="202">
  <si>
    <t>Monnaie :</t>
  </si>
  <si>
    <t>euro</t>
  </si>
  <si>
    <t>Français(France)</t>
  </si>
  <si>
    <t>Nombre :</t>
  </si>
  <si>
    <t>Nombre</t>
  </si>
  <si>
    <t>Index</t>
  </si>
  <si>
    <t>monnaie</t>
  </si>
  <si>
    <t>sous-multiple</t>
  </si>
  <si>
    <t>préposition</t>
  </si>
  <si>
    <t>cent</t>
  </si>
  <si>
    <t>milliard</t>
  </si>
  <si>
    <t>million</t>
  </si>
  <si>
    <t>mille</t>
  </si>
  <si>
    <t>moins de cent</t>
  </si>
  <si>
    <t>décimales</t>
  </si>
  <si>
    <t>monnaies</t>
  </si>
  <si>
    <t>pluriel</t>
  </si>
  <si>
    <t>genre</t>
  </si>
  <si>
    <t>euros</t>
  </si>
  <si>
    <t>cents</t>
  </si>
  <si>
    <t>d'</t>
  </si>
  <si>
    <t>€</t>
  </si>
  <si>
    <t>dollar</t>
  </si>
  <si>
    <t>dollars</t>
  </si>
  <si>
    <t xml:space="preserve">de </t>
  </si>
  <si>
    <t>US $</t>
  </si>
  <si>
    <t>livre</t>
  </si>
  <si>
    <t>livres</t>
  </si>
  <si>
    <t>e</t>
  </si>
  <si>
    <t>penny</t>
  </si>
  <si>
    <t>pence</t>
  </si>
  <si>
    <t>£</t>
  </si>
  <si>
    <t>pound</t>
  </si>
  <si>
    <t>pounds</t>
  </si>
  <si>
    <t>franc</t>
  </si>
  <si>
    <t>francs</t>
  </si>
  <si>
    <t>centime</t>
  </si>
  <si>
    <t>centimes</t>
  </si>
  <si>
    <t>CHF</t>
  </si>
  <si>
    <t>ct</t>
  </si>
  <si>
    <t>cts</t>
  </si>
  <si>
    <t>yen</t>
  </si>
  <si>
    <t>yens</t>
  </si>
  <si>
    <t>sen</t>
  </si>
  <si>
    <t>Français(Belgique)</t>
  </si>
  <si>
    <t>Français(Suisse)</t>
  </si>
  <si>
    <t>zéro</t>
  </si>
  <si>
    <t>un</t>
  </si>
  <si>
    <t>deux</t>
  </si>
  <si>
    <t>trois</t>
  </si>
  <si>
    <t>quatre</t>
  </si>
  <si>
    <t>cinq</t>
  </si>
  <si>
    <t>six</t>
  </si>
  <si>
    <t>sept</t>
  </si>
  <si>
    <t>huit</t>
  </si>
  <si>
    <t>neuf</t>
  </si>
  <si>
    <t>dix</t>
  </si>
  <si>
    <t>onze</t>
  </si>
  <si>
    <t>douze</t>
  </si>
  <si>
    <t>treize</t>
  </si>
  <si>
    <t>quatorze</t>
  </si>
  <si>
    <t>quinze</t>
  </si>
  <si>
    <t>seize</t>
  </si>
  <si>
    <t>dix-sept</t>
  </si>
  <si>
    <t>dix-huit</t>
  </si>
  <si>
    <t>dix-neuf</t>
  </si>
  <si>
    <t>vingt</t>
  </si>
  <si>
    <t>vingt et un</t>
  </si>
  <si>
    <t>vingt-deux</t>
  </si>
  <si>
    <t>vingt-trois</t>
  </si>
  <si>
    <t>vingt-quatre</t>
  </si>
  <si>
    <t>vingt-cinq</t>
  </si>
  <si>
    <t>vingt-six</t>
  </si>
  <si>
    <t>vingt-sept</t>
  </si>
  <si>
    <t>vingt-huit</t>
  </si>
  <si>
    <t>vingt-neuf</t>
  </si>
  <si>
    <t>trente</t>
  </si>
  <si>
    <t>trente et un</t>
  </si>
  <si>
    <t>trente-deux</t>
  </si>
  <si>
    <t>trente-trois</t>
  </si>
  <si>
    <t>trente-quatre</t>
  </si>
  <si>
    <t>trente-cinq</t>
  </si>
  <si>
    <t>trente-six</t>
  </si>
  <si>
    <t>trente-sept</t>
  </si>
  <si>
    <t>trente-huit</t>
  </si>
  <si>
    <t>trente-neuf</t>
  </si>
  <si>
    <t>quarante</t>
  </si>
  <si>
    <t>quarante et un</t>
  </si>
  <si>
    <t>quarante-deux</t>
  </si>
  <si>
    <t>quarante-trois</t>
  </si>
  <si>
    <t>quarante-quatre</t>
  </si>
  <si>
    <t>quarante-cinq</t>
  </si>
  <si>
    <t>quarante-six</t>
  </si>
  <si>
    <t>quarante-sept</t>
  </si>
  <si>
    <t>quarante-huit</t>
  </si>
  <si>
    <t>quarante-neuf</t>
  </si>
  <si>
    <t>cinquante</t>
  </si>
  <si>
    <t>cinquante et un</t>
  </si>
  <si>
    <t>cinquante-deux</t>
  </si>
  <si>
    <t>cinquante-trois</t>
  </si>
  <si>
    <t>cinquante-quatre</t>
  </si>
  <si>
    <t>cinquante-cinq</t>
  </si>
  <si>
    <t>cinquante-six</t>
  </si>
  <si>
    <t>cinquante-sept</t>
  </si>
  <si>
    <t>cinquante-huit</t>
  </si>
  <si>
    <t>cinquante-neuf</t>
  </si>
  <si>
    <t>soixante</t>
  </si>
  <si>
    <t>soixante et un</t>
  </si>
  <si>
    <t>soixante-deux</t>
  </si>
  <si>
    <t>soixante-trois</t>
  </si>
  <si>
    <t>soixante-quatre</t>
  </si>
  <si>
    <t>soixante-cinq</t>
  </si>
  <si>
    <t>soixante-six</t>
  </si>
  <si>
    <t>soixante-sept</t>
  </si>
  <si>
    <t>soixante-huit</t>
  </si>
  <si>
    <t>soixante-neuf</t>
  </si>
  <si>
    <t>soixante-dix</t>
  </si>
  <si>
    <t>septante</t>
  </si>
  <si>
    <t>soixante et onze</t>
  </si>
  <si>
    <t>septante-un</t>
  </si>
  <si>
    <t>soixante-douze</t>
  </si>
  <si>
    <t>septante-deux</t>
  </si>
  <si>
    <t>soixante-treize</t>
  </si>
  <si>
    <t>septante-trois</t>
  </si>
  <si>
    <t>soixante-quatorze</t>
  </si>
  <si>
    <t>septante-quatre</t>
  </si>
  <si>
    <t>soixante-quinze</t>
  </si>
  <si>
    <t>septante-cinq</t>
  </si>
  <si>
    <t>soixante-seize</t>
  </si>
  <si>
    <t>septante-six</t>
  </si>
  <si>
    <t>soixante-dix-sept</t>
  </si>
  <si>
    <t>septante-sept</t>
  </si>
  <si>
    <t>soixante-dix-huit</t>
  </si>
  <si>
    <t>septante-huit</t>
  </si>
  <si>
    <t>soixante-dix-neuf</t>
  </si>
  <si>
    <t>septante-neuf</t>
  </si>
  <si>
    <t>quatre-vingts</t>
  </si>
  <si>
    <t>quatre-vingt-un</t>
  </si>
  <si>
    <t>quatre-vingt-deux</t>
  </si>
  <si>
    <t>quatre-vingt-trois</t>
  </si>
  <si>
    <t>quatre-vingt-quatre</t>
  </si>
  <si>
    <t>quatre-vingt-cinq</t>
  </si>
  <si>
    <t>quatre-vingt-six</t>
  </si>
  <si>
    <t>quatre-vingt-sept</t>
  </si>
  <si>
    <t>quatre-vingt-huit</t>
  </si>
  <si>
    <t>quatre-vingt-neuf</t>
  </si>
  <si>
    <t>quatre-vingt-dix</t>
  </si>
  <si>
    <t>nonante</t>
  </si>
  <si>
    <t>quatre-vingt-onze</t>
  </si>
  <si>
    <t>nonante et un</t>
  </si>
  <si>
    <t>quatre-vingt-douze</t>
  </si>
  <si>
    <t>nonante-deux</t>
  </si>
  <si>
    <t>quatre-vingt-treize</t>
  </si>
  <si>
    <t>nonante-trois</t>
  </si>
  <si>
    <t>quatre-vingt-quatorze</t>
  </si>
  <si>
    <t>nonante-quatre</t>
  </si>
  <si>
    <t>quatre-vingt-quinze</t>
  </si>
  <si>
    <t>nonante-cinq</t>
  </si>
  <si>
    <t>quatre-vingt-seize</t>
  </si>
  <si>
    <t>nonante-six</t>
  </si>
  <si>
    <t>quatre-vingt-dix-sept</t>
  </si>
  <si>
    <t>nonante-sept</t>
  </si>
  <si>
    <t>quatre-vingt-dix-huit</t>
  </si>
  <si>
    <t>nonante-huit</t>
  </si>
  <si>
    <t>quatre-vingt-dix-neuf</t>
  </si>
  <si>
    <t>nonante-neuf</t>
  </si>
  <si>
    <t>centaines</t>
  </si>
  <si>
    <t>milliers</t>
  </si>
  <si>
    <t>un million</t>
  </si>
  <si>
    <t>millions</t>
  </si>
  <si>
    <t>un milliard</t>
  </si>
  <si>
    <t>milliards</t>
  </si>
  <si>
    <t>séparateur décimal</t>
  </si>
  <si>
    <t>virgule</t>
  </si>
  <si>
    <t>séparateur monnaie centimes</t>
  </si>
  <si>
    <t>et</t>
  </si>
  <si>
    <t>Index langue</t>
  </si>
  <si>
    <t>Monnaie</t>
  </si>
  <si>
    <t>Thierry Pourtier : xlti@wanadoo.fr</t>
  </si>
  <si>
    <t>d'après un fichier de Omar Bouazouni paru sur XLD</t>
  </si>
  <si>
    <t>ECRITURE DE NOMBRES EN LETTRES</t>
  </si>
  <si>
    <t>Index monnaie</t>
  </si>
  <si>
    <t>SANS MACROS</t>
  </si>
  <si>
    <t>huitante</t>
  </si>
  <si>
    <t>huitante et un</t>
  </si>
  <si>
    <t>huitante-deux</t>
  </si>
  <si>
    <t>huitante-trois</t>
  </si>
  <si>
    <t>huitante-quatre</t>
  </si>
  <si>
    <t>huitante-cinq</t>
  </si>
  <si>
    <t>huitante-six</t>
  </si>
  <si>
    <t>huitante-sept</t>
  </si>
  <si>
    <t>huitante-huit</t>
  </si>
  <si>
    <t>huitante-neuf</t>
  </si>
  <si>
    <t>copier les cellules ci-dessous de C95 à C124</t>
  </si>
  <si>
    <t>pour adapter le fichier le cas échéant</t>
  </si>
  <si>
    <t>Zone de saisie 1</t>
  </si>
  <si>
    <t>Zone de saisie 2</t>
  </si>
  <si>
    <t>exemple de plusieurs zones de saisie sur une même feuille</t>
  </si>
  <si>
    <t>zone de calcul de la cellule Saisie!B11</t>
  </si>
  <si>
    <t>zone de calcul de la cellule Saisie2!B10</t>
  </si>
  <si>
    <t>zone de calcul de la cellule Saisie2!B23</t>
  </si>
  <si>
    <t>http://www.veriti.net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</si>
</sst>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000000000000000000000000000"/>
    <numFmt numFmtId="165" formatCode="#,##0.00_ ;\-#,##0.00\ "/>
  </numFmts>
  <fonts count="16">
    <font>
      <sz val="10"/>
      <name val="Arial"/>
    </font>
    <font>
      <sz val="10"/>
      <name val="Arial"/>
    </font>
    <font>
      <sz val="8"/>
      <name val="Arial"/>
    </font>
    <font>
      <b/>
      <sz val="12"/>
      <color indexed="9"/>
      <name val="Arial"/>
      <family val="2"/>
    </font>
    <font>
      <b/>
      <sz val="10"/>
      <name val="Arial"/>
      <family val="2"/>
    </font>
    <font>
      <b/>
      <sz val="10"/>
      <color indexed="9"/>
      <name val="Arial"/>
      <family val="2"/>
    </font>
    <font>
      <b/>
      <sz val="8"/>
      <color indexed="81"/>
      <name val="Tahoma"/>
    </font>
    <font>
      <b/>
      <i/>
      <sz val="10"/>
      <color indexed="54"/>
      <name val="Arial"/>
      <family val="2"/>
    </font>
    <font>
      <b/>
      <sz val="12"/>
      <color indexed="56"/>
      <name val="Arial"/>
      <family val="2"/>
    </font>
    <font>
      <b/>
      <sz val="10"/>
      <color indexed="56"/>
      <name val="Arial"/>
      <family val="2"/>
    </font>
    <font>
      <i/>
      <sz val="10"/>
      <color indexed="56"/>
      <name val="Arial"/>
      <family val="2"/>
    </font>
    <font>
      <b/>
      <i/>
      <sz val="9"/>
      <color indexed="62"/>
      <name val="Arial"/>
      <family val="2"/>
    </font>
    <font>
      <b/>
      <i/>
      <sz val="10"/>
      <name val="Arial"/>
      <family val="2"/>
    </font>
    <font>
      <b/>
      <i/>
      <sz val="10"/>
      <color indexed="56"/>
      <name val="Arial"/>
      <family val="2"/>
    </font>
    <font>
      <b/>
      <i/>
      <sz val="10"/>
      <color indexed="10"/>
      <name val="Arial"/>
      <family val="2"/>
    </font>
    <font>
      <u/>
      <sz val="10"/>
      <color theme="10"/>
      <name val="Arial"/>
    </font>
  </fonts>
  <fills count="14">
    <fill>
      <patternFill patternType="none"/>
    </fill>
    <fill>
      <patternFill patternType="gray125"/>
    </fill>
    <fill>
      <patternFill patternType="solid">
        <fgColor indexed="47"/>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26"/>
        <bgColor indexed="64"/>
      </patternFill>
    </fill>
    <fill>
      <patternFill patternType="solid">
        <fgColor indexed="25"/>
        <bgColor indexed="64"/>
      </patternFill>
    </fill>
    <fill>
      <patternFill patternType="solid">
        <fgColor indexed="45"/>
        <bgColor indexed="64"/>
      </patternFill>
    </fill>
    <fill>
      <patternFill patternType="solid">
        <fgColor indexed="41"/>
        <bgColor indexed="64"/>
      </patternFill>
    </fill>
    <fill>
      <patternFill patternType="solid">
        <fgColor indexed="49"/>
        <bgColor indexed="64"/>
      </patternFill>
    </fill>
    <fill>
      <patternFill patternType="solid">
        <fgColor indexed="5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5" fillId="0" borderId="0" applyNumberFormat="0" applyFill="0" applyBorder="0" applyAlignment="0" applyProtection="0"/>
  </cellStyleXfs>
  <cellXfs count="84">
    <xf numFmtId="0" fontId="0" fillId="0" borderId="0" xfId="0"/>
    <xf numFmtId="0" fontId="4" fillId="0" borderId="0" xfId="0" applyFont="1"/>
    <xf numFmtId="0" fontId="0" fillId="2" borderId="1" xfId="0" applyFill="1" applyBorder="1" applyAlignment="1">
      <alignment horizontal="center"/>
    </xf>
    <xf numFmtId="164" fontId="0" fillId="2" borderId="1" xfId="0" applyNumberFormat="1" applyFill="1" applyBorder="1" applyAlignment="1">
      <alignment horizontal="center"/>
    </xf>
    <xf numFmtId="0" fontId="5" fillId="3" borderId="1" xfId="0" applyNumberFormat="1" applyFont="1" applyFill="1" applyBorder="1" applyAlignment="1">
      <alignment horizontal="center"/>
    </xf>
    <xf numFmtId="0" fontId="5" fillId="3" borderId="1" xfId="0" applyFont="1" applyFill="1" applyBorder="1" applyAlignment="1">
      <alignment horizontal="center"/>
    </xf>
    <xf numFmtId="0" fontId="0" fillId="4" borderId="1" xfId="0" applyFill="1" applyBorder="1"/>
    <xf numFmtId="0" fontId="0" fillId="5" borderId="1" xfId="0" applyFill="1" applyBorder="1"/>
    <xf numFmtId="0" fontId="0" fillId="5" borderId="1" xfId="0" applyNumberFormat="1" applyFill="1" applyBorder="1"/>
    <xf numFmtId="49" fontId="0" fillId="2" borderId="1" xfId="0" applyNumberFormat="1" applyFill="1" applyBorder="1" applyAlignment="1">
      <alignment horizontal="center"/>
    </xf>
    <xf numFmtId="49" fontId="0" fillId="6" borderId="1" xfId="0" applyNumberFormat="1" applyFill="1" applyBorder="1"/>
    <xf numFmtId="49" fontId="0" fillId="7" borderId="2" xfId="0" applyNumberFormat="1" applyFill="1" applyBorder="1"/>
    <xf numFmtId="49" fontId="0" fillId="7" borderId="2" xfId="0" quotePrefix="1" applyNumberFormat="1" applyFill="1" applyBorder="1"/>
    <xf numFmtId="49" fontId="0" fillId="7" borderId="1" xfId="0" applyNumberFormat="1" applyFill="1" applyBorder="1"/>
    <xf numFmtId="49" fontId="0" fillId="6" borderId="1" xfId="0" quotePrefix="1" applyNumberFormat="1" applyFill="1" applyBorder="1"/>
    <xf numFmtId="49" fontId="0" fillId="7" borderId="1" xfId="0" quotePrefix="1" applyNumberFormat="1" applyFill="1" applyBorder="1"/>
    <xf numFmtId="0" fontId="0" fillId="8" borderId="3" xfId="0" applyFill="1" applyBorder="1"/>
    <xf numFmtId="0" fontId="0" fillId="8" borderId="1" xfId="0" applyFill="1" applyBorder="1"/>
    <xf numFmtId="0" fontId="5" fillId="3" borderId="1" xfId="1" applyNumberFormat="1" applyFont="1" applyFill="1" applyBorder="1" applyAlignment="1">
      <alignment horizontal="center"/>
    </xf>
    <xf numFmtId="0" fontId="8" fillId="0" borderId="4" xfId="0" applyFont="1" applyFill="1" applyBorder="1" applyAlignment="1"/>
    <xf numFmtId="0" fontId="8" fillId="0" borderId="0" xfId="0" applyFont="1" applyFill="1" applyBorder="1" applyAlignment="1"/>
    <xf numFmtId="0" fontId="9" fillId="0" borderId="4" xfId="0" applyFont="1" applyFill="1" applyBorder="1" applyAlignment="1"/>
    <xf numFmtId="0" fontId="9" fillId="0" borderId="0" xfId="0" applyFont="1" applyFill="1" applyBorder="1" applyAlignment="1"/>
    <xf numFmtId="165" fontId="5" fillId="9" borderId="1" xfId="1" applyNumberFormat="1" applyFont="1" applyFill="1" applyBorder="1" applyAlignment="1">
      <alignment horizontal="center"/>
    </xf>
    <xf numFmtId="0" fontId="5" fillId="9" borderId="1" xfId="0" applyNumberFormat="1" applyFont="1" applyFill="1" applyBorder="1" applyAlignment="1">
      <alignment horizontal="center"/>
    </xf>
    <xf numFmtId="0" fontId="10" fillId="2" borderId="1" xfId="0" applyFont="1" applyFill="1" applyBorder="1" applyAlignment="1">
      <alignment horizontal="center"/>
    </xf>
    <xf numFmtId="0" fontId="10" fillId="2" borderId="5" xfId="0" applyFont="1" applyFill="1" applyBorder="1" applyAlignment="1">
      <alignment horizontal="center"/>
    </xf>
    <xf numFmtId="0" fontId="5" fillId="2" borderId="6" xfId="0" applyFont="1" applyFill="1" applyBorder="1" applyAlignment="1">
      <alignment horizontal="center"/>
    </xf>
    <xf numFmtId="0" fontId="0" fillId="2" borderId="3" xfId="0" applyFill="1" applyBorder="1" applyAlignment="1">
      <alignment horizontal="center"/>
    </xf>
    <xf numFmtId="0" fontId="5" fillId="2" borderId="3" xfId="0" applyFont="1" applyFill="1" applyBorder="1" applyAlignment="1">
      <alignment horizontal="center"/>
    </xf>
    <xf numFmtId="0" fontId="0" fillId="2" borderId="1" xfId="0" applyFill="1" applyBorder="1" applyAlignment="1">
      <alignment horizontal="center" shrinkToFit="1"/>
    </xf>
    <xf numFmtId="0" fontId="0" fillId="8" borderId="3" xfId="0" applyFill="1" applyBorder="1" applyAlignment="1">
      <alignment horizontal="center" shrinkToFit="1"/>
    </xf>
    <xf numFmtId="0" fontId="0" fillId="8" borderId="1" xfId="0" applyFill="1" applyBorder="1" applyAlignment="1">
      <alignment horizontal="center" shrinkToFit="1"/>
    </xf>
    <xf numFmtId="0" fontId="0" fillId="8" borderId="1" xfId="0" applyFill="1" applyBorder="1" applyAlignment="1">
      <alignment horizontal="center" vertical="center" wrapText="1"/>
    </xf>
    <xf numFmtId="0" fontId="0" fillId="8" borderId="1" xfId="0" applyFill="1" applyBorder="1" applyAlignment="1">
      <alignment vertical="center"/>
    </xf>
    <xf numFmtId="0" fontId="14" fillId="0" borderId="0" xfId="0" applyFont="1"/>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xf>
    <xf numFmtId="0" fontId="8" fillId="2" borderId="16" xfId="0" applyFont="1" applyFill="1" applyBorder="1" applyAlignment="1">
      <alignment horizontal="center"/>
    </xf>
    <xf numFmtId="0" fontId="8" fillId="2" borderId="17" xfId="0" applyFont="1" applyFill="1" applyBorder="1" applyAlignment="1">
      <alignment horizontal="center"/>
    </xf>
    <xf numFmtId="0" fontId="8" fillId="2" borderId="18" xfId="0" applyFont="1" applyFill="1" applyBorder="1" applyAlignment="1">
      <alignment horizontal="center"/>
    </xf>
    <xf numFmtId="0" fontId="9" fillId="10" borderId="15" xfId="0" applyFont="1" applyFill="1" applyBorder="1" applyAlignment="1">
      <alignment horizontal="center"/>
    </xf>
    <xf numFmtId="0" fontId="9" fillId="10" borderId="16" xfId="0" applyFont="1" applyFill="1" applyBorder="1" applyAlignment="1">
      <alignment horizontal="center"/>
    </xf>
    <xf numFmtId="0" fontId="11" fillId="10" borderId="19" xfId="0" applyFont="1" applyFill="1" applyBorder="1" applyAlignment="1">
      <alignment horizontal="center"/>
    </xf>
    <xf numFmtId="0" fontId="11" fillId="10" borderId="20" xfId="0" applyFont="1" applyFill="1" applyBorder="1" applyAlignment="1">
      <alignment horizontal="center"/>
    </xf>
    <xf numFmtId="0" fontId="11" fillId="10" borderId="21" xfId="0" applyFont="1" applyFill="1" applyBorder="1" applyAlignment="1">
      <alignment horizontal="center"/>
    </xf>
    <xf numFmtId="4" fontId="8" fillId="11" borderId="22" xfId="0" applyNumberFormat="1" applyFont="1" applyFill="1" applyBorder="1" applyAlignment="1">
      <alignment horizontal="center"/>
    </xf>
    <xf numFmtId="4" fontId="8" fillId="11" borderId="23" xfId="0" applyNumberFormat="1" applyFont="1" applyFill="1" applyBorder="1" applyAlignment="1">
      <alignment horizontal="center"/>
    </xf>
    <xf numFmtId="0" fontId="3" fillId="12" borderId="22" xfId="0" applyFont="1" applyFill="1" applyBorder="1" applyAlignment="1">
      <alignment horizontal="center"/>
    </xf>
    <xf numFmtId="0" fontId="3" fillId="12" borderId="23" xfId="0" applyFont="1" applyFill="1" applyBorder="1" applyAlignment="1">
      <alignment horizontal="center"/>
    </xf>
    <xf numFmtId="0" fontId="10" fillId="8" borderId="24" xfId="0" applyFont="1" applyFill="1" applyBorder="1" applyAlignment="1">
      <alignment horizontal="right"/>
    </xf>
    <xf numFmtId="0" fontId="10" fillId="8" borderId="2" xfId="0" applyFont="1" applyFill="1" applyBorder="1" applyAlignment="1">
      <alignment horizontal="right"/>
    </xf>
    <xf numFmtId="0" fontId="0" fillId="0" borderId="8" xfId="0" applyBorder="1"/>
    <xf numFmtId="0" fontId="0" fillId="0" borderId="9" xfId="0" applyBorder="1"/>
    <xf numFmtId="0" fontId="0" fillId="0" borderId="10" xfId="0" applyBorder="1"/>
    <xf numFmtId="0" fontId="0" fillId="0" borderId="0" xfId="0"/>
    <xf numFmtId="0" fontId="0" fillId="0" borderId="11" xfId="0" applyBorder="1"/>
    <xf numFmtId="0" fontId="0" fillId="0" borderId="12" xfId="0" applyBorder="1"/>
    <xf numFmtId="0" fontId="0" fillId="0" borderId="13" xfId="0" applyBorder="1"/>
    <xf numFmtId="0" fontId="0" fillId="0" borderId="14" xfId="0" applyBorder="1"/>
    <xf numFmtId="0" fontId="12" fillId="0" borderId="25" xfId="0" applyFont="1" applyBorder="1" applyAlignment="1">
      <alignment horizontal="center"/>
    </xf>
    <xf numFmtId="0" fontId="12" fillId="0" borderId="26" xfId="0" applyFont="1" applyBorder="1" applyAlignment="1">
      <alignment horizontal="center"/>
    </xf>
    <xf numFmtId="0" fontId="12" fillId="0" borderId="23" xfId="0" applyFont="1" applyBorder="1" applyAlignment="1">
      <alignment horizontal="center"/>
    </xf>
    <xf numFmtId="0" fontId="13" fillId="7" borderId="25" xfId="0" applyFont="1" applyFill="1" applyBorder="1" applyAlignment="1">
      <alignment horizontal="center"/>
    </xf>
    <xf numFmtId="0" fontId="13" fillId="7" borderId="26" xfId="0" applyFont="1" applyFill="1" applyBorder="1" applyAlignment="1">
      <alignment horizontal="center"/>
    </xf>
    <xf numFmtId="0" fontId="13" fillId="7" borderId="23" xfId="0" applyFont="1" applyFill="1" applyBorder="1" applyAlignment="1">
      <alignment horizont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5" fillId="13" borderId="24" xfId="0" applyFont="1" applyFill="1" applyBorder="1" applyAlignment="1"/>
    <xf numFmtId="0" fontId="5" fillId="13" borderId="27" xfId="0" applyFont="1" applyFill="1" applyBorder="1" applyAlignment="1"/>
    <xf numFmtId="0" fontId="5" fillId="13" borderId="2" xfId="0" applyFont="1" applyFill="1" applyBorder="1" applyAlignment="1"/>
    <xf numFmtId="0" fontId="15" fillId="0" borderId="0" xfId="2"/>
  </cellXfs>
  <cellStyles count="3">
    <cellStyle name="Lien hypertexte" xfId="2" builtinId="8"/>
    <cellStyle name="Milliers"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1FF91"/>
      <rgbColor rgb="000000FF"/>
      <rgbColor rgb="00FFFF00"/>
      <rgbColor rgb="00FF74FF"/>
      <rgbColor rgb="0000FFFF"/>
      <rgbColor rgb="00800000"/>
      <rgbColor rgb="0000A600"/>
      <rgbColor rgb="000000D4"/>
      <rgbColor rgb="00D6D100"/>
      <rgbColor rgb="00B600B6"/>
      <rgbColor rgb="00008080"/>
      <rgbColor rgb="00E1E1E1"/>
      <rgbColor rgb="009A9A9A"/>
      <rgbColor rgb="00EFEFFF"/>
      <rgbColor rgb="00E6B2CC"/>
      <rgbColor rgb="00FFFFCC"/>
      <rgbColor rgb="00EBFFFF"/>
      <rgbColor rgb="00FFF3FF"/>
      <rgbColor rgb="00FF8080"/>
      <rgbColor rgb="00C9E4FF"/>
      <rgbColor rgb="00DFDFFF"/>
      <rgbColor rgb="00DFDFFF"/>
      <rgbColor rgb="00FFDFFF"/>
      <rgbColor rgb="00FFFF00"/>
      <rgbColor rgb="0000FFFF"/>
      <rgbColor rgb="00D400D4"/>
      <rgbColor rgb="00FFCBCB"/>
      <rgbColor rgb="0000A4A0"/>
      <rgbColor rgb="000000FF"/>
      <rgbColor rgb="0049DCFF"/>
      <rgbColor rgb="00CCFFFF"/>
      <rgbColor rgb="00DBFFDB"/>
      <rgbColor rgb="00FFFF99"/>
      <rgbColor rgb="00D9ECFF"/>
      <rgbColor rgb="00FFCBE5"/>
      <rgbColor rgb="00F1E3FF"/>
      <rgbColor rgb="00FFE4C9"/>
      <rgbColor rgb="00698DFF"/>
      <rgbColor rgb="0033CCCC"/>
      <rgbColor rgb="0099CC00"/>
      <rgbColor rgb="00FFDD4B"/>
      <rgbColor rgb="00FFAB2F"/>
      <rgbColor rgb="00FF8431"/>
      <rgbColor rgb="009292B6"/>
      <rgbColor rgb="00B7B7B7"/>
      <rgbColor rgb="00005FBE"/>
      <rgbColor rgb="0000EE00"/>
      <rgbColor rgb="00009400"/>
      <rgbColor rgb="00A3C303"/>
      <rgbColor rgb="00CA4300"/>
      <rgbColor rgb="00CD679A"/>
      <rgbColor rgb="007D7DA7"/>
      <rgbColor rgb="0075757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190500</xdr:colOff>
      <xdr:row>0</xdr:row>
      <xdr:rowOff>57150</xdr:rowOff>
    </xdr:from>
    <xdr:to>
      <xdr:col>9</xdr:col>
      <xdr:colOff>590550</xdr:colOff>
      <xdr:row>15</xdr:row>
      <xdr:rowOff>152400</xdr:rowOff>
    </xdr:to>
    <xdr:sp macro="" textlink="">
      <xdr:nvSpPr>
        <xdr:cNvPr id="1033" name="Text Box 9"/>
        <xdr:cNvSpPr txBox="1">
          <a:spLocks noChangeArrowheads="1"/>
        </xdr:cNvSpPr>
      </xdr:nvSpPr>
      <xdr:spPr bwMode="auto">
        <a:xfrm>
          <a:off x="4695825" y="57150"/>
          <a:ext cx="3448050" cy="247650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D4"/>
              </a:solidFill>
              <a:latin typeface="Arial"/>
              <a:cs typeface="Arial"/>
            </a:rPr>
            <a:t>Je suis parti de l'excellent et très simple fichier d'</a:t>
          </a:r>
          <a:r>
            <a:rPr lang="fr-FR" sz="1000" b="1" i="1" u="none" strike="noStrike" baseline="0">
              <a:solidFill>
                <a:srgbClr val="0000D4"/>
              </a:solidFill>
              <a:latin typeface="Arial"/>
              <a:cs typeface="Arial"/>
            </a:rPr>
            <a:t>Omar Bouazouni</a:t>
          </a:r>
          <a:r>
            <a:rPr lang="fr-FR" sz="1000" b="0" i="0" u="none" strike="noStrike" baseline="0">
              <a:solidFill>
                <a:srgbClr val="0000D4"/>
              </a:solidFill>
              <a:latin typeface="Arial"/>
              <a:cs typeface="Arial"/>
            </a:rPr>
            <a:t>, mis en ligne sur XLD (Excel Downloads) pour présenter cette démo de nombres écrits en lettres.</a:t>
          </a:r>
        </a:p>
        <a:p>
          <a:pPr algn="l" rtl="0">
            <a:defRPr sz="1000"/>
          </a:pPr>
          <a:r>
            <a:rPr lang="fr-FR" sz="1000" b="0" i="0" u="none" strike="noStrike" baseline="0">
              <a:solidFill>
                <a:srgbClr val="0000D4"/>
              </a:solidFill>
              <a:latin typeface="Arial"/>
              <a:cs typeface="Arial"/>
            </a:rPr>
            <a:t>Je l'ai adaptée d'une part, pour prendre en compte les particularismes Suisse et Belge d'écriture des nombres et, d'autre part, pour montrer comment afficher plusieurs zones de saisies (sur une ou différentes feuilles) sans avoir à dupliquer toute la feuille </a:t>
          </a:r>
          <a:r>
            <a:rPr lang="fr-FR" sz="1000" b="1" i="0" u="none" strike="noStrike" baseline="0">
              <a:solidFill>
                <a:srgbClr val="0000D4"/>
              </a:solidFill>
              <a:latin typeface="Arial"/>
              <a:cs typeface="Arial"/>
            </a:rPr>
            <a:t>Monnaies</a:t>
          </a:r>
          <a:r>
            <a:rPr lang="fr-FR" sz="1000" b="0" i="0" u="none" strike="noStrike" baseline="0">
              <a:solidFill>
                <a:srgbClr val="0000D4"/>
              </a:solidFill>
              <a:latin typeface="Arial"/>
              <a:cs typeface="Arial"/>
            </a:rPr>
            <a:t>.</a:t>
          </a:r>
        </a:p>
        <a:p>
          <a:pPr algn="l" rtl="0">
            <a:defRPr sz="1000"/>
          </a:pPr>
          <a:r>
            <a:rPr lang="fr-FR" sz="1000" b="0" i="0" u="none" strike="noStrike" baseline="0">
              <a:solidFill>
                <a:srgbClr val="0000D4"/>
              </a:solidFill>
              <a:latin typeface="Arial"/>
              <a:cs typeface="Arial"/>
            </a:rPr>
            <a:t>Merci de me signaler les éventuelles erreurs qui pourraient subsister.</a:t>
          </a:r>
        </a:p>
        <a:p>
          <a:pPr algn="l" rtl="0">
            <a:defRPr sz="1000"/>
          </a:pPr>
          <a:endParaRPr lang="fr-FR" sz="1000" b="0" i="0" u="none" strike="noStrike" baseline="0">
            <a:solidFill>
              <a:srgbClr val="0000D4"/>
            </a:solidFill>
            <a:latin typeface="Arial"/>
            <a:cs typeface="Arial"/>
          </a:endParaRPr>
        </a:p>
        <a:p>
          <a:pPr algn="l" rtl="0">
            <a:defRPr sz="1000"/>
          </a:pPr>
          <a:r>
            <a:rPr lang="fr-FR" sz="1000" b="1" i="0" u="none" strike="noStrike" baseline="0">
              <a:solidFill>
                <a:srgbClr val="FF0000"/>
              </a:solidFill>
              <a:latin typeface="Arial"/>
              <a:cs typeface="Arial"/>
            </a:rPr>
            <a:t>Ti</a:t>
          </a:r>
          <a:endParaRPr lang="fr-FR" sz="1000" b="1" i="0" u="none" strike="noStrike" baseline="0">
            <a:solidFill>
              <a:srgbClr val="0000D4"/>
            </a:solidFill>
            <a:latin typeface="Arial"/>
            <a:cs typeface="Arial"/>
          </a:endParaRPr>
        </a:p>
        <a:p>
          <a:pPr algn="l" rtl="0">
            <a:defRPr sz="1000"/>
          </a:pPr>
          <a:endParaRPr lang="fr-FR" sz="1000" b="1" i="0" u="none" strike="noStrike" baseline="0">
            <a:solidFill>
              <a:srgbClr val="0000D4"/>
            </a:solidFill>
            <a:latin typeface="Arial"/>
            <a:cs typeface="Arial"/>
          </a:endParaRPr>
        </a:p>
        <a:p>
          <a:pPr algn="l" rtl="0">
            <a:defRPr sz="1000"/>
          </a:pPr>
          <a:r>
            <a:rPr lang="fr-FR" sz="1000" b="1" i="0" u="none" strike="noStrike" baseline="0">
              <a:solidFill>
                <a:srgbClr val="FF0000"/>
              </a:solidFill>
              <a:latin typeface="Arial"/>
              <a:cs typeface="Arial"/>
            </a:rPr>
            <a:t>http://www.veriti.net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3</xdr:row>
      <xdr:rowOff>19050</xdr:rowOff>
    </xdr:from>
    <xdr:to>
      <xdr:col>8</xdr:col>
      <xdr:colOff>447675</xdr:colOff>
      <xdr:row>17</xdr:row>
      <xdr:rowOff>57150</xdr:rowOff>
    </xdr:to>
    <xdr:sp macro="" textlink="">
      <xdr:nvSpPr>
        <xdr:cNvPr id="3080" name="Text Box 8"/>
        <xdr:cNvSpPr txBox="1">
          <a:spLocks noChangeArrowheads="1"/>
        </xdr:cNvSpPr>
      </xdr:nvSpPr>
      <xdr:spPr bwMode="auto">
        <a:xfrm>
          <a:off x="4695825" y="342900"/>
          <a:ext cx="2543175" cy="20764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FF"/>
              </a:solidFill>
              <a:latin typeface="Arial"/>
              <a:cs typeface="Arial"/>
            </a:rPr>
            <a:t>Il est facile de placer plusieurs zones de saisies sur différentes feuilles, ou, comme ici, sur la même feuille.</a:t>
          </a:r>
        </a:p>
        <a:p>
          <a:pPr algn="l" rtl="0">
            <a:defRPr sz="1000"/>
          </a:pPr>
          <a:endParaRPr lang="fr-FR" sz="1000" b="0" i="0" u="none" strike="noStrike" baseline="0">
            <a:solidFill>
              <a:srgbClr val="0000FF"/>
            </a:solidFill>
            <a:latin typeface="Arial"/>
            <a:cs typeface="Arial"/>
          </a:endParaRPr>
        </a:p>
        <a:p>
          <a:pPr algn="l" rtl="0">
            <a:defRPr sz="1000"/>
          </a:pPr>
          <a:r>
            <a:rPr lang="fr-FR" sz="1000" b="0" i="0" u="none" strike="noStrike" baseline="0">
              <a:solidFill>
                <a:srgbClr val="0000FF"/>
              </a:solidFill>
              <a:latin typeface="Arial"/>
              <a:cs typeface="Arial"/>
            </a:rPr>
            <a:t>Il est possible de sélectionner la monnaie via une liste de validation, ou de la fixer une fois pour toutes dans la zone de référence correspondante de la feuille </a:t>
          </a:r>
          <a:r>
            <a:rPr lang="fr-FR" sz="1000" b="1" i="1" u="none" strike="noStrike" baseline="0">
              <a:solidFill>
                <a:srgbClr val="0000FF"/>
              </a:solidFill>
              <a:latin typeface="Arial"/>
              <a:cs typeface="Arial"/>
            </a:rPr>
            <a:t>Monnaies</a:t>
          </a:r>
          <a:r>
            <a:rPr lang="fr-FR" sz="1000" b="0" i="0" u="none" strike="noStrike" baseline="0">
              <a:solidFill>
                <a:srgbClr val="0000FF"/>
              </a:solidFill>
              <a:latin typeface="Arial"/>
              <a:cs typeface="Arial"/>
            </a:rPr>
            <a:t>.</a:t>
          </a:r>
        </a:p>
        <a:p>
          <a:pPr algn="l" rtl="0">
            <a:defRPr sz="1000"/>
          </a:pPr>
          <a:endParaRPr lang="fr-FR" sz="1000" b="0" i="0" u="none" strike="noStrike" baseline="0">
            <a:solidFill>
              <a:srgbClr val="0000FF"/>
            </a:solidFill>
            <a:latin typeface="Arial"/>
            <a:cs typeface="Arial"/>
          </a:endParaRPr>
        </a:p>
        <a:p>
          <a:pPr algn="l" rtl="0">
            <a:defRPr sz="1000"/>
          </a:pPr>
          <a:r>
            <a:rPr lang="fr-FR" sz="1000" b="1" i="0" u="none" strike="noStrike" baseline="0">
              <a:solidFill>
                <a:srgbClr val="FF0000"/>
              </a:solidFill>
              <a:latin typeface="Arial"/>
              <a:cs typeface="Arial"/>
            </a:rPr>
            <a:t>Ti</a:t>
          </a:r>
          <a:endParaRPr lang="fr-FR" sz="1000" b="1" i="0" u="none" strike="noStrike" baseline="0">
            <a:solidFill>
              <a:srgbClr val="0000FF"/>
            </a:solidFill>
            <a:latin typeface="Arial"/>
            <a:cs typeface="Arial"/>
          </a:endParaRPr>
        </a:p>
        <a:p>
          <a:pPr algn="l" rtl="0">
            <a:defRPr sz="1000"/>
          </a:pPr>
          <a:endParaRPr lang="fr-FR" sz="1000" b="1" i="0" u="none" strike="noStrike" baseline="0">
            <a:solidFill>
              <a:srgbClr val="0000FF"/>
            </a:solidFill>
            <a:latin typeface="Arial"/>
            <a:cs typeface="Arial"/>
          </a:endParaRPr>
        </a:p>
        <a:p>
          <a:pPr algn="l" rtl="0">
            <a:defRPr sz="1000"/>
          </a:pPr>
          <a:r>
            <a:rPr lang="fr-FR" sz="1000" b="1" i="0" u="none" strike="noStrike" baseline="0">
              <a:solidFill>
                <a:srgbClr val="FF0000"/>
              </a:solidFill>
              <a:latin typeface="Arial"/>
              <a:cs typeface="Arial"/>
            </a:rPr>
            <a:t>http://www.veriti.net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179</xdr:row>
      <xdr:rowOff>114300</xdr:rowOff>
    </xdr:from>
    <xdr:to>
      <xdr:col>7</xdr:col>
      <xdr:colOff>19050</xdr:colOff>
      <xdr:row>189</xdr:row>
      <xdr:rowOff>76200</xdr:rowOff>
    </xdr:to>
    <xdr:sp macro="" textlink="">
      <xdr:nvSpPr>
        <xdr:cNvPr id="2067" name="Text Box 19"/>
        <xdr:cNvSpPr txBox="1">
          <a:spLocks noChangeArrowheads="1"/>
        </xdr:cNvSpPr>
      </xdr:nvSpPr>
      <xdr:spPr bwMode="auto">
        <a:xfrm>
          <a:off x="76200" y="23812500"/>
          <a:ext cx="6810375" cy="15811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FF"/>
              </a:solidFill>
              <a:latin typeface="Arial"/>
              <a:cs typeface="Arial"/>
            </a:rPr>
            <a:t>Pour ajouter une nouvelle zone de saisie, copier/coller les lignes 136:149 ci-dessus (dont les cellules contenant les macros ont été masquées pour ne pas être effacées par mégarde), puis adapter les adresses des références dans les cellules roses.</a:t>
          </a:r>
        </a:p>
        <a:p>
          <a:pPr algn="l" rtl="0">
            <a:defRPr sz="1000"/>
          </a:pPr>
          <a:r>
            <a:rPr lang="fr-FR" sz="1000" b="0" i="0" u="none" strike="noStrike" baseline="0">
              <a:solidFill>
                <a:srgbClr val="0000FF"/>
              </a:solidFill>
              <a:latin typeface="Arial"/>
              <a:cs typeface="Arial"/>
            </a:rPr>
            <a:t>Une fois les adaptations mises à jour, cette feuille peut être masquée.</a:t>
          </a:r>
        </a:p>
        <a:p>
          <a:pPr algn="l" rtl="0">
            <a:defRPr sz="1000"/>
          </a:pPr>
          <a:r>
            <a:rPr lang="fr-FR" sz="1000" b="0" i="0" u="none" strike="noStrike" baseline="0">
              <a:solidFill>
                <a:srgbClr val="0000FF"/>
              </a:solidFill>
              <a:latin typeface="Arial"/>
              <a:cs typeface="Arial"/>
            </a:rPr>
            <a:t>Les lignes 24 à 134 contiennent le tableau des équivalences. On peut les adapter à l'écriture des particularismes locaux (Belgique ou Suisse)</a:t>
          </a:r>
        </a:p>
        <a:p>
          <a:pPr algn="l" rtl="0">
            <a:defRPr sz="1000"/>
          </a:pPr>
          <a:endParaRPr lang="fr-FR" sz="1000" b="0" i="0" u="none" strike="noStrike" baseline="0">
            <a:solidFill>
              <a:srgbClr val="0000FF"/>
            </a:solidFill>
            <a:latin typeface="Arial"/>
            <a:cs typeface="Arial"/>
          </a:endParaRPr>
        </a:p>
        <a:p>
          <a:pPr algn="l" rtl="0">
            <a:defRPr sz="1000"/>
          </a:pPr>
          <a:r>
            <a:rPr lang="fr-FR" sz="1000" b="1" i="0" u="none" strike="noStrike" baseline="0">
              <a:solidFill>
                <a:srgbClr val="FF0000"/>
              </a:solidFill>
              <a:latin typeface="Arial"/>
              <a:cs typeface="Arial"/>
            </a:rPr>
            <a:t>Ti</a:t>
          </a:r>
          <a:endParaRPr lang="fr-FR" sz="1000" b="1" i="0" u="none" strike="noStrike" baseline="0">
            <a:solidFill>
              <a:srgbClr val="0000FF"/>
            </a:solidFill>
            <a:latin typeface="Arial"/>
            <a:cs typeface="Arial"/>
          </a:endParaRPr>
        </a:p>
        <a:p>
          <a:pPr algn="l" rtl="0">
            <a:defRPr sz="1000"/>
          </a:pPr>
          <a:endParaRPr lang="fr-FR" sz="1000" b="1" i="0" u="none" strike="noStrike" baseline="0">
            <a:solidFill>
              <a:srgbClr val="0000FF"/>
            </a:solidFill>
            <a:latin typeface="Arial"/>
            <a:cs typeface="Arial"/>
          </a:endParaRPr>
        </a:p>
        <a:p>
          <a:pPr algn="l" rtl="0">
            <a:defRPr sz="1000"/>
          </a:pPr>
          <a:r>
            <a:rPr lang="fr-FR" sz="1000" b="1" i="0" u="none" strike="noStrike" baseline="0">
              <a:solidFill>
                <a:srgbClr val="FF0000"/>
              </a:solidFill>
              <a:latin typeface="Arial"/>
              <a:cs typeface="Arial"/>
            </a:rPr>
            <a:t>http://www.veriti.net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iti.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1"/>
  <dimension ref="B1:L20"/>
  <sheetViews>
    <sheetView showGridLines="0" showRowColHeaders="0" tabSelected="1" defaultGridColor="0" colorId="61" workbookViewId="0">
      <selection activeCell="N19" sqref="N19"/>
    </sheetView>
  </sheetViews>
  <sheetFormatPr baseColWidth="10" defaultRowHeight="12.75"/>
  <cols>
    <col min="1" max="1" width="1.140625" customWidth="1"/>
    <col min="3" max="3" width="20.7109375" bestFit="1" customWidth="1"/>
    <col min="5" max="5" width="22.85546875" bestFit="1" customWidth="1"/>
  </cols>
  <sheetData>
    <row r="1" spans="2:12" ht="6" customHeight="1" thickBot="1"/>
    <row r="2" spans="2:12" ht="16.5" thickTop="1">
      <c r="B2" s="45" t="s">
        <v>180</v>
      </c>
      <c r="C2" s="46"/>
      <c r="D2" s="46"/>
      <c r="E2" s="46"/>
      <c r="F2" s="19"/>
      <c r="G2" s="20"/>
      <c r="H2" s="20"/>
    </row>
    <row r="3" spans="2:12" ht="16.5" thickBot="1">
      <c r="B3" s="47" t="s">
        <v>182</v>
      </c>
      <c r="C3" s="48"/>
      <c r="D3" s="48"/>
      <c r="E3" s="48"/>
      <c r="F3" s="19"/>
      <c r="G3" s="20"/>
      <c r="H3" s="20"/>
      <c r="L3" s="83" t="s">
        <v>201</v>
      </c>
    </row>
    <row r="4" spans="2:12" ht="14.25" thickTop="1" thickBot="1">
      <c r="B4" s="49" t="s">
        <v>178</v>
      </c>
      <c r="C4" s="50"/>
      <c r="D4" s="50"/>
      <c r="E4" s="50"/>
      <c r="F4" s="21"/>
      <c r="G4" s="22"/>
      <c r="H4" s="22"/>
    </row>
    <row r="5" spans="2:12" ht="13.5" thickBot="1">
      <c r="B5" s="51" t="s">
        <v>179</v>
      </c>
      <c r="C5" s="52"/>
      <c r="D5" s="52"/>
      <c r="E5" s="53"/>
      <c r="F5" s="22"/>
      <c r="G5" s="22"/>
      <c r="H5" s="22"/>
    </row>
    <row r="6" spans="2:12" ht="12" customHeight="1" thickTop="1" thickBot="1"/>
    <row r="7" spans="2:12" ht="16.5" thickBot="1">
      <c r="B7" s="58" t="s">
        <v>0</v>
      </c>
      <c r="C7" s="59"/>
      <c r="D7" s="56" t="s">
        <v>1</v>
      </c>
      <c r="E7" s="57"/>
    </row>
    <row r="8" spans="2:12" ht="6" customHeight="1" thickBot="1"/>
    <row r="9" spans="2:12" ht="16.5" thickBot="1">
      <c r="B9" s="58" t="s">
        <v>3</v>
      </c>
      <c r="C9" s="59"/>
      <c r="D9" s="54">
        <v>2000000</v>
      </c>
      <c r="E9" s="55"/>
    </row>
    <row r="10" spans="2:12" ht="6" customHeight="1"/>
    <row r="11" spans="2:12">
      <c r="B11" s="36" t="str">
        <f>Monnaies!B149</f>
        <v xml:space="preserve">deux millions d'euros </v>
      </c>
      <c r="C11" s="37"/>
      <c r="D11" s="37"/>
      <c r="E11" s="38"/>
    </row>
    <row r="12" spans="2:12">
      <c r="B12" s="39"/>
      <c r="C12" s="40"/>
      <c r="D12" s="40"/>
      <c r="E12" s="41"/>
    </row>
    <row r="13" spans="2:12">
      <c r="B13" s="39"/>
      <c r="C13" s="40"/>
      <c r="D13" s="40"/>
      <c r="E13" s="41"/>
    </row>
    <row r="14" spans="2:12">
      <c r="B14" s="39"/>
      <c r="C14" s="40"/>
      <c r="D14" s="40"/>
      <c r="E14" s="41"/>
    </row>
    <row r="15" spans="2:12">
      <c r="B15" s="39"/>
      <c r="C15" s="40"/>
      <c r="D15" s="40"/>
      <c r="E15" s="41"/>
    </row>
    <row r="16" spans="2:12">
      <c r="B16" s="42"/>
      <c r="C16" s="43"/>
      <c r="D16" s="43"/>
      <c r="E16" s="44"/>
    </row>
    <row r="20" spans="5:5">
      <c r="E20" s="1"/>
    </row>
  </sheetData>
  <mergeCells count="9">
    <mergeCell ref="B11:E16"/>
    <mergeCell ref="B2:E2"/>
    <mergeCell ref="B3:E3"/>
    <mergeCell ref="B4:E4"/>
    <mergeCell ref="B5:E5"/>
    <mergeCell ref="D9:E9"/>
    <mergeCell ref="D7:E7"/>
    <mergeCell ref="B7:C7"/>
    <mergeCell ref="B9:C9"/>
  </mergeCells>
  <phoneticPr fontId="2" type="noConversion"/>
  <dataValidations count="1">
    <dataValidation type="list" allowBlank="1" showInputMessage="1" showErrorMessage="1" sqref="D7">
      <formula1>OFFSET(Monnaies,0,0,COUNTA(Monnaies)+1)</formula1>
    </dataValidation>
  </dataValidations>
  <hyperlinks>
    <hyperlink ref="L3" r:id="rId1"/>
  </hyperlinks>
  <pageMargins left="0.78740157499999996" right="0.78740157499999996" top="0.984251969" bottom="0.984251969" header="0.4921259845" footer="0.4921259845"/>
  <pageSetup paperSize="9"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2"/>
  <dimension ref="B1:E28"/>
  <sheetViews>
    <sheetView showGridLines="0" showRowColHeaders="0" defaultGridColor="0" colorId="62" workbookViewId="0"/>
  </sheetViews>
  <sheetFormatPr baseColWidth="10" defaultRowHeight="12.75"/>
  <cols>
    <col min="1" max="1" width="1.140625" customWidth="1"/>
    <col min="3" max="3" width="20.7109375" bestFit="1" customWidth="1"/>
    <col min="5" max="5" width="22.85546875" bestFit="1" customWidth="1"/>
  </cols>
  <sheetData>
    <row r="1" spans="2:5" ht="6" customHeight="1" thickBot="1"/>
    <row r="2" spans="2:5" ht="13.5" thickBot="1">
      <c r="B2" s="71" t="s">
        <v>197</v>
      </c>
      <c r="C2" s="72"/>
      <c r="D2" s="72"/>
      <c r="E2" s="73"/>
    </row>
    <row r="3" spans="2:5" ht="6" customHeight="1" thickBot="1"/>
    <row r="4" spans="2:5" ht="13.5" thickBot="1">
      <c r="B4" s="68" t="s">
        <v>195</v>
      </c>
      <c r="C4" s="69"/>
      <c r="D4" s="69"/>
      <c r="E4" s="70"/>
    </row>
    <row r="5" spans="2:5" ht="6" customHeight="1" thickBot="1"/>
    <row r="6" spans="2:5" ht="16.5" thickBot="1">
      <c r="B6" s="58" t="s">
        <v>0</v>
      </c>
      <c r="C6" s="59"/>
      <c r="D6" s="56" t="s">
        <v>26</v>
      </c>
      <c r="E6" s="57"/>
    </row>
    <row r="7" spans="2:5" ht="6" customHeight="1" thickBot="1"/>
    <row r="8" spans="2:5" ht="16.5" thickBot="1">
      <c r="B8" s="58" t="s">
        <v>3</v>
      </c>
      <c r="C8" s="59"/>
      <c r="D8" s="54">
        <v>195.63</v>
      </c>
      <c r="E8" s="55"/>
    </row>
    <row r="9" spans="2:5" ht="6" customHeight="1"/>
    <row r="10" spans="2:5">
      <c r="B10" s="36" t="str">
        <f>Monnaies!B164</f>
        <v>cent quatre-vingt-quinze livres et soixante-trois pence</v>
      </c>
      <c r="C10" s="37"/>
      <c r="D10" s="37"/>
      <c r="E10" s="38"/>
    </row>
    <row r="11" spans="2:5">
      <c r="B11" s="39"/>
      <c r="C11" s="40"/>
      <c r="D11" s="40"/>
      <c r="E11" s="41"/>
    </row>
    <row r="12" spans="2:5">
      <c r="B12" s="39"/>
      <c r="C12" s="40"/>
      <c r="D12" s="40"/>
      <c r="E12" s="41"/>
    </row>
    <row r="13" spans="2:5">
      <c r="B13" s="39"/>
      <c r="C13" s="40"/>
      <c r="D13" s="40"/>
      <c r="E13" s="41"/>
    </row>
    <row r="14" spans="2:5">
      <c r="B14" s="39"/>
      <c r="C14" s="40"/>
      <c r="D14" s="40"/>
      <c r="E14" s="41"/>
    </row>
    <row r="15" spans="2:5">
      <c r="B15" s="42"/>
      <c r="C15" s="43"/>
      <c r="D15" s="43"/>
      <c r="E15" s="44"/>
    </row>
    <row r="16" spans="2:5" ht="6" customHeight="1" thickBot="1"/>
    <row r="17" spans="2:5" ht="13.5" thickBot="1">
      <c r="B17" s="68" t="s">
        <v>196</v>
      </c>
      <c r="C17" s="69"/>
      <c r="D17" s="69"/>
      <c r="E17" s="70"/>
    </row>
    <row r="18" spans="2:5" ht="6" customHeight="1" thickBot="1"/>
    <row r="19" spans="2:5" ht="16.5" thickBot="1">
      <c r="B19" s="58" t="s">
        <v>0</v>
      </c>
      <c r="C19" s="59"/>
      <c r="D19" s="56"/>
      <c r="E19" s="57"/>
    </row>
    <row r="20" spans="2:5" ht="6" customHeight="1" thickBot="1"/>
    <row r="21" spans="2:5" ht="16.5" thickBot="1">
      <c r="B21" s="58" t="s">
        <v>3</v>
      </c>
      <c r="C21" s="59"/>
      <c r="D21" s="54">
        <v>453.95</v>
      </c>
      <c r="E21" s="55"/>
    </row>
    <row r="22" spans="2:5" ht="6" customHeight="1"/>
    <row r="23" spans="2:5" ht="13.15" customHeight="1">
      <c r="B23" s="36" t="str">
        <f>Monnaies!B179</f>
        <v xml:space="preserve">quatre cent cinquante-trois virgule quatre-vingt-quinze </v>
      </c>
      <c r="C23" s="60"/>
      <c r="D23" s="60"/>
      <c r="E23" s="61"/>
    </row>
    <row r="24" spans="2:5">
      <c r="B24" s="62"/>
      <c r="C24" s="63"/>
      <c r="D24" s="63"/>
      <c r="E24" s="64"/>
    </row>
    <row r="25" spans="2:5">
      <c r="B25" s="62"/>
      <c r="C25" s="63"/>
      <c r="D25" s="63"/>
      <c r="E25" s="64"/>
    </row>
    <row r="26" spans="2:5">
      <c r="B26" s="62"/>
      <c r="C26" s="63"/>
      <c r="D26" s="63"/>
      <c r="E26" s="64"/>
    </row>
    <row r="27" spans="2:5">
      <c r="B27" s="62"/>
      <c r="C27" s="63"/>
      <c r="D27" s="63"/>
      <c r="E27" s="64"/>
    </row>
    <row r="28" spans="2:5">
      <c r="B28" s="65"/>
      <c r="C28" s="66"/>
      <c r="D28" s="66"/>
      <c r="E28" s="67"/>
    </row>
  </sheetData>
  <mergeCells count="13">
    <mergeCell ref="B10:E15"/>
    <mergeCell ref="B6:C6"/>
    <mergeCell ref="D6:E6"/>
    <mergeCell ref="B23:E28"/>
    <mergeCell ref="B21:C21"/>
    <mergeCell ref="D21:E21"/>
    <mergeCell ref="B4:E4"/>
    <mergeCell ref="B17:E17"/>
    <mergeCell ref="B2:E2"/>
    <mergeCell ref="B19:C19"/>
    <mergeCell ref="D19:E19"/>
    <mergeCell ref="B8:C8"/>
    <mergeCell ref="D8:E8"/>
  </mergeCells>
  <phoneticPr fontId="2" type="noConversion"/>
  <dataValidations count="1">
    <dataValidation type="list" allowBlank="1" showInputMessage="1" showErrorMessage="1" sqref="D6 D19">
      <formula1>OFFSET(Monnaies,0,0,COUNTA(Monnaies)+1)</formula1>
    </dataValidation>
  </dataValidations>
  <pageMargins left="0.78740157499999996" right="0.78740157499999996" top="0.984251969" bottom="0.984251969" header="0.4921259845" footer="0.4921259845"/>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3"/>
  <dimension ref="B1:G179"/>
  <sheetViews>
    <sheetView showGridLines="0" defaultGridColor="0" topLeftCell="A130" colorId="21" workbookViewId="0">
      <selection activeCell="F192" sqref="F192"/>
    </sheetView>
  </sheetViews>
  <sheetFormatPr baseColWidth="10" defaultRowHeight="12.75"/>
  <cols>
    <col min="1" max="1" width="1.140625" customWidth="1"/>
    <col min="2" max="2" width="13.7109375" customWidth="1"/>
    <col min="3" max="3" width="19.28515625" bestFit="1" customWidth="1"/>
    <col min="4" max="4" width="15.7109375" bestFit="1" customWidth="1"/>
    <col min="5" max="5" width="16.5703125" bestFit="1" customWidth="1"/>
    <col min="6" max="6" width="14.85546875" bestFit="1" customWidth="1"/>
    <col min="7" max="7" width="21.7109375" bestFit="1" customWidth="1"/>
    <col min="8" max="8" width="15.7109375" bestFit="1" customWidth="1"/>
    <col min="9" max="9" width="10.7109375" bestFit="1" customWidth="1"/>
  </cols>
  <sheetData>
    <row r="1" spans="2:7" ht="6" customHeight="1"/>
    <row r="2" spans="2:7">
      <c r="B2" s="9" t="s">
        <v>15</v>
      </c>
      <c r="C2" s="9" t="s">
        <v>16</v>
      </c>
      <c r="D2" s="9" t="s">
        <v>17</v>
      </c>
      <c r="E2" s="9" t="s">
        <v>7</v>
      </c>
      <c r="F2" s="9" t="s">
        <v>16</v>
      </c>
      <c r="G2" s="9" t="s">
        <v>8</v>
      </c>
    </row>
    <row r="3" spans="2:7">
      <c r="B3" s="10" t="s">
        <v>1</v>
      </c>
      <c r="C3" s="11" t="s">
        <v>18</v>
      </c>
      <c r="D3" s="12"/>
      <c r="E3" s="11" t="s">
        <v>9</v>
      </c>
      <c r="F3" s="11" t="s">
        <v>19</v>
      </c>
      <c r="G3" s="11" t="s">
        <v>20</v>
      </c>
    </row>
    <row r="4" spans="2:7">
      <c r="B4" s="10" t="s">
        <v>21</v>
      </c>
      <c r="C4" s="11" t="s">
        <v>21</v>
      </c>
      <c r="D4" s="12"/>
      <c r="E4" s="11" t="s">
        <v>9</v>
      </c>
      <c r="F4" s="11" t="s">
        <v>19</v>
      </c>
      <c r="G4" s="12"/>
    </row>
    <row r="5" spans="2:7">
      <c r="B5" s="10" t="s">
        <v>22</v>
      </c>
      <c r="C5" s="11" t="s">
        <v>23</v>
      </c>
      <c r="D5" s="12"/>
      <c r="E5" s="11" t="s">
        <v>9</v>
      </c>
      <c r="F5" s="11" t="s">
        <v>19</v>
      </c>
      <c r="G5" s="11" t="s">
        <v>24</v>
      </c>
    </row>
    <row r="6" spans="2:7">
      <c r="B6" s="10" t="s">
        <v>25</v>
      </c>
      <c r="C6" s="11" t="s">
        <v>25</v>
      </c>
      <c r="D6" s="12"/>
      <c r="E6" s="11" t="s">
        <v>9</v>
      </c>
      <c r="F6" s="11" t="s">
        <v>19</v>
      </c>
      <c r="G6" s="12"/>
    </row>
    <row r="7" spans="2:7">
      <c r="B7" s="10" t="s">
        <v>26</v>
      </c>
      <c r="C7" s="11" t="s">
        <v>27</v>
      </c>
      <c r="D7" s="11" t="s">
        <v>28</v>
      </c>
      <c r="E7" s="11" t="s">
        <v>29</v>
      </c>
      <c r="F7" s="11" t="s">
        <v>30</v>
      </c>
      <c r="G7" s="11" t="s">
        <v>24</v>
      </c>
    </row>
    <row r="8" spans="2:7">
      <c r="B8" s="10" t="s">
        <v>31</v>
      </c>
      <c r="C8" s="11" t="s">
        <v>31</v>
      </c>
      <c r="D8" s="11" t="s">
        <v>28</v>
      </c>
      <c r="E8" s="11" t="s">
        <v>29</v>
      </c>
      <c r="F8" s="11" t="s">
        <v>30</v>
      </c>
      <c r="G8" s="12"/>
    </row>
    <row r="9" spans="2:7">
      <c r="B9" s="10" t="s">
        <v>32</v>
      </c>
      <c r="C9" s="13" t="s">
        <v>33</v>
      </c>
      <c r="D9" s="12"/>
      <c r="E9" s="11" t="s">
        <v>29</v>
      </c>
      <c r="F9" s="11" t="s">
        <v>30</v>
      </c>
      <c r="G9" s="11"/>
    </row>
    <row r="10" spans="2:7">
      <c r="B10" s="10" t="s">
        <v>34</v>
      </c>
      <c r="C10" s="13" t="s">
        <v>35</v>
      </c>
      <c r="D10" s="11"/>
      <c r="E10" s="11" t="s">
        <v>36</v>
      </c>
      <c r="F10" s="11" t="s">
        <v>37</v>
      </c>
      <c r="G10" s="11" t="s">
        <v>24</v>
      </c>
    </row>
    <row r="11" spans="2:7">
      <c r="B11" s="10" t="s">
        <v>38</v>
      </c>
      <c r="C11" s="13" t="s">
        <v>38</v>
      </c>
      <c r="D11" s="11"/>
      <c r="E11" s="11" t="s">
        <v>39</v>
      </c>
      <c r="F11" s="11" t="s">
        <v>40</v>
      </c>
      <c r="G11" s="11" t="s">
        <v>24</v>
      </c>
    </row>
    <row r="12" spans="2:7">
      <c r="B12" s="10" t="s">
        <v>41</v>
      </c>
      <c r="C12" s="13" t="s">
        <v>42</v>
      </c>
      <c r="D12" s="11"/>
      <c r="E12" s="11" t="s">
        <v>43</v>
      </c>
      <c r="F12" s="11" t="s">
        <v>43</v>
      </c>
      <c r="G12" s="11" t="s">
        <v>24</v>
      </c>
    </row>
    <row r="13" spans="2:7">
      <c r="B13" s="10"/>
      <c r="C13" s="13"/>
      <c r="D13" s="11"/>
      <c r="E13" s="11"/>
      <c r="F13" s="11"/>
      <c r="G13" s="11"/>
    </row>
    <row r="14" spans="2:7">
      <c r="B14" s="10"/>
      <c r="C14" s="13"/>
      <c r="D14" s="11"/>
      <c r="E14" s="11"/>
      <c r="F14" s="11"/>
      <c r="G14" s="11"/>
    </row>
    <row r="15" spans="2:7">
      <c r="B15" s="14"/>
      <c r="C15" s="15"/>
      <c r="D15" s="12"/>
      <c r="E15" s="12"/>
      <c r="F15" s="12"/>
      <c r="G15" s="12"/>
    </row>
    <row r="16" spans="2:7">
      <c r="B16" s="14"/>
      <c r="C16" s="15"/>
      <c r="D16" s="12"/>
      <c r="E16" s="12"/>
      <c r="F16" s="12"/>
      <c r="G16" s="12"/>
    </row>
    <row r="17" spans="2:7">
      <c r="B17" s="14"/>
      <c r="C17" s="15"/>
      <c r="D17" s="12"/>
      <c r="E17" s="12"/>
      <c r="F17" s="12"/>
      <c r="G17" s="12"/>
    </row>
    <row r="18" spans="2:7">
      <c r="B18" s="14"/>
      <c r="C18" s="15"/>
      <c r="D18" s="12"/>
      <c r="E18" s="12"/>
      <c r="F18" s="12"/>
      <c r="G18" s="12"/>
    </row>
    <row r="19" spans="2:7">
      <c r="B19" s="14"/>
      <c r="C19" s="15"/>
      <c r="D19" s="12"/>
      <c r="E19" s="12"/>
      <c r="F19" s="12"/>
      <c r="G19" s="12"/>
    </row>
    <row r="20" spans="2:7">
      <c r="B20" s="14"/>
      <c r="C20" s="15"/>
      <c r="D20" s="12"/>
      <c r="E20" s="12"/>
      <c r="F20" s="12"/>
      <c r="G20" s="12"/>
    </row>
    <row r="21" spans="2:7">
      <c r="B21" s="14"/>
      <c r="C21" s="15"/>
      <c r="D21" s="12"/>
      <c r="E21" s="12"/>
      <c r="F21" s="12"/>
      <c r="G21" s="12"/>
    </row>
    <row r="22" spans="2:7">
      <c r="B22" s="14"/>
      <c r="C22" s="15"/>
      <c r="D22" s="12"/>
      <c r="E22" s="12"/>
      <c r="F22" s="12"/>
      <c r="G22" s="12"/>
    </row>
    <row r="23" spans="2:7" ht="6" customHeight="1"/>
    <row r="24" spans="2:7">
      <c r="B24" s="30" t="s">
        <v>4</v>
      </c>
      <c r="C24" s="2" t="s">
        <v>2</v>
      </c>
    </row>
    <row r="25" spans="2:7">
      <c r="B25" s="31">
        <v>0</v>
      </c>
      <c r="C25" s="16" t="s">
        <v>46</v>
      </c>
    </row>
    <row r="26" spans="2:7">
      <c r="B26" s="32">
        <v>1</v>
      </c>
      <c r="C26" s="17" t="s">
        <v>47</v>
      </c>
    </row>
    <row r="27" spans="2:7">
      <c r="B27" s="32">
        <v>2</v>
      </c>
      <c r="C27" s="17" t="s">
        <v>48</v>
      </c>
    </row>
    <row r="28" spans="2:7">
      <c r="B28" s="32">
        <v>3</v>
      </c>
      <c r="C28" s="17" t="s">
        <v>49</v>
      </c>
    </row>
    <row r="29" spans="2:7">
      <c r="B29" s="32">
        <v>4</v>
      </c>
      <c r="C29" s="17" t="s">
        <v>50</v>
      </c>
    </row>
    <row r="30" spans="2:7">
      <c r="B30" s="32">
        <v>5</v>
      </c>
      <c r="C30" s="17" t="s">
        <v>51</v>
      </c>
    </row>
    <row r="31" spans="2:7">
      <c r="B31" s="32">
        <v>6</v>
      </c>
      <c r="C31" s="17" t="s">
        <v>52</v>
      </c>
    </row>
    <row r="32" spans="2:7">
      <c r="B32" s="32">
        <v>7</v>
      </c>
      <c r="C32" s="17" t="s">
        <v>53</v>
      </c>
    </row>
    <row r="33" spans="2:3">
      <c r="B33" s="32">
        <v>8</v>
      </c>
      <c r="C33" s="17" t="s">
        <v>54</v>
      </c>
    </row>
    <row r="34" spans="2:3">
      <c r="B34" s="32">
        <v>9</v>
      </c>
      <c r="C34" s="17" t="s">
        <v>55</v>
      </c>
    </row>
    <row r="35" spans="2:3">
      <c r="B35" s="32">
        <v>10</v>
      </c>
      <c r="C35" s="17" t="s">
        <v>56</v>
      </c>
    </row>
    <row r="36" spans="2:3">
      <c r="B36" s="32">
        <v>11</v>
      </c>
      <c r="C36" s="17" t="s">
        <v>57</v>
      </c>
    </row>
    <row r="37" spans="2:3">
      <c r="B37" s="32">
        <v>12</v>
      </c>
      <c r="C37" s="17" t="s">
        <v>58</v>
      </c>
    </row>
    <row r="38" spans="2:3">
      <c r="B38" s="32">
        <v>13</v>
      </c>
      <c r="C38" s="17" t="s">
        <v>59</v>
      </c>
    </row>
    <row r="39" spans="2:3">
      <c r="B39" s="32">
        <v>14</v>
      </c>
      <c r="C39" s="17" t="s">
        <v>60</v>
      </c>
    </row>
    <row r="40" spans="2:3">
      <c r="B40" s="32">
        <v>15</v>
      </c>
      <c r="C40" s="17" t="s">
        <v>61</v>
      </c>
    </row>
    <row r="41" spans="2:3">
      <c r="B41" s="32">
        <v>16</v>
      </c>
      <c r="C41" s="17" t="s">
        <v>62</v>
      </c>
    </row>
    <row r="42" spans="2:3">
      <c r="B42" s="32">
        <v>17</v>
      </c>
      <c r="C42" s="17" t="s">
        <v>63</v>
      </c>
    </row>
    <row r="43" spans="2:3">
      <c r="B43" s="32">
        <v>18</v>
      </c>
      <c r="C43" s="17" t="s">
        <v>64</v>
      </c>
    </row>
    <row r="44" spans="2:3">
      <c r="B44" s="32">
        <v>19</v>
      </c>
      <c r="C44" s="17" t="s">
        <v>65</v>
      </c>
    </row>
    <row r="45" spans="2:3">
      <c r="B45" s="32">
        <v>20</v>
      </c>
      <c r="C45" s="17" t="s">
        <v>66</v>
      </c>
    </row>
    <row r="46" spans="2:3">
      <c r="B46" s="32">
        <v>21</v>
      </c>
      <c r="C46" s="17" t="s">
        <v>67</v>
      </c>
    </row>
    <row r="47" spans="2:3">
      <c r="B47" s="32">
        <v>22</v>
      </c>
      <c r="C47" s="17" t="s">
        <v>68</v>
      </c>
    </row>
    <row r="48" spans="2:3">
      <c r="B48" s="32">
        <v>23</v>
      </c>
      <c r="C48" s="17" t="s">
        <v>69</v>
      </c>
    </row>
    <row r="49" spans="2:3">
      <c r="B49" s="32">
        <v>24</v>
      </c>
      <c r="C49" s="17" t="s">
        <v>70</v>
      </c>
    </row>
    <row r="50" spans="2:3">
      <c r="B50" s="32">
        <v>25</v>
      </c>
      <c r="C50" s="17" t="s">
        <v>71</v>
      </c>
    </row>
    <row r="51" spans="2:3">
      <c r="B51" s="32">
        <v>26</v>
      </c>
      <c r="C51" s="17" t="s">
        <v>72</v>
      </c>
    </row>
    <row r="52" spans="2:3">
      <c r="B52" s="32">
        <v>27</v>
      </c>
      <c r="C52" s="17" t="s">
        <v>73</v>
      </c>
    </row>
    <row r="53" spans="2:3">
      <c r="B53" s="32">
        <v>28</v>
      </c>
      <c r="C53" s="17" t="s">
        <v>74</v>
      </c>
    </row>
    <row r="54" spans="2:3">
      <c r="B54" s="32">
        <v>29</v>
      </c>
      <c r="C54" s="17" t="s">
        <v>75</v>
      </c>
    </row>
    <row r="55" spans="2:3">
      <c r="B55" s="32">
        <v>30</v>
      </c>
      <c r="C55" s="17" t="s">
        <v>76</v>
      </c>
    </row>
    <row r="56" spans="2:3">
      <c r="B56" s="32">
        <v>31</v>
      </c>
      <c r="C56" s="17" t="s">
        <v>77</v>
      </c>
    </row>
    <row r="57" spans="2:3">
      <c r="B57" s="32">
        <v>32</v>
      </c>
      <c r="C57" s="17" t="s">
        <v>78</v>
      </c>
    </row>
    <row r="58" spans="2:3">
      <c r="B58" s="32">
        <v>33</v>
      </c>
      <c r="C58" s="17" t="s">
        <v>79</v>
      </c>
    </row>
    <row r="59" spans="2:3">
      <c r="B59" s="32">
        <v>34</v>
      </c>
      <c r="C59" s="17" t="s">
        <v>80</v>
      </c>
    </row>
    <row r="60" spans="2:3">
      <c r="B60" s="32">
        <v>35</v>
      </c>
      <c r="C60" s="17" t="s">
        <v>81</v>
      </c>
    </row>
    <row r="61" spans="2:3">
      <c r="B61" s="32">
        <v>36</v>
      </c>
      <c r="C61" s="17" t="s">
        <v>82</v>
      </c>
    </row>
    <row r="62" spans="2:3">
      <c r="B62" s="32">
        <v>37</v>
      </c>
      <c r="C62" s="17" t="s">
        <v>83</v>
      </c>
    </row>
    <row r="63" spans="2:3">
      <c r="B63" s="32">
        <v>38</v>
      </c>
      <c r="C63" s="17" t="s">
        <v>84</v>
      </c>
    </row>
    <row r="64" spans="2:3">
      <c r="B64" s="32">
        <v>39</v>
      </c>
      <c r="C64" s="17" t="s">
        <v>85</v>
      </c>
    </row>
    <row r="65" spans="2:3">
      <c r="B65" s="32">
        <v>40</v>
      </c>
      <c r="C65" s="17" t="s">
        <v>86</v>
      </c>
    </row>
    <row r="66" spans="2:3">
      <c r="B66" s="32">
        <v>41</v>
      </c>
      <c r="C66" s="17" t="s">
        <v>87</v>
      </c>
    </row>
    <row r="67" spans="2:3">
      <c r="B67" s="32">
        <v>42</v>
      </c>
      <c r="C67" s="17" t="s">
        <v>88</v>
      </c>
    </row>
    <row r="68" spans="2:3">
      <c r="B68" s="32">
        <v>43</v>
      </c>
      <c r="C68" s="17" t="s">
        <v>89</v>
      </c>
    </row>
    <row r="69" spans="2:3">
      <c r="B69" s="32">
        <v>44</v>
      </c>
      <c r="C69" s="17" t="s">
        <v>90</v>
      </c>
    </row>
    <row r="70" spans="2:3">
      <c r="B70" s="32">
        <v>45</v>
      </c>
      <c r="C70" s="17" t="s">
        <v>91</v>
      </c>
    </row>
    <row r="71" spans="2:3">
      <c r="B71" s="32">
        <v>46</v>
      </c>
      <c r="C71" s="17" t="s">
        <v>92</v>
      </c>
    </row>
    <row r="72" spans="2:3">
      <c r="B72" s="32">
        <v>47</v>
      </c>
      <c r="C72" s="17" t="s">
        <v>93</v>
      </c>
    </row>
    <row r="73" spans="2:3">
      <c r="B73" s="32">
        <v>48</v>
      </c>
      <c r="C73" s="17" t="s">
        <v>94</v>
      </c>
    </row>
    <row r="74" spans="2:3">
      <c r="B74" s="32">
        <v>49</v>
      </c>
      <c r="C74" s="17" t="s">
        <v>95</v>
      </c>
    </row>
    <row r="75" spans="2:3">
      <c r="B75" s="32">
        <v>50</v>
      </c>
      <c r="C75" s="17" t="s">
        <v>96</v>
      </c>
    </row>
    <row r="76" spans="2:3">
      <c r="B76" s="32">
        <v>51</v>
      </c>
      <c r="C76" s="17" t="s">
        <v>97</v>
      </c>
    </row>
    <row r="77" spans="2:3">
      <c r="B77" s="32">
        <v>52</v>
      </c>
      <c r="C77" s="17" t="s">
        <v>98</v>
      </c>
    </row>
    <row r="78" spans="2:3">
      <c r="B78" s="32">
        <v>53</v>
      </c>
      <c r="C78" s="17" t="s">
        <v>99</v>
      </c>
    </row>
    <row r="79" spans="2:3">
      <c r="B79" s="32">
        <v>54</v>
      </c>
      <c r="C79" s="17" t="s">
        <v>100</v>
      </c>
    </row>
    <row r="80" spans="2:3">
      <c r="B80" s="32">
        <v>55</v>
      </c>
      <c r="C80" s="17" t="s">
        <v>101</v>
      </c>
    </row>
    <row r="81" spans="2:6">
      <c r="B81" s="32">
        <v>56</v>
      </c>
      <c r="C81" s="17" t="s">
        <v>102</v>
      </c>
    </row>
    <row r="82" spans="2:6">
      <c r="B82" s="32">
        <v>57</v>
      </c>
      <c r="C82" s="17" t="s">
        <v>103</v>
      </c>
    </row>
    <row r="83" spans="2:6">
      <c r="B83" s="32">
        <v>58</v>
      </c>
      <c r="C83" s="17" t="s">
        <v>104</v>
      </c>
    </row>
    <row r="84" spans="2:6">
      <c r="B84" s="32">
        <v>59</v>
      </c>
      <c r="C84" s="17" t="s">
        <v>105</v>
      </c>
    </row>
    <row r="85" spans="2:6">
      <c r="B85" s="32">
        <v>60</v>
      </c>
      <c r="C85" s="17" t="s">
        <v>106</v>
      </c>
    </row>
    <row r="86" spans="2:6">
      <c r="B86" s="32">
        <v>61</v>
      </c>
      <c r="C86" s="17" t="s">
        <v>107</v>
      </c>
    </row>
    <row r="87" spans="2:6">
      <c r="B87" s="32">
        <v>62</v>
      </c>
      <c r="C87" s="17" t="s">
        <v>108</v>
      </c>
    </row>
    <row r="88" spans="2:6">
      <c r="B88" s="32">
        <v>63</v>
      </c>
      <c r="C88" s="17" t="s">
        <v>109</v>
      </c>
    </row>
    <row r="89" spans="2:6">
      <c r="B89" s="32">
        <v>64</v>
      </c>
      <c r="C89" s="17" t="s">
        <v>110</v>
      </c>
    </row>
    <row r="90" spans="2:6">
      <c r="B90" s="32">
        <v>65</v>
      </c>
      <c r="C90" s="17" t="s">
        <v>111</v>
      </c>
    </row>
    <row r="91" spans="2:6">
      <c r="B91" s="32">
        <v>66</v>
      </c>
      <c r="C91" s="17" t="s">
        <v>112</v>
      </c>
    </row>
    <row r="92" spans="2:6">
      <c r="B92" s="32">
        <v>67</v>
      </c>
      <c r="C92" s="17" t="s">
        <v>113</v>
      </c>
      <c r="E92" s="35" t="s">
        <v>193</v>
      </c>
    </row>
    <row r="93" spans="2:6">
      <c r="B93" s="32">
        <v>68</v>
      </c>
      <c r="C93" s="17" t="s">
        <v>114</v>
      </c>
      <c r="E93" s="35" t="s">
        <v>194</v>
      </c>
    </row>
    <row r="94" spans="2:6">
      <c r="B94" s="32">
        <v>69</v>
      </c>
      <c r="C94" s="17" t="s">
        <v>115</v>
      </c>
      <c r="E94" s="2" t="s">
        <v>44</v>
      </c>
      <c r="F94" s="2" t="s">
        <v>45</v>
      </c>
    </row>
    <row r="95" spans="2:6">
      <c r="B95" s="32">
        <v>70</v>
      </c>
      <c r="C95" s="17" t="s">
        <v>116</v>
      </c>
      <c r="E95" s="17" t="s">
        <v>117</v>
      </c>
      <c r="F95" s="17" t="s">
        <v>117</v>
      </c>
    </row>
    <row r="96" spans="2:6">
      <c r="B96" s="32">
        <v>71</v>
      </c>
      <c r="C96" s="17" t="s">
        <v>118</v>
      </c>
      <c r="E96" s="17" t="s">
        <v>119</v>
      </c>
      <c r="F96" s="17" t="s">
        <v>119</v>
      </c>
    </row>
    <row r="97" spans="2:6">
      <c r="B97" s="32">
        <v>72</v>
      </c>
      <c r="C97" s="17" t="s">
        <v>120</v>
      </c>
      <c r="E97" s="17" t="s">
        <v>121</v>
      </c>
      <c r="F97" s="17" t="s">
        <v>121</v>
      </c>
    </row>
    <row r="98" spans="2:6">
      <c r="B98" s="32">
        <v>73</v>
      </c>
      <c r="C98" s="17" t="s">
        <v>122</v>
      </c>
      <c r="E98" s="17" t="s">
        <v>123</v>
      </c>
      <c r="F98" s="17" t="s">
        <v>123</v>
      </c>
    </row>
    <row r="99" spans="2:6">
      <c r="B99" s="32">
        <v>74</v>
      </c>
      <c r="C99" s="17" t="s">
        <v>124</v>
      </c>
      <c r="E99" s="17" t="s">
        <v>125</v>
      </c>
      <c r="F99" s="17" t="s">
        <v>125</v>
      </c>
    </row>
    <row r="100" spans="2:6">
      <c r="B100" s="32">
        <v>75</v>
      </c>
      <c r="C100" s="17" t="s">
        <v>126</v>
      </c>
      <c r="E100" s="17" t="s">
        <v>127</v>
      </c>
      <c r="F100" s="17" t="s">
        <v>127</v>
      </c>
    </row>
    <row r="101" spans="2:6">
      <c r="B101" s="32">
        <v>76</v>
      </c>
      <c r="C101" s="17" t="s">
        <v>128</v>
      </c>
      <c r="E101" s="17" t="s">
        <v>129</v>
      </c>
      <c r="F101" s="17" t="s">
        <v>129</v>
      </c>
    </row>
    <row r="102" spans="2:6">
      <c r="B102" s="32">
        <v>77</v>
      </c>
      <c r="C102" s="17" t="s">
        <v>130</v>
      </c>
      <c r="E102" s="17" t="s">
        <v>131</v>
      </c>
      <c r="F102" s="17" t="s">
        <v>131</v>
      </c>
    </row>
    <row r="103" spans="2:6">
      <c r="B103" s="32">
        <v>78</v>
      </c>
      <c r="C103" s="17" t="s">
        <v>132</v>
      </c>
      <c r="E103" s="17" t="s">
        <v>133</v>
      </c>
      <c r="F103" s="17" t="s">
        <v>133</v>
      </c>
    </row>
    <row r="104" spans="2:6">
      <c r="B104" s="32">
        <v>79</v>
      </c>
      <c r="C104" s="17" t="s">
        <v>134</v>
      </c>
      <c r="E104" s="17" t="s">
        <v>135</v>
      </c>
      <c r="F104" s="17" t="s">
        <v>135</v>
      </c>
    </row>
    <row r="105" spans="2:6">
      <c r="B105" s="32">
        <v>80</v>
      </c>
      <c r="C105" s="17" t="s">
        <v>136</v>
      </c>
      <c r="E105" s="17" t="s">
        <v>136</v>
      </c>
      <c r="F105" s="17" t="s">
        <v>183</v>
      </c>
    </row>
    <row r="106" spans="2:6">
      <c r="B106" s="32">
        <v>81</v>
      </c>
      <c r="C106" s="17" t="s">
        <v>137</v>
      </c>
      <c r="E106" s="17" t="s">
        <v>137</v>
      </c>
      <c r="F106" s="17" t="s">
        <v>184</v>
      </c>
    </row>
    <row r="107" spans="2:6">
      <c r="B107" s="32">
        <v>82</v>
      </c>
      <c r="C107" s="17" t="s">
        <v>138</v>
      </c>
      <c r="E107" s="17" t="s">
        <v>138</v>
      </c>
      <c r="F107" s="17" t="s">
        <v>185</v>
      </c>
    </row>
    <row r="108" spans="2:6">
      <c r="B108" s="32">
        <v>83</v>
      </c>
      <c r="C108" s="17" t="s">
        <v>139</v>
      </c>
      <c r="E108" s="17" t="s">
        <v>139</v>
      </c>
      <c r="F108" s="17" t="s">
        <v>186</v>
      </c>
    </row>
    <row r="109" spans="2:6">
      <c r="B109" s="32">
        <v>84</v>
      </c>
      <c r="C109" s="17" t="s">
        <v>140</v>
      </c>
      <c r="E109" s="17" t="s">
        <v>140</v>
      </c>
      <c r="F109" s="17" t="s">
        <v>187</v>
      </c>
    </row>
    <row r="110" spans="2:6">
      <c r="B110" s="32">
        <v>85</v>
      </c>
      <c r="C110" s="17" t="s">
        <v>141</v>
      </c>
      <c r="E110" s="17" t="s">
        <v>141</v>
      </c>
      <c r="F110" s="17" t="s">
        <v>188</v>
      </c>
    </row>
    <row r="111" spans="2:6">
      <c r="B111" s="32">
        <v>86</v>
      </c>
      <c r="C111" s="17" t="s">
        <v>142</v>
      </c>
      <c r="E111" s="17" t="s">
        <v>142</v>
      </c>
      <c r="F111" s="17" t="s">
        <v>189</v>
      </c>
    </row>
    <row r="112" spans="2:6">
      <c r="B112" s="32">
        <v>87</v>
      </c>
      <c r="C112" s="17" t="s">
        <v>143</v>
      </c>
      <c r="E112" s="17" t="s">
        <v>143</v>
      </c>
      <c r="F112" s="17" t="s">
        <v>190</v>
      </c>
    </row>
    <row r="113" spans="2:6">
      <c r="B113" s="32">
        <v>88</v>
      </c>
      <c r="C113" s="17" t="s">
        <v>144</v>
      </c>
      <c r="E113" s="17" t="s">
        <v>144</v>
      </c>
      <c r="F113" s="17" t="s">
        <v>191</v>
      </c>
    </row>
    <row r="114" spans="2:6">
      <c r="B114" s="32">
        <v>89</v>
      </c>
      <c r="C114" s="17" t="s">
        <v>145</v>
      </c>
      <c r="E114" s="17" t="s">
        <v>145</v>
      </c>
      <c r="F114" s="17" t="s">
        <v>192</v>
      </c>
    </row>
    <row r="115" spans="2:6">
      <c r="B115" s="32">
        <v>90</v>
      </c>
      <c r="C115" s="17" t="s">
        <v>146</v>
      </c>
      <c r="E115" s="17" t="s">
        <v>147</v>
      </c>
      <c r="F115" s="17" t="s">
        <v>147</v>
      </c>
    </row>
    <row r="116" spans="2:6">
      <c r="B116" s="32">
        <v>91</v>
      </c>
      <c r="C116" s="17" t="s">
        <v>148</v>
      </c>
      <c r="E116" s="17" t="s">
        <v>149</v>
      </c>
      <c r="F116" s="17" t="s">
        <v>149</v>
      </c>
    </row>
    <row r="117" spans="2:6">
      <c r="B117" s="32">
        <v>92</v>
      </c>
      <c r="C117" s="17" t="s">
        <v>150</v>
      </c>
      <c r="E117" s="17" t="s">
        <v>151</v>
      </c>
      <c r="F117" s="17" t="s">
        <v>151</v>
      </c>
    </row>
    <row r="118" spans="2:6">
      <c r="B118" s="32">
        <v>93</v>
      </c>
      <c r="C118" s="17" t="s">
        <v>152</v>
      </c>
      <c r="E118" s="17" t="s">
        <v>153</v>
      </c>
      <c r="F118" s="17" t="s">
        <v>153</v>
      </c>
    </row>
    <row r="119" spans="2:6">
      <c r="B119" s="32">
        <v>94</v>
      </c>
      <c r="C119" s="17" t="s">
        <v>154</v>
      </c>
      <c r="E119" s="17" t="s">
        <v>155</v>
      </c>
      <c r="F119" s="17" t="s">
        <v>155</v>
      </c>
    </row>
    <row r="120" spans="2:6">
      <c r="B120" s="32">
        <v>95</v>
      </c>
      <c r="C120" s="17" t="s">
        <v>156</v>
      </c>
      <c r="E120" s="17" t="s">
        <v>157</v>
      </c>
      <c r="F120" s="17" t="s">
        <v>157</v>
      </c>
    </row>
    <row r="121" spans="2:6">
      <c r="B121" s="32">
        <v>96</v>
      </c>
      <c r="C121" s="17" t="s">
        <v>158</v>
      </c>
      <c r="E121" s="17" t="s">
        <v>159</v>
      </c>
      <c r="F121" s="17" t="s">
        <v>159</v>
      </c>
    </row>
    <row r="122" spans="2:6">
      <c r="B122" s="32">
        <v>97</v>
      </c>
      <c r="C122" s="17" t="s">
        <v>160</v>
      </c>
      <c r="E122" s="17" t="s">
        <v>161</v>
      </c>
      <c r="F122" s="17" t="s">
        <v>161</v>
      </c>
    </row>
    <row r="123" spans="2:6">
      <c r="B123" s="32">
        <v>98</v>
      </c>
      <c r="C123" s="17" t="s">
        <v>162</v>
      </c>
      <c r="E123" s="17" t="s">
        <v>163</v>
      </c>
      <c r="F123" s="17" t="s">
        <v>163</v>
      </c>
    </row>
    <row r="124" spans="2:6">
      <c r="B124" s="32">
        <v>99</v>
      </c>
      <c r="C124" s="17" t="s">
        <v>164</v>
      </c>
      <c r="E124" s="17" t="s">
        <v>165</v>
      </c>
      <c r="F124" s="17" t="s">
        <v>165</v>
      </c>
    </row>
    <row r="125" spans="2:6">
      <c r="B125" s="32">
        <v>100</v>
      </c>
      <c r="C125" s="17" t="s">
        <v>9</v>
      </c>
    </row>
    <row r="126" spans="2:6">
      <c r="B126" s="32" t="s">
        <v>166</v>
      </c>
      <c r="C126" s="17" t="s">
        <v>19</v>
      </c>
    </row>
    <row r="127" spans="2:6">
      <c r="B127" s="32">
        <v>1000</v>
      </c>
      <c r="C127" s="17" t="s">
        <v>12</v>
      </c>
    </row>
    <row r="128" spans="2:6">
      <c r="B128" s="32" t="s">
        <v>167</v>
      </c>
      <c r="C128" s="17" t="s">
        <v>12</v>
      </c>
    </row>
    <row r="129" spans="2:7">
      <c r="B129" s="32">
        <v>1000000</v>
      </c>
      <c r="C129" s="17" t="s">
        <v>168</v>
      </c>
    </row>
    <row r="130" spans="2:7">
      <c r="B130" s="32" t="s">
        <v>169</v>
      </c>
      <c r="C130" s="17" t="s">
        <v>169</v>
      </c>
    </row>
    <row r="131" spans="2:7">
      <c r="B131" s="32">
        <v>1000000000</v>
      </c>
      <c r="C131" s="17" t="s">
        <v>170</v>
      </c>
    </row>
    <row r="132" spans="2:7">
      <c r="B132" s="32" t="s">
        <v>171</v>
      </c>
      <c r="C132" s="17" t="s">
        <v>171</v>
      </c>
    </row>
    <row r="133" spans="2:7" ht="25.5">
      <c r="B133" s="33" t="s">
        <v>172</v>
      </c>
      <c r="C133" s="34" t="s">
        <v>173</v>
      </c>
    </row>
    <row r="134" spans="2:7" ht="38.25">
      <c r="B134" s="33" t="s">
        <v>174</v>
      </c>
      <c r="C134" s="34" t="s">
        <v>175</v>
      </c>
    </row>
    <row r="135" spans="2:7" ht="6" customHeight="1"/>
    <row r="136" spans="2:7">
      <c r="B136" s="26"/>
      <c r="C136" s="25" t="s">
        <v>4</v>
      </c>
      <c r="D136" s="25" t="s">
        <v>177</v>
      </c>
      <c r="E136" s="74" t="s">
        <v>198</v>
      </c>
      <c r="F136" s="75"/>
      <c r="G136" s="76"/>
    </row>
    <row r="137" spans="2:7">
      <c r="B137" s="27"/>
      <c r="C137" s="23">
        <f>Saisie!D9</f>
        <v>2000000</v>
      </c>
      <c r="D137" s="24" t="str">
        <f>Saisie!D7</f>
        <v>euro</v>
      </c>
      <c r="E137" s="77"/>
      <c r="F137" s="78"/>
      <c r="G137" s="79"/>
    </row>
    <row r="138" spans="2:7" hidden="1">
      <c r="B138" s="28"/>
      <c r="C138" s="2"/>
      <c r="D138" s="2" t="s">
        <v>181</v>
      </c>
      <c r="E138" s="3" t="s">
        <v>6</v>
      </c>
      <c r="F138" s="2" t="s">
        <v>7</v>
      </c>
      <c r="G138" s="2" t="s">
        <v>8</v>
      </c>
    </row>
    <row r="139" spans="2:7" hidden="1">
      <c r="B139" s="18">
        <v>1</v>
      </c>
      <c r="C139" s="4"/>
      <c r="D139" s="5">
        <f>IF(D137=0,COUNTA(Monnaies)+1,MATCH(D137,Monnaies,0))</f>
        <v>1</v>
      </c>
      <c r="E139" s="5" t="str">
        <f>IF(OR(D137=0,AND(SUM(C140:C147)=0,C148&gt;0)),"",INDEX(TabMonnaies,D139,IF(C137&lt;2,1,2)))</f>
        <v>euros</v>
      </c>
      <c r="F139" s="5" t="str">
        <f>IF(OR(C148=0,D137=0),"",INDEX(TabMonnaies,D139,IF(C148=1,4,5)))</f>
        <v/>
      </c>
      <c r="G139" s="5" t="str">
        <f>IF(AND(OR(F141&lt;&gt;"",F143&lt;&gt;""),SUM(C144:C147)=0),IF(INDEX(TabMonnaies,D139,6)=0,"",INDEX(TabMonnaies,D139,6)),"")</f>
        <v>d'</v>
      </c>
    </row>
    <row r="140" spans="2:7" hidden="1">
      <c r="B140" s="6" t="s">
        <v>9</v>
      </c>
      <c r="C140" s="7">
        <f>INT(C137/100000000000)</f>
        <v>0</v>
      </c>
      <c r="D140" s="7">
        <f>C140*100000000000</f>
        <v>0</v>
      </c>
      <c r="E140" s="7" t="str">
        <f>IF(C140&lt;=1,"",INDEX(TabLangues,C140+1,2))</f>
        <v/>
      </c>
      <c r="F140" s="7" t="str">
        <f>IF(C140=0,"",IF(C140=1,$C$125,IF(C141&gt;0,$C$125,$C$126)))</f>
        <v/>
      </c>
      <c r="G140" s="7" t="str">
        <f t="shared" ref="G140:G146" si="0">IF(AND(E140="",F140=""),"",E140 &amp; IF(E140="",""," ") &amp; F140 &amp; " ")</f>
        <v/>
      </c>
    </row>
    <row r="141" spans="2:7" hidden="1">
      <c r="B141" s="6" t="s">
        <v>10</v>
      </c>
      <c r="C141" s="7">
        <f>INT((C137-D140)/1000000000)</f>
        <v>0</v>
      </c>
      <c r="D141" s="7">
        <f>C141*1000000000</f>
        <v>0</v>
      </c>
      <c r="E141" s="7" t="str">
        <f>IF(OR(AND(C140&gt;0,C141=0),AND(C140=0,C141&lt;=1)),"",INDEX(TabLangues,C141+1,2))</f>
        <v/>
      </c>
      <c r="F141" s="7" t="str">
        <f>IF(AND(C141=0,C140=0),"",IF(AND(C140=0,C141=1),$C$131,$C$132))</f>
        <v/>
      </c>
      <c r="G141" s="7" t="str">
        <f t="shared" si="0"/>
        <v/>
      </c>
    </row>
    <row r="142" spans="2:7" hidden="1">
      <c r="B142" s="6" t="s">
        <v>9</v>
      </c>
      <c r="C142" s="7">
        <f>INT((C137-(D140+D141))/100000000)</f>
        <v>0</v>
      </c>
      <c r="D142" s="7">
        <f>C142*100000000</f>
        <v>0</v>
      </c>
      <c r="E142" s="7" t="str">
        <f>IF(C142&lt;=1,"",INDEX(TabLangues,C142+1,2))</f>
        <v/>
      </c>
      <c r="F142" s="7" t="str">
        <f>IF(C142=0,"",IF(C142=1,$C$125,IF(C143&gt;0,$C$125,$C$126)))</f>
        <v/>
      </c>
      <c r="G142" s="7" t="str">
        <f t="shared" si="0"/>
        <v/>
      </c>
    </row>
    <row r="143" spans="2:7" hidden="1">
      <c r="B143" s="6" t="s">
        <v>11</v>
      </c>
      <c r="C143" s="7">
        <f>INT((C137-(D140+D141+D142))/1000000)</f>
        <v>2</v>
      </c>
      <c r="D143" s="7">
        <f>C143*1000000</f>
        <v>2000000</v>
      </c>
      <c r="E143" s="7" t="str">
        <f>IF(OR(AND(C142&gt;0,C143=0),AND(C142=0,C143&lt;=1)),"",INDEX(TabLangues,C143+1,2))</f>
        <v>deux</v>
      </c>
      <c r="F143" s="7" t="str">
        <f>IF(AND(C143=0,C142=0),"",IF(AND(C142=0,C143=1),$C$129,$C$130))</f>
        <v>millions</v>
      </c>
      <c r="G143" s="7" t="str">
        <f t="shared" si="0"/>
        <v xml:space="preserve">deux millions </v>
      </c>
    </row>
    <row r="144" spans="2:7" hidden="1">
      <c r="B144" s="6" t="s">
        <v>9</v>
      </c>
      <c r="C144" s="7">
        <f>INT((C137-(D140+D141+D142+D143))/100000)</f>
        <v>0</v>
      </c>
      <c r="D144" s="7">
        <f>C144*100000</f>
        <v>0</v>
      </c>
      <c r="E144" s="7" t="str">
        <f>IF(C144&lt;=1,"",INDEX(TabLangues,C144+1,2))</f>
        <v/>
      </c>
      <c r="F144" s="7" t="str">
        <f>IF(C144=0,"",IF(C144=1,$C$125,IF(C145&gt;0,$C$125,$C$126)))</f>
        <v/>
      </c>
      <c r="G144" s="7" t="str">
        <f t="shared" si="0"/>
        <v/>
      </c>
    </row>
    <row r="145" spans="2:7" hidden="1">
      <c r="B145" s="6" t="s">
        <v>12</v>
      </c>
      <c r="C145" s="7">
        <f>INT((C137-(D140+D141+D142+D143+D144))/1000)</f>
        <v>0</v>
      </c>
      <c r="D145" s="7">
        <f>C145*1000</f>
        <v>0</v>
      </c>
      <c r="E145" s="7" t="str">
        <f>IF(OR(AND(C144&gt;0,C145=0),AND(C144=0,C145&lt;=1)),"",INDEX(TabLangues,C145+1,2))</f>
        <v/>
      </c>
      <c r="F145" s="7" t="str">
        <f>IF(AND(C145=0,C144=0),"",IF(AND(C144=0,C145=1),$C$127,$C$128))</f>
        <v/>
      </c>
      <c r="G145" s="7" t="str">
        <f t="shared" si="0"/>
        <v/>
      </c>
    </row>
    <row r="146" spans="2:7" hidden="1">
      <c r="B146" s="6" t="s">
        <v>9</v>
      </c>
      <c r="C146" s="7">
        <f>INT((C137-(D140+D141+D142+D143+D144+D145))/100)</f>
        <v>0</v>
      </c>
      <c r="D146" s="7">
        <f>C146*100</f>
        <v>0</v>
      </c>
      <c r="E146" s="7" t="str">
        <f>IF(C146&lt;=1,"",INDEX(TabLangues,C146+1,2))</f>
        <v/>
      </c>
      <c r="F146" s="7" t="str">
        <f>IF(C146=0,"",IF(C146=1,$C$125,IF(C147&gt;0,$C$125,$C$126)))</f>
        <v/>
      </c>
      <c r="G146" s="7" t="str">
        <f t="shared" si="0"/>
        <v/>
      </c>
    </row>
    <row r="147" spans="2:7" hidden="1">
      <c r="B147" s="6" t="s">
        <v>13</v>
      </c>
      <c r="C147" s="8">
        <f>INT((C137-(D140+D141+D142+D143+D144+D145+D146)))</f>
        <v>0</v>
      </c>
      <c r="D147" s="7">
        <f>C147</f>
        <v>0</v>
      </c>
      <c r="E147" s="7" t="str">
        <f>IF(OR(C137=0,AND(C137&gt;=1,C147&gt;0),AND(D137=0,C137&lt;1,C148&gt;0)),INDEX(TabLangues,C147+1,2),"")</f>
        <v/>
      </c>
      <c r="F147" s="7" t="str">
        <f>E147 &amp; IF(MOD(C147,10)&lt;&gt;1,"",INDEX(TabMonnaies,D139,3))</f>
        <v/>
      </c>
      <c r="G147" s="7" t="str">
        <f>F147 &amp; IF(F147="",""," ") &amp; G139 &amp; E139 &amp; IF(E139="",""," ")</f>
        <v xml:space="preserve">d'euros </v>
      </c>
    </row>
    <row r="148" spans="2:7" hidden="1">
      <c r="B148" s="6" t="s">
        <v>14</v>
      </c>
      <c r="C148" s="8">
        <f>ROUND(100*(C137-INT(C137)),0)</f>
        <v>0</v>
      </c>
      <c r="D148" s="8">
        <f>C148</f>
        <v>0</v>
      </c>
      <c r="E148" s="7" t="str">
        <f>IF(C148=0,"",IF(D137&lt;&gt;0,"",INDEX($C$133,1,1) &amp; " ") &amp; INDEX(TabLangues,C148+1,2))</f>
        <v/>
      </c>
      <c r="F148" s="7" t="str">
        <f>F139</f>
        <v/>
      </c>
      <c r="G148" s="7" t="str">
        <f>IF(AND(E148="",F148=""),"",IF(C137&lt;1,"",IF(OR($C$134=0,E139=""),"",$C$134 &amp; " ")) &amp; E148 &amp; " " &amp; F148)</f>
        <v/>
      </c>
    </row>
    <row r="149" spans="2:7">
      <c r="B149" s="80" t="str">
        <f>G140&amp;G141&amp;G142&amp;G143&amp;G144&amp;G145&amp;G146&amp;G147&amp;G148</f>
        <v xml:space="preserve">deux millions d'euros </v>
      </c>
      <c r="C149" s="81"/>
      <c r="D149" s="81"/>
      <c r="E149" s="81"/>
      <c r="F149" s="81"/>
      <c r="G149" s="82"/>
    </row>
    <row r="150" spans="2:7" ht="6" customHeight="1"/>
    <row r="151" spans="2:7">
      <c r="B151" s="26"/>
      <c r="C151" s="25" t="s">
        <v>4</v>
      </c>
      <c r="D151" s="25" t="s">
        <v>177</v>
      </c>
      <c r="E151" s="74" t="s">
        <v>199</v>
      </c>
      <c r="F151" s="75"/>
      <c r="G151" s="76"/>
    </row>
    <row r="152" spans="2:7">
      <c r="B152" s="29"/>
      <c r="C152" s="23">
        <f>Saisie2!D8</f>
        <v>195.63</v>
      </c>
      <c r="D152" s="24" t="str">
        <f>Saisie2!D6</f>
        <v>livre</v>
      </c>
      <c r="E152" s="77"/>
      <c r="F152" s="78"/>
      <c r="G152" s="79"/>
    </row>
    <row r="153" spans="2:7" hidden="1">
      <c r="B153" s="2" t="s">
        <v>176</v>
      </c>
      <c r="C153" s="2"/>
      <c r="D153" s="2" t="s">
        <v>5</v>
      </c>
      <c r="E153" s="3" t="s">
        <v>6</v>
      </c>
      <c r="F153" s="2" t="s">
        <v>7</v>
      </c>
      <c r="G153" s="2" t="s">
        <v>8</v>
      </c>
    </row>
    <row r="154" spans="2:7" hidden="1">
      <c r="B154" s="18">
        <v>1</v>
      </c>
      <c r="C154" s="4"/>
      <c r="D154" s="5">
        <f>IF(D152=0,COUNTA(Monnaies)+1,MATCH(D152,Monnaies,0))</f>
        <v>5</v>
      </c>
      <c r="E154" s="5" t="str">
        <f>IF(OR(D152=0,AND(SUM(C155:C162)=0,C163&gt;0)),"",INDEX(TabMonnaies,D154,IF(C152&lt;2,1,2)))</f>
        <v>livres</v>
      </c>
      <c r="F154" s="5" t="str">
        <f>IF(OR(C163=0,D152=0),"",INDEX(TabMonnaies,D154,IF(C163=1,4,5)))</f>
        <v>pence</v>
      </c>
      <c r="G154" s="5" t="str">
        <f>IF(AND(OR(F156&lt;&gt;"",F158&lt;&gt;""),SUM(C159:C162)=0),IF(INDEX(TabMonnaies,D154,6)=0,"",INDEX(TabMonnaies,D154,6)),"")</f>
        <v/>
      </c>
    </row>
    <row r="155" spans="2:7" hidden="1">
      <c r="B155" s="6" t="s">
        <v>9</v>
      </c>
      <c r="C155" s="7">
        <f>INT(C152/100000000000)</f>
        <v>0</v>
      </c>
      <c r="D155" s="7">
        <f>C155*100000000000</f>
        <v>0</v>
      </c>
      <c r="E155" s="7" t="str">
        <f>IF(C155&lt;=1,"",INDEX(TabLangues,C155+1,2))</f>
        <v/>
      </c>
      <c r="F155" s="7" t="str">
        <f>IF(C155=0,"",IF(C155=1,$C$125,IF(C156&gt;0,$C$125,$C$126)))</f>
        <v/>
      </c>
      <c r="G155" s="7" t="str">
        <f t="shared" ref="G155:G161" si="1">IF(AND(E155="",F155=""),"",E155 &amp; IF(E155="",""," ") &amp; F155 &amp; " ")</f>
        <v/>
      </c>
    </row>
    <row r="156" spans="2:7" hidden="1">
      <c r="B156" s="6" t="s">
        <v>10</v>
      </c>
      <c r="C156" s="7">
        <f>INT((C152-D155)/1000000000)</f>
        <v>0</v>
      </c>
      <c r="D156" s="7">
        <f>C156*1000000000</f>
        <v>0</v>
      </c>
      <c r="E156" s="7" t="str">
        <f>IF(OR(AND(C155&gt;0,C156=0),AND(C155=0,C156&lt;=1)),"",INDEX(TabLangues,C156+1,2))</f>
        <v/>
      </c>
      <c r="F156" s="7" t="str">
        <f>IF(AND(C156=0,C155=0),"",IF(AND(C155=0,C156=1),$C$131,$C$132))</f>
        <v/>
      </c>
      <c r="G156" s="7" t="str">
        <f t="shared" si="1"/>
        <v/>
      </c>
    </row>
    <row r="157" spans="2:7" hidden="1">
      <c r="B157" s="6" t="s">
        <v>9</v>
      </c>
      <c r="C157" s="7">
        <f>INT((C152-(D155+D156))/100000000)</f>
        <v>0</v>
      </c>
      <c r="D157" s="7">
        <f>C157*100000000</f>
        <v>0</v>
      </c>
      <c r="E157" s="7" t="str">
        <f>IF(C157&lt;=1,"",INDEX(TabLangues,C157+1,2))</f>
        <v/>
      </c>
      <c r="F157" s="7" t="str">
        <f>IF(C157=0,"",IF(C157=1,$C$125,IF(C158&gt;0,$C$125,$C$126)))</f>
        <v/>
      </c>
      <c r="G157" s="7" t="str">
        <f t="shared" si="1"/>
        <v/>
      </c>
    </row>
    <row r="158" spans="2:7" hidden="1">
      <c r="B158" s="6" t="s">
        <v>11</v>
      </c>
      <c r="C158" s="7">
        <f>INT((C152-(D155+D156+D157))/1000000)</f>
        <v>0</v>
      </c>
      <c r="D158" s="7">
        <f>C158*1000000</f>
        <v>0</v>
      </c>
      <c r="E158" s="7" t="str">
        <f>IF(OR(AND(C157&gt;0,C158=0),AND(C157=0,C158&lt;=1)),"",INDEX(TabLangues,C158+1,2))</f>
        <v/>
      </c>
      <c r="F158" s="7" t="str">
        <f>IF(AND(C158=0,C157=0),"",IF(AND(C157=0,C158=1),$C$129,$C$130))</f>
        <v/>
      </c>
      <c r="G158" s="7" t="str">
        <f t="shared" si="1"/>
        <v/>
      </c>
    </row>
    <row r="159" spans="2:7" hidden="1">
      <c r="B159" s="6" t="s">
        <v>9</v>
      </c>
      <c r="C159" s="7">
        <f>INT((C152-(D155+D156+D157+D158))/100000)</f>
        <v>0</v>
      </c>
      <c r="D159" s="7">
        <f>C159*100000</f>
        <v>0</v>
      </c>
      <c r="E159" s="7" t="str">
        <f>IF(C159&lt;=1,"",INDEX(TabLangues,C159+1,2))</f>
        <v/>
      </c>
      <c r="F159" s="7" t="str">
        <f>IF(C159=0,"",IF(C159=1,$C$125,IF(C160&gt;0,$C$125,$C$126)))</f>
        <v/>
      </c>
      <c r="G159" s="7" t="str">
        <f t="shared" si="1"/>
        <v/>
      </c>
    </row>
    <row r="160" spans="2:7" hidden="1">
      <c r="B160" s="6" t="s">
        <v>12</v>
      </c>
      <c r="C160" s="7">
        <f>INT((C152-(D155+D156+D157+D158+D159))/1000)</f>
        <v>0</v>
      </c>
      <c r="D160" s="7">
        <f>C160*1000</f>
        <v>0</v>
      </c>
      <c r="E160" s="7" t="str">
        <f>IF(OR(AND(C159&gt;0,C160=0),AND(C159=0,C160&lt;=1)),"",INDEX(TabLangues,C160+1,2))</f>
        <v/>
      </c>
      <c r="F160" s="7" t="str">
        <f>IF(AND(C160=0,C159=0),"",IF(AND(C159=0,C160=1),$C$127,$C$128))</f>
        <v/>
      </c>
      <c r="G160" s="7" t="str">
        <f t="shared" si="1"/>
        <v/>
      </c>
    </row>
    <row r="161" spans="2:7" hidden="1">
      <c r="B161" s="6" t="s">
        <v>9</v>
      </c>
      <c r="C161" s="7">
        <f>INT((C152-(D155+D156+D157+D158+D159+D160))/100)</f>
        <v>1</v>
      </c>
      <c r="D161" s="7">
        <f>C161*100</f>
        <v>100</v>
      </c>
      <c r="E161" s="7" t="str">
        <f>IF(C161&lt;=1,"",INDEX(TabLangues,C161+1,2))</f>
        <v/>
      </c>
      <c r="F161" s="7" t="str">
        <f>IF(C161=0,"",IF(C161=1,$C$125,IF(C162&gt;0,$C$125,$C$126)))</f>
        <v>cent</v>
      </c>
      <c r="G161" s="7" t="str">
        <f t="shared" si="1"/>
        <v xml:space="preserve">cent </v>
      </c>
    </row>
    <row r="162" spans="2:7" hidden="1">
      <c r="B162" s="6" t="s">
        <v>13</v>
      </c>
      <c r="C162" s="8">
        <f>INT((C152-(D155+D156+D157+D158+D159+D160+D161)))</f>
        <v>95</v>
      </c>
      <c r="D162" s="7">
        <f>C162</f>
        <v>95</v>
      </c>
      <c r="E162" s="7" t="str">
        <f>IF(OR(C152=0,AND(C152&gt;=1,C162&gt;0),AND(D152=0,C152&lt;1,C163&gt;0)),INDEX(TabLangues,C162+1,2),"")</f>
        <v>quatre-vingt-quinze</v>
      </c>
      <c r="F162" s="7" t="str">
        <f>E162 &amp; IF(MOD(C162,10)&lt;&gt;1,"",INDEX(TabMonnaies,D154,3))</f>
        <v>quatre-vingt-quinze</v>
      </c>
      <c r="G162" s="7" t="str">
        <f>F162 &amp; IF(F162="",""," ") &amp; G154 &amp; E154 &amp; IF(E154="",""," ")</f>
        <v xml:space="preserve">quatre-vingt-quinze livres </v>
      </c>
    </row>
    <row r="163" spans="2:7" hidden="1">
      <c r="B163" s="6" t="s">
        <v>14</v>
      </c>
      <c r="C163" s="8">
        <f>ROUND(100*(C152-INT(C152)),0)</f>
        <v>63</v>
      </c>
      <c r="D163" s="8">
        <f>C163</f>
        <v>63</v>
      </c>
      <c r="E163" s="7" t="str">
        <f>IF(C163=0,"",IF(D152&lt;&gt;0,"",INDEX($C$133,1,1) &amp; " ") &amp; INDEX(TabLangues,C163+1,2))</f>
        <v>soixante-trois</v>
      </c>
      <c r="F163" s="7" t="str">
        <f>F154</f>
        <v>pence</v>
      </c>
      <c r="G163" s="7" t="str">
        <f>IF(AND(E163="",F163=""),"",IF(C152&lt;1,"",IF(OR($C$134=0,E154=""),"",$C$134 &amp; " ")) &amp; E163 &amp; " " &amp; F163)</f>
        <v>et soixante-trois pence</v>
      </c>
    </row>
    <row r="164" spans="2:7">
      <c r="B164" s="80" t="str">
        <f>G155&amp;G156&amp;G157&amp;G158&amp;G159&amp;G160&amp;G161&amp;G162&amp;G163</f>
        <v>cent quatre-vingt-quinze livres et soixante-trois pence</v>
      </c>
      <c r="C164" s="81"/>
      <c r="D164" s="81"/>
      <c r="E164" s="81"/>
      <c r="F164" s="81"/>
      <c r="G164" s="82"/>
    </row>
    <row r="165" spans="2:7" ht="6" customHeight="1"/>
    <row r="166" spans="2:7">
      <c r="B166" s="26"/>
      <c r="C166" s="25" t="s">
        <v>4</v>
      </c>
      <c r="D166" s="25" t="s">
        <v>177</v>
      </c>
      <c r="E166" s="74" t="s">
        <v>200</v>
      </c>
      <c r="F166" s="75"/>
      <c r="G166" s="76"/>
    </row>
    <row r="167" spans="2:7">
      <c r="B167" s="29"/>
      <c r="C167" s="23">
        <f>Saisie2!D21</f>
        <v>453.95</v>
      </c>
      <c r="D167" s="24">
        <f>Saisie2!D19</f>
        <v>0</v>
      </c>
      <c r="E167" s="77"/>
      <c r="F167" s="78"/>
      <c r="G167" s="79"/>
    </row>
    <row r="168" spans="2:7" hidden="1">
      <c r="B168" s="2" t="s">
        <v>176</v>
      </c>
      <c r="C168" s="2"/>
      <c r="D168" s="2" t="s">
        <v>5</v>
      </c>
      <c r="E168" s="3" t="s">
        <v>6</v>
      </c>
      <c r="F168" s="2" t="s">
        <v>7</v>
      </c>
      <c r="G168" s="2" t="s">
        <v>8</v>
      </c>
    </row>
    <row r="169" spans="2:7" hidden="1">
      <c r="B169" s="18">
        <v>1</v>
      </c>
      <c r="C169" s="4"/>
      <c r="D169" s="5">
        <f>IF(D167=0,COUNTA(Monnaies)+1,MATCH(D167,Monnaies,0))</f>
        <v>11</v>
      </c>
      <c r="E169" s="5" t="str">
        <f>IF(OR(D167=0,AND(SUM(C170:C177)=0,C178&gt;0)),"",INDEX(TabMonnaies,D169,IF(C167&lt;2,1,2)))</f>
        <v/>
      </c>
      <c r="F169" s="5" t="str">
        <f>IF(OR(C178=0,D167=0),"",INDEX(TabMonnaies,D169,IF(C178=1,4,5)))</f>
        <v/>
      </c>
      <c r="G169" s="5" t="str">
        <f>IF(AND(OR(F171&lt;&gt;"",F173&lt;&gt;""),SUM(C174:C177)=0),IF(INDEX(TabMonnaies,D169,6)=0,"",INDEX(TabMonnaies,D169,6)),"")</f>
        <v/>
      </c>
    </row>
    <row r="170" spans="2:7" hidden="1">
      <c r="B170" s="6" t="s">
        <v>9</v>
      </c>
      <c r="C170" s="7">
        <f>INT(C167/100000000000)</f>
        <v>0</v>
      </c>
      <c r="D170" s="7">
        <f>C170*100000000000</f>
        <v>0</v>
      </c>
      <c r="E170" s="7" t="str">
        <f>IF(C170&lt;=1,"",INDEX(TabLangues,C170+1,2))</f>
        <v/>
      </c>
      <c r="F170" s="7" t="str">
        <f>IF(C170=0,"",IF(C170=1,$C$125,IF(C171&gt;0,$C$125,$C$126)))</f>
        <v/>
      </c>
      <c r="G170" s="7" t="str">
        <f t="shared" ref="G170:G176" si="2">IF(AND(E170="",F170=""),"",E170 &amp; IF(E170="",""," ") &amp; F170 &amp; " ")</f>
        <v/>
      </c>
    </row>
    <row r="171" spans="2:7" hidden="1">
      <c r="B171" s="6" t="s">
        <v>10</v>
      </c>
      <c r="C171" s="7">
        <f>INT((C167-D170)/1000000000)</f>
        <v>0</v>
      </c>
      <c r="D171" s="7">
        <f>C171*1000000000</f>
        <v>0</v>
      </c>
      <c r="E171" s="7" t="str">
        <f>IF(OR(AND(C170&gt;0,C171=0),AND(C170=0,C171&lt;=1)),"",INDEX(TabLangues,C171+1,2))</f>
        <v/>
      </c>
      <c r="F171" s="7" t="str">
        <f>IF(AND(C171=0,C170=0),"",IF(AND(C170=0,C171=1),$C$131,$C$132))</f>
        <v/>
      </c>
      <c r="G171" s="7" t="str">
        <f t="shared" si="2"/>
        <v/>
      </c>
    </row>
    <row r="172" spans="2:7" hidden="1">
      <c r="B172" s="6" t="s">
        <v>9</v>
      </c>
      <c r="C172" s="7">
        <f>INT((C167-(D170+D171))/100000000)</f>
        <v>0</v>
      </c>
      <c r="D172" s="7">
        <f>C172*100000000</f>
        <v>0</v>
      </c>
      <c r="E172" s="7" t="str">
        <f>IF(C172&lt;=1,"",INDEX(TabLangues,C172+1,2))</f>
        <v/>
      </c>
      <c r="F172" s="7" t="str">
        <f>IF(C172=0,"",IF(C172=1,$C$125,IF(C173&gt;0,$C$125,$C$126)))</f>
        <v/>
      </c>
      <c r="G172" s="7" t="str">
        <f t="shared" si="2"/>
        <v/>
      </c>
    </row>
    <row r="173" spans="2:7" hidden="1">
      <c r="B173" s="6" t="s">
        <v>11</v>
      </c>
      <c r="C173" s="7">
        <f>INT((C167-(D170+D171+D172))/1000000)</f>
        <v>0</v>
      </c>
      <c r="D173" s="7">
        <f>C173*1000000</f>
        <v>0</v>
      </c>
      <c r="E173" s="7" t="str">
        <f>IF(OR(AND(C172&gt;0,C173=0),AND(C172=0,C173&lt;=1)),"",INDEX(TabLangues,C173+1,2))</f>
        <v/>
      </c>
      <c r="F173" s="7" t="str">
        <f>IF(AND(C173=0,C172=0),"",IF(AND(C172=0,C173=1),$C$129,$C$130))</f>
        <v/>
      </c>
      <c r="G173" s="7" t="str">
        <f t="shared" si="2"/>
        <v/>
      </c>
    </row>
    <row r="174" spans="2:7" hidden="1">
      <c r="B174" s="6" t="s">
        <v>9</v>
      </c>
      <c r="C174" s="7">
        <f>INT((C167-(D170+D171+D172+D173))/100000)</f>
        <v>0</v>
      </c>
      <c r="D174" s="7">
        <f>C174*100000</f>
        <v>0</v>
      </c>
      <c r="E174" s="7" t="str">
        <f>IF(C174&lt;=1,"",INDEX(TabLangues,C174+1,2))</f>
        <v/>
      </c>
      <c r="F174" s="7" t="str">
        <f>IF(C174=0,"",IF(C174=1,$C$125,IF(C175&gt;0,$C$125,$C$126)))</f>
        <v/>
      </c>
      <c r="G174" s="7" t="str">
        <f t="shared" si="2"/>
        <v/>
      </c>
    </row>
    <row r="175" spans="2:7" hidden="1">
      <c r="B175" s="6" t="s">
        <v>12</v>
      </c>
      <c r="C175" s="7">
        <f>INT((C167-(D170+D171+D172+D173+D174))/1000)</f>
        <v>0</v>
      </c>
      <c r="D175" s="7">
        <f>C175*1000</f>
        <v>0</v>
      </c>
      <c r="E175" s="7" t="str">
        <f>IF(OR(AND(C174&gt;0,C175=0),AND(C174=0,C175&lt;=1)),"",INDEX(TabLangues,C175+1,2))</f>
        <v/>
      </c>
      <c r="F175" s="7" t="str">
        <f>IF(AND(C175=0,C174=0),"",IF(AND(C174=0,C175=1),$C$127,$C$128))</f>
        <v/>
      </c>
      <c r="G175" s="7" t="str">
        <f t="shared" si="2"/>
        <v/>
      </c>
    </row>
    <row r="176" spans="2:7" hidden="1">
      <c r="B176" s="6" t="s">
        <v>9</v>
      </c>
      <c r="C176" s="7">
        <f>INT((C167-(D170+D171+D172+D173+D174+D175))/100)</f>
        <v>4</v>
      </c>
      <c r="D176" s="7">
        <f>C176*100</f>
        <v>400</v>
      </c>
      <c r="E176" s="7" t="str">
        <f>IF(C176&lt;=1,"",INDEX(TabLangues,C176+1,2))</f>
        <v>quatre</v>
      </c>
      <c r="F176" s="7" t="str">
        <f>IF(C176=0,"",IF(C176=1,$C$125,IF(C177&gt;0,$C$125,$C$126)))</f>
        <v>cent</v>
      </c>
      <c r="G176" s="7" t="str">
        <f t="shared" si="2"/>
        <v xml:space="preserve">quatre cent </v>
      </c>
    </row>
    <row r="177" spans="2:7" hidden="1">
      <c r="B177" s="6" t="s">
        <v>13</v>
      </c>
      <c r="C177" s="8">
        <f>INT((C167-(D170+D171+D172+D173+D174+D175+D176)))</f>
        <v>53</v>
      </c>
      <c r="D177" s="7">
        <f>C177</f>
        <v>53</v>
      </c>
      <c r="E177" s="7" t="str">
        <f>IF(OR(C167=0,AND(C167&gt;=1,C177&gt;0),AND(D167=0,C167&lt;1,C178&gt;0)),INDEX(TabLangues,C177+1,2),"")</f>
        <v>cinquante-trois</v>
      </c>
      <c r="F177" s="7" t="str">
        <f>E177 &amp; IF(MOD(C177,10)&lt;&gt;1,"",INDEX(TabMonnaies,D169,3))</f>
        <v>cinquante-trois</v>
      </c>
      <c r="G177" s="7" t="str">
        <f>F177 &amp; IF(F177="",""," ") &amp; G169 &amp; E169 &amp; IF(E169="",""," ")</f>
        <v xml:space="preserve">cinquante-trois </v>
      </c>
    </row>
    <row r="178" spans="2:7" hidden="1">
      <c r="B178" s="6" t="s">
        <v>14</v>
      </c>
      <c r="C178" s="8">
        <f>ROUND(100*(C167-INT(C167)),0)</f>
        <v>95</v>
      </c>
      <c r="D178" s="8">
        <f>C178</f>
        <v>95</v>
      </c>
      <c r="E178" s="7" t="str">
        <f>IF(C178=0,"",IF(D167&lt;&gt;0,"",INDEX($C$133,1,1) &amp; " ") &amp; INDEX(TabLangues,C178+1,2))</f>
        <v>virgule quatre-vingt-quinze</v>
      </c>
      <c r="F178" s="7" t="str">
        <f>F169</f>
        <v/>
      </c>
      <c r="G178" s="7" t="str">
        <f>IF(AND(E178="",F178=""),"",IF(C167&lt;1,"",IF(OR($C$134=0,E169=""),"",$C$134 &amp; " ")) &amp; E178 &amp; " " &amp; F178)</f>
        <v xml:space="preserve">virgule quatre-vingt-quinze </v>
      </c>
    </row>
    <row r="179" spans="2:7">
      <c r="B179" s="80" t="str">
        <f>G170&amp;G171&amp;G172&amp;G173&amp;G174&amp;G175&amp;G176&amp;G177&amp;G178</f>
        <v xml:space="preserve">quatre cent cinquante-trois virgule quatre-vingt-quinze </v>
      </c>
      <c r="C179" s="81"/>
      <c r="D179" s="81"/>
      <c r="E179" s="81"/>
      <c r="F179" s="81"/>
      <c r="G179" s="82"/>
    </row>
  </sheetData>
  <mergeCells count="6">
    <mergeCell ref="E136:G137"/>
    <mergeCell ref="E166:G167"/>
    <mergeCell ref="B179:G179"/>
    <mergeCell ref="B149:G149"/>
    <mergeCell ref="B164:G164"/>
    <mergeCell ref="E151:G152"/>
  </mergeCells>
  <phoneticPr fontId="2" type="noConversion"/>
  <pageMargins left="0.78740157499999996" right="0.78740157499999996" top="0.984251969" bottom="0.984251969" header="0.4921259845" footer="0.4921259845"/>
  <pageSetup paperSize="9"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Saisie</vt:lpstr>
      <vt:lpstr>Saisie2</vt:lpstr>
      <vt:lpstr>Monnaies</vt:lpstr>
      <vt:lpstr>Langues</vt:lpstr>
      <vt:lpstr>Monnaies</vt:lpstr>
      <vt:lpstr>TabLangues</vt:lpstr>
      <vt:lpstr>TabMonnaies</vt:lpstr>
      <vt:lpstr>Unités</vt:lpstr>
    </vt:vector>
  </TitlesOfParts>
  <Manager>xlti@wanadoo.fr</Manager>
  <Company>ALEF</Company>
  <LinksUpToDate>false</LinksUpToDate>
  <SharedDoc>false</SharedDoc>
  <HyperlinkBase>http://www.veriti.net</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Ecriture de nombres en toutes lettres</dc:title>
  <dc:creator>Thierry Pourtier</dc:creator>
  <dc:description>Ecriture sans macro d'un nombre écrit en toutes lettres._x000d_
Méthode adaptée d'après un fichier d'Omar Bouazouni</dc:description>
  <cp:lastModifiedBy>Jean-Luc Courtin</cp:lastModifiedBy>
  <dcterms:created xsi:type="dcterms:W3CDTF">2004-08-29T06:55:17Z</dcterms:created>
  <dcterms:modified xsi:type="dcterms:W3CDTF">2017-09-10T14:33:39Z</dcterms:modified>
</cp:coreProperties>
</file>