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224954c56d8649/Bureau/"/>
    </mc:Choice>
  </mc:AlternateContent>
  <xr:revisionPtr revIDLastSave="1" documentId="8_{64BC529A-D83E-4AFB-B6DA-5A54AA4505D6}" xr6:coauthVersionLast="47" xr6:coauthVersionMax="47" xr10:uidLastSave="{02C30F80-A8DC-4210-85FC-6475872A79E6}"/>
  <bookViews>
    <workbookView xWindow="-108" yWindow="492" windowWidth="23256" windowHeight="12576" xr2:uid="{FCAF44BD-AFF6-4683-922E-C9F9D180710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  <c r="J3" i="1"/>
  <c r="J4" i="1" s="1"/>
  <c r="J5" i="1" s="1"/>
  <c r="J6" i="1" s="1"/>
  <c r="J7" i="1" s="1"/>
  <c r="J8" i="1" s="1"/>
  <c r="I4" i="1"/>
  <c r="I5" i="1"/>
  <c r="I6" i="1"/>
  <c r="I7" i="1"/>
  <c r="I8" i="1"/>
  <c r="I9" i="1"/>
  <c r="I10" i="1"/>
  <c r="I11" i="1"/>
  <c r="I12" i="1"/>
  <c r="I13" i="1"/>
  <c r="I3" i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J9" i="1" l="1"/>
  <c r="J10" i="1" s="1"/>
  <c r="J11" i="1" s="1"/>
  <c r="J12" i="1" s="1"/>
  <c r="J13" i="1" s="1"/>
  <c r="F1" i="1" l="1"/>
  <c r="D1" i="1"/>
</calcChain>
</file>

<file path=xl/sharedStrings.xml><?xml version="1.0" encoding="utf-8"?>
<sst xmlns="http://schemas.openxmlformats.org/spreadsheetml/2006/main" count="59" uniqueCount="34">
  <si>
    <t>date opération</t>
  </si>
  <si>
    <t>Mode</t>
  </si>
  <si>
    <t>Tiers</t>
  </si>
  <si>
    <t>Libellé</t>
  </si>
  <si>
    <t>Montant</t>
  </si>
  <si>
    <t>Sens</t>
  </si>
  <si>
    <t xml:space="preserve">Date valeur </t>
  </si>
  <si>
    <t>Solde perso</t>
  </si>
  <si>
    <t>Pointage</t>
  </si>
  <si>
    <t>Solde banque</t>
  </si>
  <si>
    <t>Chèque</t>
  </si>
  <si>
    <t>D</t>
  </si>
  <si>
    <t>Carte</t>
  </si>
  <si>
    <t>Virement</t>
  </si>
  <si>
    <t>R</t>
  </si>
  <si>
    <t>Prélèvt</t>
  </si>
  <si>
    <t>Solde réel</t>
  </si>
  <si>
    <t>Dupond</t>
  </si>
  <si>
    <t>Solde bancaire</t>
  </si>
  <si>
    <t>Durand</t>
  </si>
  <si>
    <t>Leblanc</t>
  </si>
  <si>
    <t>Lerouge</t>
  </si>
  <si>
    <t>Lenoir</t>
  </si>
  <si>
    <t>Martin</t>
  </si>
  <si>
    <t>Lupin</t>
  </si>
  <si>
    <t>Victor</t>
  </si>
  <si>
    <t>Joseph</t>
  </si>
  <si>
    <t>Samson</t>
  </si>
  <si>
    <t>Salaire Novembre</t>
  </si>
  <si>
    <t>Prime Novembre</t>
  </si>
  <si>
    <t>remboursement</t>
  </si>
  <si>
    <t>Solde départ</t>
  </si>
  <si>
    <t>soit ici la somme de 16993</t>
  </si>
  <si>
    <t>En D1 je voudrais connaitre mon solde à la date d'aujourd'hui seulement sans tenir compte des écritures à venir.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</si>
</sst>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Border="1"/>
    <xf numFmtId="44" fontId="0" fillId="0" borderId="0" xfId="1" applyFont="1" applyAlignment="1">
      <alignment horizontal="center"/>
    </xf>
    <xf numFmtId="0" fontId="0" fillId="2" borderId="0" xfId="0" applyFill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44" fontId="0" fillId="3" borderId="0" xfId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2" fillId="0" borderId="0" xfId="0" applyFont="1"/>
    <xf numFmtId="44" fontId="2" fillId="0" borderId="0" xfId="1" applyFont="1"/>
  </cellXfs>
  <cellStyles count="2">
    <cellStyle name="Monétaire" xfId="1" builtinId="4"/>
    <cellStyle name="Normal" xfId="0" builtinId="0"/>
  </cellStyles>
  <dxfs count="7">
    <dxf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theme="1"/>
        </bottom>
      </border>
    </dxf>
    <dxf>
      <numFmt numFmtId="19" formatCode="dd/mm/yyyy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numFmt numFmtId="19" formatCode="dd/mm/yyyy"/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662940</xdr:colOff>
      <xdr:row>9</xdr:row>
      <xdr:rowOff>129540</xdr:rowOff>
    </xdr:from>
    <xdr:to>
      <xdr:col>7</xdr:col>
      <xdr:colOff>137160</xdr:colOff>
      <xdr:row>18</xdr:row>
      <xdr:rowOff>91440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F696085A-0035-49A5-AA00-2B53087A7553}"/>
            </a:ext>
          </a:extLst>
        </xdr:cNvPr>
        <xdr:cNvCxnSpPr/>
      </xdr:nvCxnSpPr>
      <xdr:spPr>
        <a:xfrm flipV="1">
          <a:off x="3794760" y="1988820"/>
          <a:ext cx="3901440" cy="15392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F2F085-8B08-4300-981F-A2F7E94555FF}" name="Tableau1" displayName="Tableau1" ref="A2:J13" totalsRowShown="0">
  <autoFilter ref="A2:J13" xr:uid="{E7F2F085-8B08-4300-981F-A2F7E94555FF}"/>
  <tableColumns count="10">
    <tableColumn id="1" xr3:uid="{AC2ACE29-410A-40EE-A2F4-8D43F8C9E228}" name="date opération" dataDxfId="5"/>
    <tableColumn id="2" xr3:uid="{1EAAB9A6-A620-4682-9A9C-1D4581EA8E54}" name="Mode"/>
    <tableColumn id="3" xr3:uid="{F8173DAB-4E66-4DA3-8028-0E53C2AA3869}" name="Tiers"/>
    <tableColumn id="4" xr3:uid="{6301F1F4-FD35-4CF1-A56E-BA32B68A432D}" name="Libellé"/>
    <tableColumn id="5" xr3:uid="{E2F0C29B-CB91-4663-B969-FDA9CDB7055A}" name="Montant" dataDxfId="4" dataCellStyle="Monétaire"/>
    <tableColumn id="6" xr3:uid="{DAF142E9-437B-4DD0-99E1-8588A1D4F1C6}" name="Sens" dataDxfId="3"/>
    <tableColumn id="7" xr3:uid="{3B2EB7FD-A8B9-486C-8210-7150CCBDCEEB}" name="Date valeur " dataDxfId="2"/>
    <tableColumn id="8" xr3:uid="{CA73DEF6-D63C-4C07-B651-3AB6A30A473A}" name="Solde perso" dataDxfId="1" dataCellStyle="Monétaire">
      <calculatedColumnFormula>+H2+E3*IF(F3="R",1,-1)</calculatedColumnFormula>
    </tableColumn>
    <tableColumn id="9" xr3:uid="{8F86C142-DB6F-4DBF-B139-66B9AC381FF3}" name="Pointage" dataDxfId="0" dataCellStyle="Monétaire">
      <calculatedColumnFormula>IF(Tableau1[[#This Row],[Date valeur ]]="","","P")</calculatedColumnFormula>
    </tableColumn>
    <tableColumn id="10" xr3:uid="{B5193C8D-75B2-4557-B61C-22AFD3E18A2A}" name="Solde banque" dataCellStyle="Monétai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22FC-BB3B-43FB-A588-13EEF9E865BD}">
  <dimension ref="A1:M19"/>
  <sheetViews>
    <sheetView tabSelected="1" workbookViewId="0">
      <selection activeCell="H10" sqref="H10"/>
    </sheetView>
  </sheetViews>
  <sheetFormatPr baseColWidth="10" defaultRowHeight="13.8" x14ac:dyDescent="0.25"/>
  <cols>
    <col min="1" max="1" width="15.09765625" style="1" customWidth="1"/>
    <col min="3" max="3" width="14.796875" customWidth="1"/>
    <col min="4" max="4" width="19.59765625" customWidth="1"/>
    <col min="5" max="5" width="14.19921875" style="3" customWidth="1"/>
    <col min="6" max="6" width="11.19921875" style="2"/>
    <col min="7" max="8" width="13.09765625" customWidth="1"/>
    <col min="9" max="9" width="11.19921875" style="2"/>
    <col min="10" max="10" width="14.59765625" style="3" customWidth="1"/>
  </cols>
  <sheetData>
    <row r="1" spans="1:13" ht="36" customHeight="1" x14ac:dyDescent="0.25">
      <c r="C1" s="6" t="s">
        <v>16</v>
      </c>
      <c r="D1" s="7">
        <f>LOOKUP(9^9,H:H)</f>
        <v>14866</v>
      </c>
      <c r="E1" s="8" t="s">
        <v>18</v>
      </c>
      <c r="F1" s="9">
        <f>LOOKUP(9^9,J:J)</f>
        <v>17582</v>
      </c>
      <c r="G1" s="10" t="s">
        <v>31</v>
      </c>
      <c r="H1" s="10">
        <v>20000</v>
      </c>
      <c r="J1" s="8">
        <f>+H1</f>
        <v>20000</v>
      </c>
    </row>
    <row r="2" spans="1:13" x14ac:dyDescent="0.25">
      <c r="A2" s="1" t="s">
        <v>0</v>
      </c>
      <c r="B2" t="s">
        <v>1</v>
      </c>
      <c r="C2" t="s">
        <v>2</v>
      </c>
      <c r="D2" t="s">
        <v>3</v>
      </c>
      <c r="E2" s="3" t="s">
        <v>4</v>
      </c>
      <c r="F2" s="2" t="s">
        <v>5</v>
      </c>
      <c r="G2" t="s">
        <v>6</v>
      </c>
      <c r="H2" t="s">
        <v>7</v>
      </c>
      <c r="I2" s="2" t="s">
        <v>8</v>
      </c>
      <c r="J2" s="3" t="s">
        <v>9</v>
      </c>
    </row>
    <row r="3" spans="1:13" x14ac:dyDescent="0.25">
      <c r="A3" s="1">
        <v>44528</v>
      </c>
      <c r="B3" t="s">
        <v>10</v>
      </c>
      <c r="C3" t="s">
        <v>17</v>
      </c>
      <c r="D3" t="s">
        <v>28</v>
      </c>
      <c r="E3" s="3">
        <v>1200</v>
      </c>
      <c r="F3" s="2" t="s">
        <v>11</v>
      </c>
      <c r="G3" s="1">
        <v>44531</v>
      </c>
      <c r="H3" s="3">
        <f>+H1</f>
        <v>20000</v>
      </c>
      <c r="I3" s="5" t="str">
        <f>IF(Tableau1[[#This Row],[Date valeur ]]="","","P")</f>
        <v>P</v>
      </c>
      <c r="J3" s="3">
        <f>J1+Tableau1[[#This Row],[Montant]]*IF(Tableau1[[#This Row],[Date valeur ]]="",0,IF(Tableau1[[#This Row],[Sens]]="R",1,-1))</f>
        <v>18800</v>
      </c>
    </row>
    <row r="4" spans="1:13" x14ac:dyDescent="0.25">
      <c r="A4" s="1">
        <v>44528</v>
      </c>
      <c r="B4" t="s">
        <v>12</v>
      </c>
      <c r="C4" t="s">
        <v>19</v>
      </c>
      <c r="D4" t="s">
        <v>28</v>
      </c>
      <c r="E4" s="3">
        <v>1250</v>
      </c>
      <c r="F4" s="2" t="s">
        <v>11</v>
      </c>
      <c r="G4" s="1">
        <v>44531</v>
      </c>
      <c r="H4" s="3">
        <f t="shared" ref="H4:H13" si="0">+H3+E4*IF(F4="R",1,-1)</f>
        <v>18750</v>
      </c>
      <c r="I4" s="5" t="str">
        <f>IF(Tableau1[[#This Row],[Date valeur ]]="","","P")</f>
        <v>P</v>
      </c>
      <c r="J4" s="3">
        <f>J3+Tableau1[[#This Row],[Montant]]*IF(Tableau1[[#This Row],[Date valeur ]]="",0,IF(Tableau1[[#This Row],[Sens]]="R",1,-1))</f>
        <v>17550</v>
      </c>
    </row>
    <row r="5" spans="1:13" x14ac:dyDescent="0.25">
      <c r="A5" s="1">
        <v>44528</v>
      </c>
      <c r="B5" t="s">
        <v>13</v>
      </c>
      <c r="C5" t="s">
        <v>20</v>
      </c>
      <c r="D5" t="s">
        <v>30</v>
      </c>
      <c r="E5" s="3">
        <v>2000</v>
      </c>
      <c r="F5" s="2" t="s">
        <v>14</v>
      </c>
      <c r="G5" s="1">
        <v>44535</v>
      </c>
      <c r="H5" s="3">
        <f t="shared" si="0"/>
        <v>20750</v>
      </c>
      <c r="I5" s="5" t="str">
        <f>IF(Tableau1[[#This Row],[Date valeur ]]="","","P")</f>
        <v>P</v>
      </c>
      <c r="J5" s="3">
        <f>J4+Tableau1[[#This Row],[Montant]]*IF(Tableau1[[#This Row],[Date valeur ]]="",0,IF(Tableau1[[#This Row],[Sens]]="R",1,-1))</f>
        <v>19550</v>
      </c>
    </row>
    <row r="6" spans="1:13" x14ac:dyDescent="0.25">
      <c r="A6" s="1">
        <v>44528</v>
      </c>
      <c r="B6" t="s">
        <v>12</v>
      </c>
      <c r="C6" t="s">
        <v>21</v>
      </c>
      <c r="D6" t="s">
        <v>28</v>
      </c>
      <c r="E6" s="3">
        <v>1868</v>
      </c>
      <c r="F6" s="2" t="s">
        <v>11</v>
      </c>
      <c r="G6" s="1">
        <v>44589</v>
      </c>
      <c r="H6" s="3">
        <f t="shared" si="0"/>
        <v>18882</v>
      </c>
      <c r="I6" s="5" t="str">
        <f>IF(Tableau1[[#This Row],[Date valeur ]]="","","P")</f>
        <v>P</v>
      </c>
      <c r="J6" s="3">
        <f>J5+Tableau1[[#This Row],[Montant]]*IF(Tableau1[[#This Row],[Date valeur ]]="",0,IF(Tableau1[[#This Row],[Sens]]="R",1,-1))</f>
        <v>17682</v>
      </c>
      <c r="M6" s="4"/>
    </row>
    <row r="7" spans="1:13" x14ac:dyDescent="0.25">
      <c r="A7" s="1">
        <v>44531</v>
      </c>
      <c r="B7" t="s">
        <v>15</v>
      </c>
      <c r="C7" t="s">
        <v>22</v>
      </c>
      <c r="D7" t="s">
        <v>28</v>
      </c>
      <c r="E7" s="3">
        <v>1950</v>
      </c>
      <c r="F7" s="2" t="s">
        <v>11</v>
      </c>
      <c r="G7" s="1">
        <v>44589</v>
      </c>
      <c r="H7" s="3">
        <f t="shared" si="0"/>
        <v>16932</v>
      </c>
      <c r="I7" s="5" t="str">
        <f>IF(Tableau1[[#This Row],[Date valeur ]]="","","P")</f>
        <v>P</v>
      </c>
      <c r="J7" s="3">
        <f>J6+Tableau1[[#This Row],[Montant]]*IF(Tableau1[[#This Row],[Date valeur ]]="",0,IF(Tableau1[[#This Row],[Sens]]="R",1,-1))</f>
        <v>15732</v>
      </c>
    </row>
    <row r="8" spans="1:13" x14ac:dyDescent="0.25">
      <c r="A8" s="1">
        <v>44532</v>
      </c>
      <c r="B8" t="s">
        <v>12</v>
      </c>
      <c r="C8" t="s">
        <v>23</v>
      </c>
      <c r="D8" t="s">
        <v>28</v>
      </c>
      <c r="E8" s="3">
        <v>1789</v>
      </c>
      <c r="F8" s="2" t="s">
        <v>11</v>
      </c>
      <c r="G8" s="1"/>
      <c r="H8" s="3">
        <f t="shared" si="0"/>
        <v>15143</v>
      </c>
      <c r="I8" s="5" t="str">
        <f>IF(Tableau1[[#This Row],[Date valeur ]]="","","P")</f>
        <v/>
      </c>
      <c r="J8" s="3">
        <f>J7+Tableau1[[#This Row],[Montant]]*IF(Tableau1[[#This Row],[Date valeur ]]="",0,IF(Tableau1[[#This Row],[Sens]]="R",1,-1))</f>
        <v>15732</v>
      </c>
    </row>
    <row r="9" spans="1:13" x14ac:dyDescent="0.25">
      <c r="A9" s="1">
        <v>44531</v>
      </c>
      <c r="B9" t="s">
        <v>13</v>
      </c>
      <c r="C9" t="s">
        <v>24</v>
      </c>
      <c r="D9" t="s">
        <v>30</v>
      </c>
      <c r="E9" s="3">
        <v>1100</v>
      </c>
      <c r="F9" s="2" t="s">
        <v>14</v>
      </c>
      <c r="G9" s="1">
        <v>44593</v>
      </c>
      <c r="H9" s="3">
        <f t="shared" si="0"/>
        <v>16243</v>
      </c>
      <c r="I9" s="5" t="str">
        <f>IF(Tableau1[[#This Row],[Date valeur ]]="","","P")</f>
        <v>P</v>
      </c>
      <c r="J9" s="3">
        <f>J8+Tableau1[[#This Row],[Montant]]*IF(Tableau1[[#This Row],[Date valeur ]]="",0,IF(Tableau1[[#This Row],[Sens]]="R",1,-1))</f>
        <v>16832</v>
      </c>
    </row>
    <row r="10" spans="1:13" x14ac:dyDescent="0.25">
      <c r="A10" s="1">
        <v>44532</v>
      </c>
      <c r="B10" t="s">
        <v>13</v>
      </c>
      <c r="C10" t="s">
        <v>25</v>
      </c>
      <c r="D10" t="s">
        <v>30</v>
      </c>
      <c r="E10" s="3">
        <v>750</v>
      </c>
      <c r="F10" s="2" t="s">
        <v>14</v>
      </c>
      <c r="G10" s="1">
        <v>44593</v>
      </c>
      <c r="H10" s="12">
        <f t="shared" si="0"/>
        <v>16993</v>
      </c>
      <c r="I10" s="5" t="str">
        <f>IF(Tableau1[[#This Row],[Date valeur ]]="","","P")</f>
        <v>P</v>
      </c>
      <c r="J10" s="3">
        <f>J9+Tableau1[[#This Row],[Montant]]*IF(Tableau1[[#This Row],[Date valeur ]]="",0,IF(Tableau1[[#This Row],[Sens]]="R",1,-1))</f>
        <v>17582</v>
      </c>
    </row>
    <row r="11" spans="1:13" x14ac:dyDescent="0.25">
      <c r="A11" s="1">
        <v>44602</v>
      </c>
      <c r="B11" t="s">
        <v>13</v>
      </c>
      <c r="C11" t="s">
        <v>26</v>
      </c>
      <c r="D11" t="s">
        <v>28</v>
      </c>
      <c r="E11" s="3">
        <v>560</v>
      </c>
      <c r="F11" s="2" t="s">
        <v>14</v>
      </c>
      <c r="G11" s="1"/>
      <c r="H11" s="3">
        <f t="shared" si="0"/>
        <v>17553</v>
      </c>
      <c r="I11" s="5" t="str">
        <f>IF(Tableau1[[#This Row],[Date valeur ]]="","","P")</f>
        <v/>
      </c>
      <c r="J11" s="3">
        <f>J10+Tableau1[[#This Row],[Montant]]*IF(Tableau1[[#This Row],[Date valeur ]]="",0,IF(Tableau1[[#This Row],[Sens]]="R",1,-1))</f>
        <v>17582</v>
      </c>
    </row>
    <row r="12" spans="1:13" x14ac:dyDescent="0.25">
      <c r="A12" s="1">
        <v>44611</v>
      </c>
      <c r="B12" t="s">
        <v>15</v>
      </c>
      <c r="C12" t="s">
        <v>27</v>
      </c>
      <c r="D12" t="s">
        <v>28</v>
      </c>
      <c r="E12" s="3">
        <v>1235</v>
      </c>
      <c r="F12" s="2" t="s">
        <v>11</v>
      </c>
      <c r="G12" s="1"/>
      <c r="H12" s="3">
        <f t="shared" si="0"/>
        <v>16318</v>
      </c>
      <c r="I12" s="5" t="str">
        <f>IF(Tableau1[[#This Row],[Date valeur ]]="","","P")</f>
        <v/>
      </c>
      <c r="J12" s="3">
        <f>J11+Tableau1[[#This Row],[Montant]]*IF(Tableau1[[#This Row],[Date valeur ]]="",0,IF(Tableau1[[#This Row],[Sens]]="R",1,-1))</f>
        <v>17582</v>
      </c>
    </row>
    <row r="13" spans="1:13" x14ac:dyDescent="0.25">
      <c r="A13" s="1">
        <v>44611</v>
      </c>
      <c r="B13" t="s">
        <v>13</v>
      </c>
      <c r="C13" t="s">
        <v>17</v>
      </c>
      <c r="D13" t="s">
        <v>29</v>
      </c>
      <c r="E13" s="3">
        <v>1452</v>
      </c>
      <c r="F13" s="2" t="s">
        <v>11</v>
      </c>
      <c r="G13" s="1"/>
      <c r="H13" s="3">
        <f t="shared" si="0"/>
        <v>14866</v>
      </c>
      <c r="I13" s="5" t="str">
        <f>IF(Tableau1[[#This Row],[Date valeur ]]="","","P")</f>
        <v/>
      </c>
      <c r="J13" s="3">
        <f>J12+Tableau1[[#This Row],[Montant]]*IF(Tableau1[[#This Row],[Date valeur ]]="",0,IF(Tableau1[[#This Row],[Sens]]="R",1,-1))</f>
        <v>17582</v>
      </c>
    </row>
    <row r="14" spans="1:13" x14ac:dyDescent="0.25">
      <c r="G14" s="1"/>
    </row>
    <row r="18" spans="3:3" x14ac:dyDescent="0.25">
      <c r="C18" s="11" t="s">
        <v>33</v>
      </c>
    </row>
    <row r="19" spans="3:3" x14ac:dyDescent="0.25">
      <c r="C19" s="11" t="s">
        <v>32</v>
      </c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</dc:creator>
  <cp:lastModifiedBy>Marcel CHOTARD</cp:lastModifiedBy>
  <dcterms:created xsi:type="dcterms:W3CDTF">2022-02-02T10:00:55Z</dcterms:created>
  <dcterms:modified xsi:type="dcterms:W3CDTF">2022-02-02T10:42:24Z</dcterms:modified>
</cp:coreProperties>
</file>