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drawings/drawing2.xml" ContentType="application/vnd.openxmlformats-officedocument.drawing+xml"/>
  <Override PartName="/xl/tables/table4.xml" ContentType="application/vnd.openxmlformats-officedocument.spreadsheetml.table+xml"/>
  <Override PartName="/xl/queryTables/queryTable1.xml" ContentType="application/vnd.openxmlformats-officedocument.spreadsheetml.queryTable+xml"/>
  <Override PartName="/xl/drawings/drawing3.xml" ContentType="application/vnd.openxmlformats-officedocument.drawing+xml"/>
  <Override PartName="/xl/tables/table5.xml" ContentType="application/vnd.openxmlformats-officedocument.spreadsheetml.table+xml"/>
  <Override PartName="/xl/queryTables/queryTable2.xml" ContentType="application/vnd.openxmlformats-officedocument.spreadsheetml.queryTable+xml"/>
  <Override PartName="/xl/drawings/drawing4.xml" ContentType="application/vnd.openxmlformats-officedocument.drawing+xml"/>
  <Override PartName="/xl/tables/table6.xml" ContentType="application/vnd.openxmlformats-officedocument.spreadsheetml.table+xml"/>
  <Override PartName="/xl/queryTables/queryTable3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/>
  <mc:AlternateContent xmlns:mc="http://schemas.openxmlformats.org/markup-compatibility/2006">
    <mc:Choice Requires="x15">
      <x15ac:absPath xmlns:x15ac="http://schemas.microsoft.com/office/spreadsheetml/2010/11/ac" url="D:\Utilisateur\Documents\Canaris\Palmares\essai\"/>
    </mc:Choice>
  </mc:AlternateContent>
  <xr:revisionPtr revIDLastSave="0" documentId="13_ncr:1_{E056CD10-8C88-4B29-9436-4EC567428142}" xr6:coauthVersionLast="47" xr6:coauthVersionMax="47" xr10:uidLastSave="{00000000-0000-0000-0000-000000000000}"/>
  <bookViews>
    <workbookView xWindow="-108" yWindow="-108" windowWidth="23256" windowHeight="14016" activeTab="2" xr2:uid="{00000000-000D-0000-FFFF-FFFF00000000}"/>
  </bookViews>
  <sheets>
    <sheet name="Jug. Stam" sheetId="1" r:id="rId1"/>
    <sheet name="Jug. Serie" sheetId="2" r:id="rId2"/>
    <sheet name="Jug. Ind" sheetId="3" r:id="rId3"/>
    <sheet name="Classt Stam" sheetId="8" r:id="rId4"/>
    <sheet name="Classt Serie" sheetId="5" r:id="rId5"/>
    <sheet name="Classt Ind." sheetId="6" r:id="rId6"/>
  </sheets>
  <definedNames>
    <definedName name="__xlnm._FilterDatabase" localSheetId="0">'Jug. Stam'!$A$15:$Q$15</definedName>
    <definedName name="__xlnm._FilterDatabase_1">'Jug. Stam'!$A$15:$Q$15</definedName>
    <definedName name="__xlnm.Print_Area" localSheetId="2">'Jug. Ind'!$A$1:$R$15</definedName>
    <definedName name="__xlnm.Print_Area" localSheetId="1">'Jug. Serie'!$A$1:$R$15</definedName>
    <definedName name="__xlnm.Print_Area" localSheetId="0">'Jug. Stam'!$A$1:$R$63</definedName>
    <definedName name="DonnéesExternes_1" localSheetId="5" hidden="1">'Classt Ind.'!$A$15:$R$29</definedName>
    <definedName name="DonnéesExternes_1" localSheetId="4" hidden="1">'Classt Serie'!$A$15:$R$27</definedName>
    <definedName name="DonnéesExternes_1" localSheetId="3" hidden="1">'Classt Stam'!$A$15:$S$67</definedName>
    <definedName name="_xlnm.Print_Area" localSheetId="2">'Jug. Ind'!$A$1:$R$15</definedName>
    <definedName name="_xlnm.Print_Area" localSheetId="1">'Jug. Serie'!$A$1:$R$15</definedName>
    <definedName name="_xlnm.Print_Area" localSheetId="0">'Jug. Stam'!$A$1:$R$63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29" i="3" l="1"/>
  <c r="O27" i="2"/>
  <c r="R27" i="2"/>
  <c r="X27" i="2"/>
  <c r="O26" i="2"/>
  <c r="X17" i="1"/>
  <c r="X18" i="1"/>
  <c r="X19" i="1"/>
  <c r="X21" i="1"/>
  <c r="X22" i="1"/>
  <c r="X23" i="1"/>
  <c r="X25" i="1"/>
  <c r="X26" i="1"/>
  <c r="X27" i="1"/>
  <c r="X29" i="1"/>
  <c r="X30" i="1"/>
  <c r="X31" i="1"/>
  <c r="X33" i="1"/>
  <c r="X34" i="1"/>
  <c r="X35" i="1"/>
  <c r="X37" i="1"/>
  <c r="X38" i="1"/>
  <c r="X39" i="1"/>
  <c r="X41" i="1"/>
  <c r="X42" i="1"/>
  <c r="X43" i="1"/>
  <c r="X45" i="1"/>
  <c r="X46" i="1"/>
  <c r="X47" i="1"/>
  <c r="X49" i="1"/>
  <c r="X50" i="1"/>
  <c r="X51" i="1"/>
  <c r="X53" i="1"/>
  <c r="X54" i="1"/>
  <c r="X55" i="1"/>
  <c r="X57" i="1"/>
  <c r="X58" i="1"/>
  <c r="X59" i="1"/>
  <c r="X61" i="1"/>
  <c r="X62" i="1"/>
  <c r="X63" i="1"/>
  <c r="X65" i="1"/>
  <c r="X66" i="1"/>
  <c r="X67" i="1"/>
  <c r="X17" i="2"/>
  <c r="X19" i="2"/>
  <c r="X21" i="2"/>
  <c r="X23" i="2"/>
  <c r="X25" i="2"/>
  <c r="R17" i="2"/>
  <c r="R19" i="2"/>
  <c r="R21" i="2"/>
  <c r="R23" i="2"/>
  <c r="R25" i="2"/>
  <c r="R17" i="1"/>
  <c r="R18" i="1"/>
  <c r="R19" i="1"/>
  <c r="R21" i="1"/>
  <c r="R22" i="1"/>
  <c r="R23" i="1"/>
  <c r="R25" i="1"/>
  <c r="R26" i="1"/>
  <c r="R27" i="1"/>
  <c r="R29" i="1"/>
  <c r="R30" i="1"/>
  <c r="R31" i="1"/>
  <c r="R33" i="1"/>
  <c r="R34" i="1"/>
  <c r="R35" i="1"/>
  <c r="R37" i="1"/>
  <c r="R38" i="1"/>
  <c r="R39" i="1"/>
  <c r="R41" i="1"/>
  <c r="R42" i="1"/>
  <c r="R43" i="1"/>
  <c r="R45" i="1"/>
  <c r="R46" i="1"/>
  <c r="R47" i="1"/>
  <c r="R49" i="1"/>
  <c r="R50" i="1"/>
  <c r="R51" i="1"/>
  <c r="R53" i="1"/>
  <c r="R54" i="1"/>
  <c r="R55" i="1"/>
  <c r="R57" i="1"/>
  <c r="R58" i="1"/>
  <c r="R59" i="1"/>
  <c r="R61" i="1"/>
  <c r="R62" i="1"/>
  <c r="R63" i="1"/>
  <c r="R65" i="1"/>
  <c r="R66" i="1"/>
  <c r="R67" i="1"/>
  <c r="O67" i="1"/>
  <c r="O66" i="1"/>
  <c r="O65" i="1"/>
  <c r="O64" i="1"/>
  <c r="Q19" i="3"/>
  <c r="Q20" i="3"/>
  <c r="Q21" i="3"/>
  <c r="Q22" i="3"/>
  <c r="Q23" i="3"/>
  <c r="Q24" i="3"/>
  <c r="Q25" i="3"/>
  <c r="Q26" i="3"/>
  <c r="Q27" i="3"/>
  <c r="Q28" i="3"/>
  <c r="Q18" i="3"/>
  <c r="Q17" i="3"/>
  <c r="Q16" i="3"/>
  <c r="O16" i="2"/>
  <c r="O25" i="2"/>
  <c r="O24" i="2"/>
  <c r="Q24" i="2" s="1"/>
  <c r="O23" i="2"/>
  <c r="O22" i="2"/>
  <c r="Q22" i="2" s="1"/>
  <c r="O21" i="2"/>
  <c r="O20" i="2"/>
  <c r="Q20" i="2" s="1"/>
  <c r="O19" i="2"/>
  <c r="O18" i="2"/>
  <c r="Q18" i="2" s="1"/>
  <c r="O17" i="2"/>
  <c r="O56" i="1"/>
  <c r="O57" i="1"/>
  <c r="O58" i="1"/>
  <c r="O59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60" i="1"/>
  <c r="O61" i="1"/>
  <c r="O62" i="1"/>
  <c r="O63" i="1"/>
  <c r="U29" i="3" l="1"/>
  <c r="T29" i="3"/>
  <c r="W29" i="3"/>
  <c r="S29" i="3"/>
  <c r="T25" i="3"/>
  <c r="V29" i="3"/>
  <c r="Q26" i="2"/>
  <c r="S19" i="2" s="1"/>
  <c r="S27" i="2"/>
  <c r="S26" i="2"/>
  <c r="Q44" i="1"/>
  <c r="Q28" i="1"/>
  <c r="Q24" i="1"/>
  <c r="Q20" i="1"/>
  <c r="Q56" i="1"/>
  <c r="Q48" i="1"/>
  <c r="Q64" i="1"/>
  <c r="Q60" i="1"/>
  <c r="Q32" i="1"/>
  <c r="Q40" i="1"/>
  <c r="Q36" i="1"/>
  <c r="Q52" i="1"/>
  <c r="Q16" i="1"/>
  <c r="W19" i="3"/>
  <c r="T17" i="3"/>
  <c r="S28" i="3"/>
  <c r="S20" i="3"/>
  <c r="W24" i="3"/>
  <c r="U22" i="3"/>
  <c r="V27" i="3"/>
  <c r="V19" i="3"/>
  <c r="S27" i="3"/>
  <c r="S19" i="3"/>
  <c r="T24" i="3"/>
  <c r="U16" i="3"/>
  <c r="U21" i="3"/>
  <c r="V26" i="3"/>
  <c r="V18" i="3"/>
  <c r="W23" i="3"/>
  <c r="S24" i="3"/>
  <c r="T16" i="3"/>
  <c r="T21" i="3"/>
  <c r="U26" i="3"/>
  <c r="V23" i="3"/>
  <c r="W28" i="3"/>
  <c r="W20" i="3"/>
  <c r="S23" i="3"/>
  <c r="T28" i="3"/>
  <c r="T20" i="3"/>
  <c r="U25" i="3"/>
  <c r="U17" i="3"/>
  <c r="V22" i="3"/>
  <c r="W27" i="3"/>
  <c r="S26" i="3"/>
  <c r="S22" i="3"/>
  <c r="S18" i="3"/>
  <c r="T27" i="3"/>
  <c r="T23" i="3"/>
  <c r="T19" i="3"/>
  <c r="U28" i="3"/>
  <c r="U24" i="3"/>
  <c r="U20" i="3"/>
  <c r="V16" i="3"/>
  <c r="V25" i="3"/>
  <c r="V21" i="3"/>
  <c r="V17" i="3"/>
  <c r="W26" i="3"/>
  <c r="W22" i="3"/>
  <c r="W18" i="3"/>
  <c r="S16" i="3"/>
  <c r="S25" i="3"/>
  <c r="S21" i="3"/>
  <c r="S17" i="3"/>
  <c r="T26" i="3"/>
  <c r="T22" i="3"/>
  <c r="T18" i="3"/>
  <c r="U27" i="3"/>
  <c r="U23" i="3"/>
  <c r="U19" i="3"/>
  <c r="V28" i="3"/>
  <c r="V24" i="3"/>
  <c r="V20" i="3"/>
  <c r="W16" i="3"/>
  <c r="W25" i="3"/>
  <c r="W21" i="3"/>
  <c r="W17" i="3"/>
  <c r="S17" i="2"/>
  <c r="S21" i="2"/>
  <c r="S18" i="2"/>
  <c r="Q16" i="2"/>
  <c r="S20" i="2"/>
  <c r="X29" i="3" l="1"/>
  <c r="X17" i="3"/>
  <c r="AD17" i="3" s="1"/>
  <c r="X19" i="3"/>
  <c r="AD19" i="3" s="1"/>
  <c r="X18" i="3"/>
  <c r="AD18" i="3" s="1"/>
  <c r="X24" i="3"/>
  <c r="AD24" i="3" s="1"/>
  <c r="X27" i="3"/>
  <c r="AD27" i="3" s="1"/>
  <c r="X25" i="3"/>
  <c r="AD25" i="3" s="1"/>
  <c r="X22" i="3"/>
  <c r="AD22" i="3" s="1"/>
  <c r="X16" i="3"/>
  <c r="AD16" i="3" s="1"/>
  <c r="X26" i="3"/>
  <c r="AD26" i="3" s="1"/>
  <c r="X28" i="3"/>
  <c r="AD28" i="3" s="1"/>
  <c r="X21" i="3"/>
  <c r="AD21" i="3" s="1"/>
  <c r="X23" i="3"/>
  <c r="AD23" i="3" s="1"/>
  <c r="X20" i="3"/>
  <c r="AD20" i="3" s="1"/>
  <c r="S22" i="2"/>
  <c r="S23" i="2"/>
  <c r="S24" i="2"/>
  <c r="S25" i="2"/>
  <c r="U27" i="2"/>
  <c r="T27" i="2"/>
  <c r="V27" i="2"/>
  <c r="W27" i="2"/>
  <c r="U20" i="2"/>
  <c r="U26" i="2"/>
  <c r="W26" i="2"/>
  <c r="T26" i="2"/>
  <c r="V26" i="2"/>
  <c r="U48" i="1"/>
  <c r="T24" i="1"/>
  <c r="W44" i="1"/>
  <c r="U56" i="1"/>
  <c r="U44" i="1"/>
  <c r="W24" i="1"/>
  <c r="T20" i="1"/>
  <c r="W48" i="1"/>
  <c r="W17" i="1"/>
  <c r="W21" i="1"/>
  <c r="W25" i="1"/>
  <c r="W29" i="1"/>
  <c r="W33" i="1"/>
  <c r="W37" i="1"/>
  <c r="W41" i="1"/>
  <c r="W45" i="1"/>
  <c r="W49" i="1"/>
  <c r="W53" i="1"/>
  <c r="W57" i="1"/>
  <c r="W61" i="1"/>
  <c r="W65" i="1"/>
  <c r="V17" i="1"/>
  <c r="V21" i="1"/>
  <c r="V25" i="1"/>
  <c r="V29" i="1"/>
  <c r="V33" i="1"/>
  <c r="V37" i="1"/>
  <c r="V41" i="1"/>
  <c r="V45" i="1"/>
  <c r="V49" i="1"/>
  <c r="V53" i="1"/>
  <c r="V57" i="1"/>
  <c r="V61" i="1"/>
  <c r="V65" i="1"/>
  <c r="U17" i="1"/>
  <c r="U21" i="1"/>
  <c r="U25" i="1"/>
  <c r="U29" i="1"/>
  <c r="U33" i="1"/>
  <c r="U37" i="1"/>
  <c r="U41" i="1"/>
  <c r="U45" i="1"/>
  <c r="U49" i="1"/>
  <c r="U53" i="1"/>
  <c r="U57" i="1"/>
  <c r="U61" i="1"/>
  <c r="W18" i="1"/>
  <c r="W22" i="1"/>
  <c r="W26" i="1"/>
  <c r="W30" i="1"/>
  <c r="W34" i="1"/>
  <c r="W38" i="1"/>
  <c r="W42" i="1"/>
  <c r="W46" i="1"/>
  <c r="W50" i="1"/>
  <c r="W54" i="1"/>
  <c r="W58" i="1"/>
  <c r="W62" i="1"/>
  <c r="W66" i="1"/>
  <c r="V18" i="1"/>
  <c r="V22" i="1"/>
  <c r="V26" i="1"/>
  <c r="V30" i="1"/>
  <c r="V34" i="1"/>
  <c r="V38" i="1"/>
  <c r="V42" i="1"/>
  <c r="V46" i="1"/>
  <c r="V50" i="1"/>
  <c r="V54" i="1"/>
  <c r="V58" i="1"/>
  <c r="V62" i="1"/>
  <c r="V66" i="1"/>
  <c r="U18" i="1"/>
  <c r="U22" i="1"/>
  <c r="U26" i="1"/>
  <c r="U30" i="1"/>
  <c r="U34" i="1"/>
  <c r="U38" i="1"/>
  <c r="U42" i="1"/>
  <c r="U46" i="1"/>
  <c r="U50" i="1"/>
  <c r="U54" i="1"/>
  <c r="U58" i="1"/>
  <c r="U62" i="1"/>
  <c r="U66" i="1"/>
  <c r="T18" i="1"/>
  <c r="T22" i="1"/>
  <c r="T26" i="1"/>
  <c r="T30" i="1"/>
  <c r="T34" i="1"/>
  <c r="T38" i="1"/>
  <c r="T42" i="1"/>
  <c r="T46" i="1"/>
  <c r="T50" i="1"/>
  <c r="T54" i="1"/>
  <c r="T58" i="1"/>
  <c r="T62" i="1"/>
  <c r="T66" i="1"/>
  <c r="S18" i="1"/>
  <c r="S22" i="1"/>
  <c r="S26" i="1"/>
  <c r="S30" i="1"/>
  <c r="S34" i="1"/>
  <c r="S38" i="1"/>
  <c r="S42" i="1"/>
  <c r="S46" i="1"/>
  <c r="S50" i="1"/>
  <c r="S54" i="1"/>
  <c r="S58" i="1"/>
  <c r="S62" i="1"/>
  <c r="S66" i="1"/>
  <c r="W19" i="1"/>
  <c r="W23" i="1"/>
  <c r="W27" i="1"/>
  <c r="W31" i="1"/>
  <c r="W35" i="1"/>
  <c r="W39" i="1"/>
  <c r="W43" i="1"/>
  <c r="W47" i="1"/>
  <c r="W51" i="1"/>
  <c r="W55" i="1"/>
  <c r="W59" i="1"/>
  <c r="W63" i="1"/>
  <c r="W67" i="1"/>
  <c r="V19" i="1"/>
  <c r="V23" i="1"/>
  <c r="V27" i="1"/>
  <c r="V31" i="1"/>
  <c r="V35" i="1"/>
  <c r="V39" i="1"/>
  <c r="V43" i="1"/>
  <c r="V47" i="1"/>
  <c r="V51" i="1"/>
  <c r="V55" i="1"/>
  <c r="V59" i="1"/>
  <c r="V63" i="1"/>
  <c r="V67" i="1"/>
  <c r="U19" i="1"/>
  <c r="U23" i="1"/>
  <c r="U27" i="1"/>
  <c r="U31" i="1"/>
  <c r="U35" i="1"/>
  <c r="U39" i="1"/>
  <c r="U43" i="1"/>
  <c r="U47" i="1"/>
  <c r="U51" i="1"/>
  <c r="U55" i="1"/>
  <c r="U59" i="1"/>
  <c r="U63" i="1"/>
  <c r="U67" i="1"/>
  <c r="T19" i="1"/>
  <c r="T23" i="1"/>
  <c r="T27" i="1"/>
  <c r="T31" i="1"/>
  <c r="T35" i="1"/>
  <c r="T39" i="1"/>
  <c r="T43" i="1"/>
  <c r="T47" i="1"/>
  <c r="T51" i="1"/>
  <c r="T55" i="1"/>
  <c r="T59" i="1"/>
  <c r="T63" i="1"/>
  <c r="T67" i="1"/>
  <c r="S19" i="1"/>
  <c r="S23" i="1"/>
  <c r="S27" i="1"/>
  <c r="S31" i="1"/>
  <c r="S35" i="1"/>
  <c r="S39" i="1"/>
  <c r="S43" i="1"/>
  <c r="S47" i="1"/>
  <c r="S51" i="1"/>
  <c r="S55" i="1"/>
  <c r="S59" i="1"/>
  <c r="S63" i="1"/>
  <c r="S67" i="1"/>
  <c r="W16" i="1"/>
  <c r="V64" i="1"/>
  <c r="T17" i="1"/>
  <c r="T25" i="1"/>
  <c r="T33" i="1"/>
  <c r="T41" i="1"/>
  <c r="T49" i="1"/>
  <c r="T57" i="1"/>
  <c r="T65" i="1"/>
  <c r="S21" i="1"/>
  <c r="S29" i="1"/>
  <c r="S37" i="1"/>
  <c r="S45" i="1"/>
  <c r="S53" i="1"/>
  <c r="S61" i="1"/>
  <c r="U65" i="1"/>
  <c r="T29" i="1"/>
  <c r="T45" i="1"/>
  <c r="T61" i="1"/>
  <c r="S25" i="1"/>
  <c r="S41" i="1"/>
  <c r="S57" i="1"/>
  <c r="W64" i="1"/>
  <c r="U16" i="1"/>
  <c r="T64" i="1"/>
  <c r="V16" i="1"/>
  <c r="U64" i="1"/>
  <c r="T16" i="1"/>
  <c r="S64" i="1"/>
  <c r="T21" i="1"/>
  <c r="T37" i="1"/>
  <c r="T53" i="1"/>
  <c r="S17" i="1"/>
  <c r="S33" i="1"/>
  <c r="S49" i="1"/>
  <c r="S65" i="1"/>
  <c r="S16" i="1"/>
  <c r="V32" i="1"/>
  <c r="W32" i="1"/>
  <c r="T32" i="1"/>
  <c r="U32" i="1"/>
  <c r="S32" i="1"/>
  <c r="W56" i="1"/>
  <c r="T44" i="1"/>
  <c r="U60" i="1"/>
  <c r="S60" i="1"/>
  <c r="T60" i="1"/>
  <c r="W60" i="1"/>
  <c r="V60" i="1"/>
  <c r="V56" i="1"/>
  <c r="V44" i="1"/>
  <c r="T56" i="1"/>
  <c r="W20" i="1"/>
  <c r="S28" i="1"/>
  <c r="W28" i="1"/>
  <c r="W36" i="1"/>
  <c r="U36" i="1"/>
  <c r="V36" i="1"/>
  <c r="T36" i="1"/>
  <c r="S36" i="1"/>
  <c r="S48" i="1"/>
  <c r="S44" i="1"/>
  <c r="T28" i="1"/>
  <c r="V40" i="1"/>
  <c r="W40" i="1"/>
  <c r="S40" i="1"/>
  <c r="U40" i="1"/>
  <c r="T40" i="1"/>
  <c r="S56" i="1"/>
  <c r="V24" i="1"/>
  <c r="V48" i="1"/>
  <c r="W52" i="1"/>
  <c r="V52" i="1"/>
  <c r="T52" i="1"/>
  <c r="U52" i="1"/>
  <c r="S52" i="1"/>
  <c r="T48" i="1"/>
  <c r="V20" i="1"/>
  <c r="S24" i="1"/>
  <c r="U20" i="1"/>
  <c r="U24" i="1"/>
  <c r="S20" i="1"/>
  <c r="V28" i="1"/>
  <c r="U28" i="1"/>
  <c r="V20" i="2"/>
  <c r="W24" i="2"/>
  <c r="V18" i="2"/>
  <c r="U24" i="2"/>
  <c r="W20" i="2"/>
  <c r="T24" i="2"/>
  <c r="W18" i="2"/>
  <c r="W19" i="2"/>
  <c r="W23" i="2"/>
  <c r="V17" i="2"/>
  <c r="V21" i="2"/>
  <c r="V25" i="2"/>
  <c r="U19" i="2"/>
  <c r="U23" i="2"/>
  <c r="T17" i="2"/>
  <c r="T21" i="2"/>
  <c r="T25" i="2"/>
  <c r="T16" i="2"/>
  <c r="W17" i="2"/>
  <c r="W21" i="2"/>
  <c r="W25" i="2"/>
  <c r="V19" i="2"/>
  <c r="V23" i="2"/>
  <c r="U21" i="2"/>
  <c r="U25" i="2"/>
  <c r="T19" i="2"/>
  <c r="T23" i="2"/>
  <c r="V16" i="2"/>
  <c r="U17" i="2"/>
  <c r="W22" i="2"/>
  <c r="U16" i="2"/>
  <c r="S16" i="2"/>
  <c r="W16" i="2"/>
  <c r="U22" i="2"/>
  <c r="V22" i="2"/>
  <c r="T20" i="2"/>
  <c r="V24" i="2"/>
  <c r="U18" i="2"/>
  <c r="T18" i="2"/>
  <c r="T22" i="2"/>
  <c r="R29" i="3" l="1"/>
  <c r="R23" i="3"/>
  <c r="X18" i="2"/>
  <c r="X24" i="2"/>
  <c r="X22" i="2"/>
  <c r="X20" i="2"/>
  <c r="X16" i="2"/>
  <c r="X26" i="2"/>
  <c r="X24" i="1"/>
  <c r="X60" i="1"/>
  <c r="X32" i="1"/>
  <c r="X64" i="1"/>
  <c r="X20" i="1"/>
  <c r="X40" i="1"/>
  <c r="X44" i="1"/>
  <c r="X28" i="1"/>
  <c r="X56" i="1"/>
  <c r="X48" i="1"/>
  <c r="X16" i="1"/>
  <c r="X52" i="1"/>
  <c r="X36" i="1"/>
  <c r="R26" i="3"/>
  <c r="R24" i="3"/>
  <c r="R25" i="3"/>
  <c r="R22" i="3"/>
  <c r="R20" i="3"/>
  <c r="R21" i="3"/>
  <c r="R27" i="3"/>
  <c r="R18" i="3"/>
  <c r="R17" i="3"/>
  <c r="R19" i="3"/>
  <c r="R16" i="3"/>
  <c r="R28" i="3"/>
  <c r="R20" i="2" l="1"/>
  <c r="R22" i="2"/>
  <c r="R26" i="2"/>
  <c r="R16" i="2"/>
  <c r="R18" i="2"/>
  <c r="R24" i="2"/>
  <c r="R36" i="1"/>
  <c r="R28" i="1"/>
  <c r="R20" i="1"/>
  <c r="R48" i="1"/>
  <c r="R52" i="1"/>
  <c r="R44" i="1"/>
  <c r="R24" i="1"/>
  <c r="R56" i="1"/>
  <c r="R40" i="1"/>
  <c r="R64" i="1"/>
  <c r="R32" i="1"/>
  <c r="R16" i="1"/>
  <c r="R60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EA0E3386-0130-44EF-8802-73ACACFCAF00}" keepAlive="1" name="Requête - class ind" description="Connexion à la requête « class ind » dans le classeur." type="5" refreshedVersion="7" background="1" saveData="1">
    <dbPr connection="Provider=Microsoft.Mashup.OleDb.1;Data Source=$Workbook$;Location=&quot;class ind&quot;;Extended Properties=&quot;&quot;" command="SELECT * FROM [class ind]"/>
  </connection>
  <connection id="2" xr16:uid="{76AE4249-F54C-4342-957E-1596354FBF7A}" keepAlive="1" name="Requête - class série" description="Connexion à la requête « class série » dans le classeur." type="5" refreshedVersion="7" background="1" saveData="1">
    <dbPr connection="Provider=Microsoft.Mashup.OleDb.1;Data Source=$Workbook$;Location=&quot;class série&quot;;Extended Properties=&quot;&quot;" command="SELECT * FROM [class série]"/>
  </connection>
  <connection id="3" xr16:uid="{BB0DB000-54AD-4253-B43B-F5720C6666F8}" keepAlive="1" name="Requête - classs stam" description="Connexion à la requête « classs stam » dans le classeur." type="5" refreshedVersion="7" background="1" saveData="1">
    <dbPr connection="Provider=Microsoft.Mashup.OleDb.1;Data Source=$Workbook$;Location=&quot;classs stam&quot;;Extended Properties=&quot;&quot;" command="SELECT * FROM [classs stam]"/>
  </connection>
</connections>
</file>

<file path=xl/sharedStrings.xml><?xml version="1.0" encoding="utf-8"?>
<sst xmlns="http://schemas.openxmlformats.org/spreadsheetml/2006/main" count="378" uniqueCount="54">
  <si>
    <t>RESULTATS CANARIS DE CHANT HARZ</t>
  </si>
  <si>
    <t>CONCOURS DE LAMBESC du</t>
  </si>
  <si>
    <t>Juges:</t>
  </si>
  <si>
    <t>GRAND PRIX D'ELEVAGE</t>
  </si>
  <si>
    <t>Classe A01-011-1 STAM</t>
  </si>
  <si>
    <t>Cage</t>
  </si>
  <si>
    <t>Stam</t>
  </si>
  <si>
    <t>Eleveur</t>
  </si>
  <si>
    <t>Club</t>
  </si>
  <si>
    <t>Bague</t>
  </si>
  <si>
    <t>R</t>
  </si>
  <si>
    <t>G</t>
  </si>
  <si>
    <t>TE</t>
  </si>
  <si>
    <t>TP</t>
  </si>
  <si>
    <t>F</t>
  </si>
  <si>
    <t>B</t>
  </si>
  <si>
    <t>GL</t>
  </si>
  <si>
    <t>T</t>
  </si>
  <si>
    <t>I</t>
  </si>
  <si>
    <t>Pts</t>
  </si>
  <si>
    <t>Harm.</t>
  </si>
  <si>
    <t>Total</t>
  </si>
  <si>
    <t>Classt</t>
  </si>
  <si>
    <t>bonus</t>
  </si>
  <si>
    <t>total avec bonus</t>
  </si>
  <si>
    <t>X</t>
  </si>
  <si>
    <t>OCPA</t>
  </si>
  <si>
    <t>Y</t>
  </si>
  <si>
    <t>M</t>
  </si>
  <si>
    <t>N</t>
  </si>
  <si>
    <t>O</t>
  </si>
  <si>
    <t>P</t>
  </si>
  <si>
    <t>Classe A01-015-1 SERIE</t>
  </si>
  <si>
    <t>Classe A01-012-1 INDIVIDUEL</t>
  </si>
  <si>
    <t/>
  </si>
  <si>
    <t>1</t>
  </si>
  <si>
    <t>3</t>
  </si>
  <si>
    <t>4</t>
  </si>
  <si>
    <t>5</t>
  </si>
  <si>
    <t>6</t>
  </si>
  <si>
    <t>8</t>
  </si>
  <si>
    <t>9</t>
  </si>
  <si>
    <t>10</t>
  </si>
  <si>
    <t>11</t>
  </si>
  <si>
    <t>12</t>
  </si>
  <si>
    <t>Rang</t>
  </si>
  <si>
    <t>Colonne1</t>
  </si>
  <si>
    <t>Colonne2</t>
  </si>
  <si>
    <t>Colonne3</t>
  </si>
  <si>
    <t>7</t>
  </si>
  <si>
    <t>13</t>
  </si>
  <si>
    <t>Colonne4</t>
  </si>
  <si>
    <t>Colonne5</t>
  </si>
  <si>
    <t>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</si>
</sst>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"/>
  </numFmts>
  <fonts count="20" x14ac:knownFonts="1">
    <font>
      <sz val="10"/>
      <name val="Arial"/>
      <family val="2"/>
    </font>
    <font>
      <sz val="11"/>
      <color indexed="8"/>
      <name val="Calibri"/>
      <family val="2"/>
      <charset val="1"/>
    </font>
    <font>
      <b/>
      <sz val="18"/>
      <color indexed="8"/>
      <name val="Times New Roman"/>
      <family val="1"/>
      <charset val="1"/>
    </font>
    <font>
      <b/>
      <sz val="12"/>
      <color indexed="8"/>
      <name val="Times New Roman"/>
      <family val="1"/>
      <charset val="1"/>
    </font>
    <font>
      <sz val="12"/>
      <color indexed="8"/>
      <name val="Calibri"/>
      <family val="2"/>
      <charset val="1"/>
    </font>
    <font>
      <sz val="12"/>
      <color indexed="8"/>
      <name val="Times New Roman"/>
      <family val="1"/>
      <charset val="1"/>
    </font>
    <font>
      <b/>
      <sz val="16"/>
      <color indexed="8"/>
      <name val="Times New Roman"/>
      <family val="1"/>
      <charset val="1"/>
    </font>
    <font>
      <b/>
      <sz val="14"/>
      <color indexed="8"/>
      <name val="Times New Roman"/>
      <family val="1"/>
      <charset val="1"/>
    </font>
    <font>
      <b/>
      <sz val="10"/>
      <color indexed="8"/>
      <name val="Times New Roman"/>
      <family val="1"/>
      <charset val="1"/>
    </font>
    <font>
      <b/>
      <sz val="11"/>
      <color indexed="8"/>
      <name val="Times New Roman"/>
      <family val="1"/>
      <charset val="1"/>
    </font>
    <font>
      <b/>
      <sz val="12"/>
      <color indexed="8"/>
      <name val="Calibri"/>
      <family val="2"/>
      <charset val="1"/>
    </font>
    <font>
      <sz val="11"/>
      <color indexed="8"/>
      <name val="Times New Roman"/>
      <family val="1"/>
      <charset val="1"/>
    </font>
    <font>
      <sz val="8"/>
      <name val="Arial"/>
      <family val="2"/>
    </font>
    <font>
      <b/>
      <sz val="11"/>
      <color theme="1"/>
      <name val="Times New Roman"/>
      <family val="1"/>
    </font>
    <font>
      <b/>
      <sz val="10"/>
      <color theme="1"/>
      <name val="Times New Roman"/>
      <family val="1"/>
    </font>
    <font>
      <b/>
      <sz val="10"/>
      <name val="Arial"/>
      <family val="2"/>
    </font>
    <font>
      <b/>
      <sz val="12"/>
      <color indexed="8"/>
      <name val="Times New Roman"/>
      <family val="1"/>
    </font>
    <font>
      <b/>
      <sz val="11"/>
      <color indexed="8"/>
      <name val="Calibri"/>
      <family val="2"/>
      <charset val="1"/>
    </font>
    <font>
      <b/>
      <sz val="11"/>
      <color indexed="8"/>
      <name val="Times New Roman"/>
      <family val="1"/>
    </font>
    <font>
      <b/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indexed="8"/>
      </right>
      <top/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indexed="8"/>
      </right>
      <top style="medium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104">
    <xf numFmtId="0" fontId="0" fillId="0" borderId="0" xfId="0"/>
    <xf numFmtId="0" fontId="1" fillId="0" borderId="0" xfId="1"/>
    <xf numFmtId="0" fontId="2" fillId="0" borderId="0" xfId="1" applyFont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4" fillId="0" borderId="0" xfId="1" applyFont="1"/>
    <xf numFmtId="0" fontId="5" fillId="0" borderId="0" xfId="1" applyFont="1"/>
    <xf numFmtId="0" fontId="6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9" fillId="0" borderId="3" xfId="1" applyFont="1" applyBorder="1" applyAlignment="1">
      <alignment horizontal="center" vertical="center"/>
    </xf>
    <xf numFmtId="0" fontId="8" fillId="0" borderId="3" xfId="1" applyFont="1" applyBorder="1" applyAlignment="1">
      <alignment horizontal="center" vertical="center"/>
    </xf>
    <xf numFmtId="0" fontId="3" fillId="0" borderId="3" xfId="1" applyNumberFormat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10" fillId="0" borderId="0" xfId="1" applyFont="1"/>
    <xf numFmtId="0" fontId="3" fillId="0" borderId="5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8" fillId="0" borderId="0" xfId="1" applyFont="1" applyBorder="1" applyAlignment="1">
      <alignment horizontal="center" vertical="center"/>
    </xf>
    <xf numFmtId="0" fontId="3" fillId="0" borderId="0" xfId="1" applyNumberFormat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9" fillId="0" borderId="8" xfId="1" applyFont="1" applyBorder="1" applyAlignment="1">
      <alignment horizontal="center" vertical="center"/>
    </xf>
    <xf numFmtId="0" fontId="8" fillId="0" borderId="8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9" fillId="0" borderId="0" xfId="1" applyFont="1" applyBorder="1" applyAlignment="1">
      <alignment vertical="center"/>
    </xf>
    <xf numFmtId="0" fontId="9" fillId="0" borderId="8" xfId="1" applyFont="1" applyBorder="1" applyAlignment="1">
      <alignment vertical="center"/>
    </xf>
    <xf numFmtId="0" fontId="11" fillId="0" borderId="0" xfId="1" applyFont="1"/>
    <xf numFmtId="0" fontId="8" fillId="0" borderId="10" xfId="1" applyFont="1" applyBorder="1" applyAlignment="1">
      <alignment horizontal="center" vertical="center"/>
    </xf>
    <xf numFmtId="0" fontId="0" fillId="0" borderId="0" xfId="0" applyNumberFormat="1"/>
    <xf numFmtId="0" fontId="8" fillId="0" borderId="3" xfId="1" applyNumberFormat="1" applyFont="1" applyBorder="1" applyAlignment="1">
      <alignment horizontal="center" vertical="center"/>
    </xf>
    <xf numFmtId="0" fontId="1" fillId="0" borderId="0" xfId="1" applyFill="1"/>
    <xf numFmtId="0" fontId="8" fillId="0" borderId="10" xfId="1" applyFont="1" applyFill="1" applyBorder="1" applyAlignment="1">
      <alignment horizontal="center" vertical="center"/>
    </xf>
    <xf numFmtId="0" fontId="8" fillId="2" borderId="2" xfId="1" applyNumberFormat="1" applyFont="1" applyFill="1" applyBorder="1" applyAlignment="1">
      <alignment horizontal="center" vertical="center"/>
    </xf>
    <xf numFmtId="0" fontId="8" fillId="2" borderId="11" xfId="1" applyNumberFormat="1" applyFont="1" applyFill="1" applyBorder="1" applyAlignment="1">
      <alignment horizontal="center" vertical="center"/>
    </xf>
    <xf numFmtId="0" fontId="0" fillId="0" borderId="4" xfId="1" applyFont="1" applyBorder="1" applyAlignment="1">
      <alignment horizontal="center" vertical="center"/>
    </xf>
    <xf numFmtId="0" fontId="13" fillId="0" borderId="12" xfId="0" applyFont="1" applyBorder="1" applyAlignment="1" applyProtection="1">
      <alignment horizontal="center" vertical="center"/>
      <protection locked="0"/>
    </xf>
    <xf numFmtId="0" fontId="13" fillId="0" borderId="13" xfId="0" applyFont="1" applyBorder="1" applyAlignment="1">
      <alignment horizontal="center" vertical="center"/>
    </xf>
    <xf numFmtId="0" fontId="13" fillId="0" borderId="15" xfId="0" applyFont="1" applyBorder="1" applyAlignment="1" applyProtection="1">
      <alignment horizontal="center" vertical="center"/>
      <protection locked="0"/>
    </xf>
    <xf numFmtId="0" fontId="3" fillId="0" borderId="5" xfId="1" applyFont="1" applyFill="1" applyBorder="1" applyAlignment="1">
      <alignment horizontal="center" vertical="center"/>
    </xf>
    <xf numFmtId="0" fontId="9" fillId="0" borderId="0" xfId="1" applyFont="1" applyFill="1" applyAlignment="1">
      <alignment horizontal="center" vertical="center"/>
    </xf>
    <xf numFmtId="0" fontId="8" fillId="0" borderId="0" xfId="1" applyFont="1" applyFill="1" applyAlignment="1">
      <alignment horizontal="center" vertical="center"/>
    </xf>
    <xf numFmtId="0" fontId="3" fillId="0" borderId="0" xfId="1" applyNumberFormat="1" applyFont="1" applyFill="1" applyAlignment="1">
      <alignment horizontal="center" vertical="center"/>
    </xf>
    <xf numFmtId="0" fontId="3" fillId="0" borderId="0" xfId="1" applyFont="1" applyFill="1" applyAlignment="1">
      <alignment horizontal="center" vertical="center"/>
    </xf>
    <xf numFmtId="0" fontId="3" fillId="0" borderId="6" xfId="1" applyNumberFormat="1" applyFont="1" applyFill="1" applyBorder="1" applyAlignment="1">
      <alignment horizontal="center" vertical="center"/>
    </xf>
    <xf numFmtId="0" fontId="3" fillId="0" borderId="8" xfId="1" applyNumberFormat="1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0" xfId="0" applyNumberFormat="1" applyFont="1" applyAlignment="1">
      <alignment horizontal="center" vertical="center"/>
    </xf>
    <xf numFmtId="0" fontId="6" fillId="0" borderId="0" xfId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16" fillId="0" borderId="1" xfId="1" applyFont="1" applyBorder="1" applyAlignment="1">
      <alignment horizontal="center" vertical="center"/>
    </xf>
    <xf numFmtId="0" fontId="17" fillId="0" borderId="0" xfId="1" applyFont="1" applyAlignment="1">
      <alignment horizontal="center" vertical="center"/>
    </xf>
    <xf numFmtId="0" fontId="19" fillId="0" borderId="1" xfId="1" applyFont="1" applyBorder="1" applyAlignment="1">
      <alignment horizontal="center" vertical="center"/>
    </xf>
    <xf numFmtId="0" fontId="17" fillId="0" borderId="1" xfId="1" applyFont="1" applyBorder="1" applyAlignment="1">
      <alignment horizontal="center" vertical="center"/>
    </xf>
    <xf numFmtId="0" fontId="11" fillId="0" borderId="0" xfId="1" applyFont="1" applyFill="1"/>
    <xf numFmtId="0" fontId="13" fillId="0" borderId="0" xfId="1" applyFont="1" applyFill="1" applyBorder="1" applyAlignment="1">
      <alignment horizontal="center" vertical="center"/>
    </xf>
    <xf numFmtId="0" fontId="13" fillId="0" borderId="0" xfId="1" applyFont="1" applyFill="1" applyBorder="1" applyAlignment="1" applyProtection="1">
      <alignment horizontal="center" vertical="center"/>
      <protection locked="0"/>
    </xf>
    <xf numFmtId="0" fontId="13" fillId="0" borderId="0" xfId="1" applyNumberFormat="1" applyFont="1" applyFill="1" applyBorder="1" applyAlignment="1" applyProtection="1">
      <alignment horizontal="center" vertical="center"/>
      <protection locked="0"/>
    </xf>
    <xf numFmtId="0" fontId="13" fillId="0" borderId="3" xfId="1" applyNumberFormat="1" applyFont="1" applyFill="1" applyBorder="1" applyAlignment="1">
      <alignment horizontal="center" vertical="center"/>
    </xf>
    <xf numFmtId="0" fontId="13" fillId="0" borderId="0" xfId="1" applyNumberFormat="1" applyFont="1" applyFill="1" applyBorder="1" applyAlignment="1">
      <alignment horizontal="center" vertical="center"/>
    </xf>
    <xf numFmtId="0" fontId="16" fillId="0" borderId="19" xfId="1" applyNumberFormat="1" applyFont="1" applyFill="1" applyBorder="1" applyAlignment="1">
      <alignment horizontal="center" vertical="center"/>
    </xf>
    <xf numFmtId="0" fontId="18" fillId="0" borderId="18" xfId="1" applyNumberFormat="1" applyFont="1" applyFill="1" applyBorder="1" applyAlignment="1">
      <alignment horizontal="center" vertical="center"/>
    </xf>
    <xf numFmtId="0" fontId="18" fillId="0" borderId="21" xfId="1" applyNumberFormat="1" applyFont="1" applyFill="1" applyBorder="1" applyAlignment="1">
      <alignment horizontal="center" vertical="center"/>
    </xf>
    <xf numFmtId="0" fontId="18" fillId="0" borderId="22" xfId="1" applyNumberFormat="1" applyFont="1" applyFill="1" applyBorder="1" applyAlignment="1">
      <alignment horizontal="center" vertical="center"/>
    </xf>
    <xf numFmtId="0" fontId="13" fillId="3" borderId="12" xfId="0" applyFont="1" applyFill="1" applyBorder="1" applyAlignment="1">
      <alignment horizontal="center" vertical="center"/>
    </xf>
    <xf numFmtId="0" fontId="13" fillId="3" borderId="13" xfId="0" applyFont="1" applyFill="1" applyBorder="1" applyAlignment="1">
      <alignment horizontal="center" vertical="center"/>
    </xf>
    <xf numFmtId="0" fontId="14" fillId="3" borderId="13" xfId="0" applyFont="1" applyFill="1" applyBorder="1" applyAlignment="1">
      <alignment horizontal="center" vertical="center"/>
    </xf>
    <xf numFmtId="1" fontId="13" fillId="3" borderId="14" xfId="0" applyNumberFormat="1" applyFont="1" applyFill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3" fillId="3" borderId="16" xfId="0" applyFont="1" applyFill="1" applyBorder="1" applyAlignment="1">
      <alignment horizontal="center" vertical="center"/>
    </xf>
    <xf numFmtId="0" fontId="13" fillId="3" borderId="17" xfId="0" applyFont="1" applyFill="1" applyBorder="1" applyAlignment="1">
      <alignment horizontal="center" vertical="center"/>
    </xf>
    <xf numFmtId="0" fontId="14" fillId="3" borderId="17" xfId="0" applyFont="1" applyFill="1" applyBorder="1" applyAlignment="1">
      <alignment horizontal="center" vertical="center"/>
    </xf>
    <xf numFmtId="1" fontId="13" fillId="0" borderId="20" xfId="1" applyNumberFormat="1" applyFont="1" applyFill="1" applyBorder="1" applyAlignment="1">
      <alignment horizontal="center" vertical="center"/>
    </xf>
    <xf numFmtId="1" fontId="3" fillId="0" borderId="4" xfId="1" applyNumberFormat="1" applyFont="1" applyBorder="1" applyAlignment="1">
      <alignment horizontal="center" vertical="center"/>
    </xf>
    <xf numFmtId="1" fontId="16" fillId="0" borderId="19" xfId="1" applyNumberFormat="1" applyFont="1" applyFill="1" applyBorder="1" applyAlignment="1">
      <alignment horizontal="center" vertical="center"/>
    </xf>
    <xf numFmtId="1" fontId="16" fillId="0" borderId="1" xfId="1" applyNumberFormat="1" applyFont="1" applyBorder="1" applyAlignment="1">
      <alignment horizontal="center" vertical="center"/>
    </xf>
    <xf numFmtId="164" fontId="1" fillId="0" borderId="0" xfId="1" applyNumberFormat="1"/>
    <xf numFmtId="0" fontId="16" fillId="0" borderId="0" xfId="1" applyFont="1" applyBorder="1" applyAlignment="1">
      <alignment horizontal="center" vertical="center"/>
    </xf>
    <xf numFmtId="0" fontId="1" fillId="0" borderId="5" xfId="1" applyBorder="1"/>
    <xf numFmtId="0" fontId="8" fillId="4" borderId="0" xfId="1" applyFont="1" applyFill="1" applyBorder="1" applyAlignment="1">
      <alignment horizontal="center" vertical="center"/>
    </xf>
    <xf numFmtId="0" fontId="16" fillId="0" borderId="23" xfId="1" applyNumberFormat="1" applyFont="1" applyFill="1" applyBorder="1" applyAlignment="1">
      <alignment horizontal="center" vertical="center"/>
    </xf>
    <xf numFmtId="0" fontId="13" fillId="0" borderId="24" xfId="1" applyFont="1" applyFill="1" applyBorder="1" applyAlignment="1" applyProtection="1">
      <alignment horizontal="center" vertical="center"/>
      <protection locked="0"/>
    </xf>
    <xf numFmtId="0" fontId="18" fillId="0" borderId="25" xfId="1" applyNumberFormat="1" applyFont="1" applyFill="1" applyBorder="1" applyAlignment="1">
      <alignment horizontal="center" vertical="center"/>
    </xf>
    <xf numFmtId="0" fontId="13" fillId="3" borderId="12" xfId="1" applyFont="1" applyFill="1" applyBorder="1" applyAlignment="1">
      <alignment horizontal="center" vertical="center"/>
    </xf>
    <xf numFmtId="0" fontId="13" fillId="3" borderId="13" xfId="1" applyFont="1" applyFill="1" applyBorder="1" applyAlignment="1">
      <alignment horizontal="center" vertical="center"/>
    </xf>
    <xf numFmtId="1" fontId="13" fillId="3" borderId="14" xfId="1" applyNumberFormat="1" applyFont="1" applyFill="1" applyBorder="1" applyAlignment="1">
      <alignment horizontal="center" vertical="center"/>
    </xf>
    <xf numFmtId="0" fontId="16" fillId="0" borderId="11" xfId="1" applyFont="1" applyFill="1" applyBorder="1" applyAlignment="1">
      <alignment horizontal="center" vertical="center"/>
    </xf>
    <xf numFmtId="0" fontId="17" fillId="0" borderId="11" xfId="1" applyFont="1" applyFill="1" applyBorder="1" applyAlignment="1">
      <alignment horizontal="center" vertical="center"/>
    </xf>
    <xf numFmtId="0" fontId="19" fillId="0" borderId="11" xfId="1" applyFont="1" applyFill="1" applyBorder="1" applyAlignment="1">
      <alignment horizontal="center" vertical="center"/>
    </xf>
    <xf numFmtId="1" fontId="16" fillId="0" borderId="11" xfId="1" applyNumberFormat="1" applyFont="1" applyFill="1" applyBorder="1" applyAlignment="1">
      <alignment horizontal="center" vertical="center"/>
    </xf>
    <xf numFmtId="0" fontId="1" fillId="0" borderId="0" xfId="1" applyNumberFormat="1" applyFill="1"/>
    <xf numFmtId="0" fontId="6" fillId="0" borderId="0" xfId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5" fillId="0" borderId="0" xfId="1" applyFont="1" applyBorder="1" applyAlignment="1">
      <alignment horizontal="center"/>
    </xf>
    <xf numFmtId="0" fontId="3" fillId="0" borderId="0" xfId="1" applyFont="1" applyBorder="1" applyAlignment="1">
      <alignment horizontal="left" vertical="center"/>
    </xf>
    <xf numFmtId="0" fontId="5" fillId="0" borderId="0" xfId="1" applyFont="1" applyBorder="1" applyAlignment="1">
      <alignment horizontal="left" vertical="center"/>
    </xf>
  </cellXfs>
  <cellStyles count="2">
    <cellStyle name="Excel Built-in Normal" xfId="1" xr:uid="{00000000-0005-0000-0000-000000000000}"/>
    <cellStyle name="Normal" xfId="0" builtinId="0"/>
  </cellStyles>
  <dxfs count="139">
    <dxf>
      <numFmt numFmtId="0" formatCode="General"/>
      <fill>
        <patternFill patternType="none">
          <fgColor indexed="64"/>
          <bgColor indexed="65"/>
        </patternFill>
      </fill>
    </dxf>
    <dxf>
      <numFmt numFmtId="0" formatCode="General"/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Times New Roman"/>
        <family val="1"/>
        <charset val="1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Times New Roman"/>
        <family val="1"/>
        <charset val="1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Times New Roman"/>
        <family val="1"/>
        <charset val="1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Times New Roman"/>
        <family val="1"/>
        <charset val="1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Times New Roman"/>
        <family val="1"/>
        <charset val="1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Times New Roman"/>
        <family val="1"/>
        <charset val="1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Times New Roman"/>
        <family val="1"/>
        <charset val="1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Times New Roman"/>
        <family val="1"/>
        <charset val="1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Times New Roman"/>
        <family val="1"/>
        <charset val="1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Times New Roman"/>
        <family val="1"/>
        <charset val="1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Times New Roman"/>
        <family val="1"/>
        <charset val="1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Times New Roman"/>
        <family val="1"/>
        <charset val="1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Times New Roman"/>
        <family val="1"/>
        <charset val="1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Times New Roman"/>
        <family val="1"/>
        <charset val="1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Times New Roman"/>
        <family val="1"/>
        <charset val="1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Times New Roman"/>
        <family val="1"/>
        <charset val="1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Times New Roman"/>
        <family val="1"/>
        <charset val="1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Times New Roman"/>
        <family val="1"/>
        <charset val="1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Times New Roman"/>
        <family val="1"/>
        <charset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Times New Roman"/>
        <family val="1"/>
        <charset val="1"/>
        <scheme val="none"/>
      </font>
    </dxf>
    <dxf>
      <font>
        <b/>
      </font>
      <numFmt numFmtId="0" formatCode="General"/>
      <alignment horizontal="center" vertical="center" textRotation="0" wrapText="0" indent="0" justifyLastLine="0" shrinkToFit="0" readingOrder="0"/>
    </dxf>
    <dxf>
      <font>
        <b/>
      </font>
      <alignment horizontal="center" vertical="center" textRotation="0" wrapText="0" indent="0" justifyLastLine="0" shrinkToFit="0" readingOrder="0"/>
    </dxf>
    <dxf>
      <font>
        <b/>
      </font>
      <alignment horizontal="center" vertical="center" textRotation="0" wrapText="0" indent="0" justifyLastLine="0" shrinkToFit="0" readingOrder="0"/>
    </dxf>
    <dxf>
      <font>
        <b/>
      </font>
      <alignment horizontal="center" vertical="center" textRotation="0" wrapText="0" indent="0" justifyLastLine="0" shrinkToFit="0" readingOrder="0"/>
    </dxf>
    <dxf>
      <font>
        <b/>
      </font>
      <alignment horizontal="center" vertical="center" textRotation="0" wrapText="0" indent="0" justifyLastLine="0" shrinkToFit="0" readingOrder="0"/>
    </dxf>
    <dxf>
      <font>
        <b/>
      </font>
      <alignment horizontal="center" vertical="center" textRotation="0" wrapText="0" indent="0" justifyLastLine="0" shrinkToFit="0" readingOrder="0"/>
    </dxf>
    <dxf>
      <font>
        <b/>
      </font>
      <alignment horizontal="center" vertical="center" textRotation="0" wrapText="0" indent="0" justifyLastLine="0" shrinkToFit="0" readingOrder="0"/>
    </dxf>
    <dxf>
      <font>
        <b/>
      </font>
      <alignment horizontal="center" vertical="center" textRotation="0" wrapText="0" indent="0" justifyLastLine="0" shrinkToFit="0" readingOrder="0"/>
    </dxf>
    <dxf>
      <font>
        <b/>
      </font>
      <alignment horizontal="center" vertical="center" textRotation="0" wrapText="0" indent="0" justifyLastLine="0" shrinkToFit="0" readingOrder="0"/>
    </dxf>
    <dxf>
      <font>
        <b/>
      </font>
      <alignment horizontal="center" vertical="center" textRotation="0" wrapText="0" indent="0" justifyLastLine="0" shrinkToFit="0" readingOrder="0"/>
    </dxf>
    <dxf>
      <font>
        <b/>
      </font>
      <alignment horizontal="center" vertical="center" textRotation="0" wrapText="0" indent="0" justifyLastLine="0" shrinkToFit="0" readingOrder="0"/>
    </dxf>
    <dxf>
      <font>
        <b/>
      </font>
      <alignment horizontal="center" vertical="center" textRotation="0" wrapText="0" indent="0" justifyLastLine="0" shrinkToFit="0" readingOrder="0"/>
    </dxf>
    <dxf>
      <font>
        <b/>
      </font>
      <alignment horizontal="center" vertical="center" textRotation="0" wrapText="0" indent="0" justifyLastLine="0" shrinkToFit="0" readingOrder="0"/>
    </dxf>
    <dxf>
      <font>
        <b/>
      </font>
      <alignment horizontal="center" vertical="center" textRotation="0" wrapText="0" indent="0" justifyLastLine="0" shrinkToFit="0" readingOrder="0"/>
    </dxf>
    <dxf>
      <font>
        <b/>
      </font>
      <alignment horizontal="center" vertical="center" textRotation="0" wrapText="0" indent="0" justifyLastLine="0" shrinkToFit="0" readingOrder="0"/>
    </dxf>
    <dxf>
      <font>
        <b/>
      </font>
      <alignment horizontal="center" vertical="center" textRotation="0" wrapText="0" indent="0" justifyLastLine="0" shrinkToFit="0" readingOrder="0"/>
    </dxf>
    <dxf>
      <font>
        <b/>
      </font>
      <alignment horizontal="center" vertical="center" textRotation="0" wrapText="0" indent="0" justifyLastLine="0" shrinkToFit="0" readingOrder="0"/>
    </dxf>
    <dxf>
      <font>
        <b/>
      </font>
      <alignment horizontal="center" vertical="center" textRotation="0" wrapText="0" indent="0" justifyLastLine="0" shrinkToFit="0" readingOrder="0"/>
    </dxf>
    <dxf>
      <font>
        <b/>
      </font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family val="1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medium">
          <color indexed="8"/>
        </left>
        <right style="medium">
          <color indexed="8"/>
        </right>
        <top style="medium">
          <color indexed="8"/>
        </top>
        <bottom style="medium">
          <color indexed="8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medium">
          <color indexed="8"/>
        </left>
        <right style="medium">
          <color indexed="8"/>
        </right>
        <top style="medium">
          <color indexed="8"/>
        </top>
        <bottom style="medium">
          <color indexed="8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medium">
          <color indexed="8"/>
        </left>
        <right style="medium">
          <color indexed="8"/>
        </right>
        <top style="medium">
          <color indexed="8"/>
        </top>
        <bottom style="medium">
          <color indexed="8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medium">
          <color indexed="8"/>
        </left>
        <right style="medium">
          <color indexed="8"/>
        </right>
        <top style="medium">
          <color indexed="8"/>
        </top>
        <bottom style="medium">
          <color indexed="8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charset val="1"/>
        <scheme val="none"/>
      </font>
      <alignment horizontal="center" vertical="center" textRotation="0" wrapText="0" indent="0" justifyLastLine="0" shrinkToFit="0" readingOrder="0"/>
      <border diagonalUp="0" diagonalDown="0">
        <left style="medium">
          <color indexed="8"/>
        </left>
        <right style="medium">
          <color indexed="8"/>
        </right>
        <top style="medium">
          <color indexed="8"/>
        </top>
        <bottom style="medium">
          <color indexed="8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family val="1"/>
        <scheme val="none"/>
      </font>
      <alignment horizontal="center" vertical="center" textRotation="0" wrapText="0" indent="0" justifyLastLine="0" shrinkToFit="0" readingOrder="0"/>
      <border diagonalUp="0" diagonalDown="0">
        <left style="medium">
          <color indexed="8"/>
        </left>
        <right style="medium">
          <color indexed="8"/>
        </right>
        <top style="medium">
          <color indexed="8"/>
        </top>
        <bottom style="medium">
          <color indexed="8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" formatCode="0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medium">
          <color auto="1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medium">
          <color auto="1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medium">
          <color auto="1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scheme val="none"/>
      </font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medium">
          <color auto="1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scheme val="none"/>
      </font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medium">
          <color auto="1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scheme val="none"/>
      </font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medium">
          <color auto="1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scheme val="none"/>
      </font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medium">
          <color auto="1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scheme val="none"/>
      </font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medium">
          <color auto="1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scheme val="none"/>
      </font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medium">
          <color auto="1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scheme val="none"/>
      </font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medium">
          <color auto="1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scheme val="none"/>
      </font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medium">
          <color auto="1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scheme val="none"/>
      </font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medium">
          <color auto="1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medium">
          <color auto="1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medium">
          <color auto="1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medium">
          <color auto="1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medium">
          <color auto="1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Times New Roman"/>
        <family val="1"/>
        <charset val="1"/>
        <scheme val="none"/>
      </font>
      <alignment horizontal="center" vertical="center" textRotation="0" wrapText="0" indent="0" justifyLastLine="0" shrinkToFit="0" readingOrder="0"/>
      <border diagonalUp="0" diagonalDown="0" outline="0">
        <left style="medium">
          <color indexed="8"/>
        </left>
        <right style="medium">
          <color indexed="8"/>
        </right>
        <top/>
        <bottom/>
      </border>
    </dxf>
    <dxf>
      <font>
        <color theme="0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family val="1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8"/>
        </left>
        <right style="medium">
          <color indexed="8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Times New Roman"/>
        <family val="1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auto="1"/>
        </left>
        <right style="medium">
          <color indexed="8"/>
        </right>
        <top style="medium">
          <color auto="1"/>
        </top>
        <bottom style="medium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Times New Roman"/>
        <family val="1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Times New Roman"/>
        <family val="1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Times New Roman"/>
        <family val="1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family val="1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auto="1"/>
        </left>
        <right style="medium">
          <color indexed="8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medium">
          <color indexed="8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 style="medium">
          <color auto="1"/>
        </bottom>
        <vertical/>
        <horizontal/>
      </border>
      <protection locked="0" hidden="0"/>
    </dxf>
    <dxf>
      <border outline="0">
        <top style="medium">
          <color indexed="8"/>
        </top>
      </border>
    </dxf>
    <dxf>
      <border outline="0">
        <bottom style="medium">
          <color indexed="8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Times New Roman"/>
        <family val="1"/>
        <charset val="1"/>
        <scheme val="none"/>
      </font>
      <alignment horizontal="center" vertical="center" textRotation="0" wrapText="0" indent="0" justifyLastLine="0" shrinkToFit="0" readingOrder="0"/>
      <border diagonalUp="0" diagonalDown="0" outline="0">
        <left style="medium">
          <color indexed="8"/>
        </left>
        <right style="medium">
          <color indexed="8"/>
        </right>
        <top/>
        <bottom/>
      </border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family val="1"/>
        <charset val="1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/>
        <right style="medium">
          <color indexed="8"/>
        </right>
        <top style="medium">
          <color indexed="8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family val="1"/>
        <charset val="1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medium">
          <color indexed="8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family val="1"/>
        <charset val="1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/>
        <right style="medium">
          <color indexed="8"/>
        </right>
        <top style="medium">
          <color indexed="8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family val="1"/>
        <charset val="1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/>
        <right style="medium">
          <color indexed="8"/>
        </right>
        <top style="medium">
          <color indexed="8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family val="1"/>
        <charset val="1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/>
        <right style="medium">
          <color indexed="8"/>
        </right>
        <top style="medium">
          <color indexed="8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family val="1"/>
        <charset val="1"/>
        <scheme val="none"/>
      </font>
      <alignment horizontal="center" vertical="center" textRotation="0" wrapText="0" indent="0" justifyLastLine="0" shrinkToFit="0" readingOrder="0"/>
      <border diagonalUp="0" diagonalDown="0">
        <left/>
        <right style="medium">
          <color indexed="8"/>
        </right>
        <top style="medium">
          <color indexed="8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family val="1"/>
        <charset val="1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/>
        <right style="medium">
          <color indexed="8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family val="1"/>
        <charset val="1"/>
        <scheme val="none"/>
      </font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Times New Roman"/>
        <family val="1"/>
        <charset val="1"/>
        <scheme val="none"/>
      </font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family val="1"/>
        <charset val="1"/>
        <scheme val="none"/>
      </font>
      <numFmt numFmtId="0" formatCode="General"/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Times New Roman"/>
        <family val="1"/>
        <charset val="1"/>
        <scheme val="none"/>
      </font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Times New Roman"/>
        <family val="1"/>
        <charset val="1"/>
        <scheme val="none"/>
      </font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Times New Roman"/>
        <family val="1"/>
        <charset val="1"/>
        <scheme val="none"/>
      </font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Times New Roman"/>
        <family val="1"/>
        <charset val="1"/>
        <scheme val="none"/>
      </font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Times New Roman"/>
        <family val="1"/>
        <charset val="1"/>
        <scheme val="none"/>
      </font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Times New Roman"/>
        <family val="1"/>
        <charset val="1"/>
        <scheme val="none"/>
      </font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Times New Roman"/>
        <family val="1"/>
        <charset val="1"/>
        <scheme val="none"/>
      </font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Times New Roman"/>
        <family val="1"/>
        <charset val="1"/>
        <scheme val="none"/>
      </font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Times New Roman"/>
        <family val="1"/>
        <charset val="1"/>
        <scheme val="none"/>
      </font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Times New Roman"/>
        <family val="1"/>
        <charset val="1"/>
        <scheme val="none"/>
      </font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Times New Roman"/>
        <family val="1"/>
        <charset val="1"/>
        <scheme val="none"/>
      </font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Times New Roman"/>
        <family val="1"/>
        <charset val="1"/>
        <scheme val="none"/>
      </font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Times New Roman"/>
        <family val="1"/>
        <charset val="1"/>
        <scheme val="none"/>
      </font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family val="1"/>
        <charset val="1"/>
        <scheme val="none"/>
      </font>
      <alignment horizontal="center" vertical="center" textRotation="0" wrapText="0" indent="0" justifyLastLine="0" shrinkToFit="0" readingOrder="0"/>
      <border diagonalUp="0" diagonalDown="0">
        <left style="medium">
          <color indexed="8"/>
        </left>
        <right/>
        <top/>
        <bottom/>
      </border>
    </dxf>
    <dxf>
      <border outline="0">
        <top style="medium">
          <color indexed="8"/>
        </top>
        <bottom style="medium">
          <color indexed="8"/>
        </bottom>
      </border>
    </dxf>
    <dxf>
      <border outline="0">
        <bottom style="medium">
          <color indexed="8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Times New Roman"/>
        <family val="1"/>
        <charset val="1"/>
        <scheme val="none"/>
      </font>
      <alignment horizontal="center" vertical="center" textRotation="0" wrapText="0" indent="0" justifyLastLine="0" shrinkToFit="0" readingOrder="0"/>
      <border diagonalUp="0" diagonalDown="0" outline="0">
        <left style="medium">
          <color indexed="8"/>
        </left>
        <right style="medium">
          <color indexed="8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1495425</xdr:colOff>
      <xdr:row>3</xdr:row>
      <xdr:rowOff>47625</xdr:rowOff>
    </xdr:from>
    <xdr:to>
      <xdr:col>11</xdr:col>
      <xdr:colOff>47625</xdr:colOff>
      <xdr:row>11</xdr:row>
      <xdr:rowOff>19050</xdr:rowOff>
    </xdr:to>
    <xdr:pic>
      <xdr:nvPicPr>
        <xdr:cNvPr id="1073" name="Image 3">
          <a:extLst>
            <a:ext uri="{FF2B5EF4-FFF2-40B4-BE49-F238E27FC236}">
              <a16:creationId xmlns:a16="http://schemas.microsoft.com/office/drawing/2014/main" id="{85C57ECC-DE67-4113-AFE5-6E9C5A0954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47925" y="723900"/>
          <a:ext cx="3009900" cy="15716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13</xdr:col>
      <xdr:colOff>209550</xdr:colOff>
      <xdr:row>5</xdr:row>
      <xdr:rowOff>133350</xdr:rowOff>
    </xdr:from>
    <xdr:to>
      <xdr:col>23</xdr:col>
      <xdr:colOff>1057275</xdr:colOff>
      <xdr:row>12</xdr:row>
      <xdr:rowOff>0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3C45C96E-28BF-43B3-995F-205CEACFBDF3}"/>
            </a:ext>
          </a:extLst>
        </xdr:cNvPr>
        <xdr:cNvSpPr txBox="1"/>
      </xdr:nvSpPr>
      <xdr:spPr>
        <a:xfrm>
          <a:off x="6276975" y="1209675"/>
          <a:ext cx="6600825" cy="13239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/>
            <a:t>Pour départager les ex æquo. En cas d'égalité de point dans la colonne Q, on prend la première plus haute note à partir des 5 tours de chant suivants : Colonnes F, G, I, J, K. </a:t>
          </a:r>
          <a:br>
            <a:rPr lang="fr-FR"/>
          </a:br>
          <a:r>
            <a:rPr lang="fr-FR"/>
            <a:t>On commence par la colonne F en comparant la note obtenue par les 1ers oiseaux de chaque Stam, si les notes sont = on compare les notes des 2eme oiseaux si les notes sont = on continu avec les 3eme oiseaux, si les notes sont = on continu avec les 4eme oiseaux si les notes sont= on passe à la colonne G même principe que dans la colonne F, en cas d'égalités dans la colonne G, on passe à la colonne I, en cas d'égalité on passe à la colonne J, puis K. </a:t>
          </a:r>
          <a:r>
            <a:rPr lang="fr-FR" b="1">
              <a:solidFill>
                <a:srgbClr val="FF0000"/>
              </a:solidFill>
            </a:rPr>
            <a:t>https://cjoint.com/c/LBboKMucwpj</a:t>
          </a:r>
          <a:endParaRPr lang="fr-FR" sz="1100" b="1">
            <a:solidFill>
              <a:srgbClr val="FF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19050</xdr:colOff>
      <xdr:row>3</xdr:row>
      <xdr:rowOff>161925</xdr:rowOff>
    </xdr:from>
    <xdr:to>
      <xdr:col>11</xdr:col>
      <xdr:colOff>28575</xdr:colOff>
      <xdr:row>10</xdr:row>
      <xdr:rowOff>152400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53E256E-4DAD-4278-8AA6-A8362C4F66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81275" y="838200"/>
          <a:ext cx="2943225" cy="13906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2</xdr:col>
      <xdr:colOff>1495425</xdr:colOff>
      <xdr:row>3</xdr:row>
      <xdr:rowOff>47625</xdr:rowOff>
    </xdr:from>
    <xdr:to>
      <xdr:col>11</xdr:col>
      <xdr:colOff>47625</xdr:colOff>
      <xdr:row>11</xdr:row>
      <xdr:rowOff>19050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DC1F9DEF-BF8B-4EC8-9D3B-E6469F2E81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3650" y="723900"/>
          <a:ext cx="3009900" cy="15716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19050</xdr:colOff>
      <xdr:row>3</xdr:row>
      <xdr:rowOff>161925</xdr:rowOff>
    </xdr:from>
    <xdr:to>
      <xdr:col>11</xdr:col>
      <xdr:colOff>28575</xdr:colOff>
      <xdr:row>10</xdr:row>
      <xdr:rowOff>152400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EF91CDD-94C8-4C5D-A192-5B8246A6E3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81275" y="838200"/>
          <a:ext cx="2943225" cy="13906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2</xdr:col>
      <xdr:colOff>1495425</xdr:colOff>
      <xdr:row>3</xdr:row>
      <xdr:rowOff>47625</xdr:rowOff>
    </xdr:from>
    <xdr:to>
      <xdr:col>11</xdr:col>
      <xdr:colOff>47625</xdr:colOff>
      <xdr:row>11</xdr:row>
      <xdr:rowOff>19050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BA95DE0D-BA69-4E1F-AF5E-6E83D7407D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3650" y="723900"/>
          <a:ext cx="3009900" cy="15716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19050</xdr:colOff>
      <xdr:row>3</xdr:row>
      <xdr:rowOff>161925</xdr:rowOff>
    </xdr:from>
    <xdr:to>
      <xdr:col>11</xdr:col>
      <xdr:colOff>28575</xdr:colOff>
      <xdr:row>10</xdr:row>
      <xdr:rowOff>152400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D1D9C99B-8CAF-4BC7-8731-F61F87A809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81275" y="838200"/>
          <a:ext cx="2943225" cy="13906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2</xdr:col>
      <xdr:colOff>1495425</xdr:colOff>
      <xdr:row>3</xdr:row>
      <xdr:rowOff>47625</xdr:rowOff>
    </xdr:from>
    <xdr:to>
      <xdr:col>11</xdr:col>
      <xdr:colOff>47625</xdr:colOff>
      <xdr:row>11</xdr:row>
      <xdr:rowOff>19050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7EF009A5-7AAB-47A3-9077-4B0BA045F2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3650" y="723900"/>
          <a:ext cx="3009900" cy="15716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onnéesExternes_1" connectionId="3" xr16:uid="{BD631DE6-A8D5-4CF5-8037-C79259ED8546}" autoFormatId="16" applyNumberFormats="0" applyBorderFormats="0" applyFontFormats="0" applyPatternFormats="0" applyAlignmentFormats="0" applyWidthHeightFormats="0">
  <queryTableRefresh nextId="21">
    <queryTableFields count="19">
      <queryTableField id="1" name="Cage" tableColumnId="1"/>
      <queryTableField id="2" name="Stam" tableColumnId="2"/>
      <queryTableField id="3" name="Eleveur" tableColumnId="3"/>
      <queryTableField id="4" name="Club" tableColumnId="4"/>
      <queryTableField id="5" name="Bague" tableColumnId="5"/>
      <queryTableField id="6" name="R" tableColumnId="6"/>
      <queryTableField id="7" name="G" tableColumnId="7"/>
      <queryTableField id="8" name="TE" tableColumnId="8"/>
      <queryTableField id="9" name="TP" tableColumnId="9"/>
      <queryTableField id="10" name="F" tableColumnId="10"/>
      <queryTableField id="11" name="B" tableColumnId="11"/>
      <queryTableField id="12" name="GL" tableColumnId="12"/>
      <queryTableField id="13" name="T" tableColumnId="13"/>
      <queryTableField id="14" name="I" tableColumnId="14"/>
      <queryTableField id="15" name="Pts" tableColumnId="15"/>
      <queryTableField id="16" name="Harm." tableColumnId="16"/>
      <queryTableField id="17" name="Total" tableColumnId="17"/>
      <queryTableField id="19" name="Colonne4" tableColumnId="19"/>
      <queryTableField id="18" name="Rang" tableColumnId="18"/>
    </queryTableFields>
  </queryTableRefresh>
</queryTable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onnéesExternes_1" connectionId="2" xr16:uid="{E0EBE490-FFF3-4B57-BA80-ABD5E14712A2}" autoFormatId="16" applyNumberFormats="0" applyBorderFormats="0" applyFontFormats="0" applyPatternFormats="0" applyAlignmentFormats="0" applyWidthHeightFormats="0">
  <queryTableRefresh nextId="19">
    <queryTableFields count="18">
      <queryTableField id="1" name="Cage" tableColumnId="1"/>
      <queryTableField id="2" name="Stam" tableColumnId="2"/>
      <queryTableField id="3" name="Eleveur" tableColumnId="3"/>
      <queryTableField id="4" name="Club" tableColumnId="4"/>
      <queryTableField id="5" name="Bague" tableColumnId="5"/>
      <queryTableField id="6" name="R" tableColumnId="6"/>
      <queryTableField id="7" name="G" tableColumnId="7"/>
      <queryTableField id="8" name="TE" tableColumnId="8"/>
      <queryTableField id="9" name="TP" tableColumnId="9"/>
      <queryTableField id="10" name="F" tableColumnId="10"/>
      <queryTableField id="11" name="B" tableColumnId="11"/>
      <queryTableField id="12" name="GL" tableColumnId="12"/>
      <queryTableField id="13" name="T" tableColumnId="13"/>
      <queryTableField id="14" name="I" tableColumnId="14"/>
      <queryTableField id="15" name="Pts" tableColumnId="15"/>
      <queryTableField id="16" name="Colonne1" tableColumnId="16"/>
      <queryTableField id="17" name="Total" tableColumnId="17"/>
      <queryTableField id="18" name="Rang" tableColumnId="18"/>
    </queryTableFields>
  </queryTableRefresh>
</queryTable>
</file>

<file path=xl/queryTables/queryTable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onnéesExternes_1" connectionId="1" xr16:uid="{1E356B6D-859F-4956-972C-553E142A6065}" autoFormatId="16" applyNumberFormats="0" applyBorderFormats="0" applyFontFormats="0" applyPatternFormats="0" applyAlignmentFormats="0" applyWidthHeightFormats="0">
  <queryTableRefresh nextId="19">
    <queryTableFields count="18">
      <queryTableField id="1" name="Cage" tableColumnId="1"/>
      <queryTableField id="2" name="Stam" tableColumnId="2"/>
      <queryTableField id="3" name="Eleveur" tableColumnId="3"/>
      <queryTableField id="4" name="Club" tableColumnId="4"/>
      <queryTableField id="5" name="Bague" tableColumnId="5"/>
      <queryTableField id="6" name="R" tableColumnId="6"/>
      <queryTableField id="7" name="G" tableColumnId="7"/>
      <queryTableField id="8" name="TE" tableColumnId="8"/>
      <queryTableField id="9" name="TP" tableColumnId="9"/>
      <queryTableField id="10" name="F" tableColumnId="10"/>
      <queryTableField id="11" name="B" tableColumnId="11"/>
      <queryTableField id="12" name="GL" tableColumnId="12"/>
      <queryTableField id="13" name="T" tableColumnId="13"/>
      <queryTableField id="14" name="I" tableColumnId="14"/>
      <queryTableField id="15" name="Pts" tableColumnId="15"/>
      <queryTableField id="16" name="Colonne1" tableColumnId="16"/>
      <queryTableField id="17" name="Total" tableColumnId="17"/>
      <queryTableField id="18" name="Rang" tableColumnId="18"/>
    </queryTableFields>
  </queryTableRefresh>
</queryTable>
</file>

<file path=xl/tables/_rels/table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_rels/table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1000000}" name="Tableau1" displayName="Tableau1" ref="A15:X67" totalsRowShown="0" headerRowDxfId="138" headerRowBorderDxfId="137" tableBorderDxfId="136" headerRowCellStyle="Excel Built-in Normal">
  <tableColumns count="24">
    <tableColumn id="1" xr3:uid="{00000000-0010-0000-0100-000001000000}" name="Cage" dataDxfId="135" dataCellStyle="Excel Built-in Normal"/>
    <tableColumn id="2" xr3:uid="{00000000-0010-0000-0100-000002000000}" name="Stam" dataDxfId="134" dataCellStyle="Excel Built-in Normal"/>
    <tableColumn id="3" xr3:uid="{00000000-0010-0000-0100-000003000000}" name="Eleveur" dataDxfId="133" dataCellStyle="Excel Built-in Normal"/>
    <tableColumn id="4" xr3:uid="{00000000-0010-0000-0100-000004000000}" name="Club" dataDxfId="132" dataCellStyle="Excel Built-in Normal"/>
    <tableColumn id="5" xr3:uid="{00000000-0010-0000-0100-000005000000}" name="Bague" dataDxfId="131" dataCellStyle="Excel Built-in Normal"/>
    <tableColumn id="6" xr3:uid="{00000000-0010-0000-0100-000006000000}" name="R" dataDxfId="130" dataCellStyle="Excel Built-in Normal"/>
    <tableColumn id="7" xr3:uid="{00000000-0010-0000-0100-000007000000}" name="G" dataDxfId="129" dataCellStyle="Excel Built-in Normal"/>
    <tableColumn id="8" xr3:uid="{00000000-0010-0000-0100-000008000000}" name="TE" dataDxfId="128" dataCellStyle="Excel Built-in Normal"/>
    <tableColumn id="9" xr3:uid="{00000000-0010-0000-0100-000009000000}" name="TP" dataDxfId="127" dataCellStyle="Excel Built-in Normal"/>
    <tableColumn id="10" xr3:uid="{00000000-0010-0000-0100-00000A000000}" name="F" dataDxfId="126" dataCellStyle="Excel Built-in Normal"/>
    <tableColumn id="11" xr3:uid="{00000000-0010-0000-0100-00000B000000}" name="B" dataDxfId="125" dataCellStyle="Excel Built-in Normal"/>
    <tableColumn id="12" xr3:uid="{00000000-0010-0000-0100-00000C000000}" name="GL" dataDxfId="124" dataCellStyle="Excel Built-in Normal"/>
    <tableColumn id="13" xr3:uid="{00000000-0010-0000-0100-00000D000000}" name="T" dataDxfId="123" dataCellStyle="Excel Built-in Normal"/>
    <tableColumn id="14" xr3:uid="{00000000-0010-0000-0100-00000E000000}" name="I" dataDxfId="122" dataCellStyle="Excel Built-in Normal"/>
    <tableColumn id="15" xr3:uid="{00000000-0010-0000-0100-00000F000000}" name="Pts" dataDxfId="121" dataCellStyle="Excel Built-in Normal">
      <calculatedColumnFormula>SUM(F16:N16)</calculatedColumnFormula>
    </tableColumn>
    <tableColumn id="16" xr3:uid="{00000000-0010-0000-0100-000010000000}" name="Harm." dataDxfId="120" dataCellStyle="Excel Built-in Normal"/>
    <tableColumn id="17" xr3:uid="{00000000-0010-0000-0100-000011000000}" name="Total" dataDxfId="119" dataCellStyle="Excel Built-in Normal"/>
    <tableColumn id="18" xr3:uid="{00000000-0010-0000-0100-000012000000}" name="Classt" dataDxfId="118" dataCellStyle="Excel Built-in Normal">
      <calculatedColumnFormula>IF(Tableau1[[#This Row],[Stam]]="","",RANK(Tableau1[[#This Row],[total avec bonus]],Tableau1[total avec bonus]))</calculatedColumnFormula>
    </tableColumn>
    <tableColumn id="19" xr3:uid="{4E7C2FA3-9ED5-4A9D-B8A5-6261DAB16DD7}" name="bonus" dataDxfId="117" dataCellStyle="Excel Built-in Normal">
      <calculatedColumnFormula>IF(COUNTIF($Q$16:$Q$276,Q16)&gt;1,MAX(F16:F19),"")</calculatedColumnFormula>
    </tableColumn>
    <tableColumn id="20" xr3:uid="{354F12FF-7F6B-4EE2-A37E-E56C62670592}" name="Colonne1" dataDxfId="116" dataCellStyle="Excel Built-in Normal">
      <calculatedColumnFormula>IF(COUNTIF($Q$16:$Q$276,Q16)&gt;1,MAX(G16:G19),"")</calculatedColumnFormula>
    </tableColumn>
    <tableColumn id="21" xr3:uid="{943802FF-37A8-4098-B942-0788C0880AEA}" name="Colonne2" dataDxfId="115" dataCellStyle="Excel Built-in Normal">
      <calculatedColumnFormula>IF(COUNTIF($Q$16:$Q$276,Q16)&gt;1,MAX(I16:I19),"")</calculatedColumnFormula>
    </tableColumn>
    <tableColumn id="22" xr3:uid="{926D4DB9-136B-4B27-A813-5371D6112B75}" name="Colonne3" dataDxfId="114" dataCellStyle="Excel Built-in Normal">
      <calculatedColumnFormula>IF(COUNTIF($Q$16:$Q$276,Q16)&gt;1,MAX(J16:J19),"")</calculatedColumnFormula>
    </tableColumn>
    <tableColumn id="24" xr3:uid="{17F291F8-14AB-49AE-8D88-E1265A7A2FA9}" name="Colonne4" dataDxfId="113" dataCellStyle="Excel Built-in Normal">
      <calculatedColumnFormula>IF(COUNTIF($Q$16:$Q$276,Q16)&gt;1,MAX(K16:K19),"")</calculatedColumnFormula>
    </tableColumn>
    <tableColumn id="23" xr3:uid="{152ADCAA-7E8A-4EDB-A207-606556C063D0}" name="total avec bonus" dataDxfId="112" dataCellStyle="Excel Built-in Normal">
      <calculatedColumnFormula>IFERROR(IF(B16="","",Tableau1[[#This Row],[Total]]+Tableau1[[#This Row],[R]]/100+Tableau1[[#This Row],[G]]/1000+Tableau1[[#This Row],[TP]]/10000+Tableau1[[#This Row],[F]]/100000+SUM(S16:W16)/1000+ROW()/1000000),"")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9187AA1D-96CE-49A6-B1F8-095FCDA35559}" name="Tableau3" displayName="Tableau3" ref="A15:X27" totalsRowShown="0" headerRowDxfId="95" headerRowBorderDxfId="94" tableBorderDxfId="93" headerRowCellStyle="Excel Built-in Normal">
  <tableColumns count="24">
    <tableColumn id="1" xr3:uid="{5EACCEE8-EBF8-4EF2-9649-1685C3071B11}" name="Cage" dataDxfId="92" dataCellStyle="Excel Built-in Normal"/>
    <tableColumn id="2" xr3:uid="{29C21B86-108F-4D84-9E56-6FCAEB06A547}" name="Stam" dataDxfId="91" dataCellStyle="Excel Built-in Normal"/>
    <tableColumn id="3" xr3:uid="{0D63B6C2-19D1-461D-B0BC-982E275283CF}" name="Eleveur" dataDxfId="90" dataCellStyle="Excel Built-in Normal"/>
    <tableColumn id="4" xr3:uid="{60D1532A-F466-4C14-A9DA-0DDEAB5F6F94}" name="Club" dataDxfId="89" dataCellStyle="Excel Built-in Normal"/>
    <tableColumn id="5" xr3:uid="{634495AD-056F-47CE-937B-A4BA9F81D342}" name="Bague" dataDxfId="88" dataCellStyle="Excel Built-in Normal"/>
    <tableColumn id="6" xr3:uid="{572D1D86-CD47-4C5C-8611-F6273543D6AB}" name="R" dataDxfId="87" dataCellStyle="Excel Built-in Normal"/>
    <tableColumn id="7" xr3:uid="{6B5BB00C-4FA9-4039-8E5E-2DBC41D6A7B0}" name="G" dataDxfId="86" dataCellStyle="Excel Built-in Normal"/>
    <tableColumn id="8" xr3:uid="{3337F7DA-2012-40BC-9334-270DB8E55154}" name="TE" dataDxfId="85" dataCellStyle="Excel Built-in Normal"/>
    <tableColumn id="9" xr3:uid="{1004F035-8D76-45F5-A726-85D20177A606}" name="TP" dataDxfId="84" dataCellStyle="Excel Built-in Normal"/>
    <tableColumn id="10" xr3:uid="{C6C9F155-1519-4601-9C35-875797336FD2}" name="F" dataDxfId="83" dataCellStyle="Excel Built-in Normal"/>
    <tableColumn id="11" xr3:uid="{FF42103D-241E-49D4-AD51-B7925EB87C3C}" name="B" dataDxfId="82" dataCellStyle="Excel Built-in Normal"/>
    <tableColumn id="12" xr3:uid="{72DA64D3-DF6B-4D4B-8A80-AF50BADB4AF2}" name="GL" dataDxfId="81" dataCellStyle="Excel Built-in Normal"/>
    <tableColumn id="13" xr3:uid="{17F19A52-A85E-4979-9555-11F2887713F9}" name="T" dataDxfId="80" dataCellStyle="Excel Built-in Normal"/>
    <tableColumn id="14" xr3:uid="{6815106C-FBA9-4205-A18B-F78861915E45}" name="I" dataDxfId="79" dataCellStyle="Excel Built-in Normal"/>
    <tableColumn id="15" xr3:uid="{6D12EE18-EE47-44BE-9B32-F3615D8464E7}" name="Pts" dataDxfId="78" dataCellStyle="Excel Built-in Normal">
      <calculatedColumnFormula>IF(SUM(F16:N16)=0,"PC",SUM(F16:N16))</calculatedColumnFormula>
    </tableColumn>
    <tableColumn id="16" xr3:uid="{994105D1-C371-4928-B6A7-01AAAA41E5C3}" name="Colonne1" dataDxfId="77" dataCellStyle="Excel Built-in Normal"/>
    <tableColumn id="17" xr3:uid="{C66CAAF2-CC9A-4AE0-A3DC-587FAD209C3B}" name="Total" dataDxfId="76" dataCellStyle="Excel Built-in Normal"/>
    <tableColumn id="18" xr3:uid="{4D93A12A-4D82-4C20-9808-B8ECF01B5085}" name="Classt" dataDxfId="75" dataCellStyle="Excel Built-in Normal">
      <calculatedColumnFormula>IF(Q16="","",RANK(X16,Tableau3[total avec bonus]))</calculatedColumnFormula>
    </tableColumn>
    <tableColumn id="19" xr3:uid="{20A0017E-EE80-4357-8D3C-974BC3915EEA}" name="bonus" dataDxfId="74" dataCellStyle="Excel Built-in Normal">
      <calculatedColumnFormula>IF(COUNTIF($Q$17:$Q$126,Q16)&gt;1,MAX(F16:F17),"")</calculatedColumnFormula>
    </tableColumn>
    <tableColumn id="20" xr3:uid="{E27E94CC-C930-46DA-BA44-BD1E0E569B07}" name="Colonne2" dataDxfId="73" dataCellStyle="Excel Built-in Normal">
      <calculatedColumnFormula>IF(COUNTIF($Q$16:$Q$126,Q16)&gt;1,MAX(G16:G17),"")</calculatedColumnFormula>
    </tableColumn>
    <tableColumn id="21" xr3:uid="{06A855FD-4721-41D9-8E96-D69EA36D9F32}" name="Colonne3" dataDxfId="72" dataCellStyle="Excel Built-in Normal">
      <calculatedColumnFormula>IF(COUNTIF($Q$16:$Q$126,Q16)&gt;1,MAX(I16:I17),"")</calculatedColumnFormula>
    </tableColumn>
    <tableColumn id="22" xr3:uid="{E1B08E57-F0BB-4A6F-BCDE-5417CF28847D}" name="Colonne4" dataDxfId="71" dataCellStyle="Excel Built-in Normal">
      <calculatedColumnFormula>IF(COUNTIF($Q$16:$Q$126,Q16)&gt;1,MAX(J16:J17),"")</calculatedColumnFormula>
    </tableColumn>
    <tableColumn id="25" xr3:uid="{2E9108BF-95EA-4BE3-83D2-F274E7E8EBA7}" name="Colonne5" dataDxfId="70" dataCellStyle="Excel Built-in Normal">
      <calculatedColumnFormula>IF(COUNTIF($Q$16:$Q$126,Q16)&gt;1,MAX(K16:K17),"")</calculatedColumnFormula>
    </tableColumn>
    <tableColumn id="23" xr3:uid="{A75DDE2E-A601-4731-868B-DF82A89E0B2C}" name="total avec bonus" dataDxfId="69" dataCellStyle="Excel Built-in Normal">
      <calculatedColumnFormula>IFERROR(IF(B16="","",Tableau3[[#This Row],[Total]]+Tableau3[[#This Row],[R]]/100+Tableau3[[#This Row],[G]]/1000+Tableau3[[#This Row],[TP]]/10000+Tableau3[[#This Row],[F]]/100000+SUM(S16:W16)/1000+ROW()/1000000),"")</calculatedColumnFormula>
    </tableColumn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468612EE-DF5E-48DE-9E64-6B7DD5980137}" name="Tableau6" displayName="Tableau6" ref="A15:X29" totalsRowShown="0" headerRowDxfId="67" dataDxfId="66" headerRowCellStyle="Excel Built-in Normal" dataCellStyle="Excel Built-in Normal">
  <autoFilter ref="A15:X29" xr:uid="{A042F7DF-4792-43C3-9247-948E3A1C7C77}"/>
  <tableColumns count="24">
    <tableColumn id="1" xr3:uid="{5CD494A3-BDD0-45E7-9C97-7891FF0AB414}" name="Cage" dataDxfId="65"/>
    <tableColumn id="2" xr3:uid="{F46C00C3-5D11-4393-969E-9F966B02E9E6}" name="Stam" dataDxfId="64"/>
    <tableColumn id="3" xr3:uid="{8208AC21-D408-41E8-B3B3-3AE01218E9AC}" name="Eleveur" dataDxfId="63"/>
    <tableColumn id="4" xr3:uid="{8CAE8A50-5696-4177-82C9-CFC4AFD122A8}" name="Club" dataDxfId="62"/>
    <tableColumn id="5" xr3:uid="{83B2655F-A83A-4BA3-88CB-6375F96F034E}" name="Bague" dataDxfId="61"/>
    <tableColumn id="6" xr3:uid="{1B369997-CE5F-41E4-91BC-4CB6C1EB6454}" name="R" dataDxfId="60"/>
    <tableColumn id="7" xr3:uid="{01A8693B-6DAD-4097-9E5C-4DAB51D74522}" name="G" dataDxfId="59"/>
    <tableColumn id="8" xr3:uid="{74E15A6E-E5A2-42E5-9BF5-46D146042BF5}" name="TE" dataDxfId="58"/>
    <tableColumn id="9" xr3:uid="{25943C1F-AE9D-4BE1-AFA7-7CFD20873128}" name="TP" dataDxfId="57"/>
    <tableColumn id="10" xr3:uid="{318FA02F-DC7D-4961-A81A-E7A7A1878F81}" name="F" dataDxfId="56"/>
    <tableColumn id="11" xr3:uid="{4DEDE3C2-747C-42D5-B6FF-79FB34228337}" name="B" dataDxfId="55"/>
    <tableColumn id="12" xr3:uid="{C293C12E-0373-4014-ACB7-C128731E2EC5}" name="GL" dataDxfId="54"/>
    <tableColumn id="13" xr3:uid="{BCC738E6-2026-4C8B-9148-85D561E6A15C}" name="T" dataDxfId="53"/>
    <tableColumn id="14" xr3:uid="{BD08E44E-F695-49D3-9506-CA7001DA8CE5}" name="I" dataDxfId="52"/>
    <tableColumn id="15" xr3:uid="{DE3117FB-B498-4779-96F0-D1DD47003C6C}" name="Pts" dataDxfId="51"/>
    <tableColumn id="16" xr3:uid="{1B2A7D5D-E577-4025-88B9-CE7822FEA645}" name="Colonne1" dataDxfId="50"/>
    <tableColumn id="17" xr3:uid="{4C34E0AA-4A43-4090-938D-2D82E2FA82FC}" name="Total" dataDxfId="49">
      <calculatedColumnFormula>IF(E16="","",IF(SUM(F16:N16)=0,"PC",SUM(F16:N16)))</calculatedColumnFormula>
    </tableColumn>
    <tableColumn id="18" xr3:uid="{3C8BF241-5DD9-4D06-8793-E766857A8EA3}" name="Rang" dataDxfId="48">
      <calculatedColumnFormula>IF(Q16="","",RANK(X16,Tableau6[total avec bonus]))</calculatedColumnFormula>
    </tableColumn>
    <tableColumn id="19" xr3:uid="{EB910C02-6D7A-414F-A38D-D170B06708C7}" name="bonus" dataDxfId="47" dataCellStyle="Excel Built-in Normal">
      <calculatedColumnFormula>IF(COUNTIF($Q$16:$Q$146,Q16)&gt;1,MAX(F16),"")</calculatedColumnFormula>
    </tableColumn>
    <tableColumn id="20" xr3:uid="{455A4695-C79C-4DB7-A32B-3428FB84CD0A}" name="Colonne2" dataDxfId="46" dataCellStyle="Excel Built-in Normal">
      <calculatedColumnFormula>IF(COUNTIF($Q$16:$Q$146,Q16)&gt;1,MAX(G16),"")</calculatedColumnFormula>
    </tableColumn>
    <tableColumn id="21" xr3:uid="{626F1798-C598-42C7-903C-9021785EEDA3}" name="Colonne3" dataDxfId="45" dataCellStyle="Excel Built-in Normal">
      <calculatedColumnFormula>IF(COUNTIF($Q$16:$Q$146,Q16)&gt;1,MAX(I16),"")</calculatedColumnFormula>
    </tableColumn>
    <tableColumn id="22" xr3:uid="{A09BF4E9-8E8C-4F4A-A595-524D517C9103}" name="Colonne4" dataDxfId="44" dataCellStyle="Excel Built-in Normal">
      <calculatedColumnFormula>IF(COUNTIF($Q$16:$Q$146,Q16)&gt;1,MAX(J16),"")</calculatedColumnFormula>
    </tableColumn>
    <tableColumn id="23" xr3:uid="{73544249-E23B-4405-A5C1-4DB2DAD35A49}" name="Colonne5" dataDxfId="43" dataCellStyle="Excel Built-in Normal">
      <calculatedColumnFormula>IF(COUNTIF($Q$16:$Q$146,Q16)&gt;1,MAX(K16),"")</calculatedColumnFormula>
    </tableColumn>
    <tableColumn id="24" xr3:uid="{55D100EA-D3C0-4044-A22F-AA6DE08700BB}" name="total avec bonus" dataDxfId="42" dataCellStyle="Excel Built-in Normal">
      <calculatedColumnFormula>IFERROR(IF(B16="","",Tableau6[[#This Row],[Total]]+Tableau6[[#This Row],[Total]]+Tableau6[[#This Row],[R]]/100+Tableau6[[#This Row],[G]]/1000+Tableau6[[#This Row],[TP]]/10000+Tableau6[[#This Row],[F]]/100000+SUM(S16:W16)/1000+ROW()/1000000),"")</calculatedColumnFormula>
    </tableColumn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3F435CF6-B3F4-49B0-BB1B-8505A2EF5A8F}" name="classs_stam" displayName="classs_stam" ref="A15:S67" tableType="queryTable" totalsRowShown="0" dataDxfId="41">
  <autoFilter ref="A15:S67" xr:uid="{3F435CF6-B3F4-49B0-BB1B-8505A2EF5A8F}"/>
  <tableColumns count="19">
    <tableColumn id="1" xr3:uid="{876ECB3C-6C34-43A4-A29A-F34DF6B78FC0}" uniqueName="1" name="Cage" queryTableFieldId="1" dataDxfId="40"/>
    <tableColumn id="2" xr3:uid="{A4229AE4-49DD-4359-8E5A-2C41C6324F61}" uniqueName="2" name="Stam" queryTableFieldId="2" dataDxfId="39"/>
    <tableColumn id="3" xr3:uid="{089DBC83-D98D-4AA3-A7BD-18148C2EE59C}" uniqueName="3" name="Eleveur" queryTableFieldId="3" dataDxfId="38"/>
    <tableColumn id="4" xr3:uid="{CE039126-6B5E-4801-B1EE-58A54B5ABD9D}" uniqueName="4" name="Club" queryTableFieldId="4" dataDxfId="37"/>
    <tableColumn id="5" xr3:uid="{B7003EBD-A64B-4864-A1C7-72A32E0204C9}" uniqueName="5" name="Bague" queryTableFieldId="5" dataDxfId="36"/>
    <tableColumn id="6" xr3:uid="{6B90D5BE-DC6C-4106-9B9C-E2FC7EF59976}" uniqueName="6" name="R" queryTableFieldId="6" dataDxfId="35"/>
    <tableColumn id="7" xr3:uid="{8B6E0B6F-A464-4E9D-A3CD-99BA3E5610E5}" uniqueName="7" name="G" queryTableFieldId="7" dataDxfId="34"/>
    <tableColumn id="8" xr3:uid="{5B9CEA4C-4ED4-4E09-91F6-A1D41B3838B0}" uniqueName="8" name="TE" queryTableFieldId="8" dataDxfId="33"/>
    <tableColumn id="9" xr3:uid="{9661595F-B5DE-4118-B5C0-3FEC70DE6CE4}" uniqueName="9" name="TP" queryTableFieldId="9" dataDxfId="32"/>
    <tableColumn id="10" xr3:uid="{15DA00BA-032D-46A7-A63B-666BE00CDDFE}" uniqueName="10" name="F" queryTableFieldId="10" dataDxfId="31"/>
    <tableColumn id="11" xr3:uid="{6D22DF18-3815-4A67-9407-F168FF1B9444}" uniqueName="11" name="B" queryTableFieldId="11" dataDxfId="30"/>
    <tableColumn id="12" xr3:uid="{77BDE107-2DB4-473C-8A8C-A93C88936706}" uniqueName="12" name="GL" queryTableFieldId="12" dataDxfId="29"/>
    <tableColumn id="13" xr3:uid="{77DE8B9C-E33A-45EF-A3BA-A8EC9EBFDA6F}" uniqueName="13" name="T" queryTableFieldId="13" dataDxfId="28"/>
    <tableColumn id="14" xr3:uid="{88A0B7AA-74F2-449C-8C3F-38FBABDC7390}" uniqueName="14" name="I" queryTableFieldId="14" dataDxfId="27"/>
    <tableColumn id="15" xr3:uid="{B2C7BBDD-4436-4A4B-956A-68D644C3365B}" uniqueName="15" name="Pts" queryTableFieldId="15" dataDxfId="26"/>
    <tableColumn id="16" xr3:uid="{B13192C2-B271-4235-A67C-EEF48179380C}" uniqueName="16" name="Harm." queryTableFieldId="16" dataDxfId="25"/>
    <tableColumn id="17" xr3:uid="{4C3DD62A-3E19-4246-BB65-616318E4B63C}" uniqueName="17" name="Total" queryTableFieldId="17" dataDxfId="24"/>
    <tableColumn id="19" xr3:uid="{E33952F0-6823-4182-B3FD-F47DE4A697AF}" uniqueName="19" name="Colonne4" queryTableFieldId="19"/>
    <tableColumn id="18" xr3:uid="{FE7A8F2B-ABA5-4155-B648-83F4032592B9}" uniqueName="18" name="Rang" queryTableFieldId="18" dataDxfId="23"/>
  </tableColumns>
  <tableStyleInfo name="TableStyleMedium7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D2FE62DB-A418-4669-A08F-740D15A7BCB7}" name="class_série" displayName="class_série" ref="A15:R27" tableType="queryTable" totalsRowShown="0" headerRowDxfId="22" dataDxfId="21" headerRowCellStyle="Excel Built-in Normal" dataCellStyle="Excel Built-in Normal">
  <autoFilter ref="A15:R27" xr:uid="{17AE149F-424F-4538-8241-C626FA7E2B98}"/>
  <tableColumns count="18">
    <tableColumn id="1" xr3:uid="{56C27BAC-94E2-45E4-B776-47FCE7BA5ADC}" uniqueName="1" name="Cage" queryTableFieldId="1" dataDxfId="20" dataCellStyle="Excel Built-in Normal"/>
    <tableColumn id="2" xr3:uid="{1C9A2654-3D88-46B7-8734-4F69CFEF063F}" uniqueName="2" name="Stam" queryTableFieldId="2" dataDxfId="19" dataCellStyle="Excel Built-in Normal"/>
    <tableColumn id="3" xr3:uid="{6C542F4D-735A-4CA3-BF33-50DF95C91441}" uniqueName="3" name="Eleveur" queryTableFieldId="3" dataDxfId="18" dataCellStyle="Excel Built-in Normal"/>
    <tableColumn id="4" xr3:uid="{7A3978F3-13D9-4C4F-8D30-DFBFD84C08BC}" uniqueName="4" name="Club" queryTableFieldId="4" dataDxfId="17" dataCellStyle="Excel Built-in Normal"/>
    <tableColumn id="5" xr3:uid="{DE1CA83C-8DB0-44C3-9E6A-165DF969F1DC}" uniqueName="5" name="Bague" queryTableFieldId="5" dataDxfId="16" dataCellStyle="Excel Built-in Normal"/>
    <tableColumn id="6" xr3:uid="{9F580F65-C6B2-428B-AFB7-697853452432}" uniqueName="6" name="R" queryTableFieldId="6" dataDxfId="15" dataCellStyle="Excel Built-in Normal"/>
    <tableColumn id="7" xr3:uid="{7817368E-B4E5-4A44-AF6E-FBBD2EA836C1}" uniqueName="7" name="G" queryTableFieldId="7" dataDxfId="14" dataCellStyle="Excel Built-in Normal"/>
    <tableColumn id="8" xr3:uid="{6DA08B7B-5EE1-48CF-BE97-9D4CCAF4F995}" uniqueName="8" name="TE" queryTableFieldId="8" dataDxfId="13" dataCellStyle="Excel Built-in Normal"/>
    <tableColumn id="9" xr3:uid="{2CF229A2-15AB-4592-9043-1328A32CD48D}" uniqueName="9" name="TP" queryTableFieldId="9" dataDxfId="12" dataCellStyle="Excel Built-in Normal"/>
    <tableColumn id="10" xr3:uid="{F49A72E6-2C2A-41BE-95C6-25C5AB5436C3}" uniqueName="10" name="F" queryTableFieldId="10" dataDxfId="11" dataCellStyle="Excel Built-in Normal"/>
    <tableColumn id="11" xr3:uid="{0124CCCD-0D54-439A-AA1B-520672852970}" uniqueName="11" name="B" queryTableFieldId="11" dataDxfId="10" dataCellStyle="Excel Built-in Normal"/>
    <tableColumn id="12" xr3:uid="{02381F21-1401-49C3-A288-3A39BCD7CF87}" uniqueName="12" name="GL" queryTableFieldId="12" dataDxfId="9" dataCellStyle="Excel Built-in Normal"/>
    <tableColumn id="13" xr3:uid="{B0A8DC2E-002A-446D-8F7D-24F1B26C82F1}" uniqueName="13" name="T" queryTableFieldId="13" dataDxfId="8" dataCellStyle="Excel Built-in Normal"/>
    <tableColumn id="14" xr3:uid="{7564F8ED-173C-4E1F-B6CC-642A11530914}" uniqueName="14" name="I" queryTableFieldId="14" dataDxfId="7" dataCellStyle="Excel Built-in Normal"/>
    <tableColumn id="15" xr3:uid="{03EF95E3-90AC-40C9-A4BA-9D5854F4F33B}" uniqueName="15" name="Pts" queryTableFieldId="15" dataDxfId="6" dataCellStyle="Excel Built-in Normal"/>
    <tableColumn id="16" xr3:uid="{3210499B-7FAE-495A-947A-ECA4E534CCAD}" uniqueName="16" name="Colonne1" queryTableFieldId="16" dataDxfId="5" dataCellStyle="Excel Built-in Normal"/>
    <tableColumn id="17" xr3:uid="{558D8EAB-B877-4194-A4D3-CA883C240D06}" uniqueName="17" name="Total" queryTableFieldId="17" dataDxfId="4" dataCellStyle="Excel Built-in Normal"/>
    <tableColumn id="18" xr3:uid="{CE769611-EFDB-4642-BB7B-9CC0A73CDD7C}" uniqueName="18" name="Rang" queryTableFieldId="18" dataDxfId="3" dataCellStyle="Excel Built-in Normal"/>
  </tableColumns>
  <tableStyleInfo name="TableStyleMedium7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9DC39F2-18C8-480D-AC1A-46BC3ACA1B74}" name="class_ind" displayName="class_ind" ref="A15:R29" tableType="queryTable" totalsRowShown="0" headerRowDxfId="2" headerRowCellStyle="Excel Built-in Normal">
  <autoFilter ref="A15:R29" xr:uid="{901C519E-622D-49AA-8347-0E670F68C2B3}"/>
  <tableColumns count="18">
    <tableColumn id="1" xr3:uid="{66917422-6CF2-4AC9-A8EB-CE44A5D0B39C}" uniqueName="1" name="Cage" queryTableFieldId="1"/>
    <tableColumn id="2" xr3:uid="{13E0F557-C448-411E-840D-AF84610F0EC8}" uniqueName="2" name="Stam" queryTableFieldId="2"/>
    <tableColumn id="3" xr3:uid="{55B3C364-07F3-4BE3-A133-997188B6FC5A}" uniqueName="3" name="Eleveur" queryTableFieldId="3" dataDxfId="1" dataCellStyle="Excel Built-in Normal"/>
    <tableColumn id="4" xr3:uid="{7FC943F5-CF18-4059-B05B-71EDBAE491C5}" uniqueName="4" name="Club" queryTableFieldId="4" dataDxfId="0" dataCellStyle="Excel Built-in Normal"/>
    <tableColumn id="5" xr3:uid="{6567A9EF-1AFB-48BA-B501-F079B40C12F9}" uniqueName="5" name="Bague" queryTableFieldId="5"/>
    <tableColumn id="6" xr3:uid="{E0E8A7B5-D0A2-427D-9AAB-EF4A64116A27}" uniqueName="6" name="R" queryTableFieldId="6"/>
    <tableColumn id="7" xr3:uid="{37171239-A03A-4EB7-B4A3-E073D650BF34}" uniqueName="7" name="G" queryTableFieldId="7"/>
    <tableColumn id="8" xr3:uid="{C366E445-D20E-48B2-85FB-2056F862C971}" uniqueName="8" name="TE" queryTableFieldId="8"/>
    <tableColumn id="9" xr3:uid="{F29990B0-4CB2-4974-9E96-CD2A2CFBC018}" uniqueName="9" name="TP" queryTableFieldId="9"/>
    <tableColumn id="10" xr3:uid="{6052867C-F69D-4E1A-B341-CE0C91671124}" uniqueName="10" name="F" queryTableFieldId="10"/>
    <tableColumn id="11" xr3:uid="{9D72C665-2B7F-4B8C-AB97-77490D426399}" uniqueName="11" name="B" queryTableFieldId="11"/>
    <tableColumn id="12" xr3:uid="{DFD0CCE4-2A31-4465-A6A6-76451E11AA4A}" uniqueName="12" name="GL" queryTableFieldId="12"/>
    <tableColumn id="13" xr3:uid="{622E4D11-5329-4975-A8A0-0D92D17074E1}" uniqueName="13" name="T" queryTableFieldId="13"/>
    <tableColumn id="14" xr3:uid="{A7B248E1-6B0B-46EF-BAB2-7FCCE682EB39}" uniqueName="14" name="I" queryTableFieldId="14"/>
    <tableColumn id="15" xr3:uid="{3A07C156-B600-479B-B65A-C5242DC2F495}" uniqueName="15" name="Pts" queryTableFieldId="15"/>
    <tableColumn id="16" xr3:uid="{9B30108D-2F67-41A5-91E5-39F0ACEF6359}" uniqueName="16" name="Colonne1" queryTableFieldId="16"/>
    <tableColumn id="17" xr3:uid="{8207E074-8107-4DAF-A49D-8752A69EA6A1}" uniqueName="17" name="Total" queryTableFieldId="17"/>
    <tableColumn id="18" xr3:uid="{4FA2FB8E-49A2-46BA-A102-64B75E7D8313}" uniqueName="18" name="Rang" queryTableFieldId="18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B71"/>
  <sheetViews>
    <sheetView workbookViewId="0">
      <selection activeCell="AA11" sqref="AA11"/>
    </sheetView>
  </sheetViews>
  <sheetFormatPr baseColWidth="10" defaultColWidth="10.6640625" defaultRowHeight="14.4" x14ac:dyDescent="0.3"/>
  <cols>
    <col min="1" max="2" width="7.109375" style="1" customWidth="1"/>
    <col min="3" max="3" width="22.88671875" style="1" customWidth="1"/>
    <col min="4" max="4" width="7.6640625" style="1" customWidth="1"/>
    <col min="5" max="5" width="8.109375" style="1" customWidth="1"/>
    <col min="6" max="7" width="4.44140625" style="1" customWidth="1"/>
    <col min="8" max="8" width="5.33203125" style="1" customWidth="1"/>
    <col min="9" max="9" width="5.44140625" style="1" customWidth="1"/>
    <col min="10" max="10" width="4.109375" style="1" customWidth="1"/>
    <col min="11" max="11" width="4.44140625" style="1" customWidth="1"/>
    <col min="12" max="12" width="5.5546875" style="1" customWidth="1"/>
    <col min="13" max="13" width="4.33203125" style="1" customWidth="1"/>
    <col min="14" max="14" width="3.6640625" style="1" customWidth="1"/>
    <col min="15" max="15" width="5.6640625" style="1" customWidth="1"/>
    <col min="16" max="16" width="8" style="1" customWidth="1"/>
    <col min="17" max="17" width="7.109375" style="1" customWidth="1"/>
    <col min="18" max="18" width="8.109375" style="1" customWidth="1"/>
    <col min="19" max="23" width="10.6640625" style="1"/>
    <col min="24" max="24" width="17.44140625" style="1" customWidth="1"/>
    <col min="25" max="25" width="5.33203125" style="1" customWidth="1"/>
    <col min="26" max="16384" width="10.6640625" style="1"/>
  </cols>
  <sheetData>
    <row r="2" spans="1:24" ht="22.8" x14ac:dyDescent="0.3">
      <c r="A2" s="99" t="s">
        <v>0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2"/>
      <c r="T2" s="2"/>
      <c r="U2" s="2"/>
      <c r="V2" s="2"/>
      <c r="W2" s="2"/>
      <c r="X2" s="2"/>
    </row>
    <row r="3" spans="1:24" s="5" customFormat="1" ht="15.6" x14ac:dyDescent="0.3">
      <c r="A3" s="100" t="s">
        <v>1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4"/>
      <c r="T3" s="4"/>
      <c r="U3" s="4"/>
      <c r="V3" s="4"/>
      <c r="W3" s="4"/>
      <c r="X3" s="4"/>
    </row>
    <row r="4" spans="1:24" s="5" customFormat="1" ht="15.6" x14ac:dyDescent="0.3">
      <c r="A4" s="6"/>
      <c r="B4" s="6"/>
      <c r="C4" s="6"/>
      <c r="D4" s="101"/>
      <c r="E4" s="101"/>
      <c r="F4" s="101"/>
      <c r="G4" s="101"/>
      <c r="H4" s="101"/>
      <c r="I4" s="101"/>
      <c r="J4" s="101"/>
      <c r="K4" s="101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</row>
    <row r="5" spans="1:24" s="5" customFormat="1" ht="15.6" x14ac:dyDescent="0.3">
      <c r="A5" s="6"/>
      <c r="B5" s="102" t="s">
        <v>2</v>
      </c>
      <c r="C5" s="102"/>
      <c r="D5" s="101"/>
      <c r="E5" s="101"/>
      <c r="F5" s="101"/>
      <c r="G5" s="101"/>
      <c r="H5" s="101"/>
      <c r="I5" s="101"/>
      <c r="J5" s="101"/>
      <c r="K5" s="101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1:24" s="5" customFormat="1" ht="15.6" x14ac:dyDescent="0.3">
      <c r="A6" s="6"/>
      <c r="B6" s="103"/>
      <c r="C6" s="103"/>
      <c r="D6" s="101"/>
      <c r="E6" s="101"/>
      <c r="F6" s="101"/>
      <c r="G6" s="101"/>
      <c r="H6" s="101"/>
      <c r="I6" s="101"/>
      <c r="J6" s="101"/>
      <c r="K6" s="101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</row>
    <row r="7" spans="1:24" s="5" customFormat="1" ht="15.6" x14ac:dyDescent="0.3">
      <c r="A7" s="6"/>
      <c r="B7" s="103"/>
      <c r="C7" s="103"/>
      <c r="D7" s="101"/>
      <c r="E7" s="101"/>
      <c r="F7" s="101"/>
      <c r="G7" s="101"/>
      <c r="H7" s="101"/>
      <c r="I7" s="101"/>
      <c r="J7" s="101"/>
      <c r="K7" s="101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</row>
    <row r="8" spans="1:24" s="5" customFormat="1" ht="15.6" x14ac:dyDescent="0.3">
      <c r="A8" s="6"/>
      <c r="B8" s="103"/>
      <c r="C8" s="103"/>
      <c r="D8" s="101"/>
      <c r="E8" s="101"/>
      <c r="F8" s="101"/>
      <c r="G8" s="101"/>
      <c r="H8" s="101"/>
      <c r="I8" s="101"/>
      <c r="J8" s="101"/>
      <c r="K8" s="101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</row>
    <row r="9" spans="1:24" s="5" customFormat="1" ht="15.6" x14ac:dyDescent="0.3">
      <c r="A9" s="6"/>
      <c r="B9" s="6"/>
      <c r="C9" s="6"/>
      <c r="D9" s="101"/>
      <c r="E9" s="101"/>
      <c r="F9" s="101"/>
      <c r="G9" s="101"/>
      <c r="H9" s="101"/>
      <c r="I9" s="101"/>
      <c r="J9" s="101"/>
      <c r="K9" s="101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</row>
    <row r="10" spans="1:24" s="5" customFormat="1" ht="15.6" x14ac:dyDescent="0.3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</row>
    <row r="11" spans="1:24" s="5" customFormat="1" ht="15.6" x14ac:dyDescent="0.3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</row>
    <row r="12" spans="1:24" s="5" customFormat="1" ht="20.399999999999999" x14ac:dyDescent="0.3">
      <c r="A12" s="97" t="s">
        <v>3</v>
      </c>
      <c r="B12" s="97"/>
      <c r="C12" s="97"/>
      <c r="D12" s="97"/>
      <c r="E12" s="97"/>
      <c r="F12" s="97"/>
      <c r="G12" s="97"/>
      <c r="H12" s="97"/>
      <c r="I12" s="97"/>
      <c r="J12" s="97"/>
      <c r="K12" s="97"/>
      <c r="L12" s="97"/>
      <c r="M12" s="97"/>
      <c r="N12" s="97"/>
      <c r="O12" s="97"/>
      <c r="P12" s="97"/>
      <c r="Q12" s="97"/>
      <c r="R12" s="97"/>
      <c r="S12" s="7"/>
      <c r="T12" s="7"/>
      <c r="U12" s="7"/>
      <c r="V12" s="7"/>
      <c r="W12" s="7"/>
      <c r="X12" s="7"/>
    </row>
    <row r="13" spans="1:24" s="5" customFormat="1" ht="19.95" customHeight="1" x14ac:dyDescent="0.3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</row>
    <row r="14" spans="1:24" s="5" customFormat="1" ht="17.399999999999999" x14ac:dyDescent="0.3">
      <c r="A14" s="98" t="s">
        <v>4</v>
      </c>
      <c r="B14" s="98"/>
      <c r="C14" s="98"/>
      <c r="D14" s="98"/>
      <c r="E14" s="98"/>
      <c r="F14" s="98"/>
      <c r="G14" s="98"/>
      <c r="H14" s="98"/>
      <c r="I14" s="98"/>
      <c r="J14" s="98"/>
      <c r="K14" s="98"/>
      <c r="L14" s="98"/>
      <c r="M14" s="98"/>
      <c r="N14" s="98"/>
      <c r="O14" s="98"/>
      <c r="P14" s="98"/>
      <c r="Q14" s="98"/>
      <c r="R14" s="98"/>
      <c r="S14" s="8"/>
      <c r="T14" s="8"/>
      <c r="U14" s="8"/>
      <c r="V14" s="8"/>
      <c r="W14" s="8"/>
      <c r="X14" s="8"/>
    </row>
    <row r="15" spans="1:24" s="5" customFormat="1" ht="16.2" thickBot="1" x14ac:dyDescent="0.35">
      <c r="A15" s="30" t="s">
        <v>5</v>
      </c>
      <c r="B15" s="30" t="s">
        <v>6</v>
      </c>
      <c r="C15" s="30" t="s">
        <v>7</v>
      </c>
      <c r="D15" s="30" t="s">
        <v>8</v>
      </c>
      <c r="E15" s="30" t="s">
        <v>9</v>
      </c>
      <c r="F15" s="30" t="s">
        <v>10</v>
      </c>
      <c r="G15" s="30" t="s">
        <v>11</v>
      </c>
      <c r="H15" s="30" t="s">
        <v>12</v>
      </c>
      <c r="I15" s="30" t="s">
        <v>13</v>
      </c>
      <c r="J15" s="30" t="s">
        <v>14</v>
      </c>
      <c r="K15" s="30" t="s">
        <v>15</v>
      </c>
      <c r="L15" s="30" t="s">
        <v>16</v>
      </c>
      <c r="M15" s="30" t="s">
        <v>17</v>
      </c>
      <c r="N15" s="30" t="s">
        <v>18</v>
      </c>
      <c r="O15" s="30" t="s">
        <v>19</v>
      </c>
      <c r="P15" s="30" t="s">
        <v>20</v>
      </c>
      <c r="Q15" s="30" t="s">
        <v>21</v>
      </c>
      <c r="R15" s="30" t="s">
        <v>22</v>
      </c>
      <c r="S15" s="34" t="s">
        <v>23</v>
      </c>
      <c r="T15" s="34" t="s">
        <v>46</v>
      </c>
      <c r="U15" s="34" t="s">
        <v>47</v>
      </c>
      <c r="V15" s="34" t="s">
        <v>48</v>
      </c>
      <c r="W15" s="34" t="s">
        <v>51</v>
      </c>
      <c r="X15" s="34" t="s">
        <v>24</v>
      </c>
    </row>
    <row r="16" spans="1:24" s="16" customFormat="1" ht="16.2" customHeight="1" thickBot="1" x14ac:dyDescent="0.35">
      <c r="A16" s="10">
        <v>1</v>
      </c>
      <c r="B16" s="11">
        <v>784</v>
      </c>
      <c r="C16" s="11" t="s">
        <v>25</v>
      </c>
      <c r="D16" s="11" t="s">
        <v>26</v>
      </c>
      <c r="E16" s="12">
        <v>12</v>
      </c>
      <c r="F16" s="12">
        <v>23</v>
      </c>
      <c r="G16" s="12">
        <v>23</v>
      </c>
      <c r="H16" s="12"/>
      <c r="I16" s="12">
        <v>16</v>
      </c>
      <c r="J16" s="12">
        <v>16</v>
      </c>
      <c r="K16" s="32"/>
      <c r="L16" s="12"/>
      <c r="M16" s="12"/>
      <c r="N16" s="12">
        <v>9</v>
      </c>
      <c r="O16" s="13">
        <f t="shared" ref="O16:O63" si="0">SUM(F16:N16)</f>
        <v>87</v>
      </c>
      <c r="P16" s="11">
        <v>1</v>
      </c>
      <c r="Q16" s="14">
        <f>SUM(O16:O19)+P16</f>
        <v>351</v>
      </c>
      <c r="R16" s="15">
        <f>IF(Tableau1[[#This Row],[Stam]]="","",RANK(Tableau1[[#This Row],[total avec bonus]],Tableau1[total avec bonus]))</f>
        <v>9</v>
      </c>
      <c r="S16" s="37" t="str">
        <f>IF(COUNTIF($Q$16:$Q$276,Q16)&gt;1,MAX(F16:F19),"")</f>
        <v/>
      </c>
      <c r="T16" s="37" t="str">
        <f t="shared" ref="T16:T67" si="1">IF(COUNTIF($Q$16:$Q$276,Q16)&gt;1,MAX(G16:G19),"")</f>
        <v/>
      </c>
      <c r="U16" s="37" t="str">
        <f t="shared" ref="U16:U67" si="2">IF(COUNTIF($Q$16:$Q$276,Q16)&gt;1,MAX(I16:I19),"")</f>
        <v/>
      </c>
      <c r="V16" s="37" t="str">
        <f t="shared" ref="V16:V67" si="3">IF(COUNTIF($Q$16:$Q$276,Q16)&gt;1,MAX(J16:J19),"")</f>
        <v/>
      </c>
      <c r="W16" s="37" t="str">
        <f t="shared" ref="W16:W67" si="4">IF(COUNTIF($Q$16:$Q$276,Q16)&gt;1,MAX(K16:K19),"")</f>
        <v/>
      </c>
      <c r="X16" s="79">
        <f>IFERROR(IF(B16="","",Tableau1[[#This Row],[Total]]+Tableau1[[#This Row],[R]]/100+Tableau1[[#This Row],[G]]/1000+Tableau1[[#This Row],[TP]]/10000+Tableau1[[#This Row],[F]]/100000+SUM(S16:W16)/1000+ROW()/1000000),"")</f>
        <v>351.25477600000005</v>
      </c>
    </row>
    <row r="17" spans="1:24" s="16" customFormat="1" ht="16.2" customHeight="1" thickBot="1" x14ac:dyDescent="0.35">
      <c r="A17" s="17">
        <v>2</v>
      </c>
      <c r="B17" s="18"/>
      <c r="C17" s="18"/>
      <c r="D17" s="18"/>
      <c r="E17" s="19">
        <v>10</v>
      </c>
      <c r="F17" s="19">
        <v>23</v>
      </c>
      <c r="G17" s="19">
        <v>22</v>
      </c>
      <c r="H17" s="19"/>
      <c r="I17" s="19">
        <v>16</v>
      </c>
      <c r="J17" s="19">
        <v>16</v>
      </c>
      <c r="K17" s="19"/>
      <c r="L17" s="19"/>
      <c r="M17" s="19"/>
      <c r="N17" s="19">
        <v>9</v>
      </c>
      <c r="O17" s="20">
        <f t="shared" si="0"/>
        <v>86</v>
      </c>
      <c r="P17" s="18"/>
      <c r="Q17" s="3"/>
      <c r="R17" s="21" t="str">
        <f>IF(Tableau1[[#This Row],[Stam]]="","",RANK(Tableau1[[#This Row],[total avec bonus]],Tableau1[total avec bonus]))</f>
        <v/>
      </c>
      <c r="S17" s="37" t="str">
        <f t="shared" ref="S17:S67" si="5">IF(COUNTIF($Q$16:$Q$276,Q17)&gt;1,MAX(F17:F20),"")</f>
        <v/>
      </c>
      <c r="T17" s="37" t="str">
        <f t="shared" si="1"/>
        <v/>
      </c>
      <c r="U17" s="37" t="str">
        <f t="shared" si="2"/>
        <v/>
      </c>
      <c r="V17" s="37" t="str">
        <f t="shared" si="3"/>
        <v/>
      </c>
      <c r="W17" s="37" t="str">
        <f t="shared" si="4"/>
        <v/>
      </c>
      <c r="X17" s="79" t="str">
        <f>IFERROR(IF(B17="","",Tableau1[[#This Row],[Total]]+Tableau1[[#This Row],[R]]/100+Tableau1[[#This Row],[G]]/1000+Tableau1[[#This Row],[TP]]/10000+Tableau1[[#This Row],[F]]/100000+SUM(S17:W17)/1000+ROW()/1000000),"")</f>
        <v/>
      </c>
    </row>
    <row r="18" spans="1:24" s="16" customFormat="1" ht="16.2" customHeight="1" thickBot="1" x14ac:dyDescent="0.35">
      <c r="A18" s="17">
        <v>3</v>
      </c>
      <c r="B18" s="18"/>
      <c r="C18" s="18"/>
      <c r="D18" s="18"/>
      <c r="E18" s="19">
        <v>32</v>
      </c>
      <c r="F18" s="19">
        <v>23</v>
      </c>
      <c r="G18" s="19">
        <v>23</v>
      </c>
      <c r="H18" s="19"/>
      <c r="I18" s="19">
        <v>17</v>
      </c>
      <c r="J18" s="19">
        <v>16</v>
      </c>
      <c r="K18" s="19"/>
      <c r="L18" s="19"/>
      <c r="M18" s="19"/>
      <c r="N18" s="19">
        <v>9</v>
      </c>
      <c r="O18" s="20">
        <f t="shared" si="0"/>
        <v>88</v>
      </c>
      <c r="P18" s="18"/>
      <c r="Q18" s="3"/>
      <c r="R18" s="21" t="str">
        <f>IF(Tableau1[[#This Row],[Stam]]="","",RANK(Tableau1[[#This Row],[total avec bonus]],Tableau1[total avec bonus]))</f>
        <v/>
      </c>
      <c r="S18" s="37" t="str">
        <f t="shared" si="5"/>
        <v/>
      </c>
      <c r="T18" s="37" t="str">
        <f t="shared" si="1"/>
        <v/>
      </c>
      <c r="U18" s="37" t="str">
        <f t="shared" si="2"/>
        <v/>
      </c>
      <c r="V18" s="37" t="str">
        <f t="shared" si="3"/>
        <v/>
      </c>
      <c r="W18" s="37" t="str">
        <f t="shared" si="4"/>
        <v/>
      </c>
      <c r="X18" s="79" t="str">
        <f>IFERROR(IF(B18="","",Tableau1[[#This Row],[Total]]+Tableau1[[#This Row],[R]]/100+Tableau1[[#This Row],[G]]/1000+Tableau1[[#This Row],[TP]]/10000+Tableau1[[#This Row],[F]]/100000+SUM(S18:W18)/1000+ROW()/1000000),"")</f>
        <v/>
      </c>
    </row>
    <row r="19" spans="1:24" s="16" customFormat="1" ht="16.2" customHeight="1" thickBot="1" x14ac:dyDescent="0.35">
      <c r="A19" s="22">
        <v>4</v>
      </c>
      <c r="B19" s="23"/>
      <c r="C19" s="23"/>
      <c r="D19" s="23"/>
      <c r="E19" s="24">
        <v>6</v>
      </c>
      <c r="F19" s="24">
        <v>23</v>
      </c>
      <c r="G19" s="24">
        <v>23</v>
      </c>
      <c r="H19" s="24"/>
      <c r="I19" s="24">
        <v>17</v>
      </c>
      <c r="J19" s="24">
        <v>17</v>
      </c>
      <c r="K19" s="24"/>
      <c r="L19" s="24"/>
      <c r="M19" s="24"/>
      <c r="N19" s="24">
        <v>9</v>
      </c>
      <c r="O19" s="20">
        <f t="shared" si="0"/>
        <v>89</v>
      </c>
      <c r="P19" s="23"/>
      <c r="Q19" s="25"/>
      <c r="R19" s="26" t="str">
        <f>IF(Tableau1[[#This Row],[Stam]]="","",RANK(Tableau1[[#This Row],[total avec bonus]],Tableau1[total avec bonus]))</f>
        <v/>
      </c>
      <c r="S19" s="37" t="str">
        <f t="shared" si="5"/>
        <v/>
      </c>
      <c r="T19" s="37" t="str">
        <f t="shared" si="1"/>
        <v/>
      </c>
      <c r="U19" s="37" t="str">
        <f t="shared" si="2"/>
        <v/>
      </c>
      <c r="V19" s="37" t="str">
        <f t="shared" si="3"/>
        <v/>
      </c>
      <c r="W19" s="37" t="str">
        <f t="shared" si="4"/>
        <v/>
      </c>
      <c r="X19" s="79" t="str">
        <f>IFERROR(IF(B19="","",Tableau1[[#This Row],[Total]]+Tableau1[[#This Row],[R]]/100+Tableau1[[#This Row],[G]]/1000+Tableau1[[#This Row],[TP]]/10000+Tableau1[[#This Row],[F]]/100000+SUM(S19:W19)/1000+ROW()/1000000),"")</f>
        <v/>
      </c>
    </row>
    <row r="20" spans="1:24" s="16" customFormat="1" ht="16.2" customHeight="1" thickBot="1" x14ac:dyDescent="0.35">
      <c r="A20" s="10">
        <v>5</v>
      </c>
      <c r="B20" s="11">
        <v>223</v>
      </c>
      <c r="C20" s="11" t="s">
        <v>27</v>
      </c>
      <c r="D20" s="11" t="s">
        <v>26</v>
      </c>
      <c r="E20" s="12">
        <v>24</v>
      </c>
      <c r="F20" s="12">
        <v>23</v>
      </c>
      <c r="G20" s="12">
        <v>22</v>
      </c>
      <c r="H20" s="12"/>
      <c r="I20" s="12">
        <v>17</v>
      </c>
      <c r="J20" s="12">
        <v>17</v>
      </c>
      <c r="K20" s="12"/>
      <c r="L20" s="12"/>
      <c r="M20" s="12"/>
      <c r="N20" s="12">
        <v>9</v>
      </c>
      <c r="O20" s="13">
        <f t="shared" si="0"/>
        <v>88</v>
      </c>
      <c r="P20" s="11"/>
      <c r="Q20" s="14">
        <f>SUM(O20:O23)+P20</f>
        <v>322</v>
      </c>
      <c r="R20" s="15">
        <f>IF(Tableau1[[#This Row],[Stam]]="","",RANK(Tableau1[[#This Row],[total avec bonus]],Tableau1[total avec bonus]))</f>
        <v>13</v>
      </c>
      <c r="S20" s="37" t="str">
        <f t="shared" si="5"/>
        <v/>
      </c>
      <c r="T20" s="37" t="str">
        <f t="shared" si="1"/>
        <v/>
      </c>
      <c r="U20" s="37" t="str">
        <f t="shared" si="2"/>
        <v/>
      </c>
      <c r="V20" s="37" t="str">
        <f t="shared" si="3"/>
        <v/>
      </c>
      <c r="W20" s="37" t="str">
        <f t="shared" si="4"/>
        <v/>
      </c>
      <c r="X20" s="79">
        <f>IFERROR(IF(B20="","",Tableau1[[#This Row],[Total]]+Tableau1[[#This Row],[R]]/100+Tableau1[[#This Row],[G]]/1000+Tableau1[[#This Row],[TP]]/10000+Tableau1[[#This Row],[F]]/100000+SUM(S20:W20)/1000+ROW()/1000000),"")</f>
        <v>322.25389000000007</v>
      </c>
    </row>
    <row r="21" spans="1:24" s="16" customFormat="1" ht="16.2" customHeight="1" thickBot="1" x14ac:dyDescent="0.35">
      <c r="A21" s="17">
        <v>6</v>
      </c>
      <c r="B21" s="27"/>
      <c r="C21" s="18"/>
      <c r="D21" s="18"/>
      <c r="E21" s="19">
        <v>43</v>
      </c>
      <c r="F21" s="19">
        <v>23</v>
      </c>
      <c r="G21" s="19">
        <v>23</v>
      </c>
      <c r="H21" s="19"/>
      <c r="I21" s="19">
        <v>16</v>
      </c>
      <c r="J21" s="19">
        <v>10</v>
      </c>
      <c r="K21" s="19"/>
      <c r="L21" s="19"/>
      <c r="M21" s="19"/>
      <c r="N21" s="19">
        <v>8</v>
      </c>
      <c r="O21" s="20">
        <f t="shared" si="0"/>
        <v>80</v>
      </c>
      <c r="P21" s="18"/>
      <c r="Q21" s="3"/>
      <c r="R21" s="21" t="str">
        <f>IF(Tableau1[[#This Row],[Stam]]="","",RANK(Tableau1[[#This Row],[total avec bonus]],Tableau1[total avec bonus]))</f>
        <v/>
      </c>
      <c r="S21" s="37" t="str">
        <f t="shared" si="5"/>
        <v/>
      </c>
      <c r="T21" s="37" t="str">
        <f t="shared" si="1"/>
        <v/>
      </c>
      <c r="U21" s="37" t="str">
        <f t="shared" si="2"/>
        <v/>
      </c>
      <c r="V21" s="37" t="str">
        <f t="shared" si="3"/>
        <v/>
      </c>
      <c r="W21" s="37" t="str">
        <f t="shared" si="4"/>
        <v/>
      </c>
      <c r="X21" s="79" t="str">
        <f>IFERROR(IF(B21="","",Tableau1[[#This Row],[Total]]+Tableau1[[#This Row],[R]]/100+Tableau1[[#This Row],[G]]/1000+Tableau1[[#This Row],[TP]]/10000+Tableau1[[#This Row],[F]]/100000+SUM(S21:W21)/1000+ROW()/1000000),"")</f>
        <v/>
      </c>
    </row>
    <row r="22" spans="1:24" s="16" customFormat="1" ht="16.2" customHeight="1" thickBot="1" x14ac:dyDescent="0.35">
      <c r="A22" s="17">
        <v>7</v>
      </c>
      <c r="B22" s="27"/>
      <c r="C22" s="18"/>
      <c r="D22" s="18"/>
      <c r="E22" s="19">
        <v>72</v>
      </c>
      <c r="F22" s="19">
        <v>22</v>
      </c>
      <c r="G22" s="19">
        <v>22</v>
      </c>
      <c r="H22" s="19"/>
      <c r="I22" s="19">
        <v>16</v>
      </c>
      <c r="J22" s="19"/>
      <c r="K22" s="19"/>
      <c r="L22" s="19"/>
      <c r="M22" s="19"/>
      <c r="N22" s="19">
        <v>4</v>
      </c>
      <c r="O22" s="20">
        <f t="shared" si="0"/>
        <v>64</v>
      </c>
      <c r="P22" s="18"/>
      <c r="Q22" s="3"/>
      <c r="R22" s="21" t="str">
        <f>IF(Tableau1[[#This Row],[Stam]]="","",RANK(Tableau1[[#This Row],[total avec bonus]],Tableau1[total avec bonus]))</f>
        <v/>
      </c>
      <c r="S22" s="37" t="str">
        <f t="shared" si="5"/>
        <v/>
      </c>
      <c r="T22" s="37" t="str">
        <f t="shared" si="1"/>
        <v/>
      </c>
      <c r="U22" s="37" t="str">
        <f t="shared" si="2"/>
        <v/>
      </c>
      <c r="V22" s="37" t="str">
        <f t="shared" si="3"/>
        <v/>
      </c>
      <c r="W22" s="37" t="str">
        <f t="shared" si="4"/>
        <v/>
      </c>
      <c r="X22" s="79" t="str">
        <f>IFERROR(IF(B22="","",Tableau1[[#This Row],[Total]]+Tableau1[[#This Row],[R]]/100+Tableau1[[#This Row],[G]]/1000+Tableau1[[#This Row],[TP]]/10000+Tableau1[[#This Row],[F]]/100000+SUM(S22:W22)/1000+ROW()/1000000),"")</f>
        <v/>
      </c>
    </row>
    <row r="23" spans="1:24" s="16" customFormat="1" ht="16.2" customHeight="1" thickBot="1" x14ac:dyDescent="0.35">
      <c r="A23" s="22">
        <v>8</v>
      </c>
      <c r="B23" s="28"/>
      <c r="C23" s="23"/>
      <c r="D23" s="23"/>
      <c r="E23" s="24">
        <v>29</v>
      </c>
      <c r="F23" s="24">
        <v>23</v>
      </c>
      <c r="G23" s="24">
        <v>24</v>
      </c>
      <c r="H23" s="24"/>
      <c r="I23" s="24">
        <v>17</v>
      </c>
      <c r="J23" s="24">
        <v>17</v>
      </c>
      <c r="K23" s="24"/>
      <c r="L23" s="24"/>
      <c r="M23" s="24"/>
      <c r="N23" s="24">
        <v>9</v>
      </c>
      <c r="O23" s="20">
        <f t="shared" si="0"/>
        <v>90</v>
      </c>
      <c r="P23" s="23"/>
      <c r="Q23" s="25"/>
      <c r="R23" s="26" t="str">
        <f>IF(Tableau1[[#This Row],[Stam]]="","",RANK(Tableau1[[#This Row],[total avec bonus]],Tableau1[total avec bonus]))</f>
        <v/>
      </c>
      <c r="S23" s="37" t="str">
        <f t="shared" si="5"/>
        <v/>
      </c>
      <c r="T23" s="37" t="str">
        <f t="shared" si="1"/>
        <v/>
      </c>
      <c r="U23" s="37" t="str">
        <f t="shared" si="2"/>
        <v/>
      </c>
      <c r="V23" s="37" t="str">
        <f t="shared" si="3"/>
        <v/>
      </c>
      <c r="W23" s="37" t="str">
        <f t="shared" si="4"/>
        <v/>
      </c>
      <c r="X23" s="79" t="str">
        <f>IFERROR(IF(B23="","",Tableau1[[#This Row],[Total]]+Tableau1[[#This Row],[R]]/100+Tableau1[[#This Row],[G]]/1000+Tableau1[[#This Row],[TP]]/10000+Tableau1[[#This Row],[F]]/100000+SUM(S23:W23)/1000+ROW()/1000000),"")</f>
        <v/>
      </c>
    </row>
    <row r="24" spans="1:24" s="16" customFormat="1" ht="16.2" customHeight="1" thickBot="1" x14ac:dyDescent="0.35">
      <c r="A24" s="10">
        <v>9</v>
      </c>
      <c r="B24" s="11">
        <v>223</v>
      </c>
      <c r="C24" s="11" t="s">
        <v>27</v>
      </c>
      <c r="D24" s="11" t="s">
        <v>26</v>
      </c>
      <c r="E24" s="12">
        <v>44</v>
      </c>
      <c r="F24" s="12">
        <v>23</v>
      </c>
      <c r="G24" s="12">
        <v>23</v>
      </c>
      <c r="H24" s="12"/>
      <c r="I24" s="12">
        <v>17</v>
      </c>
      <c r="J24" s="12">
        <v>17</v>
      </c>
      <c r="K24" s="12"/>
      <c r="L24" s="12"/>
      <c r="M24" s="12"/>
      <c r="N24" s="12">
        <v>9</v>
      </c>
      <c r="O24" s="13">
        <f t="shared" si="0"/>
        <v>89</v>
      </c>
      <c r="P24" s="11">
        <v>3</v>
      </c>
      <c r="Q24" s="14">
        <f>SUM(O24:O27)+P24</f>
        <v>355</v>
      </c>
      <c r="R24" s="15">
        <f>IF(Tableau1[[#This Row],[Stam]]="","",RANK(Tableau1[[#This Row],[total avec bonus]],Tableau1[total avec bonus]))</f>
        <v>7</v>
      </c>
      <c r="S24" s="37" t="str">
        <f t="shared" si="5"/>
        <v/>
      </c>
      <c r="T24" s="37" t="str">
        <f t="shared" si="1"/>
        <v/>
      </c>
      <c r="U24" s="37" t="str">
        <f t="shared" si="2"/>
        <v/>
      </c>
      <c r="V24" s="37" t="str">
        <f t="shared" si="3"/>
        <v/>
      </c>
      <c r="W24" s="37" t="str">
        <f t="shared" si="4"/>
        <v/>
      </c>
      <c r="X24" s="79">
        <f>IFERROR(IF(B24="","",Tableau1[[#This Row],[Total]]+Tableau1[[#This Row],[R]]/100+Tableau1[[#This Row],[G]]/1000+Tableau1[[#This Row],[TP]]/10000+Tableau1[[#This Row],[F]]/100000+SUM(S24:W24)/1000+ROW()/1000000),"")</f>
        <v>355.25489400000009</v>
      </c>
    </row>
    <row r="25" spans="1:24" s="16" customFormat="1" ht="16.2" customHeight="1" thickBot="1" x14ac:dyDescent="0.35">
      <c r="A25" s="17">
        <v>10</v>
      </c>
      <c r="B25" s="18"/>
      <c r="C25" s="18"/>
      <c r="D25" s="18"/>
      <c r="E25" s="19">
        <v>6</v>
      </c>
      <c r="F25" s="19">
        <v>23</v>
      </c>
      <c r="G25" s="19">
        <v>22</v>
      </c>
      <c r="H25" s="19"/>
      <c r="I25" s="19">
        <v>17</v>
      </c>
      <c r="J25" s="19">
        <v>16</v>
      </c>
      <c r="K25" s="19"/>
      <c r="L25" s="19"/>
      <c r="M25" s="19"/>
      <c r="N25" s="19">
        <v>9</v>
      </c>
      <c r="O25" s="20">
        <f t="shared" si="0"/>
        <v>87</v>
      </c>
      <c r="P25" s="18"/>
      <c r="Q25" s="3"/>
      <c r="R25" s="21" t="str">
        <f>IF(Tableau1[[#This Row],[Stam]]="","",RANK(Tableau1[[#This Row],[total avec bonus]],Tableau1[total avec bonus]))</f>
        <v/>
      </c>
      <c r="S25" s="37" t="str">
        <f t="shared" si="5"/>
        <v/>
      </c>
      <c r="T25" s="37" t="str">
        <f t="shared" si="1"/>
        <v/>
      </c>
      <c r="U25" s="37" t="str">
        <f t="shared" si="2"/>
        <v/>
      </c>
      <c r="V25" s="37" t="str">
        <f t="shared" si="3"/>
        <v/>
      </c>
      <c r="W25" s="37" t="str">
        <f t="shared" si="4"/>
        <v/>
      </c>
      <c r="X25" s="79" t="str">
        <f>IFERROR(IF(B25="","",Tableau1[[#This Row],[Total]]+Tableau1[[#This Row],[R]]/100+Tableau1[[#This Row],[G]]/1000+Tableau1[[#This Row],[TP]]/10000+Tableau1[[#This Row],[F]]/100000+SUM(S25:W25)/1000+ROW()/1000000),"")</f>
        <v/>
      </c>
    </row>
    <row r="26" spans="1:24" s="16" customFormat="1" ht="16.2" customHeight="1" thickBot="1" x14ac:dyDescent="0.35">
      <c r="A26" s="17">
        <v>11</v>
      </c>
      <c r="B26" s="18"/>
      <c r="C26" s="18"/>
      <c r="D26" s="18"/>
      <c r="E26" s="19">
        <v>27</v>
      </c>
      <c r="F26" s="19">
        <v>23</v>
      </c>
      <c r="G26" s="19">
        <v>22</v>
      </c>
      <c r="H26" s="19"/>
      <c r="I26" s="19">
        <v>17</v>
      </c>
      <c r="J26" s="19">
        <v>17</v>
      </c>
      <c r="K26" s="19"/>
      <c r="L26" s="19"/>
      <c r="M26" s="19"/>
      <c r="N26" s="19">
        <v>9</v>
      </c>
      <c r="O26" s="20">
        <f t="shared" si="0"/>
        <v>88</v>
      </c>
      <c r="P26" s="18"/>
      <c r="Q26" s="3"/>
      <c r="R26" s="21" t="str">
        <f>IF(Tableau1[[#This Row],[Stam]]="","",RANK(Tableau1[[#This Row],[total avec bonus]],Tableau1[total avec bonus]))</f>
        <v/>
      </c>
      <c r="S26" s="37" t="str">
        <f t="shared" si="5"/>
        <v/>
      </c>
      <c r="T26" s="37" t="str">
        <f t="shared" si="1"/>
        <v/>
      </c>
      <c r="U26" s="37" t="str">
        <f t="shared" si="2"/>
        <v/>
      </c>
      <c r="V26" s="37" t="str">
        <f t="shared" si="3"/>
        <v/>
      </c>
      <c r="W26" s="37" t="str">
        <f t="shared" si="4"/>
        <v/>
      </c>
      <c r="X26" s="79" t="str">
        <f>IFERROR(IF(B26="","",Tableau1[[#This Row],[Total]]+Tableau1[[#This Row],[R]]/100+Tableau1[[#This Row],[G]]/1000+Tableau1[[#This Row],[TP]]/10000+Tableau1[[#This Row],[F]]/100000+SUM(S26:W26)/1000+ROW()/1000000),"")</f>
        <v/>
      </c>
    </row>
    <row r="27" spans="1:24" s="16" customFormat="1" ht="16.2" customHeight="1" thickBot="1" x14ac:dyDescent="0.35">
      <c r="A27" s="22">
        <v>12</v>
      </c>
      <c r="B27" s="23"/>
      <c r="C27" s="23"/>
      <c r="D27" s="23"/>
      <c r="E27" s="24">
        <v>23</v>
      </c>
      <c r="F27" s="24">
        <v>23</v>
      </c>
      <c r="G27" s="24">
        <v>23</v>
      </c>
      <c r="H27" s="24"/>
      <c r="I27" s="24">
        <v>17</v>
      </c>
      <c r="J27" s="24">
        <v>16</v>
      </c>
      <c r="K27" s="24"/>
      <c r="L27" s="24"/>
      <c r="M27" s="24"/>
      <c r="N27" s="24">
        <v>9</v>
      </c>
      <c r="O27" s="20">
        <f t="shared" si="0"/>
        <v>88</v>
      </c>
      <c r="P27" s="23"/>
      <c r="Q27" s="25"/>
      <c r="R27" s="26" t="str">
        <f>IF(Tableau1[[#This Row],[Stam]]="","",RANK(Tableau1[[#This Row],[total avec bonus]],Tableau1[total avec bonus]))</f>
        <v/>
      </c>
      <c r="S27" s="37" t="str">
        <f t="shared" si="5"/>
        <v/>
      </c>
      <c r="T27" s="37" t="str">
        <f t="shared" si="1"/>
        <v/>
      </c>
      <c r="U27" s="37" t="str">
        <f t="shared" si="2"/>
        <v/>
      </c>
      <c r="V27" s="37" t="str">
        <f t="shared" si="3"/>
        <v/>
      </c>
      <c r="W27" s="37" t="str">
        <f t="shared" si="4"/>
        <v/>
      </c>
      <c r="X27" s="79" t="str">
        <f>IFERROR(IF(B27="","",Tableau1[[#This Row],[Total]]+Tableau1[[#This Row],[R]]/100+Tableau1[[#This Row],[G]]/1000+Tableau1[[#This Row],[TP]]/10000+Tableau1[[#This Row],[F]]/100000+SUM(S27:W27)/1000+ROW()/1000000),"")</f>
        <v/>
      </c>
    </row>
    <row r="28" spans="1:24" s="16" customFormat="1" ht="16.2" customHeight="1" thickBot="1" x14ac:dyDescent="0.35">
      <c r="A28" s="10">
        <v>13</v>
      </c>
      <c r="B28" s="11">
        <v>223</v>
      </c>
      <c r="C28" s="11" t="s">
        <v>27</v>
      </c>
      <c r="D28" s="11" t="s">
        <v>26</v>
      </c>
      <c r="E28" s="12">
        <v>42</v>
      </c>
      <c r="F28" s="12">
        <v>23</v>
      </c>
      <c r="G28" s="12">
        <v>22</v>
      </c>
      <c r="H28" s="12"/>
      <c r="I28" s="12">
        <v>17</v>
      </c>
      <c r="J28" s="12">
        <v>16</v>
      </c>
      <c r="K28" s="12"/>
      <c r="L28" s="12"/>
      <c r="M28" s="12"/>
      <c r="N28" s="12">
        <v>9</v>
      </c>
      <c r="O28" s="13">
        <f t="shared" si="0"/>
        <v>87</v>
      </c>
      <c r="P28" s="11"/>
      <c r="Q28" s="14">
        <f>SUM(O28:O31)+P28</f>
        <v>347</v>
      </c>
      <c r="R28" s="15">
        <f>IF(Tableau1[[#This Row],[Stam]]="","",RANK(Tableau1[[#This Row],[total avec bonus]],Tableau1[total avec bonus]))</f>
        <v>10</v>
      </c>
      <c r="S28" s="37" t="str">
        <f t="shared" si="5"/>
        <v/>
      </c>
      <c r="T28" s="37" t="str">
        <f t="shared" si="1"/>
        <v/>
      </c>
      <c r="U28" s="37" t="str">
        <f t="shared" si="2"/>
        <v/>
      </c>
      <c r="V28" s="37" t="str">
        <f t="shared" si="3"/>
        <v/>
      </c>
      <c r="W28" s="37" t="str">
        <f t="shared" si="4"/>
        <v/>
      </c>
      <c r="X28" s="79">
        <f>IFERROR(IF(B28="","",Tableau1[[#This Row],[Total]]+Tableau1[[#This Row],[R]]/100+Tableau1[[#This Row],[G]]/1000+Tableau1[[#This Row],[TP]]/10000+Tableau1[[#This Row],[F]]/100000+SUM(S28:W28)/1000+ROW()/1000000),"")</f>
        <v>347.25388800000002</v>
      </c>
    </row>
    <row r="29" spans="1:24" s="16" customFormat="1" ht="16.2" customHeight="1" thickBot="1" x14ac:dyDescent="0.35">
      <c r="A29" s="17">
        <v>14</v>
      </c>
      <c r="B29" s="18"/>
      <c r="C29" s="18"/>
      <c r="D29" s="18"/>
      <c r="E29" s="19">
        <v>48</v>
      </c>
      <c r="F29" s="19">
        <v>23</v>
      </c>
      <c r="G29" s="19">
        <v>22</v>
      </c>
      <c r="H29" s="19"/>
      <c r="I29" s="19">
        <v>17</v>
      </c>
      <c r="J29" s="19">
        <v>17</v>
      </c>
      <c r="K29" s="19"/>
      <c r="L29" s="19"/>
      <c r="M29" s="19"/>
      <c r="N29" s="19">
        <v>9</v>
      </c>
      <c r="O29" s="20">
        <f t="shared" si="0"/>
        <v>88</v>
      </c>
      <c r="P29" s="18"/>
      <c r="Q29" s="3"/>
      <c r="R29" s="21" t="str">
        <f>IF(Tableau1[[#This Row],[Stam]]="","",RANK(Tableau1[[#This Row],[total avec bonus]],Tableau1[total avec bonus]))</f>
        <v/>
      </c>
      <c r="S29" s="37" t="str">
        <f t="shared" si="5"/>
        <v/>
      </c>
      <c r="T29" s="37" t="str">
        <f t="shared" si="1"/>
        <v/>
      </c>
      <c r="U29" s="37" t="str">
        <f t="shared" si="2"/>
        <v/>
      </c>
      <c r="V29" s="37" t="str">
        <f t="shared" si="3"/>
        <v/>
      </c>
      <c r="W29" s="37" t="str">
        <f t="shared" si="4"/>
        <v/>
      </c>
      <c r="X29" s="79" t="str">
        <f>IFERROR(IF(B29="","",Tableau1[[#This Row],[Total]]+Tableau1[[#This Row],[R]]/100+Tableau1[[#This Row],[G]]/1000+Tableau1[[#This Row],[TP]]/10000+Tableau1[[#This Row],[F]]/100000+SUM(S29:W29)/1000+ROW()/1000000),"")</f>
        <v/>
      </c>
    </row>
    <row r="30" spans="1:24" s="16" customFormat="1" ht="16.2" customHeight="1" thickBot="1" x14ac:dyDescent="0.35">
      <c r="A30" s="17">
        <v>15</v>
      </c>
      <c r="B30" s="18"/>
      <c r="C30" s="18"/>
      <c r="D30" s="18"/>
      <c r="E30" s="19">
        <v>37</v>
      </c>
      <c r="F30" s="19">
        <v>23</v>
      </c>
      <c r="G30" s="19">
        <v>23</v>
      </c>
      <c r="H30" s="19"/>
      <c r="I30" s="19">
        <v>16</v>
      </c>
      <c r="J30" s="19">
        <v>15</v>
      </c>
      <c r="K30" s="19"/>
      <c r="L30" s="19"/>
      <c r="M30" s="19"/>
      <c r="N30" s="19">
        <v>9</v>
      </c>
      <c r="O30" s="20">
        <f t="shared" si="0"/>
        <v>86</v>
      </c>
      <c r="P30" s="18"/>
      <c r="Q30" s="3"/>
      <c r="R30" s="21" t="str">
        <f>IF(Tableau1[[#This Row],[Stam]]="","",RANK(Tableau1[[#This Row],[total avec bonus]],Tableau1[total avec bonus]))</f>
        <v/>
      </c>
      <c r="S30" s="37" t="str">
        <f t="shared" si="5"/>
        <v/>
      </c>
      <c r="T30" s="37" t="str">
        <f t="shared" si="1"/>
        <v/>
      </c>
      <c r="U30" s="37" t="str">
        <f t="shared" si="2"/>
        <v/>
      </c>
      <c r="V30" s="37" t="str">
        <f t="shared" si="3"/>
        <v/>
      </c>
      <c r="W30" s="37" t="str">
        <f t="shared" si="4"/>
        <v/>
      </c>
      <c r="X30" s="79" t="str">
        <f>IFERROR(IF(B30="","",Tableau1[[#This Row],[Total]]+Tableau1[[#This Row],[R]]/100+Tableau1[[#This Row],[G]]/1000+Tableau1[[#This Row],[TP]]/10000+Tableau1[[#This Row],[F]]/100000+SUM(S30:W30)/1000+ROW()/1000000),"")</f>
        <v/>
      </c>
    </row>
    <row r="31" spans="1:24" s="16" customFormat="1" ht="16.2" customHeight="1" thickBot="1" x14ac:dyDescent="0.35">
      <c r="A31" s="22">
        <v>16</v>
      </c>
      <c r="B31" s="23"/>
      <c r="C31" s="23"/>
      <c r="D31" s="23"/>
      <c r="E31" s="24">
        <v>38</v>
      </c>
      <c r="F31" s="24">
        <v>23</v>
      </c>
      <c r="G31" s="24">
        <v>23</v>
      </c>
      <c r="H31" s="24"/>
      <c r="I31" s="24">
        <v>16</v>
      </c>
      <c r="J31" s="24">
        <v>15</v>
      </c>
      <c r="K31" s="24"/>
      <c r="L31" s="24"/>
      <c r="M31" s="24"/>
      <c r="N31" s="24">
        <v>9</v>
      </c>
      <c r="O31" s="20">
        <f t="shared" si="0"/>
        <v>86</v>
      </c>
      <c r="P31" s="23"/>
      <c r="Q31" s="25"/>
      <c r="R31" s="26" t="str">
        <f>IF(Tableau1[[#This Row],[Stam]]="","",RANK(Tableau1[[#This Row],[total avec bonus]],Tableau1[total avec bonus]))</f>
        <v/>
      </c>
      <c r="S31" s="37" t="str">
        <f t="shared" si="5"/>
        <v/>
      </c>
      <c r="T31" s="37" t="str">
        <f t="shared" si="1"/>
        <v/>
      </c>
      <c r="U31" s="37" t="str">
        <f t="shared" si="2"/>
        <v/>
      </c>
      <c r="V31" s="37" t="str">
        <f t="shared" si="3"/>
        <v/>
      </c>
      <c r="W31" s="37" t="str">
        <f t="shared" si="4"/>
        <v/>
      </c>
      <c r="X31" s="79" t="str">
        <f>IFERROR(IF(B31="","",Tableau1[[#This Row],[Total]]+Tableau1[[#This Row],[R]]/100+Tableau1[[#This Row],[G]]/1000+Tableau1[[#This Row],[TP]]/10000+Tableau1[[#This Row],[F]]/100000+SUM(S31:W31)/1000+ROW()/1000000),"")</f>
        <v/>
      </c>
    </row>
    <row r="32" spans="1:24" s="16" customFormat="1" ht="16.2" customHeight="1" thickBot="1" x14ac:dyDescent="0.35">
      <c r="A32" s="10">
        <v>17</v>
      </c>
      <c r="B32" s="11">
        <v>747</v>
      </c>
      <c r="C32" s="11" t="s">
        <v>28</v>
      </c>
      <c r="D32" s="11" t="s">
        <v>26</v>
      </c>
      <c r="E32" s="12">
        <v>44</v>
      </c>
      <c r="F32" s="12">
        <v>23</v>
      </c>
      <c r="G32" s="12">
        <v>23</v>
      </c>
      <c r="H32" s="12"/>
      <c r="I32" s="12">
        <v>16</v>
      </c>
      <c r="J32" s="12">
        <v>16</v>
      </c>
      <c r="K32" s="12"/>
      <c r="L32" s="12"/>
      <c r="M32" s="12"/>
      <c r="N32" s="12">
        <v>9</v>
      </c>
      <c r="O32" s="13">
        <f t="shared" si="0"/>
        <v>87</v>
      </c>
      <c r="P32" s="11">
        <v>1</v>
      </c>
      <c r="Q32" s="14">
        <f>SUM(O32:O35)+P32</f>
        <v>352</v>
      </c>
      <c r="R32" s="15">
        <f>IF(Tableau1[[#This Row],[Stam]]="","",RANK(Tableau1[[#This Row],[total avec bonus]],Tableau1[total avec bonus]))</f>
        <v>8</v>
      </c>
      <c r="S32" s="37" t="str">
        <f t="shared" si="5"/>
        <v/>
      </c>
      <c r="T32" s="37" t="str">
        <f t="shared" si="1"/>
        <v/>
      </c>
      <c r="U32" s="37" t="str">
        <f t="shared" si="2"/>
        <v/>
      </c>
      <c r="V32" s="37" t="str">
        <f t="shared" si="3"/>
        <v/>
      </c>
      <c r="W32" s="37" t="str">
        <f t="shared" si="4"/>
        <v/>
      </c>
      <c r="X32" s="79">
        <f>IFERROR(IF(B32="","",Tableau1[[#This Row],[Total]]+Tableau1[[#This Row],[R]]/100+Tableau1[[#This Row],[G]]/1000+Tableau1[[#This Row],[TP]]/10000+Tableau1[[#This Row],[F]]/100000+SUM(S32:W32)/1000+ROW()/1000000),"")</f>
        <v>352.25479200000001</v>
      </c>
    </row>
    <row r="33" spans="1:24" s="16" customFormat="1" ht="16.2" customHeight="1" thickBot="1" x14ac:dyDescent="0.35">
      <c r="A33" s="17">
        <v>18</v>
      </c>
      <c r="B33" s="18"/>
      <c r="C33" s="18"/>
      <c r="D33" s="18"/>
      <c r="E33" s="19">
        <v>32</v>
      </c>
      <c r="F33" s="19">
        <v>23</v>
      </c>
      <c r="G33" s="19">
        <v>23</v>
      </c>
      <c r="H33" s="19"/>
      <c r="I33" s="19">
        <v>16</v>
      </c>
      <c r="J33" s="19">
        <v>15</v>
      </c>
      <c r="K33" s="19"/>
      <c r="L33" s="19"/>
      <c r="M33" s="19">
        <v>1</v>
      </c>
      <c r="N33" s="19">
        <v>9</v>
      </c>
      <c r="O33" s="20">
        <f t="shared" si="0"/>
        <v>87</v>
      </c>
      <c r="P33" s="18"/>
      <c r="Q33" s="3"/>
      <c r="R33" s="21" t="str">
        <f>IF(Tableau1[[#This Row],[Stam]]="","",RANK(Tableau1[[#This Row],[total avec bonus]],Tableau1[total avec bonus]))</f>
        <v/>
      </c>
      <c r="S33" s="37" t="str">
        <f t="shared" si="5"/>
        <v/>
      </c>
      <c r="T33" s="37" t="str">
        <f t="shared" si="1"/>
        <v/>
      </c>
      <c r="U33" s="37" t="str">
        <f t="shared" si="2"/>
        <v/>
      </c>
      <c r="V33" s="37" t="str">
        <f t="shared" si="3"/>
        <v/>
      </c>
      <c r="W33" s="37" t="str">
        <f t="shared" si="4"/>
        <v/>
      </c>
      <c r="X33" s="79" t="str">
        <f>IFERROR(IF(B33="","",Tableau1[[#This Row],[Total]]+Tableau1[[#This Row],[R]]/100+Tableau1[[#This Row],[G]]/1000+Tableau1[[#This Row],[TP]]/10000+Tableau1[[#This Row],[F]]/100000+SUM(S33:W33)/1000+ROW()/1000000),"")</f>
        <v/>
      </c>
    </row>
    <row r="34" spans="1:24" s="16" customFormat="1" ht="16.2" customHeight="1" thickBot="1" x14ac:dyDescent="0.35">
      <c r="A34" s="17">
        <v>19</v>
      </c>
      <c r="B34" s="18"/>
      <c r="C34" s="18"/>
      <c r="D34" s="18"/>
      <c r="E34" s="19">
        <v>79</v>
      </c>
      <c r="F34" s="19">
        <v>23</v>
      </c>
      <c r="G34" s="19">
        <v>24</v>
      </c>
      <c r="H34" s="19"/>
      <c r="I34" s="19">
        <v>17</v>
      </c>
      <c r="J34" s="19">
        <v>16</v>
      </c>
      <c r="K34" s="19"/>
      <c r="L34" s="19"/>
      <c r="M34" s="19"/>
      <c r="N34" s="19">
        <v>9</v>
      </c>
      <c r="O34" s="20">
        <f t="shared" si="0"/>
        <v>89</v>
      </c>
      <c r="P34" s="18"/>
      <c r="Q34" s="3"/>
      <c r="R34" s="21" t="str">
        <f>IF(Tableau1[[#This Row],[Stam]]="","",RANK(Tableau1[[#This Row],[total avec bonus]],Tableau1[total avec bonus]))</f>
        <v/>
      </c>
      <c r="S34" s="37" t="str">
        <f t="shared" si="5"/>
        <v/>
      </c>
      <c r="T34" s="37" t="str">
        <f t="shared" si="1"/>
        <v/>
      </c>
      <c r="U34" s="37" t="str">
        <f t="shared" si="2"/>
        <v/>
      </c>
      <c r="V34" s="37" t="str">
        <f t="shared" si="3"/>
        <v/>
      </c>
      <c r="W34" s="37" t="str">
        <f t="shared" si="4"/>
        <v/>
      </c>
      <c r="X34" s="79" t="str">
        <f>IFERROR(IF(B34="","",Tableau1[[#This Row],[Total]]+Tableau1[[#This Row],[R]]/100+Tableau1[[#This Row],[G]]/1000+Tableau1[[#This Row],[TP]]/10000+Tableau1[[#This Row],[F]]/100000+SUM(S34:W34)/1000+ROW()/1000000),"")</f>
        <v/>
      </c>
    </row>
    <row r="35" spans="1:24" s="16" customFormat="1" ht="16.2" customHeight="1" thickBot="1" x14ac:dyDescent="0.35">
      <c r="A35" s="22">
        <v>20</v>
      </c>
      <c r="B35" s="23"/>
      <c r="C35" s="23"/>
      <c r="D35" s="23"/>
      <c r="E35" s="24">
        <v>21</v>
      </c>
      <c r="F35" s="24">
        <v>23</v>
      </c>
      <c r="G35" s="24">
        <v>22</v>
      </c>
      <c r="H35" s="24"/>
      <c r="I35" s="24">
        <v>17</v>
      </c>
      <c r="J35" s="24">
        <v>17</v>
      </c>
      <c r="K35" s="24"/>
      <c r="L35" s="24"/>
      <c r="M35" s="24"/>
      <c r="N35" s="24">
        <v>9</v>
      </c>
      <c r="O35" s="20">
        <f t="shared" si="0"/>
        <v>88</v>
      </c>
      <c r="P35" s="23"/>
      <c r="Q35" s="25"/>
      <c r="R35" s="26" t="str">
        <f>IF(Tableau1[[#This Row],[Stam]]="","",RANK(Tableau1[[#This Row],[total avec bonus]],Tableau1[total avec bonus]))</f>
        <v/>
      </c>
      <c r="S35" s="37" t="str">
        <f t="shared" si="5"/>
        <v/>
      </c>
      <c r="T35" s="37" t="str">
        <f t="shared" si="1"/>
        <v/>
      </c>
      <c r="U35" s="37" t="str">
        <f t="shared" si="2"/>
        <v/>
      </c>
      <c r="V35" s="37" t="str">
        <f t="shared" si="3"/>
        <v/>
      </c>
      <c r="W35" s="37" t="str">
        <f t="shared" si="4"/>
        <v/>
      </c>
      <c r="X35" s="79" t="str">
        <f>IFERROR(IF(B35="","",Tableau1[[#This Row],[Total]]+Tableau1[[#This Row],[R]]/100+Tableau1[[#This Row],[G]]/1000+Tableau1[[#This Row],[TP]]/10000+Tableau1[[#This Row],[F]]/100000+SUM(S35:W35)/1000+ROW()/1000000),"")</f>
        <v/>
      </c>
    </row>
    <row r="36" spans="1:24" s="16" customFormat="1" ht="16.2" customHeight="1" thickBot="1" x14ac:dyDescent="0.35">
      <c r="A36" s="10">
        <v>21</v>
      </c>
      <c r="B36" s="11">
        <v>747</v>
      </c>
      <c r="C36" s="11" t="s">
        <v>28</v>
      </c>
      <c r="D36" s="11" t="s">
        <v>26</v>
      </c>
      <c r="E36" s="12">
        <v>37</v>
      </c>
      <c r="F36" s="12">
        <v>23</v>
      </c>
      <c r="G36" s="12">
        <v>24</v>
      </c>
      <c r="H36" s="12"/>
      <c r="I36" s="12">
        <v>17</v>
      </c>
      <c r="J36" s="12">
        <v>17</v>
      </c>
      <c r="K36" s="12"/>
      <c r="L36" s="12"/>
      <c r="M36" s="12"/>
      <c r="N36" s="12">
        <v>9</v>
      </c>
      <c r="O36" s="13">
        <f t="shared" si="0"/>
        <v>90</v>
      </c>
      <c r="P36" s="11">
        <v>2</v>
      </c>
      <c r="Q36" s="14">
        <f>SUM(O36:O39)+P36</f>
        <v>359</v>
      </c>
      <c r="R36" s="15">
        <f>IF(Tableau1[[#This Row],[Stam]]="","",RANK(Tableau1[[#This Row],[total avec bonus]],Tableau1[total avec bonus]))</f>
        <v>6</v>
      </c>
      <c r="S36" s="37" t="str">
        <f t="shared" si="5"/>
        <v/>
      </c>
      <c r="T36" s="37" t="str">
        <f t="shared" si="1"/>
        <v/>
      </c>
      <c r="U36" s="37" t="str">
        <f t="shared" si="2"/>
        <v/>
      </c>
      <c r="V36" s="37" t="str">
        <f t="shared" si="3"/>
        <v/>
      </c>
      <c r="W36" s="37" t="str">
        <f t="shared" si="4"/>
        <v/>
      </c>
      <c r="X36" s="79">
        <f>IFERROR(IF(B36="","",Tableau1[[#This Row],[Total]]+Tableau1[[#This Row],[R]]/100+Tableau1[[#This Row],[G]]/1000+Tableau1[[#This Row],[TP]]/10000+Tableau1[[#This Row],[F]]/100000+SUM(S36:W36)/1000+ROW()/1000000),"")</f>
        <v>359.2559060000001</v>
      </c>
    </row>
    <row r="37" spans="1:24" s="16" customFormat="1" ht="16.2" customHeight="1" thickBot="1" x14ac:dyDescent="0.35">
      <c r="A37" s="17">
        <v>22</v>
      </c>
      <c r="B37" s="18"/>
      <c r="C37" s="18"/>
      <c r="D37" s="18"/>
      <c r="E37" s="19">
        <v>50</v>
      </c>
      <c r="F37" s="19">
        <v>23</v>
      </c>
      <c r="G37" s="19">
        <v>23</v>
      </c>
      <c r="H37" s="19"/>
      <c r="I37" s="19">
        <v>17</v>
      </c>
      <c r="J37" s="19">
        <v>17</v>
      </c>
      <c r="K37" s="19"/>
      <c r="L37" s="19"/>
      <c r="M37" s="19"/>
      <c r="N37" s="19">
        <v>9</v>
      </c>
      <c r="O37" s="20">
        <f t="shared" si="0"/>
        <v>89</v>
      </c>
      <c r="P37" s="18"/>
      <c r="Q37" s="3"/>
      <c r="R37" s="21" t="str">
        <f>IF(Tableau1[[#This Row],[Stam]]="","",RANK(Tableau1[[#This Row],[total avec bonus]],Tableau1[total avec bonus]))</f>
        <v/>
      </c>
      <c r="S37" s="37" t="str">
        <f t="shared" si="5"/>
        <v/>
      </c>
      <c r="T37" s="37" t="str">
        <f t="shared" si="1"/>
        <v/>
      </c>
      <c r="U37" s="37" t="str">
        <f t="shared" si="2"/>
        <v/>
      </c>
      <c r="V37" s="37" t="str">
        <f t="shared" si="3"/>
        <v/>
      </c>
      <c r="W37" s="37" t="str">
        <f t="shared" si="4"/>
        <v/>
      </c>
      <c r="X37" s="79" t="str">
        <f>IFERROR(IF(B37="","",Tableau1[[#This Row],[Total]]+Tableau1[[#This Row],[R]]/100+Tableau1[[#This Row],[G]]/1000+Tableau1[[#This Row],[TP]]/10000+Tableau1[[#This Row],[F]]/100000+SUM(S37:W37)/1000+ROW()/1000000),"")</f>
        <v/>
      </c>
    </row>
    <row r="38" spans="1:24" s="16" customFormat="1" ht="16.2" customHeight="1" thickBot="1" x14ac:dyDescent="0.35">
      <c r="A38" s="17">
        <v>23</v>
      </c>
      <c r="B38" s="18"/>
      <c r="C38" s="18"/>
      <c r="D38" s="18"/>
      <c r="E38" s="19">
        <v>31</v>
      </c>
      <c r="F38" s="19">
        <v>23</v>
      </c>
      <c r="G38" s="19">
        <v>23</v>
      </c>
      <c r="H38" s="19"/>
      <c r="I38" s="19">
        <v>17</v>
      </c>
      <c r="J38" s="19">
        <v>16</v>
      </c>
      <c r="K38" s="19"/>
      <c r="L38" s="19"/>
      <c r="M38" s="19"/>
      <c r="N38" s="19">
        <v>9</v>
      </c>
      <c r="O38" s="20">
        <f t="shared" si="0"/>
        <v>88</v>
      </c>
      <c r="P38" s="18"/>
      <c r="Q38" s="3"/>
      <c r="R38" s="21" t="str">
        <f>IF(Tableau1[[#This Row],[Stam]]="","",RANK(Tableau1[[#This Row],[total avec bonus]],Tableau1[total avec bonus]))</f>
        <v/>
      </c>
      <c r="S38" s="37" t="str">
        <f t="shared" si="5"/>
        <v/>
      </c>
      <c r="T38" s="37" t="str">
        <f t="shared" si="1"/>
        <v/>
      </c>
      <c r="U38" s="37" t="str">
        <f t="shared" si="2"/>
        <v/>
      </c>
      <c r="V38" s="37" t="str">
        <f t="shared" si="3"/>
        <v/>
      </c>
      <c r="W38" s="37" t="str">
        <f t="shared" si="4"/>
        <v/>
      </c>
      <c r="X38" s="79" t="str">
        <f>IFERROR(IF(B38="","",Tableau1[[#This Row],[Total]]+Tableau1[[#This Row],[R]]/100+Tableau1[[#This Row],[G]]/1000+Tableau1[[#This Row],[TP]]/10000+Tableau1[[#This Row],[F]]/100000+SUM(S38:W38)/1000+ROW()/1000000),"")</f>
        <v/>
      </c>
    </row>
    <row r="39" spans="1:24" s="16" customFormat="1" ht="16.2" customHeight="1" thickBot="1" x14ac:dyDescent="0.35">
      <c r="A39" s="22">
        <v>24</v>
      </c>
      <c r="B39" s="23"/>
      <c r="C39" s="23"/>
      <c r="D39" s="23"/>
      <c r="E39" s="24">
        <v>33</v>
      </c>
      <c r="F39" s="24">
        <v>23</v>
      </c>
      <c r="G39" s="24">
        <v>23</v>
      </c>
      <c r="H39" s="24"/>
      <c r="I39" s="24">
        <v>17</v>
      </c>
      <c r="J39" s="24">
        <v>17</v>
      </c>
      <c r="K39" s="24"/>
      <c r="L39" s="24"/>
      <c r="M39" s="24">
        <v>1</v>
      </c>
      <c r="N39" s="24">
        <v>9</v>
      </c>
      <c r="O39" s="20">
        <f t="shared" si="0"/>
        <v>90</v>
      </c>
      <c r="P39" s="23"/>
      <c r="Q39" s="25"/>
      <c r="R39" s="26" t="str">
        <f>IF(Tableau1[[#This Row],[Stam]]="","",RANK(Tableau1[[#This Row],[total avec bonus]],Tableau1[total avec bonus]))</f>
        <v/>
      </c>
      <c r="S39" s="37" t="str">
        <f t="shared" si="5"/>
        <v/>
      </c>
      <c r="T39" s="37" t="str">
        <f t="shared" si="1"/>
        <v/>
      </c>
      <c r="U39" s="37" t="str">
        <f t="shared" si="2"/>
        <v/>
      </c>
      <c r="V39" s="37" t="str">
        <f t="shared" si="3"/>
        <v/>
      </c>
      <c r="W39" s="37" t="str">
        <f t="shared" si="4"/>
        <v/>
      </c>
      <c r="X39" s="79" t="str">
        <f>IFERROR(IF(B39="","",Tableau1[[#This Row],[Total]]+Tableau1[[#This Row],[R]]/100+Tableau1[[#This Row],[G]]/1000+Tableau1[[#This Row],[TP]]/10000+Tableau1[[#This Row],[F]]/100000+SUM(S39:W39)/1000+ROW()/1000000),"")</f>
        <v/>
      </c>
    </row>
    <row r="40" spans="1:24" s="16" customFormat="1" ht="16.2" customHeight="1" thickBot="1" x14ac:dyDescent="0.35">
      <c r="A40" s="10">
        <v>25</v>
      </c>
      <c r="B40" s="11">
        <v>747</v>
      </c>
      <c r="C40" s="11" t="s">
        <v>28</v>
      </c>
      <c r="D40" s="11" t="s">
        <v>26</v>
      </c>
      <c r="E40" s="12">
        <v>28</v>
      </c>
      <c r="F40" s="12">
        <v>23</v>
      </c>
      <c r="G40" s="12">
        <v>23</v>
      </c>
      <c r="H40" s="12"/>
      <c r="I40" s="12">
        <v>17</v>
      </c>
      <c r="J40" s="12">
        <v>16</v>
      </c>
      <c r="K40" s="12"/>
      <c r="L40" s="12"/>
      <c r="M40" s="12"/>
      <c r="N40" s="12">
        <v>9</v>
      </c>
      <c r="O40" s="13">
        <f t="shared" si="0"/>
        <v>88</v>
      </c>
      <c r="P40" s="11"/>
      <c r="Q40" s="14">
        <f>SUM(O40:O43)+P40</f>
        <v>327</v>
      </c>
      <c r="R40" s="15">
        <f>IF(Tableau1[[#This Row],[Stam]]="","",RANK(Tableau1[[#This Row],[total avec bonus]],Tableau1[total avec bonus]))</f>
        <v>11</v>
      </c>
      <c r="S40" s="37" t="str">
        <f t="shared" si="5"/>
        <v/>
      </c>
      <c r="T40" s="37" t="str">
        <f t="shared" si="1"/>
        <v/>
      </c>
      <c r="U40" s="37" t="str">
        <f t="shared" si="2"/>
        <v/>
      </c>
      <c r="V40" s="37" t="str">
        <f t="shared" si="3"/>
        <v/>
      </c>
      <c r="W40" s="37" t="str">
        <f t="shared" si="4"/>
        <v/>
      </c>
      <c r="X40" s="79">
        <f>IFERROR(IF(B40="","",Tableau1[[#This Row],[Total]]+Tableau1[[#This Row],[R]]/100+Tableau1[[#This Row],[G]]/1000+Tableau1[[#This Row],[TP]]/10000+Tableau1[[#This Row],[F]]/100000+SUM(S40:W40)/1000+ROW()/1000000),"")</f>
        <v>327.25490000000008</v>
      </c>
    </row>
    <row r="41" spans="1:24" s="16" customFormat="1" ht="16.2" customHeight="1" thickBot="1" x14ac:dyDescent="0.35">
      <c r="A41" s="17">
        <v>26</v>
      </c>
      <c r="B41" s="18"/>
      <c r="C41" s="18"/>
      <c r="D41" s="18"/>
      <c r="E41" s="19">
        <v>67</v>
      </c>
      <c r="F41" s="19">
        <v>22</v>
      </c>
      <c r="G41" s="19">
        <v>22</v>
      </c>
      <c r="H41" s="19"/>
      <c r="I41" s="19">
        <v>16</v>
      </c>
      <c r="J41" s="19"/>
      <c r="K41" s="19"/>
      <c r="L41" s="19"/>
      <c r="M41" s="19"/>
      <c r="N41" s="19">
        <v>4</v>
      </c>
      <c r="O41" s="20">
        <f t="shared" si="0"/>
        <v>64</v>
      </c>
      <c r="P41" s="18"/>
      <c r="Q41" s="3"/>
      <c r="R41" s="21" t="str">
        <f>IF(Tableau1[[#This Row],[Stam]]="","",RANK(Tableau1[[#This Row],[total avec bonus]],Tableau1[total avec bonus]))</f>
        <v/>
      </c>
      <c r="S41" s="37" t="str">
        <f t="shared" si="5"/>
        <v/>
      </c>
      <c r="T41" s="37" t="str">
        <f t="shared" si="1"/>
        <v/>
      </c>
      <c r="U41" s="37" t="str">
        <f t="shared" si="2"/>
        <v/>
      </c>
      <c r="V41" s="37" t="str">
        <f t="shared" si="3"/>
        <v/>
      </c>
      <c r="W41" s="37" t="str">
        <f t="shared" si="4"/>
        <v/>
      </c>
      <c r="X41" s="79" t="str">
        <f>IFERROR(IF(B41="","",Tableau1[[#This Row],[Total]]+Tableau1[[#This Row],[R]]/100+Tableau1[[#This Row],[G]]/1000+Tableau1[[#This Row],[TP]]/10000+Tableau1[[#This Row],[F]]/100000+SUM(S41:W41)/1000+ROW()/1000000),"")</f>
        <v/>
      </c>
    </row>
    <row r="42" spans="1:24" s="16" customFormat="1" ht="16.2" customHeight="1" thickBot="1" x14ac:dyDescent="0.35">
      <c r="A42" s="17">
        <v>27</v>
      </c>
      <c r="B42" s="18"/>
      <c r="C42" s="18"/>
      <c r="D42" s="18"/>
      <c r="E42" s="19">
        <v>45</v>
      </c>
      <c r="F42" s="19">
        <v>23</v>
      </c>
      <c r="G42" s="19">
        <v>22</v>
      </c>
      <c r="H42" s="19"/>
      <c r="I42" s="19">
        <v>16</v>
      </c>
      <c r="J42" s="19">
        <v>16</v>
      </c>
      <c r="K42" s="19"/>
      <c r="L42" s="19"/>
      <c r="M42" s="19"/>
      <c r="N42" s="19">
        <v>9</v>
      </c>
      <c r="O42" s="20">
        <f t="shared" si="0"/>
        <v>86</v>
      </c>
      <c r="P42" s="18"/>
      <c r="Q42" s="3"/>
      <c r="R42" s="21" t="str">
        <f>IF(Tableau1[[#This Row],[Stam]]="","",RANK(Tableau1[[#This Row],[total avec bonus]],Tableau1[total avec bonus]))</f>
        <v/>
      </c>
      <c r="S42" s="37" t="str">
        <f t="shared" si="5"/>
        <v/>
      </c>
      <c r="T42" s="37" t="str">
        <f t="shared" si="1"/>
        <v/>
      </c>
      <c r="U42" s="37" t="str">
        <f t="shared" si="2"/>
        <v/>
      </c>
      <c r="V42" s="37" t="str">
        <f t="shared" si="3"/>
        <v/>
      </c>
      <c r="W42" s="37" t="str">
        <f t="shared" si="4"/>
        <v/>
      </c>
      <c r="X42" s="79" t="str">
        <f>IFERROR(IF(B42="","",Tableau1[[#This Row],[Total]]+Tableau1[[#This Row],[R]]/100+Tableau1[[#This Row],[G]]/1000+Tableau1[[#This Row],[TP]]/10000+Tableau1[[#This Row],[F]]/100000+SUM(S42:W42)/1000+ROW()/1000000),"")</f>
        <v/>
      </c>
    </row>
    <row r="43" spans="1:24" s="16" customFormat="1" ht="16.2" customHeight="1" thickBot="1" x14ac:dyDescent="0.35">
      <c r="A43" s="22">
        <v>28</v>
      </c>
      <c r="B43" s="23"/>
      <c r="C43" s="23"/>
      <c r="D43" s="23"/>
      <c r="E43" s="24">
        <v>70</v>
      </c>
      <c r="F43" s="24">
        <v>23</v>
      </c>
      <c r="G43" s="24">
        <v>23</v>
      </c>
      <c r="H43" s="24"/>
      <c r="I43" s="24">
        <v>17</v>
      </c>
      <c r="J43" s="24">
        <v>17</v>
      </c>
      <c r="K43" s="24"/>
      <c r="L43" s="24"/>
      <c r="M43" s="24"/>
      <c r="N43" s="24">
        <v>9</v>
      </c>
      <c r="O43" s="20">
        <f t="shared" si="0"/>
        <v>89</v>
      </c>
      <c r="P43" s="23"/>
      <c r="Q43" s="25"/>
      <c r="R43" s="26" t="str">
        <f>IF(Tableau1[[#This Row],[Stam]]="","",RANK(Tableau1[[#This Row],[total avec bonus]],Tableau1[total avec bonus]))</f>
        <v/>
      </c>
      <c r="S43" s="37" t="str">
        <f t="shared" si="5"/>
        <v/>
      </c>
      <c r="T43" s="37" t="str">
        <f t="shared" si="1"/>
        <v/>
      </c>
      <c r="U43" s="37" t="str">
        <f t="shared" si="2"/>
        <v/>
      </c>
      <c r="V43" s="37" t="str">
        <f t="shared" si="3"/>
        <v/>
      </c>
      <c r="W43" s="37" t="str">
        <f t="shared" si="4"/>
        <v/>
      </c>
      <c r="X43" s="79" t="str">
        <f>IFERROR(IF(B43="","",Tableau1[[#This Row],[Total]]+Tableau1[[#This Row],[R]]/100+Tableau1[[#This Row],[G]]/1000+Tableau1[[#This Row],[TP]]/10000+Tableau1[[#This Row],[F]]/100000+SUM(S43:W43)/1000+ROW()/1000000),"")</f>
        <v/>
      </c>
    </row>
    <row r="44" spans="1:24" s="16" customFormat="1" ht="16.2" customHeight="1" thickBot="1" x14ac:dyDescent="0.35">
      <c r="A44" s="10">
        <v>29</v>
      </c>
      <c r="B44" s="11">
        <v>767</v>
      </c>
      <c r="C44" s="11" t="s">
        <v>29</v>
      </c>
      <c r="D44" s="11" t="s">
        <v>26</v>
      </c>
      <c r="E44" s="12">
        <v>14</v>
      </c>
      <c r="F44" s="12">
        <v>23</v>
      </c>
      <c r="G44" s="12">
        <v>22</v>
      </c>
      <c r="H44" s="12"/>
      <c r="I44" s="12">
        <v>16</v>
      </c>
      <c r="J44" s="12">
        <v>16</v>
      </c>
      <c r="K44" s="12"/>
      <c r="L44" s="12"/>
      <c r="M44" s="12"/>
      <c r="N44" s="12">
        <v>9</v>
      </c>
      <c r="O44" s="13">
        <f t="shared" si="0"/>
        <v>86</v>
      </c>
      <c r="P44" s="11"/>
      <c r="Q44" s="14">
        <f>SUM(O44:O47)+P44</f>
        <v>326</v>
      </c>
      <c r="R44" s="15">
        <f>IF(Tableau1[[#This Row],[Stam]]="","",RANK(Tableau1[[#This Row],[total avec bonus]],Tableau1[total avec bonus]))</f>
        <v>12</v>
      </c>
      <c r="S44" s="37" t="str">
        <f t="shared" si="5"/>
        <v/>
      </c>
      <c r="T44" s="37" t="str">
        <f t="shared" si="1"/>
        <v/>
      </c>
      <c r="U44" s="37" t="str">
        <f t="shared" si="2"/>
        <v/>
      </c>
      <c r="V44" s="37" t="str">
        <f t="shared" si="3"/>
        <v/>
      </c>
      <c r="W44" s="37" t="str">
        <f t="shared" si="4"/>
        <v/>
      </c>
      <c r="X44" s="79">
        <f>IFERROR(IF(B44="","",Tableau1[[#This Row],[Total]]+Tableau1[[#This Row],[R]]/100+Tableau1[[#This Row],[G]]/1000+Tableau1[[#This Row],[TP]]/10000+Tableau1[[#This Row],[F]]/100000+SUM(S44:W44)/1000+ROW()/1000000),"")</f>
        <v>326.253804</v>
      </c>
    </row>
    <row r="45" spans="1:24" s="16" customFormat="1" ht="16.2" customHeight="1" thickBot="1" x14ac:dyDescent="0.35">
      <c r="A45" s="17">
        <v>30</v>
      </c>
      <c r="B45" s="18"/>
      <c r="C45" s="18"/>
      <c r="D45" s="18"/>
      <c r="E45" s="19">
        <v>21</v>
      </c>
      <c r="F45" s="19">
        <v>23</v>
      </c>
      <c r="G45" s="19">
        <v>23</v>
      </c>
      <c r="H45" s="19"/>
      <c r="I45" s="19">
        <v>16</v>
      </c>
      <c r="J45" s="19"/>
      <c r="K45" s="19"/>
      <c r="L45" s="19"/>
      <c r="M45" s="19"/>
      <c r="N45" s="19">
        <v>5</v>
      </c>
      <c r="O45" s="20">
        <f t="shared" si="0"/>
        <v>67</v>
      </c>
      <c r="P45" s="18"/>
      <c r="Q45" s="3"/>
      <c r="R45" s="21" t="str">
        <f>IF(Tableau1[[#This Row],[Stam]]="","",RANK(Tableau1[[#This Row],[total avec bonus]],Tableau1[total avec bonus]))</f>
        <v/>
      </c>
      <c r="S45" s="37" t="str">
        <f t="shared" si="5"/>
        <v/>
      </c>
      <c r="T45" s="37" t="str">
        <f t="shared" si="1"/>
        <v/>
      </c>
      <c r="U45" s="37" t="str">
        <f t="shared" si="2"/>
        <v/>
      </c>
      <c r="V45" s="37" t="str">
        <f t="shared" si="3"/>
        <v/>
      </c>
      <c r="W45" s="37" t="str">
        <f t="shared" si="4"/>
        <v/>
      </c>
      <c r="X45" s="79" t="str">
        <f>IFERROR(IF(B45="","",Tableau1[[#This Row],[Total]]+Tableau1[[#This Row],[R]]/100+Tableau1[[#This Row],[G]]/1000+Tableau1[[#This Row],[TP]]/10000+Tableau1[[#This Row],[F]]/100000+SUM(S45:W45)/1000+ROW()/1000000),"")</f>
        <v/>
      </c>
    </row>
    <row r="46" spans="1:24" s="16" customFormat="1" ht="16.2" customHeight="1" thickBot="1" x14ac:dyDescent="0.35">
      <c r="A46" s="17">
        <v>31</v>
      </c>
      <c r="B46" s="18"/>
      <c r="C46" s="18"/>
      <c r="D46" s="18"/>
      <c r="E46" s="19">
        <v>7</v>
      </c>
      <c r="F46" s="19">
        <v>23</v>
      </c>
      <c r="G46" s="19">
        <v>22</v>
      </c>
      <c r="H46" s="19"/>
      <c r="I46" s="19">
        <v>16</v>
      </c>
      <c r="J46" s="19">
        <v>16</v>
      </c>
      <c r="K46" s="19"/>
      <c r="L46" s="19"/>
      <c r="M46" s="19"/>
      <c r="N46" s="19">
        <v>9</v>
      </c>
      <c r="O46" s="20">
        <f t="shared" si="0"/>
        <v>86</v>
      </c>
      <c r="P46" s="18"/>
      <c r="Q46" s="3"/>
      <c r="R46" s="21" t="str">
        <f>IF(Tableau1[[#This Row],[Stam]]="","",RANK(Tableau1[[#This Row],[total avec bonus]],Tableau1[total avec bonus]))</f>
        <v/>
      </c>
      <c r="S46" s="37" t="str">
        <f t="shared" si="5"/>
        <v/>
      </c>
      <c r="T46" s="37" t="str">
        <f t="shared" si="1"/>
        <v/>
      </c>
      <c r="U46" s="37" t="str">
        <f t="shared" si="2"/>
        <v/>
      </c>
      <c r="V46" s="37" t="str">
        <f t="shared" si="3"/>
        <v/>
      </c>
      <c r="W46" s="37" t="str">
        <f t="shared" si="4"/>
        <v/>
      </c>
      <c r="X46" s="79" t="str">
        <f>IFERROR(IF(B46="","",Tableau1[[#This Row],[Total]]+Tableau1[[#This Row],[R]]/100+Tableau1[[#This Row],[G]]/1000+Tableau1[[#This Row],[TP]]/10000+Tableau1[[#This Row],[F]]/100000+SUM(S46:W46)/1000+ROW()/1000000),"")</f>
        <v/>
      </c>
    </row>
    <row r="47" spans="1:24" s="16" customFormat="1" ht="16.2" customHeight="1" thickBot="1" x14ac:dyDescent="0.35">
      <c r="A47" s="22">
        <v>32</v>
      </c>
      <c r="B47" s="23"/>
      <c r="C47" s="23"/>
      <c r="D47" s="23"/>
      <c r="E47" s="24">
        <v>16</v>
      </c>
      <c r="F47" s="24">
        <v>23</v>
      </c>
      <c r="G47" s="24">
        <v>23</v>
      </c>
      <c r="H47" s="24"/>
      <c r="I47" s="24">
        <v>16</v>
      </c>
      <c r="J47" s="24">
        <v>16</v>
      </c>
      <c r="K47" s="24"/>
      <c r="L47" s="24"/>
      <c r="M47" s="24"/>
      <c r="N47" s="24">
        <v>9</v>
      </c>
      <c r="O47" s="20">
        <f t="shared" si="0"/>
        <v>87</v>
      </c>
      <c r="P47" s="23"/>
      <c r="Q47" s="25"/>
      <c r="R47" s="26" t="str">
        <f>IF(Tableau1[[#This Row],[Stam]]="","",RANK(Tableau1[[#This Row],[total avec bonus]],Tableau1[total avec bonus]))</f>
        <v/>
      </c>
      <c r="S47" s="37" t="str">
        <f t="shared" si="5"/>
        <v/>
      </c>
      <c r="T47" s="37" t="str">
        <f t="shared" si="1"/>
        <v/>
      </c>
      <c r="U47" s="37" t="str">
        <f t="shared" si="2"/>
        <v/>
      </c>
      <c r="V47" s="37" t="str">
        <f t="shared" si="3"/>
        <v/>
      </c>
      <c r="W47" s="37" t="str">
        <f t="shared" si="4"/>
        <v/>
      </c>
      <c r="X47" s="79" t="str">
        <f>IFERROR(IF(B47="","",Tableau1[[#This Row],[Total]]+Tableau1[[#This Row],[R]]/100+Tableau1[[#This Row],[G]]/1000+Tableau1[[#This Row],[TP]]/10000+Tableau1[[#This Row],[F]]/100000+SUM(S47:W47)/1000+ROW()/1000000),"")</f>
        <v/>
      </c>
    </row>
    <row r="48" spans="1:24" s="16" customFormat="1" ht="16.2" customHeight="1" thickBot="1" x14ac:dyDescent="0.35">
      <c r="A48" s="10">
        <v>33</v>
      </c>
      <c r="B48" s="11">
        <v>734</v>
      </c>
      <c r="C48" s="11" t="s">
        <v>30</v>
      </c>
      <c r="D48" s="11" t="s">
        <v>26</v>
      </c>
      <c r="E48" s="12">
        <v>16</v>
      </c>
      <c r="F48" s="12">
        <v>23</v>
      </c>
      <c r="G48" s="12">
        <v>23</v>
      </c>
      <c r="H48" s="12"/>
      <c r="I48" s="12">
        <v>18</v>
      </c>
      <c r="J48" s="12">
        <v>18</v>
      </c>
      <c r="K48" s="12"/>
      <c r="L48" s="12"/>
      <c r="M48" s="12"/>
      <c r="N48" s="12">
        <v>8</v>
      </c>
      <c r="O48" s="13">
        <f t="shared" si="0"/>
        <v>90</v>
      </c>
      <c r="P48" s="11">
        <v>2</v>
      </c>
      <c r="Q48" s="14">
        <f>SUM(O48:O51)+P48</f>
        <v>360</v>
      </c>
      <c r="R48" s="15">
        <f>IF(Tableau1[[#This Row],[Stam]]="","",RANK(Tableau1[[#This Row],[total avec bonus]],Tableau1[total avec bonus]))</f>
        <v>5</v>
      </c>
      <c r="S48" s="37">
        <f t="shared" si="5"/>
        <v>23</v>
      </c>
      <c r="T48" s="37">
        <f t="shared" si="1"/>
        <v>23</v>
      </c>
      <c r="U48" s="37">
        <f t="shared" si="2"/>
        <v>18</v>
      </c>
      <c r="V48" s="37">
        <f t="shared" si="3"/>
        <v>18</v>
      </c>
      <c r="W48" s="37">
        <f t="shared" si="4"/>
        <v>0</v>
      </c>
      <c r="X48" s="79">
        <f>IFERROR(IF(B48="","",Tableau1[[#This Row],[Total]]+Tableau1[[#This Row],[R]]/100+Tableau1[[#This Row],[G]]/1000+Tableau1[[#This Row],[TP]]/10000+Tableau1[[#This Row],[F]]/100000+SUM(S48:W48)/1000+ROW()/1000000),"")</f>
        <v>360.33702800000003</v>
      </c>
    </row>
    <row r="49" spans="1:28" s="16" customFormat="1" ht="16.2" customHeight="1" thickBot="1" x14ac:dyDescent="0.35">
      <c r="A49" s="17">
        <v>34</v>
      </c>
      <c r="B49" s="18"/>
      <c r="C49" s="18"/>
      <c r="D49" s="18"/>
      <c r="E49" s="19">
        <v>18</v>
      </c>
      <c r="F49" s="19">
        <v>23</v>
      </c>
      <c r="G49" s="19">
        <v>23</v>
      </c>
      <c r="H49" s="19"/>
      <c r="I49" s="19">
        <v>18</v>
      </c>
      <c r="J49" s="19">
        <v>17</v>
      </c>
      <c r="K49" s="19"/>
      <c r="L49" s="19"/>
      <c r="M49" s="19"/>
      <c r="N49" s="19">
        <v>9</v>
      </c>
      <c r="O49" s="20">
        <f t="shared" si="0"/>
        <v>90</v>
      </c>
      <c r="P49" s="18"/>
      <c r="Q49" s="3"/>
      <c r="R49" s="21" t="str">
        <f>IF(Tableau1[[#This Row],[Stam]]="","",RANK(Tableau1[[#This Row],[total avec bonus]],Tableau1[total avec bonus]))</f>
        <v/>
      </c>
      <c r="S49" s="37" t="str">
        <f t="shared" si="5"/>
        <v/>
      </c>
      <c r="T49" s="37" t="str">
        <f t="shared" si="1"/>
        <v/>
      </c>
      <c r="U49" s="37" t="str">
        <f t="shared" si="2"/>
        <v/>
      </c>
      <c r="V49" s="37" t="str">
        <f t="shared" si="3"/>
        <v/>
      </c>
      <c r="W49" s="37" t="str">
        <f t="shared" si="4"/>
        <v/>
      </c>
      <c r="X49" s="79" t="str">
        <f>IFERROR(IF(B49="","",Tableau1[[#This Row],[Total]]+Tableau1[[#This Row],[R]]/100+Tableau1[[#This Row],[G]]/1000+Tableau1[[#This Row],[TP]]/10000+Tableau1[[#This Row],[F]]/100000+SUM(S49:W49)/1000+ROW()/1000000),"")</f>
        <v/>
      </c>
    </row>
    <row r="50" spans="1:28" s="16" customFormat="1" ht="16.2" customHeight="1" thickBot="1" x14ac:dyDescent="0.35">
      <c r="A50" s="17">
        <v>35</v>
      </c>
      <c r="B50" s="18"/>
      <c r="C50" s="18"/>
      <c r="D50" s="18"/>
      <c r="E50" s="19">
        <v>15</v>
      </c>
      <c r="F50" s="19">
        <v>23</v>
      </c>
      <c r="G50" s="19">
        <v>23</v>
      </c>
      <c r="H50" s="19"/>
      <c r="I50" s="19">
        <v>17</v>
      </c>
      <c r="J50" s="19">
        <v>17</v>
      </c>
      <c r="K50" s="19"/>
      <c r="L50" s="19"/>
      <c r="M50" s="19"/>
      <c r="N50" s="19">
        <v>9</v>
      </c>
      <c r="O50" s="20">
        <f t="shared" si="0"/>
        <v>89</v>
      </c>
      <c r="P50" s="18"/>
      <c r="Q50" s="3"/>
      <c r="R50" s="21" t="str">
        <f>IF(Tableau1[[#This Row],[Stam]]="","",RANK(Tableau1[[#This Row],[total avec bonus]],Tableau1[total avec bonus]))</f>
        <v/>
      </c>
      <c r="S50" s="37" t="str">
        <f t="shared" si="5"/>
        <v/>
      </c>
      <c r="T50" s="37" t="str">
        <f t="shared" si="1"/>
        <v/>
      </c>
      <c r="U50" s="37" t="str">
        <f t="shared" si="2"/>
        <v/>
      </c>
      <c r="V50" s="37" t="str">
        <f t="shared" si="3"/>
        <v/>
      </c>
      <c r="W50" s="37" t="str">
        <f t="shared" si="4"/>
        <v/>
      </c>
      <c r="X50" s="79" t="str">
        <f>IFERROR(IF(B50="","",Tableau1[[#This Row],[Total]]+Tableau1[[#This Row],[R]]/100+Tableau1[[#This Row],[G]]/1000+Tableau1[[#This Row],[TP]]/10000+Tableau1[[#This Row],[F]]/100000+SUM(S50:W50)/1000+ROW()/1000000),"")</f>
        <v/>
      </c>
    </row>
    <row r="51" spans="1:28" s="16" customFormat="1" ht="16.2" customHeight="1" thickBot="1" x14ac:dyDescent="0.35">
      <c r="A51" s="22">
        <v>36</v>
      </c>
      <c r="B51" s="23"/>
      <c r="C51" s="23"/>
      <c r="D51" s="23"/>
      <c r="E51" s="24">
        <v>40</v>
      </c>
      <c r="F51" s="24">
        <v>23</v>
      </c>
      <c r="G51" s="24">
        <v>22</v>
      </c>
      <c r="H51" s="24"/>
      <c r="I51" s="24">
        <v>17</v>
      </c>
      <c r="J51" s="24">
        <v>17</v>
      </c>
      <c r="K51" s="24"/>
      <c r="L51" s="24"/>
      <c r="M51" s="24">
        <v>1</v>
      </c>
      <c r="N51" s="24">
        <v>9</v>
      </c>
      <c r="O51" s="20">
        <f t="shared" si="0"/>
        <v>89</v>
      </c>
      <c r="P51" s="23"/>
      <c r="Q51" s="25"/>
      <c r="R51" s="26" t="str">
        <f>IF(Tableau1[[#This Row],[Stam]]="","",RANK(Tableau1[[#This Row],[total avec bonus]],Tableau1[total avec bonus]))</f>
        <v/>
      </c>
      <c r="S51" s="37" t="str">
        <f t="shared" si="5"/>
        <v/>
      </c>
      <c r="T51" s="37" t="str">
        <f t="shared" si="1"/>
        <v/>
      </c>
      <c r="U51" s="37" t="str">
        <f t="shared" si="2"/>
        <v/>
      </c>
      <c r="V51" s="37" t="str">
        <f t="shared" si="3"/>
        <v/>
      </c>
      <c r="W51" s="37" t="str">
        <f t="shared" si="4"/>
        <v/>
      </c>
      <c r="X51" s="79" t="str">
        <f>IFERROR(IF(B51="","",Tableau1[[#This Row],[Total]]+Tableau1[[#This Row],[R]]/100+Tableau1[[#This Row],[G]]/1000+Tableau1[[#This Row],[TP]]/10000+Tableau1[[#This Row],[F]]/100000+SUM(S51:W51)/1000+ROW()/1000000),"")</f>
        <v/>
      </c>
    </row>
    <row r="52" spans="1:28" s="16" customFormat="1" ht="16.2" customHeight="1" thickBot="1" x14ac:dyDescent="0.35">
      <c r="A52" s="10">
        <v>37</v>
      </c>
      <c r="B52" s="11">
        <v>734</v>
      </c>
      <c r="C52" s="11" t="s">
        <v>30</v>
      </c>
      <c r="D52" s="11" t="s">
        <v>26</v>
      </c>
      <c r="E52" s="12">
        <v>37</v>
      </c>
      <c r="F52" s="12">
        <v>23</v>
      </c>
      <c r="G52" s="12">
        <v>23</v>
      </c>
      <c r="H52" s="12"/>
      <c r="I52" s="12">
        <v>18</v>
      </c>
      <c r="J52" s="12">
        <v>18</v>
      </c>
      <c r="K52" s="12"/>
      <c r="L52" s="12"/>
      <c r="M52" s="12"/>
      <c r="N52" s="12">
        <v>8</v>
      </c>
      <c r="O52" s="13">
        <f t="shared" si="0"/>
        <v>90</v>
      </c>
      <c r="P52" s="11">
        <v>2</v>
      </c>
      <c r="Q52" s="14">
        <f>SUM(O52:O55)+P52</f>
        <v>362</v>
      </c>
      <c r="R52" s="15">
        <f>IF(Tableau1[[#This Row],[Stam]]="","",RANK(Tableau1[[#This Row],[total avec bonus]],Tableau1[total avec bonus]))</f>
        <v>3</v>
      </c>
      <c r="S52" s="37">
        <f t="shared" si="5"/>
        <v>23</v>
      </c>
      <c r="T52" s="37">
        <f t="shared" si="1"/>
        <v>23</v>
      </c>
      <c r="U52" s="37">
        <f t="shared" si="2"/>
        <v>18</v>
      </c>
      <c r="V52" s="37">
        <f t="shared" si="3"/>
        <v>18</v>
      </c>
      <c r="W52" s="37">
        <f t="shared" si="4"/>
        <v>0</v>
      </c>
      <c r="X52" s="79">
        <f>IFERROR(IF(B52="","",Tableau1[[#This Row],[Total]]+Tableau1[[#This Row],[R]]/100+Tableau1[[#This Row],[G]]/1000+Tableau1[[#This Row],[TP]]/10000+Tableau1[[#This Row],[F]]/100000+SUM(S52:W52)/1000+ROW()/1000000),"")</f>
        <v>362.33703200000002</v>
      </c>
    </row>
    <row r="53" spans="1:28" s="16" customFormat="1" ht="16.2" customHeight="1" thickBot="1" x14ac:dyDescent="0.35">
      <c r="A53" s="17">
        <v>38</v>
      </c>
      <c r="B53" s="18"/>
      <c r="C53" s="18"/>
      <c r="D53" s="18"/>
      <c r="E53" s="19">
        <v>11</v>
      </c>
      <c r="F53" s="19">
        <v>23</v>
      </c>
      <c r="G53" s="19">
        <v>23</v>
      </c>
      <c r="H53" s="19"/>
      <c r="I53" s="19">
        <v>18</v>
      </c>
      <c r="J53" s="19">
        <v>18</v>
      </c>
      <c r="K53" s="19"/>
      <c r="L53" s="19"/>
      <c r="M53" s="19"/>
      <c r="N53" s="19">
        <v>8</v>
      </c>
      <c r="O53" s="20">
        <f t="shared" si="0"/>
        <v>90</v>
      </c>
      <c r="P53" s="18"/>
      <c r="Q53" s="3"/>
      <c r="R53" s="21" t="str">
        <f>IF(Tableau1[[#This Row],[Stam]]="","",RANK(Tableau1[[#This Row],[total avec bonus]],Tableau1[total avec bonus]))</f>
        <v/>
      </c>
      <c r="S53" s="37" t="str">
        <f t="shared" si="5"/>
        <v/>
      </c>
      <c r="T53" s="37" t="str">
        <f t="shared" si="1"/>
        <v/>
      </c>
      <c r="U53" s="37" t="str">
        <f t="shared" si="2"/>
        <v/>
      </c>
      <c r="V53" s="37" t="str">
        <f t="shared" si="3"/>
        <v/>
      </c>
      <c r="W53" s="37" t="str">
        <f t="shared" si="4"/>
        <v/>
      </c>
      <c r="X53" s="79" t="str">
        <f>IFERROR(IF(B53="","",Tableau1[[#This Row],[Total]]+Tableau1[[#This Row],[R]]/100+Tableau1[[#This Row],[G]]/1000+Tableau1[[#This Row],[TP]]/10000+Tableau1[[#This Row],[F]]/100000+SUM(S53:W53)/1000+ROW()/1000000),"")</f>
        <v/>
      </c>
    </row>
    <row r="54" spans="1:28" s="16" customFormat="1" ht="16.2" customHeight="1" thickBot="1" x14ac:dyDescent="0.35">
      <c r="A54" s="17">
        <v>39</v>
      </c>
      <c r="B54" s="18"/>
      <c r="C54" s="18"/>
      <c r="D54" s="18"/>
      <c r="E54" s="19">
        <v>47</v>
      </c>
      <c r="F54" s="19">
        <v>23</v>
      </c>
      <c r="G54" s="19">
        <v>23</v>
      </c>
      <c r="H54" s="19"/>
      <c r="I54" s="85">
        <v>18</v>
      </c>
      <c r="J54" s="19">
        <v>18</v>
      </c>
      <c r="K54" s="19"/>
      <c r="L54" s="19"/>
      <c r="M54" s="19"/>
      <c r="N54" s="19">
        <v>8</v>
      </c>
      <c r="O54" s="20">
        <f t="shared" si="0"/>
        <v>90</v>
      </c>
      <c r="P54" s="18"/>
      <c r="Q54" s="3"/>
      <c r="R54" s="21" t="str">
        <f>IF(Tableau1[[#This Row],[Stam]]="","",RANK(Tableau1[[#This Row],[total avec bonus]],Tableau1[total avec bonus]))</f>
        <v/>
      </c>
      <c r="S54" s="37" t="str">
        <f t="shared" si="5"/>
        <v/>
      </c>
      <c r="T54" s="37" t="str">
        <f t="shared" si="1"/>
        <v/>
      </c>
      <c r="U54" s="37" t="str">
        <f t="shared" si="2"/>
        <v/>
      </c>
      <c r="V54" s="37" t="str">
        <f t="shared" si="3"/>
        <v/>
      </c>
      <c r="W54" s="37" t="str">
        <f t="shared" si="4"/>
        <v/>
      </c>
      <c r="X54" s="79" t="str">
        <f>IFERROR(IF(B54="","",Tableau1[[#This Row],[Total]]+Tableau1[[#This Row],[R]]/100+Tableau1[[#This Row],[G]]/1000+Tableau1[[#This Row],[TP]]/10000+Tableau1[[#This Row],[F]]/100000+SUM(S54:W54)/1000+ROW()/1000000),"")</f>
        <v/>
      </c>
    </row>
    <row r="55" spans="1:28" s="16" customFormat="1" ht="16.2" customHeight="1" thickBot="1" x14ac:dyDescent="0.35">
      <c r="A55" s="22">
        <v>40</v>
      </c>
      <c r="B55" s="23"/>
      <c r="C55" s="23"/>
      <c r="D55" s="23"/>
      <c r="E55" s="24">
        <v>14</v>
      </c>
      <c r="F55" s="24">
        <v>23</v>
      </c>
      <c r="G55" s="24">
        <v>23</v>
      </c>
      <c r="H55" s="24"/>
      <c r="I55" s="24">
        <v>18</v>
      </c>
      <c r="J55" s="24">
        <v>18</v>
      </c>
      <c r="K55" s="24"/>
      <c r="L55" s="24"/>
      <c r="M55" s="24"/>
      <c r="N55" s="24">
        <v>8</v>
      </c>
      <c r="O55" s="20">
        <f t="shared" si="0"/>
        <v>90</v>
      </c>
      <c r="P55" s="23"/>
      <c r="Q55" s="25"/>
      <c r="R55" s="26" t="str">
        <f>IF(Tableau1[[#This Row],[Stam]]="","",RANK(Tableau1[[#This Row],[total avec bonus]],Tableau1[total avec bonus]))</f>
        <v/>
      </c>
      <c r="S55" s="37" t="str">
        <f t="shared" si="5"/>
        <v/>
      </c>
      <c r="T55" s="37" t="str">
        <f t="shared" si="1"/>
        <v/>
      </c>
      <c r="U55" s="37" t="str">
        <f t="shared" si="2"/>
        <v/>
      </c>
      <c r="V55" s="37" t="str">
        <f t="shared" si="3"/>
        <v/>
      </c>
      <c r="W55" s="37" t="str">
        <f t="shared" si="4"/>
        <v/>
      </c>
      <c r="X55" s="79" t="str">
        <f>IFERROR(IF(B55="","",Tableau1[[#This Row],[Total]]+Tableau1[[#This Row],[R]]/100+Tableau1[[#This Row],[G]]/1000+Tableau1[[#This Row],[TP]]/10000+Tableau1[[#This Row],[F]]/100000+SUM(S55:W55)/1000+ROW()/1000000),"")</f>
        <v/>
      </c>
    </row>
    <row r="56" spans="1:28" s="16" customFormat="1" ht="16.2" customHeight="1" thickBot="1" x14ac:dyDescent="0.35">
      <c r="A56" s="10">
        <v>41</v>
      </c>
      <c r="B56" s="11">
        <v>744</v>
      </c>
      <c r="C56" s="11" t="s">
        <v>31</v>
      </c>
      <c r="D56" s="11" t="s">
        <v>26</v>
      </c>
      <c r="E56" s="12">
        <v>19</v>
      </c>
      <c r="F56" s="12">
        <v>23</v>
      </c>
      <c r="G56" s="12">
        <v>23</v>
      </c>
      <c r="H56" s="12"/>
      <c r="I56" s="12">
        <v>17</v>
      </c>
      <c r="J56" s="12">
        <v>17</v>
      </c>
      <c r="K56" s="12"/>
      <c r="L56" s="12"/>
      <c r="M56" s="12"/>
      <c r="N56" s="12">
        <v>9</v>
      </c>
      <c r="O56" s="13">
        <f t="shared" si="0"/>
        <v>89</v>
      </c>
      <c r="P56" s="11">
        <v>1</v>
      </c>
      <c r="Q56" s="14">
        <f>SUM(O56:O59)+P56</f>
        <v>360</v>
      </c>
      <c r="R56" s="15">
        <f>IF(Tableau1[[#This Row],[Stam]]="","",RANK(Tableau1[[#This Row],[total avec bonus]],Tableau1[total avec bonus]))</f>
        <v>4</v>
      </c>
      <c r="S56" s="37">
        <f t="shared" si="5"/>
        <v>24</v>
      </c>
      <c r="T56" s="37">
        <f t="shared" si="1"/>
        <v>25</v>
      </c>
      <c r="U56" s="37">
        <f t="shared" si="2"/>
        <v>18</v>
      </c>
      <c r="V56" s="37">
        <f t="shared" si="3"/>
        <v>18</v>
      </c>
      <c r="W56" s="37">
        <f t="shared" si="4"/>
        <v>0</v>
      </c>
      <c r="X56" s="79">
        <f>IFERROR(IF(B56="","",Tableau1[[#This Row],[Total]]+Tableau1[[#This Row],[R]]/100+Tableau1[[#This Row],[G]]/1000+Tableau1[[#This Row],[TP]]/10000+Tableau1[[#This Row],[F]]/100000+SUM(S56:W56)/1000+ROW()/1000000),"")</f>
        <v>360.33992600000005</v>
      </c>
    </row>
    <row r="57" spans="1:28" s="16" customFormat="1" ht="16.2" customHeight="1" thickBot="1" x14ac:dyDescent="0.35">
      <c r="A57" s="17">
        <v>42</v>
      </c>
      <c r="B57" s="18"/>
      <c r="C57" s="18"/>
      <c r="D57" s="18"/>
      <c r="E57" s="19">
        <v>44</v>
      </c>
      <c r="F57" s="19">
        <v>24</v>
      </c>
      <c r="G57" s="19">
        <v>23</v>
      </c>
      <c r="H57" s="19"/>
      <c r="I57" s="19">
        <v>18</v>
      </c>
      <c r="J57" s="19">
        <v>16</v>
      </c>
      <c r="K57" s="19"/>
      <c r="L57" s="19"/>
      <c r="M57" s="19"/>
      <c r="N57" s="19">
        <v>9</v>
      </c>
      <c r="O57" s="20">
        <f t="shared" si="0"/>
        <v>90</v>
      </c>
      <c r="P57" s="18"/>
      <c r="Q57" s="3"/>
      <c r="R57" s="21" t="str">
        <f>IF(Tableau1[[#This Row],[Stam]]="","",RANK(Tableau1[[#This Row],[total avec bonus]],Tableau1[total avec bonus]))</f>
        <v/>
      </c>
      <c r="S57" s="37" t="str">
        <f t="shared" si="5"/>
        <v/>
      </c>
      <c r="T57" s="37" t="str">
        <f t="shared" si="1"/>
        <v/>
      </c>
      <c r="U57" s="37" t="str">
        <f t="shared" si="2"/>
        <v/>
      </c>
      <c r="V57" s="37" t="str">
        <f t="shared" si="3"/>
        <v/>
      </c>
      <c r="W57" s="37" t="str">
        <f t="shared" si="4"/>
        <v/>
      </c>
      <c r="X57" s="79" t="str">
        <f>IFERROR(IF(B57="","",Tableau1[[#This Row],[Total]]+Tableau1[[#This Row],[R]]/100+Tableau1[[#This Row],[G]]/1000+Tableau1[[#This Row],[TP]]/10000+Tableau1[[#This Row],[F]]/100000+SUM(S57:W57)/1000+ROW()/1000000),"")</f>
        <v/>
      </c>
    </row>
    <row r="58" spans="1:28" s="16" customFormat="1" ht="16.2" customHeight="1" thickBot="1" x14ac:dyDescent="0.35">
      <c r="A58" s="17">
        <v>43</v>
      </c>
      <c r="B58" s="18"/>
      <c r="C58" s="18"/>
      <c r="D58" s="18"/>
      <c r="E58" s="19">
        <v>11</v>
      </c>
      <c r="F58" s="19">
        <v>23</v>
      </c>
      <c r="G58" s="19">
        <v>24</v>
      </c>
      <c r="H58" s="19"/>
      <c r="I58" s="19">
        <v>17</v>
      </c>
      <c r="J58" s="19">
        <v>17</v>
      </c>
      <c r="K58" s="19"/>
      <c r="L58" s="19"/>
      <c r="M58" s="19"/>
      <c r="N58" s="19">
        <v>9</v>
      </c>
      <c r="O58" s="20">
        <f t="shared" si="0"/>
        <v>90</v>
      </c>
      <c r="P58" s="18"/>
      <c r="Q58" s="3"/>
      <c r="R58" s="21" t="str">
        <f>IF(Tableau1[[#This Row],[Stam]]="","",RANK(Tableau1[[#This Row],[total avec bonus]],Tableau1[total avec bonus]))</f>
        <v/>
      </c>
      <c r="S58" s="37" t="str">
        <f t="shared" si="5"/>
        <v/>
      </c>
      <c r="T58" s="37" t="str">
        <f t="shared" si="1"/>
        <v/>
      </c>
      <c r="U58" s="37" t="str">
        <f t="shared" si="2"/>
        <v/>
      </c>
      <c r="V58" s="37" t="str">
        <f t="shared" si="3"/>
        <v/>
      </c>
      <c r="W58" s="37" t="str">
        <f t="shared" si="4"/>
        <v/>
      </c>
      <c r="X58" s="79" t="str">
        <f>IFERROR(IF(B58="","",Tableau1[[#This Row],[Total]]+Tableau1[[#This Row],[R]]/100+Tableau1[[#This Row],[G]]/1000+Tableau1[[#This Row],[TP]]/10000+Tableau1[[#This Row],[F]]/100000+SUM(S58:W58)/1000+ROW()/1000000),"")</f>
        <v/>
      </c>
    </row>
    <row r="59" spans="1:28" s="16" customFormat="1" ht="16.2" customHeight="1" thickBot="1" x14ac:dyDescent="0.35">
      <c r="A59" s="22">
        <v>44</v>
      </c>
      <c r="B59" s="23"/>
      <c r="C59" s="23"/>
      <c r="D59" s="23"/>
      <c r="E59" s="24">
        <v>41</v>
      </c>
      <c r="F59" s="24">
        <v>24</v>
      </c>
      <c r="G59" s="24">
        <v>25</v>
      </c>
      <c r="H59" s="24"/>
      <c r="I59" s="24">
        <v>17</v>
      </c>
      <c r="J59" s="24">
        <v>18</v>
      </c>
      <c r="K59" s="24"/>
      <c r="L59" s="24"/>
      <c r="M59" s="24"/>
      <c r="N59" s="24">
        <v>6</v>
      </c>
      <c r="O59" s="20">
        <f t="shared" si="0"/>
        <v>90</v>
      </c>
      <c r="P59" s="23"/>
      <c r="Q59" s="25"/>
      <c r="R59" s="26" t="str">
        <f>IF(Tableau1[[#This Row],[Stam]]="","",RANK(Tableau1[[#This Row],[total avec bonus]],Tableau1[total avec bonus]))</f>
        <v/>
      </c>
      <c r="S59" s="37" t="str">
        <f t="shared" si="5"/>
        <v/>
      </c>
      <c r="T59" s="37" t="str">
        <f t="shared" si="1"/>
        <v/>
      </c>
      <c r="U59" s="37" t="str">
        <f t="shared" si="2"/>
        <v/>
      </c>
      <c r="V59" s="37" t="str">
        <f t="shared" si="3"/>
        <v/>
      </c>
      <c r="W59" s="37" t="str">
        <f t="shared" si="4"/>
        <v/>
      </c>
      <c r="X59" s="79" t="str">
        <f>IFERROR(IF(B59="","",Tableau1[[#This Row],[Total]]+Tableau1[[#This Row],[R]]/100+Tableau1[[#This Row],[G]]/1000+Tableau1[[#This Row],[TP]]/10000+Tableau1[[#This Row],[F]]/100000+SUM(S59:W59)/1000+ROW()/1000000),"")</f>
        <v/>
      </c>
    </row>
    <row r="60" spans="1:28" s="16" customFormat="1" ht="16.2" customHeight="1" thickBot="1" x14ac:dyDescent="0.35">
      <c r="A60" s="10">
        <v>45</v>
      </c>
      <c r="B60" s="11">
        <v>744</v>
      </c>
      <c r="C60" s="11" t="s">
        <v>31</v>
      </c>
      <c r="D60" s="11" t="s">
        <v>26</v>
      </c>
      <c r="E60" s="12">
        <v>12</v>
      </c>
      <c r="F60" s="12">
        <v>24</v>
      </c>
      <c r="G60" s="12">
        <v>24</v>
      </c>
      <c r="H60" s="12"/>
      <c r="I60" s="12">
        <v>18</v>
      </c>
      <c r="J60" s="12">
        <v>18</v>
      </c>
      <c r="K60" s="12"/>
      <c r="L60" s="12"/>
      <c r="M60" s="12"/>
      <c r="N60" s="12">
        <v>6</v>
      </c>
      <c r="O60" s="13">
        <f t="shared" si="0"/>
        <v>90</v>
      </c>
      <c r="P60" s="11">
        <v>2</v>
      </c>
      <c r="Q60" s="14">
        <f>SUM(O60:O63)+P60</f>
        <v>362</v>
      </c>
      <c r="R60" s="15">
        <f>IF(Tableau1[[#This Row],[Stam]]="","",RANK(Tableau1[[#This Row],[total avec bonus]],Tableau1[total avec bonus]))</f>
        <v>1</v>
      </c>
      <c r="S60" s="37">
        <f t="shared" si="5"/>
        <v>24</v>
      </c>
      <c r="T60" s="37">
        <f t="shared" si="1"/>
        <v>24</v>
      </c>
      <c r="U60" s="37">
        <f t="shared" si="2"/>
        <v>18</v>
      </c>
      <c r="V60" s="37">
        <f t="shared" si="3"/>
        <v>18</v>
      </c>
      <c r="W60" s="37">
        <f t="shared" si="4"/>
        <v>0</v>
      </c>
      <c r="X60" s="79">
        <f>IFERROR(IF(B60="","",Tableau1[[#This Row],[Total]]+Tableau1[[#This Row],[R]]/100+Tableau1[[#This Row],[G]]/1000+Tableau1[[#This Row],[TP]]/10000+Tableau1[[#This Row],[F]]/100000+SUM(S60:W60)/1000+ROW()/1000000),"")</f>
        <v>362.35004000000004</v>
      </c>
    </row>
    <row r="61" spans="1:28" s="16" customFormat="1" ht="16.2" customHeight="1" thickBot="1" x14ac:dyDescent="0.35">
      <c r="A61" s="17">
        <v>46</v>
      </c>
      <c r="B61" s="18"/>
      <c r="C61" s="18"/>
      <c r="D61" s="18"/>
      <c r="E61" s="19">
        <v>1</v>
      </c>
      <c r="F61" s="19">
        <v>23</v>
      </c>
      <c r="G61" s="19">
        <v>24</v>
      </c>
      <c r="H61" s="19"/>
      <c r="I61" s="19">
        <v>17</v>
      </c>
      <c r="J61" s="19">
        <v>17</v>
      </c>
      <c r="K61" s="19"/>
      <c r="L61" s="19"/>
      <c r="M61" s="19"/>
      <c r="N61" s="19">
        <v>9</v>
      </c>
      <c r="O61" s="20">
        <f t="shared" si="0"/>
        <v>90</v>
      </c>
      <c r="P61" s="18"/>
      <c r="Q61" s="3"/>
      <c r="R61" s="21" t="str">
        <f>IF(Tableau1[[#This Row],[Stam]]="","",RANK(Tableau1[[#This Row],[total avec bonus]],Tableau1[total avec bonus]))</f>
        <v/>
      </c>
      <c r="S61" s="37" t="str">
        <f t="shared" si="5"/>
        <v/>
      </c>
      <c r="T61" s="37" t="str">
        <f t="shared" si="1"/>
        <v/>
      </c>
      <c r="U61" s="37" t="str">
        <f t="shared" si="2"/>
        <v/>
      </c>
      <c r="V61" s="37" t="str">
        <f t="shared" si="3"/>
        <v/>
      </c>
      <c r="W61" s="37" t="str">
        <f t="shared" si="4"/>
        <v/>
      </c>
      <c r="X61" s="79" t="str">
        <f>IFERROR(IF(B61="","",Tableau1[[#This Row],[Total]]+Tableau1[[#This Row],[R]]/100+Tableau1[[#This Row],[G]]/1000+Tableau1[[#This Row],[TP]]/10000+Tableau1[[#This Row],[F]]/100000+SUM(S61:W61)/1000+ROW()/1000000),"")</f>
        <v/>
      </c>
    </row>
    <row r="62" spans="1:28" s="16" customFormat="1" ht="16.2" customHeight="1" thickBot="1" x14ac:dyDescent="0.35">
      <c r="A62" s="17">
        <v>47</v>
      </c>
      <c r="B62" s="18"/>
      <c r="C62" s="18"/>
      <c r="D62" s="18"/>
      <c r="E62" s="19">
        <v>3</v>
      </c>
      <c r="F62" s="19">
        <v>23</v>
      </c>
      <c r="G62" s="19">
        <v>24</v>
      </c>
      <c r="H62" s="19"/>
      <c r="I62" s="19">
        <v>18</v>
      </c>
      <c r="J62" s="19">
        <v>17</v>
      </c>
      <c r="K62" s="19"/>
      <c r="L62" s="19"/>
      <c r="M62" s="19"/>
      <c r="N62" s="19">
        <v>8</v>
      </c>
      <c r="O62" s="20">
        <f t="shared" si="0"/>
        <v>90</v>
      </c>
      <c r="P62" s="18"/>
      <c r="Q62" s="3"/>
      <c r="R62" s="21" t="str">
        <f>IF(Tableau1[[#This Row],[Stam]]="","",RANK(Tableau1[[#This Row],[total avec bonus]],Tableau1[total avec bonus]))</f>
        <v/>
      </c>
      <c r="S62" s="37" t="str">
        <f t="shared" si="5"/>
        <v/>
      </c>
      <c r="T62" s="37" t="str">
        <f t="shared" si="1"/>
        <v/>
      </c>
      <c r="U62" s="37" t="str">
        <f t="shared" si="2"/>
        <v/>
      </c>
      <c r="V62" s="37" t="str">
        <f t="shared" si="3"/>
        <v/>
      </c>
      <c r="W62" s="37" t="str">
        <f t="shared" si="4"/>
        <v/>
      </c>
      <c r="X62" s="79" t="str">
        <f>IFERROR(IF(B62="","",Tableau1[[#This Row],[Total]]+Tableau1[[#This Row],[R]]/100+Tableau1[[#This Row],[G]]/1000+Tableau1[[#This Row],[TP]]/10000+Tableau1[[#This Row],[F]]/100000+SUM(S62:W62)/1000+ROW()/1000000),"")</f>
        <v/>
      </c>
    </row>
    <row r="63" spans="1:28" s="16" customFormat="1" ht="16.2" customHeight="1" thickBot="1" x14ac:dyDescent="0.35">
      <c r="A63" s="22">
        <v>48</v>
      </c>
      <c r="B63" s="23"/>
      <c r="C63" s="23"/>
      <c r="D63" s="23"/>
      <c r="E63" s="24">
        <v>9</v>
      </c>
      <c r="F63" s="24">
        <v>23</v>
      </c>
      <c r="G63" s="24">
        <v>23</v>
      </c>
      <c r="H63" s="24"/>
      <c r="I63" s="24">
        <v>17</v>
      </c>
      <c r="J63" s="24">
        <v>18</v>
      </c>
      <c r="K63" s="24"/>
      <c r="L63" s="24"/>
      <c r="M63" s="24"/>
      <c r="N63" s="24">
        <v>9</v>
      </c>
      <c r="O63" s="47">
        <f t="shared" si="0"/>
        <v>90</v>
      </c>
      <c r="P63" s="23"/>
      <c r="Q63" s="25"/>
      <c r="R63" s="26" t="str">
        <f>IF(Tableau1[[#This Row],[Stam]]="","",RANK(Tableau1[[#This Row],[total avec bonus]],Tableau1[total avec bonus]))</f>
        <v/>
      </c>
      <c r="S63" s="37" t="str">
        <f t="shared" si="5"/>
        <v/>
      </c>
      <c r="T63" s="37" t="str">
        <f t="shared" si="1"/>
        <v/>
      </c>
      <c r="U63" s="37" t="str">
        <f t="shared" si="2"/>
        <v/>
      </c>
      <c r="V63" s="37" t="str">
        <f t="shared" si="3"/>
        <v/>
      </c>
      <c r="W63" s="37" t="str">
        <f t="shared" si="4"/>
        <v/>
      </c>
      <c r="X63" s="79" t="str">
        <f>IFERROR(IF(B63="","",Tableau1[[#This Row],[Total]]+Tableau1[[#This Row],[R]]/100+Tableau1[[#This Row],[G]]/1000+Tableau1[[#This Row],[TP]]/10000+Tableau1[[#This Row],[F]]/100000+SUM(S63:W63)/1000+ROW()/1000000),"")</f>
        <v/>
      </c>
    </row>
    <row r="64" spans="1:28" s="33" customFormat="1" ht="16.2" thickBot="1" x14ac:dyDescent="0.35">
      <c r="A64" s="41">
        <v>50</v>
      </c>
      <c r="B64" s="42">
        <v>734</v>
      </c>
      <c r="C64" s="42" t="s">
        <v>30</v>
      </c>
      <c r="D64" s="42" t="s">
        <v>26</v>
      </c>
      <c r="E64" s="43">
        <v>1</v>
      </c>
      <c r="F64" s="12">
        <v>23</v>
      </c>
      <c r="G64" s="12">
        <v>23</v>
      </c>
      <c r="H64" s="12"/>
      <c r="I64" s="12">
        <v>18</v>
      </c>
      <c r="J64" s="12">
        <v>18</v>
      </c>
      <c r="K64" s="12"/>
      <c r="L64" s="12"/>
      <c r="M64" s="12"/>
      <c r="N64" s="12">
        <v>8</v>
      </c>
      <c r="O64" s="44">
        <f>SUM(F64:N64)</f>
        <v>90</v>
      </c>
      <c r="P64" s="42">
        <v>2</v>
      </c>
      <c r="Q64" s="14">
        <f>SUM(O64:O67)+P64</f>
        <v>362</v>
      </c>
      <c r="R64" s="46">
        <f>IF(Tableau1[[#This Row],[Stam]]="","",RANK(Tableau1[[#This Row],[total avec bonus]],Tableau1[total avec bonus]))</f>
        <v>2</v>
      </c>
      <c r="S64" s="37">
        <f t="shared" si="5"/>
        <v>23</v>
      </c>
      <c r="T64" s="37">
        <f t="shared" si="1"/>
        <v>23</v>
      </c>
      <c r="U64" s="37">
        <f t="shared" si="2"/>
        <v>18</v>
      </c>
      <c r="V64" s="37">
        <f t="shared" si="3"/>
        <v>18</v>
      </c>
      <c r="W64" s="37">
        <f t="shared" si="4"/>
        <v>0</v>
      </c>
      <c r="X64" s="79">
        <f>IFERROR(IF(B64="","",Tableau1[[#This Row],[Total]]+Tableau1[[#This Row],[R]]/100+Tableau1[[#This Row],[G]]/1000+Tableau1[[#This Row],[TP]]/10000+Tableau1[[#This Row],[F]]/100000+SUM(S64:W64)/1000+ROW()/1000000),"")</f>
        <v>362.33704400000005</v>
      </c>
      <c r="Y64" s="16"/>
      <c r="AA64" s="16"/>
      <c r="AB64" s="16"/>
    </row>
    <row r="65" spans="1:28" s="33" customFormat="1" ht="16.2" thickBot="1" x14ac:dyDescent="0.35">
      <c r="A65" s="41">
        <v>51</v>
      </c>
      <c r="B65" s="42"/>
      <c r="C65" s="42"/>
      <c r="D65" s="42"/>
      <c r="E65" s="43">
        <v>2</v>
      </c>
      <c r="F65" s="19">
        <v>23</v>
      </c>
      <c r="G65" s="19">
        <v>23</v>
      </c>
      <c r="H65" s="19"/>
      <c r="I65" s="19">
        <v>18</v>
      </c>
      <c r="J65" s="19">
        <v>18</v>
      </c>
      <c r="K65" s="19"/>
      <c r="L65" s="19"/>
      <c r="M65" s="19"/>
      <c r="N65" s="19">
        <v>8</v>
      </c>
      <c r="O65" s="44">
        <f>SUM(F65:N65)</f>
        <v>90</v>
      </c>
      <c r="P65" s="42"/>
      <c r="Q65" s="45"/>
      <c r="R65" s="46" t="str">
        <f>IF(Tableau1[[#This Row],[Stam]]="","",RANK(Tableau1[[#This Row],[total avec bonus]],Tableau1[total avec bonus]))</f>
        <v/>
      </c>
      <c r="S65" s="37" t="str">
        <f t="shared" si="5"/>
        <v/>
      </c>
      <c r="T65" s="37" t="str">
        <f t="shared" si="1"/>
        <v/>
      </c>
      <c r="U65" s="37" t="str">
        <f t="shared" si="2"/>
        <v/>
      </c>
      <c r="V65" s="37" t="str">
        <f t="shared" si="3"/>
        <v/>
      </c>
      <c r="W65" s="37" t="str">
        <f t="shared" si="4"/>
        <v/>
      </c>
      <c r="X65" s="79" t="str">
        <f>IFERROR(IF(B65="","",Tableau1[[#This Row],[Total]]+Tableau1[[#This Row],[R]]/100+Tableau1[[#This Row],[G]]/1000+Tableau1[[#This Row],[TP]]/10000+Tableau1[[#This Row],[F]]/100000+SUM(S65:W65)/1000+ROW()/1000000),"")</f>
        <v/>
      </c>
      <c r="Y65" s="16"/>
      <c r="AA65" s="16"/>
      <c r="AB65" s="16"/>
    </row>
    <row r="66" spans="1:28" s="33" customFormat="1" ht="16.2" thickBot="1" x14ac:dyDescent="0.35">
      <c r="A66" s="41">
        <v>52</v>
      </c>
      <c r="B66" s="42"/>
      <c r="C66" s="42"/>
      <c r="D66" s="42"/>
      <c r="E66" s="43">
        <v>3</v>
      </c>
      <c r="F66" s="19">
        <v>23</v>
      </c>
      <c r="G66" s="19">
        <v>23</v>
      </c>
      <c r="H66" s="19"/>
      <c r="I66" s="85">
        <v>17</v>
      </c>
      <c r="J66" s="19">
        <v>18</v>
      </c>
      <c r="K66" s="19"/>
      <c r="L66" s="19"/>
      <c r="M66" s="19"/>
      <c r="N66" s="19">
        <v>9</v>
      </c>
      <c r="O66" s="44">
        <f>SUM(F66:N66)</f>
        <v>90</v>
      </c>
      <c r="P66" s="42"/>
      <c r="Q66" s="45"/>
      <c r="R66" s="46" t="str">
        <f>IF(Tableau1[[#This Row],[Stam]]="","",RANK(Tableau1[[#This Row],[total avec bonus]],Tableau1[total avec bonus]))</f>
        <v/>
      </c>
      <c r="S66" s="37" t="str">
        <f t="shared" si="5"/>
        <v/>
      </c>
      <c r="T66" s="37" t="str">
        <f t="shared" si="1"/>
        <v/>
      </c>
      <c r="U66" s="37" t="str">
        <f t="shared" si="2"/>
        <v/>
      </c>
      <c r="V66" s="37" t="str">
        <f t="shared" si="3"/>
        <v/>
      </c>
      <c r="W66" s="37" t="str">
        <f t="shared" si="4"/>
        <v/>
      </c>
      <c r="X66" s="79" t="str">
        <f>IFERROR(IF(B66="","",Tableau1[[#This Row],[Total]]+Tableau1[[#This Row],[R]]/100+Tableau1[[#This Row],[G]]/1000+Tableau1[[#This Row],[TP]]/10000+Tableau1[[#This Row],[F]]/100000+SUM(S66:W66)/1000+ROW()/1000000),"")</f>
        <v/>
      </c>
      <c r="Y66" s="16"/>
      <c r="AA66" s="16"/>
      <c r="AB66" s="16"/>
    </row>
    <row r="67" spans="1:28" s="33" customFormat="1" ht="16.2" thickBot="1" x14ac:dyDescent="0.35">
      <c r="A67" s="41">
        <v>53</v>
      </c>
      <c r="B67" s="42"/>
      <c r="C67" s="42"/>
      <c r="D67" s="42"/>
      <c r="E67" s="43">
        <v>4</v>
      </c>
      <c r="F67" s="24">
        <v>23</v>
      </c>
      <c r="G67" s="24">
        <v>23</v>
      </c>
      <c r="H67" s="24"/>
      <c r="I67" s="24">
        <v>18</v>
      </c>
      <c r="J67" s="24">
        <v>18</v>
      </c>
      <c r="K67" s="24"/>
      <c r="L67" s="24"/>
      <c r="M67" s="24"/>
      <c r="N67" s="24">
        <v>8</v>
      </c>
      <c r="O67" s="44">
        <f>SUM(F67:N67)</f>
        <v>90</v>
      </c>
      <c r="P67" s="42"/>
      <c r="Q67" s="45"/>
      <c r="R67" s="46" t="str">
        <f>IF(Tableau1[[#This Row],[Stam]]="","",RANK(Tableau1[[#This Row],[total avec bonus]],Tableau1[total avec bonus]))</f>
        <v/>
      </c>
      <c r="S67" s="37" t="str">
        <f t="shared" si="5"/>
        <v/>
      </c>
      <c r="T67" s="37" t="str">
        <f t="shared" si="1"/>
        <v/>
      </c>
      <c r="U67" s="37" t="str">
        <f t="shared" si="2"/>
        <v/>
      </c>
      <c r="V67" s="37" t="str">
        <f t="shared" si="3"/>
        <v/>
      </c>
      <c r="W67" s="37" t="str">
        <f t="shared" si="4"/>
        <v/>
      </c>
      <c r="X67" s="79" t="str">
        <f>IFERROR(IF(B67="","",Tableau1[[#This Row],[Total]]+Tableau1[[#This Row],[R]]/100+Tableau1[[#This Row],[G]]/1000+Tableau1[[#This Row],[TP]]/10000+Tableau1[[#This Row],[F]]/100000+SUM(S67:W67)/1000+ROW()/1000000),"")</f>
        <v/>
      </c>
      <c r="Y67" s="16"/>
      <c r="AA67" s="16"/>
      <c r="AB67" s="16"/>
    </row>
    <row r="68" spans="1:28" s="33" customFormat="1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</row>
    <row r="69" spans="1:28" s="33" customForma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</row>
    <row r="70" spans="1:28" s="33" customFormat="1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</row>
    <row r="71" spans="1:28" s="33" customFormat="1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</row>
  </sheetData>
  <sheetProtection selectLockedCells="1" selectUnlockedCells="1"/>
  <mergeCells count="9">
    <mergeCell ref="A12:R12"/>
    <mergeCell ref="A14:R14"/>
    <mergeCell ref="A2:R2"/>
    <mergeCell ref="A3:R3"/>
    <mergeCell ref="D4:K9"/>
    <mergeCell ref="B5:C5"/>
    <mergeCell ref="B6:C6"/>
    <mergeCell ref="B7:C7"/>
    <mergeCell ref="B8:C8"/>
  </mergeCells>
  <phoneticPr fontId="12" type="noConversion"/>
  <printOptions horizontalCentered="1" verticalCentered="1"/>
  <pageMargins left="0" right="0" top="0" bottom="0" header="0.51180555555555551" footer="0.51180555555555551"/>
  <pageSetup paperSize="9" scale="90" firstPageNumber="0" orientation="portrait" horizontalDpi="300" verticalDpi="300" r:id="rId1"/>
  <headerFooter alignWithMargins="0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X27"/>
  <sheetViews>
    <sheetView topLeftCell="B5" workbookViewId="0">
      <selection activeCell="P31" sqref="P31"/>
    </sheetView>
  </sheetViews>
  <sheetFormatPr baseColWidth="10" defaultColWidth="11.6640625" defaultRowHeight="13.8" x14ac:dyDescent="0.25"/>
  <cols>
    <col min="1" max="2" width="7.109375" style="29" customWidth="1"/>
    <col min="3" max="3" width="22.88671875" style="29" customWidth="1"/>
    <col min="4" max="4" width="7.6640625" style="29" customWidth="1"/>
    <col min="5" max="5" width="8.109375" style="29" customWidth="1"/>
    <col min="6" max="7" width="4.44140625" style="29" customWidth="1"/>
    <col min="8" max="8" width="5.33203125" style="29" customWidth="1"/>
    <col min="9" max="9" width="5.44140625" style="29" customWidth="1"/>
    <col min="10" max="10" width="4.109375" style="29" customWidth="1"/>
    <col min="11" max="11" width="4.44140625" style="29" customWidth="1"/>
    <col min="12" max="12" width="5.5546875" style="29" customWidth="1"/>
    <col min="13" max="13" width="4.33203125" style="29" customWidth="1"/>
    <col min="14" max="14" width="3.6640625" style="29" customWidth="1"/>
    <col min="15" max="15" width="5.6640625" style="29" customWidth="1"/>
    <col min="16" max="16" width="10.5546875" style="29" customWidth="1"/>
    <col min="17" max="17" width="7.109375" style="29" customWidth="1"/>
    <col min="18" max="18" width="8.109375" style="29" customWidth="1"/>
    <col min="19" max="16384" width="11.6640625" style="29"/>
  </cols>
  <sheetData>
    <row r="2" spans="1:24" ht="17.399999999999999" x14ac:dyDescent="0.25">
      <c r="A2" s="98" t="s">
        <v>32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</row>
    <row r="3" spans="1:24" ht="17.399999999999999" x14ac:dyDescent="0.25">
      <c r="A3" s="54"/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</row>
    <row r="4" spans="1:24" ht="17.399999999999999" x14ac:dyDescent="0.25">
      <c r="A4" s="54"/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</row>
    <row r="5" spans="1:24" ht="17.399999999999999" x14ac:dyDescent="0.25">
      <c r="A5" s="54"/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</row>
    <row r="6" spans="1:24" ht="17.399999999999999" x14ac:dyDescent="0.25">
      <c r="A6" s="54"/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</row>
    <row r="7" spans="1:24" ht="17.399999999999999" x14ac:dyDescent="0.25">
      <c r="A7" s="54"/>
      <c r="B7" s="54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</row>
    <row r="8" spans="1:24" ht="17.399999999999999" x14ac:dyDescent="0.25">
      <c r="A8" s="54"/>
      <c r="B8" s="54"/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</row>
    <row r="9" spans="1:24" ht="17.399999999999999" x14ac:dyDescent="0.25">
      <c r="A9" s="54"/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</row>
    <row r="10" spans="1:24" ht="17.399999999999999" x14ac:dyDescent="0.25">
      <c r="A10" s="54"/>
      <c r="B10" s="54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</row>
    <row r="11" spans="1:24" ht="17.399999999999999" x14ac:dyDescent="0.25">
      <c r="A11" s="54"/>
      <c r="B11" s="54"/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</row>
    <row r="12" spans="1:24" ht="17.399999999999999" x14ac:dyDescent="0.25">
      <c r="A12" s="54"/>
      <c r="B12" s="54"/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</row>
    <row r="13" spans="1:24" ht="17.399999999999999" x14ac:dyDescent="0.25">
      <c r="A13" s="54"/>
      <c r="B13" s="54"/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</row>
    <row r="14" spans="1:24" ht="10.199999999999999" customHeight="1" x14ac:dyDescent="0.25"/>
    <row r="15" spans="1:24" ht="14.4" thickBot="1" x14ac:dyDescent="0.3">
      <c r="A15" s="30" t="s">
        <v>5</v>
      </c>
      <c r="B15" s="34" t="s">
        <v>6</v>
      </c>
      <c r="C15" s="34" t="s">
        <v>7</v>
      </c>
      <c r="D15" s="34" t="s">
        <v>8</v>
      </c>
      <c r="E15" s="34" t="s">
        <v>9</v>
      </c>
      <c r="F15" s="34" t="s">
        <v>10</v>
      </c>
      <c r="G15" s="34" t="s">
        <v>11</v>
      </c>
      <c r="H15" s="34" t="s">
        <v>12</v>
      </c>
      <c r="I15" s="34" t="s">
        <v>13</v>
      </c>
      <c r="J15" s="34" t="s">
        <v>14</v>
      </c>
      <c r="K15" s="34" t="s">
        <v>15</v>
      </c>
      <c r="L15" s="34" t="s">
        <v>16</v>
      </c>
      <c r="M15" s="34" t="s">
        <v>17</v>
      </c>
      <c r="N15" s="34" t="s">
        <v>18</v>
      </c>
      <c r="O15" s="34" t="s">
        <v>19</v>
      </c>
      <c r="P15" s="34" t="s">
        <v>46</v>
      </c>
      <c r="Q15" s="34" t="s">
        <v>21</v>
      </c>
      <c r="R15" s="34" t="s">
        <v>22</v>
      </c>
      <c r="S15" s="34" t="s">
        <v>23</v>
      </c>
      <c r="T15" s="34" t="s">
        <v>47</v>
      </c>
      <c r="U15" s="34" t="s">
        <v>48</v>
      </c>
      <c r="V15" s="34" t="s">
        <v>51</v>
      </c>
      <c r="W15" s="34" t="s">
        <v>52</v>
      </c>
      <c r="X15" s="34" t="s">
        <v>24</v>
      </c>
    </row>
    <row r="16" spans="1:24" s="6" customFormat="1" ht="16.2" thickBot="1" x14ac:dyDescent="0.35">
      <c r="A16" s="38">
        <v>201</v>
      </c>
      <c r="B16" s="60">
        <v>747</v>
      </c>
      <c r="C16" s="60" t="s">
        <v>28</v>
      </c>
      <c r="D16" s="60" t="s">
        <v>26</v>
      </c>
      <c r="E16" s="60">
        <v>66</v>
      </c>
      <c r="F16" s="61">
        <v>22</v>
      </c>
      <c r="G16" s="61">
        <v>22</v>
      </c>
      <c r="H16" s="61"/>
      <c r="I16" s="61">
        <v>17</v>
      </c>
      <c r="J16" s="61">
        <v>17</v>
      </c>
      <c r="K16" s="62"/>
      <c r="L16" s="61"/>
      <c r="M16" s="61">
        <v>1</v>
      </c>
      <c r="N16" s="61">
        <v>9</v>
      </c>
      <c r="O16" s="64">
        <f>IF(SUM(F16:N16)=0,"PC",SUM(F16:N16))</f>
        <v>88</v>
      </c>
      <c r="P16" s="60"/>
      <c r="Q16" s="60">
        <f>IF(Tableau3[[#This Row],[Pts]]="PC","PC",SUM(O16:O17))</f>
        <v>176</v>
      </c>
      <c r="R16" s="78">
        <f>IF(Q16="","",RANK(X16,Tableau3[total avec bonus]))</f>
        <v>4</v>
      </c>
      <c r="S16" s="65" t="str">
        <f t="shared" ref="S16:S25" si="0">IF(COUNTIF($Q$17:$Q$126,Q16)&gt;1,MAX(F16:F17),"")</f>
        <v/>
      </c>
      <c r="T16" s="67">
        <f t="shared" ref="T16:T25" si="1">IF(COUNTIF($Q$16:$Q$126,Q16)&gt;1,MAX(G16:G17),"")</f>
        <v>22</v>
      </c>
      <c r="U16" s="67">
        <f t="shared" ref="U16:U25" si="2">IF(COUNTIF($Q$16:$Q$126,Q16)&gt;1,MAX(I16:I17),"")</f>
        <v>17</v>
      </c>
      <c r="V16" s="67">
        <f t="shared" ref="V16:V25" si="3">IF(COUNTIF($Q$16:$Q$126,Q16)&gt;1,MAX(J16:J17),"")</f>
        <v>17</v>
      </c>
      <c r="W16" s="67">
        <f t="shared" ref="W16:W25" si="4">IF(COUNTIF($Q$16:$Q$126,Q16)&gt;1,MAX(K16:K17),"")</f>
        <v>0</v>
      </c>
      <c r="X16" s="80">
        <f>IFERROR(IF(B16="","",Tableau3[[#This Row],[Total]]+Tableau3[[#This Row],[R]]/100+Tableau3[[#This Row],[G]]/1000+Tableau3[[#This Row],[TP]]/10000+Tableau3[[#This Row],[F]]/100000+SUM(S16:W16)/1000+ROW()/1000000),"")</f>
        <v>176.29988599999999</v>
      </c>
    </row>
    <row r="17" spans="1:24" ht="16.2" thickBot="1" x14ac:dyDescent="0.3">
      <c r="A17" s="40">
        <v>202</v>
      </c>
      <c r="B17" s="60"/>
      <c r="C17" s="60"/>
      <c r="D17" s="60"/>
      <c r="E17" s="60">
        <v>69</v>
      </c>
      <c r="F17" s="61">
        <v>22</v>
      </c>
      <c r="G17" s="61">
        <v>22</v>
      </c>
      <c r="H17" s="61"/>
      <c r="I17" s="61">
        <v>17</v>
      </c>
      <c r="J17" s="61">
        <v>17</v>
      </c>
      <c r="K17" s="62"/>
      <c r="L17" s="61"/>
      <c r="M17" s="61">
        <v>1</v>
      </c>
      <c r="N17" s="61">
        <v>9</v>
      </c>
      <c r="O17" s="63">
        <f t="shared" ref="O17:O25" si="5">IF(SUM(F17:N17)=0,"PC",SUM(F17:N17))</f>
        <v>88</v>
      </c>
      <c r="P17" s="60"/>
      <c r="Q17" s="60"/>
      <c r="R17" s="78" t="str">
        <f>IF(Q17="","",RANK(X17,Tableau3[total avec bonus]))</f>
        <v/>
      </c>
      <c r="S17" s="65" t="str">
        <f t="shared" si="0"/>
        <v/>
      </c>
      <c r="T17" s="66" t="str">
        <f t="shared" si="1"/>
        <v/>
      </c>
      <c r="U17" s="66" t="str">
        <f t="shared" si="2"/>
        <v/>
      </c>
      <c r="V17" s="66" t="str">
        <f t="shared" si="3"/>
        <v/>
      </c>
      <c r="W17" s="66" t="str">
        <f t="shared" si="4"/>
        <v/>
      </c>
      <c r="X17" s="80" t="str">
        <f>IFERROR(IF(B17="","",Tableau3[[#This Row],[Total]]+Tableau3[[#This Row],[R]]/100+Tableau3[[#This Row],[G]]/1000+Tableau3[[#This Row],[TP]]/10000+Tableau3[[#This Row],[F]]/100000+SUM(S17:W17)/1000+ROW()/1000000),"")</f>
        <v/>
      </c>
    </row>
    <row r="18" spans="1:24" ht="16.2" thickBot="1" x14ac:dyDescent="0.3">
      <c r="A18" s="38">
        <v>203</v>
      </c>
      <c r="B18" s="60">
        <v>747</v>
      </c>
      <c r="C18" s="60" t="s">
        <v>28</v>
      </c>
      <c r="D18" s="60" t="s">
        <v>26</v>
      </c>
      <c r="E18" s="60">
        <v>54</v>
      </c>
      <c r="F18" s="61">
        <v>23</v>
      </c>
      <c r="G18" s="61">
        <v>23</v>
      </c>
      <c r="H18" s="61"/>
      <c r="I18" s="61">
        <v>17</v>
      </c>
      <c r="J18" s="61">
        <v>16</v>
      </c>
      <c r="K18" s="62"/>
      <c r="L18" s="61"/>
      <c r="M18" s="61"/>
      <c r="N18" s="61">
        <v>9</v>
      </c>
      <c r="O18" s="63">
        <f t="shared" si="5"/>
        <v>88</v>
      </c>
      <c r="P18" s="60"/>
      <c r="Q18" s="60">
        <f>IF(Tableau3[[#This Row],[Pts]]="PC","PC",SUM(O18:O19))</f>
        <v>178</v>
      </c>
      <c r="R18" s="78">
        <f>IF(Q18="","",RANK(X18,Tableau3[total avec bonus]))</f>
        <v>1</v>
      </c>
      <c r="S18" s="65">
        <f t="shared" si="0"/>
        <v>23</v>
      </c>
      <c r="T18" s="66">
        <f t="shared" si="1"/>
        <v>23</v>
      </c>
      <c r="U18" s="66">
        <f t="shared" si="2"/>
        <v>17</v>
      </c>
      <c r="V18" s="66">
        <f t="shared" si="3"/>
        <v>17</v>
      </c>
      <c r="W18" s="66">
        <f t="shared" si="4"/>
        <v>2</v>
      </c>
      <c r="X18" s="80">
        <f>IFERROR(IF(B18="","",Tableau3[[#This Row],[Total]]+Tableau3[[#This Row],[R]]/100+Tableau3[[#This Row],[G]]/1000+Tableau3[[#This Row],[TP]]/10000+Tableau3[[#This Row],[F]]/100000+SUM(S18:W18)/1000+ROW()/1000000),"")</f>
        <v>178.33687799999998</v>
      </c>
    </row>
    <row r="19" spans="1:24" ht="16.2" thickBot="1" x14ac:dyDescent="0.3">
      <c r="A19" s="40">
        <v>204</v>
      </c>
      <c r="B19" s="60"/>
      <c r="C19" s="60"/>
      <c r="D19" s="60"/>
      <c r="E19" s="60">
        <v>53</v>
      </c>
      <c r="F19" s="61">
        <v>22</v>
      </c>
      <c r="G19" s="61">
        <v>22</v>
      </c>
      <c r="H19" s="61"/>
      <c r="I19" s="61">
        <v>17</v>
      </c>
      <c r="J19" s="61">
        <v>17</v>
      </c>
      <c r="K19" s="62">
        <v>2</v>
      </c>
      <c r="L19" s="61"/>
      <c r="M19" s="61">
        <v>1</v>
      </c>
      <c r="N19" s="61">
        <v>9</v>
      </c>
      <c r="O19" s="63">
        <f t="shared" si="5"/>
        <v>90</v>
      </c>
      <c r="P19" s="60"/>
      <c r="Q19" s="60"/>
      <c r="R19" s="78" t="str">
        <f>IF(Q19="","",RANK(X19,Tableau3[total avec bonus]))</f>
        <v/>
      </c>
      <c r="S19" s="65" t="str">
        <f t="shared" si="0"/>
        <v/>
      </c>
      <c r="T19" s="66" t="str">
        <f t="shared" si="1"/>
        <v/>
      </c>
      <c r="U19" s="66" t="str">
        <f t="shared" si="2"/>
        <v/>
      </c>
      <c r="V19" s="66" t="str">
        <f t="shared" si="3"/>
        <v/>
      </c>
      <c r="W19" s="66" t="str">
        <f t="shared" si="4"/>
        <v/>
      </c>
      <c r="X19" s="80" t="str">
        <f>IFERROR(IF(B19="","",Tableau3[[#This Row],[Total]]+Tableau3[[#This Row],[R]]/100+Tableau3[[#This Row],[G]]/1000+Tableau3[[#This Row],[TP]]/10000+Tableau3[[#This Row],[F]]/100000+SUM(S19:W19)/1000+ROW()/1000000),"")</f>
        <v/>
      </c>
    </row>
    <row r="20" spans="1:24" ht="16.2" thickBot="1" x14ac:dyDescent="0.3">
      <c r="A20" s="38">
        <v>205</v>
      </c>
      <c r="B20" s="60">
        <v>784</v>
      </c>
      <c r="C20" s="60" t="s">
        <v>27</v>
      </c>
      <c r="D20" s="60" t="s">
        <v>26</v>
      </c>
      <c r="E20" s="60">
        <v>20</v>
      </c>
      <c r="F20" s="61">
        <v>22</v>
      </c>
      <c r="G20" s="61">
        <v>22</v>
      </c>
      <c r="H20" s="61"/>
      <c r="I20" s="61">
        <v>16</v>
      </c>
      <c r="J20" s="61">
        <v>16</v>
      </c>
      <c r="K20" s="62"/>
      <c r="L20" s="61"/>
      <c r="M20" s="61">
        <v>1</v>
      </c>
      <c r="N20" s="61">
        <v>9</v>
      </c>
      <c r="O20" s="63">
        <f t="shared" si="5"/>
        <v>86</v>
      </c>
      <c r="P20" s="60"/>
      <c r="Q20" s="60">
        <f>IF(Tableau3[[#This Row],[Pts]]="PC","PC",SUM(O20:O21))</f>
        <v>172</v>
      </c>
      <c r="R20" s="78">
        <f>IF(Q20="","",RANK(X20,Tableau3[total avec bonus]))</f>
        <v>6</v>
      </c>
      <c r="S20" s="65">
        <f t="shared" si="0"/>
        <v>22</v>
      </c>
      <c r="T20" s="66">
        <f t="shared" si="1"/>
        <v>22</v>
      </c>
      <c r="U20" s="66">
        <f t="shared" si="2"/>
        <v>16</v>
      </c>
      <c r="V20" s="66">
        <f t="shared" si="3"/>
        <v>16</v>
      </c>
      <c r="W20" s="66">
        <f t="shared" si="4"/>
        <v>0</v>
      </c>
      <c r="X20" s="80">
        <f>IFERROR(IF(B20="","",Tableau3[[#This Row],[Total]]+Tableau3[[#This Row],[R]]/100+Tableau3[[#This Row],[G]]/1000+Tableau3[[#This Row],[TP]]/10000+Tableau3[[#This Row],[F]]/100000+SUM(S20:W20)/1000+ROW()/1000000),"")</f>
        <v>172.31977999999998</v>
      </c>
    </row>
    <row r="21" spans="1:24" ht="16.2" thickBot="1" x14ac:dyDescent="0.3">
      <c r="A21" s="40">
        <v>206</v>
      </c>
      <c r="B21" s="60"/>
      <c r="C21" s="60"/>
      <c r="D21" s="60"/>
      <c r="E21" s="60">
        <v>29</v>
      </c>
      <c r="F21" s="61">
        <v>22</v>
      </c>
      <c r="G21" s="61">
        <v>22</v>
      </c>
      <c r="H21" s="61"/>
      <c r="I21" s="61">
        <v>16</v>
      </c>
      <c r="J21" s="61">
        <v>16</v>
      </c>
      <c r="K21" s="62"/>
      <c r="L21" s="61"/>
      <c r="M21" s="61">
        <v>1</v>
      </c>
      <c r="N21" s="61">
        <v>9</v>
      </c>
      <c r="O21" s="63">
        <f t="shared" si="5"/>
        <v>86</v>
      </c>
      <c r="P21" s="60"/>
      <c r="Q21" s="60"/>
      <c r="R21" s="78" t="str">
        <f>IF(Q21="","",RANK(X21,Tableau3[total avec bonus]))</f>
        <v/>
      </c>
      <c r="S21" s="65" t="str">
        <f t="shared" si="0"/>
        <v/>
      </c>
      <c r="T21" s="66" t="str">
        <f t="shared" si="1"/>
        <v/>
      </c>
      <c r="U21" s="66" t="str">
        <f t="shared" si="2"/>
        <v/>
      </c>
      <c r="V21" s="66" t="str">
        <f t="shared" si="3"/>
        <v/>
      </c>
      <c r="W21" s="66" t="str">
        <f t="shared" si="4"/>
        <v/>
      </c>
      <c r="X21" s="80" t="str">
        <f>IFERROR(IF(B21="","",Tableau3[[#This Row],[Total]]+Tableau3[[#This Row],[R]]/100+Tableau3[[#This Row],[G]]/1000+Tableau3[[#This Row],[TP]]/10000+Tableau3[[#This Row],[F]]/100000+SUM(S21:W21)/1000+ROW()/1000000),"")</f>
        <v/>
      </c>
    </row>
    <row r="22" spans="1:24" ht="16.2" thickBot="1" x14ac:dyDescent="0.3">
      <c r="A22" s="38">
        <v>207</v>
      </c>
      <c r="B22" s="60">
        <v>223</v>
      </c>
      <c r="C22" s="60" t="s">
        <v>25</v>
      </c>
      <c r="D22" s="60" t="s">
        <v>26</v>
      </c>
      <c r="E22" s="60">
        <v>26</v>
      </c>
      <c r="F22" s="61">
        <v>22</v>
      </c>
      <c r="G22" s="61">
        <v>22</v>
      </c>
      <c r="H22" s="61"/>
      <c r="I22" s="61">
        <v>17</v>
      </c>
      <c r="J22" s="61">
        <v>16</v>
      </c>
      <c r="K22" s="62"/>
      <c r="L22" s="61"/>
      <c r="M22" s="61"/>
      <c r="N22" s="61">
        <v>9</v>
      </c>
      <c r="O22" s="63">
        <f t="shared" si="5"/>
        <v>86</v>
      </c>
      <c r="P22" s="60"/>
      <c r="Q22" s="60">
        <f>IF(Tableau3[[#This Row],[Pts]]="PC","PC",SUM(O22:O23))</f>
        <v>172</v>
      </c>
      <c r="R22" s="78">
        <f>IF(Q22="","",RANK(X22,Tableau3[total avec bonus]))</f>
        <v>5</v>
      </c>
      <c r="S22" s="65">
        <f t="shared" si="0"/>
        <v>22</v>
      </c>
      <c r="T22" s="66">
        <f t="shared" si="1"/>
        <v>22</v>
      </c>
      <c r="U22" s="66">
        <f t="shared" si="2"/>
        <v>17</v>
      </c>
      <c r="V22" s="66">
        <f t="shared" si="3"/>
        <v>16</v>
      </c>
      <c r="W22" s="66">
        <f t="shared" si="4"/>
        <v>0</v>
      </c>
      <c r="X22" s="80">
        <f>IFERROR(IF(B22="","",Tableau3[[#This Row],[Total]]+Tableau3[[#This Row],[R]]/100+Tableau3[[#This Row],[G]]/1000+Tableau3[[#This Row],[TP]]/10000+Tableau3[[#This Row],[F]]/100000+SUM(S22:W22)/1000+ROW()/1000000),"")</f>
        <v>172.32088199999998</v>
      </c>
    </row>
    <row r="23" spans="1:24" ht="16.2" thickBot="1" x14ac:dyDescent="0.3">
      <c r="A23" s="40">
        <v>208</v>
      </c>
      <c r="B23" s="60"/>
      <c r="C23" s="60"/>
      <c r="D23" s="60"/>
      <c r="E23" s="60">
        <v>25</v>
      </c>
      <c r="F23" s="61">
        <v>22</v>
      </c>
      <c r="G23" s="61">
        <v>22</v>
      </c>
      <c r="H23" s="61"/>
      <c r="I23" s="61">
        <v>17</v>
      </c>
      <c r="J23" s="61">
        <v>16</v>
      </c>
      <c r="K23" s="62"/>
      <c r="L23" s="61"/>
      <c r="M23" s="61"/>
      <c r="N23" s="61">
        <v>9</v>
      </c>
      <c r="O23" s="63">
        <f t="shared" si="5"/>
        <v>86</v>
      </c>
      <c r="P23" s="60"/>
      <c r="Q23" s="60"/>
      <c r="R23" s="78" t="str">
        <f>IF(Q23="","",RANK(X23,Tableau3[total avec bonus]))</f>
        <v/>
      </c>
      <c r="S23" s="65" t="str">
        <f t="shared" si="0"/>
        <v/>
      </c>
      <c r="T23" s="66" t="str">
        <f t="shared" si="1"/>
        <v/>
      </c>
      <c r="U23" s="66" t="str">
        <f t="shared" si="2"/>
        <v/>
      </c>
      <c r="V23" s="66" t="str">
        <f t="shared" si="3"/>
        <v/>
      </c>
      <c r="W23" s="66" t="str">
        <f t="shared" si="4"/>
        <v/>
      </c>
      <c r="X23" s="80" t="str">
        <f>IFERROR(IF(B23="","",Tableau3[[#This Row],[Total]]+Tableau3[[#This Row],[R]]/100+Tableau3[[#This Row],[G]]/1000+Tableau3[[#This Row],[TP]]/10000+Tableau3[[#This Row],[F]]/100000+SUM(S23:W23)/1000+ROW()/1000000),"")</f>
        <v/>
      </c>
    </row>
    <row r="24" spans="1:24" ht="16.2" thickBot="1" x14ac:dyDescent="0.3">
      <c r="A24" s="38">
        <v>209</v>
      </c>
      <c r="B24" s="60">
        <v>273</v>
      </c>
      <c r="C24" s="60" t="s">
        <v>10</v>
      </c>
      <c r="D24" s="60" t="s">
        <v>26</v>
      </c>
      <c r="E24" s="60">
        <v>15</v>
      </c>
      <c r="F24" s="61">
        <v>22</v>
      </c>
      <c r="G24" s="61">
        <v>22</v>
      </c>
      <c r="H24" s="61"/>
      <c r="I24" s="61">
        <v>17</v>
      </c>
      <c r="J24" s="61">
        <v>16</v>
      </c>
      <c r="K24" s="62"/>
      <c r="L24" s="61"/>
      <c r="M24" s="61">
        <v>1</v>
      </c>
      <c r="N24" s="61">
        <v>9</v>
      </c>
      <c r="O24" s="63">
        <f t="shared" si="5"/>
        <v>87</v>
      </c>
      <c r="P24" s="60"/>
      <c r="Q24" s="60">
        <f>IF(Tableau3[[#This Row],[Pts]]="PC","PC",SUM(O24:O25))</f>
        <v>176</v>
      </c>
      <c r="R24" s="78">
        <f>IF(Q24="","",RANK(X24,Tableau3[total avec bonus]))</f>
        <v>3</v>
      </c>
      <c r="S24" s="65" t="str">
        <f t="shared" si="0"/>
        <v/>
      </c>
      <c r="T24" s="66">
        <f t="shared" si="1"/>
        <v>24</v>
      </c>
      <c r="U24" s="66">
        <f t="shared" si="2"/>
        <v>17</v>
      </c>
      <c r="V24" s="66">
        <f t="shared" si="3"/>
        <v>17</v>
      </c>
      <c r="W24" s="66">
        <f t="shared" si="4"/>
        <v>0</v>
      </c>
      <c r="X24" s="80">
        <f>IFERROR(IF(B24="","",Tableau3[[#This Row],[Total]]+Tableau3[[#This Row],[R]]/100+Tableau3[[#This Row],[G]]/1000+Tableau3[[#This Row],[TP]]/10000+Tableau3[[#This Row],[F]]/100000+SUM(S24:W24)/1000+ROW()/1000000),"")</f>
        <v>176.30188399999997</v>
      </c>
    </row>
    <row r="25" spans="1:24" ht="16.2" thickBot="1" x14ac:dyDescent="0.3">
      <c r="A25" s="40">
        <v>210</v>
      </c>
      <c r="B25" s="60"/>
      <c r="C25" s="60"/>
      <c r="D25" s="60"/>
      <c r="E25" s="60">
        <v>16</v>
      </c>
      <c r="F25" s="61">
        <v>22</v>
      </c>
      <c r="G25" s="61">
        <v>24</v>
      </c>
      <c r="H25" s="61"/>
      <c r="I25" s="61">
        <v>17</v>
      </c>
      <c r="J25" s="61">
        <v>17</v>
      </c>
      <c r="K25" s="62"/>
      <c r="L25" s="61"/>
      <c r="M25" s="61"/>
      <c r="N25" s="61">
        <v>9</v>
      </c>
      <c r="O25" s="63">
        <f t="shared" si="5"/>
        <v>89</v>
      </c>
      <c r="P25" s="60"/>
      <c r="Q25" s="60"/>
      <c r="R25" s="78" t="str">
        <f>IF(Q25="","",RANK(X25,Tableau3[total avec bonus]))</f>
        <v/>
      </c>
      <c r="S25" s="65" t="str">
        <f t="shared" si="0"/>
        <v/>
      </c>
      <c r="T25" s="68" t="str">
        <f t="shared" si="1"/>
        <v/>
      </c>
      <c r="U25" s="68" t="str">
        <f t="shared" si="2"/>
        <v/>
      </c>
      <c r="V25" s="68" t="str">
        <f t="shared" si="3"/>
        <v/>
      </c>
      <c r="W25" s="68" t="str">
        <f t="shared" si="4"/>
        <v/>
      </c>
      <c r="X25" s="80" t="str">
        <f>IFERROR(IF(B25="","",Tableau3[[#This Row],[Total]]+Tableau3[[#This Row],[R]]/100+Tableau3[[#This Row],[G]]/1000+Tableau3[[#This Row],[TP]]/10000+Tableau3[[#This Row],[F]]/100000+SUM(S25:W25)/1000+ROW()/1000000),"")</f>
        <v/>
      </c>
    </row>
    <row r="26" spans="1:24" ht="16.2" thickBot="1" x14ac:dyDescent="0.3">
      <c r="A26" s="87"/>
      <c r="B26" s="60">
        <v>784</v>
      </c>
      <c r="C26" s="60" t="s">
        <v>27</v>
      </c>
      <c r="D26" s="60" t="s">
        <v>26</v>
      </c>
      <c r="E26" s="60">
        <v>1</v>
      </c>
      <c r="F26" s="61">
        <v>23</v>
      </c>
      <c r="G26" s="61">
        <v>23</v>
      </c>
      <c r="H26" s="61"/>
      <c r="I26" s="61">
        <v>17</v>
      </c>
      <c r="J26" s="61">
        <v>16</v>
      </c>
      <c r="K26" s="62"/>
      <c r="L26" s="61"/>
      <c r="M26" s="61"/>
      <c r="N26" s="61">
        <v>9</v>
      </c>
      <c r="O26" s="63">
        <f>IF(SUM(F26:N26)=0,"PC",SUM(F26:N26))</f>
        <v>88</v>
      </c>
      <c r="P26" s="60"/>
      <c r="Q26" s="60">
        <f>IF(Tableau3[[#This Row],[Pts]]="PC","PC",SUM(O26:O27))</f>
        <v>178</v>
      </c>
      <c r="R26" s="78">
        <f>IF(Q26="","",RANK(X26,Tableau3[total avec bonus]))</f>
        <v>2</v>
      </c>
      <c r="S26" s="86">
        <f>IF(COUNTIF($Q$17:$Q$126,Q26)&gt;1,MAX(F26:F27),"")</f>
        <v>23</v>
      </c>
      <c r="T26" s="68">
        <f>IF(COUNTIF($Q$16:$Q$126,Q26)&gt;1,MAX(G26:G27),"")</f>
        <v>23</v>
      </c>
      <c r="U26" s="68">
        <f>IF(COUNTIF($Q$16:$Q$126,Q26)&gt;1,MAX(I26:I27),"")</f>
        <v>17</v>
      </c>
      <c r="V26" s="68">
        <f>IF(COUNTIF($Q$16:$Q$126,Q26)&gt;1,MAX(J26:J27),"")</f>
        <v>17</v>
      </c>
      <c r="W26" s="88">
        <f>IF(COUNTIF($Q$16:$Q$126,Q26)&gt;1,MAX(K26:K27),"")</f>
        <v>1</v>
      </c>
      <c r="X26" s="80">
        <f>IFERROR(IF(B26="","",Tableau3[[#This Row],[Total]]+Tableau3[[#This Row],[R]]/100+Tableau3[[#This Row],[G]]/1000+Tableau3[[#This Row],[TP]]/10000+Tableau3[[#This Row],[F]]/100000+SUM(S26:W26)/1000+ROW()/1000000),"")</f>
        <v>178.33588599999996</v>
      </c>
    </row>
    <row r="27" spans="1:24" ht="15.6" x14ac:dyDescent="0.25">
      <c r="A27" s="87"/>
      <c r="B27" s="60"/>
      <c r="C27" s="60"/>
      <c r="D27" s="60"/>
      <c r="E27" s="60">
        <v>2</v>
      </c>
      <c r="F27" s="61">
        <v>22</v>
      </c>
      <c r="G27" s="61">
        <v>23</v>
      </c>
      <c r="H27" s="61"/>
      <c r="I27" s="61">
        <v>17</v>
      </c>
      <c r="J27" s="61">
        <v>17</v>
      </c>
      <c r="K27" s="62">
        <v>1</v>
      </c>
      <c r="L27" s="61"/>
      <c r="M27" s="61">
        <v>1</v>
      </c>
      <c r="N27" s="61">
        <v>9</v>
      </c>
      <c r="O27" s="63">
        <f>IF(SUM(F27:N27)=0,"PC",SUM(F27:N27))</f>
        <v>90</v>
      </c>
      <c r="P27" s="60"/>
      <c r="Q27" s="60"/>
      <c r="R27" s="78" t="str">
        <f>IF(Q27="","",RANK(X27,Tableau3[total avec bonus]))</f>
        <v/>
      </c>
      <c r="S27" s="86" t="str">
        <f>IF(COUNTIF($Q$17:$Q$126,Q27)&gt;1,MAX(F27:F28),"")</f>
        <v/>
      </c>
      <c r="T27" s="68" t="str">
        <f>IF(COUNTIF($Q$16:$Q$126,Q27)&gt;1,MAX(G27:G28),"")</f>
        <v/>
      </c>
      <c r="U27" s="68" t="str">
        <f>IF(COUNTIF($Q$16:$Q$126,Q27)&gt;1,MAX(I27:I28),"")</f>
        <v/>
      </c>
      <c r="V27" s="68" t="str">
        <f>IF(COUNTIF($Q$16:$Q$126,Q27)&gt;1,MAX(J27:J28),"")</f>
        <v/>
      </c>
      <c r="W27" s="88" t="str">
        <f>IF(COUNTIF($Q$16:$Q$126,Q27)&gt;1,MAX(K27:K28),"")</f>
        <v/>
      </c>
      <c r="X27" s="80" t="str">
        <f>IFERROR(IF(B27="","",Tableau3[[#This Row],[Total]]+Tableau3[[#This Row],[R]]/100+Tableau3[[#This Row],[G]]/1000+Tableau3[[#This Row],[TP]]/10000+Tableau3[[#This Row],[F]]/100000+SUM(S27:W27)/1000+ROW()/1000000),"")</f>
        <v/>
      </c>
    </row>
  </sheetData>
  <sheetProtection selectLockedCells="1" selectUnlockedCells="1"/>
  <mergeCells count="1">
    <mergeCell ref="A2:R2"/>
  </mergeCells>
  <phoneticPr fontId="12" type="noConversion"/>
  <conditionalFormatting sqref="O16">
    <cfRule type="expression" dxfId="111" priority="20">
      <formula>$O$17=0</formula>
    </cfRule>
  </conditionalFormatting>
  <conditionalFormatting sqref="O17">
    <cfRule type="expression" dxfId="110" priority="19">
      <formula>$O$18=0</formula>
    </cfRule>
  </conditionalFormatting>
  <conditionalFormatting sqref="O18">
    <cfRule type="cellIs" dxfId="109" priority="18" operator="equal">
      <formula>0</formula>
    </cfRule>
  </conditionalFormatting>
  <conditionalFormatting sqref="O19">
    <cfRule type="cellIs" dxfId="108" priority="17" operator="equal">
      <formula>0</formula>
    </cfRule>
  </conditionalFormatting>
  <conditionalFormatting sqref="O20">
    <cfRule type="cellIs" dxfId="107" priority="16" operator="equal">
      <formula>0</formula>
    </cfRule>
  </conditionalFormatting>
  <conditionalFormatting sqref="O21">
    <cfRule type="cellIs" dxfId="106" priority="15" operator="equal">
      <formula>0</formula>
    </cfRule>
  </conditionalFormatting>
  <conditionalFormatting sqref="O22">
    <cfRule type="cellIs" dxfId="105" priority="14" operator="equal">
      <formula>0</formula>
    </cfRule>
  </conditionalFormatting>
  <conditionalFormatting sqref="O23">
    <cfRule type="cellIs" dxfId="104" priority="13" operator="equal">
      <formula>0</formula>
    </cfRule>
  </conditionalFormatting>
  <conditionalFormatting sqref="O24">
    <cfRule type="cellIs" dxfId="103" priority="12" operator="equal">
      <formula>0</formula>
    </cfRule>
  </conditionalFormatting>
  <conditionalFormatting sqref="O25">
    <cfRule type="cellIs" dxfId="102" priority="11" operator="equal">
      <formula>0</formula>
    </cfRule>
  </conditionalFormatting>
  <conditionalFormatting sqref="Q16">
    <cfRule type="cellIs" dxfId="101" priority="9" operator="equal">
      <formula>0</formula>
    </cfRule>
  </conditionalFormatting>
  <conditionalFormatting sqref="Q18">
    <cfRule type="cellIs" dxfId="100" priority="5" operator="equal">
      <formula>0</formula>
    </cfRule>
  </conditionalFormatting>
  <conditionalFormatting sqref="Q20">
    <cfRule type="cellIs" dxfId="99" priority="4" operator="equal">
      <formula>0</formula>
    </cfRule>
  </conditionalFormatting>
  <conditionalFormatting sqref="Q22">
    <cfRule type="cellIs" dxfId="98" priority="3" operator="equal">
      <formula>0</formula>
    </cfRule>
  </conditionalFormatting>
  <conditionalFormatting sqref="Q24">
    <cfRule type="cellIs" dxfId="97" priority="2" operator="equal">
      <formula>0</formula>
    </cfRule>
  </conditionalFormatting>
  <conditionalFormatting sqref="Q26">
    <cfRule type="cellIs" dxfId="96" priority="1" operator="equal">
      <formula>0</formula>
    </cfRule>
  </conditionalFormatting>
  <printOptions horizontalCentered="1" verticalCentered="1"/>
  <pageMargins left="0" right="0" top="0" bottom="0" header="0.51180555555555551" footer="0.51180555555555551"/>
  <pageSetup paperSize="9" scale="95" firstPageNumber="0" orientation="portrait" horizontalDpi="300" verticalDpi="300" r:id="rId1"/>
  <headerFooter alignWithMargins="0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D29"/>
  <sheetViews>
    <sheetView tabSelected="1" workbookViewId="0">
      <selection activeCell="F24" sqref="F24"/>
    </sheetView>
  </sheetViews>
  <sheetFormatPr baseColWidth="10" defaultColWidth="10.6640625" defaultRowHeight="14.4" x14ac:dyDescent="0.3"/>
  <cols>
    <col min="1" max="2" width="7.109375" style="1" customWidth="1"/>
    <col min="3" max="3" width="22.88671875" style="1" customWidth="1"/>
    <col min="4" max="4" width="7.6640625" style="1" customWidth="1"/>
    <col min="5" max="5" width="8.109375" style="1" customWidth="1"/>
    <col min="6" max="7" width="4.44140625" style="1" customWidth="1"/>
    <col min="8" max="8" width="5.33203125" style="1" customWidth="1"/>
    <col min="9" max="9" width="5.44140625" style="1" customWidth="1"/>
    <col min="10" max="10" width="4.109375" style="1" customWidth="1"/>
    <col min="11" max="11" width="4.44140625" style="1" customWidth="1"/>
    <col min="12" max="12" width="5.5546875" style="1" customWidth="1"/>
    <col min="13" max="13" width="4.33203125" style="1" customWidth="1"/>
    <col min="14" max="14" width="3.6640625" style="1" customWidth="1"/>
    <col min="15" max="15" width="5.6640625" style="1" customWidth="1"/>
    <col min="16" max="16" width="10.5546875" style="1" customWidth="1"/>
    <col min="17" max="17" width="7.109375" style="1" customWidth="1"/>
    <col min="18" max="18" width="8.109375" style="1" customWidth="1"/>
    <col min="19" max="23" width="10.6640625" style="1"/>
    <col min="24" max="24" width="15.33203125" style="1" customWidth="1"/>
    <col min="25" max="25" width="12" style="1" customWidth="1"/>
    <col min="26" max="16384" width="10.6640625" style="1"/>
  </cols>
  <sheetData>
    <row r="1" spans="1:30" x14ac:dyDescent="0.3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</row>
    <row r="2" spans="1:30" x14ac:dyDescent="0.3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</row>
    <row r="3" spans="1:30" x14ac:dyDescent="0.3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</row>
    <row r="4" spans="1:30" x14ac:dyDescent="0.3">
      <c r="A4" s="29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</row>
    <row r="5" spans="1:30" x14ac:dyDescent="0.3">
      <c r="A5" s="29"/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</row>
    <row r="6" spans="1:30" x14ac:dyDescent="0.3">
      <c r="A6" s="29"/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</row>
    <row r="7" spans="1:30" x14ac:dyDescent="0.3">
      <c r="A7" s="29"/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</row>
    <row r="8" spans="1:30" x14ac:dyDescent="0.3">
      <c r="A8" s="29"/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</row>
    <row r="9" spans="1:30" x14ac:dyDescent="0.3">
      <c r="A9" s="29"/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</row>
    <row r="10" spans="1:30" x14ac:dyDescent="0.3">
      <c r="A10" s="29"/>
      <c r="B10" s="29"/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</row>
    <row r="11" spans="1:30" x14ac:dyDescent="0.3">
      <c r="A11" s="29"/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</row>
    <row r="12" spans="1:30" x14ac:dyDescent="0.3">
      <c r="A12" s="29"/>
      <c r="B12" s="29"/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</row>
    <row r="13" spans="1:30" ht="17.399999999999999" x14ac:dyDescent="0.3">
      <c r="A13" s="98" t="s">
        <v>33</v>
      </c>
      <c r="B13" s="98"/>
      <c r="C13" s="98"/>
      <c r="D13" s="98"/>
      <c r="E13" s="98"/>
      <c r="F13" s="98"/>
      <c r="G13" s="98"/>
      <c r="H13" s="98"/>
      <c r="I13" s="98"/>
      <c r="J13" s="98"/>
      <c r="K13" s="98"/>
      <c r="L13" s="98"/>
      <c r="M13" s="98"/>
      <c r="N13" s="98"/>
      <c r="O13" s="98"/>
      <c r="P13" s="98"/>
      <c r="Q13" s="98"/>
      <c r="R13" s="98"/>
    </row>
    <row r="14" spans="1:30" ht="10.199999999999999" customHeight="1" thickBot="1" x14ac:dyDescent="0.35">
      <c r="A14" s="29"/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</row>
    <row r="15" spans="1:30" ht="15" thickBot="1" x14ac:dyDescent="0.35">
      <c r="A15" s="35" t="s">
        <v>5</v>
      </c>
      <c r="B15" s="35" t="s">
        <v>6</v>
      </c>
      <c r="C15" s="35" t="s">
        <v>7</v>
      </c>
      <c r="D15" s="35" t="s">
        <v>8</v>
      </c>
      <c r="E15" s="35" t="s">
        <v>9</v>
      </c>
      <c r="F15" s="35" t="s">
        <v>10</v>
      </c>
      <c r="G15" s="35" t="s">
        <v>11</v>
      </c>
      <c r="H15" s="35" t="s">
        <v>12</v>
      </c>
      <c r="I15" s="35" t="s">
        <v>13</v>
      </c>
      <c r="J15" s="35" t="s">
        <v>14</v>
      </c>
      <c r="K15" s="35" t="s">
        <v>15</v>
      </c>
      <c r="L15" s="35" t="s">
        <v>16</v>
      </c>
      <c r="M15" s="35" t="s">
        <v>17</v>
      </c>
      <c r="N15" s="35" t="s">
        <v>18</v>
      </c>
      <c r="O15" s="35" t="s">
        <v>19</v>
      </c>
      <c r="P15" s="35" t="s">
        <v>46</v>
      </c>
      <c r="Q15" s="35" t="s">
        <v>21</v>
      </c>
      <c r="R15" s="36" t="s">
        <v>45</v>
      </c>
      <c r="S15" s="9" t="s">
        <v>23</v>
      </c>
      <c r="T15" s="9" t="s">
        <v>47</v>
      </c>
      <c r="U15" s="9" t="s">
        <v>48</v>
      </c>
      <c r="V15" s="9" t="s">
        <v>51</v>
      </c>
      <c r="W15" s="9" t="s">
        <v>52</v>
      </c>
      <c r="X15" s="9" t="s">
        <v>24</v>
      </c>
    </row>
    <row r="16" spans="1:30" ht="16.2" thickBot="1" x14ac:dyDescent="0.35">
      <c r="A16" s="69">
        <v>301</v>
      </c>
      <c r="B16" s="70">
        <v>747</v>
      </c>
      <c r="C16" s="70" t="s">
        <v>28</v>
      </c>
      <c r="D16" s="70" t="s">
        <v>26</v>
      </c>
      <c r="E16" s="70">
        <v>63</v>
      </c>
      <c r="F16" s="71">
        <v>23</v>
      </c>
      <c r="G16" s="71">
        <v>23</v>
      </c>
      <c r="H16" s="71"/>
      <c r="I16" s="71">
        <v>17</v>
      </c>
      <c r="J16" s="71">
        <v>18</v>
      </c>
      <c r="K16" s="71"/>
      <c r="L16" s="71"/>
      <c r="M16" s="71"/>
      <c r="N16" s="71">
        <v>9</v>
      </c>
      <c r="O16" s="70"/>
      <c r="P16" s="70"/>
      <c r="Q16" s="71">
        <f>IF(E16="","",IF(SUM(F16:N16)=0,"PC",SUM(F16:N16)))</f>
        <v>90</v>
      </c>
      <c r="R16" s="72">
        <f>IF(Q16="","",RANK(X16,Tableau6[total avec bonus]))</f>
        <v>2</v>
      </c>
      <c r="S16" s="55">
        <f>IF(COUNTIF($Q$16:$Q$146,Q16)&gt;1,MAX(F16),"")</f>
        <v>23</v>
      </c>
      <c r="T16" s="56">
        <f>IF(COUNTIF($Q$16:$Q$146,Q16)&gt;1,MAX(G16),"")</f>
        <v>23</v>
      </c>
      <c r="U16" s="57">
        <f>IF(COUNTIF($Q$16:$Q$146,Q16)&gt;1,MAX(I16),"")</f>
        <v>17</v>
      </c>
      <c r="V16" s="57">
        <f>IF(COUNTIF($Q$16:$Q$146,Q16)&gt;1,MAX(J16),"")</f>
        <v>18</v>
      </c>
      <c r="W16" s="57">
        <f>IF(COUNTIF($Q$16:$Q$146,Q16)&gt;1,MAX(K16),"")</f>
        <v>0</v>
      </c>
      <c r="X16" s="81">
        <f>IFERROR(IF(B16="","",Tableau6[[#This Row],[Total]]+Tableau6[[#This Row],[Total]]+Tableau6[[#This Row],[R]]/100+Tableau6[[#This Row],[G]]/1000+Tableau6[[#This Row],[TP]]/10000+Tableau6[[#This Row],[F]]/100000+SUM(S16:W16)/1000+ROW()/1000000),"")</f>
        <v>180.33589599999996</v>
      </c>
      <c r="AD16" s="82">
        <f>Tableau6[[#This Row],[total avec bonus]]</f>
        <v>180.33589599999996</v>
      </c>
    </row>
    <row r="17" spans="1:30" ht="16.2" thickBot="1" x14ac:dyDescent="0.35">
      <c r="A17" s="73">
        <v>302</v>
      </c>
      <c r="B17" s="39">
        <v>747</v>
      </c>
      <c r="C17" s="39" t="s">
        <v>28</v>
      </c>
      <c r="D17" s="39" t="s">
        <v>26</v>
      </c>
      <c r="E17" s="39">
        <v>52</v>
      </c>
      <c r="F17" s="74">
        <v>22</v>
      </c>
      <c r="G17" s="74">
        <v>22</v>
      </c>
      <c r="H17" s="74"/>
      <c r="I17" s="74">
        <v>16</v>
      </c>
      <c r="J17" s="74">
        <v>16</v>
      </c>
      <c r="K17" s="74"/>
      <c r="L17" s="74"/>
      <c r="M17" s="74">
        <v>1</v>
      </c>
      <c r="N17" s="74">
        <v>9</v>
      </c>
      <c r="O17" s="39"/>
      <c r="P17" s="39"/>
      <c r="Q17" s="39">
        <f>IF(E17="","",IF(SUM(F17:N17)=0,"PC",SUM(F17:N17)))</f>
        <v>86</v>
      </c>
      <c r="R17" s="72">
        <f>IF(Q17="","",RANK(X17,Tableau6[total avec bonus]))</f>
        <v>8</v>
      </c>
      <c r="S17" s="55">
        <f t="shared" ref="S17:S28" si="0">IF(COUNTIF($Q$16:$Q$146,Q17)&gt;1,MAX(F17),"")</f>
        <v>22</v>
      </c>
      <c r="T17" s="58">
        <f t="shared" ref="T17:T28" si="1">IF(COUNTIF($Q$16:$Q$146,Q17)&gt;1,MAX(G17),"")</f>
        <v>22</v>
      </c>
      <c r="U17" s="57">
        <f t="shared" ref="U17:U28" si="2">IF(COUNTIF($Q$16:$Q$146,Q17)&gt;1,MAX(I17),"")</f>
        <v>16</v>
      </c>
      <c r="V17" s="57">
        <f t="shared" ref="V17:V28" si="3">IF(COUNTIF($Q$16:$Q$146,Q17)&gt;1,MAX(J17),"")</f>
        <v>16</v>
      </c>
      <c r="W17" s="57">
        <f t="shared" ref="W17:W28" si="4">IF(COUNTIF($Q$16:$Q$146,Q17)&gt;1,MAX(K17),"")</f>
        <v>0</v>
      </c>
      <c r="X17" s="81">
        <f>IFERROR(IF(B17="","",Tableau6[[#This Row],[Total]]+Tableau6[[#This Row],[Total]]+Tableau6[[#This Row],[R]]/100+Tableau6[[#This Row],[G]]/1000+Tableau6[[#This Row],[TP]]/10000+Tableau6[[#This Row],[F]]/100000+SUM(S17:W17)/1000+ROW()/1000000),"")</f>
        <v>172.31977699999999</v>
      </c>
      <c r="AD17" s="82">
        <f>Tableau6[[#This Row],[total avec bonus]]</f>
        <v>172.31977699999999</v>
      </c>
    </row>
    <row r="18" spans="1:30" ht="16.2" thickBot="1" x14ac:dyDescent="0.35">
      <c r="A18" s="69">
        <v>303</v>
      </c>
      <c r="B18" s="70">
        <v>747</v>
      </c>
      <c r="C18" s="70" t="s">
        <v>28</v>
      </c>
      <c r="D18" s="70" t="s">
        <v>26</v>
      </c>
      <c r="E18" s="70">
        <v>38</v>
      </c>
      <c r="F18" s="71">
        <v>22</v>
      </c>
      <c r="G18" s="71">
        <v>22</v>
      </c>
      <c r="H18" s="71"/>
      <c r="I18" s="71">
        <v>16</v>
      </c>
      <c r="J18" s="71">
        <v>16</v>
      </c>
      <c r="K18" s="71"/>
      <c r="L18" s="71"/>
      <c r="M18" s="71">
        <v>1</v>
      </c>
      <c r="N18" s="71">
        <v>9</v>
      </c>
      <c r="O18" s="70"/>
      <c r="P18" s="70"/>
      <c r="Q18" s="70">
        <f>IF(E18="","",IF(SUM(F18:N18)=0,"PC",SUM(F18:N18)))</f>
        <v>86</v>
      </c>
      <c r="R18" s="72">
        <f>IF(Q18="","",RANK(X18,Tableau6[total avec bonus]))</f>
        <v>9</v>
      </c>
      <c r="S18" s="55">
        <f t="shared" si="0"/>
        <v>22</v>
      </c>
      <c r="T18" s="58">
        <f t="shared" si="1"/>
        <v>22</v>
      </c>
      <c r="U18" s="57">
        <v>15</v>
      </c>
      <c r="V18" s="57">
        <f t="shared" si="3"/>
        <v>16</v>
      </c>
      <c r="W18" s="57">
        <f t="shared" si="4"/>
        <v>0</v>
      </c>
      <c r="X18" s="81">
        <f>IFERROR(IF(B18="","",Tableau6[[#This Row],[Total]]+Tableau6[[#This Row],[Total]]+Tableau6[[#This Row],[R]]/100+Tableau6[[#This Row],[G]]/1000+Tableau6[[#This Row],[TP]]/10000+Tableau6[[#This Row],[F]]/100000+SUM(S18:W18)/1000+ROW()/1000000),"")</f>
        <v>172.31877799999998</v>
      </c>
      <c r="AD18" s="82">
        <f>Tableau6[[#This Row],[total avec bonus]]</f>
        <v>172.31877799999998</v>
      </c>
    </row>
    <row r="19" spans="1:30" ht="16.2" thickBot="1" x14ac:dyDescent="0.35">
      <c r="A19" s="73">
        <v>304</v>
      </c>
      <c r="B19" s="39">
        <v>767</v>
      </c>
      <c r="C19" s="39" t="s">
        <v>29</v>
      </c>
      <c r="D19" s="39" t="s">
        <v>26</v>
      </c>
      <c r="E19" s="39">
        <v>11</v>
      </c>
      <c r="F19" s="74">
        <v>22</v>
      </c>
      <c r="G19" s="74">
        <v>22</v>
      </c>
      <c r="H19" s="74"/>
      <c r="I19" s="74">
        <v>17</v>
      </c>
      <c r="J19" s="74">
        <v>16</v>
      </c>
      <c r="K19" s="74"/>
      <c r="L19" s="74"/>
      <c r="M19" s="74">
        <v>1</v>
      </c>
      <c r="N19" s="74">
        <v>9</v>
      </c>
      <c r="O19" s="39"/>
      <c r="P19" s="39"/>
      <c r="Q19" s="39">
        <f t="shared" ref="Q19:Q28" si="5">IF(E19="","",IF(SUM(F19:N19)=0,"PC",SUM(F19:N19)))</f>
        <v>87</v>
      </c>
      <c r="R19" s="72">
        <f>IF(Q19="","",RANK(X19,Tableau6[total avec bonus]))</f>
        <v>5</v>
      </c>
      <c r="S19" s="55">
        <f t="shared" si="0"/>
        <v>22</v>
      </c>
      <c r="T19" s="58">
        <f t="shared" si="1"/>
        <v>22</v>
      </c>
      <c r="U19" s="57">
        <f t="shared" si="2"/>
        <v>17</v>
      </c>
      <c r="V19" s="57">
        <f t="shared" si="3"/>
        <v>16</v>
      </c>
      <c r="W19" s="57">
        <f t="shared" si="4"/>
        <v>0</v>
      </c>
      <c r="X19" s="81">
        <f>IFERROR(IF(B19="","",Tableau6[[#This Row],[Total]]+Tableau6[[#This Row],[Total]]+Tableau6[[#This Row],[R]]/100+Tableau6[[#This Row],[G]]/1000+Tableau6[[#This Row],[TP]]/10000+Tableau6[[#This Row],[F]]/100000+SUM(S19:W19)/1000+ROW()/1000000),"")</f>
        <v>174.32087899999999</v>
      </c>
      <c r="AD19" s="82">
        <f>Tableau6[[#This Row],[total avec bonus]]</f>
        <v>174.32087899999999</v>
      </c>
    </row>
    <row r="20" spans="1:30" ht="16.2" thickBot="1" x14ac:dyDescent="0.35">
      <c r="A20" s="69">
        <v>305</v>
      </c>
      <c r="B20" s="70">
        <v>784</v>
      </c>
      <c r="C20" s="70" t="s">
        <v>25</v>
      </c>
      <c r="D20" s="70" t="s">
        <v>26</v>
      </c>
      <c r="E20" s="70">
        <v>2</v>
      </c>
      <c r="F20" s="71">
        <v>21</v>
      </c>
      <c r="G20" s="71">
        <v>21</v>
      </c>
      <c r="H20" s="71"/>
      <c r="I20" s="71">
        <v>16</v>
      </c>
      <c r="J20" s="71">
        <v>16</v>
      </c>
      <c r="K20" s="71"/>
      <c r="L20" s="71"/>
      <c r="M20" s="71">
        <v>1</v>
      </c>
      <c r="N20" s="71">
        <v>9</v>
      </c>
      <c r="O20" s="70"/>
      <c r="P20" s="70"/>
      <c r="Q20" s="70">
        <f t="shared" si="5"/>
        <v>84</v>
      </c>
      <c r="R20" s="72">
        <f>IF(Q20="","",RANK(X20,Tableau6[total avec bonus]))</f>
        <v>12</v>
      </c>
      <c r="S20" s="55">
        <f t="shared" si="0"/>
        <v>21</v>
      </c>
      <c r="T20" s="58">
        <f t="shared" si="1"/>
        <v>21</v>
      </c>
      <c r="U20" s="57">
        <f t="shared" si="2"/>
        <v>16</v>
      </c>
      <c r="V20" s="57">
        <f t="shared" si="3"/>
        <v>16</v>
      </c>
      <c r="W20" s="57">
        <f t="shared" si="4"/>
        <v>0</v>
      </c>
      <c r="X20" s="81">
        <f>IFERROR(IF(B20="","",Tableau6[[#This Row],[Total]]+Tableau6[[#This Row],[Total]]+Tableau6[[#This Row],[R]]/100+Tableau6[[#This Row],[G]]/1000+Tableau6[[#This Row],[TP]]/10000+Tableau6[[#This Row],[F]]/100000+SUM(S20:W20)/1000+ROW()/1000000),"")</f>
        <v>168.30678</v>
      </c>
      <c r="AD20" s="82">
        <f>Tableau6[[#This Row],[total avec bonus]]</f>
        <v>168.30678</v>
      </c>
    </row>
    <row r="21" spans="1:30" ht="16.2" thickBot="1" x14ac:dyDescent="0.35">
      <c r="A21" s="73">
        <v>306</v>
      </c>
      <c r="B21" s="39">
        <v>784</v>
      </c>
      <c r="C21" s="39" t="s">
        <v>25</v>
      </c>
      <c r="D21" s="39" t="s">
        <v>26</v>
      </c>
      <c r="E21" s="39">
        <v>1</v>
      </c>
      <c r="F21" s="74">
        <v>21</v>
      </c>
      <c r="G21" s="74">
        <v>21</v>
      </c>
      <c r="H21" s="74"/>
      <c r="I21" s="74">
        <v>16</v>
      </c>
      <c r="J21" s="74">
        <v>16</v>
      </c>
      <c r="K21" s="74"/>
      <c r="L21" s="74"/>
      <c r="M21" s="74">
        <v>2</v>
      </c>
      <c r="N21" s="74">
        <v>9</v>
      </c>
      <c r="O21" s="39"/>
      <c r="P21" s="39"/>
      <c r="Q21" s="39">
        <f t="shared" si="5"/>
        <v>85</v>
      </c>
      <c r="R21" s="72">
        <f>IF(Q21="","",RANK(X21,Tableau6[total avec bonus]))</f>
        <v>10</v>
      </c>
      <c r="S21" s="55" t="str">
        <f t="shared" si="0"/>
        <v/>
      </c>
      <c r="T21" s="58" t="str">
        <f t="shared" si="1"/>
        <v/>
      </c>
      <c r="U21" s="57" t="str">
        <f t="shared" si="2"/>
        <v/>
      </c>
      <c r="V21" s="57" t="str">
        <f t="shared" si="3"/>
        <v/>
      </c>
      <c r="W21" s="57" t="str">
        <f t="shared" si="4"/>
        <v/>
      </c>
      <c r="X21" s="81">
        <f>IFERROR(IF(B21="","",Tableau6[[#This Row],[Total]]+Tableau6[[#This Row],[Total]]+Tableau6[[#This Row],[R]]/100+Tableau6[[#This Row],[G]]/1000+Tableau6[[#This Row],[TP]]/10000+Tableau6[[#This Row],[F]]/100000+SUM(S21:W21)/1000+ROW()/1000000),"")</f>
        <v>170.23278099999999</v>
      </c>
      <c r="AD21" s="82">
        <f>Tableau6[[#This Row],[total avec bonus]]</f>
        <v>170.23278099999999</v>
      </c>
    </row>
    <row r="22" spans="1:30" ht="16.2" thickBot="1" x14ac:dyDescent="0.35">
      <c r="A22" s="69">
        <v>307</v>
      </c>
      <c r="B22" s="70">
        <v>223</v>
      </c>
      <c r="C22" s="70" t="s">
        <v>27</v>
      </c>
      <c r="D22" s="70" t="s">
        <v>26</v>
      </c>
      <c r="E22" s="70">
        <v>61</v>
      </c>
      <c r="F22" s="71">
        <v>21</v>
      </c>
      <c r="G22" s="71">
        <v>21</v>
      </c>
      <c r="H22" s="71"/>
      <c r="I22" s="71">
        <v>16</v>
      </c>
      <c r="J22" s="71">
        <v>16</v>
      </c>
      <c r="K22" s="71"/>
      <c r="L22" s="71"/>
      <c r="M22" s="71">
        <v>1</v>
      </c>
      <c r="N22" s="71">
        <v>9</v>
      </c>
      <c r="O22" s="70"/>
      <c r="P22" s="70"/>
      <c r="Q22" s="70">
        <f t="shared" si="5"/>
        <v>84</v>
      </c>
      <c r="R22" s="72">
        <f>IF(Q22="","",RANK(X22,Tableau6[total avec bonus]))</f>
        <v>11</v>
      </c>
      <c r="S22" s="55">
        <f t="shared" si="0"/>
        <v>21</v>
      </c>
      <c r="T22" s="58">
        <f t="shared" si="1"/>
        <v>21</v>
      </c>
      <c r="U22" s="57">
        <f t="shared" si="2"/>
        <v>16</v>
      </c>
      <c r="V22" s="57">
        <f t="shared" si="3"/>
        <v>16</v>
      </c>
      <c r="W22" s="57">
        <f t="shared" si="4"/>
        <v>0</v>
      </c>
      <c r="X22" s="81">
        <f>IFERROR(IF(B22="","",Tableau6[[#This Row],[Total]]+Tableau6[[#This Row],[Total]]+Tableau6[[#This Row],[R]]/100+Tableau6[[#This Row],[G]]/1000+Tableau6[[#This Row],[TP]]/10000+Tableau6[[#This Row],[F]]/100000+SUM(S22:W22)/1000+ROW()/1000000),"")</f>
        <v>168.306782</v>
      </c>
      <c r="AD22" s="82">
        <f>Tableau6[[#This Row],[total avec bonus]]</f>
        <v>168.306782</v>
      </c>
    </row>
    <row r="23" spans="1:30" ht="16.2" thickBot="1" x14ac:dyDescent="0.35">
      <c r="A23" s="73">
        <v>308</v>
      </c>
      <c r="B23" s="39">
        <v>223</v>
      </c>
      <c r="C23" s="39" t="s">
        <v>27</v>
      </c>
      <c r="D23" s="39" t="s">
        <v>26</v>
      </c>
      <c r="E23" s="39">
        <v>62</v>
      </c>
      <c r="F23" s="74">
        <v>21</v>
      </c>
      <c r="G23" s="74">
        <v>22</v>
      </c>
      <c r="H23" s="74"/>
      <c r="I23" s="74">
        <v>17</v>
      </c>
      <c r="J23" s="74">
        <v>17</v>
      </c>
      <c r="K23" s="74"/>
      <c r="L23" s="74"/>
      <c r="M23" s="74">
        <v>1</v>
      </c>
      <c r="N23" s="74">
        <v>9</v>
      </c>
      <c r="O23" s="39"/>
      <c r="P23" s="39"/>
      <c r="Q23" s="39">
        <f t="shared" si="5"/>
        <v>87</v>
      </c>
      <c r="R23" s="72">
        <f>IF(Q23="","",RANK(X23,Tableau6[total avec bonus]))</f>
        <v>6</v>
      </c>
      <c r="S23" s="55">
        <f t="shared" si="0"/>
        <v>21</v>
      </c>
      <c r="T23" s="58">
        <f t="shared" si="1"/>
        <v>22</v>
      </c>
      <c r="U23" s="57">
        <f t="shared" si="2"/>
        <v>17</v>
      </c>
      <c r="V23" s="57">
        <f t="shared" si="3"/>
        <v>17</v>
      </c>
      <c r="W23" s="57">
        <f t="shared" si="4"/>
        <v>0</v>
      </c>
      <c r="X23" s="81">
        <f>IFERROR(IF(B23="","",Tableau6[[#This Row],[Total]]+Tableau6[[#This Row],[Total]]+Tableau6[[#This Row],[R]]/100+Tableau6[[#This Row],[G]]/1000+Tableau6[[#This Row],[TP]]/10000+Tableau6[[#This Row],[F]]/100000+SUM(S23:W23)/1000+ROW()/1000000),"")</f>
        <v>174.31089299999999</v>
      </c>
      <c r="AD23" s="82">
        <f>Tableau6[[#This Row],[total avec bonus]]</f>
        <v>174.31089299999999</v>
      </c>
    </row>
    <row r="24" spans="1:30" ht="16.2" thickBot="1" x14ac:dyDescent="0.35">
      <c r="A24" s="69">
        <v>309</v>
      </c>
      <c r="B24" s="70">
        <v>223</v>
      </c>
      <c r="C24" s="70" t="s">
        <v>27</v>
      </c>
      <c r="D24" s="70" t="s">
        <v>26</v>
      </c>
      <c r="E24" s="70">
        <v>56</v>
      </c>
      <c r="F24" s="71"/>
      <c r="G24" s="71"/>
      <c r="H24" s="71"/>
      <c r="I24" s="71"/>
      <c r="J24" s="71"/>
      <c r="K24" s="71"/>
      <c r="L24" s="71"/>
      <c r="M24" s="71"/>
      <c r="N24" s="71"/>
      <c r="O24" s="70"/>
      <c r="P24" s="70"/>
      <c r="Q24" s="70" t="str">
        <f t="shared" si="5"/>
        <v>PC</v>
      </c>
      <c r="R24" s="72" t="e">
        <f>IF(Q24="","",RANK(X24,Tableau6[total avec bonus]))</f>
        <v>#VALUE!</v>
      </c>
      <c r="S24" s="55" t="str">
        <f t="shared" si="0"/>
        <v/>
      </c>
      <c r="T24" s="58" t="str">
        <f t="shared" si="1"/>
        <v/>
      </c>
      <c r="U24" s="57" t="str">
        <f t="shared" si="2"/>
        <v/>
      </c>
      <c r="V24" s="57" t="str">
        <f t="shared" si="3"/>
        <v/>
      </c>
      <c r="W24" s="57" t="str">
        <f t="shared" si="4"/>
        <v/>
      </c>
      <c r="X24" s="81" t="str">
        <f>IFERROR(IF(B24="","",Tableau6[[#This Row],[Total]]+Tableau6[[#This Row],[Total]]+Tableau6[[#This Row],[R]]/100+Tableau6[[#This Row],[G]]/1000+Tableau6[[#This Row],[TP]]/10000+Tableau6[[#This Row],[F]]/100000+SUM(S24:W24)/1000+ROW()/1000000),"")</f>
        <v/>
      </c>
      <c r="AD24" s="82" t="str">
        <f>Tableau6[[#This Row],[total avec bonus]]</f>
        <v/>
      </c>
    </row>
    <row r="25" spans="1:30" ht="16.2" thickBot="1" x14ac:dyDescent="0.35">
      <c r="A25" s="73">
        <v>310</v>
      </c>
      <c r="B25" s="39">
        <v>223</v>
      </c>
      <c r="C25" s="39" t="s">
        <v>27</v>
      </c>
      <c r="D25" s="39" t="s">
        <v>26</v>
      </c>
      <c r="E25" s="39">
        <v>55</v>
      </c>
      <c r="F25" s="74">
        <v>22</v>
      </c>
      <c r="G25" s="74">
        <v>22</v>
      </c>
      <c r="H25" s="74"/>
      <c r="I25" s="74">
        <v>17</v>
      </c>
      <c r="J25" s="74">
        <v>16</v>
      </c>
      <c r="K25" s="74"/>
      <c r="L25" s="74"/>
      <c r="M25" s="74">
        <v>1</v>
      </c>
      <c r="N25" s="74">
        <v>9</v>
      </c>
      <c r="O25" s="39"/>
      <c r="P25" s="39"/>
      <c r="Q25" s="39">
        <f t="shared" si="5"/>
        <v>87</v>
      </c>
      <c r="R25" s="72">
        <f>IF(Q25="","",RANK(X25,Tableau6[total avec bonus]))</f>
        <v>4</v>
      </c>
      <c r="S25" s="55">
        <f t="shared" si="0"/>
        <v>22</v>
      </c>
      <c r="T25" s="58">
        <f t="shared" si="1"/>
        <v>22</v>
      </c>
      <c r="U25" s="57">
        <f t="shared" si="2"/>
        <v>17</v>
      </c>
      <c r="V25" s="57">
        <f t="shared" si="3"/>
        <v>16</v>
      </c>
      <c r="W25" s="57">
        <f t="shared" si="4"/>
        <v>0</v>
      </c>
      <c r="X25" s="81">
        <f>IFERROR(IF(B25="","",Tableau6[[#This Row],[Total]]+Tableau6[[#This Row],[Total]]+Tableau6[[#This Row],[R]]/100+Tableau6[[#This Row],[G]]/1000+Tableau6[[#This Row],[TP]]/10000+Tableau6[[#This Row],[F]]/100000+SUM(S25:W25)/1000+ROW()/1000000),"")</f>
        <v>174.32088499999998</v>
      </c>
      <c r="AD25" s="82">
        <f>Tableau6[[#This Row],[total avec bonus]]</f>
        <v>174.32088499999998</v>
      </c>
    </row>
    <row r="26" spans="1:30" ht="16.2" thickBot="1" x14ac:dyDescent="0.35">
      <c r="A26" s="69">
        <v>311</v>
      </c>
      <c r="B26" s="70">
        <v>223</v>
      </c>
      <c r="C26" s="70" t="s">
        <v>27</v>
      </c>
      <c r="D26" s="70" t="s">
        <v>26</v>
      </c>
      <c r="E26" s="70">
        <v>63</v>
      </c>
      <c r="F26" s="71">
        <v>23</v>
      </c>
      <c r="G26" s="71">
        <v>22</v>
      </c>
      <c r="H26" s="71"/>
      <c r="I26" s="71">
        <v>16</v>
      </c>
      <c r="J26" s="71"/>
      <c r="K26" s="71"/>
      <c r="L26" s="71"/>
      <c r="M26" s="71">
        <v>1</v>
      </c>
      <c r="N26" s="71">
        <v>5</v>
      </c>
      <c r="O26" s="70"/>
      <c r="P26" s="70"/>
      <c r="Q26" s="70">
        <f t="shared" si="5"/>
        <v>67</v>
      </c>
      <c r="R26" s="72">
        <f>IF(Q26="","",RANK(X26,Tableau6[total avec bonus]))</f>
        <v>13</v>
      </c>
      <c r="S26" s="55" t="str">
        <f t="shared" si="0"/>
        <v/>
      </c>
      <c r="T26" s="58" t="str">
        <f t="shared" si="1"/>
        <v/>
      </c>
      <c r="U26" s="57" t="str">
        <f t="shared" si="2"/>
        <v/>
      </c>
      <c r="V26" s="57" t="str">
        <f t="shared" si="3"/>
        <v/>
      </c>
      <c r="W26" s="57" t="str">
        <f t="shared" si="4"/>
        <v/>
      </c>
      <c r="X26" s="81">
        <f>IFERROR(IF(B26="","",Tableau6[[#This Row],[Total]]+Tableau6[[#This Row],[Total]]+Tableau6[[#This Row],[R]]/100+Tableau6[[#This Row],[G]]/1000+Tableau6[[#This Row],[TP]]/10000+Tableau6[[#This Row],[F]]/100000+SUM(S26:W26)/1000+ROW()/1000000),"")</f>
        <v>134.25362599999997</v>
      </c>
      <c r="AD26" s="82">
        <f>Tableau6[[#This Row],[total avec bonus]]</f>
        <v>134.25362599999997</v>
      </c>
    </row>
    <row r="27" spans="1:30" ht="16.2" thickBot="1" x14ac:dyDescent="0.35">
      <c r="A27" s="73">
        <v>312</v>
      </c>
      <c r="B27" s="39">
        <v>223</v>
      </c>
      <c r="C27" s="39" t="s">
        <v>27</v>
      </c>
      <c r="D27" s="39" t="s">
        <v>26</v>
      </c>
      <c r="E27" s="39">
        <v>65</v>
      </c>
      <c r="F27" s="74">
        <v>23</v>
      </c>
      <c r="G27" s="74">
        <v>22</v>
      </c>
      <c r="H27" s="74"/>
      <c r="I27" s="74">
        <v>17</v>
      </c>
      <c r="J27" s="74">
        <v>16</v>
      </c>
      <c r="K27" s="74">
        <v>3</v>
      </c>
      <c r="L27" s="74"/>
      <c r="M27" s="74"/>
      <c r="N27" s="74">
        <v>9</v>
      </c>
      <c r="O27" s="39"/>
      <c r="P27" s="39"/>
      <c r="Q27" s="39">
        <f t="shared" si="5"/>
        <v>90</v>
      </c>
      <c r="R27" s="72">
        <f>IF(Q27="","",RANK(X27,Tableau6[total avec bonus]))</f>
        <v>3</v>
      </c>
      <c r="S27" s="55">
        <f t="shared" si="0"/>
        <v>23</v>
      </c>
      <c r="T27" s="58">
        <f t="shared" si="1"/>
        <v>22</v>
      </c>
      <c r="U27" s="57">
        <f t="shared" si="2"/>
        <v>17</v>
      </c>
      <c r="V27" s="57">
        <f t="shared" si="3"/>
        <v>16</v>
      </c>
      <c r="W27" s="57">
        <f t="shared" si="4"/>
        <v>3</v>
      </c>
      <c r="X27" s="81">
        <f>IFERROR(IF(B27="","",Tableau6[[#This Row],[Total]]+Tableau6[[#This Row],[Total]]+Tableau6[[#This Row],[R]]/100+Tableau6[[#This Row],[G]]/1000+Tableau6[[#This Row],[TP]]/10000+Tableau6[[#This Row],[F]]/100000+SUM(S27:W27)/1000+ROW()/1000000),"")</f>
        <v>180.33488699999995</v>
      </c>
      <c r="AD27" s="82">
        <f>Tableau6[[#This Row],[total avec bonus]]</f>
        <v>180.33488699999995</v>
      </c>
    </row>
    <row r="28" spans="1:30" ht="16.2" thickBot="1" x14ac:dyDescent="0.35">
      <c r="A28" s="75">
        <v>313</v>
      </c>
      <c r="B28" s="76">
        <v>273</v>
      </c>
      <c r="C28" s="76" t="s">
        <v>10</v>
      </c>
      <c r="D28" s="76" t="s">
        <v>26</v>
      </c>
      <c r="E28" s="76">
        <v>4</v>
      </c>
      <c r="F28" s="77">
        <v>22</v>
      </c>
      <c r="G28" s="77">
        <v>22</v>
      </c>
      <c r="H28" s="77"/>
      <c r="I28" s="77">
        <v>16</v>
      </c>
      <c r="J28" s="77">
        <v>16</v>
      </c>
      <c r="K28" s="77"/>
      <c r="L28" s="77"/>
      <c r="M28" s="77">
        <v>1</v>
      </c>
      <c r="N28" s="77">
        <v>9</v>
      </c>
      <c r="O28" s="76"/>
      <c r="P28" s="76"/>
      <c r="Q28" s="76">
        <f t="shared" si="5"/>
        <v>86</v>
      </c>
      <c r="R28" s="72">
        <f>IF(Q28="","",RANK(X28,Tableau6[total avec bonus]))</f>
        <v>7</v>
      </c>
      <c r="S28" s="55">
        <f t="shared" si="0"/>
        <v>22</v>
      </c>
      <c r="T28" s="56">
        <f t="shared" si="1"/>
        <v>22</v>
      </c>
      <c r="U28" s="57">
        <f t="shared" si="2"/>
        <v>16</v>
      </c>
      <c r="V28" s="57">
        <f t="shared" si="3"/>
        <v>16</v>
      </c>
      <c r="W28" s="57">
        <f t="shared" si="4"/>
        <v>0</v>
      </c>
      <c r="X28" s="81">
        <f>IFERROR(IF(B28="","",Tableau6[[#This Row],[Total]]+Tableau6[[#This Row],[Total]]+Tableau6[[#This Row],[R]]/100+Tableau6[[#This Row],[G]]/1000+Tableau6[[#This Row],[TP]]/10000+Tableau6[[#This Row],[F]]/100000+SUM(S28:W28)/1000+ROW()/1000000),"")</f>
        <v>172.31978799999996</v>
      </c>
      <c r="Y28" s="84"/>
      <c r="AD28" s="82">
        <f>Tableau6[[#This Row],[total avec bonus]]</f>
        <v>172.31978799999996</v>
      </c>
    </row>
    <row r="29" spans="1:30" ht="15.6" x14ac:dyDescent="0.3">
      <c r="A29" s="89">
        <v>314</v>
      </c>
      <c r="B29" s="90">
        <v>784</v>
      </c>
      <c r="C29" s="90" t="s">
        <v>25</v>
      </c>
      <c r="D29" s="90" t="s">
        <v>26</v>
      </c>
      <c r="E29" s="90">
        <v>100</v>
      </c>
      <c r="F29" s="71">
        <v>23</v>
      </c>
      <c r="G29" s="71">
        <v>24</v>
      </c>
      <c r="H29" s="71"/>
      <c r="I29" s="71">
        <v>17</v>
      </c>
      <c r="J29" s="71">
        <v>17</v>
      </c>
      <c r="K29" s="71"/>
      <c r="L29" s="71"/>
      <c r="M29" s="71"/>
      <c r="N29" s="71">
        <v>9</v>
      </c>
      <c r="O29" s="90"/>
      <c r="P29" s="90"/>
      <c r="Q29" s="90">
        <f>IF(E29="","",IF(SUM(F29:N29)=0,"PC",SUM(F29:N29)))</f>
        <v>90</v>
      </c>
      <c r="R29" s="91">
        <f>IF(Q29="","",RANK(X29,Tableau6[total avec bonus]))</f>
        <v>1</v>
      </c>
      <c r="S29" s="92">
        <f>IF(COUNTIF($Q$16:$Q$146,Q29)&gt;1,MAX(F29),"")</f>
        <v>23</v>
      </c>
      <c r="T29" s="93">
        <f>IF(COUNTIF($Q$16:$Q$146,Q29)&gt;1,MAX(G29),"")</f>
        <v>24</v>
      </c>
      <c r="U29" s="94">
        <f>IF(COUNTIF($Q$16:$Q$146,Q29)&gt;1,MAX(I29),"")</f>
        <v>17</v>
      </c>
      <c r="V29" s="94">
        <f>IF(COUNTIF($Q$16:$Q$146,Q29)&gt;1,MAX(J29),"")</f>
        <v>17</v>
      </c>
      <c r="W29" s="94">
        <f>IF(COUNTIF($Q$16:$Q$146,Q29)&gt;1,MAX(K29),"")</f>
        <v>0</v>
      </c>
      <c r="X29" s="95">
        <f>IFERROR(IF(B29="","",Tableau6[[#This Row],[Total]]+Tableau6[[#This Row],[Total]]+Tableau6[[#This Row],[R]]/100+Tableau6[[#This Row],[G]]/1000+Tableau6[[#This Row],[TP]]/10000+Tableau6[[#This Row],[F]]/100000+SUM(S29:W29)/1000+ROW()/1000000),"")</f>
        <v>180.33689899999999</v>
      </c>
      <c r="Y29" s="83"/>
    </row>
  </sheetData>
  <sheetProtection selectLockedCells="1" selectUnlockedCells="1"/>
  <mergeCells count="1">
    <mergeCell ref="A13:R13"/>
  </mergeCells>
  <conditionalFormatting sqref="Q16:Q29">
    <cfRule type="cellIs" dxfId="68" priority="1" operator="equal">
      <formula>0</formula>
    </cfRule>
  </conditionalFormatting>
  <printOptions horizontalCentered="1" verticalCentered="1"/>
  <pageMargins left="0" right="0" top="0" bottom="0" header="0.51180555555555551" footer="0.51180555555555551"/>
  <pageSetup paperSize="9" scale="95" firstPageNumber="0" orientation="portrait" horizontalDpi="300" verticalDpi="300"/>
  <headerFooter alignWithMargins="0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71"/>
  <sheetViews>
    <sheetView topLeftCell="A39" workbookViewId="0">
      <selection activeCell="B18" sqref="B18"/>
    </sheetView>
  </sheetViews>
  <sheetFormatPr baseColWidth="10" defaultRowHeight="13.2" x14ac:dyDescent="0.25"/>
  <cols>
    <col min="1" max="2" width="7.6640625" bestFit="1" customWidth="1"/>
    <col min="3" max="3" width="9.77734375" bestFit="1" customWidth="1"/>
    <col min="4" max="4" width="7.21875" bestFit="1" customWidth="1"/>
    <col min="5" max="5" width="8.77734375" bestFit="1" customWidth="1"/>
    <col min="6" max="6" width="4.5546875" bestFit="1" customWidth="1"/>
    <col min="7" max="7" width="4.6640625" bestFit="1" customWidth="1"/>
    <col min="8" max="9" width="5.5546875" bestFit="1" customWidth="1"/>
    <col min="10" max="10" width="4.33203125" bestFit="1" customWidth="1"/>
    <col min="11" max="11" width="4.5546875" bestFit="1" customWidth="1"/>
    <col min="12" max="12" width="5.77734375" bestFit="1" customWidth="1"/>
    <col min="13" max="13" width="4.33203125" bestFit="1" customWidth="1"/>
    <col min="14" max="14" width="3.6640625" bestFit="1" customWidth="1"/>
    <col min="15" max="15" width="6.109375" bestFit="1" customWidth="1"/>
    <col min="16" max="16" width="8.44140625" bestFit="1" customWidth="1"/>
    <col min="17" max="17" width="7.5546875" bestFit="1" customWidth="1"/>
    <col min="18" max="18" width="11.44140625" bestFit="1" customWidth="1"/>
    <col min="19" max="19" width="7.77734375" bestFit="1" customWidth="1"/>
    <col min="20" max="22" width="11.88671875" bestFit="1" customWidth="1"/>
    <col min="23" max="23" width="18.109375" bestFit="1" customWidth="1"/>
    <col min="24" max="24" width="8" customWidth="1"/>
    <col min="25" max="25" width="8.5546875" bestFit="1" customWidth="1"/>
    <col min="26" max="26" width="10" bestFit="1" customWidth="1"/>
    <col min="27" max="27" width="8" bestFit="1" customWidth="1"/>
    <col min="28" max="28" width="10" bestFit="1" customWidth="1"/>
  </cols>
  <sheetData>
    <row r="1" spans="1:19" ht="14.4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22.8" x14ac:dyDescent="0.25">
      <c r="A2" s="99" t="s">
        <v>0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52"/>
    </row>
    <row r="3" spans="1:19" ht="15.6" x14ac:dyDescent="0.25">
      <c r="A3" s="100" t="s">
        <v>1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53"/>
    </row>
    <row r="4" spans="1:19" ht="15.6" x14ac:dyDescent="0.3">
      <c r="A4" s="6"/>
      <c r="B4" s="6"/>
      <c r="C4" s="6"/>
      <c r="D4" s="101"/>
      <c r="E4" s="101"/>
      <c r="F4" s="101"/>
      <c r="G4" s="101"/>
      <c r="H4" s="101"/>
      <c r="I4" s="101"/>
      <c r="J4" s="101"/>
      <c r="K4" s="101"/>
      <c r="L4" s="6"/>
      <c r="M4" s="6"/>
      <c r="N4" s="6"/>
      <c r="O4" s="6"/>
      <c r="P4" s="6"/>
      <c r="Q4" s="6"/>
      <c r="R4" s="6"/>
      <c r="S4" s="6"/>
    </row>
    <row r="5" spans="1:19" ht="15.6" x14ac:dyDescent="0.3">
      <c r="A5" s="6"/>
      <c r="B5" s="102" t="s">
        <v>2</v>
      </c>
      <c r="C5" s="102"/>
      <c r="D5" s="101"/>
      <c r="E5" s="101"/>
      <c r="F5" s="101"/>
      <c r="G5" s="101"/>
      <c r="H5" s="101"/>
      <c r="I5" s="101"/>
      <c r="J5" s="101"/>
      <c r="K5" s="101"/>
      <c r="L5" s="6"/>
      <c r="M5" s="6"/>
      <c r="N5" s="6"/>
      <c r="O5" s="6"/>
      <c r="P5" s="6"/>
      <c r="Q5" s="6"/>
      <c r="R5" s="6"/>
      <c r="S5" s="6"/>
    </row>
    <row r="6" spans="1:19" ht="15.6" x14ac:dyDescent="0.3">
      <c r="A6" s="6"/>
      <c r="B6" s="103"/>
      <c r="C6" s="103"/>
      <c r="D6" s="101"/>
      <c r="E6" s="101"/>
      <c r="F6" s="101"/>
      <c r="G6" s="101"/>
      <c r="H6" s="101"/>
      <c r="I6" s="101"/>
      <c r="J6" s="101"/>
      <c r="K6" s="101"/>
      <c r="L6" s="6"/>
      <c r="M6" s="6"/>
      <c r="N6" s="6"/>
      <c r="O6" s="6"/>
      <c r="P6" s="6"/>
      <c r="Q6" s="6"/>
      <c r="R6" s="6"/>
      <c r="S6" s="6"/>
    </row>
    <row r="7" spans="1:19" ht="15.6" x14ac:dyDescent="0.3">
      <c r="A7" s="6"/>
      <c r="B7" s="103"/>
      <c r="C7" s="103"/>
      <c r="D7" s="101"/>
      <c r="E7" s="101"/>
      <c r="F7" s="101"/>
      <c r="G7" s="101"/>
      <c r="H7" s="101"/>
      <c r="I7" s="101"/>
      <c r="J7" s="101"/>
      <c r="K7" s="101"/>
      <c r="L7" s="6"/>
      <c r="M7" s="6"/>
      <c r="N7" s="6"/>
      <c r="O7" s="6"/>
      <c r="P7" s="6"/>
      <c r="Q7" s="6"/>
      <c r="R7" s="6"/>
      <c r="S7" s="6"/>
    </row>
    <row r="8" spans="1:19" ht="15.6" x14ac:dyDescent="0.3">
      <c r="A8" s="6"/>
      <c r="B8" s="103"/>
      <c r="C8" s="103"/>
      <c r="D8" s="101"/>
      <c r="E8" s="101"/>
      <c r="F8" s="101"/>
      <c r="G8" s="101"/>
      <c r="H8" s="101"/>
      <c r="I8" s="101"/>
      <c r="J8" s="101"/>
      <c r="K8" s="101"/>
      <c r="L8" s="6"/>
      <c r="M8" s="6"/>
      <c r="N8" s="6"/>
      <c r="O8" s="6"/>
      <c r="P8" s="6"/>
      <c r="Q8" s="6"/>
      <c r="R8" s="6"/>
      <c r="S8" s="6"/>
    </row>
    <row r="9" spans="1:19" ht="15.6" x14ac:dyDescent="0.3">
      <c r="A9" s="6"/>
      <c r="B9" s="6"/>
      <c r="C9" s="6"/>
      <c r="D9" s="101"/>
      <c r="E9" s="101"/>
      <c r="F9" s="101"/>
      <c r="G9" s="101"/>
      <c r="H9" s="101"/>
      <c r="I9" s="101"/>
      <c r="J9" s="101"/>
      <c r="K9" s="101"/>
      <c r="L9" s="6"/>
      <c r="M9" s="6"/>
      <c r="N9" s="6"/>
      <c r="O9" s="6"/>
      <c r="P9" s="6"/>
      <c r="Q9" s="6"/>
      <c r="R9" s="6"/>
      <c r="S9" s="6"/>
    </row>
    <row r="10" spans="1:19" ht="15.6" x14ac:dyDescent="0.3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</row>
    <row r="11" spans="1:19" ht="15.6" x14ac:dyDescent="0.3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</row>
    <row r="12" spans="1:19" ht="20.399999999999999" x14ac:dyDescent="0.25">
      <c r="A12" s="97" t="s">
        <v>3</v>
      </c>
      <c r="B12" s="97"/>
      <c r="C12" s="97"/>
      <c r="D12" s="97"/>
      <c r="E12" s="97"/>
      <c r="F12" s="97"/>
      <c r="G12" s="97"/>
      <c r="H12" s="97"/>
      <c r="I12" s="97"/>
      <c r="J12" s="97"/>
      <c r="K12" s="97"/>
      <c r="L12" s="97"/>
      <c r="M12" s="97"/>
      <c r="N12" s="97"/>
      <c r="O12" s="97"/>
      <c r="P12" s="97"/>
      <c r="Q12" s="97"/>
      <c r="R12" s="97"/>
      <c r="S12" s="50"/>
    </row>
    <row r="14" spans="1:19" ht="17.399999999999999" x14ac:dyDescent="0.25">
      <c r="A14" s="98" t="s">
        <v>4</v>
      </c>
      <c r="B14" s="98"/>
      <c r="C14" s="98"/>
      <c r="D14" s="98"/>
      <c r="E14" s="98"/>
      <c r="F14" s="98"/>
      <c r="G14" s="98"/>
      <c r="H14" s="98"/>
      <c r="I14" s="98"/>
      <c r="J14" s="98"/>
      <c r="K14" s="98"/>
      <c r="L14" s="98"/>
      <c r="M14" s="98"/>
      <c r="N14" s="98"/>
      <c r="O14" s="98"/>
      <c r="P14" s="98"/>
      <c r="Q14" s="98"/>
      <c r="R14" s="98"/>
      <c r="S14" s="51"/>
    </row>
    <row r="15" spans="1:19" x14ac:dyDescent="0.25">
      <c r="A15" t="s">
        <v>5</v>
      </c>
      <c r="B15" t="s">
        <v>6</v>
      </c>
      <c r="C15" t="s">
        <v>7</v>
      </c>
      <c r="D15" t="s">
        <v>8</v>
      </c>
      <c r="E15" t="s">
        <v>9</v>
      </c>
      <c r="F15" t="s">
        <v>10</v>
      </c>
      <c r="G15" t="s">
        <v>11</v>
      </c>
      <c r="H15" t="s">
        <v>12</v>
      </c>
      <c r="I15" t="s">
        <v>13</v>
      </c>
      <c r="J15" t="s">
        <v>14</v>
      </c>
      <c r="K15" t="s">
        <v>15</v>
      </c>
      <c r="L15" t="s">
        <v>16</v>
      </c>
      <c r="M15" t="s">
        <v>17</v>
      </c>
      <c r="N15" t="s">
        <v>18</v>
      </c>
      <c r="O15" t="s">
        <v>19</v>
      </c>
      <c r="P15" t="s">
        <v>20</v>
      </c>
      <c r="Q15" t="s">
        <v>21</v>
      </c>
      <c r="R15" t="s">
        <v>51</v>
      </c>
      <c r="S15" t="s">
        <v>45</v>
      </c>
    </row>
    <row r="16" spans="1:19" x14ac:dyDescent="0.25">
      <c r="A16" s="48">
        <v>45</v>
      </c>
      <c r="B16" s="48">
        <v>744</v>
      </c>
      <c r="C16" s="48" t="s">
        <v>31</v>
      </c>
      <c r="D16" s="48" t="s">
        <v>26</v>
      </c>
      <c r="E16" s="48">
        <v>12</v>
      </c>
      <c r="F16" s="48">
        <v>24</v>
      </c>
      <c r="G16" s="48">
        <v>24</v>
      </c>
      <c r="H16" s="48"/>
      <c r="I16" s="48">
        <v>18</v>
      </c>
      <c r="J16" s="48">
        <v>18</v>
      </c>
      <c r="K16" s="48"/>
      <c r="L16" s="48"/>
      <c r="M16" s="48"/>
      <c r="N16" s="48">
        <v>6</v>
      </c>
      <c r="O16" s="48">
        <v>90</v>
      </c>
      <c r="P16" s="48">
        <v>2</v>
      </c>
      <c r="Q16" s="48">
        <v>362</v>
      </c>
      <c r="R16">
        <v>0</v>
      </c>
      <c r="S16" s="49" t="s">
        <v>35</v>
      </c>
    </row>
    <row r="17" spans="1:19" x14ac:dyDescent="0.25">
      <c r="A17" s="48">
        <v>46</v>
      </c>
      <c r="B17" s="48"/>
      <c r="C17" s="48"/>
      <c r="D17" s="48"/>
      <c r="E17" s="48">
        <v>1</v>
      </c>
      <c r="F17" s="48">
        <v>23</v>
      </c>
      <c r="G17" s="48">
        <v>24</v>
      </c>
      <c r="H17" s="48"/>
      <c r="I17" s="48">
        <v>17</v>
      </c>
      <c r="J17" s="48">
        <v>17</v>
      </c>
      <c r="K17" s="48"/>
      <c r="L17" s="48"/>
      <c r="M17" s="48"/>
      <c r="N17" s="48">
        <v>9</v>
      </c>
      <c r="O17" s="48">
        <v>90</v>
      </c>
      <c r="P17" s="48"/>
      <c r="Q17" s="48"/>
      <c r="R17" t="s">
        <v>34</v>
      </c>
      <c r="S17" s="49" t="s">
        <v>34</v>
      </c>
    </row>
    <row r="18" spans="1:19" x14ac:dyDescent="0.25">
      <c r="A18" s="48">
        <v>47</v>
      </c>
      <c r="B18" s="48"/>
      <c r="C18" s="48"/>
      <c r="D18" s="48"/>
      <c r="E18" s="48">
        <v>3</v>
      </c>
      <c r="F18" s="48">
        <v>23</v>
      </c>
      <c r="G18" s="48">
        <v>24</v>
      </c>
      <c r="H18" s="48"/>
      <c r="I18" s="48">
        <v>18</v>
      </c>
      <c r="J18" s="48">
        <v>17</v>
      </c>
      <c r="K18" s="48"/>
      <c r="L18" s="48"/>
      <c r="M18" s="48"/>
      <c r="N18" s="48">
        <v>8</v>
      </c>
      <c r="O18" s="48">
        <v>90</v>
      </c>
      <c r="P18" s="48"/>
      <c r="Q18" s="48"/>
      <c r="R18" t="s">
        <v>34</v>
      </c>
      <c r="S18" s="49" t="s">
        <v>34</v>
      </c>
    </row>
    <row r="19" spans="1:19" x14ac:dyDescent="0.25">
      <c r="A19" s="48">
        <v>48</v>
      </c>
      <c r="B19" s="48"/>
      <c r="C19" s="48"/>
      <c r="D19" s="48"/>
      <c r="E19" s="48">
        <v>9</v>
      </c>
      <c r="F19" s="48">
        <v>23</v>
      </c>
      <c r="G19" s="48">
        <v>23</v>
      </c>
      <c r="H19" s="48"/>
      <c r="I19" s="48">
        <v>17</v>
      </c>
      <c r="J19" s="48">
        <v>18</v>
      </c>
      <c r="K19" s="48"/>
      <c r="L19" s="48"/>
      <c r="M19" s="48"/>
      <c r="N19" s="48">
        <v>9</v>
      </c>
      <c r="O19" s="48">
        <v>90</v>
      </c>
      <c r="P19" s="48"/>
      <c r="Q19" s="48"/>
      <c r="R19" t="s">
        <v>34</v>
      </c>
      <c r="S19" s="49" t="s">
        <v>34</v>
      </c>
    </row>
    <row r="20" spans="1:19" x14ac:dyDescent="0.25">
      <c r="A20" s="48">
        <v>50</v>
      </c>
      <c r="B20" s="48">
        <v>734</v>
      </c>
      <c r="C20" s="48" t="s">
        <v>30</v>
      </c>
      <c r="D20" s="48" t="s">
        <v>26</v>
      </c>
      <c r="E20" s="48">
        <v>1</v>
      </c>
      <c r="F20" s="48">
        <v>23</v>
      </c>
      <c r="G20" s="48">
        <v>23</v>
      </c>
      <c r="H20" s="48"/>
      <c r="I20" s="48">
        <v>18</v>
      </c>
      <c r="J20" s="48">
        <v>18</v>
      </c>
      <c r="K20" s="48"/>
      <c r="L20" s="48"/>
      <c r="M20" s="48"/>
      <c r="N20" s="48">
        <v>8</v>
      </c>
      <c r="O20" s="48">
        <v>90</v>
      </c>
      <c r="P20" s="48">
        <v>2</v>
      </c>
      <c r="Q20" s="48">
        <v>362</v>
      </c>
      <c r="R20">
        <v>0</v>
      </c>
      <c r="S20" s="49" t="s">
        <v>53</v>
      </c>
    </row>
    <row r="21" spans="1:19" x14ac:dyDescent="0.25">
      <c r="A21" s="48">
        <v>51</v>
      </c>
      <c r="B21" s="48"/>
      <c r="C21" s="48"/>
      <c r="D21" s="48"/>
      <c r="E21" s="48">
        <v>2</v>
      </c>
      <c r="F21" s="48">
        <v>23</v>
      </c>
      <c r="G21" s="48">
        <v>23</v>
      </c>
      <c r="H21" s="48"/>
      <c r="I21" s="48">
        <v>18</v>
      </c>
      <c r="J21" s="48">
        <v>18</v>
      </c>
      <c r="K21" s="48"/>
      <c r="L21" s="48"/>
      <c r="M21" s="48"/>
      <c r="N21" s="48">
        <v>8</v>
      </c>
      <c r="O21" s="48">
        <v>90</v>
      </c>
      <c r="P21" s="48"/>
      <c r="Q21" s="48"/>
      <c r="R21" t="s">
        <v>34</v>
      </c>
      <c r="S21" s="49" t="s">
        <v>34</v>
      </c>
    </row>
    <row r="22" spans="1:19" x14ac:dyDescent="0.25">
      <c r="A22" s="48">
        <v>52</v>
      </c>
      <c r="B22" s="48"/>
      <c r="C22" s="48"/>
      <c r="D22" s="48"/>
      <c r="E22" s="48">
        <v>3</v>
      </c>
      <c r="F22" s="48">
        <v>23</v>
      </c>
      <c r="G22" s="48">
        <v>23</v>
      </c>
      <c r="H22" s="48"/>
      <c r="I22" s="48">
        <v>17</v>
      </c>
      <c r="J22" s="48">
        <v>18</v>
      </c>
      <c r="K22" s="48"/>
      <c r="L22" s="48"/>
      <c r="M22" s="48"/>
      <c r="N22" s="48">
        <v>9</v>
      </c>
      <c r="O22" s="48">
        <v>90</v>
      </c>
      <c r="P22" s="48"/>
      <c r="Q22" s="48"/>
      <c r="R22" t="s">
        <v>34</v>
      </c>
      <c r="S22" s="49" t="s">
        <v>34</v>
      </c>
    </row>
    <row r="23" spans="1:19" x14ac:dyDescent="0.25">
      <c r="A23" s="48">
        <v>53</v>
      </c>
      <c r="B23" s="48"/>
      <c r="C23" s="48"/>
      <c r="D23" s="48"/>
      <c r="E23" s="48">
        <v>4</v>
      </c>
      <c r="F23" s="48">
        <v>23</v>
      </c>
      <c r="G23" s="48">
        <v>23</v>
      </c>
      <c r="H23" s="48"/>
      <c r="I23" s="48">
        <v>18</v>
      </c>
      <c r="J23" s="48">
        <v>18</v>
      </c>
      <c r="K23" s="48"/>
      <c r="L23" s="48"/>
      <c r="M23" s="48"/>
      <c r="N23" s="48">
        <v>8</v>
      </c>
      <c r="O23" s="48">
        <v>90</v>
      </c>
      <c r="P23" s="48"/>
      <c r="Q23" s="48"/>
      <c r="R23" t="s">
        <v>34</v>
      </c>
      <c r="S23" s="49" t="s">
        <v>34</v>
      </c>
    </row>
    <row r="24" spans="1:19" x14ac:dyDescent="0.25">
      <c r="A24" s="48">
        <v>37</v>
      </c>
      <c r="B24" s="48">
        <v>734</v>
      </c>
      <c r="C24" s="48" t="s">
        <v>30</v>
      </c>
      <c r="D24" s="48" t="s">
        <v>26</v>
      </c>
      <c r="E24" s="48">
        <v>37</v>
      </c>
      <c r="F24" s="48">
        <v>23</v>
      </c>
      <c r="G24" s="48">
        <v>23</v>
      </c>
      <c r="H24" s="48"/>
      <c r="I24" s="48">
        <v>18</v>
      </c>
      <c r="J24" s="48">
        <v>18</v>
      </c>
      <c r="K24" s="48"/>
      <c r="L24" s="48"/>
      <c r="M24" s="48"/>
      <c r="N24" s="48">
        <v>8</v>
      </c>
      <c r="O24" s="48">
        <v>90</v>
      </c>
      <c r="P24" s="48">
        <v>2</v>
      </c>
      <c r="Q24" s="48">
        <v>362</v>
      </c>
      <c r="R24">
        <v>0</v>
      </c>
      <c r="S24" s="49" t="s">
        <v>36</v>
      </c>
    </row>
    <row r="25" spans="1:19" x14ac:dyDescent="0.25">
      <c r="A25" s="48">
        <v>38</v>
      </c>
      <c r="B25" s="48"/>
      <c r="C25" s="48"/>
      <c r="D25" s="48"/>
      <c r="E25" s="48">
        <v>11</v>
      </c>
      <c r="F25" s="48">
        <v>23</v>
      </c>
      <c r="G25" s="48">
        <v>23</v>
      </c>
      <c r="H25" s="48"/>
      <c r="I25" s="48">
        <v>18</v>
      </c>
      <c r="J25" s="48">
        <v>18</v>
      </c>
      <c r="K25" s="48"/>
      <c r="L25" s="48"/>
      <c r="M25" s="48"/>
      <c r="N25" s="48">
        <v>8</v>
      </c>
      <c r="O25" s="48">
        <v>90</v>
      </c>
      <c r="P25" s="48"/>
      <c r="Q25" s="48"/>
      <c r="R25" t="s">
        <v>34</v>
      </c>
      <c r="S25" s="49" t="s">
        <v>34</v>
      </c>
    </row>
    <row r="26" spans="1:19" x14ac:dyDescent="0.25">
      <c r="A26" s="48">
        <v>39</v>
      </c>
      <c r="B26" s="48"/>
      <c r="C26" s="48"/>
      <c r="D26" s="48"/>
      <c r="E26" s="48">
        <v>47</v>
      </c>
      <c r="F26" s="48">
        <v>23</v>
      </c>
      <c r="G26" s="48">
        <v>23</v>
      </c>
      <c r="H26" s="48"/>
      <c r="I26" s="48">
        <v>18</v>
      </c>
      <c r="J26" s="48">
        <v>18</v>
      </c>
      <c r="K26" s="48"/>
      <c r="L26" s="48"/>
      <c r="M26" s="48"/>
      <c r="N26" s="48">
        <v>8</v>
      </c>
      <c r="O26" s="48">
        <v>90</v>
      </c>
      <c r="P26" s="48"/>
      <c r="Q26" s="48"/>
      <c r="R26" t="s">
        <v>34</v>
      </c>
      <c r="S26" s="49" t="s">
        <v>34</v>
      </c>
    </row>
    <row r="27" spans="1:19" x14ac:dyDescent="0.25">
      <c r="A27" s="48">
        <v>40</v>
      </c>
      <c r="B27" s="48"/>
      <c r="C27" s="48"/>
      <c r="D27" s="48"/>
      <c r="E27" s="48">
        <v>14</v>
      </c>
      <c r="F27" s="48">
        <v>23</v>
      </c>
      <c r="G27" s="48">
        <v>23</v>
      </c>
      <c r="H27" s="48"/>
      <c r="I27" s="48">
        <v>18</v>
      </c>
      <c r="J27" s="48">
        <v>18</v>
      </c>
      <c r="K27" s="48"/>
      <c r="L27" s="48"/>
      <c r="M27" s="48"/>
      <c r="N27" s="48">
        <v>8</v>
      </c>
      <c r="O27" s="48">
        <v>90</v>
      </c>
      <c r="P27" s="48"/>
      <c r="Q27" s="48"/>
      <c r="R27" t="s">
        <v>34</v>
      </c>
      <c r="S27" s="49" t="s">
        <v>34</v>
      </c>
    </row>
    <row r="28" spans="1:19" x14ac:dyDescent="0.25">
      <c r="A28" s="48">
        <v>41</v>
      </c>
      <c r="B28" s="48">
        <v>744</v>
      </c>
      <c r="C28" s="48" t="s">
        <v>31</v>
      </c>
      <c r="D28" s="48" t="s">
        <v>26</v>
      </c>
      <c r="E28" s="48">
        <v>19</v>
      </c>
      <c r="F28" s="48">
        <v>23</v>
      </c>
      <c r="G28" s="48">
        <v>23</v>
      </c>
      <c r="H28" s="48"/>
      <c r="I28" s="48">
        <v>17</v>
      </c>
      <c r="J28" s="48">
        <v>17</v>
      </c>
      <c r="K28" s="48"/>
      <c r="L28" s="48"/>
      <c r="M28" s="48"/>
      <c r="N28" s="48">
        <v>9</v>
      </c>
      <c r="O28" s="48">
        <v>89</v>
      </c>
      <c r="P28" s="48">
        <v>1</v>
      </c>
      <c r="Q28" s="48">
        <v>360</v>
      </c>
      <c r="R28">
        <v>0</v>
      </c>
      <c r="S28" s="49" t="s">
        <v>37</v>
      </c>
    </row>
    <row r="29" spans="1:19" x14ac:dyDescent="0.25">
      <c r="A29" s="48">
        <v>42</v>
      </c>
      <c r="B29" s="48"/>
      <c r="C29" s="48"/>
      <c r="D29" s="48"/>
      <c r="E29" s="48">
        <v>44</v>
      </c>
      <c r="F29" s="48">
        <v>24</v>
      </c>
      <c r="G29" s="48">
        <v>23</v>
      </c>
      <c r="H29" s="48"/>
      <c r="I29" s="48">
        <v>18</v>
      </c>
      <c r="J29" s="48">
        <v>16</v>
      </c>
      <c r="K29" s="48"/>
      <c r="L29" s="48"/>
      <c r="M29" s="48"/>
      <c r="N29" s="48">
        <v>9</v>
      </c>
      <c r="O29" s="48">
        <v>90</v>
      </c>
      <c r="P29" s="48"/>
      <c r="Q29" s="48"/>
      <c r="R29" t="s">
        <v>34</v>
      </c>
      <c r="S29" s="49" t="s">
        <v>34</v>
      </c>
    </row>
    <row r="30" spans="1:19" x14ac:dyDescent="0.25">
      <c r="A30" s="48">
        <v>43</v>
      </c>
      <c r="B30" s="48"/>
      <c r="C30" s="48"/>
      <c r="D30" s="48"/>
      <c r="E30" s="48">
        <v>11</v>
      </c>
      <c r="F30" s="48">
        <v>23</v>
      </c>
      <c r="G30" s="48">
        <v>24</v>
      </c>
      <c r="H30" s="48"/>
      <c r="I30" s="48">
        <v>17</v>
      </c>
      <c r="J30" s="48">
        <v>17</v>
      </c>
      <c r="K30" s="48"/>
      <c r="L30" s="48"/>
      <c r="M30" s="48"/>
      <c r="N30" s="48">
        <v>9</v>
      </c>
      <c r="O30" s="48">
        <v>90</v>
      </c>
      <c r="P30" s="48"/>
      <c r="Q30" s="48"/>
      <c r="R30" t="s">
        <v>34</v>
      </c>
      <c r="S30" s="49" t="s">
        <v>34</v>
      </c>
    </row>
    <row r="31" spans="1:19" x14ac:dyDescent="0.25">
      <c r="A31" s="48">
        <v>44</v>
      </c>
      <c r="B31" s="48"/>
      <c r="C31" s="48"/>
      <c r="D31" s="48"/>
      <c r="E31" s="48">
        <v>41</v>
      </c>
      <c r="F31" s="48">
        <v>24</v>
      </c>
      <c r="G31" s="48">
        <v>25</v>
      </c>
      <c r="H31" s="48"/>
      <c r="I31" s="48">
        <v>17</v>
      </c>
      <c r="J31" s="48">
        <v>18</v>
      </c>
      <c r="K31" s="48"/>
      <c r="L31" s="48"/>
      <c r="M31" s="48"/>
      <c r="N31" s="48">
        <v>6</v>
      </c>
      <c r="O31" s="48">
        <v>90</v>
      </c>
      <c r="P31" s="48"/>
      <c r="Q31" s="48"/>
      <c r="R31" t="s">
        <v>34</v>
      </c>
      <c r="S31" s="49" t="s">
        <v>34</v>
      </c>
    </row>
    <row r="32" spans="1:19" x14ac:dyDescent="0.25">
      <c r="A32" s="48">
        <v>33</v>
      </c>
      <c r="B32" s="48">
        <v>734</v>
      </c>
      <c r="C32" s="48" t="s">
        <v>30</v>
      </c>
      <c r="D32" s="48" t="s">
        <v>26</v>
      </c>
      <c r="E32" s="48">
        <v>16</v>
      </c>
      <c r="F32" s="48">
        <v>23</v>
      </c>
      <c r="G32" s="48">
        <v>23</v>
      </c>
      <c r="H32" s="48"/>
      <c r="I32" s="48">
        <v>18</v>
      </c>
      <c r="J32" s="48">
        <v>18</v>
      </c>
      <c r="K32" s="48"/>
      <c r="L32" s="48"/>
      <c r="M32" s="48"/>
      <c r="N32" s="48">
        <v>8</v>
      </c>
      <c r="O32" s="48">
        <v>90</v>
      </c>
      <c r="P32" s="48">
        <v>2</v>
      </c>
      <c r="Q32" s="48">
        <v>360</v>
      </c>
      <c r="R32">
        <v>0</v>
      </c>
      <c r="S32" s="49" t="s">
        <v>38</v>
      </c>
    </row>
    <row r="33" spans="1:19" x14ac:dyDescent="0.25">
      <c r="A33" s="48">
        <v>34</v>
      </c>
      <c r="B33" s="48"/>
      <c r="C33" s="48"/>
      <c r="D33" s="48"/>
      <c r="E33" s="48">
        <v>18</v>
      </c>
      <c r="F33" s="48">
        <v>23</v>
      </c>
      <c r="G33" s="48">
        <v>23</v>
      </c>
      <c r="H33" s="48"/>
      <c r="I33" s="48">
        <v>18</v>
      </c>
      <c r="J33" s="48">
        <v>17</v>
      </c>
      <c r="K33" s="48"/>
      <c r="L33" s="48"/>
      <c r="M33" s="48"/>
      <c r="N33" s="48">
        <v>9</v>
      </c>
      <c r="O33" s="48">
        <v>90</v>
      </c>
      <c r="P33" s="48"/>
      <c r="Q33" s="48"/>
      <c r="R33" t="s">
        <v>34</v>
      </c>
      <c r="S33" s="49" t="s">
        <v>34</v>
      </c>
    </row>
    <row r="34" spans="1:19" x14ac:dyDescent="0.25">
      <c r="A34" s="48">
        <v>35</v>
      </c>
      <c r="B34" s="48"/>
      <c r="C34" s="48"/>
      <c r="D34" s="48"/>
      <c r="E34" s="48">
        <v>15</v>
      </c>
      <c r="F34" s="48">
        <v>23</v>
      </c>
      <c r="G34" s="48">
        <v>23</v>
      </c>
      <c r="H34" s="48"/>
      <c r="I34" s="48">
        <v>17</v>
      </c>
      <c r="J34" s="48">
        <v>17</v>
      </c>
      <c r="K34" s="48"/>
      <c r="L34" s="48"/>
      <c r="M34" s="48"/>
      <c r="N34" s="48">
        <v>9</v>
      </c>
      <c r="O34" s="48">
        <v>89</v>
      </c>
      <c r="P34" s="48"/>
      <c r="Q34" s="48"/>
      <c r="R34" t="s">
        <v>34</v>
      </c>
      <c r="S34" s="49" t="s">
        <v>34</v>
      </c>
    </row>
    <row r="35" spans="1:19" x14ac:dyDescent="0.25">
      <c r="A35" s="48">
        <v>36</v>
      </c>
      <c r="B35" s="48"/>
      <c r="C35" s="48"/>
      <c r="D35" s="48"/>
      <c r="E35" s="48">
        <v>40</v>
      </c>
      <c r="F35" s="48">
        <v>23</v>
      </c>
      <c r="G35" s="48">
        <v>22</v>
      </c>
      <c r="H35" s="48"/>
      <c r="I35" s="48">
        <v>17</v>
      </c>
      <c r="J35" s="48">
        <v>17</v>
      </c>
      <c r="K35" s="48"/>
      <c r="L35" s="48"/>
      <c r="M35" s="48">
        <v>1</v>
      </c>
      <c r="N35" s="48">
        <v>9</v>
      </c>
      <c r="O35" s="48">
        <v>89</v>
      </c>
      <c r="P35" s="48"/>
      <c r="Q35" s="48"/>
      <c r="R35" t="s">
        <v>34</v>
      </c>
      <c r="S35" s="49" t="s">
        <v>34</v>
      </c>
    </row>
    <row r="36" spans="1:19" x14ac:dyDescent="0.25">
      <c r="A36" s="48">
        <v>21</v>
      </c>
      <c r="B36" s="48">
        <v>747</v>
      </c>
      <c r="C36" s="48" t="s">
        <v>28</v>
      </c>
      <c r="D36" s="48" t="s">
        <v>26</v>
      </c>
      <c r="E36" s="48">
        <v>37</v>
      </c>
      <c r="F36" s="48">
        <v>23</v>
      </c>
      <c r="G36" s="48">
        <v>24</v>
      </c>
      <c r="H36" s="48"/>
      <c r="I36" s="48">
        <v>17</v>
      </c>
      <c r="J36" s="48">
        <v>17</v>
      </c>
      <c r="K36" s="48"/>
      <c r="L36" s="48"/>
      <c r="M36" s="48"/>
      <c r="N36" s="48">
        <v>9</v>
      </c>
      <c r="O36" s="48">
        <v>90</v>
      </c>
      <c r="P36" s="48">
        <v>2</v>
      </c>
      <c r="Q36" s="48">
        <v>359</v>
      </c>
      <c r="R36" t="s">
        <v>34</v>
      </c>
      <c r="S36" s="49" t="s">
        <v>39</v>
      </c>
    </row>
    <row r="37" spans="1:19" x14ac:dyDescent="0.25">
      <c r="A37" s="48">
        <v>22</v>
      </c>
      <c r="B37" s="48"/>
      <c r="C37" s="48"/>
      <c r="D37" s="48"/>
      <c r="E37" s="48">
        <v>50</v>
      </c>
      <c r="F37" s="48">
        <v>23</v>
      </c>
      <c r="G37" s="48">
        <v>23</v>
      </c>
      <c r="H37" s="48"/>
      <c r="I37" s="48">
        <v>17</v>
      </c>
      <c r="J37" s="48">
        <v>17</v>
      </c>
      <c r="K37" s="48"/>
      <c r="L37" s="48"/>
      <c r="M37" s="48"/>
      <c r="N37" s="48">
        <v>9</v>
      </c>
      <c r="O37" s="48">
        <v>89</v>
      </c>
      <c r="P37" s="48"/>
      <c r="Q37" s="48"/>
      <c r="R37" t="s">
        <v>34</v>
      </c>
      <c r="S37" s="49" t="s">
        <v>34</v>
      </c>
    </row>
    <row r="38" spans="1:19" x14ac:dyDescent="0.25">
      <c r="A38" s="48">
        <v>23</v>
      </c>
      <c r="B38" s="48"/>
      <c r="C38" s="48"/>
      <c r="D38" s="48"/>
      <c r="E38" s="48">
        <v>31</v>
      </c>
      <c r="F38" s="48">
        <v>23</v>
      </c>
      <c r="G38" s="48">
        <v>23</v>
      </c>
      <c r="H38" s="48"/>
      <c r="I38" s="48">
        <v>17</v>
      </c>
      <c r="J38" s="48">
        <v>16</v>
      </c>
      <c r="K38" s="48"/>
      <c r="L38" s="48"/>
      <c r="M38" s="48"/>
      <c r="N38" s="48">
        <v>9</v>
      </c>
      <c r="O38" s="48">
        <v>88</v>
      </c>
      <c r="P38" s="48"/>
      <c r="Q38" s="48"/>
      <c r="R38" t="s">
        <v>34</v>
      </c>
      <c r="S38" s="49" t="s">
        <v>34</v>
      </c>
    </row>
    <row r="39" spans="1:19" x14ac:dyDescent="0.25">
      <c r="A39" s="48">
        <v>24</v>
      </c>
      <c r="B39" s="48"/>
      <c r="C39" s="48"/>
      <c r="D39" s="48"/>
      <c r="E39" s="48">
        <v>33</v>
      </c>
      <c r="F39" s="48">
        <v>23</v>
      </c>
      <c r="G39" s="48">
        <v>23</v>
      </c>
      <c r="H39" s="48"/>
      <c r="I39" s="48">
        <v>17</v>
      </c>
      <c r="J39" s="48">
        <v>17</v>
      </c>
      <c r="K39" s="48"/>
      <c r="L39" s="48"/>
      <c r="M39" s="48">
        <v>1</v>
      </c>
      <c r="N39" s="48">
        <v>9</v>
      </c>
      <c r="O39" s="48">
        <v>90</v>
      </c>
      <c r="P39" s="48"/>
      <c r="Q39" s="48"/>
      <c r="R39" t="s">
        <v>34</v>
      </c>
      <c r="S39" s="49" t="s">
        <v>34</v>
      </c>
    </row>
    <row r="40" spans="1:19" x14ac:dyDescent="0.25">
      <c r="A40" s="48">
        <v>9</v>
      </c>
      <c r="B40" s="48">
        <v>223</v>
      </c>
      <c r="C40" s="48" t="s">
        <v>27</v>
      </c>
      <c r="D40" s="48" t="s">
        <v>26</v>
      </c>
      <c r="E40" s="48">
        <v>44</v>
      </c>
      <c r="F40" s="48">
        <v>23</v>
      </c>
      <c r="G40" s="48">
        <v>23</v>
      </c>
      <c r="H40" s="48"/>
      <c r="I40" s="48">
        <v>17</v>
      </c>
      <c r="J40" s="48">
        <v>17</v>
      </c>
      <c r="K40" s="48"/>
      <c r="L40" s="48"/>
      <c r="M40" s="48"/>
      <c r="N40" s="48">
        <v>9</v>
      </c>
      <c r="O40" s="48">
        <v>89</v>
      </c>
      <c r="P40" s="48">
        <v>3</v>
      </c>
      <c r="Q40" s="48">
        <v>355</v>
      </c>
      <c r="R40" t="s">
        <v>34</v>
      </c>
      <c r="S40" s="49" t="s">
        <v>49</v>
      </c>
    </row>
    <row r="41" spans="1:19" x14ac:dyDescent="0.25">
      <c r="A41" s="48">
        <v>10</v>
      </c>
      <c r="B41" s="48"/>
      <c r="C41" s="48"/>
      <c r="D41" s="48"/>
      <c r="E41" s="48">
        <v>6</v>
      </c>
      <c r="F41" s="48">
        <v>23</v>
      </c>
      <c r="G41" s="48">
        <v>22</v>
      </c>
      <c r="H41" s="48"/>
      <c r="I41" s="48">
        <v>17</v>
      </c>
      <c r="J41" s="48">
        <v>16</v>
      </c>
      <c r="K41" s="48"/>
      <c r="L41" s="48"/>
      <c r="M41" s="48"/>
      <c r="N41" s="48">
        <v>9</v>
      </c>
      <c r="O41" s="48">
        <v>87</v>
      </c>
      <c r="P41" s="48"/>
      <c r="Q41" s="48"/>
      <c r="R41" t="s">
        <v>34</v>
      </c>
      <c r="S41" s="49" t="s">
        <v>34</v>
      </c>
    </row>
    <row r="42" spans="1:19" x14ac:dyDescent="0.25">
      <c r="A42" s="48">
        <v>11</v>
      </c>
      <c r="B42" s="48"/>
      <c r="C42" s="48"/>
      <c r="D42" s="48"/>
      <c r="E42" s="48">
        <v>27</v>
      </c>
      <c r="F42" s="48">
        <v>23</v>
      </c>
      <c r="G42" s="48">
        <v>22</v>
      </c>
      <c r="H42" s="48"/>
      <c r="I42" s="48">
        <v>17</v>
      </c>
      <c r="J42" s="48">
        <v>17</v>
      </c>
      <c r="K42" s="48"/>
      <c r="L42" s="48"/>
      <c r="M42" s="48"/>
      <c r="N42" s="48">
        <v>9</v>
      </c>
      <c r="O42" s="48">
        <v>88</v>
      </c>
      <c r="P42" s="48"/>
      <c r="Q42" s="48"/>
      <c r="R42" t="s">
        <v>34</v>
      </c>
      <c r="S42" s="49" t="s">
        <v>34</v>
      </c>
    </row>
    <row r="43" spans="1:19" x14ac:dyDescent="0.25">
      <c r="A43" s="48">
        <v>12</v>
      </c>
      <c r="B43" s="48"/>
      <c r="C43" s="48"/>
      <c r="D43" s="48"/>
      <c r="E43" s="48">
        <v>23</v>
      </c>
      <c r="F43" s="48">
        <v>23</v>
      </c>
      <c r="G43" s="48">
        <v>23</v>
      </c>
      <c r="H43" s="48"/>
      <c r="I43" s="48">
        <v>17</v>
      </c>
      <c r="J43" s="48">
        <v>16</v>
      </c>
      <c r="K43" s="48"/>
      <c r="L43" s="48"/>
      <c r="M43" s="48"/>
      <c r="N43" s="48">
        <v>9</v>
      </c>
      <c r="O43" s="48">
        <v>88</v>
      </c>
      <c r="P43" s="48"/>
      <c r="Q43" s="48"/>
      <c r="R43" t="s">
        <v>34</v>
      </c>
      <c r="S43" s="49" t="s">
        <v>34</v>
      </c>
    </row>
    <row r="44" spans="1:19" x14ac:dyDescent="0.25">
      <c r="A44" s="48">
        <v>17</v>
      </c>
      <c r="B44" s="48">
        <v>747</v>
      </c>
      <c r="C44" s="48" t="s">
        <v>28</v>
      </c>
      <c r="D44" s="48" t="s">
        <v>26</v>
      </c>
      <c r="E44" s="48">
        <v>44</v>
      </c>
      <c r="F44" s="48">
        <v>23</v>
      </c>
      <c r="G44" s="48">
        <v>23</v>
      </c>
      <c r="H44" s="48"/>
      <c r="I44" s="48">
        <v>16</v>
      </c>
      <c r="J44" s="48">
        <v>16</v>
      </c>
      <c r="K44" s="48"/>
      <c r="L44" s="48"/>
      <c r="M44" s="48"/>
      <c r="N44" s="48">
        <v>9</v>
      </c>
      <c r="O44" s="48">
        <v>87</v>
      </c>
      <c r="P44" s="48">
        <v>1</v>
      </c>
      <c r="Q44" s="48">
        <v>352</v>
      </c>
      <c r="R44" t="s">
        <v>34</v>
      </c>
      <c r="S44" s="49" t="s">
        <v>40</v>
      </c>
    </row>
    <row r="45" spans="1:19" x14ac:dyDescent="0.25">
      <c r="A45" s="48">
        <v>18</v>
      </c>
      <c r="B45" s="48"/>
      <c r="C45" s="48"/>
      <c r="D45" s="48"/>
      <c r="E45" s="48">
        <v>32</v>
      </c>
      <c r="F45" s="48">
        <v>23</v>
      </c>
      <c r="G45" s="48">
        <v>23</v>
      </c>
      <c r="H45" s="48"/>
      <c r="I45" s="48">
        <v>16</v>
      </c>
      <c r="J45" s="48">
        <v>15</v>
      </c>
      <c r="K45" s="48"/>
      <c r="L45" s="48"/>
      <c r="M45" s="48">
        <v>1</v>
      </c>
      <c r="N45" s="48">
        <v>9</v>
      </c>
      <c r="O45" s="48">
        <v>87</v>
      </c>
      <c r="P45" s="48"/>
      <c r="Q45" s="48"/>
      <c r="R45" t="s">
        <v>34</v>
      </c>
      <c r="S45" s="49" t="s">
        <v>34</v>
      </c>
    </row>
    <row r="46" spans="1:19" x14ac:dyDescent="0.25">
      <c r="A46" s="48">
        <v>19</v>
      </c>
      <c r="B46" s="48"/>
      <c r="C46" s="48"/>
      <c r="D46" s="48"/>
      <c r="E46" s="48">
        <v>79</v>
      </c>
      <c r="F46" s="48">
        <v>23</v>
      </c>
      <c r="G46" s="48">
        <v>24</v>
      </c>
      <c r="H46" s="48"/>
      <c r="I46" s="48">
        <v>17</v>
      </c>
      <c r="J46" s="48">
        <v>16</v>
      </c>
      <c r="K46" s="48"/>
      <c r="L46" s="48"/>
      <c r="M46" s="48"/>
      <c r="N46" s="48">
        <v>9</v>
      </c>
      <c r="O46" s="48">
        <v>89</v>
      </c>
      <c r="P46" s="48"/>
      <c r="Q46" s="48"/>
      <c r="R46" t="s">
        <v>34</v>
      </c>
      <c r="S46" s="49" t="s">
        <v>34</v>
      </c>
    </row>
    <row r="47" spans="1:19" x14ac:dyDescent="0.25">
      <c r="A47" s="48">
        <v>20</v>
      </c>
      <c r="B47" s="48"/>
      <c r="C47" s="48"/>
      <c r="D47" s="48"/>
      <c r="E47" s="48">
        <v>21</v>
      </c>
      <c r="F47" s="48">
        <v>23</v>
      </c>
      <c r="G47" s="48">
        <v>22</v>
      </c>
      <c r="H47" s="48"/>
      <c r="I47" s="48">
        <v>17</v>
      </c>
      <c r="J47" s="48">
        <v>17</v>
      </c>
      <c r="K47" s="48"/>
      <c r="L47" s="48"/>
      <c r="M47" s="48"/>
      <c r="N47" s="48">
        <v>9</v>
      </c>
      <c r="O47" s="48">
        <v>88</v>
      </c>
      <c r="P47" s="48"/>
      <c r="Q47" s="48"/>
      <c r="R47" t="s">
        <v>34</v>
      </c>
      <c r="S47" s="49" t="s">
        <v>34</v>
      </c>
    </row>
    <row r="48" spans="1:19" x14ac:dyDescent="0.25">
      <c r="A48" s="48">
        <v>1</v>
      </c>
      <c r="B48" s="48">
        <v>784</v>
      </c>
      <c r="C48" s="48" t="s">
        <v>25</v>
      </c>
      <c r="D48" s="48" t="s">
        <v>26</v>
      </c>
      <c r="E48" s="48">
        <v>12</v>
      </c>
      <c r="F48" s="48">
        <v>23</v>
      </c>
      <c r="G48" s="48">
        <v>23</v>
      </c>
      <c r="H48" s="48"/>
      <c r="I48" s="48">
        <v>16</v>
      </c>
      <c r="J48" s="48">
        <v>16</v>
      </c>
      <c r="K48" s="48"/>
      <c r="L48" s="48"/>
      <c r="M48" s="48"/>
      <c r="N48" s="48">
        <v>9</v>
      </c>
      <c r="O48" s="48">
        <v>87</v>
      </c>
      <c r="P48" s="48">
        <v>1</v>
      </c>
      <c r="Q48" s="48">
        <v>351</v>
      </c>
      <c r="R48" t="s">
        <v>34</v>
      </c>
      <c r="S48" s="49" t="s">
        <v>41</v>
      </c>
    </row>
    <row r="49" spans="1:19" x14ac:dyDescent="0.25">
      <c r="A49" s="48">
        <v>2</v>
      </c>
      <c r="B49" s="48"/>
      <c r="C49" s="48"/>
      <c r="D49" s="48"/>
      <c r="E49" s="48">
        <v>10</v>
      </c>
      <c r="F49" s="48">
        <v>23</v>
      </c>
      <c r="G49" s="48">
        <v>22</v>
      </c>
      <c r="H49" s="48"/>
      <c r="I49" s="48">
        <v>16</v>
      </c>
      <c r="J49" s="48">
        <v>16</v>
      </c>
      <c r="K49" s="48"/>
      <c r="L49" s="48"/>
      <c r="M49" s="48"/>
      <c r="N49" s="48">
        <v>9</v>
      </c>
      <c r="O49" s="48">
        <v>86</v>
      </c>
      <c r="P49" s="48"/>
      <c r="Q49" s="48"/>
      <c r="R49" t="s">
        <v>34</v>
      </c>
      <c r="S49" s="49" t="s">
        <v>34</v>
      </c>
    </row>
    <row r="50" spans="1:19" x14ac:dyDescent="0.25">
      <c r="A50" s="48">
        <v>3</v>
      </c>
      <c r="B50" s="48"/>
      <c r="C50" s="48"/>
      <c r="D50" s="48"/>
      <c r="E50" s="48">
        <v>32</v>
      </c>
      <c r="F50" s="48">
        <v>23</v>
      </c>
      <c r="G50" s="48">
        <v>23</v>
      </c>
      <c r="H50" s="48"/>
      <c r="I50" s="48">
        <v>17</v>
      </c>
      <c r="J50" s="48">
        <v>16</v>
      </c>
      <c r="K50" s="48"/>
      <c r="L50" s="48"/>
      <c r="M50" s="48"/>
      <c r="N50" s="48">
        <v>9</v>
      </c>
      <c r="O50" s="48">
        <v>88</v>
      </c>
      <c r="P50" s="48"/>
      <c r="Q50" s="48"/>
      <c r="R50" t="s">
        <v>34</v>
      </c>
      <c r="S50" s="49" t="s">
        <v>34</v>
      </c>
    </row>
    <row r="51" spans="1:19" x14ac:dyDescent="0.25">
      <c r="A51" s="48">
        <v>4</v>
      </c>
      <c r="B51" s="48"/>
      <c r="C51" s="48"/>
      <c r="D51" s="48"/>
      <c r="E51" s="48">
        <v>6</v>
      </c>
      <c r="F51" s="48">
        <v>23</v>
      </c>
      <c r="G51" s="48">
        <v>23</v>
      </c>
      <c r="H51" s="48"/>
      <c r="I51" s="48">
        <v>17</v>
      </c>
      <c r="J51" s="48">
        <v>17</v>
      </c>
      <c r="K51" s="48"/>
      <c r="L51" s="48"/>
      <c r="M51" s="48"/>
      <c r="N51" s="48">
        <v>9</v>
      </c>
      <c r="O51" s="48">
        <v>89</v>
      </c>
      <c r="P51" s="48"/>
      <c r="Q51" s="48"/>
      <c r="R51" t="s">
        <v>34</v>
      </c>
      <c r="S51" s="49" t="s">
        <v>34</v>
      </c>
    </row>
    <row r="52" spans="1:19" x14ac:dyDescent="0.25">
      <c r="A52" s="48">
        <v>13</v>
      </c>
      <c r="B52" s="48">
        <v>223</v>
      </c>
      <c r="C52" s="48" t="s">
        <v>27</v>
      </c>
      <c r="D52" s="48" t="s">
        <v>26</v>
      </c>
      <c r="E52" s="48">
        <v>42</v>
      </c>
      <c r="F52" s="48">
        <v>23</v>
      </c>
      <c r="G52" s="48">
        <v>22</v>
      </c>
      <c r="H52" s="48"/>
      <c r="I52" s="48">
        <v>17</v>
      </c>
      <c r="J52" s="48">
        <v>16</v>
      </c>
      <c r="K52" s="48"/>
      <c r="L52" s="48"/>
      <c r="M52" s="48"/>
      <c r="N52" s="48">
        <v>9</v>
      </c>
      <c r="O52" s="48">
        <v>87</v>
      </c>
      <c r="P52" s="48"/>
      <c r="Q52" s="48">
        <v>347</v>
      </c>
      <c r="R52" t="s">
        <v>34</v>
      </c>
      <c r="S52" s="49" t="s">
        <v>42</v>
      </c>
    </row>
    <row r="53" spans="1:19" x14ac:dyDescent="0.25">
      <c r="A53" s="48">
        <v>14</v>
      </c>
      <c r="B53" s="48"/>
      <c r="C53" s="48"/>
      <c r="D53" s="48"/>
      <c r="E53" s="48">
        <v>48</v>
      </c>
      <c r="F53" s="48">
        <v>23</v>
      </c>
      <c r="G53" s="48">
        <v>22</v>
      </c>
      <c r="H53" s="48"/>
      <c r="I53" s="48">
        <v>17</v>
      </c>
      <c r="J53" s="48">
        <v>17</v>
      </c>
      <c r="K53" s="48"/>
      <c r="L53" s="48"/>
      <c r="M53" s="48"/>
      <c r="N53" s="48">
        <v>9</v>
      </c>
      <c r="O53" s="48">
        <v>88</v>
      </c>
      <c r="P53" s="48"/>
      <c r="Q53" s="48"/>
      <c r="R53" t="s">
        <v>34</v>
      </c>
      <c r="S53" s="49" t="s">
        <v>34</v>
      </c>
    </row>
    <row r="54" spans="1:19" x14ac:dyDescent="0.25">
      <c r="A54" s="48">
        <v>15</v>
      </c>
      <c r="B54" s="48"/>
      <c r="C54" s="48"/>
      <c r="D54" s="48"/>
      <c r="E54" s="48">
        <v>37</v>
      </c>
      <c r="F54" s="48">
        <v>23</v>
      </c>
      <c r="G54" s="48">
        <v>23</v>
      </c>
      <c r="H54" s="48"/>
      <c r="I54" s="48">
        <v>16</v>
      </c>
      <c r="J54" s="48">
        <v>15</v>
      </c>
      <c r="K54" s="48"/>
      <c r="L54" s="48"/>
      <c r="M54" s="48"/>
      <c r="N54" s="48">
        <v>9</v>
      </c>
      <c r="O54" s="48">
        <v>86</v>
      </c>
      <c r="P54" s="48"/>
      <c r="Q54" s="48"/>
      <c r="R54" t="s">
        <v>34</v>
      </c>
      <c r="S54" s="49" t="s">
        <v>34</v>
      </c>
    </row>
    <row r="55" spans="1:19" x14ac:dyDescent="0.25">
      <c r="A55" s="48">
        <v>16</v>
      </c>
      <c r="B55" s="48"/>
      <c r="C55" s="48"/>
      <c r="D55" s="48"/>
      <c r="E55" s="48">
        <v>38</v>
      </c>
      <c r="F55" s="48">
        <v>23</v>
      </c>
      <c r="G55" s="48">
        <v>23</v>
      </c>
      <c r="H55" s="48"/>
      <c r="I55" s="48">
        <v>16</v>
      </c>
      <c r="J55" s="48">
        <v>15</v>
      </c>
      <c r="K55" s="48"/>
      <c r="L55" s="48"/>
      <c r="M55" s="48"/>
      <c r="N55" s="48">
        <v>9</v>
      </c>
      <c r="O55" s="48">
        <v>86</v>
      </c>
      <c r="P55" s="48"/>
      <c r="Q55" s="48"/>
      <c r="R55" t="s">
        <v>34</v>
      </c>
      <c r="S55" s="49" t="s">
        <v>34</v>
      </c>
    </row>
    <row r="56" spans="1:19" x14ac:dyDescent="0.25">
      <c r="A56" s="48">
        <v>25</v>
      </c>
      <c r="B56" s="48">
        <v>747</v>
      </c>
      <c r="C56" s="48" t="s">
        <v>28</v>
      </c>
      <c r="D56" s="48" t="s">
        <v>26</v>
      </c>
      <c r="E56" s="48">
        <v>28</v>
      </c>
      <c r="F56" s="48">
        <v>23</v>
      </c>
      <c r="G56" s="48">
        <v>23</v>
      </c>
      <c r="H56" s="48"/>
      <c r="I56" s="48">
        <v>17</v>
      </c>
      <c r="J56" s="48">
        <v>16</v>
      </c>
      <c r="K56" s="48"/>
      <c r="L56" s="48"/>
      <c r="M56" s="48"/>
      <c r="N56" s="48">
        <v>9</v>
      </c>
      <c r="O56" s="48">
        <v>88</v>
      </c>
      <c r="P56" s="48"/>
      <c r="Q56" s="48">
        <v>327</v>
      </c>
      <c r="R56" t="s">
        <v>34</v>
      </c>
      <c r="S56" s="49" t="s">
        <v>43</v>
      </c>
    </row>
    <row r="57" spans="1:19" x14ac:dyDescent="0.25">
      <c r="A57" s="48">
        <v>26</v>
      </c>
      <c r="B57" s="48"/>
      <c r="C57" s="48"/>
      <c r="D57" s="48"/>
      <c r="E57" s="48">
        <v>67</v>
      </c>
      <c r="F57" s="48">
        <v>22</v>
      </c>
      <c r="G57" s="48">
        <v>22</v>
      </c>
      <c r="H57" s="48"/>
      <c r="I57" s="48">
        <v>16</v>
      </c>
      <c r="J57" s="48"/>
      <c r="K57" s="48"/>
      <c r="L57" s="48"/>
      <c r="M57" s="48"/>
      <c r="N57" s="48">
        <v>4</v>
      </c>
      <c r="O57" s="48">
        <v>64</v>
      </c>
      <c r="P57" s="48"/>
      <c r="Q57" s="48"/>
      <c r="R57" t="s">
        <v>34</v>
      </c>
      <c r="S57" s="49" t="s">
        <v>34</v>
      </c>
    </row>
    <row r="58" spans="1:19" x14ac:dyDescent="0.25">
      <c r="A58" s="48">
        <v>27</v>
      </c>
      <c r="B58" s="48"/>
      <c r="C58" s="48"/>
      <c r="D58" s="48"/>
      <c r="E58" s="48">
        <v>45</v>
      </c>
      <c r="F58" s="48">
        <v>23</v>
      </c>
      <c r="G58" s="48">
        <v>22</v>
      </c>
      <c r="H58" s="48"/>
      <c r="I58" s="48">
        <v>16</v>
      </c>
      <c r="J58" s="48">
        <v>16</v>
      </c>
      <c r="K58" s="48"/>
      <c r="L58" s="48"/>
      <c r="M58" s="48"/>
      <c r="N58" s="48">
        <v>9</v>
      </c>
      <c r="O58" s="48">
        <v>86</v>
      </c>
      <c r="P58" s="48"/>
      <c r="Q58" s="48"/>
      <c r="R58" t="s">
        <v>34</v>
      </c>
      <c r="S58" s="49" t="s">
        <v>34</v>
      </c>
    </row>
    <row r="59" spans="1:19" x14ac:dyDescent="0.25">
      <c r="A59" s="48">
        <v>28</v>
      </c>
      <c r="B59" s="48"/>
      <c r="C59" s="48"/>
      <c r="D59" s="48"/>
      <c r="E59" s="48">
        <v>70</v>
      </c>
      <c r="F59" s="48">
        <v>23</v>
      </c>
      <c r="G59" s="48">
        <v>23</v>
      </c>
      <c r="H59" s="48"/>
      <c r="I59" s="48">
        <v>17</v>
      </c>
      <c r="J59" s="48">
        <v>17</v>
      </c>
      <c r="K59" s="48"/>
      <c r="L59" s="48"/>
      <c r="M59" s="48"/>
      <c r="N59" s="48">
        <v>9</v>
      </c>
      <c r="O59" s="48">
        <v>89</v>
      </c>
      <c r="P59" s="48"/>
      <c r="Q59" s="48"/>
      <c r="R59" t="s">
        <v>34</v>
      </c>
      <c r="S59" s="49" t="s">
        <v>34</v>
      </c>
    </row>
    <row r="60" spans="1:19" x14ac:dyDescent="0.25">
      <c r="A60" s="48">
        <v>29</v>
      </c>
      <c r="B60" s="48">
        <v>767</v>
      </c>
      <c r="C60" s="48" t="s">
        <v>29</v>
      </c>
      <c r="D60" s="48" t="s">
        <v>26</v>
      </c>
      <c r="E60" s="48">
        <v>14</v>
      </c>
      <c r="F60" s="48">
        <v>23</v>
      </c>
      <c r="G60" s="48">
        <v>22</v>
      </c>
      <c r="H60" s="48"/>
      <c r="I60" s="48">
        <v>16</v>
      </c>
      <c r="J60" s="48">
        <v>16</v>
      </c>
      <c r="K60" s="48"/>
      <c r="L60" s="48"/>
      <c r="M60" s="48"/>
      <c r="N60" s="48">
        <v>9</v>
      </c>
      <c r="O60" s="48">
        <v>86</v>
      </c>
      <c r="P60" s="48"/>
      <c r="Q60" s="48">
        <v>326</v>
      </c>
      <c r="R60" t="s">
        <v>34</v>
      </c>
      <c r="S60" s="49" t="s">
        <v>44</v>
      </c>
    </row>
    <row r="61" spans="1:19" x14ac:dyDescent="0.25">
      <c r="A61" s="48">
        <v>30</v>
      </c>
      <c r="B61" s="48"/>
      <c r="C61" s="48"/>
      <c r="D61" s="48"/>
      <c r="E61" s="48">
        <v>21</v>
      </c>
      <c r="F61" s="48">
        <v>23</v>
      </c>
      <c r="G61" s="48">
        <v>23</v>
      </c>
      <c r="H61" s="48"/>
      <c r="I61" s="48">
        <v>16</v>
      </c>
      <c r="J61" s="48"/>
      <c r="K61" s="48"/>
      <c r="L61" s="48"/>
      <c r="M61" s="48"/>
      <c r="N61" s="48">
        <v>5</v>
      </c>
      <c r="O61" s="48">
        <v>67</v>
      </c>
      <c r="P61" s="48"/>
      <c r="Q61" s="48"/>
      <c r="R61" t="s">
        <v>34</v>
      </c>
      <c r="S61" s="49" t="s">
        <v>34</v>
      </c>
    </row>
    <row r="62" spans="1:19" x14ac:dyDescent="0.25">
      <c r="A62" s="48">
        <v>31</v>
      </c>
      <c r="B62" s="48"/>
      <c r="C62" s="48"/>
      <c r="D62" s="48"/>
      <c r="E62" s="48">
        <v>7</v>
      </c>
      <c r="F62" s="48">
        <v>23</v>
      </c>
      <c r="G62" s="48">
        <v>22</v>
      </c>
      <c r="H62" s="48"/>
      <c r="I62" s="48">
        <v>16</v>
      </c>
      <c r="J62" s="48">
        <v>16</v>
      </c>
      <c r="K62" s="48"/>
      <c r="L62" s="48"/>
      <c r="M62" s="48"/>
      <c r="N62" s="48">
        <v>9</v>
      </c>
      <c r="O62" s="48">
        <v>86</v>
      </c>
      <c r="P62" s="48"/>
      <c r="Q62" s="48"/>
      <c r="R62" t="s">
        <v>34</v>
      </c>
      <c r="S62" s="49" t="s">
        <v>34</v>
      </c>
    </row>
    <row r="63" spans="1:19" x14ac:dyDescent="0.25">
      <c r="A63" s="48">
        <v>32</v>
      </c>
      <c r="B63" s="48"/>
      <c r="C63" s="48"/>
      <c r="D63" s="48"/>
      <c r="E63" s="48">
        <v>16</v>
      </c>
      <c r="F63" s="48">
        <v>23</v>
      </c>
      <c r="G63" s="48">
        <v>23</v>
      </c>
      <c r="H63" s="48"/>
      <c r="I63" s="48">
        <v>16</v>
      </c>
      <c r="J63" s="48">
        <v>16</v>
      </c>
      <c r="K63" s="48"/>
      <c r="L63" s="48"/>
      <c r="M63" s="48"/>
      <c r="N63" s="48">
        <v>9</v>
      </c>
      <c r="O63" s="48">
        <v>87</v>
      </c>
      <c r="P63" s="48"/>
      <c r="Q63" s="48"/>
      <c r="R63" t="s">
        <v>34</v>
      </c>
      <c r="S63" s="49" t="s">
        <v>34</v>
      </c>
    </row>
    <row r="64" spans="1:19" x14ac:dyDescent="0.25">
      <c r="A64" s="48">
        <v>5</v>
      </c>
      <c r="B64" s="48">
        <v>223</v>
      </c>
      <c r="C64" s="48" t="s">
        <v>27</v>
      </c>
      <c r="D64" s="48" t="s">
        <v>26</v>
      </c>
      <c r="E64" s="48">
        <v>24</v>
      </c>
      <c r="F64" s="48">
        <v>23</v>
      </c>
      <c r="G64" s="48">
        <v>22</v>
      </c>
      <c r="H64" s="48"/>
      <c r="I64" s="48">
        <v>17</v>
      </c>
      <c r="J64" s="48">
        <v>17</v>
      </c>
      <c r="K64" s="48"/>
      <c r="L64" s="48"/>
      <c r="M64" s="48"/>
      <c r="N64" s="48">
        <v>9</v>
      </c>
      <c r="O64" s="48">
        <v>88</v>
      </c>
      <c r="P64" s="48"/>
      <c r="Q64" s="48">
        <v>322</v>
      </c>
      <c r="R64" t="s">
        <v>34</v>
      </c>
      <c r="S64" s="49" t="s">
        <v>50</v>
      </c>
    </row>
    <row r="65" spans="1:19" x14ac:dyDescent="0.25">
      <c r="A65" s="48">
        <v>6</v>
      </c>
      <c r="B65" s="48"/>
      <c r="C65" s="48"/>
      <c r="D65" s="48"/>
      <c r="E65" s="48">
        <v>43</v>
      </c>
      <c r="F65" s="48">
        <v>23</v>
      </c>
      <c r="G65" s="48">
        <v>23</v>
      </c>
      <c r="H65" s="48"/>
      <c r="I65" s="48">
        <v>16</v>
      </c>
      <c r="J65" s="48">
        <v>10</v>
      </c>
      <c r="K65" s="48"/>
      <c r="L65" s="48"/>
      <c r="M65" s="48"/>
      <c r="N65" s="48">
        <v>8</v>
      </c>
      <c r="O65" s="48">
        <v>80</v>
      </c>
      <c r="P65" s="48"/>
      <c r="Q65" s="48"/>
      <c r="R65" t="s">
        <v>34</v>
      </c>
      <c r="S65" s="49" t="s">
        <v>34</v>
      </c>
    </row>
    <row r="66" spans="1:19" x14ac:dyDescent="0.25">
      <c r="A66" s="48">
        <v>7</v>
      </c>
      <c r="B66" s="48"/>
      <c r="C66" s="48"/>
      <c r="D66" s="48"/>
      <c r="E66" s="48">
        <v>72</v>
      </c>
      <c r="F66" s="48">
        <v>22</v>
      </c>
      <c r="G66" s="48">
        <v>22</v>
      </c>
      <c r="H66" s="48"/>
      <c r="I66" s="48">
        <v>16</v>
      </c>
      <c r="J66" s="48"/>
      <c r="K66" s="48"/>
      <c r="L66" s="48"/>
      <c r="M66" s="48"/>
      <c r="N66" s="48">
        <v>4</v>
      </c>
      <c r="O66" s="48">
        <v>64</v>
      </c>
      <c r="P66" s="48"/>
      <c r="Q66" s="48"/>
      <c r="R66" t="s">
        <v>34</v>
      </c>
      <c r="S66" s="49" t="s">
        <v>34</v>
      </c>
    </row>
    <row r="67" spans="1:19" x14ac:dyDescent="0.25">
      <c r="A67" s="48">
        <v>8</v>
      </c>
      <c r="B67" s="48"/>
      <c r="C67" s="48"/>
      <c r="D67" s="48"/>
      <c r="E67" s="48">
        <v>29</v>
      </c>
      <c r="F67" s="48">
        <v>23</v>
      </c>
      <c r="G67" s="48">
        <v>24</v>
      </c>
      <c r="H67" s="48"/>
      <c r="I67" s="48">
        <v>17</v>
      </c>
      <c r="J67" s="48">
        <v>17</v>
      </c>
      <c r="K67" s="48"/>
      <c r="L67" s="48"/>
      <c r="M67" s="48"/>
      <c r="N67" s="48">
        <v>9</v>
      </c>
      <c r="O67" s="48">
        <v>90</v>
      </c>
      <c r="P67" s="48"/>
      <c r="Q67" s="48"/>
      <c r="R67" t="s">
        <v>34</v>
      </c>
      <c r="S67" s="49" t="s">
        <v>34</v>
      </c>
    </row>
    <row r="68" spans="1:19" x14ac:dyDescent="0.25">
      <c r="R68" s="31"/>
      <c r="S68" s="31"/>
    </row>
    <row r="69" spans="1:19" x14ac:dyDescent="0.25">
      <c r="R69" s="31"/>
      <c r="S69" s="31"/>
    </row>
    <row r="70" spans="1:19" x14ac:dyDescent="0.25">
      <c r="R70" s="31"/>
      <c r="S70" s="31"/>
    </row>
    <row r="71" spans="1:19" x14ac:dyDescent="0.25">
      <c r="R71" s="31"/>
      <c r="S71" s="31"/>
    </row>
  </sheetData>
  <mergeCells count="9">
    <mergeCell ref="A14:R14"/>
    <mergeCell ref="A12:R12"/>
    <mergeCell ref="A2:R2"/>
    <mergeCell ref="A3:R3"/>
    <mergeCell ref="D4:K9"/>
    <mergeCell ref="B5:C5"/>
    <mergeCell ref="B6:C6"/>
    <mergeCell ref="B7:C7"/>
    <mergeCell ref="B8:C8"/>
  </mergeCells>
  <phoneticPr fontId="12" type="noConversion"/>
  <pageMargins left="0.7" right="0.7" top="0.75" bottom="0.75" header="0.3" footer="0.3"/>
  <drawing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R27"/>
  <sheetViews>
    <sheetView workbookViewId="0">
      <selection activeCell="C18" sqref="C18"/>
    </sheetView>
  </sheetViews>
  <sheetFormatPr baseColWidth="10" defaultColWidth="11.6640625" defaultRowHeight="13.8" x14ac:dyDescent="0.25"/>
  <cols>
    <col min="1" max="1" width="7.5546875" style="29" bestFit="1" customWidth="1"/>
    <col min="2" max="2" width="7.6640625" style="29" bestFit="1" customWidth="1"/>
    <col min="3" max="3" width="9.6640625" style="29" bestFit="1" customWidth="1"/>
    <col min="4" max="4" width="7.44140625" style="29" bestFit="1" customWidth="1"/>
    <col min="5" max="5" width="8.5546875" style="29" bestFit="1" customWidth="1"/>
    <col min="6" max="6" width="4.6640625" style="29" bestFit="1" customWidth="1"/>
    <col min="7" max="7" width="4.77734375" style="29" bestFit="1" customWidth="1"/>
    <col min="8" max="9" width="5.6640625" style="29" bestFit="1" customWidth="1"/>
    <col min="10" max="10" width="4.33203125" style="29" bestFit="1" customWidth="1"/>
    <col min="11" max="11" width="4.5546875" style="29" bestFit="1" customWidth="1"/>
    <col min="12" max="12" width="6.109375" style="29" bestFit="1" customWidth="1"/>
    <col min="13" max="13" width="4.44140625" style="29" bestFit="1" customWidth="1"/>
    <col min="14" max="14" width="4" style="29" bestFit="1" customWidth="1"/>
    <col min="15" max="15" width="5.88671875" style="29" bestFit="1" customWidth="1"/>
    <col min="16" max="16" width="11.5546875" style="29" bestFit="1" customWidth="1"/>
    <col min="17" max="18" width="7.77734375" style="29" bestFit="1" customWidth="1"/>
    <col min="19" max="16384" width="11.6640625" style="29"/>
  </cols>
  <sheetData>
    <row r="2" spans="1:18" ht="17.399999999999999" x14ac:dyDescent="0.25">
      <c r="A2" s="98" t="s">
        <v>32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</row>
    <row r="3" spans="1:18" ht="10.199999999999999" customHeight="1" x14ac:dyDescent="0.25">
      <c r="A3" s="100" t="s">
        <v>1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</row>
    <row r="4" spans="1:18" ht="15.6" x14ac:dyDescent="0.3">
      <c r="A4" s="6"/>
      <c r="B4" s="6"/>
      <c r="C4" s="6"/>
      <c r="D4" s="101"/>
      <c r="E4" s="101"/>
      <c r="F4" s="101"/>
      <c r="G4" s="101"/>
      <c r="H4" s="101"/>
      <c r="I4" s="101"/>
      <c r="J4" s="101"/>
      <c r="K4" s="101"/>
      <c r="L4" s="6"/>
      <c r="M4" s="6"/>
      <c r="N4" s="6"/>
      <c r="O4" s="6"/>
      <c r="P4" s="6"/>
      <c r="Q4" s="6"/>
      <c r="R4" s="6"/>
    </row>
    <row r="5" spans="1:18" ht="15.6" x14ac:dyDescent="0.3">
      <c r="A5" s="6"/>
      <c r="B5" s="102" t="s">
        <v>2</v>
      </c>
      <c r="C5" s="102"/>
      <c r="D5" s="101"/>
      <c r="E5" s="101"/>
      <c r="F5" s="101"/>
      <c r="G5" s="101"/>
      <c r="H5" s="101"/>
      <c r="I5" s="101"/>
      <c r="J5" s="101"/>
      <c r="K5" s="101"/>
      <c r="L5" s="6"/>
      <c r="M5" s="6"/>
      <c r="N5" s="6"/>
      <c r="O5" s="6"/>
      <c r="P5" s="6"/>
      <c r="Q5" s="6"/>
      <c r="R5" s="6"/>
    </row>
    <row r="6" spans="1:18" ht="15.6" x14ac:dyDescent="0.3">
      <c r="A6" s="6"/>
      <c r="B6" s="103"/>
      <c r="C6" s="103"/>
      <c r="D6" s="101"/>
      <c r="E6" s="101"/>
      <c r="F6" s="101"/>
      <c r="G6" s="101"/>
      <c r="H6" s="101"/>
      <c r="I6" s="101"/>
      <c r="J6" s="101"/>
      <c r="K6" s="101"/>
      <c r="L6" s="6"/>
      <c r="M6" s="6"/>
      <c r="N6" s="6"/>
      <c r="O6" s="6"/>
      <c r="P6" s="6"/>
      <c r="Q6" s="6"/>
      <c r="R6" s="6"/>
    </row>
    <row r="7" spans="1:18" ht="15.6" x14ac:dyDescent="0.3">
      <c r="A7" s="6"/>
      <c r="B7" s="103"/>
      <c r="C7" s="103"/>
      <c r="D7" s="101"/>
      <c r="E7" s="101"/>
      <c r="F7" s="101"/>
      <c r="G7" s="101"/>
      <c r="H7" s="101"/>
      <c r="I7" s="101"/>
      <c r="J7" s="101"/>
      <c r="K7" s="101"/>
      <c r="L7" s="6"/>
      <c r="M7" s="6"/>
      <c r="N7" s="6"/>
      <c r="O7" s="6"/>
      <c r="P7" s="6"/>
      <c r="Q7" s="6"/>
      <c r="R7" s="6"/>
    </row>
    <row r="8" spans="1:18" ht="15.6" x14ac:dyDescent="0.3">
      <c r="A8" s="6"/>
      <c r="B8" s="103"/>
      <c r="C8" s="103"/>
      <c r="D8" s="101"/>
      <c r="E8" s="101"/>
      <c r="F8" s="101"/>
      <c r="G8" s="101"/>
      <c r="H8" s="101"/>
      <c r="I8" s="101"/>
      <c r="J8" s="101"/>
      <c r="K8" s="101"/>
      <c r="L8" s="6"/>
      <c r="M8" s="6"/>
      <c r="N8" s="6"/>
      <c r="O8" s="6"/>
      <c r="P8" s="6"/>
      <c r="Q8" s="6"/>
      <c r="R8" s="6"/>
    </row>
    <row r="9" spans="1:18" ht="15.6" x14ac:dyDescent="0.3">
      <c r="A9" s="6"/>
      <c r="B9" s="6"/>
      <c r="C9" s="6"/>
      <c r="D9" s="101"/>
      <c r="E9" s="101"/>
      <c r="F9" s="101"/>
      <c r="G9" s="101"/>
      <c r="H9" s="101"/>
      <c r="I9" s="101"/>
      <c r="J9" s="101"/>
      <c r="K9" s="101"/>
      <c r="L9" s="6"/>
      <c r="M9" s="6"/>
      <c r="N9" s="6"/>
      <c r="O9" s="6"/>
      <c r="P9" s="6"/>
      <c r="Q9" s="6"/>
      <c r="R9" s="6"/>
    </row>
    <row r="10" spans="1:18" ht="15.6" x14ac:dyDescent="0.3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</row>
    <row r="11" spans="1:18" ht="15.6" x14ac:dyDescent="0.3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</row>
    <row r="12" spans="1:18" ht="20.399999999999999" x14ac:dyDescent="0.25">
      <c r="A12" s="97" t="s">
        <v>3</v>
      </c>
      <c r="B12" s="97"/>
      <c r="C12" s="97"/>
      <c r="D12" s="97"/>
      <c r="E12" s="97"/>
      <c r="F12" s="97"/>
      <c r="G12" s="97"/>
      <c r="H12" s="97"/>
      <c r="I12" s="97"/>
      <c r="J12" s="97"/>
      <c r="K12" s="97"/>
      <c r="L12" s="97"/>
      <c r="M12" s="97"/>
      <c r="N12" s="97"/>
      <c r="O12" s="97"/>
      <c r="P12" s="97"/>
      <c r="Q12" s="97"/>
      <c r="R12" s="97"/>
    </row>
    <row r="15" spans="1:18" x14ac:dyDescent="0.25">
      <c r="A15" s="59" t="s">
        <v>5</v>
      </c>
      <c r="B15" s="59" t="s">
        <v>6</v>
      </c>
      <c r="C15" s="59" t="s">
        <v>7</v>
      </c>
      <c r="D15" s="59" t="s">
        <v>8</v>
      </c>
      <c r="E15" s="59" t="s">
        <v>9</v>
      </c>
      <c r="F15" s="59" t="s">
        <v>10</v>
      </c>
      <c r="G15" s="59" t="s">
        <v>11</v>
      </c>
      <c r="H15" s="59" t="s">
        <v>12</v>
      </c>
      <c r="I15" s="59" t="s">
        <v>13</v>
      </c>
      <c r="J15" s="59" t="s">
        <v>14</v>
      </c>
      <c r="K15" s="59" t="s">
        <v>15</v>
      </c>
      <c r="L15" s="59" t="s">
        <v>16</v>
      </c>
      <c r="M15" s="59" t="s">
        <v>17</v>
      </c>
      <c r="N15" s="59" t="s">
        <v>18</v>
      </c>
      <c r="O15" s="59" t="s">
        <v>19</v>
      </c>
      <c r="P15" s="59" t="s">
        <v>46</v>
      </c>
      <c r="Q15" s="59" t="s">
        <v>21</v>
      </c>
      <c r="R15" s="59" t="s">
        <v>45</v>
      </c>
    </row>
    <row r="16" spans="1:18" x14ac:dyDescent="0.25">
      <c r="A16" s="59">
        <v>203</v>
      </c>
      <c r="B16" s="59">
        <v>747</v>
      </c>
      <c r="C16" s="59" t="s">
        <v>28</v>
      </c>
      <c r="D16" s="59" t="s">
        <v>26</v>
      </c>
      <c r="E16" s="59">
        <v>54</v>
      </c>
      <c r="F16" s="59">
        <v>23</v>
      </c>
      <c r="G16" s="59">
        <v>23</v>
      </c>
      <c r="H16" s="59"/>
      <c r="I16" s="59">
        <v>17</v>
      </c>
      <c r="J16" s="59">
        <v>16</v>
      </c>
      <c r="K16" s="59"/>
      <c r="L16" s="59"/>
      <c r="M16" s="59"/>
      <c r="N16" s="59">
        <v>9</v>
      </c>
      <c r="O16" s="59">
        <v>88</v>
      </c>
      <c r="P16" s="59"/>
      <c r="Q16" s="59">
        <v>178</v>
      </c>
      <c r="R16" s="59">
        <v>1</v>
      </c>
    </row>
    <row r="17" spans="1:18" x14ac:dyDescent="0.25">
      <c r="A17" s="59">
        <v>204</v>
      </c>
      <c r="B17" s="59"/>
      <c r="C17" s="59"/>
      <c r="D17" s="59"/>
      <c r="E17" s="59">
        <v>53</v>
      </c>
      <c r="F17" s="59">
        <v>22</v>
      </c>
      <c r="G17" s="59">
        <v>22</v>
      </c>
      <c r="H17" s="59"/>
      <c r="I17" s="59">
        <v>17</v>
      </c>
      <c r="J17" s="59">
        <v>17</v>
      </c>
      <c r="K17" s="59">
        <v>2</v>
      </c>
      <c r="L17" s="59"/>
      <c r="M17" s="59">
        <v>1</v>
      </c>
      <c r="N17" s="59">
        <v>9</v>
      </c>
      <c r="O17" s="59">
        <v>90</v>
      </c>
      <c r="P17" s="59"/>
      <c r="Q17" s="59"/>
      <c r="R17" s="59"/>
    </row>
    <row r="18" spans="1:18" x14ac:dyDescent="0.25">
      <c r="A18" s="59"/>
      <c r="B18" s="59"/>
      <c r="C18" s="59"/>
      <c r="D18" s="59"/>
      <c r="E18" s="59">
        <v>2</v>
      </c>
      <c r="F18" s="59">
        <v>22</v>
      </c>
      <c r="G18" s="59">
        <v>23</v>
      </c>
      <c r="H18" s="59"/>
      <c r="I18" s="59">
        <v>17</v>
      </c>
      <c r="J18" s="59">
        <v>17</v>
      </c>
      <c r="K18" s="59">
        <v>1</v>
      </c>
      <c r="L18" s="59"/>
      <c r="M18" s="59">
        <v>1</v>
      </c>
      <c r="N18" s="59">
        <v>9</v>
      </c>
      <c r="O18" s="59">
        <v>90</v>
      </c>
      <c r="P18" s="59"/>
      <c r="Q18" s="59"/>
      <c r="R18" s="59"/>
    </row>
    <row r="19" spans="1:18" x14ac:dyDescent="0.25">
      <c r="A19" s="59"/>
      <c r="B19" s="59">
        <v>784</v>
      </c>
      <c r="C19" s="59" t="s">
        <v>27</v>
      </c>
      <c r="D19" s="59" t="s">
        <v>26</v>
      </c>
      <c r="E19" s="59">
        <v>1</v>
      </c>
      <c r="F19" s="59">
        <v>23</v>
      </c>
      <c r="G19" s="59">
        <v>23</v>
      </c>
      <c r="H19" s="59"/>
      <c r="I19" s="59">
        <v>17</v>
      </c>
      <c r="J19" s="59">
        <v>16</v>
      </c>
      <c r="K19" s="59"/>
      <c r="L19" s="59"/>
      <c r="M19" s="59"/>
      <c r="N19" s="59">
        <v>9</v>
      </c>
      <c r="O19" s="59">
        <v>88</v>
      </c>
      <c r="P19" s="59"/>
      <c r="Q19" s="59">
        <v>178</v>
      </c>
      <c r="R19" s="59">
        <v>2</v>
      </c>
    </row>
    <row r="20" spans="1:18" x14ac:dyDescent="0.25">
      <c r="A20" s="59">
        <v>209</v>
      </c>
      <c r="B20" s="59">
        <v>273</v>
      </c>
      <c r="C20" s="59" t="s">
        <v>10</v>
      </c>
      <c r="D20" s="59" t="s">
        <v>26</v>
      </c>
      <c r="E20" s="59">
        <v>15</v>
      </c>
      <c r="F20" s="59">
        <v>22</v>
      </c>
      <c r="G20" s="59">
        <v>22</v>
      </c>
      <c r="H20" s="59"/>
      <c r="I20" s="59">
        <v>17</v>
      </c>
      <c r="J20" s="59">
        <v>16</v>
      </c>
      <c r="K20" s="59"/>
      <c r="L20" s="59"/>
      <c r="M20" s="59">
        <v>1</v>
      </c>
      <c r="N20" s="59">
        <v>9</v>
      </c>
      <c r="O20" s="59">
        <v>87</v>
      </c>
      <c r="P20" s="59"/>
      <c r="Q20" s="59">
        <v>176</v>
      </c>
      <c r="R20" s="59">
        <v>3</v>
      </c>
    </row>
    <row r="21" spans="1:18" x14ac:dyDescent="0.25">
      <c r="A21" s="59">
        <v>210</v>
      </c>
      <c r="B21" s="59"/>
      <c r="C21" s="59"/>
      <c r="D21" s="59"/>
      <c r="E21" s="59">
        <v>16</v>
      </c>
      <c r="F21" s="59">
        <v>22</v>
      </c>
      <c r="G21" s="59">
        <v>24</v>
      </c>
      <c r="H21" s="59"/>
      <c r="I21" s="59">
        <v>17</v>
      </c>
      <c r="J21" s="59">
        <v>17</v>
      </c>
      <c r="K21" s="59"/>
      <c r="L21" s="59"/>
      <c r="M21" s="59"/>
      <c r="N21" s="59">
        <v>9</v>
      </c>
      <c r="O21" s="59">
        <v>89</v>
      </c>
      <c r="P21" s="59"/>
      <c r="Q21" s="59"/>
      <c r="R21" s="59"/>
    </row>
    <row r="22" spans="1:18" x14ac:dyDescent="0.25">
      <c r="A22" s="59">
        <v>201</v>
      </c>
      <c r="B22" s="59">
        <v>747</v>
      </c>
      <c r="C22" s="59" t="s">
        <v>28</v>
      </c>
      <c r="D22" s="59" t="s">
        <v>26</v>
      </c>
      <c r="E22" s="59">
        <v>66</v>
      </c>
      <c r="F22" s="59">
        <v>22</v>
      </c>
      <c r="G22" s="59">
        <v>22</v>
      </c>
      <c r="H22" s="59"/>
      <c r="I22" s="59">
        <v>17</v>
      </c>
      <c r="J22" s="59">
        <v>17</v>
      </c>
      <c r="K22" s="59"/>
      <c r="L22" s="59"/>
      <c r="M22" s="59">
        <v>1</v>
      </c>
      <c r="N22" s="59">
        <v>9</v>
      </c>
      <c r="O22" s="59">
        <v>88</v>
      </c>
      <c r="P22" s="59"/>
      <c r="Q22" s="59">
        <v>176</v>
      </c>
      <c r="R22" s="59">
        <v>4</v>
      </c>
    </row>
    <row r="23" spans="1:18" x14ac:dyDescent="0.25">
      <c r="A23" s="59">
        <v>202</v>
      </c>
      <c r="B23" s="59"/>
      <c r="C23" s="59"/>
      <c r="D23" s="59"/>
      <c r="E23" s="59">
        <v>69</v>
      </c>
      <c r="F23" s="59">
        <v>22</v>
      </c>
      <c r="G23" s="59">
        <v>22</v>
      </c>
      <c r="H23" s="59"/>
      <c r="I23" s="59">
        <v>17</v>
      </c>
      <c r="J23" s="59">
        <v>17</v>
      </c>
      <c r="K23" s="59"/>
      <c r="L23" s="59"/>
      <c r="M23" s="59">
        <v>1</v>
      </c>
      <c r="N23" s="59">
        <v>9</v>
      </c>
      <c r="O23" s="59">
        <v>88</v>
      </c>
      <c r="P23" s="59"/>
      <c r="Q23" s="59"/>
      <c r="R23" s="59"/>
    </row>
    <row r="24" spans="1:18" x14ac:dyDescent="0.25">
      <c r="A24" s="59">
        <v>207</v>
      </c>
      <c r="B24" s="59">
        <v>223</v>
      </c>
      <c r="C24" s="59" t="s">
        <v>25</v>
      </c>
      <c r="D24" s="59" t="s">
        <v>26</v>
      </c>
      <c r="E24" s="59">
        <v>26</v>
      </c>
      <c r="F24" s="59">
        <v>22</v>
      </c>
      <c r="G24" s="59">
        <v>22</v>
      </c>
      <c r="H24" s="59"/>
      <c r="I24" s="59">
        <v>17</v>
      </c>
      <c r="J24" s="59">
        <v>16</v>
      </c>
      <c r="K24" s="59"/>
      <c r="L24" s="59"/>
      <c r="M24" s="59"/>
      <c r="N24" s="59">
        <v>9</v>
      </c>
      <c r="O24" s="59">
        <v>86</v>
      </c>
      <c r="P24" s="59"/>
      <c r="Q24" s="59">
        <v>172</v>
      </c>
      <c r="R24" s="59">
        <v>5</v>
      </c>
    </row>
    <row r="25" spans="1:18" x14ac:dyDescent="0.25">
      <c r="A25" s="59">
        <v>208</v>
      </c>
      <c r="B25" s="59"/>
      <c r="C25" s="59"/>
      <c r="D25" s="59"/>
      <c r="E25" s="59">
        <v>25</v>
      </c>
      <c r="F25" s="59">
        <v>22</v>
      </c>
      <c r="G25" s="59">
        <v>22</v>
      </c>
      <c r="H25" s="59"/>
      <c r="I25" s="59">
        <v>17</v>
      </c>
      <c r="J25" s="59">
        <v>16</v>
      </c>
      <c r="K25" s="59"/>
      <c r="L25" s="59"/>
      <c r="M25" s="59"/>
      <c r="N25" s="59">
        <v>9</v>
      </c>
      <c r="O25" s="59">
        <v>86</v>
      </c>
      <c r="P25" s="59"/>
      <c r="Q25" s="59"/>
      <c r="R25" s="59"/>
    </row>
    <row r="26" spans="1:18" x14ac:dyDescent="0.25">
      <c r="A26" s="59">
        <v>205</v>
      </c>
      <c r="B26" s="59">
        <v>784</v>
      </c>
      <c r="C26" s="59" t="s">
        <v>27</v>
      </c>
      <c r="D26" s="59" t="s">
        <v>26</v>
      </c>
      <c r="E26" s="59">
        <v>20</v>
      </c>
      <c r="F26" s="59">
        <v>22</v>
      </c>
      <c r="G26" s="59">
        <v>22</v>
      </c>
      <c r="H26" s="59"/>
      <c r="I26" s="59">
        <v>16</v>
      </c>
      <c r="J26" s="59">
        <v>16</v>
      </c>
      <c r="K26" s="59"/>
      <c r="L26" s="59"/>
      <c r="M26" s="59">
        <v>1</v>
      </c>
      <c r="N26" s="59">
        <v>9</v>
      </c>
      <c r="O26" s="59">
        <v>86</v>
      </c>
      <c r="P26" s="59"/>
      <c r="Q26" s="59">
        <v>172</v>
      </c>
      <c r="R26" s="59">
        <v>6</v>
      </c>
    </row>
    <row r="27" spans="1:18" x14ac:dyDescent="0.25">
      <c r="A27" s="59">
        <v>206</v>
      </c>
      <c r="B27" s="59"/>
      <c r="C27" s="59"/>
      <c r="D27" s="59"/>
      <c r="E27" s="59">
        <v>29</v>
      </c>
      <c r="F27" s="59">
        <v>22</v>
      </c>
      <c r="G27" s="59">
        <v>22</v>
      </c>
      <c r="H27" s="59"/>
      <c r="I27" s="59">
        <v>16</v>
      </c>
      <c r="J27" s="59">
        <v>16</v>
      </c>
      <c r="K27" s="59"/>
      <c r="L27" s="59"/>
      <c r="M27" s="59">
        <v>1</v>
      </c>
      <c r="N27" s="59">
        <v>9</v>
      </c>
      <c r="O27" s="59">
        <v>86</v>
      </c>
      <c r="P27" s="59"/>
      <c r="Q27" s="59"/>
      <c r="R27" s="59"/>
    </row>
  </sheetData>
  <sheetProtection selectLockedCells="1" selectUnlockedCells="1"/>
  <mergeCells count="8">
    <mergeCell ref="A12:R12"/>
    <mergeCell ref="A2:R2"/>
    <mergeCell ref="A3:R3"/>
    <mergeCell ref="D4:K9"/>
    <mergeCell ref="B5:C5"/>
    <mergeCell ref="B6:C6"/>
    <mergeCell ref="B7:C7"/>
    <mergeCell ref="B8:C8"/>
  </mergeCells>
  <pageMargins left="0.7" right="0.7" top="0.75" bottom="0.75" header="0.51180555555555551" footer="0.51180555555555551"/>
  <pageSetup firstPageNumber="0" orientation="portrait" horizontalDpi="300" verticalDpi="300"/>
  <headerFooter alignWithMargins="0"/>
  <drawing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R29"/>
  <sheetViews>
    <sheetView topLeftCell="A3" workbookViewId="0">
      <selection activeCell="E18" sqref="E18"/>
    </sheetView>
  </sheetViews>
  <sheetFormatPr baseColWidth="10" defaultColWidth="10.6640625" defaultRowHeight="14.4" x14ac:dyDescent="0.3"/>
  <cols>
    <col min="1" max="1" width="7.33203125" style="1" bestFit="1" customWidth="1"/>
    <col min="2" max="2" width="7.5546875" style="1" bestFit="1" customWidth="1"/>
    <col min="3" max="3" width="9.44140625" style="1" bestFit="1" customWidth="1"/>
    <col min="4" max="4" width="7" style="1" bestFit="1" customWidth="1"/>
    <col min="5" max="5" width="8.44140625" style="1" bestFit="1" customWidth="1"/>
    <col min="6" max="6" width="4.33203125" style="1" bestFit="1" customWidth="1"/>
    <col min="7" max="7" width="4.44140625" style="1" bestFit="1" customWidth="1"/>
    <col min="8" max="8" width="5.21875" style="1" bestFit="1" customWidth="1"/>
    <col min="9" max="9" width="5.33203125" style="1" bestFit="1" customWidth="1"/>
    <col min="10" max="10" width="4.109375" style="1" bestFit="1" customWidth="1"/>
    <col min="11" max="11" width="4.33203125" style="1" bestFit="1" customWidth="1"/>
    <col min="12" max="12" width="5.33203125" style="1" bestFit="1" customWidth="1"/>
    <col min="13" max="13" width="4.21875" style="1" bestFit="1" customWidth="1"/>
    <col min="14" max="14" width="3.77734375" style="1" bestFit="1" customWidth="1"/>
    <col min="15" max="15" width="5.77734375" style="1" bestFit="1" customWidth="1"/>
    <col min="16" max="16" width="11.21875" style="1" bestFit="1" customWidth="1"/>
    <col min="17" max="18" width="7.44140625" style="1" bestFit="1" customWidth="1"/>
    <col min="19" max="16384" width="10.6640625" style="1"/>
  </cols>
  <sheetData>
    <row r="1" spans="1:18" x14ac:dyDescent="0.3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</row>
    <row r="2" spans="1:18" ht="17.399999999999999" x14ac:dyDescent="0.3">
      <c r="A2" s="98" t="s">
        <v>33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</row>
    <row r="3" spans="1:18" ht="47.25" customHeight="1" x14ac:dyDescent="0.3">
      <c r="A3" s="100" t="s">
        <v>1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</row>
    <row r="4" spans="1:18" ht="3" customHeight="1" x14ac:dyDescent="0.3">
      <c r="A4" s="6"/>
      <c r="B4" s="6"/>
      <c r="C4" s="6"/>
      <c r="D4" s="101"/>
      <c r="E4" s="101"/>
      <c r="F4" s="101"/>
      <c r="G4" s="101"/>
      <c r="H4" s="101"/>
      <c r="I4" s="101"/>
      <c r="J4" s="101"/>
      <c r="K4" s="101"/>
      <c r="L4" s="6"/>
      <c r="M4" s="6"/>
      <c r="N4" s="6"/>
      <c r="O4" s="6"/>
      <c r="P4" s="6"/>
      <c r="Q4" s="6"/>
      <c r="R4" s="6"/>
    </row>
    <row r="5" spans="1:18" ht="15.6" x14ac:dyDescent="0.3">
      <c r="A5" s="6"/>
      <c r="B5" s="102" t="s">
        <v>2</v>
      </c>
      <c r="C5" s="102"/>
      <c r="D5" s="101"/>
      <c r="E5" s="101"/>
      <c r="F5" s="101"/>
      <c r="G5" s="101"/>
      <c r="H5" s="101"/>
      <c r="I5" s="101"/>
      <c r="J5" s="101"/>
      <c r="K5" s="101"/>
      <c r="L5" s="6"/>
      <c r="M5" s="6"/>
      <c r="N5" s="6"/>
      <c r="O5" s="6"/>
      <c r="P5" s="6"/>
      <c r="Q5" s="6"/>
      <c r="R5" s="6"/>
    </row>
    <row r="6" spans="1:18" ht="15.6" x14ac:dyDescent="0.3">
      <c r="A6" s="6"/>
      <c r="B6" s="103"/>
      <c r="C6" s="103"/>
      <c r="D6" s="101"/>
      <c r="E6" s="101"/>
      <c r="F6" s="101"/>
      <c r="G6" s="101"/>
      <c r="H6" s="101"/>
      <c r="I6" s="101"/>
      <c r="J6" s="101"/>
      <c r="K6" s="101"/>
      <c r="L6" s="6"/>
      <c r="M6" s="6"/>
      <c r="N6" s="6"/>
      <c r="O6" s="6"/>
      <c r="P6" s="6"/>
      <c r="Q6" s="6"/>
      <c r="R6" s="6"/>
    </row>
    <row r="7" spans="1:18" ht="15.6" x14ac:dyDescent="0.3">
      <c r="A7" s="6"/>
      <c r="B7" s="103"/>
      <c r="C7" s="103"/>
      <c r="D7" s="101"/>
      <c r="E7" s="101"/>
      <c r="F7" s="101"/>
      <c r="G7" s="101"/>
      <c r="H7" s="101"/>
      <c r="I7" s="101"/>
      <c r="J7" s="101"/>
      <c r="K7" s="101"/>
      <c r="L7" s="6"/>
      <c r="M7" s="6"/>
      <c r="N7" s="6"/>
      <c r="O7" s="6"/>
      <c r="P7" s="6"/>
      <c r="Q7" s="6"/>
      <c r="R7" s="6"/>
    </row>
    <row r="8" spans="1:18" ht="15.6" x14ac:dyDescent="0.3">
      <c r="A8" s="6"/>
      <c r="B8" s="103"/>
      <c r="C8" s="103"/>
      <c r="D8" s="101"/>
      <c r="E8" s="101"/>
      <c r="F8" s="101"/>
      <c r="G8" s="101"/>
      <c r="H8" s="101"/>
      <c r="I8" s="101"/>
      <c r="J8" s="101"/>
      <c r="K8" s="101"/>
      <c r="L8" s="6"/>
      <c r="M8" s="6"/>
      <c r="N8" s="6"/>
      <c r="O8" s="6"/>
      <c r="P8" s="6"/>
      <c r="Q8" s="6"/>
      <c r="R8" s="6"/>
    </row>
    <row r="9" spans="1:18" ht="15.6" x14ac:dyDescent="0.3">
      <c r="A9" s="6"/>
      <c r="B9" s="6"/>
      <c r="C9" s="6"/>
      <c r="D9" s="101"/>
      <c r="E9" s="101"/>
      <c r="F9" s="101"/>
      <c r="G9" s="101"/>
      <c r="H9" s="101"/>
      <c r="I9" s="101"/>
      <c r="J9" s="101"/>
      <c r="K9" s="101"/>
      <c r="L9" s="6"/>
      <c r="M9" s="6"/>
      <c r="N9" s="6"/>
      <c r="O9" s="6"/>
      <c r="P9" s="6"/>
      <c r="Q9" s="6"/>
      <c r="R9" s="6"/>
    </row>
    <row r="10" spans="1:18" ht="15.6" x14ac:dyDescent="0.3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</row>
    <row r="11" spans="1:18" ht="15.6" x14ac:dyDescent="0.3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</row>
    <row r="12" spans="1:18" ht="20.399999999999999" x14ac:dyDescent="0.3">
      <c r="A12" s="97" t="s">
        <v>3</v>
      </c>
      <c r="B12" s="97"/>
      <c r="C12" s="97"/>
      <c r="D12" s="97"/>
      <c r="E12" s="97"/>
      <c r="F12" s="97"/>
      <c r="G12" s="97"/>
      <c r="H12" s="97"/>
      <c r="I12" s="97"/>
      <c r="J12" s="97"/>
      <c r="K12" s="97"/>
      <c r="L12" s="97"/>
      <c r="M12" s="97"/>
      <c r="N12" s="97"/>
      <c r="O12" s="97"/>
      <c r="P12" s="97"/>
      <c r="Q12" s="97"/>
      <c r="R12" s="97"/>
    </row>
    <row r="15" spans="1:18" x14ac:dyDescent="0.3">
      <c r="A15" s="33" t="s">
        <v>5</v>
      </c>
      <c r="B15" s="33" t="s">
        <v>6</v>
      </c>
      <c r="C15" s="33" t="s">
        <v>7</v>
      </c>
      <c r="D15" s="33" t="s">
        <v>8</v>
      </c>
      <c r="E15" s="33" t="s">
        <v>9</v>
      </c>
      <c r="F15" s="33" t="s">
        <v>10</v>
      </c>
      <c r="G15" s="33" t="s">
        <v>11</v>
      </c>
      <c r="H15" s="33" t="s">
        <v>12</v>
      </c>
      <c r="I15" s="33" t="s">
        <v>13</v>
      </c>
      <c r="J15" s="33" t="s">
        <v>14</v>
      </c>
      <c r="K15" s="33" t="s">
        <v>15</v>
      </c>
      <c r="L15" s="33" t="s">
        <v>16</v>
      </c>
      <c r="M15" s="33" t="s">
        <v>17</v>
      </c>
      <c r="N15" s="33" t="s">
        <v>18</v>
      </c>
      <c r="O15" s="33" t="s">
        <v>19</v>
      </c>
      <c r="P15" s="33" t="s">
        <v>46</v>
      </c>
      <c r="Q15" s="33" t="s">
        <v>21</v>
      </c>
      <c r="R15" s="33" t="s">
        <v>45</v>
      </c>
    </row>
    <row r="16" spans="1:18" x14ac:dyDescent="0.3">
      <c r="A16">
        <v>314</v>
      </c>
      <c r="B16">
        <v>784</v>
      </c>
      <c r="C16" s="96" t="s">
        <v>25</v>
      </c>
      <c r="D16" s="96" t="s">
        <v>26</v>
      </c>
      <c r="E16">
        <v>100</v>
      </c>
      <c r="F16">
        <v>23</v>
      </c>
      <c r="G16">
        <v>24</v>
      </c>
      <c r="H16"/>
      <c r="I16">
        <v>17</v>
      </c>
      <c r="J16">
        <v>17</v>
      </c>
      <c r="K16"/>
      <c r="L16"/>
      <c r="M16"/>
      <c r="N16">
        <v>9</v>
      </c>
      <c r="O16"/>
      <c r="P16"/>
      <c r="Q16">
        <v>90</v>
      </c>
      <c r="R16">
        <v>1</v>
      </c>
    </row>
    <row r="17" spans="1:18" x14ac:dyDescent="0.3">
      <c r="A17">
        <v>301</v>
      </c>
      <c r="B17">
        <v>747</v>
      </c>
      <c r="C17" s="96" t="s">
        <v>28</v>
      </c>
      <c r="D17" s="96" t="s">
        <v>26</v>
      </c>
      <c r="E17">
        <v>63</v>
      </c>
      <c r="F17">
        <v>23</v>
      </c>
      <c r="G17">
        <v>23</v>
      </c>
      <c r="H17"/>
      <c r="I17">
        <v>17</v>
      </c>
      <c r="J17">
        <v>18</v>
      </c>
      <c r="K17"/>
      <c r="L17"/>
      <c r="M17"/>
      <c r="N17">
        <v>9</v>
      </c>
      <c r="O17"/>
      <c r="P17"/>
      <c r="Q17">
        <v>90</v>
      </c>
      <c r="R17">
        <v>2</v>
      </c>
    </row>
    <row r="18" spans="1:18" x14ac:dyDescent="0.3">
      <c r="A18">
        <v>312</v>
      </c>
      <c r="B18">
        <v>223</v>
      </c>
      <c r="C18" s="96" t="s">
        <v>27</v>
      </c>
      <c r="D18" s="96" t="s">
        <v>26</v>
      </c>
      <c r="E18">
        <v>65</v>
      </c>
      <c r="F18">
        <v>23</v>
      </c>
      <c r="G18">
        <v>22</v>
      </c>
      <c r="H18"/>
      <c r="I18">
        <v>17</v>
      </c>
      <c r="J18">
        <v>16</v>
      </c>
      <c r="K18">
        <v>3</v>
      </c>
      <c r="L18"/>
      <c r="M18"/>
      <c r="N18">
        <v>9</v>
      </c>
      <c r="O18"/>
      <c r="P18"/>
      <c r="Q18">
        <v>90</v>
      </c>
      <c r="R18">
        <v>3</v>
      </c>
    </row>
    <row r="19" spans="1:18" x14ac:dyDescent="0.3">
      <c r="A19">
        <v>310</v>
      </c>
      <c r="B19">
        <v>223</v>
      </c>
      <c r="C19" s="96" t="s">
        <v>27</v>
      </c>
      <c r="D19" s="96" t="s">
        <v>26</v>
      </c>
      <c r="E19">
        <v>55</v>
      </c>
      <c r="F19">
        <v>22</v>
      </c>
      <c r="G19">
        <v>22</v>
      </c>
      <c r="H19"/>
      <c r="I19">
        <v>17</v>
      </c>
      <c r="J19">
        <v>16</v>
      </c>
      <c r="K19"/>
      <c r="L19"/>
      <c r="M19">
        <v>1</v>
      </c>
      <c r="N19">
        <v>9</v>
      </c>
      <c r="O19"/>
      <c r="P19"/>
      <c r="Q19">
        <v>87</v>
      </c>
      <c r="R19">
        <v>4</v>
      </c>
    </row>
    <row r="20" spans="1:18" x14ac:dyDescent="0.3">
      <c r="A20">
        <v>304</v>
      </c>
      <c r="B20">
        <v>767</v>
      </c>
      <c r="C20" s="96" t="s">
        <v>29</v>
      </c>
      <c r="D20" s="96" t="s">
        <v>26</v>
      </c>
      <c r="E20">
        <v>11</v>
      </c>
      <c r="F20">
        <v>22</v>
      </c>
      <c r="G20">
        <v>22</v>
      </c>
      <c r="H20"/>
      <c r="I20">
        <v>17</v>
      </c>
      <c r="J20">
        <v>16</v>
      </c>
      <c r="K20"/>
      <c r="L20"/>
      <c r="M20">
        <v>1</v>
      </c>
      <c r="N20">
        <v>9</v>
      </c>
      <c r="O20"/>
      <c r="P20"/>
      <c r="Q20">
        <v>87</v>
      </c>
      <c r="R20">
        <v>5</v>
      </c>
    </row>
    <row r="21" spans="1:18" x14ac:dyDescent="0.3">
      <c r="A21">
        <v>308</v>
      </c>
      <c r="B21">
        <v>223</v>
      </c>
      <c r="C21" s="96" t="s">
        <v>27</v>
      </c>
      <c r="D21" s="96" t="s">
        <v>26</v>
      </c>
      <c r="E21">
        <v>62</v>
      </c>
      <c r="F21">
        <v>21</v>
      </c>
      <c r="G21">
        <v>22</v>
      </c>
      <c r="H21"/>
      <c r="I21">
        <v>17</v>
      </c>
      <c r="J21">
        <v>17</v>
      </c>
      <c r="K21"/>
      <c r="L21"/>
      <c r="M21">
        <v>1</v>
      </c>
      <c r="N21">
        <v>9</v>
      </c>
      <c r="O21"/>
      <c r="P21"/>
      <c r="Q21">
        <v>87</v>
      </c>
      <c r="R21">
        <v>6</v>
      </c>
    </row>
    <row r="22" spans="1:18" x14ac:dyDescent="0.3">
      <c r="A22">
        <v>313</v>
      </c>
      <c r="B22">
        <v>273</v>
      </c>
      <c r="C22" s="96" t="s">
        <v>10</v>
      </c>
      <c r="D22" s="96" t="s">
        <v>26</v>
      </c>
      <c r="E22">
        <v>4</v>
      </c>
      <c r="F22">
        <v>22</v>
      </c>
      <c r="G22">
        <v>22</v>
      </c>
      <c r="H22"/>
      <c r="I22">
        <v>16</v>
      </c>
      <c r="J22">
        <v>16</v>
      </c>
      <c r="K22"/>
      <c r="L22"/>
      <c r="M22">
        <v>1</v>
      </c>
      <c r="N22">
        <v>9</v>
      </c>
      <c r="O22"/>
      <c r="P22"/>
      <c r="Q22">
        <v>86</v>
      </c>
      <c r="R22">
        <v>7</v>
      </c>
    </row>
    <row r="23" spans="1:18" x14ac:dyDescent="0.3">
      <c r="A23">
        <v>302</v>
      </c>
      <c r="B23">
        <v>747</v>
      </c>
      <c r="C23" s="96" t="s">
        <v>28</v>
      </c>
      <c r="D23" s="96" t="s">
        <v>26</v>
      </c>
      <c r="E23">
        <v>52</v>
      </c>
      <c r="F23">
        <v>22</v>
      </c>
      <c r="G23">
        <v>22</v>
      </c>
      <c r="H23"/>
      <c r="I23">
        <v>16</v>
      </c>
      <c r="J23">
        <v>16</v>
      </c>
      <c r="K23"/>
      <c r="L23"/>
      <c r="M23">
        <v>1</v>
      </c>
      <c r="N23">
        <v>9</v>
      </c>
      <c r="O23"/>
      <c r="P23"/>
      <c r="Q23">
        <v>86</v>
      </c>
      <c r="R23">
        <v>8</v>
      </c>
    </row>
    <row r="24" spans="1:18" x14ac:dyDescent="0.3">
      <c r="A24">
        <v>303</v>
      </c>
      <c r="B24">
        <v>747</v>
      </c>
      <c r="C24" s="96" t="s">
        <v>28</v>
      </c>
      <c r="D24" s="96" t="s">
        <v>26</v>
      </c>
      <c r="E24">
        <v>38</v>
      </c>
      <c r="F24">
        <v>22</v>
      </c>
      <c r="G24">
        <v>22</v>
      </c>
      <c r="H24"/>
      <c r="I24">
        <v>16</v>
      </c>
      <c r="J24">
        <v>16</v>
      </c>
      <c r="K24"/>
      <c r="L24"/>
      <c r="M24">
        <v>1</v>
      </c>
      <c r="N24">
        <v>9</v>
      </c>
      <c r="O24"/>
      <c r="P24"/>
      <c r="Q24">
        <v>86</v>
      </c>
      <c r="R24">
        <v>9</v>
      </c>
    </row>
    <row r="25" spans="1:18" x14ac:dyDescent="0.3">
      <c r="A25">
        <v>306</v>
      </c>
      <c r="B25">
        <v>784</v>
      </c>
      <c r="C25" s="96" t="s">
        <v>25</v>
      </c>
      <c r="D25" s="96" t="s">
        <v>26</v>
      </c>
      <c r="E25">
        <v>1</v>
      </c>
      <c r="F25">
        <v>21</v>
      </c>
      <c r="G25">
        <v>21</v>
      </c>
      <c r="H25"/>
      <c r="I25">
        <v>16</v>
      </c>
      <c r="J25">
        <v>16</v>
      </c>
      <c r="K25"/>
      <c r="L25"/>
      <c r="M25">
        <v>2</v>
      </c>
      <c r="N25">
        <v>9</v>
      </c>
      <c r="O25"/>
      <c r="P25"/>
      <c r="Q25">
        <v>85</v>
      </c>
      <c r="R25">
        <v>10</v>
      </c>
    </row>
    <row r="26" spans="1:18" x14ac:dyDescent="0.3">
      <c r="A26">
        <v>307</v>
      </c>
      <c r="B26">
        <v>223</v>
      </c>
      <c r="C26" s="96" t="s">
        <v>27</v>
      </c>
      <c r="D26" s="96" t="s">
        <v>26</v>
      </c>
      <c r="E26">
        <v>61</v>
      </c>
      <c r="F26">
        <v>21</v>
      </c>
      <c r="G26">
        <v>21</v>
      </c>
      <c r="H26"/>
      <c r="I26">
        <v>16</v>
      </c>
      <c r="J26">
        <v>16</v>
      </c>
      <c r="K26"/>
      <c r="L26"/>
      <c r="M26">
        <v>1</v>
      </c>
      <c r="N26">
        <v>9</v>
      </c>
      <c r="O26"/>
      <c r="P26"/>
      <c r="Q26">
        <v>84</v>
      </c>
      <c r="R26">
        <v>11</v>
      </c>
    </row>
    <row r="27" spans="1:18" x14ac:dyDescent="0.3">
      <c r="A27">
        <v>305</v>
      </c>
      <c r="B27">
        <v>784</v>
      </c>
      <c r="C27" s="96" t="s">
        <v>25</v>
      </c>
      <c r="D27" s="96" t="s">
        <v>26</v>
      </c>
      <c r="E27">
        <v>2</v>
      </c>
      <c r="F27">
        <v>21</v>
      </c>
      <c r="G27">
        <v>21</v>
      </c>
      <c r="H27"/>
      <c r="I27">
        <v>16</v>
      </c>
      <c r="J27">
        <v>16</v>
      </c>
      <c r="K27"/>
      <c r="L27"/>
      <c r="M27">
        <v>1</v>
      </c>
      <c r="N27">
        <v>9</v>
      </c>
      <c r="O27"/>
      <c r="P27"/>
      <c r="Q27">
        <v>84</v>
      </c>
      <c r="R27">
        <v>12</v>
      </c>
    </row>
    <row r="28" spans="1:18" x14ac:dyDescent="0.3">
      <c r="A28">
        <v>311</v>
      </c>
      <c r="B28">
        <v>223</v>
      </c>
      <c r="C28" s="96" t="s">
        <v>27</v>
      </c>
      <c r="D28" s="96" t="s">
        <v>26</v>
      </c>
      <c r="E28">
        <v>63</v>
      </c>
      <c r="F28">
        <v>23</v>
      </c>
      <c r="G28">
        <v>22</v>
      </c>
      <c r="H28"/>
      <c r="I28">
        <v>16</v>
      </c>
      <c r="J28"/>
      <c r="K28"/>
      <c r="L28"/>
      <c r="M28">
        <v>1</v>
      </c>
      <c r="N28">
        <v>5</v>
      </c>
      <c r="O28"/>
      <c r="P28"/>
      <c r="Q28">
        <v>67</v>
      </c>
      <c r="R28">
        <v>13</v>
      </c>
    </row>
    <row r="29" spans="1:18" x14ac:dyDescent="0.3">
      <c r="A29">
        <v>309</v>
      </c>
      <c r="B29">
        <v>223</v>
      </c>
      <c r="C29" s="96" t="s">
        <v>27</v>
      </c>
      <c r="D29" s="96" t="s">
        <v>26</v>
      </c>
      <c r="E29">
        <v>56</v>
      </c>
      <c r="F29">
        <v>20</v>
      </c>
      <c r="G29">
        <v>25</v>
      </c>
      <c r="H29"/>
      <c r="I29"/>
      <c r="J29"/>
      <c r="K29"/>
      <c r="L29"/>
      <c r="M29"/>
      <c r="N29"/>
      <c r="O29"/>
      <c r="P29"/>
      <c r="Q29">
        <v>45</v>
      </c>
      <c r="R29">
        <v>14</v>
      </c>
    </row>
  </sheetData>
  <sheetProtection selectLockedCells="1" selectUnlockedCells="1"/>
  <mergeCells count="8">
    <mergeCell ref="A12:R12"/>
    <mergeCell ref="A2:R2"/>
    <mergeCell ref="A3:R3"/>
    <mergeCell ref="D4:K9"/>
    <mergeCell ref="B5:C5"/>
    <mergeCell ref="B6:C6"/>
    <mergeCell ref="B7:C7"/>
    <mergeCell ref="B8:C8"/>
  </mergeCells>
  <pageMargins left="0.7" right="0.7" top="0.75" bottom="0.75" header="0.51180555555555551" footer="0.51180555555555551"/>
  <pageSetup firstPageNumber="0" orientation="portrait" horizontalDpi="300" verticalDpi="300"/>
  <headerFooter alignWithMargins="0"/>
  <drawing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f e 7 9 9 9 b e - 8 b a 7 - 4 1 8 1 - 9 0 4 7 - c 0 4 f 9 f 4 d 3 a 4 4 "   x m l n s = " h t t p : / / s c h e m a s . m i c r o s o f t . c o m / D a t a M a s h u p " > A A A A A K 8 F A A B Q S w M E F A A C A A g A + n t B V B 4 E t C 6 m A A A A 9 g A A A B I A H A B D b 2 5 m a W c v U G F j a 2 F n Z S 5 4 b W w g o h g A K K A U A A A A A A A A A A A A A A A A A A A A A A A A A A A A e 7 9 7 v 4 1 9 R W 6 O Q l l q U X F m f p 6 t k q G e g Z J C a l 5 y f k p m X r q t U m l J m q 6 F k r 2 d T U B i c n Z i e q o C U H F e s V V F c a a t U k Z J S Y G V v n 5 5 e b l e u b F e f l G 6 v p G B g a F + h K 9 P c H J G a m 6 i b m Z e c U l i X n K q E l x X C m F d S n Y 2 Y R D H 2 B n p G R o Y 6 J m Z A N 1 k o w 8 T t P H N z E M o M A L K g W S R B G 2 c S 3 N K S o t S 7 d K K d N 2 C b P R h X B t 9 q B / s A F B L A w Q U A A I A C A D 6 e 0 F U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+ n t B V H J g N C G n A g A A v g s A A B M A H A B G b 3 J t d W x h c y 9 T Z W N 0 a W 9 u M S 5 t I K I Y A C i g F A A A A A A A A A A A A A A A A A A A A A A A A A A A A N V V y 2 4 a M R T d I / E P 1 m Q D 0 i j S F J J N l E V C S R U p T S N A 7 Q K x M D M 3 x I r H R n 7 Q R B E f l O / g x 2 o z A z F j T 8 i j X Z Q N 1 v X 1 O f f a 5 5 6 R k C r C G R o W / 8 l J s 9 F s y D s s I E M H U U q x l B J J h f M I n S I K q t l A 5 j f k W q R g I v 2 H F O h h T w s B T P 3 i 4 n 7 K + X 2 r / T S + x j m c R i M 8 p Y B 1 E k 2 W 4 x 5 n y i R N 4 g L i I P q J K W i B B O R z i t P V M 1 i K 9 Y n D A d g Q m A w N r Y I s j q K Y a U r j c k / s J M V P U c / W q q J l e 0 s w s M g E L U B I U z q a Y v n C c E E o / c p / s 1 a o j i D a F Z k x k E g J Y l I c p C E X q h U k i 5 + 2 O D H 6 I T J T 8 5 l M g W W E z Z Y x M p t 4 B o E t h / Q 7 z z T l i D C 5 e h a r 5 x f W s y z r c a p z 2 0 C l s h i V x 8 w K c H q H r n U + N Q Q m 2 B o X 9 U x i N B 6 a R 5 2 0 Y 6 Q e 5 4 D Y O u W F d 2 S D O c / I L X F Z R w I z e c t F X n D b L N n y q 7 S N b 0 t Y 4 y t 4 U G 5 f 3 p 0 n N Y 9 f L a X Q g N F C n Q x K 3 m V N L 8 n e Z g K l 7 e / H Q H B m H 8 H M A c / z X Y U M g J l p K F h k t a M K e j T A b B Y F o a W e z w X x s H O + c L B D h c S O D K M p Z 3 q t k T I z c d Z f n H X H r h V X m C K 8 g B Q V 5 5 b t Z o O w V 0 s L O A i y u i D w G Q v p B C 3 k T R N e + k d o p t 9 3 t 8 E R 9 y 7 U u 8 R y 3 X X W R z W X + 8 H 5 C 7 a x 4 z 6 X T B 1 3 D 2 3 + 8 l W D T I I O W R n B v + K O y f 9 s j 6 E L T + q F 4 / v j a 1 p 8 i 4 W E C w g 7 S X B i H Z L Q w B K W f W Z a j 4 P T + h 5 R b 4 Z 2 q w J H w V Y b 9 n n 8 a J / C w p j 3 j k u v l U T 1 1 A u e 4 5 k O I A / 8 0 D c / N O p v 8 D B 7 L C I 3 f t a F H z o P w F 9 5 W H 7 S p R + 6 U b J 6 0 D H 1 X U D r N Y F e r U S 8 6 M b R K m H H 3 8 I 7 n d q d b u 3 O k b / j + e L O E H 7 8 0 + i 5 2 D 9 x 7 j 1 G W G v V 5 V P 4 Z u e O b w X 8 5 A 9 Q S w E C L Q A U A A I A C A D 6 e 0 F U H g S 0 L q Y A A A D 2 A A A A E g A A A A A A A A A A A A A A A A A A A A A A Q 2 9 u Z m l n L 1 B h Y 2 t h Z 2 U u e G 1 s U E s B A i 0 A F A A C A A g A + n t B V A / K 6 a u k A A A A 6 Q A A A B M A A A A A A A A A A A A A A A A A 8 g A A A F t D b 2 5 0 Z W 5 0 X 1 R 5 c G V z X S 5 4 b W x Q S w E C L Q A U A A I A C A D 6 e 0 F U c m A 0 I a c C A A C + C w A A E w A A A A A A A A A A A A A A A A D j A Q A A R m 9 y b X V s Y X M v U 2 V j d G l v b j E u b V B L B Q Y A A A A A A w A D A M I A A A D X B A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4 Q P w A A A A A A A O 4 +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x J d G V t P j x J d G V t T G 9 j Y X R p b 2 4 + P E l 0 Z W 1 U e X B l P k Z v c m 1 1 b G E 8 L 0 l 0 Z W 1 U e X B l P j x J d G V t U G F 0 a D 5 T Z W N 0 a W 9 u M S 9 j b G F z c 3 M l M j B z d G F t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5 h d m l n Y X R p b 2 5 T d G V w T m F t Z S I g V m F s d W U 9 I n N O Y X Z p Z 2 F 0 a W 9 u I i A v P j x F b n R y e S B U e X B l P S J O Y W 1 l V X B k Y X R l Z E F m d G V y R m l s b C I g V m F s d W U 9 I m w w I i A v P j x F b n R y e S B U e X B l P S J S Z X N 1 b H R U e X B l I i B W Y W x 1 Z T 0 i c 1 R h Y m x l I i A v P j x F b n R y e S B U e X B l P S J C d W Z m Z X J O Z X h 0 U m V m c m V z a C I g V m F s d W U 9 I m w w I i A v P j x F b n R y e S B U e X B l P S J G a W x s Z W R D b 2 1 w b G V 0 Z V J l c 3 V s d F R v V 2 9 y a 3 N o Z W V 0 I i B W Y W x 1 Z T 0 i b D E i I C 8 + P E V u d H J 5 I F R 5 c G U 9 I k Z p b G x F c n J v c k N v d W 5 0 I i B W Y W x 1 Z T 0 i b D A i I C 8 + P E V u d H J 5 I F R 5 c G U 9 I k Z p b G x U b 0 R h d G F N b 2 R l b E V u Y W J s Z W Q i I F Z h b H V l P S J s M C I g L z 4 8 R W 5 0 c n k g V H l w Z T 0 i R m l s b F R h c m d l d C I g V m F s d W U 9 I n N j b G F z c 3 N f c 3 R h b S I g L z 4 8 R W 5 0 c n k g V H l w Z T 0 i R m l s b E 9 i a m V j d F R 5 c G U i I F Z h b H V l P S J z V G F i b G U i I C 8 + P E V u d H J 5 I F R 5 c G U 9 I k Z p b G x M Y X N 0 V X B k Y X R l Z C I g V m F s d W U 9 I m Q y M D I y L T A y L T A x V D E 0 O j I z O j U 5 L j U 2 N j A w O T V a I i A v P j x F b n R y e S B U e X B l P S J R d W V y e U l E I i B W Y W x 1 Z T 0 i c 2 Z h O D A 1 M j B h L T Z i O W I t N G Y 1 Z S 0 5 Z G I y L T I x N G U z M G F k N j I 4 N y I g L z 4 8 R W 5 0 c n k g V H l w Z T 0 i R m l s b E V y c m 9 y Q 2 9 k Z S I g V m F s d W U 9 I n N V b m t u b 3 d u I i A v P j x F b n R y e S B U e X B l P S J G a W x s Q 2 9 s d W 1 u V H l w Z X M i I F Z h b H V l P S J z Q U F B Q U F B Q U F B Q U F B Q U F B Q U F B Q U F B Q U F B Q m c 9 P S I g L z 4 8 R W 5 0 c n k g V H l w Z T 0 i U m V j b 3 Z l c n l U Y X J n Z X R T a G V l d C I g V m F s d W U 9 I n N D b G F z c 3 Q g U 3 R h b S I g L z 4 8 R W 5 0 c n k g V H l w Z T 0 i U m V j b 3 Z l c n l U Y X J n Z X R D b 2 x 1 b W 4 i I F Z h b H V l P S J s M S I g L z 4 8 R W 5 0 c n k g V H l w Z T 0 i U m V j b 3 Z l c n l U Y X J n Z X R S b 3 c i I F Z h b H V l P S J s M T U i I C 8 + P E V u d H J 5 I F R 5 c G U 9 I k Z p b G x D b 2 x 1 b W 5 O Y W 1 l c y I g V m F s d W U 9 I n N b J n F 1 b 3 Q 7 Q 2 F n Z S Z x d W 9 0 O y w m c X V v d D t T d G F t J n F 1 b 3 Q 7 L C Z x d W 9 0 O 0 V s Z X Z l d X I m c X V v d D s s J n F 1 b 3 Q 7 Q 2 x 1 Y i Z x d W 9 0 O y w m c X V v d D t C Y W d 1 Z S Z x d W 9 0 O y w m c X V v d D t S J n F 1 b 3 Q 7 L C Z x d W 9 0 O 0 c m c X V v d D s s J n F 1 b 3 Q 7 V E U m c X V v d D s s J n F 1 b 3 Q 7 V F A m c X V v d D s s J n F 1 b 3 Q 7 R i Z x d W 9 0 O y w m c X V v d D t C J n F 1 b 3 Q 7 L C Z x d W 9 0 O 0 d M J n F 1 b 3 Q 7 L C Z x d W 9 0 O 1 Q m c X V v d D s s J n F 1 b 3 Q 7 S S Z x d W 9 0 O y w m c X V v d D t Q d H M m c X V v d D s s J n F 1 b 3 Q 7 S G F y b S 4 m c X V v d D s s J n F 1 b 3 Q 7 V G 9 0 Y W w m c X V v d D s s J n F 1 b 3 Q 7 Q 2 9 s b 2 5 u Z T Q m c X V v d D s s J n F 1 b 3 Q 7 U m F u Z y Z x d W 9 0 O 1 0 i I C 8 + P E V u d H J 5 I F R 5 c G U 9 I k Z p b G x D b 3 V u d C I g V m F s d W U 9 I m w 1 M i I g L z 4 8 R W 5 0 c n k g V H l w Z T 0 i R m l s b F N 0 Y X R 1 c y I g V m F s d W U 9 I n N D b 2 1 w b G V 0 Z S I g L z 4 8 R W 5 0 c n k g V H l w Z T 0 i Q W R k Z W R U b 0 R h d G F N b 2 R l b C I g V m F s d W U 9 I m w w I i A v P j x F b n R y e S B U e X B l P S J S Z W x h d G l v b n N o a X B J b m Z v Q 2 9 u d G F p b m V y I i B W Y W x 1 Z T 0 i c 3 s m c X V v d D t j b 2 x 1 b W 5 D b 3 V u d C Z x d W 9 0 O z o x O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Y 2 x h c 3 N z I H N 0 Y W 0 v Q X V 0 b 1 J l b W 9 2 Z W R D b 2 x 1 b W 5 z M S 5 7 Q 2 F n Z S w w f S Z x d W 9 0 O y w m c X V v d D t T Z W N 0 a W 9 u M S 9 j b G F z c 3 M g c 3 R h b S 9 B d X R v U m V t b 3 Z l Z E N v b H V t b n M x L n t T d G F t L D F 9 J n F 1 b 3 Q 7 L C Z x d W 9 0 O 1 N l Y 3 R p b 2 4 x L 2 N s Y X N z c y B z d G F t L 0 F 1 d G 9 S Z W 1 v d m V k Q 2 9 s d W 1 u c z E u e 0 V s Z X Z l d X I s M n 0 m c X V v d D s s J n F 1 b 3 Q 7 U 2 V j d G l v b j E v Y 2 x h c 3 N z I H N 0 Y W 0 v Q X V 0 b 1 J l b W 9 2 Z W R D b 2 x 1 b W 5 z M S 5 7 Q 2 x 1 Y i w z f S Z x d W 9 0 O y w m c X V v d D t T Z W N 0 a W 9 u M S 9 j b G F z c 3 M g c 3 R h b S 9 B d X R v U m V t b 3 Z l Z E N v b H V t b n M x L n t C Y W d 1 Z S w 0 f S Z x d W 9 0 O y w m c X V v d D t T Z W N 0 a W 9 u M S 9 j b G F z c 3 M g c 3 R h b S 9 B d X R v U m V t b 3 Z l Z E N v b H V t b n M x L n t S L D V 9 J n F 1 b 3 Q 7 L C Z x d W 9 0 O 1 N l Y 3 R p b 2 4 x L 2 N s Y X N z c y B z d G F t L 0 F 1 d G 9 S Z W 1 v d m V k Q 2 9 s d W 1 u c z E u e 0 c s N n 0 m c X V v d D s s J n F 1 b 3 Q 7 U 2 V j d G l v b j E v Y 2 x h c 3 N z I H N 0 Y W 0 v Q X V 0 b 1 J l b W 9 2 Z W R D b 2 x 1 b W 5 z M S 5 7 V E U s N 3 0 m c X V v d D s s J n F 1 b 3 Q 7 U 2 V j d G l v b j E v Y 2 x h c 3 N z I H N 0 Y W 0 v Q X V 0 b 1 J l b W 9 2 Z W R D b 2 x 1 b W 5 z M S 5 7 V F A s O H 0 m c X V v d D s s J n F 1 b 3 Q 7 U 2 V j d G l v b j E v Y 2 x h c 3 N z I H N 0 Y W 0 v Q X V 0 b 1 J l b W 9 2 Z W R D b 2 x 1 b W 5 z M S 5 7 R i w 5 f S Z x d W 9 0 O y w m c X V v d D t T Z W N 0 a W 9 u M S 9 j b G F z c 3 M g c 3 R h b S 9 B d X R v U m V t b 3 Z l Z E N v b H V t b n M x L n t C L D E w f S Z x d W 9 0 O y w m c X V v d D t T Z W N 0 a W 9 u M S 9 j b G F z c 3 M g c 3 R h b S 9 B d X R v U m V t b 3 Z l Z E N v b H V t b n M x L n t H T C w x M X 0 m c X V v d D s s J n F 1 b 3 Q 7 U 2 V j d G l v b j E v Y 2 x h c 3 N z I H N 0 Y W 0 v Q X V 0 b 1 J l b W 9 2 Z W R D b 2 x 1 b W 5 z M S 5 7 V C w x M n 0 m c X V v d D s s J n F 1 b 3 Q 7 U 2 V j d G l v b j E v Y 2 x h c 3 N z I H N 0 Y W 0 v Q X V 0 b 1 J l b W 9 2 Z W R D b 2 x 1 b W 5 z M S 5 7 S S w x M 3 0 m c X V v d D s s J n F 1 b 3 Q 7 U 2 V j d G l v b j E v Y 2 x h c 3 N z I H N 0 Y W 0 v Q X V 0 b 1 J l b W 9 2 Z W R D b 2 x 1 b W 5 z M S 5 7 U H R z L D E 0 f S Z x d W 9 0 O y w m c X V v d D t T Z W N 0 a W 9 u M S 9 j b G F z c 3 M g c 3 R h b S 9 B d X R v U m V t b 3 Z l Z E N v b H V t b n M x L n t I Y X J t L i w x N X 0 m c X V v d D s s J n F 1 b 3 Q 7 U 2 V j d G l v b j E v Y 2 x h c 3 N z I H N 0 Y W 0 v Q X V 0 b 1 J l b W 9 2 Z W R D b 2 x 1 b W 5 z M S 5 7 V G 9 0 Y W w s M T Z 9 J n F 1 b 3 Q 7 L C Z x d W 9 0 O 1 N l Y 3 R p b 2 4 x L 2 N s Y X N z c y B z d G F t L 0 F 1 d G 9 S Z W 1 v d m V k Q 2 9 s d W 1 u c z E u e 0 N v b G 9 u b m U 0 L D E 3 f S Z x d W 9 0 O y w m c X V v d D t T Z W N 0 a W 9 u M S 9 j b G F z c 3 M g c 3 R h b S 9 B d X R v U m V t b 3 Z l Z E N v b H V t b n M x L n t S Y W 5 n L D E 4 f S Z x d W 9 0 O 1 0 s J n F 1 b 3 Q 7 Q 2 9 s d W 1 u Q 2 9 1 b n Q m c X V v d D s 6 M T k s J n F 1 b 3 Q 7 S 2 V 5 Q 2 9 s d W 1 u T m F t Z X M m c X V v d D s 6 W 1 0 s J n F 1 b 3 Q 7 Q 2 9 s d W 1 u S W R l b n R p d G l l c y Z x d W 9 0 O z p b J n F 1 b 3 Q 7 U 2 V j d G l v b j E v Y 2 x h c 3 N z I H N 0 Y W 0 v Q X V 0 b 1 J l b W 9 2 Z W R D b 2 x 1 b W 5 z M S 5 7 Q 2 F n Z S w w f S Z x d W 9 0 O y w m c X V v d D t T Z W N 0 a W 9 u M S 9 j b G F z c 3 M g c 3 R h b S 9 B d X R v U m V t b 3 Z l Z E N v b H V t b n M x L n t T d G F t L D F 9 J n F 1 b 3 Q 7 L C Z x d W 9 0 O 1 N l Y 3 R p b 2 4 x L 2 N s Y X N z c y B z d G F t L 0 F 1 d G 9 S Z W 1 v d m V k Q 2 9 s d W 1 u c z E u e 0 V s Z X Z l d X I s M n 0 m c X V v d D s s J n F 1 b 3 Q 7 U 2 V j d G l v b j E v Y 2 x h c 3 N z I H N 0 Y W 0 v Q X V 0 b 1 J l b W 9 2 Z W R D b 2 x 1 b W 5 z M S 5 7 Q 2 x 1 Y i w z f S Z x d W 9 0 O y w m c X V v d D t T Z W N 0 a W 9 u M S 9 j b G F z c 3 M g c 3 R h b S 9 B d X R v U m V t b 3 Z l Z E N v b H V t b n M x L n t C Y W d 1 Z S w 0 f S Z x d W 9 0 O y w m c X V v d D t T Z W N 0 a W 9 u M S 9 j b G F z c 3 M g c 3 R h b S 9 B d X R v U m V t b 3 Z l Z E N v b H V t b n M x L n t S L D V 9 J n F 1 b 3 Q 7 L C Z x d W 9 0 O 1 N l Y 3 R p b 2 4 x L 2 N s Y X N z c y B z d G F t L 0 F 1 d G 9 S Z W 1 v d m V k Q 2 9 s d W 1 u c z E u e 0 c s N n 0 m c X V v d D s s J n F 1 b 3 Q 7 U 2 V j d G l v b j E v Y 2 x h c 3 N z I H N 0 Y W 0 v Q X V 0 b 1 J l b W 9 2 Z W R D b 2 x 1 b W 5 z M S 5 7 V E U s N 3 0 m c X V v d D s s J n F 1 b 3 Q 7 U 2 V j d G l v b j E v Y 2 x h c 3 N z I H N 0 Y W 0 v Q X V 0 b 1 J l b W 9 2 Z W R D b 2 x 1 b W 5 z M S 5 7 V F A s O H 0 m c X V v d D s s J n F 1 b 3 Q 7 U 2 V j d G l v b j E v Y 2 x h c 3 N z I H N 0 Y W 0 v Q X V 0 b 1 J l b W 9 2 Z W R D b 2 x 1 b W 5 z M S 5 7 R i w 5 f S Z x d W 9 0 O y w m c X V v d D t T Z W N 0 a W 9 u M S 9 j b G F z c 3 M g c 3 R h b S 9 B d X R v U m V t b 3 Z l Z E N v b H V t b n M x L n t C L D E w f S Z x d W 9 0 O y w m c X V v d D t T Z W N 0 a W 9 u M S 9 j b G F z c 3 M g c 3 R h b S 9 B d X R v U m V t b 3 Z l Z E N v b H V t b n M x L n t H T C w x M X 0 m c X V v d D s s J n F 1 b 3 Q 7 U 2 V j d G l v b j E v Y 2 x h c 3 N z I H N 0 Y W 0 v Q X V 0 b 1 J l b W 9 2 Z W R D b 2 x 1 b W 5 z M S 5 7 V C w x M n 0 m c X V v d D s s J n F 1 b 3 Q 7 U 2 V j d G l v b j E v Y 2 x h c 3 N z I H N 0 Y W 0 v Q X V 0 b 1 J l b W 9 2 Z W R D b 2 x 1 b W 5 z M S 5 7 S S w x M 3 0 m c X V v d D s s J n F 1 b 3 Q 7 U 2 V j d G l v b j E v Y 2 x h c 3 N z I H N 0 Y W 0 v Q X V 0 b 1 J l b W 9 2 Z W R D b 2 x 1 b W 5 z M S 5 7 U H R z L D E 0 f S Z x d W 9 0 O y w m c X V v d D t T Z W N 0 a W 9 u M S 9 j b G F z c 3 M g c 3 R h b S 9 B d X R v U m V t b 3 Z l Z E N v b H V t b n M x L n t I Y X J t L i w x N X 0 m c X V v d D s s J n F 1 b 3 Q 7 U 2 V j d G l v b j E v Y 2 x h c 3 N z I H N 0 Y W 0 v Q X V 0 b 1 J l b W 9 2 Z W R D b 2 x 1 b W 5 z M S 5 7 V G 9 0 Y W w s M T Z 9 J n F 1 b 3 Q 7 L C Z x d W 9 0 O 1 N l Y 3 R p b 2 4 x L 2 N s Y X N z c y B z d G F t L 0 F 1 d G 9 S Z W 1 v d m V k Q 2 9 s d W 1 u c z E u e 0 N v b G 9 u b m U 0 L D E 3 f S Z x d W 9 0 O y w m c X V v d D t T Z W N 0 a W 9 u M S 9 j b G F z c 3 M g c 3 R h b S 9 B d X R v U m V t b 3 Z l Z E N v b H V t b n M x L n t S Y W 5 n L D E 4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Y 2 x h c 3 N z J T I w c 3 R h b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j b G F z c 3 M l M j B z d G F t L 1 Z h b G V 1 c i U y M H J l b X B s Y W M l Q z M l Q T l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2 x h c 3 N z J T I w c 3 R h b S 9 S Z W 1 w b G k l M j B 2 Z X J z J T I w b G U l M j B i Y X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j b G F z c 3 M l M j B z d G F t L 0 x p Z 2 5 l c y U y M H R y a S V D M y V B O W V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2 x h c 3 N z J T I w c 3 R h b S 9 N b 2 R 1 b G 8 l M j B p b n M l Q z M l Q T l y J U M z J U E 5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2 x h c 3 N z J T I w c 3 R h b S 9 U e X B l J T I w b W 9 k a W Z p J U M z J U E 5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2 x h c 3 N z J T I w c 3 R h b S 9 W Y W x l d X I l M j B y Z W 1 w b G F j J U M z J U E 5 Z T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j b G F z c 3 M l M j B z d G F t L 1 R 5 c G U l M j B t b 2 R p Z m k l Q z M l Q T k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2 x h c 3 N z J T I w c 3 R h b S 9 D b 2 x v b m 5 l c y U y M H J l b m 9 t b S V D M y V B O W V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2 x h c 3 N z J T I w c 3 R h b S 9 D b 2 x v b m 5 l c y U y M H N 1 c H B y a W 0 l Q z M l Q T l l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N s Y X N z J T I w c y V D M y V B O X J p Z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C d W Z m Z X J O Z X h 0 U m V m c m V z a C I g V m F s d W U 9 I m w w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Q 2 9 s d W 1 u T m F t Z X M i I F Z h b H V l P S J z W y Z x d W 9 0 O 0 N h Z 2 U m c X V v d D s s J n F 1 b 3 Q 7 U 3 R h b S Z x d W 9 0 O y w m c X V v d D t F b G V 2 Z X V y J n F 1 b 3 Q 7 L C Z x d W 9 0 O 0 N s d W I m c X V v d D s s J n F 1 b 3 Q 7 Q m F n d W U m c X V v d D s s J n F 1 b 3 Q 7 U i Z x d W 9 0 O y w m c X V v d D t H J n F 1 b 3 Q 7 L C Z x d W 9 0 O 1 R F J n F 1 b 3 Q 7 L C Z x d W 9 0 O 1 R Q J n F 1 b 3 Q 7 L C Z x d W 9 0 O 0 Y m c X V v d D s s J n F 1 b 3 Q 7 Q i Z x d W 9 0 O y w m c X V v d D t H T C Z x d W 9 0 O y w m c X V v d D t U J n F 1 b 3 Q 7 L C Z x d W 9 0 O 0 k m c X V v d D s s J n F 1 b 3 Q 7 U H R z J n F 1 b 3 Q 7 L C Z x d W 9 0 O 0 N v b G 9 u b m U x J n F 1 b 3 Q 7 L C Z x d W 9 0 O 1 R v d G F s J n F 1 b 3 Q 7 L C Z x d W 9 0 O 1 J h b m c m c X V v d D t d I i A v P j x F b n R y e S B U e X B l P S J G a W x s Q 2 9 s d W 1 u V H l w Z X M i I F Z h b H V l P S J z Q U F B Q U F B Q U F B Q U F B Q U F B Q U F B Q U F B Q U F G I i A v P j x F b n R y e S B U e X B l P S J G a W x s T G F z d F V w Z G F 0 Z W Q i I F Z h b H V l P S J k M j A y M i 0 w M i 0 w M V Q x N D o y O T o 0 N y 4 3 M j M y M T E 4 W i I g L z 4 8 R W 5 0 c n k g V H l w Z T 0 i R m l s b E V y c m 9 y Q 2 9 1 b n Q i I F Z h b H V l P S J s M C I g L z 4 8 R W 5 0 c n k g V H l w Z T 0 i R m l s b E V y c m 9 y Q 2 9 k Z S I g V m F s d W U 9 I n N V b m t u b 3 d u I i A v P j x F b n R y e S B U e X B l P S J G a W x s Q 2 9 1 b n Q i I F Z h b H V l P S J s M T I i I C 8 + P E V u d H J 5 I F R 5 c G U 9 I l J l Y 2 9 2 Z X J 5 V G F y Z 2 V 0 U 2 h l Z X Q i I F Z h b H V l P S J z Q 2 x h c 3 N 0 I F N l c m l l I i A v P j x F b n R y e S B U e X B l P S J S Z W N v d m V y e V R h c m d l d E N v b H V t b i I g V m F s d W U 9 I m w x I i A v P j x F b n R y e S B U e X B l P S J S Z W N v d m V y e V R h c m d l d F J v d y I g V m F s d W U 9 I m w x N S I g L z 4 8 R W 5 0 c n k g V H l w Z T 0 i R m l s b F R h c m d l d C I g V m F s d W U 9 I n N j b G F z c 1 9 z w 6 l y a W U i I C 8 + P E V u d H J 5 I F R 5 c G U 9 I l F 1 Z X J 5 S U Q i I F Z h b H V l P S J z M D E 3 Y 2 I 0 M z k t N W F i Z C 0 0 Y 2 Y x L T l k Z W E t Y z I 2 Z G I 4 Z m F h M G F h I i A v P j x F b n R y e S B U e X B l P S J B Z G R l Z F R v R G F 0 Y U 1 v Z G V s I i B W Y W x 1 Z T 0 i b D A i I C 8 + P E V u d H J 5 I F R 5 c G U 9 I l J l b G F 0 a W 9 u c 2 h p c E l u Z m 9 D b 2 5 0 Y W l u Z X I i I F Z h b H V l P S J z e y Z x d W 9 0 O 2 N v b H V t b k N v d W 5 0 J n F 1 b 3 Q 7 O j E 4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j b G F z c y B z w 6 l y a W U v Q X V 0 b 1 J l b W 9 2 Z W R D b 2 x 1 b W 5 z M S 5 7 Q 2 F n Z S w w f S Z x d W 9 0 O y w m c X V v d D t T Z W N 0 a W 9 u M S 9 j b G F z c y B z w 6 l y a W U v Q X V 0 b 1 J l b W 9 2 Z W R D b 2 x 1 b W 5 z M S 5 7 U 3 R h b S w x f S Z x d W 9 0 O y w m c X V v d D t T Z W N 0 a W 9 u M S 9 j b G F z c y B z w 6 l y a W U v Q X V 0 b 1 J l b W 9 2 Z W R D b 2 x 1 b W 5 z M S 5 7 R W x l d m V 1 c i w y f S Z x d W 9 0 O y w m c X V v d D t T Z W N 0 a W 9 u M S 9 j b G F z c y B z w 6 l y a W U v Q X V 0 b 1 J l b W 9 2 Z W R D b 2 x 1 b W 5 z M S 5 7 Q 2 x 1 Y i w z f S Z x d W 9 0 O y w m c X V v d D t T Z W N 0 a W 9 u M S 9 j b G F z c y B z w 6 l y a W U v Q X V 0 b 1 J l b W 9 2 Z W R D b 2 x 1 b W 5 z M S 5 7 Q m F n d W U s N H 0 m c X V v d D s s J n F 1 b 3 Q 7 U 2 V j d G l v b j E v Y 2 x h c 3 M g c 8 O p c m l l L 0 F 1 d G 9 S Z W 1 v d m V k Q 2 9 s d W 1 u c z E u e 1 I s N X 0 m c X V v d D s s J n F 1 b 3 Q 7 U 2 V j d G l v b j E v Y 2 x h c 3 M g c 8 O p c m l l L 0 F 1 d G 9 S Z W 1 v d m V k Q 2 9 s d W 1 u c z E u e 0 c s N n 0 m c X V v d D s s J n F 1 b 3 Q 7 U 2 V j d G l v b j E v Y 2 x h c 3 M g c 8 O p c m l l L 0 F 1 d G 9 S Z W 1 v d m V k Q 2 9 s d W 1 u c z E u e 1 R F L D d 9 J n F 1 b 3 Q 7 L C Z x d W 9 0 O 1 N l Y 3 R p b 2 4 x L 2 N s Y X N z I H P D q X J p Z S 9 B d X R v U m V t b 3 Z l Z E N v b H V t b n M x L n t U U C w 4 f S Z x d W 9 0 O y w m c X V v d D t T Z W N 0 a W 9 u M S 9 j b G F z c y B z w 6 l y a W U v Q X V 0 b 1 J l b W 9 2 Z W R D b 2 x 1 b W 5 z M S 5 7 R i w 5 f S Z x d W 9 0 O y w m c X V v d D t T Z W N 0 a W 9 u M S 9 j b G F z c y B z w 6 l y a W U v Q X V 0 b 1 J l b W 9 2 Z W R D b 2 x 1 b W 5 z M S 5 7 Q i w x M H 0 m c X V v d D s s J n F 1 b 3 Q 7 U 2 V j d G l v b j E v Y 2 x h c 3 M g c 8 O p c m l l L 0 F 1 d G 9 S Z W 1 v d m V k Q 2 9 s d W 1 u c z E u e 0 d M L D E x f S Z x d W 9 0 O y w m c X V v d D t T Z W N 0 a W 9 u M S 9 j b G F z c y B z w 6 l y a W U v Q X V 0 b 1 J l b W 9 2 Z W R D b 2 x 1 b W 5 z M S 5 7 V C w x M n 0 m c X V v d D s s J n F 1 b 3 Q 7 U 2 V j d G l v b j E v Y 2 x h c 3 M g c 8 O p c m l l L 0 F 1 d G 9 S Z W 1 v d m V k Q 2 9 s d W 1 u c z E u e 0 k s M T N 9 J n F 1 b 3 Q 7 L C Z x d W 9 0 O 1 N l Y 3 R p b 2 4 x L 2 N s Y X N z I H P D q X J p Z S 9 B d X R v U m V t b 3 Z l Z E N v b H V t b n M x L n t Q d H M s M T R 9 J n F 1 b 3 Q 7 L C Z x d W 9 0 O 1 N l Y 3 R p b 2 4 x L 2 N s Y X N z I H P D q X J p Z S 9 B d X R v U m V t b 3 Z l Z E N v b H V t b n M x L n t D b 2 x v b m 5 l M S w x N X 0 m c X V v d D s s J n F 1 b 3 Q 7 U 2 V j d G l v b j E v Y 2 x h c 3 M g c 8 O p c m l l L 0 F 1 d G 9 S Z W 1 v d m V k Q 2 9 s d W 1 u c z E u e 1 R v d G F s L D E 2 f S Z x d W 9 0 O y w m c X V v d D t T Z W N 0 a W 9 u M S 9 j b G F z c y B z w 6 l y a W U v Q X V 0 b 1 J l b W 9 2 Z W R D b 2 x 1 b W 5 z M S 5 7 U m F u Z y w x N 3 0 m c X V v d D t d L C Z x d W 9 0 O 0 N v b H V t b k N v d W 5 0 J n F 1 b 3 Q 7 O j E 4 L C Z x d W 9 0 O 0 t l e U N v b H V t b k 5 h b W V z J n F 1 b 3 Q 7 O l t d L C Z x d W 9 0 O 0 N v b H V t b k l k Z W 5 0 a X R p Z X M m c X V v d D s 6 W y Z x d W 9 0 O 1 N l Y 3 R p b 2 4 x L 2 N s Y X N z I H P D q X J p Z S 9 B d X R v U m V t b 3 Z l Z E N v b H V t b n M x L n t D Y W d l L D B 9 J n F 1 b 3 Q 7 L C Z x d W 9 0 O 1 N l Y 3 R p b 2 4 x L 2 N s Y X N z I H P D q X J p Z S 9 B d X R v U m V t b 3 Z l Z E N v b H V t b n M x L n t T d G F t L D F 9 J n F 1 b 3 Q 7 L C Z x d W 9 0 O 1 N l Y 3 R p b 2 4 x L 2 N s Y X N z I H P D q X J p Z S 9 B d X R v U m V t b 3 Z l Z E N v b H V t b n M x L n t F b G V 2 Z X V y L D J 9 J n F 1 b 3 Q 7 L C Z x d W 9 0 O 1 N l Y 3 R p b 2 4 x L 2 N s Y X N z I H P D q X J p Z S 9 B d X R v U m V t b 3 Z l Z E N v b H V t b n M x L n t D b H V i L D N 9 J n F 1 b 3 Q 7 L C Z x d W 9 0 O 1 N l Y 3 R p b 2 4 x L 2 N s Y X N z I H P D q X J p Z S 9 B d X R v U m V t b 3 Z l Z E N v b H V t b n M x L n t C Y W d 1 Z S w 0 f S Z x d W 9 0 O y w m c X V v d D t T Z W N 0 a W 9 u M S 9 j b G F z c y B z w 6 l y a W U v Q X V 0 b 1 J l b W 9 2 Z W R D b 2 x 1 b W 5 z M S 5 7 U i w 1 f S Z x d W 9 0 O y w m c X V v d D t T Z W N 0 a W 9 u M S 9 j b G F z c y B z w 6 l y a W U v Q X V 0 b 1 J l b W 9 2 Z W R D b 2 x 1 b W 5 z M S 5 7 R y w 2 f S Z x d W 9 0 O y w m c X V v d D t T Z W N 0 a W 9 u M S 9 j b G F z c y B z w 6 l y a W U v Q X V 0 b 1 J l b W 9 2 Z W R D b 2 x 1 b W 5 z M S 5 7 V E U s N 3 0 m c X V v d D s s J n F 1 b 3 Q 7 U 2 V j d G l v b j E v Y 2 x h c 3 M g c 8 O p c m l l L 0 F 1 d G 9 S Z W 1 v d m V k Q 2 9 s d W 1 u c z E u e 1 R Q L D h 9 J n F 1 b 3 Q 7 L C Z x d W 9 0 O 1 N l Y 3 R p b 2 4 x L 2 N s Y X N z I H P D q X J p Z S 9 B d X R v U m V t b 3 Z l Z E N v b H V t b n M x L n t G L D l 9 J n F 1 b 3 Q 7 L C Z x d W 9 0 O 1 N l Y 3 R p b 2 4 x L 2 N s Y X N z I H P D q X J p Z S 9 B d X R v U m V t b 3 Z l Z E N v b H V t b n M x L n t C L D E w f S Z x d W 9 0 O y w m c X V v d D t T Z W N 0 a W 9 u M S 9 j b G F z c y B z w 6 l y a W U v Q X V 0 b 1 J l b W 9 2 Z W R D b 2 x 1 b W 5 z M S 5 7 R 0 w s M T F 9 J n F 1 b 3 Q 7 L C Z x d W 9 0 O 1 N l Y 3 R p b 2 4 x L 2 N s Y X N z I H P D q X J p Z S 9 B d X R v U m V t b 3 Z l Z E N v b H V t b n M x L n t U L D E y f S Z x d W 9 0 O y w m c X V v d D t T Z W N 0 a W 9 u M S 9 j b G F z c y B z w 6 l y a W U v Q X V 0 b 1 J l b W 9 2 Z W R D b 2 x 1 b W 5 z M S 5 7 S S w x M 3 0 m c X V v d D s s J n F 1 b 3 Q 7 U 2 V j d G l v b j E v Y 2 x h c 3 M g c 8 O p c m l l L 0 F 1 d G 9 S Z W 1 v d m V k Q 2 9 s d W 1 u c z E u e 1 B 0 c y w x N H 0 m c X V v d D s s J n F 1 b 3 Q 7 U 2 V j d G l v b j E v Y 2 x h c 3 M g c 8 O p c m l l L 0 F 1 d G 9 S Z W 1 v d m V k Q 2 9 s d W 1 u c z E u e 0 N v b G 9 u b m U x L D E 1 f S Z x d W 9 0 O y w m c X V v d D t T Z W N 0 a W 9 u M S 9 j b G F z c y B z w 6 l y a W U v Q X V 0 b 1 J l b W 9 2 Z W R D b 2 x 1 b W 5 z M S 5 7 V G 9 0 Y W w s M T Z 9 J n F 1 b 3 Q 7 L C Z x d W 9 0 O 1 N l Y 3 R p b 2 4 x L 2 N s Y X N z I H P D q X J p Z S 9 B d X R v U m V t b 3 Z l Z E N v b H V t b n M x L n t S Y W 5 n L D E 3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Y 2 x h c 3 M l M j B z J U M z J U E 5 c m l l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N s Y X N z J T I w c y V D M y V B O X J p Z S 9 S Z W 1 w b G k l M j B 2 Z X J z J T I w b G U l M j B i Y X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j b G F z c y U y M H M l Q z M l Q T l y a W U v Q 2 9 s b 2 5 u Z X M l M j B z d X B w c m l t J U M z J U E 5 Z X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j b G F z c y U y M H M l Q z M l Q T l y a W U v V H l w Z S U y M G 1 v Z G l m a S V D M y V B O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N s Y X N z J T I w c y V D M y V B O X J p Z S 9 S Z W 1 w b G k l M j B 2 Z X J z J T I w b G U l M j B i Y X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2 x h c 3 M l M j B z J U M z J U E 5 c m l l L 0 x p Z 2 5 l c y U y M H R y a S V D M y V B O W V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2 x h c 3 M l M j B z J U M z J U E 5 c m l l L 0 1 v Z H V s b y U y M G l u c y V D M y V B O X I l Q z M l Q T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j b G F z c y U y M H M l Q z M l Q T l y a W U v Q 2 9 s b 2 5 u Z X M l M j B z d X B w c m l t J U M z J U E 5 Z X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2 x h c 3 M l M j B z J U M z J U E 5 c m l l L 0 N v b G 9 u b m V z J T I w c m V u b 2 1 t J U M z J U E 5 Z X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j b G F z c y U y M G l u Z D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C d W Z m Z X J O Z X h 0 U m V m c m V z a C I g V m F s d W U 9 I m w w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U m V j b 3 Z l c n l U Y X J n Z X R T a G V l d C I g V m F s d W U 9 I n N D b G F z c 3 Q g S W 5 k L i I g L z 4 8 R W 5 0 c n k g V H l w Z T 0 i U m V j b 3 Z l c n l U Y X J n Z X R D b 2 x 1 b W 4 i I F Z h b H V l P S J s M S I g L z 4 8 R W 5 0 c n k g V H l w Z T 0 i U m V j b 3 Z l c n l U Y X J n Z X R S b 3 c i I F Z h b H V l P S J s M T U i I C 8 + P E V u d H J 5 I F R 5 c G U 9 I k Z p b G x U Y X J n Z X Q i I F Z h b H V l P S J z Y 2 x h c 3 N f a W 5 k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D b 2 x 1 b W 5 O Y W 1 l c y I g V m F s d W U 9 I n N b J n F 1 b 3 Q 7 Q 2 F n Z S Z x d W 9 0 O y w m c X V v d D t T d G F t J n F 1 b 3 Q 7 L C Z x d W 9 0 O 0 V s Z X Z l d X I m c X V v d D s s J n F 1 b 3 Q 7 Q 2 x 1 Y i Z x d W 9 0 O y w m c X V v d D t C Y W d 1 Z S Z x d W 9 0 O y w m c X V v d D t S J n F 1 b 3 Q 7 L C Z x d W 9 0 O 0 c m c X V v d D s s J n F 1 b 3 Q 7 V E U m c X V v d D s s J n F 1 b 3 Q 7 V F A m c X V v d D s s J n F 1 b 3 Q 7 R i Z x d W 9 0 O y w m c X V v d D t C J n F 1 b 3 Q 7 L C Z x d W 9 0 O 0 d M J n F 1 b 3 Q 7 L C Z x d W 9 0 O 1 Q m c X V v d D s s J n F 1 b 3 Q 7 S S Z x d W 9 0 O y w m c X V v d D t Q d H M m c X V v d D s s J n F 1 b 3 Q 7 Q 2 9 s b 2 5 u Z T E m c X V v d D s s J n F 1 b 3 Q 7 V G 9 0 Y W w m c X V v d D s s J n F 1 b 3 Q 7 U m F u Z y Z x d W 9 0 O 1 0 i I C 8 + P E V u d H J 5 I F R 5 c G U 9 I k Z p b G x D b 2 x 1 b W 5 U e X B l c y I g V m F s d W U 9 I n N B d 0 1 H Q m d N R E F 3 Q U R B d 0 1 B Q X d N Q U F B T U Q i I C 8 + P E V u d H J 5 I F R 5 c G U 9 I k Z p b G x M Y X N 0 V X B k Y X R l Z C I g V m F s d W U 9 I m Q y M D I y L T A y L T A x V D E 0 O j M x O j U z L j Y x M z M 0 O D h a I i A v P j x F b n R y e S B U e X B l P S J G a W x s R X J y b 3 J D b 3 V u d C I g V m F s d W U 9 I m w w I i A v P j x F b n R y e S B U e X B l P S J G a W x s R X J y b 3 J D b 2 R l I i B W Y W x 1 Z T 0 i c 1 V u a 2 5 v d 2 4 i I C 8 + P E V u d H J 5 I F R 5 c G U 9 I k Z p b G x D b 3 V u d C I g V m F s d W U 9 I m w x N C I g L z 4 8 R W 5 0 c n k g V H l w Z T 0 i Q W R k Z W R U b 0 R h d G F N b 2 R l b C I g V m F s d W U 9 I m w w I i A v P j x F b n R y e S B U e X B l P S J R d W V y e U l E I i B W Y W x 1 Z T 0 i c z M 1 Y T I w M W N l L W Q 2 Z m Q t N G N i Y y 1 h M T I 5 L W F k M j V l Y j I z O D I w N C I g L z 4 8 R W 5 0 c n k g V H l w Z T 0 i U m V s Y X R p b 2 5 z a G l w S W 5 m b 0 N v b n R h a W 5 l c i I g V m F s d W U 9 I n N 7 J n F 1 b 3 Q 7 Y 2 9 s d W 1 u Q 2 9 1 b n Q m c X V v d D s 6 M T g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N s Y X N z I G l u Z C 9 B d X R v U m V t b 3 Z l Z E N v b H V t b n M x L n t D Y W d l L D B 9 J n F 1 b 3 Q 7 L C Z x d W 9 0 O 1 N l Y 3 R p b 2 4 x L 2 N s Y X N z I G l u Z C 9 B d X R v U m V t b 3 Z l Z E N v b H V t b n M x L n t T d G F t L D F 9 J n F 1 b 3 Q 7 L C Z x d W 9 0 O 1 N l Y 3 R p b 2 4 x L 2 N s Y X N z I G l u Z C 9 B d X R v U m V t b 3 Z l Z E N v b H V t b n M x L n t F b G V 2 Z X V y L D J 9 J n F 1 b 3 Q 7 L C Z x d W 9 0 O 1 N l Y 3 R p b 2 4 x L 2 N s Y X N z I G l u Z C 9 B d X R v U m V t b 3 Z l Z E N v b H V t b n M x L n t D b H V i L D N 9 J n F 1 b 3 Q 7 L C Z x d W 9 0 O 1 N l Y 3 R p b 2 4 x L 2 N s Y X N z I G l u Z C 9 B d X R v U m V t b 3 Z l Z E N v b H V t b n M x L n t C Y W d 1 Z S w 0 f S Z x d W 9 0 O y w m c X V v d D t T Z W N 0 a W 9 u M S 9 j b G F z c y B p b m Q v Q X V 0 b 1 J l b W 9 2 Z W R D b 2 x 1 b W 5 z M S 5 7 U i w 1 f S Z x d W 9 0 O y w m c X V v d D t T Z W N 0 a W 9 u M S 9 j b G F z c y B p b m Q v Q X V 0 b 1 J l b W 9 2 Z W R D b 2 x 1 b W 5 z M S 5 7 R y w 2 f S Z x d W 9 0 O y w m c X V v d D t T Z W N 0 a W 9 u M S 9 j b G F z c y B p b m Q v Q X V 0 b 1 J l b W 9 2 Z W R D b 2 x 1 b W 5 z M S 5 7 V E U s N 3 0 m c X V v d D s s J n F 1 b 3 Q 7 U 2 V j d G l v b j E v Y 2 x h c 3 M g a W 5 k L 0 F 1 d G 9 S Z W 1 v d m V k Q 2 9 s d W 1 u c z E u e 1 R Q L D h 9 J n F 1 b 3 Q 7 L C Z x d W 9 0 O 1 N l Y 3 R p b 2 4 x L 2 N s Y X N z I G l u Z C 9 B d X R v U m V t b 3 Z l Z E N v b H V t b n M x L n t G L D l 9 J n F 1 b 3 Q 7 L C Z x d W 9 0 O 1 N l Y 3 R p b 2 4 x L 2 N s Y X N z I G l u Z C 9 B d X R v U m V t b 3 Z l Z E N v b H V t b n M x L n t C L D E w f S Z x d W 9 0 O y w m c X V v d D t T Z W N 0 a W 9 u M S 9 j b G F z c y B p b m Q v Q X V 0 b 1 J l b W 9 2 Z W R D b 2 x 1 b W 5 z M S 5 7 R 0 w s M T F 9 J n F 1 b 3 Q 7 L C Z x d W 9 0 O 1 N l Y 3 R p b 2 4 x L 2 N s Y X N z I G l u Z C 9 B d X R v U m V t b 3 Z l Z E N v b H V t b n M x L n t U L D E y f S Z x d W 9 0 O y w m c X V v d D t T Z W N 0 a W 9 u M S 9 j b G F z c y B p b m Q v Q X V 0 b 1 J l b W 9 2 Z W R D b 2 x 1 b W 5 z M S 5 7 S S w x M 3 0 m c X V v d D s s J n F 1 b 3 Q 7 U 2 V j d G l v b j E v Y 2 x h c 3 M g a W 5 k L 0 F 1 d G 9 S Z W 1 v d m V k Q 2 9 s d W 1 u c z E u e 1 B 0 c y w x N H 0 m c X V v d D s s J n F 1 b 3 Q 7 U 2 V j d G l v b j E v Y 2 x h c 3 M g a W 5 k L 0 F 1 d G 9 S Z W 1 v d m V k Q 2 9 s d W 1 u c z E u e 0 N v b G 9 u b m U x L D E 1 f S Z x d W 9 0 O y w m c X V v d D t T Z W N 0 a W 9 u M S 9 j b G F z c y B p b m Q v Q X V 0 b 1 J l b W 9 2 Z W R D b 2 x 1 b W 5 z M S 5 7 V G 9 0 Y W w s M T Z 9 J n F 1 b 3 Q 7 L C Z x d W 9 0 O 1 N l Y 3 R p b 2 4 x L 2 N s Y X N z I G l u Z C 9 B d X R v U m V t b 3 Z l Z E N v b H V t b n M x L n t S Y W 5 n L D E 3 f S Z x d W 9 0 O 1 0 s J n F 1 b 3 Q 7 Q 2 9 s d W 1 u Q 2 9 1 b n Q m c X V v d D s 6 M T g s J n F 1 b 3 Q 7 S 2 V 5 Q 2 9 s d W 1 u T m F t Z X M m c X V v d D s 6 W 1 0 s J n F 1 b 3 Q 7 Q 2 9 s d W 1 u S W R l b n R p d G l l c y Z x d W 9 0 O z p b J n F 1 b 3 Q 7 U 2 V j d G l v b j E v Y 2 x h c 3 M g a W 5 k L 0 F 1 d G 9 S Z W 1 v d m V k Q 2 9 s d W 1 u c z E u e 0 N h Z 2 U s M H 0 m c X V v d D s s J n F 1 b 3 Q 7 U 2 V j d G l v b j E v Y 2 x h c 3 M g a W 5 k L 0 F 1 d G 9 S Z W 1 v d m V k Q 2 9 s d W 1 u c z E u e 1 N 0 Y W 0 s M X 0 m c X V v d D s s J n F 1 b 3 Q 7 U 2 V j d G l v b j E v Y 2 x h c 3 M g a W 5 k L 0 F 1 d G 9 S Z W 1 v d m V k Q 2 9 s d W 1 u c z E u e 0 V s Z X Z l d X I s M n 0 m c X V v d D s s J n F 1 b 3 Q 7 U 2 V j d G l v b j E v Y 2 x h c 3 M g a W 5 k L 0 F 1 d G 9 S Z W 1 v d m V k Q 2 9 s d W 1 u c z E u e 0 N s d W I s M 3 0 m c X V v d D s s J n F 1 b 3 Q 7 U 2 V j d G l v b j E v Y 2 x h c 3 M g a W 5 k L 0 F 1 d G 9 S Z W 1 v d m V k Q 2 9 s d W 1 u c z E u e 0 J h Z 3 V l L D R 9 J n F 1 b 3 Q 7 L C Z x d W 9 0 O 1 N l Y 3 R p b 2 4 x L 2 N s Y X N z I G l u Z C 9 B d X R v U m V t b 3 Z l Z E N v b H V t b n M x L n t S L D V 9 J n F 1 b 3 Q 7 L C Z x d W 9 0 O 1 N l Y 3 R p b 2 4 x L 2 N s Y X N z I G l u Z C 9 B d X R v U m V t b 3 Z l Z E N v b H V t b n M x L n t H L D Z 9 J n F 1 b 3 Q 7 L C Z x d W 9 0 O 1 N l Y 3 R p b 2 4 x L 2 N s Y X N z I G l u Z C 9 B d X R v U m V t b 3 Z l Z E N v b H V t b n M x L n t U R S w 3 f S Z x d W 9 0 O y w m c X V v d D t T Z W N 0 a W 9 u M S 9 j b G F z c y B p b m Q v Q X V 0 b 1 J l b W 9 2 Z W R D b 2 x 1 b W 5 z M S 5 7 V F A s O H 0 m c X V v d D s s J n F 1 b 3 Q 7 U 2 V j d G l v b j E v Y 2 x h c 3 M g a W 5 k L 0 F 1 d G 9 S Z W 1 v d m V k Q 2 9 s d W 1 u c z E u e 0 Y s O X 0 m c X V v d D s s J n F 1 b 3 Q 7 U 2 V j d G l v b j E v Y 2 x h c 3 M g a W 5 k L 0 F 1 d G 9 S Z W 1 v d m V k Q 2 9 s d W 1 u c z E u e 0 I s M T B 9 J n F 1 b 3 Q 7 L C Z x d W 9 0 O 1 N l Y 3 R p b 2 4 x L 2 N s Y X N z I G l u Z C 9 B d X R v U m V t b 3 Z l Z E N v b H V t b n M x L n t H T C w x M X 0 m c X V v d D s s J n F 1 b 3 Q 7 U 2 V j d G l v b j E v Y 2 x h c 3 M g a W 5 k L 0 F 1 d G 9 S Z W 1 v d m V k Q 2 9 s d W 1 u c z E u e 1 Q s M T J 9 J n F 1 b 3 Q 7 L C Z x d W 9 0 O 1 N l Y 3 R p b 2 4 x L 2 N s Y X N z I G l u Z C 9 B d X R v U m V t b 3 Z l Z E N v b H V t b n M x L n t J L D E z f S Z x d W 9 0 O y w m c X V v d D t T Z W N 0 a W 9 u M S 9 j b G F z c y B p b m Q v Q X V 0 b 1 J l b W 9 2 Z W R D b 2 x 1 b W 5 z M S 5 7 U H R z L D E 0 f S Z x d W 9 0 O y w m c X V v d D t T Z W N 0 a W 9 u M S 9 j b G F z c y B p b m Q v Q X V 0 b 1 J l b W 9 2 Z W R D b 2 x 1 b W 5 z M S 5 7 Q 2 9 s b 2 5 u Z T E s M T V 9 J n F 1 b 3 Q 7 L C Z x d W 9 0 O 1 N l Y 3 R p b 2 4 x L 2 N s Y X N z I G l u Z C 9 B d X R v U m V t b 3 Z l Z E N v b H V t b n M x L n t U b 3 R h b C w x N n 0 m c X V v d D s s J n F 1 b 3 Q 7 U 2 V j d G l v b j E v Y 2 x h c 3 M g a W 5 k L 0 F 1 d G 9 S Z W 1 v d m V k Q 2 9 s d W 1 u c z E u e 1 J h b m c s M T d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j b G F z c y U y M G l u Z C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j b G F z c y U y M G l u Z C 9 U e X B l J T I w b W 9 k a W Z p J U M z J U E 5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2 x h c 3 M l M j B p b m Q v Q 2 9 s b 2 5 u Z X M l M j B z d X B w c m l t J U M z J U E 5 Z X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j b G F z c y U y M G l u Z C 9 M a W d u Z X M l M j B 0 c m k l Q z M l Q T l l c z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C Y B A A A B A A A A 0 I y d 3 w E V 0 R G M e g D A T 8 K X 6 w E A A A C E D 6 m p k W M I R J o 6 O e J D c R p C A A A A A A I A A A A A A B B m A A A A A Q A A I A A A A C z t 5 8 Q o W T o b u G u 2 o P E r U B 9 K 2 j K K j / 9 W l a + j L f M j 4 Q 7 R A A A A A A 6 A A A A A A g A A I A A A A G 2 N C / 0 l p b 9 + C h F P F S Q H 0 d q X o R F A t o V 5 K Q R k C L H / g 3 B Q U A A A A J Y 0 z V l 1 j J J f t h f e 2 s r N 5 g c E 0 T j U v T 0 s + Z 2 C S o d 8 o p u x e H c E f d v c M B g w h f K U i l o 9 b m p z Z D y J p O 1 l j S j p A V S f i 1 7 b L h y z S V 1 R H J z c 9 6 i m f W t D Q A A A A A n G I 8 o p 0 R 5 9 c I h I T E g h r q k u V / f 4 L a L e U W k a 6 M S n k C 0 o R Y 8 c Z W / D x n i k Z H l U 9 c Y 1 b g Q O r Y 1 r e y Q 6 L L 5 b Y m G D p I E = < / D a t a M a s h u p > 
</file>

<file path=customXml/itemProps1.xml><?xml version="1.0" encoding="utf-8"?>
<ds:datastoreItem xmlns:ds="http://schemas.openxmlformats.org/officeDocument/2006/customXml" ds:itemID="{CF12CE6C-4030-4E1B-8A27-A03AAC64C17E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6</vt:i4>
      </vt:variant>
      <vt:variant>
        <vt:lpstr>Plages nommées</vt:lpstr>
      </vt:variant>
      <vt:variant>
        <vt:i4>8</vt:i4>
      </vt:variant>
    </vt:vector>
  </HeadingPairs>
  <TitlesOfParts>
    <vt:vector size="14" baseType="lpstr">
      <vt:lpstr>Jug. Stam</vt:lpstr>
      <vt:lpstr>Jug. Serie</vt:lpstr>
      <vt:lpstr>Jug. Ind</vt:lpstr>
      <vt:lpstr>Classt Stam</vt:lpstr>
      <vt:lpstr>Classt Serie</vt:lpstr>
      <vt:lpstr>Classt Ind.</vt:lpstr>
      <vt:lpstr>'Jug. Stam'!__xlnm._FilterDatabase</vt:lpstr>
      <vt:lpstr>__xlnm._FilterDatabase_1</vt:lpstr>
      <vt:lpstr>'Jug. Ind'!__xlnm.Print_Area</vt:lpstr>
      <vt:lpstr>'Jug. Serie'!__xlnm.Print_Area</vt:lpstr>
      <vt:lpstr>'Jug. Stam'!__xlnm.Print_Area</vt:lpstr>
      <vt:lpstr>'Jug. Ind'!Zone_d_impression</vt:lpstr>
      <vt:lpstr>'Jug. Serie'!Zone_d_impression</vt:lpstr>
      <vt:lpstr>'Jug. Stam'!Zone_d_impression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DjiDji</dc:creator>
  <cp:lastModifiedBy>Utilisateur</cp:lastModifiedBy>
  <dcterms:created xsi:type="dcterms:W3CDTF">2022-01-21T14:41:24Z</dcterms:created>
  <dcterms:modified xsi:type="dcterms:W3CDTF">2022-02-01T14:45:32Z</dcterms:modified>
</cp:coreProperties>
</file>