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iel\Desktop\POKER\"/>
    </mc:Choice>
  </mc:AlternateContent>
  <bookViews>
    <workbookView xWindow="0" yWindow="0" windowWidth="15345" windowHeight="4755" activeTab="3"/>
  </bookViews>
  <sheets>
    <sheet name="JOUEURS" sheetId="2" r:id="rId1"/>
    <sheet name="ANDRY" sheetId="3" r:id="rId2"/>
    <sheet name="TOKY" sheetId="6" r:id="rId3"/>
    <sheet name="LIVA" sheetId="7" r:id="rId4"/>
    <sheet name="SITUATION JOURNALIèRE" sheetId="5" r:id="rId5"/>
    <sheet name="LISTE" sheetId="4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7" l="1"/>
  <c r="F9" i="5"/>
  <c r="C9" i="5"/>
  <c r="C3" i="5"/>
  <c r="G4" i="7"/>
  <c r="E9" i="7"/>
  <c r="F8" i="5"/>
  <c r="F7" i="5"/>
  <c r="H4" i="6"/>
  <c r="G4" i="6"/>
  <c r="E11" i="6"/>
  <c r="B3" i="2"/>
  <c r="E9" i="3"/>
  <c r="F4" i="3"/>
  <c r="E15" i="3"/>
  <c r="E14" i="3"/>
  <c r="G4" i="3" s="1"/>
  <c r="E13" i="3"/>
  <c r="H4" i="3" l="1"/>
  <c r="G6" i="3" s="1"/>
</calcChain>
</file>

<file path=xl/sharedStrings.xml><?xml version="1.0" encoding="utf-8"?>
<sst xmlns="http://schemas.openxmlformats.org/spreadsheetml/2006/main" count="151" uniqueCount="88">
  <si>
    <t>NOM</t>
  </si>
  <si>
    <t>SITUATION GLOBALE</t>
  </si>
  <si>
    <t>TELEPHONE</t>
  </si>
  <si>
    <t>ANDRY</t>
  </si>
  <si>
    <t>TOKY</t>
  </si>
  <si>
    <t>LIVA</t>
  </si>
  <si>
    <t>RIJA BE</t>
  </si>
  <si>
    <t>NICO +</t>
  </si>
  <si>
    <t xml:space="preserve">MIRANA </t>
  </si>
  <si>
    <t xml:space="preserve">ANDO </t>
  </si>
  <si>
    <t>KARENA</t>
  </si>
  <si>
    <t>DIDINE</t>
  </si>
  <si>
    <t>ZOEB</t>
  </si>
  <si>
    <t>KOSHAL</t>
  </si>
  <si>
    <t>MAITRE ZO</t>
  </si>
  <si>
    <t>ZO CAPITAINE</t>
  </si>
  <si>
    <t>DOBA</t>
  </si>
  <si>
    <t>WESLEY</t>
  </si>
  <si>
    <t>NATHA</t>
  </si>
  <si>
    <t>FRERE LUKILL</t>
  </si>
  <si>
    <t>KIM</t>
  </si>
  <si>
    <t>KATANGA</t>
  </si>
  <si>
    <t>MARIA</t>
  </si>
  <si>
    <t>YOLLY</t>
  </si>
  <si>
    <t>MIARY</t>
  </si>
  <si>
    <t>BALIVA</t>
  </si>
  <si>
    <t>NARISOA</t>
  </si>
  <si>
    <t>MR STEPHAN</t>
  </si>
  <si>
    <t>STEPHAN GENDARME</t>
  </si>
  <si>
    <t>RASTA</t>
  </si>
  <si>
    <t>BOB</t>
  </si>
  <si>
    <t>BIOS</t>
  </si>
  <si>
    <t>MICKAEL</t>
  </si>
  <si>
    <t>ROMAIN</t>
  </si>
  <si>
    <t>DADAY</t>
  </si>
  <si>
    <t>RINALDI</t>
  </si>
  <si>
    <t>SLEM CROUPS</t>
  </si>
  <si>
    <t>RANTO CROUPS</t>
  </si>
  <si>
    <t>LISTE DE JOUEURS</t>
  </si>
  <si>
    <t>CAVER</t>
  </si>
  <si>
    <t>CASHING</t>
  </si>
  <si>
    <t>DATE</t>
  </si>
  <si>
    <t>OPERATION</t>
  </si>
  <si>
    <t>CASH</t>
  </si>
  <si>
    <t>MVOLA</t>
  </si>
  <si>
    <t>PRIIX CAVE</t>
  </si>
  <si>
    <t>NBRE DE CAVE</t>
  </si>
  <si>
    <t>PRIX TOTALE CAVE</t>
  </si>
  <si>
    <t>MODE DE PAIEMENT</t>
  </si>
  <si>
    <t>SITUATION JOURNALIERE</t>
  </si>
  <si>
    <t>RESULTAT</t>
  </si>
  <si>
    <t>PAIEMENT CAVE</t>
  </si>
  <si>
    <t>PAIEMENT CLIENT</t>
  </si>
  <si>
    <t>PRIX TOTAL CAVE</t>
  </si>
  <si>
    <t>MONTANT RECU</t>
  </si>
  <si>
    <t>SORTIE</t>
  </si>
  <si>
    <t>SITUATION LE 30/01/2022</t>
  </si>
  <si>
    <t>COMMENTAIRE POUR EXPLIQUER LE FICHIER:</t>
  </si>
  <si>
    <t>SITUATION LE 31/01/2022</t>
  </si>
  <si>
    <t>Le client a acheté 380 000 de cave</t>
  </si>
  <si>
    <t>tout ce qu'il lui reste de jeton est de 120 000</t>
  </si>
  <si>
    <t>comme il n'a rien payé de ses caves, il doit encore payé 260 000</t>
  </si>
  <si>
    <t xml:space="preserve">sa situation globale est donc de </t>
  </si>
  <si>
    <t>sa situationj le 31/01/2022 est donc de  -260 000</t>
  </si>
  <si>
    <t>(il doit payer 140 000 à la salle)</t>
  </si>
  <si>
    <t>Situation le 31/01/2022 donc</t>
  </si>
  <si>
    <t>SITUATION  PRECEDENTE</t>
  </si>
  <si>
    <t>Situation  avant le 31 donc</t>
  </si>
  <si>
    <t>pour chaque type d'opération, les cellules non utiles seront grisées(impossible à saisir ou à inserer des données</t>
  </si>
  <si>
    <t>mvola est un paiement en mobile monnaie très utilisé à madagascar</t>
  </si>
  <si>
    <r>
      <t xml:space="preserve">LE CLIENT A UN DEPOT DE  120 000 ( ila cavé 4 cave de 20 000 AR= 80 000 AR  </t>
    </r>
    <r>
      <rPr>
        <b/>
        <sz val="12"/>
        <color rgb="FFFF0000"/>
        <rFont val="Calibri"/>
        <family val="2"/>
        <scheme val="minor"/>
      </rPr>
      <t>QU'IL A PAYé CASH</t>
    </r>
    <r>
      <rPr>
        <sz val="11"/>
        <color theme="1"/>
        <rFont val="Calibri"/>
        <family val="2"/>
        <scheme val="minor"/>
      </rPr>
      <t xml:space="preserve"> , puis à la fin de sa partie il a 320 000 AR de jetons,  la salle lui a payé 200 000 AR</t>
    </r>
  </si>
  <si>
    <t>sa situation le 30/01/2022 est de  +120 000 ( c'est ce qu'on appelle DEPOT, il a donc fait un depot de 120 000 qu'il peut utiliser pour jouer la prochaine fois , mais qu'il peut aussi les reclamer à n'importe quel moment</t>
  </si>
  <si>
    <t>CLIENT</t>
  </si>
  <si>
    <t>TOTAL CAVE</t>
  </si>
  <si>
    <t>MONTANT TOTAL CAVE</t>
  </si>
  <si>
    <t>CAVE PAYé</t>
  </si>
  <si>
    <t>BILAN</t>
  </si>
  <si>
    <t>Situation  avant le 31 donc ( ici , le 30/01/2022, le client donne 50 000 AR à la salle, donc il avait un defaut de paiement de 210 000 ar donc avant le 30/01/2022, sa situation était donc de - 210 000</t>
  </si>
  <si>
    <t>Ici, le paiement d'un client sera toujours considéré comme paiement de ses caves, alors que le 30/01/2022 il ne joue pas mais il vient à lasalle juste pour payer ce qu'il doit à la salle</t>
  </si>
  <si>
    <t xml:space="preserve">le 31/01/2022, le client TOKY vient d'abord payer ses dettes avant de jouer, </t>
  </si>
  <si>
    <t>La situation globale est donc de ZERo (0) car  il a payé toutes ses dettes précedentes , qu'il a payé ses caves d'aujourd'hui le 31/01/2022, et que la salle lui a payé la totalité de son CASHING</t>
  </si>
  <si>
    <t>Situation le 31/01/2022 donc est de + 150000</t>
  </si>
  <si>
    <t>SITUATION JOURNALIèRE</t>
  </si>
  <si>
    <t xml:space="preserve">TOTAL DES CAVES </t>
  </si>
  <si>
    <t>ici, on n'affichera que le bilan journalière de tout les clients qui sont venu joué le 31/01/2022( bien sûr il sera possible de voir les situation journalières des jours précédentes, il suffit de selectionner n'importe queelle date</t>
  </si>
  <si>
    <t>TOTAL DES CAVES PAYés</t>
  </si>
  <si>
    <t>parce que le joueur ANDRY n'a pas payé ses caves</t>
  </si>
  <si>
    <t>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</si>
</sst>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_€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/>
    <xf numFmtId="0" fontId="0" fillId="2" borderId="0" xfId="0" applyFill="1"/>
    <xf numFmtId="0" fontId="0" fillId="3" borderId="0" xfId="0" applyFill="1"/>
    <xf numFmtId="0" fontId="0" fillId="0" borderId="0" xfId="0" applyFill="1"/>
    <xf numFmtId="0" fontId="0" fillId="5" borderId="0" xfId="0" applyFill="1"/>
    <xf numFmtId="0" fontId="0" fillId="7" borderId="0" xfId="0" applyFill="1"/>
    <xf numFmtId="164" fontId="0" fillId="7" borderId="0" xfId="0" applyNumberFormat="1" applyFill="1"/>
    <xf numFmtId="0" fontId="2" fillId="6" borderId="0" xfId="0" applyFont="1" applyFill="1"/>
    <xf numFmtId="0" fontId="1" fillId="8" borderId="0" xfId="0" applyFont="1" applyFill="1"/>
    <xf numFmtId="0" fontId="1" fillId="8" borderId="0" xfId="0" applyFont="1" applyFill="1" applyAlignment="1">
      <alignment horizontal="center"/>
    </xf>
    <xf numFmtId="0" fontId="1" fillId="0" borderId="0" xfId="0" applyFont="1" applyFill="1"/>
    <xf numFmtId="0" fontId="6" fillId="8" borderId="0" xfId="0" applyFont="1" applyFill="1"/>
    <xf numFmtId="0" fontId="0" fillId="9" borderId="0" xfId="0" applyFill="1"/>
    <xf numFmtId="0" fontId="3" fillId="9" borderId="0" xfId="0" applyFont="1" applyFill="1"/>
    <xf numFmtId="0" fontId="1" fillId="0" borderId="0" xfId="0" applyFont="1"/>
    <xf numFmtId="0" fontId="7" fillId="0" borderId="0" xfId="1" applyAlignment="1">
      <alignment horizontal="left"/>
    </xf>
    <xf numFmtId="0" fontId="0" fillId="10" borderId="0" xfId="0" applyFill="1"/>
    <xf numFmtId="0" fontId="3" fillId="0" borderId="0" xfId="0" applyFont="1"/>
    <xf numFmtId="0" fontId="5" fillId="4" borderId="0" xfId="0" applyFont="1" applyFill="1"/>
    <xf numFmtId="0" fontId="4" fillId="4" borderId="0" xfId="0" applyFont="1" applyFill="1"/>
    <xf numFmtId="14" fontId="0" fillId="0" borderId="0" xfId="0" applyNumberFormat="1" applyFill="1"/>
    <xf numFmtId="0" fontId="8" fillId="0" borderId="0" xfId="0" applyFont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114299</xdr:colOff>
      <xdr:row>0</xdr:row>
      <xdr:rowOff>57149</xdr:rowOff>
    </xdr:from>
    <xdr:to>
      <xdr:col>5</xdr:col>
      <xdr:colOff>657224</xdr:colOff>
      <xdr:row>0</xdr:row>
      <xdr:rowOff>152399</xdr:rowOff>
    </xdr:to>
    <xdr:sp macro="" textlink="">
      <xdr:nvSpPr>
        <xdr:cNvPr id="2" name="Flèche droite 1"/>
        <xdr:cNvSpPr/>
      </xdr:nvSpPr>
      <xdr:spPr>
        <a:xfrm flipH="1" flipV="1">
          <a:off x="4705349" y="57149"/>
          <a:ext cx="542925" cy="952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3</xdr:col>
      <xdr:colOff>76200</xdr:colOff>
      <xdr:row>3</xdr:row>
      <xdr:rowOff>47625</xdr:rowOff>
    </xdr:from>
    <xdr:to>
      <xdr:col>3</xdr:col>
      <xdr:colOff>637081</xdr:colOff>
      <xdr:row>3</xdr:row>
      <xdr:rowOff>181749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0" y="676275"/>
          <a:ext cx="560881" cy="1341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workbookViewId="0">
      <selection activeCell="A5" sqref="A5"/>
    </sheetView>
  </sheetViews>
  <sheetFormatPr baseColWidth="10" defaultRowHeight="15" x14ac:dyDescent="0.25"/>
  <cols>
    <col min="1" max="1" width="18.7109375" customWidth="1"/>
    <col min="2" max="2" width="26.42578125" customWidth="1"/>
    <col min="3" max="3" width="13" customWidth="1"/>
  </cols>
  <sheetData>
    <row r="1" spans="1:3" x14ac:dyDescent="0.25">
      <c r="A1" t="s">
        <v>38</v>
      </c>
    </row>
    <row r="2" spans="1:3" x14ac:dyDescent="0.25">
      <c r="A2" t="s">
        <v>0</v>
      </c>
      <c r="B2" t="s">
        <v>1</v>
      </c>
      <c r="C2" t="s">
        <v>2</v>
      </c>
    </row>
    <row r="3" spans="1:3" x14ac:dyDescent="0.25">
      <c r="A3" s="17" t="s">
        <v>3</v>
      </c>
      <c r="B3">
        <f>ANDRY!G6</f>
        <v>-140000</v>
      </c>
    </row>
    <row r="4" spans="1:3" x14ac:dyDescent="0.25">
      <c r="A4" s="17" t="s">
        <v>4</v>
      </c>
    </row>
    <row r="5" spans="1:3" x14ac:dyDescent="0.25">
      <c r="A5" s="17" t="s">
        <v>5</v>
      </c>
    </row>
    <row r="6" spans="1:3" x14ac:dyDescent="0.25">
      <c r="A6" s="1" t="s">
        <v>6</v>
      </c>
    </row>
    <row r="7" spans="1:3" x14ac:dyDescent="0.25">
      <c r="A7" s="1" t="s">
        <v>7</v>
      </c>
    </row>
    <row r="8" spans="1:3" x14ac:dyDescent="0.25">
      <c r="A8" s="1" t="s">
        <v>8</v>
      </c>
    </row>
    <row r="9" spans="1:3" x14ac:dyDescent="0.25">
      <c r="A9" s="1" t="s">
        <v>9</v>
      </c>
    </row>
    <row r="10" spans="1:3" x14ac:dyDescent="0.25">
      <c r="A10" s="1" t="s">
        <v>10</v>
      </c>
    </row>
    <row r="11" spans="1:3" x14ac:dyDescent="0.25">
      <c r="A11" s="1" t="s">
        <v>11</v>
      </c>
    </row>
    <row r="12" spans="1:3" x14ac:dyDescent="0.25">
      <c r="A12" s="1" t="s">
        <v>12</v>
      </c>
    </row>
    <row r="13" spans="1:3" x14ac:dyDescent="0.25">
      <c r="A13" s="1" t="s">
        <v>13</v>
      </c>
    </row>
    <row r="14" spans="1:3" x14ac:dyDescent="0.25">
      <c r="A14" s="1" t="s">
        <v>14</v>
      </c>
    </row>
    <row r="15" spans="1:3" x14ac:dyDescent="0.25">
      <c r="A15" s="1" t="s">
        <v>15</v>
      </c>
    </row>
    <row r="16" spans="1:3" x14ac:dyDescent="0.25">
      <c r="A16" s="1" t="s">
        <v>16</v>
      </c>
    </row>
    <row r="17" spans="1:1" x14ac:dyDescent="0.25">
      <c r="A17" s="1" t="s">
        <v>17</v>
      </c>
    </row>
    <row r="18" spans="1:1" x14ac:dyDescent="0.25">
      <c r="A18" s="1" t="s">
        <v>18</v>
      </c>
    </row>
    <row r="19" spans="1:1" x14ac:dyDescent="0.25">
      <c r="A19" s="1" t="s">
        <v>19</v>
      </c>
    </row>
    <row r="20" spans="1:1" x14ac:dyDescent="0.25">
      <c r="A20" s="1" t="s">
        <v>20</v>
      </c>
    </row>
    <row r="21" spans="1:1" x14ac:dyDescent="0.25">
      <c r="A21" s="1" t="s">
        <v>21</v>
      </c>
    </row>
    <row r="22" spans="1:1" x14ac:dyDescent="0.25">
      <c r="A22" s="1" t="s">
        <v>22</v>
      </c>
    </row>
    <row r="23" spans="1:1" x14ac:dyDescent="0.25">
      <c r="A23" s="1" t="s">
        <v>23</v>
      </c>
    </row>
    <row r="24" spans="1:1" x14ac:dyDescent="0.25">
      <c r="A24" s="1" t="s">
        <v>24</v>
      </c>
    </row>
    <row r="25" spans="1:1" x14ac:dyDescent="0.25">
      <c r="A25" s="1" t="s">
        <v>25</v>
      </c>
    </row>
    <row r="26" spans="1:1" x14ac:dyDescent="0.25">
      <c r="A26" s="1" t="s">
        <v>26</v>
      </c>
    </row>
    <row r="27" spans="1:1" x14ac:dyDescent="0.25">
      <c r="A27" s="1" t="s">
        <v>27</v>
      </c>
    </row>
    <row r="28" spans="1:1" x14ac:dyDescent="0.25">
      <c r="A28" s="1" t="s">
        <v>28</v>
      </c>
    </row>
    <row r="29" spans="1:1" x14ac:dyDescent="0.25">
      <c r="A29" s="1" t="s">
        <v>29</v>
      </c>
    </row>
    <row r="30" spans="1:1" x14ac:dyDescent="0.25">
      <c r="A30" s="1" t="s">
        <v>30</v>
      </c>
    </row>
    <row r="31" spans="1:1" x14ac:dyDescent="0.25">
      <c r="A31" s="1" t="s">
        <v>31</v>
      </c>
    </row>
    <row r="32" spans="1:1" x14ac:dyDescent="0.25">
      <c r="A32" s="1" t="s">
        <v>32</v>
      </c>
    </row>
    <row r="33" spans="1:1" x14ac:dyDescent="0.25">
      <c r="A33" s="1" t="s">
        <v>33</v>
      </c>
    </row>
    <row r="34" spans="1:1" x14ac:dyDescent="0.25">
      <c r="A34" s="1" t="s">
        <v>34</v>
      </c>
    </row>
    <row r="35" spans="1:1" x14ac:dyDescent="0.25">
      <c r="A35" s="1" t="s">
        <v>35</v>
      </c>
    </row>
    <row r="36" spans="1:1" x14ac:dyDescent="0.25">
      <c r="A36" s="1" t="s">
        <v>36</v>
      </c>
    </row>
    <row r="37" spans="1:1" x14ac:dyDescent="0.25">
      <c r="A37" s="1" t="s">
        <v>37</v>
      </c>
    </row>
  </sheetData>
  <hyperlinks>
    <hyperlink ref="A3" location="ANDRY!A1" display="ANDRY"/>
    <hyperlink ref="A4" location="TOKY!A1" display="TOKY"/>
    <hyperlink ref="A5" location="LIVA!A1" display="LIVA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"/>
  <sheetViews>
    <sheetView workbookViewId="0">
      <selection activeCell="F19" sqref="F19"/>
    </sheetView>
  </sheetViews>
  <sheetFormatPr baseColWidth="10" defaultRowHeight="15" x14ac:dyDescent="0.25"/>
  <cols>
    <col min="2" max="2" width="15.85546875" customWidth="1"/>
    <col min="4" max="4" width="13.140625" customWidth="1"/>
    <col min="5" max="5" width="17.5703125" customWidth="1"/>
    <col min="6" max="6" width="18" customWidth="1"/>
    <col min="7" max="7" width="16.7109375" customWidth="1"/>
    <col min="9" max="9" width="20.7109375" customWidth="1"/>
  </cols>
  <sheetData>
    <row r="1" spans="1:30" ht="18.75" x14ac:dyDescent="0.3">
      <c r="D1" s="14" t="s">
        <v>66</v>
      </c>
      <c r="E1" s="14"/>
      <c r="F1" s="14"/>
      <c r="G1" s="14"/>
      <c r="H1" s="14"/>
      <c r="I1" s="15">
        <v>120000</v>
      </c>
      <c r="K1" s="7" t="s">
        <v>67</v>
      </c>
      <c r="L1" s="7"/>
    </row>
    <row r="2" spans="1:30" x14ac:dyDescent="0.25">
      <c r="A2" s="1"/>
    </row>
    <row r="3" spans="1:30" ht="18.75" x14ac:dyDescent="0.3">
      <c r="A3" s="1"/>
      <c r="D3" s="10"/>
      <c r="E3" s="10"/>
      <c r="F3" s="10" t="s">
        <v>46</v>
      </c>
      <c r="G3" s="10" t="s">
        <v>53</v>
      </c>
      <c r="H3" s="13" t="s">
        <v>50</v>
      </c>
      <c r="I3" s="12"/>
    </row>
    <row r="4" spans="1:30" ht="31.5" x14ac:dyDescent="0.5">
      <c r="A4" s="23" t="s">
        <v>3</v>
      </c>
      <c r="D4" s="10" t="s">
        <v>49</v>
      </c>
      <c r="E4" s="10"/>
      <c r="F4" s="11">
        <f>D13+D14+D15</f>
        <v>19</v>
      </c>
      <c r="G4" s="10">
        <f>+E13+E14+E15</f>
        <v>380000</v>
      </c>
      <c r="H4" s="13">
        <f>H16-(E13+E14+E15)</f>
        <v>-260000</v>
      </c>
      <c r="I4" s="12"/>
      <c r="K4" s="7" t="s">
        <v>65</v>
      </c>
      <c r="L4" s="7"/>
      <c r="M4" s="7"/>
    </row>
    <row r="5" spans="1:30" x14ac:dyDescent="0.25">
      <c r="I5" s="16"/>
    </row>
    <row r="6" spans="1:30" ht="26.25" x14ac:dyDescent="0.4">
      <c r="D6" s="9" t="s">
        <v>1</v>
      </c>
      <c r="E6" s="9"/>
      <c r="F6" s="9"/>
      <c r="G6" s="9">
        <f>I1+H4</f>
        <v>-140000</v>
      </c>
    </row>
    <row r="8" spans="1:30" x14ac:dyDescent="0.25">
      <c r="A8" t="s">
        <v>41</v>
      </c>
      <c r="B8" t="s">
        <v>42</v>
      </c>
      <c r="C8" t="s">
        <v>45</v>
      </c>
      <c r="D8" t="s">
        <v>46</v>
      </c>
      <c r="E8" t="s">
        <v>47</v>
      </c>
      <c r="F8" t="s">
        <v>48</v>
      </c>
      <c r="G8" t="s">
        <v>54</v>
      </c>
      <c r="H8" t="s">
        <v>40</v>
      </c>
      <c r="I8" t="s">
        <v>55</v>
      </c>
    </row>
    <row r="9" spans="1:30" x14ac:dyDescent="0.25">
      <c r="A9" s="2">
        <v>44591</v>
      </c>
      <c r="B9" t="s">
        <v>39</v>
      </c>
      <c r="C9">
        <v>20</v>
      </c>
      <c r="D9">
        <v>4</v>
      </c>
      <c r="E9">
        <f>+D9*C9*1000</f>
        <v>80000</v>
      </c>
      <c r="F9" s="3"/>
      <c r="G9" s="3"/>
      <c r="H9" s="3"/>
      <c r="I9" s="3"/>
      <c r="K9" s="7"/>
      <c r="L9" s="7"/>
      <c r="M9" s="7"/>
      <c r="N9" s="7"/>
      <c r="O9" s="7"/>
      <c r="P9" s="7"/>
      <c r="Q9" s="7"/>
      <c r="R9" s="7"/>
      <c r="S9" s="7"/>
    </row>
    <row r="10" spans="1:30" x14ac:dyDescent="0.25">
      <c r="A10" s="2">
        <v>44591</v>
      </c>
      <c r="B10" t="s">
        <v>51</v>
      </c>
      <c r="C10" s="3"/>
      <c r="D10" s="3"/>
      <c r="E10" s="3"/>
      <c r="F10" s="5" t="s">
        <v>43</v>
      </c>
      <c r="G10" s="5">
        <v>80000</v>
      </c>
      <c r="H10" s="3"/>
      <c r="I10" s="3"/>
      <c r="K10" s="7" t="s">
        <v>57</v>
      </c>
      <c r="L10" s="7"/>
      <c r="M10" s="7"/>
      <c r="N10" s="7"/>
      <c r="O10" s="7"/>
      <c r="P10" s="7"/>
      <c r="Q10" s="7"/>
      <c r="R10" s="7"/>
      <c r="S10" s="7"/>
    </row>
    <row r="11" spans="1:30" x14ac:dyDescent="0.25">
      <c r="A11" s="2">
        <v>44591</v>
      </c>
      <c r="B11" t="s">
        <v>40</v>
      </c>
      <c r="C11" s="3"/>
      <c r="D11" s="3"/>
      <c r="E11" s="3"/>
      <c r="F11" s="3"/>
      <c r="G11" s="3"/>
      <c r="H11" s="5">
        <v>320000</v>
      </c>
      <c r="I11" s="3"/>
      <c r="K11" s="7"/>
      <c r="L11" s="7"/>
      <c r="M11" s="7"/>
      <c r="N11" s="7"/>
      <c r="O11" s="7"/>
      <c r="P11" s="7"/>
      <c r="Q11" s="7"/>
      <c r="R11" s="7"/>
      <c r="S11" s="7"/>
    </row>
    <row r="12" spans="1:30" ht="15.75" x14ac:dyDescent="0.25">
      <c r="A12" s="2">
        <v>44591</v>
      </c>
      <c r="B12" t="s">
        <v>52</v>
      </c>
      <c r="C12" s="3"/>
      <c r="D12" s="3"/>
      <c r="E12" s="3"/>
      <c r="F12" t="s">
        <v>43</v>
      </c>
      <c r="G12" s="3"/>
      <c r="H12" s="3"/>
      <c r="I12">
        <v>200000</v>
      </c>
      <c r="K12" s="7" t="s">
        <v>56</v>
      </c>
      <c r="L12" s="7"/>
      <c r="M12" s="7"/>
      <c r="N12" s="7" t="s">
        <v>70</v>
      </c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</row>
    <row r="13" spans="1:30" x14ac:dyDescent="0.25">
      <c r="A13" s="2">
        <v>44592</v>
      </c>
      <c r="B13" t="s">
        <v>39</v>
      </c>
      <c r="C13">
        <v>20</v>
      </c>
      <c r="D13">
        <v>5</v>
      </c>
      <c r="E13">
        <f>+D13*C13*1000</f>
        <v>100000</v>
      </c>
      <c r="F13" s="3"/>
      <c r="G13" s="3"/>
      <c r="H13" s="3"/>
      <c r="I13" s="3"/>
      <c r="K13" s="7"/>
      <c r="L13" s="7"/>
      <c r="M13" s="7"/>
      <c r="N13" s="7" t="s">
        <v>71</v>
      </c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</row>
    <row r="14" spans="1:30" x14ac:dyDescent="0.25">
      <c r="A14" s="2">
        <v>44592</v>
      </c>
      <c r="B14" t="s">
        <v>39</v>
      </c>
      <c r="C14">
        <v>20</v>
      </c>
      <c r="D14">
        <v>10</v>
      </c>
      <c r="E14">
        <f>D14*C14*1000</f>
        <v>200000</v>
      </c>
      <c r="F14" s="3"/>
      <c r="G14" s="3"/>
      <c r="H14" s="3"/>
      <c r="I14" s="3"/>
      <c r="K14" s="7"/>
      <c r="L14" s="7"/>
      <c r="M14" s="7"/>
      <c r="N14" s="7"/>
      <c r="O14" s="7"/>
      <c r="P14" s="7"/>
      <c r="Q14" s="7"/>
      <c r="R14" s="7"/>
      <c r="S14" s="7"/>
    </row>
    <row r="15" spans="1:30" x14ac:dyDescent="0.25">
      <c r="A15" s="2">
        <v>44592</v>
      </c>
      <c r="B15" t="s">
        <v>39</v>
      </c>
      <c r="C15">
        <v>20</v>
      </c>
      <c r="D15">
        <v>4</v>
      </c>
      <c r="E15">
        <f>D15*C15*1000</f>
        <v>80000</v>
      </c>
      <c r="F15" s="3"/>
      <c r="G15" s="3"/>
      <c r="H15" s="3"/>
      <c r="I15" s="3"/>
      <c r="K15" s="7" t="s">
        <v>58</v>
      </c>
      <c r="L15" s="7"/>
      <c r="M15" s="7"/>
      <c r="N15" s="7" t="s">
        <v>59</v>
      </c>
      <c r="O15" s="7"/>
      <c r="P15" s="7"/>
      <c r="Q15" s="7"/>
      <c r="R15" s="7"/>
      <c r="S15" s="7"/>
    </row>
    <row r="16" spans="1:30" x14ac:dyDescent="0.25">
      <c r="A16" s="2">
        <v>44592</v>
      </c>
      <c r="B16" t="s">
        <v>40</v>
      </c>
      <c r="C16" s="3"/>
      <c r="D16" s="3"/>
      <c r="E16" s="3"/>
      <c r="F16" s="3"/>
      <c r="G16" s="3"/>
      <c r="H16">
        <v>120000</v>
      </c>
      <c r="I16" s="3"/>
      <c r="K16" s="7"/>
      <c r="L16" s="7"/>
      <c r="M16" s="7"/>
      <c r="N16" s="7" t="s">
        <v>60</v>
      </c>
      <c r="O16" s="7"/>
      <c r="P16" s="7"/>
      <c r="Q16" s="7"/>
      <c r="R16" s="7"/>
      <c r="S16" s="7"/>
    </row>
    <row r="17" spans="1:19" x14ac:dyDescent="0.25">
      <c r="A17" s="2"/>
      <c r="C17" s="5"/>
      <c r="D17" s="5"/>
      <c r="E17" s="5"/>
      <c r="F17" s="5"/>
      <c r="G17" s="5"/>
      <c r="H17" s="5"/>
      <c r="K17" s="7"/>
      <c r="L17" s="7"/>
      <c r="M17" s="7"/>
      <c r="N17" s="7" t="s">
        <v>61</v>
      </c>
      <c r="O17" s="7"/>
      <c r="P17" s="7"/>
      <c r="Q17" s="7"/>
      <c r="R17" s="7"/>
      <c r="S17" s="7"/>
    </row>
    <row r="18" spans="1:19" x14ac:dyDescent="0.25">
      <c r="A18" s="2"/>
      <c r="C18" s="5"/>
      <c r="D18" s="5"/>
      <c r="E18" s="5"/>
      <c r="K18" s="7"/>
      <c r="L18" s="7"/>
      <c r="M18" s="7"/>
      <c r="N18" s="7" t="s">
        <v>63</v>
      </c>
      <c r="O18" s="7"/>
      <c r="P18" s="7"/>
      <c r="Q18" s="7"/>
      <c r="R18" s="7"/>
      <c r="S18" s="7"/>
    </row>
    <row r="19" spans="1:19" x14ac:dyDescent="0.25">
      <c r="K19" s="7"/>
      <c r="L19" s="7"/>
      <c r="M19" s="7"/>
      <c r="N19" s="7"/>
      <c r="O19" s="7"/>
      <c r="P19" s="7"/>
      <c r="Q19" s="7"/>
      <c r="R19" s="7"/>
      <c r="S19" s="7"/>
    </row>
    <row r="20" spans="1:19" x14ac:dyDescent="0.25">
      <c r="K20" s="7"/>
      <c r="L20" s="7"/>
      <c r="M20" s="7"/>
      <c r="N20" s="7"/>
      <c r="O20" s="7"/>
      <c r="P20" s="7"/>
      <c r="Q20" s="7"/>
      <c r="R20" s="7"/>
      <c r="S20" s="7"/>
    </row>
    <row r="21" spans="1:19" x14ac:dyDescent="0.25">
      <c r="K21" s="7"/>
      <c r="L21" s="7"/>
      <c r="M21" s="7"/>
      <c r="N21" s="7"/>
      <c r="O21" s="7"/>
      <c r="P21" s="7"/>
      <c r="Q21" s="7"/>
      <c r="R21" s="7"/>
      <c r="S21" s="7"/>
    </row>
    <row r="22" spans="1:19" x14ac:dyDescent="0.25">
      <c r="K22" s="7" t="s">
        <v>62</v>
      </c>
      <c r="L22" s="7"/>
      <c r="M22" s="7"/>
      <c r="N22" s="8">
        <v>-140000</v>
      </c>
      <c r="O22" s="7" t="s">
        <v>64</v>
      </c>
      <c r="P22" s="7"/>
      <c r="Q22" s="7"/>
      <c r="R22" s="7"/>
      <c r="S22" s="7"/>
    </row>
    <row r="23" spans="1:19" x14ac:dyDescent="0.25">
      <c r="K23" s="7"/>
      <c r="L23" s="7"/>
      <c r="M23" s="7"/>
      <c r="N23" s="7"/>
      <c r="O23" s="7"/>
      <c r="P23" s="7"/>
      <c r="Q23" s="7"/>
      <c r="R23" s="7"/>
      <c r="S23" s="7"/>
    </row>
    <row r="24" spans="1:19" x14ac:dyDescent="0.25">
      <c r="K24" s="7" t="s">
        <v>68</v>
      </c>
      <c r="L24" s="7"/>
      <c r="M24" s="7"/>
      <c r="N24" s="7"/>
      <c r="O24" s="7"/>
      <c r="P24" s="7"/>
      <c r="Q24" s="7"/>
      <c r="R24" s="7"/>
      <c r="S24" s="7"/>
    </row>
    <row r="25" spans="1:19" x14ac:dyDescent="0.25">
      <c r="K25" s="7" t="s">
        <v>69</v>
      </c>
      <c r="L25" s="7"/>
      <c r="M25" s="7"/>
      <c r="N25" s="7"/>
      <c r="O25" s="7"/>
      <c r="P25" s="7"/>
      <c r="Q25" s="7"/>
      <c r="R25" s="7"/>
      <c r="S25" s="7"/>
    </row>
    <row r="26" spans="1:19" x14ac:dyDescent="0.25">
      <c r="K26" s="7"/>
      <c r="L26" s="7"/>
      <c r="M26" s="7"/>
      <c r="N26" s="7"/>
      <c r="O26" s="7"/>
      <c r="P26" s="7"/>
      <c r="Q26" s="7"/>
      <c r="R26" s="7"/>
      <c r="S26" s="7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selectionner operation">
          <x14:formula1>
            <xm:f>LISTE!$A$6:$A$8</xm:f>
          </x14:formula1>
          <xm:sqref>B307:B310</xm:sqref>
        </x14:dataValidation>
        <x14:dataValidation type="list" allowBlank="1" showInputMessage="1" showErrorMessage="1">
          <x14:formula1>
            <xm:f>LISTE!$D$6:$D$9</xm:f>
          </x14:formula1>
          <xm:sqref>C9:C15</xm:sqref>
        </x14:dataValidation>
        <x14:dataValidation type="list" allowBlank="1" showInputMessage="1" showErrorMessage="1">
          <x14:formula1>
            <xm:f>LISTE!$C$6:$C$7</xm:f>
          </x14:formula1>
          <xm:sqref>F16:F307 F10:F13</xm:sqref>
        </x14:dataValidation>
        <x14:dataValidation type="list" allowBlank="1" showInputMessage="1" showErrorMessage="1" promptTitle="selectionner operation">
          <x14:formula1>
            <xm:f>LISTE!$A$6:$A$9</xm:f>
          </x14:formula1>
          <xm:sqref>B9:B306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"/>
  <sheetViews>
    <sheetView workbookViewId="0">
      <selection activeCell="A4" sqref="A4"/>
    </sheetView>
  </sheetViews>
  <sheetFormatPr baseColWidth="10" defaultRowHeight="15" x14ac:dyDescent="0.25"/>
  <cols>
    <col min="2" max="2" width="15.85546875" customWidth="1"/>
    <col min="4" max="4" width="13.140625" customWidth="1"/>
    <col min="5" max="5" width="17.5703125" customWidth="1"/>
    <col min="6" max="6" width="18" customWidth="1"/>
    <col min="7" max="7" width="16.7109375" customWidth="1"/>
    <col min="9" max="9" width="20.7109375" customWidth="1"/>
  </cols>
  <sheetData>
    <row r="1" spans="1:30" ht="18.75" x14ac:dyDescent="0.3">
      <c r="D1" s="14" t="s">
        <v>66</v>
      </c>
      <c r="E1" s="14"/>
      <c r="F1" s="14"/>
      <c r="G1" s="14"/>
      <c r="H1" s="14"/>
      <c r="I1" s="15">
        <v>-160000</v>
      </c>
      <c r="K1" s="7" t="s">
        <v>77</v>
      </c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30" x14ac:dyDescent="0.25">
      <c r="A2" s="1"/>
      <c r="K2" s="7" t="s">
        <v>78</v>
      </c>
      <c r="L2" s="7"/>
      <c r="M2" s="7"/>
      <c r="N2" s="7"/>
      <c r="O2" s="7"/>
      <c r="P2" s="7"/>
      <c r="Q2" s="7"/>
      <c r="R2" s="7"/>
      <c r="S2" s="7"/>
      <c r="T2" s="7"/>
    </row>
    <row r="3" spans="1:30" ht="18.75" x14ac:dyDescent="0.3">
      <c r="A3" s="1"/>
      <c r="D3" s="10"/>
      <c r="E3" s="10"/>
      <c r="F3" s="10" t="s">
        <v>46</v>
      </c>
      <c r="G3" s="10" t="s">
        <v>53</v>
      </c>
      <c r="H3" s="13" t="s">
        <v>50</v>
      </c>
      <c r="I3" s="12"/>
    </row>
    <row r="4" spans="1:30" ht="31.5" x14ac:dyDescent="0.5">
      <c r="A4" s="23" t="s">
        <v>4</v>
      </c>
      <c r="D4" s="10" t="s">
        <v>49</v>
      </c>
      <c r="E4" s="10"/>
      <c r="F4" s="11">
        <v>13</v>
      </c>
      <c r="G4" s="10">
        <f>13*20000</f>
        <v>260000</v>
      </c>
      <c r="H4" s="13">
        <f>+H13-G12</f>
        <v>150000</v>
      </c>
      <c r="I4" s="12"/>
      <c r="K4" s="7" t="s">
        <v>81</v>
      </c>
      <c r="L4" s="7"/>
      <c r="M4" s="7"/>
    </row>
    <row r="5" spans="1:30" x14ac:dyDescent="0.25">
      <c r="I5" s="16"/>
    </row>
    <row r="6" spans="1:30" ht="26.25" x14ac:dyDescent="0.4">
      <c r="D6" s="9" t="s">
        <v>1</v>
      </c>
      <c r="E6" s="9"/>
      <c r="F6" s="9"/>
      <c r="G6" s="9">
        <v>0</v>
      </c>
      <c r="K6" s="6" t="s">
        <v>80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8" spans="1:30" x14ac:dyDescent="0.25">
      <c r="A8" t="s">
        <v>41</v>
      </c>
      <c r="B8" t="s">
        <v>42</v>
      </c>
      <c r="C8" t="s">
        <v>45</v>
      </c>
      <c r="D8" t="s">
        <v>46</v>
      </c>
      <c r="E8" t="s">
        <v>47</v>
      </c>
      <c r="F8" t="s">
        <v>48</v>
      </c>
      <c r="G8" t="s">
        <v>54</v>
      </c>
      <c r="H8" t="s">
        <v>40</v>
      </c>
      <c r="I8" t="s">
        <v>55</v>
      </c>
    </row>
    <row r="9" spans="1:30" x14ac:dyDescent="0.25">
      <c r="A9" s="2">
        <v>44591</v>
      </c>
      <c r="B9" t="s">
        <v>51</v>
      </c>
      <c r="C9" s="18"/>
      <c r="D9" s="18"/>
      <c r="E9" s="18"/>
      <c r="F9" s="5" t="s">
        <v>44</v>
      </c>
      <c r="G9" s="5">
        <v>50000</v>
      </c>
      <c r="H9" s="18"/>
      <c r="I9" s="18"/>
      <c r="K9" s="7"/>
      <c r="L9" s="7"/>
      <c r="M9" s="7"/>
      <c r="N9" s="7"/>
      <c r="O9" s="7"/>
      <c r="P9" s="7"/>
      <c r="Q9" s="7"/>
      <c r="R9" s="7"/>
      <c r="S9" s="7"/>
    </row>
    <row r="10" spans="1:30" x14ac:dyDescent="0.25">
      <c r="A10" s="2">
        <v>44592</v>
      </c>
      <c r="B10" s="5" t="s">
        <v>51</v>
      </c>
      <c r="C10" s="4"/>
      <c r="D10" s="4"/>
      <c r="E10" s="4"/>
      <c r="F10" s="5" t="s">
        <v>43</v>
      </c>
      <c r="G10" s="5">
        <v>160000</v>
      </c>
      <c r="H10" s="4"/>
      <c r="I10" s="4"/>
      <c r="K10" s="7" t="s">
        <v>79</v>
      </c>
      <c r="L10" s="7"/>
      <c r="M10" s="7"/>
      <c r="N10" s="7"/>
      <c r="O10" s="7"/>
      <c r="P10" s="7"/>
      <c r="Q10" s="7"/>
      <c r="R10" s="7"/>
      <c r="S10" s="7"/>
    </row>
    <row r="11" spans="1:30" x14ac:dyDescent="0.25">
      <c r="A11" s="2">
        <v>44592</v>
      </c>
      <c r="B11" t="s">
        <v>39</v>
      </c>
      <c r="C11" s="5">
        <v>20</v>
      </c>
      <c r="D11" s="5">
        <v>13</v>
      </c>
      <c r="E11" s="5">
        <f>+D11*20*1000</f>
        <v>260000</v>
      </c>
      <c r="F11" s="4"/>
      <c r="G11" s="4"/>
      <c r="H11" s="4"/>
      <c r="I11" s="4"/>
      <c r="K11" s="7"/>
      <c r="L11" s="7"/>
      <c r="M11" s="7"/>
      <c r="N11" s="7"/>
      <c r="O11" s="7"/>
      <c r="P11" s="7"/>
      <c r="Q11" s="7"/>
      <c r="R11" s="7"/>
      <c r="S11" s="7"/>
    </row>
    <row r="12" spans="1:30" x14ac:dyDescent="0.25">
      <c r="A12" s="2">
        <v>44592</v>
      </c>
      <c r="B12" t="s">
        <v>51</v>
      </c>
      <c r="C12" s="4"/>
      <c r="D12" s="4"/>
      <c r="E12" s="4"/>
      <c r="F12" s="5" t="s">
        <v>43</v>
      </c>
      <c r="G12" s="5">
        <v>260000</v>
      </c>
      <c r="H12" s="4"/>
      <c r="I12" s="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</row>
    <row r="13" spans="1:30" x14ac:dyDescent="0.25">
      <c r="A13" s="2">
        <v>44592</v>
      </c>
      <c r="B13" t="s">
        <v>40</v>
      </c>
      <c r="C13" s="4"/>
      <c r="D13" s="4"/>
      <c r="E13" s="4"/>
      <c r="F13" s="4"/>
      <c r="G13" s="4"/>
      <c r="H13" s="5">
        <v>410000</v>
      </c>
      <c r="I13" s="4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</row>
    <row r="14" spans="1:30" x14ac:dyDescent="0.25">
      <c r="A14" s="2">
        <v>44592</v>
      </c>
      <c r="B14" t="s">
        <v>52</v>
      </c>
      <c r="C14" s="4"/>
      <c r="D14" s="4"/>
      <c r="E14" s="4"/>
      <c r="F14" s="5" t="s">
        <v>43</v>
      </c>
      <c r="G14" s="4"/>
      <c r="H14" s="4"/>
      <c r="I14" s="5">
        <v>410000</v>
      </c>
      <c r="K14" s="7"/>
      <c r="L14" s="7"/>
      <c r="M14" s="7"/>
      <c r="N14" s="7"/>
      <c r="O14" s="7"/>
      <c r="P14" s="7"/>
      <c r="Q14" s="7"/>
      <c r="R14" s="7"/>
      <c r="S14" s="7"/>
    </row>
    <row r="15" spans="1:30" x14ac:dyDescent="0.25">
      <c r="A15" s="2"/>
      <c r="C15" s="5"/>
      <c r="D15" s="5"/>
      <c r="E15" s="5"/>
      <c r="F15" s="5"/>
      <c r="G15" s="5"/>
      <c r="H15" s="5"/>
      <c r="I15" s="5"/>
      <c r="K15" s="7"/>
      <c r="L15" s="7"/>
      <c r="M15" s="7"/>
      <c r="N15" s="7"/>
      <c r="O15" s="7"/>
      <c r="P15" s="7"/>
      <c r="Q15" s="7"/>
      <c r="R15" s="7"/>
      <c r="S15" s="7"/>
    </row>
    <row r="16" spans="1:30" x14ac:dyDescent="0.25">
      <c r="A16" s="2"/>
      <c r="C16" s="5"/>
      <c r="D16" s="5"/>
      <c r="E16" s="5"/>
      <c r="F16" s="5"/>
      <c r="G16" s="5"/>
      <c r="H16" s="5"/>
      <c r="I16" s="5"/>
      <c r="K16" s="7"/>
      <c r="L16" s="7"/>
      <c r="M16" s="7"/>
      <c r="N16" s="7"/>
      <c r="O16" s="7"/>
      <c r="P16" s="7"/>
      <c r="Q16" s="7"/>
      <c r="R16" s="7"/>
      <c r="S16" s="7"/>
    </row>
    <row r="17" spans="1:19" x14ac:dyDescent="0.25">
      <c r="A17" s="2"/>
      <c r="C17" s="5"/>
      <c r="D17" s="5"/>
      <c r="E17" s="5"/>
      <c r="F17" s="5"/>
      <c r="G17" s="5"/>
      <c r="H17" s="5"/>
      <c r="I17" s="5"/>
      <c r="K17" s="7"/>
      <c r="L17" s="7"/>
      <c r="M17" s="7"/>
      <c r="N17" s="7"/>
      <c r="O17" s="7"/>
      <c r="P17" s="7"/>
      <c r="Q17" s="7"/>
      <c r="R17" s="7"/>
      <c r="S17" s="7"/>
    </row>
    <row r="18" spans="1:19" x14ac:dyDescent="0.25">
      <c r="A18" s="2"/>
      <c r="C18" s="5"/>
      <c r="D18" s="5"/>
      <c r="E18" s="5"/>
      <c r="K18" s="7"/>
      <c r="L18" s="7"/>
      <c r="M18" s="7"/>
      <c r="N18" s="7"/>
      <c r="O18" s="7"/>
      <c r="P18" s="7"/>
      <c r="Q18" s="7"/>
      <c r="R18" s="7"/>
      <c r="S18" s="7"/>
    </row>
    <row r="19" spans="1:19" x14ac:dyDescent="0.25">
      <c r="K19" s="7"/>
      <c r="L19" s="7"/>
      <c r="M19" s="7"/>
      <c r="N19" s="7"/>
      <c r="O19" s="7"/>
      <c r="P19" s="7"/>
      <c r="Q19" s="7"/>
      <c r="R19" s="7"/>
      <c r="S19" s="7"/>
    </row>
    <row r="20" spans="1:19" x14ac:dyDescent="0.25">
      <c r="K20" s="7"/>
      <c r="L20" s="7"/>
      <c r="M20" s="7"/>
      <c r="N20" s="7"/>
      <c r="O20" s="7"/>
      <c r="P20" s="7"/>
      <c r="Q20" s="7"/>
      <c r="R20" s="7"/>
      <c r="S20" s="7"/>
    </row>
    <row r="21" spans="1:19" x14ac:dyDescent="0.25">
      <c r="K21" s="7"/>
      <c r="L21" s="7"/>
      <c r="M21" s="7"/>
      <c r="N21" s="7"/>
      <c r="O21" s="7"/>
      <c r="P21" s="7"/>
      <c r="Q21" s="7"/>
      <c r="R21" s="7"/>
      <c r="S21" s="7"/>
    </row>
    <row r="22" spans="1:19" x14ac:dyDescent="0.25">
      <c r="K22" s="7"/>
      <c r="L22" s="7"/>
      <c r="M22" s="7"/>
      <c r="N22" s="8"/>
      <c r="O22" s="7"/>
      <c r="P22" s="7"/>
      <c r="Q22" s="7"/>
      <c r="R22" s="7"/>
      <c r="S22" s="7"/>
    </row>
    <row r="23" spans="1:19" x14ac:dyDescent="0.25">
      <c r="K23" s="7"/>
      <c r="L23" s="7"/>
      <c r="M23" s="7"/>
      <c r="N23" s="7"/>
      <c r="O23" s="7"/>
      <c r="P23" s="7"/>
      <c r="Q23" s="7"/>
      <c r="R23" s="7"/>
      <c r="S23" s="7"/>
    </row>
    <row r="24" spans="1:19" x14ac:dyDescent="0.25">
      <c r="K24" s="7"/>
      <c r="L24" s="7"/>
      <c r="M24" s="7"/>
      <c r="N24" s="7"/>
      <c r="O24" s="7"/>
      <c r="P24" s="7"/>
      <c r="Q24" s="7"/>
      <c r="R24" s="7"/>
      <c r="S24" s="7"/>
    </row>
    <row r="25" spans="1:19" x14ac:dyDescent="0.25">
      <c r="K25" s="7"/>
      <c r="L25" s="7"/>
      <c r="M25" s="7"/>
      <c r="N25" s="7"/>
      <c r="O25" s="7"/>
      <c r="P25" s="7"/>
      <c r="Q25" s="7"/>
      <c r="R25" s="7"/>
      <c r="S25" s="7"/>
    </row>
    <row r="26" spans="1:19" x14ac:dyDescent="0.25">
      <c r="K26" s="7"/>
      <c r="L26" s="7"/>
      <c r="M26" s="7"/>
      <c r="N26" s="7"/>
      <c r="O26" s="7"/>
      <c r="P26" s="7"/>
      <c r="Q26" s="7"/>
      <c r="R26" s="7"/>
      <c r="S26" s="7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selectionner operation">
          <x14:formula1>
            <xm:f>LISTE!$A$6:$A$9</xm:f>
          </x14:formula1>
          <xm:sqref>B9:B306</xm:sqref>
        </x14:dataValidation>
        <x14:dataValidation type="list" allowBlank="1" showInputMessage="1" showErrorMessage="1">
          <x14:formula1>
            <xm:f>LISTE!$C$6:$C$7</xm:f>
          </x14:formula1>
          <xm:sqref>F16:F307 F9:F14</xm:sqref>
        </x14:dataValidation>
        <x14:dataValidation type="list" allowBlank="1" showInputMessage="1" showErrorMessage="1">
          <x14:formula1>
            <xm:f>LISTE!$D$6:$D$9</xm:f>
          </x14:formula1>
          <xm:sqref>C9:C15</xm:sqref>
        </x14:dataValidation>
        <x14:dataValidation type="list" allowBlank="1" showInputMessage="1" showErrorMessage="1" promptTitle="selectionner operation">
          <x14:formula1>
            <xm:f>LISTE!$A$6:$A$8</xm:f>
          </x14:formula1>
          <xm:sqref>B307:B310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workbookViewId="0">
      <selection activeCell="A4" sqref="A4"/>
    </sheetView>
  </sheetViews>
  <sheetFormatPr baseColWidth="10" defaultRowHeight="15" x14ac:dyDescent="0.25"/>
  <cols>
    <col min="2" max="2" width="22.140625" customWidth="1"/>
    <col min="6" max="6" width="13.28515625" customWidth="1"/>
    <col min="7" max="7" width="18.5703125" customWidth="1"/>
  </cols>
  <sheetData>
    <row r="1" spans="1:9" ht="18.75" x14ac:dyDescent="0.3">
      <c r="D1" s="14" t="s">
        <v>66</v>
      </c>
      <c r="E1" s="14"/>
      <c r="F1" s="14"/>
      <c r="G1" s="14"/>
      <c r="H1" s="14"/>
      <c r="I1" s="15">
        <v>0</v>
      </c>
    </row>
    <row r="2" spans="1:9" x14ac:dyDescent="0.25">
      <c r="A2" s="1"/>
    </row>
    <row r="3" spans="1:9" ht="18.75" x14ac:dyDescent="0.3">
      <c r="A3" s="1"/>
      <c r="D3" s="10"/>
      <c r="E3" s="10"/>
      <c r="F3" s="10" t="s">
        <v>46</v>
      </c>
      <c r="G3" s="10" t="s">
        <v>53</v>
      </c>
      <c r="H3" s="13" t="s">
        <v>50</v>
      </c>
      <c r="I3" s="12"/>
    </row>
    <row r="4" spans="1:9" ht="31.5" x14ac:dyDescent="0.5">
      <c r="A4" s="23" t="s">
        <v>5</v>
      </c>
      <c r="D4" s="10" t="s">
        <v>49</v>
      </c>
      <c r="E4" s="10"/>
      <c r="F4" s="11">
        <v>23</v>
      </c>
      <c r="G4" s="10">
        <f>23*20000</f>
        <v>460000</v>
      </c>
      <c r="H4" s="13">
        <f>+H10-E9</f>
        <v>-70000</v>
      </c>
      <c r="I4" s="12"/>
    </row>
    <row r="5" spans="1:9" x14ac:dyDescent="0.25">
      <c r="I5" s="16"/>
    </row>
    <row r="6" spans="1:9" ht="26.25" x14ac:dyDescent="0.4">
      <c r="D6" s="9" t="s">
        <v>1</v>
      </c>
      <c r="E6" s="9"/>
      <c r="F6" s="9"/>
      <c r="G6" s="9">
        <v>-70000</v>
      </c>
    </row>
    <row r="7" spans="1:9" x14ac:dyDescent="0.25">
      <c r="G7" t="s">
        <v>87</v>
      </c>
    </row>
    <row r="8" spans="1:9" x14ac:dyDescent="0.25">
      <c r="A8" t="s">
        <v>41</v>
      </c>
      <c r="B8" t="s">
        <v>42</v>
      </c>
      <c r="C8" t="s">
        <v>45</v>
      </c>
      <c r="D8" t="s">
        <v>46</v>
      </c>
      <c r="E8" t="s">
        <v>47</v>
      </c>
      <c r="F8" t="s">
        <v>48</v>
      </c>
      <c r="G8" t="s">
        <v>54</v>
      </c>
      <c r="H8" t="s">
        <v>40</v>
      </c>
      <c r="I8" t="s">
        <v>55</v>
      </c>
    </row>
    <row r="9" spans="1:9" x14ac:dyDescent="0.25">
      <c r="A9" s="22">
        <v>44592</v>
      </c>
      <c r="B9" s="5" t="s">
        <v>39</v>
      </c>
      <c r="C9" s="5">
        <v>20</v>
      </c>
      <c r="D9" s="5">
        <v>23</v>
      </c>
      <c r="E9" s="5">
        <f>+D9*C9*1000</f>
        <v>460000</v>
      </c>
      <c r="F9" s="18"/>
      <c r="G9" s="18"/>
      <c r="H9" s="18"/>
      <c r="I9" s="18"/>
    </row>
    <row r="10" spans="1:9" x14ac:dyDescent="0.25">
      <c r="A10" s="22">
        <v>44592</v>
      </c>
      <c r="B10" s="5" t="s">
        <v>40</v>
      </c>
      <c r="C10" s="18"/>
      <c r="D10" s="18"/>
      <c r="E10" s="18"/>
      <c r="F10" s="18"/>
      <c r="G10" s="18"/>
      <c r="H10" s="5">
        <v>390000</v>
      </c>
      <c r="I10" s="18"/>
    </row>
    <row r="11" spans="1:9" x14ac:dyDescent="0.25">
      <c r="A11" s="22"/>
      <c r="B11" s="5"/>
      <c r="C11" s="5"/>
      <c r="D11" s="5"/>
      <c r="E11" s="5"/>
      <c r="F11" s="5"/>
      <c r="G11" s="5"/>
      <c r="H11" s="5"/>
      <c r="I11" s="5"/>
    </row>
    <row r="12" spans="1:9" x14ac:dyDescent="0.25">
      <c r="A12" s="22"/>
      <c r="B12" s="5"/>
      <c r="C12" s="5"/>
      <c r="D12" s="5"/>
      <c r="E12" s="5"/>
      <c r="F12" s="5"/>
      <c r="G12" s="5"/>
      <c r="H12" s="5"/>
      <c r="I12" s="5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ctionner operation">
          <x14:formula1>
            <xm:f>LISTE!$A$6:$A$9</xm:f>
          </x14:formula1>
          <xm:sqref>B9:B11</xm:sqref>
        </x14:dataValidation>
        <x14:dataValidation type="list" allowBlank="1" showInputMessage="1" showErrorMessage="1">
          <x14:formula1>
            <xm:f>LISTE!$C$6:$C$7</xm:f>
          </x14:formula1>
          <xm:sqref>F10:F11</xm:sqref>
        </x14:dataValidation>
        <x14:dataValidation type="list" allowBlank="1" showInputMessage="1" showErrorMessage="1">
          <x14:formula1>
            <xm:f>LISTE!$D$6:$D$9</xm:f>
          </x14:formula1>
          <xm:sqref>C9:C11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workbookViewId="0">
      <selection activeCell="G16" sqref="G16"/>
    </sheetView>
  </sheetViews>
  <sheetFormatPr baseColWidth="10" defaultRowHeight="15" x14ac:dyDescent="0.25"/>
  <cols>
    <col min="3" max="3" width="23.140625" customWidth="1"/>
  </cols>
  <sheetData>
    <row r="1" spans="1:14" x14ac:dyDescent="0.25">
      <c r="C1" t="s">
        <v>41</v>
      </c>
      <c r="D1" s="2">
        <v>44592</v>
      </c>
      <c r="G1" s="6" t="s">
        <v>84</v>
      </c>
      <c r="H1" s="6"/>
      <c r="I1" s="6"/>
      <c r="J1" s="6"/>
      <c r="K1" s="6"/>
      <c r="L1" s="6"/>
      <c r="M1" s="6"/>
      <c r="N1" s="6"/>
    </row>
    <row r="2" spans="1:14" ht="18.75" x14ac:dyDescent="0.3">
      <c r="A2" s="19" t="s">
        <v>82</v>
      </c>
      <c r="B2" s="19"/>
    </row>
    <row r="3" spans="1:14" ht="15.75" x14ac:dyDescent="0.25">
      <c r="A3" s="20" t="s">
        <v>83</v>
      </c>
      <c r="B3" s="20"/>
      <c r="C3" s="20">
        <f>+B7+B8+23</f>
        <v>55</v>
      </c>
    </row>
    <row r="4" spans="1:14" x14ac:dyDescent="0.25">
      <c r="A4" s="21" t="s">
        <v>85</v>
      </c>
      <c r="B4" s="21"/>
      <c r="C4" s="21">
        <v>13</v>
      </c>
      <c r="E4" s="6" t="s">
        <v>86</v>
      </c>
      <c r="F4" s="6"/>
      <c r="G4" s="6"/>
      <c r="H4" s="6"/>
    </row>
    <row r="6" spans="1:14" x14ac:dyDescent="0.25">
      <c r="A6" t="s">
        <v>72</v>
      </c>
      <c r="B6" t="s">
        <v>73</v>
      </c>
      <c r="C6" t="s">
        <v>74</v>
      </c>
      <c r="D6" t="s">
        <v>75</v>
      </c>
      <c r="E6" t="s">
        <v>40</v>
      </c>
      <c r="F6" t="s">
        <v>76</v>
      </c>
    </row>
    <row r="7" spans="1:14" x14ac:dyDescent="0.25">
      <c r="A7" t="s">
        <v>3</v>
      </c>
      <c r="B7">
        <v>19</v>
      </c>
      <c r="C7">
        <v>380000</v>
      </c>
      <c r="D7">
        <v>0</v>
      </c>
      <c r="E7">
        <v>120000</v>
      </c>
      <c r="F7">
        <f>+ANDRY!H4</f>
        <v>-260000</v>
      </c>
    </row>
    <row r="8" spans="1:14" x14ac:dyDescent="0.25">
      <c r="A8" t="s">
        <v>4</v>
      </c>
      <c r="B8">
        <v>13</v>
      </c>
      <c r="C8">
        <v>260000</v>
      </c>
      <c r="D8">
        <v>260000</v>
      </c>
      <c r="E8">
        <v>410000</v>
      </c>
      <c r="F8">
        <f>+E8-D8</f>
        <v>150000</v>
      </c>
    </row>
    <row r="9" spans="1:14" x14ac:dyDescent="0.25">
      <c r="A9" t="s">
        <v>5</v>
      </c>
      <c r="B9">
        <v>23</v>
      </c>
      <c r="C9">
        <f>+B9*20000</f>
        <v>460000</v>
      </c>
      <c r="D9">
        <v>0</v>
      </c>
      <c r="E9">
        <v>390000</v>
      </c>
      <c r="F9">
        <f>+E9-C9</f>
        <v>-70000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9"/>
  <sheetViews>
    <sheetView topLeftCell="A4" workbookViewId="0">
      <selection activeCell="B18" sqref="B18"/>
    </sheetView>
  </sheetViews>
  <sheetFormatPr baseColWidth="10" defaultRowHeight="15" x14ac:dyDescent="0.25"/>
  <cols>
    <col min="1" max="1" width="17.85546875" customWidth="1"/>
  </cols>
  <sheetData>
    <row r="6" spans="1:4" x14ac:dyDescent="0.25">
      <c r="A6" t="s">
        <v>39</v>
      </c>
      <c r="C6" t="s">
        <v>43</v>
      </c>
      <c r="D6">
        <v>10</v>
      </c>
    </row>
    <row r="7" spans="1:4" x14ac:dyDescent="0.25">
      <c r="A7" t="s">
        <v>51</v>
      </c>
      <c r="C7" t="s">
        <v>44</v>
      </c>
      <c r="D7">
        <v>20</v>
      </c>
    </row>
    <row r="8" spans="1:4" x14ac:dyDescent="0.25">
      <c r="A8" t="s">
        <v>40</v>
      </c>
      <c r="D8">
        <v>55</v>
      </c>
    </row>
    <row r="9" spans="1:4" x14ac:dyDescent="0.25">
      <c r="A9" t="s">
        <v>52</v>
      </c>
      <c r="D9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JOUEURS</vt:lpstr>
      <vt:lpstr>ANDRY</vt:lpstr>
      <vt:lpstr>TOKY</vt:lpstr>
      <vt:lpstr>LIVA</vt:lpstr>
      <vt:lpstr>SITUATION JOURNALIèRE</vt:lpstr>
      <vt:lpstr>LISTE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Ariel</dc:creator>
  <cp:lastModifiedBy>Ariel</cp:lastModifiedBy>
  <dcterms:created xsi:type="dcterms:W3CDTF">2022-01-31T12:28:55Z</dcterms:created>
  <dcterms:modified xsi:type="dcterms:W3CDTF">2022-01-31T19:47:34Z</dcterms:modified>
</cp:coreProperties>
</file>