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5645878-D325-4464-8699-60BB0BA5E304}" xr6:coauthVersionLast="47" xr6:coauthVersionMax="47" xr10:uidLastSave="{00000000-0000-0000-0000-000000000000}"/>
  <bookViews>
    <workbookView xWindow="-120" yWindow="-120" windowWidth="24240" windowHeight="17640" xr2:uid="{61EA7829-9066-439B-B382-365F90A21E91}"/>
  </bookViews>
  <sheets>
    <sheet name="RESULTAT 2021" sheetId="1" r:id="rId1"/>
  </sheets>
  <externalReferences>
    <externalReference r:id="rId2"/>
    <externalReference r:id="rId3"/>
  </externalReferences>
  <definedNames>
    <definedName name="CS">'RESULTAT 2021'!$A$65</definedName>
    <definedName name="EC">'RESULTAT 2021'!#REF!</definedName>
    <definedName name="FPC">'RESULTAT 2021'!#REF!</definedName>
    <definedName name="_xlnm.Print_Titles" localSheetId="0">'RESULTAT 2021'!$1:$5</definedName>
    <definedName name="_xlnm.Print_Titles">[1]reel!$B$1:$C$65536,[1]reel!#REF!</definedName>
    <definedName name="IUMN">'RESULTAT 2021'!#REF!</definedName>
    <definedName name="nmois">#REF!</definedName>
    <definedName name="nmois1">#REF!</definedName>
    <definedName name="ORGA">'RESULTAT 2021'!#REF!</definedName>
    <definedName name="TA">'RESULTAT 2021'!#REF!</definedName>
    <definedName name="_xlnm.Print_Area" localSheetId="0">'RESULTAT 2021'!$A$1:$P$121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6" i="1" l="1"/>
  <c r="P115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P112" i="1"/>
  <c r="P111" i="1"/>
  <c r="P110" i="1"/>
  <c r="P109" i="1"/>
  <c r="P108" i="1"/>
  <c r="P107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P105" i="1"/>
  <c r="P104" i="1"/>
  <c r="P103" i="1"/>
  <c r="P102" i="1"/>
  <c r="P101" i="1"/>
  <c r="P100" i="1"/>
  <c r="P99" i="1"/>
  <c r="P96" i="1"/>
  <c r="P95" i="1"/>
  <c r="P94" i="1"/>
  <c r="P93" i="1"/>
  <c r="D92" i="1"/>
  <c r="P91" i="1"/>
  <c r="P90" i="1"/>
  <c r="K88" i="1"/>
  <c r="P87" i="1"/>
  <c r="P86" i="1"/>
  <c r="O88" i="1"/>
  <c r="N88" i="1"/>
  <c r="M88" i="1"/>
  <c r="L88" i="1"/>
  <c r="J88" i="1"/>
  <c r="I88" i="1"/>
  <c r="H88" i="1"/>
  <c r="G88" i="1"/>
  <c r="F88" i="1"/>
  <c r="E88" i="1"/>
  <c r="D85" i="1"/>
  <c r="D88" i="1" s="1"/>
  <c r="P84" i="1"/>
  <c r="P83" i="1"/>
  <c r="P81" i="1"/>
  <c r="P79" i="1"/>
  <c r="P78" i="1"/>
  <c r="P77" i="1"/>
  <c r="P76" i="1"/>
  <c r="P75" i="1"/>
  <c r="P74" i="1"/>
  <c r="P73" i="1"/>
  <c r="P72" i="1"/>
  <c r="P71" i="1"/>
  <c r="P70" i="1"/>
  <c r="O69" i="1"/>
  <c r="N69" i="1"/>
  <c r="M69" i="1"/>
  <c r="L69" i="1"/>
  <c r="K69" i="1"/>
  <c r="J69" i="1"/>
  <c r="I69" i="1"/>
  <c r="H69" i="1"/>
  <c r="G69" i="1"/>
  <c r="F69" i="1"/>
  <c r="E69" i="1"/>
  <c r="D69" i="1"/>
  <c r="P68" i="1"/>
  <c r="P67" i="1"/>
  <c r="P66" i="1"/>
  <c r="P65" i="1"/>
  <c r="P64" i="1"/>
  <c r="P63" i="1"/>
  <c r="P62" i="1"/>
  <c r="O61" i="1"/>
  <c r="N61" i="1"/>
  <c r="M61" i="1"/>
  <c r="L61" i="1"/>
  <c r="K61" i="1"/>
  <c r="J61" i="1"/>
  <c r="I61" i="1"/>
  <c r="H61" i="1"/>
  <c r="G61" i="1"/>
  <c r="F61" i="1"/>
  <c r="E61" i="1"/>
  <c r="D61" i="1"/>
  <c r="P59" i="1"/>
  <c r="O58" i="1"/>
  <c r="N58" i="1"/>
  <c r="M58" i="1"/>
  <c r="L58" i="1"/>
  <c r="K58" i="1"/>
  <c r="J58" i="1"/>
  <c r="I58" i="1"/>
  <c r="H58" i="1"/>
  <c r="G58" i="1"/>
  <c r="F58" i="1"/>
  <c r="E58" i="1"/>
  <c r="D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O38" i="1"/>
  <c r="N38" i="1"/>
  <c r="M38" i="1"/>
  <c r="L38" i="1"/>
  <c r="K38" i="1"/>
  <c r="J38" i="1"/>
  <c r="I38" i="1"/>
  <c r="H38" i="1"/>
  <c r="G38" i="1"/>
  <c r="F38" i="1"/>
  <c r="E38" i="1"/>
  <c r="D38" i="1"/>
  <c r="P37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O19" i="1"/>
  <c r="N19" i="1"/>
  <c r="P17" i="1"/>
  <c r="M19" i="1"/>
  <c r="L19" i="1"/>
  <c r="K19" i="1"/>
  <c r="J19" i="1"/>
  <c r="I19" i="1"/>
  <c r="H19" i="1"/>
  <c r="H34" i="1" s="1"/>
  <c r="H35" i="1" s="1"/>
  <c r="F19" i="1"/>
  <c r="E19" i="1"/>
  <c r="D19" i="1"/>
  <c r="P14" i="1"/>
  <c r="P13" i="1"/>
  <c r="P12" i="1"/>
  <c r="P11" i="1"/>
  <c r="P10" i="1"/>
  <c r="P9" i="1"/>
  <c r="N34" i="1" l="1"/>
  <c r="N35" i="1" s="1"/>
  <c r="G19" i="1"/>
  <c r="G34" i="1" s="1"/>
  <c r="G35" i="1" s="1"/>
  <c r="P38" i="1"/>
  <c r="O34" i="1"/>
  <c r="O35" i="1" s="1"/>
  <c r="I34" i="1"/>
  <c r="I35" i="1" s="1"/>
  <c r="E82" i="1"/>
  <c r="M82" i="1"/>
  <c r="M89" i="1" s="1"/>
  <c r="M98" i="1" s="1"/>
  <c r="M114" i="1" s="1"/>
  <c r="M117" i="1" s="1"/>
  <c r="P106" i="1"/>
  <c r="F82" i="1"/>
  <c r="F89" i="1" s="1"/>
  <c r="F98" i="1" s="1"/>
  <c r="F114" i="1" s="1"/>
  <c r="F117" i="1" s="1"/>
  <c r="N82" i="1"/>
  <c r="N89" i="1" s="1"/>
  <c r="N98" i="1" s="1"/>
  <c r="N114" i="1" s="1"/>
  <c r="N117" i="1" s="1"/>
  <c r="H82" i="1"/>
  <c r="H89" i="1" s="1"/>
  <c r="H98" i="1" s="1"/>
  <c r="H114" i="1" s="1"/>
  <c r="H117" i="1" s="1"/>
  <c r="P16" i="1"/>
  <c r="I82" i="1"/>
  <c r="I89" i="1" s="1"/>
  <c r="I98" i="1" s="1"/>
  <c r="I114" i="1" s="1"/>
  <c r="I117" i="1" s="1"/>
  <c r="I118" i="1" s="1"/>
  <c r="P92" i="1"/>
  <c r="P61" i="1"/>
  <c r="J82" i="1"/>
  <c r="J89" i="1" s="1"/>
  <c r="J98" i="1" s="1"/>
  <c r="J114" i="1" s="1"/>
  <c r="J117" i="1" s="1"/>
  <c r="J118" i="1" s="1"/>
  <c r="P113" i="1"/>
  <c r="O82" i="1"/>
  <c r="O89" i="1" s="1"/>
  <c r="O98" i="1" s="1"/>
  <c r="O114" i="1" s="1"/>
  <c r="O117" i="1" s="1"/>
  <c r="P33" i="1"/>
  <c r="J34" i="1"/>
  <c r="J35" i="1" s="1"/>
  <c r="K82" i="1"/>
  <c r="K89" i="1" s="1"/>
  <c r="K98" i="1" s="1"/>
  <c r="K114" i="1" s="1"/>
  <c r="K117" i="1" s="1"/>
  <c r="K118" i="1" s="1"/>
  <c r="G82" i="1"/>
  <c r="P58" i="1"/>
  <c r="P69" i="1"/>
  <c r="L82" i="1"/>
  <c r="L89" i="1" s="1"/>
  <c r="L98" i="1" s="1"/>
  <c r="L114" i="1" s="1"/>
  <c r="L117" i="1" s="1"/>
  <c r="M34" i="1"/>
  <c r="M35" i="1" s="1"/>
  <c r="F34" i="1"/>
  <c r="F35" i="1" s="1"/>
  <c r="L34" i="1"/>
  <c r="L35" i="1" s="1"/>
  <c r="D34" i="1"/>
  <c r="E89" i="1"/>
  <c r="E98" i="1" s="1"/>
  <c r="E114" i="1" s="1"/>
  <c r="E117" i="1" s="1"/>
  <c r="E34" i="1"/>
  <c r="E35" i="1" s="1"/>
  <c r="P88" i="1"/>
  <c r="K34" i="1"/>
  <c r="K35" i="1" s="1"/>
  <c r="D82" i="1"/>
  <c r="P8" i="1"/>
  <c r="P19" i="1" l="1"/>
  <c r="G89" i="1"/>
  <c r="G98" i="1" s="1"/>
  <c r="G114" i="1" s="1"/>
  <c r="G117" i="1" s="1"/>
  <c r="G118" i="1" s="1"/>
  <c r="P82" i="1"/>
  <c r="D89" i="1"/>
  <c r="O118" i="1"/>
  <c r="H118" i="1"/>
  <c r="F118" i="1"/>
  <c r="E118" i="1"/>
  <c r="N118" i="1"/>
  <c r="L118" i="1"/>
  <c r="H36" i="1"/>
  <c r="P34" i="1"/>
  <c r="J36" i="1"/>
  <c r="I36" i="1"/>
  <c r="O36" i="1"/>
  <c r="G36" i="1"/>
  <c r="N36" i="1"/>
  <c r="F36" i="1"/>
  <c r="M36" i="1"/>
  <c r="E36" i="1"/>
  <c r="D35" i="1"/>
  <c r="L36" i="1"/>
  <c r="K36" i="1"/>
  <c r="M118" i="1"/>
  <c r="D98" i="1" l="1"/>
  <c r="P89" i="1"/>
  <c r="P36" i="1"/>
  <c r="Q82" i="1"/>
  <c r="D114" i="1" l="1"/>
  <c r="P98" i="1"/>
  <c r="P114" i="1" l="1"/>
  <c r="D117" i="1"/>
  <c r="J119" i="1" l="1"/>
  <c r="I119" i="1"/>
  <c r="D118" i="1"/>
  <c r="H119" i="1"/>
  <c r="P117" i="1"/>
  <c r="O119" i="1"/>
  <c r="G119" i="1"/>
  <c r="L119" i="1"/>
  <c r="K119" i="1"/>
  <c r="N119" i="1"/>
  <c r="F119" i="1"/>
  <c r="M119" i="1"/>
  <c r="E119" i="1"/>
  <c r="E120" i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</calcChain>
</file>

<file path=xl/sharedStrings.xml><?xml version="1.0" encoding="utf-8"?>
<sst xmlns="http://schemas.openxmlformats.org/spreadsheetml/2006/main" count="530" uniqueCount="288">
  <si>
    <t>ARGO</t>
  </si>
  <si>
    <t>RON</t>
  </si>
  <si>
    <t>CONVERSION</t>
  </si>
  <si>
    <t>=</t>
  </si>
  <si>
    <t>EUR</t>
  </si>
  <si>
    <t>Traduction</t>
  </si>
  <si>
    <t>Mais les mots sont coupés donc pas trad exact</t>
  </si>
  <si>
    <t>Janv</t>
  </si>
  <si>
    <t>Févr</t>
  </si>
  <si>
    <t>Mars</t>
  </si>
  <si>
    <t>Avr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</si>
  <si>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</si>
  <si>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</si>
  <si>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</si>
  <si>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</si>
  <si>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</si>
  <si>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</si>
  <si>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</si>
  <si>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</si>
  <si>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</si>
  <si>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Ventes de prestations :</t>
  </si>
  <si>
    <t>Ventes PF</t>
  </si>
  <si>
    <t>Revenus de la vente de produits finis</t>
  </si>
  <si>
    <t>Ventes PF Communauté</t>
  </si>
  <si>
    <t>Revenu de la vente de produits finis dans la Communauté</t>
  </si>
  <si>
    <t>Ventes déchets</t>
  </si>
  <si>
    <t>Produits de la vente de déchets</t>
  </si>
  <si>
    <t>Ventes de services</t>
  </si>
  <si>
    <t>Revenus des travaux et services rendus</t>
  </si>
  <si>
    <t>Revenus des travaux et services extérieurs</t>
  </si>
  <si>
    <t>Ventes marchandises</t>
  </si>
  <si>
    <t>Produits de la vente de marchandises</t>
  </si>
  <si>
    <t>Ventes marchandises Communauté</t>
  </si>
  <si>
    <t>Produits de la vente de marchandises dans la Communauté</t>
  </si>
  <si>
    <t>Variation stock</t>
  </si>
  <si>
    <t>Remise</t>
  </si>
  <si>
    <t>TOTAL VENTES</t>
  </si>
  <si>
    <t>Achats</t>
  </si>
  <si>
    <t>Achat matières</t>
  </si>
  <si>
    <t>Dépenses en matières premières</t>
  </si>
  <si>
    <t>Achat matières - bois</t>
  </si>
  <si>
    <t>Dépenses en matières premières - grumes</t>
  </si>
  <si>
    <t>Achat de consommables</t>
  </si>
  <si>
    <t>Dépenses de matériel auxiliaire</t>
  </si>
  <si>
    <t>Emballages</t>
  </si>
  <si>
    <t>Dépenses pour les matériaux d'emballage</t>
  </si>
  <si>
    <t>Consommables pièces de rechange</t>
  </si>
  <si>
    <t>Frais de pièces de rechange - déductibles</t>
  </si>
  <si>
    <t>Achat marchandises</t>
  </si>
  <si>
    <t>Dépenses en biens</t>
  </si>
  <si>
    <t>Consommables</t>
  </si>
  <si>
    <t>Dépenses pour des matériaux de nature évidente</t>
  </si>
  <si>
    <t>Remises commerciales reçues</t>
  </si>
  <si>
    <t xml:space="preserve">TOTAL ACHATS </t>
  </si>
  <si>
    <t>TOTAL MARGE BRUTE</t>
  </si>
  <si>
    <t>% MARGE BRUTE</t>
  </si>
  <si>
    <t>% MARGE BRUTE CUMULEE</t>
  </si>
  <si>
    <t>Autres charges externes :</t>
  </si>
  <si>
    <t>Energie</t>
  </si>
  <si>
    <t>Dépenses d'énergie et d'eau</t>
  </si>
  <si>
    <t>Carburant</t>
  </si>
  <si>
    <t>Frais de carburant - déductibles</t>
  </si>
  <si>
    <t>Frais de carburant - non déductibles</t>
  </si>
  <si>
    <t>Entretien et réparation</t>
  </si>
  <si>
    <t>Dépenses d'entretien et de réparation</t>
  </si>
  <si>
    <t>Dépenses d'entretien et de réparation non déductibles</t>
  </si>
  <si>
    <t>Location gérance</t>
  </si>
  <si>
    <t>Dépenses relatives aux redevances, aux contrats de location-gérance</t>
  </si>
  <si>
    <t>Assurances</t>
  </si>
  <si>
    <t>Dépenses pour les primes d'assurance</t>
  </si>
  <si>
    <t>Honoraires et commissions</t>
  </si>
  <si>
    <t>Dépenses de commissions et d'honoraires</t>
  </si>
  <si>
    <t>Frais puplicité</t>
  </si>
  <si>
    <t>Frais d'annonce et de publicité</t>
  </si>
  <si>
    <t>Frais de protocole</t>
  </si>
  <si>
    <t>Transport</t>
  </si>
  <si>
    <t>Dépenses pour le transport de marchandises et de personnes</t>
  </si>
  <si>
    <t>Frais de voyage</t>
  </si>
  <si>
    <t>Frais de voyage, détachements et transferts</t>
  </si>
  <si>
    <t>Frais postaux et télécommunications</t>
  </si>
  <si>
    <t>Frais postaux et de télécommunications</t>
  </si>
  <si>
    <t>Frais bancaires</t>
  </si>
  <si>
    <t>Dépenses de services bancaires et assimilés</t>
  </si>
  <si>
    <t>Autres dépenses</t>
  </si>
  <si>
    <t>Dépenses protection de l'environnement</t>
  </si>
  <si>
    <t>Dépenses de protection de l'environnement</t>
  </si>
  <si>
    <t>Dons et subventions accordés</t>
  </si>
  <si>
    <t>Autres dépenses de fonctionnement</t>
  </si>
  <si>
    <t>Autres impots et taxes</t>
  </si>
  <si>
    <t>Autres impots, taxes et redevances</t>
  </si>
  <si>
    <t>Dépenses pour autres impôts, taxes et redevances</t>
  </si>
  <si>
    <t>Charges de personnel :</t>
  </si>
  <si>
    <t xml:space="preserve"> - Rémuneration</t>
  </si>
  <si>
    <t>Dépenses pour les salaires du personnel</t>
  </si>
  <si>
    <t xml:space="preserve"> - Chèque repas</t>
  </si>
  <si>
    <t>Dépenses relatives aux chèques-repas/chèques-cadeaux accordés</t>
  </si>
  <si>
    <t xml:space="preserve"> - Chargs sociales</t>
  </si>
  <si>
    <t>Autres dépenses d'assurance et de protection</t>
  </si>
  <si>
    <t xml:space="preserve"> - Autres charges sociales</t>
  </si>
  <si>
    <t>Anniversaire et funérailles</t>
  </si>
  <si>
    <t xml:space="preserve"> - Cotisations assurances mutuelle</t>
  </si>
  <si>
    <t>Dépenses pour les cotisations d'assurance pour les mu</t>
  </si>
  <si>
    <t>Dépense en formation</t>
  </si>
  <si>
    <t>Dépenses de formation du personnel</t>
  </si>
  <si>
    <t>Dotations aux amortissements et provisions</t>
  </si>
  <si>
    <t>Amortissement</t>
  </si>
  <si>
    <t>Dépenses opérationnelles d'amortissement</t>
  </si>
  <si>
    <t>Frais d'amortissement des bâtiments</t>
  </si>
  <si>
    <t>Charges d'amortissement sur la presse à cadre automatique</t>
  </si>
  <si>
    <t>Amortissement des machines à calibrer et à rectifier</t>
  </si>
  <si>
    <t>Amortissement du compresseur à vis</t>
  </si>
  <si>
    <t>Amortissement du tour sur</t>
  </si>
  <si>
    <t>Amortissement de la chaudière d'énergie thermique</t>
  </si>
  <si>
    <t>Dépenses avec amortissement de la machine automatique / CC</t>
  </si>
  <si>
    <t>Charges avec amortissement du centre de traitement</t>
  </si>
  <si>
    <t>Perte sur créance clients douteux</t>
  </si>
  <si>
    <t>TOTAL FRAIS GENERAUX</t>
  </si>
  <si>
    <t>Frais financiers, bancaires &amp; acess :</t>
  </si>
  <si>
    <t>Chargs d'intérêts</t>
  </si>
  <si>
    <t>Charges d'intérêts</t>
  </si>
  <si>
    <t>Escomptes accordés</t>
  </si>
  <si>
    <t>Charges sur les escomptes accordés</t>
  </si>
  <si>
    <t>TOTAL FRAIS FINANCIERS</t>
  </si>
  <si>
    <t>RESULTAT EXPLOITATION</t>
  </si>
  <si>
    <t>Produits financiers :</t>
  </si>
  <si>
    <t>Produits liés au taux de change</t>
  </si>
  <si>
    <t>Produits des différences de change</t>
  </si>
  <si>
    <t>Revenus d'intérêts</t>
  </si>
  <si>
    <t>Prduits des remises</t>
  </si>
  <si>
    <t>Produits des remises reçues</t>
  </si>
  <si>
    <t>Autres produits financiers</t>
  </si>
  <si>
    <t>Charges financières :</t>
  </si>
  <si>
    <t>Chargs liées au taux de change</t>
  </si>
  <si>
    <t>Charges liées au taux de change</t>
  </si>
  <si>
    <t>RESULTAT COURANT</t>
  </si>
  <si>
    <t>Produits exceptionnels :</t>
  </si>
  <si>
    <t>Revenus des subventions d'exploitation</t>
  </si>
  <si>
    <t>Revenus des subventions d'investissement</t>
  </si>
  <si>
    <t>Recettes des subventions d'investissement</t>
  </si>
  <si>
    <t>Recettes des subventions d'investissement CEC</t>
  </si>
  <si>
    <t>Autres produits d'exploitation</t>
  </si>
  <si>
    <t>TOTAL PRODUITS EXCEPTION</t>
  </si>
  <si>
    <t>Charges exceptionnelles :</t>
  </si>
  <si>
    <t>Charges except / opérations gest°</t>
  </si>
  <si>
    <t>TOTAL CHARGES EXCEPTION</t>
  </si>
  <si>
    <t>RESULTAT TOTAL AVANT IMPOT</t>
  </si>
  <si>
    <t>Impôts sur les bénéfices :</t>
  </si>
  <si>
    <t>RESULTAT TOTAL</t>
  </si>
  <si>
    <t>RESULTAT CUMULE</t>
  </si>
  <si>
    <t>Non Défini</t>
  </si>
  <si>
    <t>58,00</t>
  </si>
  <si>
    <t>983,67</t>
  </si>
  <si>
    <t>1810010</t>
  </si>
  <si>
    <t>BOUCHERIE BRUNET</t>
  </si>
  <si>
    <t>1,00</t>
  </si>
  <si>
    <t>1010012</t>
  </si>
  <si>
    <t>MARICOURT Christophe</t>
  </si>
  <si>
    <t>1010016</t>
  </si>
  <si>
    <t>BOUCHERIE ST LAURENT</t>
  </si>
  <si>
    <t>3,00</t>
  </si>
  <si>
    <t>29,01</t>
  </si>
  <si>
    <t>8910015</t>
  </si>
  <si>
    <t>CHARCUTERIE COURCELLES  SARL</t>
  </si>
  <si>
    <t>9,00</t>
  </si>
  <si>
    <t>41,34</t>
  </si>
  <si>
    <t>1810041</t>
  </si>
  <si>
    <t>LETOURNEAU Sylvain</t>
  </si>
  <si>
    <t>13,65</t>
  </si>
  <si>
    <t>5810016</t>
  </si>
  <si>
    <t>BOUCHERIE SAINT CHRISTOPHE</t>
  </si>
  <si>
    <t>62,55</t>
  </si>
  <si>
    <t>5820062</t>
  </si>
  <si>
    <t>ATAC</t>
  </si>
  <si>
    <t>10,00</t>
  </si>
  <si>
    <t>122,55</t>
  </si>
  <si>
    <t>8910004</t>
  </si>
  <si>
    <t>CHARCUTERIE DE LA PLACE  SARL</t>
  </si>
  <si>
    <t>266,88</t>
  </si>
  <si>
    <t>8910007</t>
  </si>
  <si>
    <t>JEANDOT Bruno SARL</t>
  </si>
  <si>
    <t>4510007</t>
  </si>
  <si>
    <t>LES NOUVEAUX BOUCHERS.COM</t>
  </si>
  <si>
    <t>5810037</t>
  </si>
  <si>
    <t>LA ROCCA Victor</t>
  </si>
  <si>
    <t>6,00</t>
  </si>
  <si>
    <t>50,90</t>
  </si>
  <si>
    <t>1820024</t>
  </si>
  <si>
    <t>MAXIMARCHE</t>
  </si>
  <si>
    <t>5810040</t>
  </si>
  <si>
    <t>THOMELIN Thierry</t>
  </si>
  <si>
    <t>2,00</t>
  </si>
  <si>
    <t>12,26</t>
  </si>
  <si>
    <t>1810042</t>
  </si>
  <si>
    <t>BOUCHERIE DE OLIVEIRA</t>
  </si>
  <si>
    <t>28,80</t>
  </si>
  <si>
    <t>1810017</t>
  </si>
  <si>
    <t>MORIN SARL</t>
  </si>
  <si>
    <t>3610015</t>
  </si>
  <si>
    <t>CHATEAUROUX VIANDES</t>
  </si>
  <si>
    <t>258,00</t>
  </si>
  <si>
    <t>1010040</t>
  </si>
  <si>
    <t>GUILLEMINOT  ETS</t>
  </si>
  <si>
    <t>00000001</t>
  </si>
  <si>
    <t>WENNERT MATERIEL</t>
  </si>
  <si>
    <t>23,70</t>
  </si>
  <si>
    <t>1810038</t>
  </si>
  <si>
    <t>BEAUBOIS Pascal</t>
  </si>
  <si>
    <t>4510019</t>
  </si>
  <si>
    <t>BOUCHERIE LETOURNEAU</t>
  </si>
  <si>
    <t>4,00</t>
  </si>
  <si>
    <t>5830195</t>
  </si>
  <si>
    <t>SIMON  Anthony</t>
  </si>
  <si>
    <t>32,40</t>
  </si>
  <si>
    <t>241400071F2</t>
  </si>
  <si>
    <t>MARINADE INDIENNE SEAU 2.5 KG</t>
  </si>
  <si>
    <t>45,00</t>
  </si>
  <si>
    <t>990,77</t>
  </si>
  <si>
    <t>1810001</t>
  </si>
  <si>
    <t>C.A.B.B.</t>
  </si>
  <si>
    <t>20,00</t>
  </si>
  <si>
    <t>420,00</t>
  </si>
  <si>
    <t>4510018</t>
  </si>
  <si>
    <t>NOLIN SARL</t>
  </si>
  <si>
    <t>72,12</t>
  </si>
  <si>
    <t>1010026</t>
  </si>
  <si>
    <t>DELBECK DIDIER</t>
  </si>
  <si>
    <t>24,04</t>
  </si>
  <si>
    <t>1010035</t>
  </si>
  <si>
    <t>BRELEST ETS</t>
  </si>
  <si>
    <t>1010003</t>
  </si>
  <si>
    <t>LJBOUCHERIE SAINT JACQUES EURL</t>
  </si>
  <si>
    <t>94,12</t>
  </si>
  <si>
    <t>4520019</t>
  </si>
  <si>
    <t>INTERMARCHE SARAN</t>
  </si>
  <si>
    <t>4510027</t>
  </si>
  <si>
    <t>FLEURY VIANDES</t>
  </si>
  <si>
    <t>8,00</t>
  </si>
  <si>
    <t>162,88</t>
  </si>
  <si>
    <t>5820045</t>
  </si>
  <si>
    <t>INTERMARCHE CONTACT SA DORAPY</t>
  </si>
  <si>
    <t>72,11</t>
  </si>
  <si>
    <t>5820069</t>
  </si>
  <si>
    <t>CARREFOUR CONTACTSARLDAVEMARIS</t>
  </si>
  <si>
    <t>8910028</t>
  </si>
  <si>
    <t>BOUCHERIE DU SEREIN SARL</t>
  </si>
  <si>
    <t>25,30</t>
  </si>
  <si>
    <t>774500013F2</t>
  </si>
  <si>
    <t>CHISTORA SACHET 1KG</t>
  </si>
  <si>
    <t>81,00</t>
  </si>
  <si>
    <t>992,52</t>
  </si>
  <si>
    <t>3610019</t>
  </si>
  <si>
    <t>GERMOND  EURL</t>
  </si>
  <si>
    <t>5810080</t>
  </si>
  <si>
    <t>DULAT ERIC</t>
  </si>
  <si>
    <t>97,89</t>
  </si>
  <si>
    <t>1010032</t>
  </si>
  <si>
    <t>WILMES THIERRY</t>
  </si>
  <si>
    <t>5,00</t>
  </si>
  <si>
    <t>69,32</t>
  </si>
  <si>
    <t>4510022</t>
  </si>
  <si>
    <t>ZWAENEPOEL  PATRICK</t>
  </si>
  <si>
    <t>29,44</t>
  </si>
  <si>
    <t>5810030</t>
  </si>
  <si>
    <t>LIEVRE SARL Pere et Fils</t>
  </si>
  <si>
    <t>83,91</t>
  </si>
  <si>
    <t>4520017</t>
  </si>
  <si>
    <t>PATAY SA  DISTRIBUTION INTERM</t>
  </si>
  <si>
    <t>69,92</t>
  </si>
  <si>
    <t>5810015</t>
  </si>
  <si>
    <t>LATUYT Laurent</t>
  </si>
  <si>
    <t>58,14</t>
  </si>
  <si>
    <t>41,07</t>
  </si>
  <si>
    <t>8920007</t>
  </si>
  <si>
    <t>INTERMARCHE SAS CYBERTOU</t>
  </si>
  <si>
    <t>41,95</t>
  </si>
  <si>
    <t>14,72</t>
  </si>
  <si>
    <t>5820067</t>
  </si>
  <si>
    <t>CARREFOUR CONTACT FOURCHAMBAUL</t>
  </si>
  <si>
    <t>27,96</t>
  </si>
  <si>
    <t>1810037</t>
  </si>
  <si>
    <t>RENEAUD  LUDOVIC</t>
  </si>
  <si>
    <t>109,96</t>
  </si>
  <si>
    <t>1810008</t>
  </si>
  <si>
    <t>THEBAUX Laurent S.A.R.L.</t>
  </si>
  <si>
    <t>4510008</t>
  </si>
  <si>
    <t>BIELECKI André</t>
  </si>
  <si>
    <t>3610018</t>
  </si>
  <si>
    <t>CAVI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</si>
</sst>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€"/>
    <numFmt numFmtId="165" formatCode="#,##0.00\ _€"/>
  </numFmts>
  <fonts count="17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rgb="FF00B0F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8"/>
      <color indexed="10"/>
      <name val="Calibri"/>
      <family val="2"/>
      <scheme val="minor"/>
    </font>
    <font>
      <sz val="5"/>
      <name val="Calibri"/>
      <family val="2"/>
      <scheme val="minor"/>
    </font>
    <font>
      <b/>
      <u/>
      <sz val="8"/>
      <name val="Calibri"/>
      <family val="2"/>
      <scheme val="minor"/>
    </font>
    <font>
      <sz val="10"/>
      <color indexed="12"/>
      <name val="Calibri"/>
      <family val="2"/>
      <scheme val="minor"/>
    </font>
    <font>
      <sz val="8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0" xfId="0" applyNumberFormat="1" applyFont="1"/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5" xfId="0" quotePrefix="1" applyFont="1" applyBorder="1"/>
    <xf numFmtId="0" fontId="2" fillId="2" borderId="5" xfId="0" applyFont="1" applyFill="1" applyBorder="1"/>
    <xf numFmtId="0" fontId="2" fillId="0" borderId="6" xfId="0" applyFont="1" applyBorder="1"/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5" fillId="0" borderId="0" xfId="0" applyFont="1"/>
    <xf numFmtId="1" fontId="4" fillId="0" borderId="7" xfId="0" applyNumberFormat="1" applyFont="1" applyBorder="1"/>
    <xf numFmtId="1" fontId="4" fillId="0" borderId="8" xfId="0" applyNumberFormat="1" applyFont="1" applyBorder="1"/>
    <xf numFmtId="1" fontId="4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" fontId="4" fillId="0" borderId="10" xfId="0" applyNumberFormat="1" applyFont="1" applyBorder="1"/>
    <xf numFmtId="1" fontId="4" fillId="0" borderId="11" xfId="0" applyNumberFormat="1" applyFont="1" applyBorder="1"/>
    <xf numFmtId="1" fontId="4" fillId="0" borderId="12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1" fontId="4" fillId="0" borderId="15" xfId="0" applyNumberFormat="1" applyFont="1" applyBorder="1"/>
    <xf numFmtId="1" fontId="4" fillId="0" borderId="16" xfId="0" applyNumberFormat="1" applyFont="1" applyBorder="1"/>
    <xf numFmtId="1" fontId="4" fillId="0" borderId="16" xfId="0" applyNumberFormat="1" applyFont="1" applyBorder="1" applyAlignment="1">
      <alignment horizontal="center"/>
    </xf>
    <xf numFmtId="0" fontId="2" fillId="0" borderId="17" xfId="0" applyFont="1" applyBorder="1"/>
    <xf numFmtId="1" fontId="2" fillId="0" borderId="17" xfId="0" applyNumberFormat="1" applyFont="1" applyBorder="1"/>
    <xf numFmtId="1" fontId="9" fillId="0" borderId="15" xfId="0" applyNumberFormat="1" applyFont="1" applyBorder="1" applyAlignment="1">
      <alignment horizontal="left"/>
    </xf>
    <xf numFmtId="164" fontId="2" fillId="0" borderId="17" xfId="0" applyNumberFormat="1" applyFont="1" applyBorder="1"/>
    <xf numFmtId="1" fontId="7" fillId="0" borderId="15" xfId="0" applyNumberFormat="1" applyFont="1" applyBorder="1" applyAlignment="1">
      <alignment horizontal="left"/>
    </xf>
    <xf numFmtId="3" fontId="4" fillId="0" borderId="17" xfId="0" applyNumberFormat="1" applyFont="1" applyBorder="1"/>
    <xf numFmtId="2" fontId="4" fillId="0" borderId="0" xfId="0" applyNumberFormat="1" applyFont="1"/>
    <xf numFmtId="0" fontId="4" fillId="0" borderId="0" xfId="0" applyFont="1"/>
    <xf numFmtId="1" fontId="4" fillId="0" borderId="16" xfId="0" applyNumberFormat="1" applyFont="1" applyBorder="1" applyAlignment="1">
      <alignment horizontal="center" wrapText="1"/>
    </xf>
    <xf numFmtId="1" fontId="7" fillId="0" borderId="18" xfId="0" applyNumberFormat="1" applyFont="1" applyBorder="1"/>
    <xf numFmtId="1" fontId="7" fillId="0" borderId="13" xfId="0" quotePrefix="1" applyNumberFormat="1" applyFont="1" applyBorder="1" applyAlignment="1">
      <alignment horizontal="right"/>
    </xf>
    <xf numFmtId="1" fontId="7" fillId="0" borderId="13" xfId="0" quotePrefix="1" applyNumberFormat="1" applyFont="1" applyBorder="1" applyAlignment="1">
      <alignment horizontal="center"/>
    </xf>
    <xf numFmtId="3" fontId="7" fillId="0" borderId="14" xfId="0" applyNumberFormat="1" applyFont="1" applyBorder="1"/>
    <xf numFmtId="164" fontId="3" fillId="0" borderId="14" xfId="0" applyNumberFormat="1" applyFont="1" applyBorder="1"/>
    <xf numFmtId="1" fontId="9" fillId="0" borderId="15" xfId="0" applyNumberFormat="1" applyFont="1" applyBorder="1"/>
    <xf numFmtId="1" fontId="7" fillId="3" borderId="18" xfId="0" applyNumberFormat="1" applyFont="1" applyFill="1" applyBorder="1"/>
    <xf numFmtId="1" fontId="7" fillId="3" borderId="19" xfId="0" applyNumberFormat="1" applyFont="1" applyFill="1" applyBorder="1" applyAlignment="1">
      <alignment horizontal="center"/>
    </xf>
    <xf numFmtId="3" fontId="7" fillId="0" borderId="18" xfId="0" applyNumberFormat="1" applyFont="1" applyBorder="1"/>
    <xf numFmtId="1" fontId="10" fillId="3" borderId="18" xfId="0" applyNumberFormat="1" applyFont="1" applyFill="1" applyBorder="1"/>
    <xf numFmtId="1" fontId="10" fillId="3" borderId="19" xfId="0" applyNumberFormat="1" applyFont="1" applyFill="1" applyBorder="1" applyAlignment="1">
      <alignment horizontal="center"/>
    </xf>
    <xf numFmtId="4" fontId="10" fillId="0" borderId="18" xfId="0" applyNumberFormat="1" applyFont="1" applyBorder="1"/>
    <xf numFmtId="164" fontId="11" fillId="0" borderId="14" xfId="0" applyNumberFormat="1" applyFont="1" applyBorder="1"/>
    <xf numFmtId="3" fontId="10" fillId="0" borderId="18" xfId="0" applyNumberFormat="1" applyFont="1" applyBorder="1"/>
    <xf numFmtId="165" fontId="11" fillId="0" borderId="14" xfId="0" applyNumberFormat="1" applyFont="1" applyBorder="1"/>
    <xf numFmtId="3" fontId="12" fillId="0" borderId="17" xfId="0" applyNumberFormat="1" applyFont="1" applyBorder="1"/>
    <xf numFmtId="4" fontId="12" fillId="0" borderId="17" xfId="0" applyNumberFormat="1" applyFont="1" applyBorder="1"/>
    <xf numFmtId="3" fontId="7" fillId="0" borderId="17" xfId="0" applyNumberFormat="1" applyFont="1" applyBorder="1"/>
    <xf numFmtId="164" fontId="3" fillId="0" borderId="17" xfId="0" applyNumberFormat="1" applyFont="1" applyBorder="1"/>
    <xf numFmtId="3" fontId="4" fillId="0" borderId="17" xfId="0" quotePrefix="1" applyNumberFormat="1" applyFont="1" applyBorder="1"/>
    <xf numFmtId="4" fontId="4" fillId="0" borderId="17" xfId="0" applyNumberFormat="1" applyFont="1" applyBorder="1"/>
    <xf numFmtId="1" fontId="13" fillId="0" borderId="15" xfId="0" applyNumberFormat="1" applyFont="1" applyBorder="1"/>
    <xf numFmtId="1" fontId="14" fillId="0" borderId="18" xfId="0" applyNumberFormat="1" applyFont="1" applyBorder="1"/>
    <xf numFmtId="1" fontId="7" fillId="0" borderId="13" xfId="0" applyNumberFormat="1" applyFont="1" applyBorder="1" applyAlignment="1">
      <alignment horizontal="right"/>
    </xf>
    <xf numFmtId="1" fontId="7" fillId="0" borderId="13" xfId="0" applyNumberFormat="1" applyFont="1" applyBorder="1" applyAlignment="1">
      <alignment horizontal="center"/>
    </xf>
    <xf numFmtId="164" fontId="4" fillId="0" borderId="0" xfId="0" applyNumberFormat="1" applyFont="1"/>
    <xf numFmtId="1" fontId="7" fillId="0" borderId="7" xfId="0" applyNumberFormat="1" applyFont="1" applyBorder="1"/>
    <xf numFmtId="1" fontId="7" fillId="0" borderId="8" xfId="0" quotePrefix="1" applyNumberFormat="1" applyFont="1" applyBorder="1" applyAlignment="1">
      <alignment horizontal="right"/>
    </xf>
    <xf numFmtId="1" fontId="7" fillId="0" borderId="8" xfId="0" quotePrefix="1" applyNumberFormat="1" applyFont="1" applyBorder="1" applyAlignment="1">
      <alignment horizontal="center"/>
    </xf>
    <xf numFmtId="3" fontId="7" fillId="0" borderId="9" xfId="0" applyNumberFormat="1" applyFont="1" applyBorder="1"/>
    <xf numFmtId="164" fontId="3" fillId="0" borderId="12" xfId="0" applyNumberFormat="1" applyFont="1" applyBorder="1"/>
    <xf numFmtId="1" fontId="7" fillId="0" borderId="20" xfId="0" applyNumberFormat="1" applyFont="1" applyBorder="1"/>
    <xf numFmtId="1" fontId="7" fillId="0" borderId="21" xfId="0" applyNumberFormat="1" applyFont="1" applyBorder="1" applyAlignment="1">
      <alignment horizontal="right"/>
    </xf>
    <xf numFmtId="1" fontId="7" fillId="0" borderId="14" xfId="0" applyNumberFormat="1" applyFont="1" applyBorder="1" applyAlignment="1">
      <alignment horizontal="center"/>
    </xf>
    <xf numFmtId="1" fontId="4" fillId="0" borderId="16" xfId="0" quotePrefix="1" applyNumberFormat="1" applyFont="1" applyBorder="1" applyAlignment="1">
      <alignment horizontal="left"/>
    </xf>
    <xf numFmtId="1" fontId="7" fillId="3" borderId="13" xfId="0" applyNumberFormat="1" applyFont="1" applyFill="1" applyBorder="1" applyAlignment="1">
      <alignment horizontal="right"/>
    </xf>
    <xf numFmtId="1" fontId="7" fillId="3" borderId="13" xfId="0" applyNumberFormat="1" applyFont="1" applyFill="1" applyBorder="1" applyAlignment="1">
      <alignment horizontal="center"/>
    </xf>
    <xf numFmtId="164" fontId="2" fillId="0" borderId="14" xfId="0" applyNumberFormat="1" applyFont="1" applyBorder="1"/>
    <xf numFmtId="1" fontId="14" fillId="3" borderId="18" xfId="0" applyNumberFormat="1" applyFont="1" applyFill="1" applyBorder="1"/>
    <xf numFmtId="1" fontId="7" fillId="3" borderId="13" xfId="0" quotePrefix="1" applyNumberFormat="1" applyFont="1" applyFill="1" applyBorder="1" applyAlignment="1">
      <alignment horizontal="center"/>
    </xf>
    <xf numFmtId="0" fontId="2" fillId="4" borderId="7" xfId="0" applyFont="1" applyFill="1" applyBorder="1"/>
    <xf numFmtId="0" fontId="2" fillId="4" borderId="22" xfId="0" applyFont="1" applyFill="1" applyBorder="1"/>
    <xf numFmtId="0" fontId="15" fillId="4" borderId="22" xfId="0" applyFont="1" applyFill="1" applyBorder="1" applyAlignment="1">
      <alignment horizontal="left"/>
    </xf>
    <xf numFmtId="4" fontId="16" fillId="0" borderId="9" xfId="0" applyNumberFormat="1" applyFont="1" applyBorder="1"/>
    <xf numFmtId="164" fontId="4" fillId="0" borderId="17" xfId="0" applyNumberFormat="1" applyFont="1" applyBorder="1"/>
    <xf numFmtId="0" fontId="2" fillId="4" borderId="10" xfId="0" applyFont="1" applyFill="1" applyBorder="1"/>
    <xf numFmtId="0" fontId="2" fillId="4" borderId="23" xfId="0" applyFont="1" applyFill="1" applyBorder="1"/>
    <xf numFmtId="0" fontId="15" fillId="4" borderId="23" xfId="0" applyFont="1" applyFill="1" applyBorder="1" applyAlignment="1">
      <alignment horizontal="left"/>
    </xf>
    <xf numFmtId="3" fontId="16" fillId="0" borderId="12" xfId="0" applyNumberFormat="1" applyFont="1" applyBorder="1"/>
    <xf numFmtId="4" fontId="16" fillId="0" borderId="12" xfId="0" applyNumberFormat="1" applyFont="1" applyBorder="1"/>
    <xf numFmtId="0" fontId="2" fillId="0" borderId="14" xfId="0" applyFont="1" applyBorder="1"/>
    <xf numFmtId="1" fontId="7" fillId="3" borderId="14" xfId="0" quotePrefix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4" fillId="0" borderId="14" xfId="0" applyNumberFormat="1" applyFont="1" applyBorder="1"/>
    <xf numFmtId="3" fontId="7" fillId="3" borderId="14" xfId="0" applyNumberFormat="1" applyFont="1" applyFill="1" applyBorder="1"/>
    <xf numFmtId="0" fontId="2" fillId="0" borderId="0" xfId="0" applyFont="1" applyAlignment="1">
      <alignment horizontal="center"/>
    </xf>
    <xf numFmtId="3" fontId="4" fillId="0" borderId="0" xfId="0" applyNumberFormat="1" applyFont="1"/>
    <xf numFmtId="0" fontId="12" fillId="0" borderId="0" xfId="0" applyFont="1"/>
    <xf numFmtId="49" fontId="2" fillId="0" borderId="0" xfId="0" applyNumberFormat="1" applyFont="1"/>
    <xf numFmtId="49" fontId="5" fillId="0" borderId="0" xfId="0" applyNumberFormat="1" applyFont="1"/>
    <xf numFmtId="1" fontId="7" fillId="3" borderId="19" xfId="0" applyNumberFormat="1" applyFont="1" applyFill="1" applyBorder="1" applyAlignment="1">
      <alignment horizontal="right"/>
    </xf>
    <xf numFmtId="1" fontId="10" fillId="3" borderId="1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Mes%20documents\Budget\Mecagis%20exploit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pteresultat2021%20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P"/>
      <sheetName val="T.C.T"/>
      <sheetName val="reel"/>
      <sheetName val="recap"/>
      <sheetName val="marge"/>
      <sheetName val="Bilan passif"/>
      <sheetName val="Bilan actif"/>
      <sheetName val="BUDGET-2000"/>
      <sheetName val="1999"/>
      <sheetName val="CA-CLIENTS"/>
      <sheetName val="analyse"/>
      <sheetName val="CA par produits"/>
      <sheetName val="Organigramme"/>
      <sheetName val="Organigramme (2)"/>
      <sheetName val="Feuil10"/>
      <sheetName val="Feuil12"/>
    </sheetNames>
    <sheetDataSet>
      <sheetData sheetId="0"/>
      <sheetData sheetId="1"/>
      <sheetData sheetId="2">
        <row r="2">
          <cell r="B2" t="e">
            <v>#N/A</v>
          </cell>
        </row>
        <row r="4">
          <cell r="C4" t="e">
            <v>#N/A</v>
          </cell>
        </row>
        <row r="5">
          <cell r="C5" t="e">
            <v>#N/A</v>
          </cell>
        </row>
        <row r="8">
          <cell r="B8" t="e">
            <v>#N/A</v>
          </cell>
          <cell r="C8">
            <v>70</v>
          </cell>
        </row>
        <row r="9">
          <cell r="B9" t="e">
            <v>#N/A</v>
          </cell>
          <cell r="C9">
            <v>70</v>
          </cell>
        </row>
        <row r="10">
          <cell r="B10" t="e">
            <v>#N/A</v>
          </cell>
          <cell r="C10">
            <v>70</v>
          </cell>
        </row>
        <row r="11">
          <cell r="B11" t="str">
            <v>䶍鑎㝁誵붳此响ꕬ䒅퍜恡鞵붮᠇柢빽䒕鴏翍鮪킹᠋咴ꑶ劄茏睖趡붵㡸_xD890_륫咅齊቗ꚏ歾䗂ꑷ䶀夤貰겮㡸㻘퀘䒷蝁歁鳥뾵橮咑_xDC6B_⇡뱻奰_xD889_貊䱅抧퀊燡鱝浀貦ꚵ㡥䖑덷좊﵊ᠤ랑袈㡇犣饌梷뙻ᠫ맅ꆿ汪ᆑꔸ䢒陁∄補灨䖃봸喀ᩆ絖ힶ벽橿䊇ꀸ亓虋汇鞬솲᠋咡ꍫ予聁᠍껅뮽祢墖빷勁鱛獇闥붽咐넷喔陝㡗誵궳签墖빷⇃눯灇貤뫼浤Ბꉬ䢀鉛筊_xD8A0_겸栫庐ꕼ喂鱆㱊ꪝ祣ᆖ뽫劔蜂祖責ꞽ絨参뉷侈胆縄钬꿼癢㇋鄘䦂蝎欄趪橿境녬䊏퍊橐醤겨給䖌ꐸ䒉鹝楍鶰짍崋劑뵷喑聊眄貧ꞹ歾㇨锘䎌齎祈鶢_xDAAF_᠋䎶빹冒腀㡐趶筪傊앬⇡遮祌_xD8B1_盢䎇륿Ƅ聚癍짜㔫瓂땴喂驝煇ᆱ짛㠋ᇏ녟ƛ夤邦붽縫䒍</v>
          </cell>
          <cell r="C11">
            <v>70</v>
          </cell>
        </row>
        <row r="12">
          <cell r="B12" t="e">
            <v>#N/A</v>
          </cell>
          <cell r="C12">
            <v>70</v>
          </cell>
        </row>
        <row r="13">
          <cell r="B13" t="e">
            <v>#N/A</v>
          </cell>
          <cell r="C13">
            <v>70</v>
          </cell>
        </row>
        <row r="14">
          <cell r="B14" t="e">
            <v>#N/A</v>
          </cell>
        </row>
        <row r="17">
          <cell r="B17" t="e">
            <v>#N/A</v>
          </cell>
          <cell r="C17">
            <v>70</v>
          </cell>
        </row>
        <row r="18">
          <cell r="B18" t="e">
            <v>#N/A</v>
          </cell>
        </row>
        <row r="19">
          <cell r="B19" t="e">
            <v>#N/A</v>
          </cell>
        </row>
        <row r="20">
          <cell r="B20" t="e">
            <v>#N/A</v>
          </cell>
          <cell r="C20">
            <v>71</v>
          </cell>
        </row>
        <row r="21">
          <cell r="B21" t="str">
            <v>ovDÝ¾S¶x«wÝÿ7KX_i0ã]ªWòÅ_x0017_
;vkdãO­Û D%ZB|cã\ G±^eU?_x0008_ý¼u°GªAûÿ7\ZEay¬_x000E_°]±_x0017_gZCa_x0015_uì[¶W¡ßGxTS}y¬_x000C_âÄs±V~_x001B_Dg=·O°S¼R*_R(§M­]¼Û7
zT`0°[éF ^~ZYkßr¬G-Aò^f_x001B_QaÖ_x0010_Ã¾M¥FòXH_x001A_|y·@¡_x0012_¦VcORedãF¶_»Bo*7_x0008_¸s¬^¡AòU</v>
          </cell>
        </row>
        <row r="24">
          <cell r="B24" t="e">
            <v>#N/A</v>
          </cell>
          <cell r="C24" t="e">
            <v>#N/A</v>
          </cell>
        </row>
        <row r="25">
          <cell r="B25" t="e">
            <v>#N/A</v>
          </cell>
        </row>
        <row r="26">
          <cell r="B26" t="e">
            <v>#N/A</v>
          </cell>
          <cell r="C26">
            <v>603</v>
          </cell>
        </row>
        <row r="27">
          <cell r="B27" t="e">
            <v>#N/A</v>
          </cell>
        </row>
        <row r="28">
          <cell r="B28" t="e">
            <v>#N/A</v>
          </cell>
          <cell r="C28">
            <v>604200</v>
          </cell>
        </row>
        <row r="29">
          <cell r="B29" t="e">
            <v>#N/A</v>
          </cell>
          <cell r="C29">
            <v>604100</v>
          </cell>
        </row>
        <row r="31">
          <cell r="B31" t="str">
            <v>cãL¡\§=
;re|¯I·!ÒÿcxZY{b·ß]¶_x0012_³_kO"_x0008_ý¾s«ZÂë_x0012_;Rx\^mÝcªKìÄ2òÒ_x0017_OWRky Z_x000B_Ã2Òß_x001A_*|VrÝæ_x0010_Ã¾M¥FòXIYab¦_x000E_ÍäG¡Yo=7_x0008_ÝÒ0[íÄ2òÒ_x0017_MZM(}³G-$Òÿ_x0017_'_x001B_gzu Gª_x0012_ºZkRYmÚ_x0010_Ãß_x0003_Â]§YcOBz0®Z_x000B_¶[·_x0017_n^_x0017_xt¶Z«\ÿÿ7*_x0016__x0017_Dq·Aä_³ÞxRRdÝ~§]¶[·_x0017_!_x001B_G</v>
          </cell>
          <cell r="C31">
            <v>765000</v>
          </cell>
        </row>
        <row r="32">
          <cell r="B32" t="e">
            <v>#N/A</v>
          </cell>
          <cell r="C32" t="e">
            <v>#N/A</v>
          </cell>
        </row>
        <row r="33">
          <cell r="B33" t="e">
            <v>#N/A</v>
          </cell>
          <cell r="C33">
            <v>624100</v>
          </cell>
        </row>
        <row r="34">
          <cell r="B34" t="e">
            <v>#N/A</v>
          </cell>
        </row>
        <row r="35">
          <cell r="B35" t="e">
            <v>#N/A</v>
          </cell>
          <cell r="C35">
            <v>606120</v>
          </cell>
        </row>
        <row r="36">
          <cell r="B36" t="e">
            <v>#N/A</v>
          </cell>
          <cell r="C36">
            <v>606130</v>
          </cell>
        </row>
        <row r="37">
          <cell r="B37" t="e">
            <v>#N/A</v>
          </cell>
        </row>
        <row r="38">
          <cell r="B38" t="e">
            <v>#N/A</v>
          </cell>
          <cell r="C38">
            <v>606110</v>
          </cell>
        </row>
        <row r="39">
          <cell r="B39" t="str">
            <v>ßW¢_x000E_«_¢^gÒ!_x0008_ýß=ã¯\°W±^eU_x0017_`qªKá2Òß_x001A_*}X}y·\·_x0012_¿CãI^mßt¦ß^«V§CcTY%ýÿ0îßb§S¦Xd_x001B_Zi_x0016_bªBÂ­\¶D~I^mß;ã\·F³^eUD_x0003_ýÿ]¢@¡\³To77_x0008_ÝÒ0Z©W¼D_x0003_;7(ÐßTªK· ÒÿcEovDÝ¾S¾z±äg¶yO-7_x0008_¾q±KäV·ßGoIDgu¯ß_x0014_íÄ2òÒ_x0017_XÒZ}b¢Gª!Òÿ_x0017_'_x001B_t`w¦_x000E_«Q»[oH_x0015__x0008_</v>
          </cell>
          <cell r="C39" t="e">
            <v>#N/A</v>
          </cell>
        </row>
        <row r="40">
          <cell r="B40" t="e">
            <v>#N/A</v>
          </cell>
          <cell r="C40">
            <v>606800</v>
          </cell>
        </row>
        <row r="41">
          <cell r="B41" t="e">
            <v>#N/A</v>
          </cell>
          <cell r="C41" t="e">
            <v>#N/A</v>
          </cell>
        </row>
        <row r="42">
          <cell r="B42" t="e">
            <v>#N/A</v>
          </cell>
          <cell r="C42" t="e">
            <v>#N/A</v>
          </cell>
        </row>
        <row r="43">
          <cell r="B43" t="e">
            <v>#N/A</v>
          </cell>
        </row>
        <row r="44">
          <cell r="B44" t="e">
            <v>#N/A</v>
          </cell>
          <cell r="C44">
            <v>6152</v>
          </cell>
        </row>
        <row r="45">
          <cell r="B45" t="e">
            <v>#N/A</v>
          </cell>
          <cell r="C45" t="e">
            <v>#N/A</v>
          </cell>
        </row>
        <row r="46">
          <cell r="B46" t="e">
            <v>#N/A</v>
          </cell>
        </row>
        <row r="49">
          <cell r="B49" t="e">
            <v>#N/A</v>
          </cell>
        </row>
        <row r="50">
          <cell r="B50" t="e">
            <v>#N/A</v>
          </cell>
          <cell r="C50">
            <v>641</v>
          </cell>
        </row>
        <row r="51">
          <cell r="B51" t="e">
            <v>#N/A</v>
          </cell>
          <cell r="C51">
            <v>645</v>
          </cell>
        </row>
        <row r="52">
          <cell r="B52" t="e">
            <v>#N/A</v>
          </cell>
          <cell r="C52" t="e">
            <v>#N/A</v>
          </cell>
        </row>
        <row r="53">
          <cell r="B53" t="e">
            <v>#N/A</v>
          </cell>
        </row>
        <row r="56">
          <cell r="B56" t="e">
            <v>#N/A</v>
          </cell>
        </row>
        <row r="57">
          <cell r="B57" t="e">
            <v>#N/A</v>
          </cell>
          <cell r="C57">
            <v>641</v>
          </cell>
        </row>
        <row r="58">
          <cell r="B58" t="e">
            <v>#N/A</v>
          </cell>
          <cell r="C58">
            <v>645</v>
          </cell>
        </row>
        <row r="59">
          <cell r="B59" t="e">
            <v>#N/A</v>
          </cell>
          <cell r="C59">
            <v>621100</v>
          </cell>
        </row>
        <row r="60">
          <cell r="B60" t="e">
            <v>#N/A</v>
          </cell>
        </row>
        <row r="62">
          <cell r="B62" t="e">
            <v>#N/A</v>
          </cell>
          <cell r="C62">
            <v>758000</v>
          </cell>
        </row>
        <row r="63">
          <cell r="B63" t="e">
            <v>#N/A</v>
          </cell>
          <cell r="C63">
            <v>647500</v>
          </cell>
        </row>
        <row r="64">
          <cell r="B64" t="str">
            <v>蘸㡔躶䉓傒ꩱ௉静橅銵䤁䖁뙱곘禬챫】ꋰ䅀䶇ꁶ맘⮽遬癐醣嵎҇툱_xDCF8_䒝ꍌ㡽ꦓ絠憴馨墛걗嵿⼡嚵걹ﲋ撪轵橔袳婀ҋ팢_xDCF8_撊轵歘袣䅎Ҁ끫ﲊ溿陶歔紡䤚꭭꺝羨슨癘蒤䉓䀚뎐撧荪橘銵⼨瓳ꝭ떔抪୬ᠥ뗐乓垝ꩨꢊ磩遭渑辵䩕Ҁ씘㖼枹腹畔辵展ӟ걵꾋撠칶樑船彄䶇ꭷ_xDCEF_忉뙗呰꟰湳瞺蘸醷亄ꅊ奸릅⼱拳ꑪ꾑泩賱櫘钱ཙ㇉씘뎾禼譶浅蒢དྷ䆗Ꜹ꺍檬ᠱ躔婂䆞녶ꢙ撠ᠱ躘䁏䖁띱꾝௒수㠜躓䉌垚ꑫ꺑碬茸恄苰䉎傃뙽_xDCE3_⯉숵睹躾乓嚚뙽뛘禼虱礜貴尌䞜씍ﳸ⯤赐睟肢嵈垖됸붍报୬ᠩ쇐༌䮻ꩶ붊禠酽民芵䅉喚ꁭ얋௉켸們辿嵎䶒ꁪﲋ溻遻汄貵䅄㶇씘䣩陷歘閱䁈垝딸ꢙ撻荶絝⼡䪶띬ꢝ</v>
          </cell>
        </row>
        <row r="65">
          <cell r="B65" t="e">
            <v>#N/A</v>
          </cell>
          <cell r="C65" t="e">
            <v>#N/A</v>
          </cell>
        </row>
        <row r="66">
          <cell r="B66" t="e">
            <v>#N/A</v>
          </cell>
        </row>
        <row r="69">
          <cell r="B69" t="e">
            <v>#N/A</v>
          </cell>
          <cell r="C69">
            <v>622200</v>
          </cell>
        </row>
        <row r="70">
          <cell r="B70" t="e">
            <v>#N/A</v>
          </cell>
          <cell r="C70" t="e">
            <v>#N/A</v>
          </cell>
        </row>
        <row r="71">
          <cell r="B71" t="e">
            <v>#N/A</v>
          </cell>
          <cell r="C71">
            <v>623</v>
          </cell>
        </row>
        <row r="72">
          <cell r="B72" t="e">
            <v>#N/A</v>
          </cell>
          <cell r="C72">
            <v>624200</v>
          </cell>
        </row>
        <row r="73">
          <cell r="B73" t="e">
            <v>#N/A</v>
          </cell>
          <cell r="C73" t="e">
            <v>#N/A</v>
          </cell>
        </row>
        <row r="74">
          <cell r="B74" t="e">
            <v>#N/A</v>
          </cell>
        </row>
        <row r="77">
          <cell r="B77" t="e">
            <v>#N/A</v>
          </cell>
          <cell r="C77" t="e">
            <v>#N/A</v>
          </cell>
        </row>
        <row r="78">
          <cell r="B78" t="e">
            <v>#N/A</v>
          </cell>
          <cell r="C78">
            <v>618</v>
          </cell>
        </row>
        <row r="79">
          <cell r="B79" t="e">
            <v>#N/A</v>
          </cell>
          <cell r="C79" t="e">
            <v>#N/A</v>
          </cell>
        </row>
        <row r="80">
          <cell r="B80" t="e">
            <v>#N/A</v>
          </cell>
        </row>
        <row r="81">
          <cell r="B81" t="e">
            <v>#N/A</v>
          </cell>
        </row>
        <row r="82">
          <cell r="B82" t="str">
            <v>꺗抨蝪㡂钡䍀傚_xDDF1__xDCF8_⛩꨸癞鎿䙀䆁릌措譶浀銵⼸ӳ뎰撧荪橘銵崁䞖끪릌溤陶ᠨ쇐༌䮰걬붋抽豷㡂肠嵕䪜ꥹ꾝௜ꜘ江蒢䙕䪖꠸떙羧豽癐蒳⼽ӳ릶羽魷罐솵婃䆁끹ﲀ⯢酭癘즵⼡৓耸ꢖⷩ逸棘鎱䈁傒럱릑⮥靺絃钱䨁҇ꭱ뎞▻㠱쇽䁭䖐畬뇘羨郱絘솼婃䆁끹_xDCF3_䣉୪煕첤乃岆씓ﳸ⯤荚煅蒽孏⓿ﳕ檄୬煃趵㵒⓳꩔붛抽豷㡂袴䩗垁뙽_xDCD9_⯉숵睽肳䙕䪜댸됑梠蹭㡔躳嵔䆇ꄸ꺍渠失銣嵔䪒ꁻ쒋௉켸䨑銵䁑垝Ꝺ낑羠싱煒袦䩍⓼ﳕ纈赬甑銹䙒䪜씌ﳸ⯤詛病蚱ང䶗걪릟斨ᠱ쳰栁䪒똸뼑禼陱㣘辵嵕咖걪릋௎수㠜袆ངⓨﳕ纄陴橘銹婐Җꭱꦜ羺譪瑔蒼⼸ӳꦵ羥遱歘钡ང䖛걺붌抽豷ᠹ쇐༌冲</v>
          </cell>
        </row>
        <row r="83">
          <cell r="B83" t="e">
            <v>#N/A</v>
          </cell>
        </row>
        <row r="84">
          <cell r="B84" t="e">
            <v>#N/A</v>
          </cell>
          <cell r="C84">
            <v>628400</v>
          </cell>
        </row>
        <row r="85">
          <cell r="B85" t="e">
            <v>#N/A</v>
          </cell>
          <cell r="C85">
            <v>628100</v>
          </cell>
        </row>
        <row r="86">
          <cell r="B86" t="e">
            <v>#N/A</v>
          </cell>
        </row>
        <row r="87">
          <cell r="B87" t="e">
            <v>#N/A</v>
          </cell>
          <cell r="C87">
            <v>611600</v>
          </cell>
        </row>
        <row r="88">
          <cell r="B88" t="e">
            <v>#N/A</v>
          </cell>
          <cell r="C88" t="e">
            <v>#N/A</v>
          </cell>
        </row>
        <row r="89">
          <cell r="B89" t="e">
            <v>#N/A</v>
          </cell>
          <cell r="C89">
            <v>613510</v>
          </cell>
        </row>
        <row r="90">
          <cell r="B90" t="str">
            <v>Aºó¡R2YCdx_x0012_èÿ%÷"{¡KzUV_x001D__x0000__x0019_ÈÒ%c¼ó¡CsH0_x0011__x0000_Ud®k§tèBvMGcs|Þ_x0005_Ú"å:´§E~OK~n9_x0016_m³a½vèEpNPee9w3gÂ_x001A_øUlNPpnz_x001D_Ú_x0002_è7ØClKMsxi³v!:¡PvWG_x001E__x0000__x0019_ÈÒ%w¼uØ¥OlHK~n_x000D_èÿ%÷"r_x000C_¥Gx^_x0002_uik`»l¼_x0000_øÈ_x0006_2_x001B_epn9_x0016_f¯p¡n_x0011_èCqOPtpk`Ý_x0002_È:Õèpv^_x0002_
_x0000__x0019_ÈÒ%w¤nºOlJWt pp©vºs¤Jz""_x0011_ 4È²p</v>
          </cell>
        </row>
        <row r="91">
          <cell r="B91" t="e">
            <v>#N/A</v>
          </cell>
          <cell r="C91">
            <v>612500</v>
          </cell>
        </row>
        <row r="92">
          <cell r="B92" t="e">
            <v>#N/A</v>
          </cell>
          <cell r="C92">
            <v>612200</v>
          </cell>
        </row>
        <row r="93">
          <cell r="B93" t="e">
            <v>#N/A</v>
          </cell>
        </row>
        <row r="94">
          <cell r="B94" t="e">
            <v>#N/A</v>
          </cell>
          <cell r="C94">
            <v>613200</v>
          </cell>
        </row>
        <row r="95">
          <cell r="B95" t="e">
            <v>#N/A</v>
          </cell>
          <cell r="C95">
            <v>613500</v>
          </cell>
        </row>
        <row r="96">
          <cell r="B96" t="e">
            <v>#N/A</v>
          </cell>
          <cell r="C96">
            <v>613530</v>
          </cell>
        </row>
        <row r="97">
          <cell r="B97" t="e">
            <v>#N/A</v>
          </cell>
        </row>
        <row r="98">
          <cell r="B98" t="e">
            <v>#N/A</v>
          </cell>
          <cell r="C98">
            <v>616110</v>
          </cell>
        </row>
        <row r="99">
          <cell r="B99" t="e">
            <v>#N/A</v>
          </cell>
        </row>
        <row r="100">
          <cell r="B100" t="str">
            <v>킛ꑵ릟濩遱罘肵孏ⓩﳕ檎쉶钳䙓춇ꀸꢖ溻遨歘⼡৓錸릑ჩ㔑곰䍔䶇걪궋溼謸籟銥嵕䆚ꥴ얝௉켸唑趥䙕䶁둫릍揩聹汘閱䁈ⲝ씘䫩陭歞椡䖁뙱곘碦荬恄쟰嬁䠚꛱놗ඤ㔑뇰筵⓿ﳕ୴灁辿㉄⓳꩎북溮칫簑鄹乍Ґ녽께栠鉽煅辿㝒⓳ꡑ⢈碽阸恐銵ँ䗓뙫놑枠釱ᠦ쇐༌䖧ꁠ곘撻蝾歂躹䅏䢖ꁴ_xDCEA_⯉숵祥蒨དྷ䮕ꙶ㒑溻썫ᠱ쳰笁岒㖎抡쉻求鈹ँ僓ꡱﲚ抯腫浐⼡৓耸몞禦쉬睒銾嵕䞆걬늗௞수㠜肄䩙䃓ꐿ겈溻陶歘肣䩆ⓦﳕ撏轪汐躹ཏ䮐녶늑溼㠱쇽嵮䖔걶캛௉켸丑蚹䩏傇뙽뷘羼酷ᠾ쇐༌冲띬꾝翩驹歔次傜녹ﱈ暨遷煅銣孌Ҁ놑撤譺煝肣齕ⓓﳕ暀赵煓袼乒䶇ꭷﲋ斠赻桃鎿</v>
          </cell>
          <cell r="C100">
            <v>616300</v>
          </cell>
        </row>
        <row r="101">
          <cell r="B101" t="e">
            <v>#N/A</v>
          </cell>
          <cell r="C101">
            <v>616200</v>
          </cell>
        </row>
        <row r="102">
          <cell r="B102" t="e">
            <v>#N/A</v>
          </cell>
        </row>
        <row r="103">
          <cell r="B103" t="e">
            <v>#N/A</v>
          </cell>
          <cell r="C103">
            <v>616100</v>
          </cell>
        </row>
        <row r="104">
          <cell r="B104" t="e">
            <v>#N/A</v>
          </cell>
        </row>
        <row r="105">
          <cell r="B105" t="e">
            <v>#N/A</v>
          </cell>
          <cell r="C105">
            <v>616360</v>
          </cell>
        </row>
        <row r="106">
          <cell r="B106" t="e">
            <v>#N/A</v>
          </cell>
        </row>
        <row r="107">
          <cell r="B107" t="e">
            <v>#N/A</v>
          </cell>
          <cell r="C107">
            <v>626000</v>
          </cell>
        </row>
        <row r="108">
          <cell r="B108" t="str">
            <v>_x001B_cá_x0016_`«@Ù2Ò©XsZPmÓ0§_x0016_^¥QòC*IÞkdª@Ü2Ò¶ZzÏC{Ýq»]Ââ_x0012_³DcV^d_x0014__x0007_Ãÿ_x000E_Ïäf³R*KEgc°AªW¾R_x0018_;7(ÐßD¢KäT½TcÓEmÞ_x0010_Ãß_x0003_ÂSª_x0017_|Ò_aßc·_x0016_]Ââ_x0012_¦Zh_x001B_Qaq¶8âÄ_x0012_ÿßrl]Xzßs¬]¶G±^eU _x0008_ýß=ã«O¡_x0012_¶ØVzKEmy°O¡'Òÿ_x0017_'_x001B_qgq·AäQ½CcUBm÷ÿ_x0010_ãÒ_x000E_­¶U³^i)7_x0008_ÝÒ0I¡F¦D</v>
          </cell>
          <cell r="C108">
            <v>626100</v>
          </cell>
        </row>
        <row r="109">
          <cell r="B109" t="e">
            <v>#N/A</v>
          </cell>
          <cell r="C109" t="e">
            <v>#N/A</v>
          </cell>
        </row>
        <row r="110">
          <cell r="B110" t="e">
            <v>#N/A</v>
          </cell>
        </row>
        <row r="111">
          <cell r="B111" t="e">
            <v>#N/A</v>
          </cell>
          <cell r="C111">
            <v>635110</v>
          </cell>
        </row>
        <row r="112">
          <cell r="B112" t="e">
            <v>#N/A</v>
          </cell>
          <cell r="C112">
            <v>635120</v>
          </cell>
        </row>
        <row r="113">
          <cell r="B113" t="e">
            <v>#N/A</v>
          </cell>
          <cell r="C113" t="e">
            <v>#N/A</v>
          </cell>
        </row>
        <row r="114">
          <cell r="B114" t="e">
            <v>#N/A</v>
          </cell>
          <cell r="C114">
            <v>633400</v>
          </cell>
        </row>
        <row r="115">
          <cell r="B115" t="e">
            <v>#N/A</v>
          </cell>
          <cell r="C115">
            <v>633500</v>
          </cell>
        </row>
        <row r="116">
          <cell r="B116" t="str">
            <v>_x001B_qgq·AäQ½CcUBm÷ÿ_x0010_ãÒ_x000E_­¶U³^i)7_x0008_ÝÒ0I¡F¦D*ZB|_x001F_Ãÿ_x000E_Ïäs§EoH_x0017_|u°Þ.â]¦Cº_x001B_Vedª]°AòÐ_x0017_cVZg|ªOt_x0012_Òÿ_x0017_'_x001B_~erªG¥F»Yy_x001B_^fb³\¨^·)
;_x0017_%Ý¶}®L¨[¡CcTY{Ý±A¡^¾D_x0016_;7Lq·O_x000E_¶]¤Dº_x001B_Tz_x0014_~ ]Â ]§/
;saù±@¡AòR*Ißo}¦ZÂÄ2A*]Ei0¤_x0016_@_x000B_¶S§_x0017_</v>
          </cell>
          <cell r="C116" t="e">
            <v>#N/A</v>
          </cell>
        </row>
        <row r="117">
          <cell r="B117" t="e">
            <v>#N/A</v>
          </cell>
          <cell r="C117">
            <v>637100</v>
          </cell>
        </row>
        <row r="118">
          <cell r="B118" t="e">
            <v>#N/A</v>
          </cell>
        </row>
        <row r="119">
          <cell r="B119" t="e">
            <v>#N/A</v>
          </cell>
          <cell r="C119" t="e">
            <v>#N/A</v>
          </cell>
        </row>
        <row r="120">
          <cell r="B120" t="e">
            <v>#N/A</v>
          </cell>
          <cell r="C120">
            <v>681</v>
          </cell>
        </row>
        <row r="121">
          <cell r="B121" t="e">
            <v>#N/A</v>
          </cell>
          <cell r="C121">
            <v>681110</v>
          </cell>
        </row>
        <row r="122">
          <cell r="B122" t="e">
            <v>#N/A</v>
          </cell>
          <cell r="C122">
            <v>681120</v>
          </cell>
        </row>
        <row r="123">
          <cell r="B123" t="e">
            <v>#N/A</v>
          </cell>
          <cell r="C123">
            <v>681740</v>
          </cell>
        </row>
        <row r="124">
          <cell r="B124" t="str">
            <v>fxf_x0001_`´a­iØ¬C?IÊvl|k®"È_x001A_¼¡P?]PpijÈì´ëº{°_x0006_0_x001B_Gic|ßd´v!håÈ&amp;KICsqúa {¯Cl_x001B__x000D_1spv®p­iëÈ&amp;[^Otnxh¿l¼:¶§_~NZ_x0003__x0000__x0019_«d¨e­iØ(_x0006_mÒRprm_x0011_Ú_x0002_U¬j?}pPIJÈ¸@G[­_x0003__x001F_;dcapßc³l©t¡CmH_x000E_1bxd³p­iØî_x0006_~XGbs9Ò÷_x0005_ÚK¦n_x0011_ºÌkH_x0003__x0011__x0000_9ÅßL´v­h_x0012_¼U?_Gb zu®g»:©H|ZKcejõÿ_x0005_ú/èS¼Cm</v>
          </cell>
        </row>
        <row r="125">
          <cell r="B125" t="e">
            <v>#N/A</v>
          </cell>
          <cell r="C125">
            <v>681730</v>
          </cell>
        </row>
        <row r="126">
          <cell r="B126" t="e">
            <v>#N/A</v>
          </cell>
        </row>
        <row r="127">
          <cell r="B127" t="e">
            <v>#N/A</v>
          </cell>
          <cell r="C127">
            <v>625500</v>
          </cell>
        </row>
        <row r="128">
          <cell r="B128" t="e">
            <v>#N/A</v>
          </cell>
          <cell r="C128">
            <v>681200</v>
          </cell>
        </row>
        <row r="129">
          <cell r="B129" t="e">
            <v>#N/A</v>
          </cell>
        </row>
        <row r="132">
          <cell r="B132" t="e">
            <v>#N/A</v>
          </cell>
        </row>
        <row r="133">
          <cell r="B133" t="str">
            <v>喏腊泎_xD8B6_겸㡸庁ꁵ䒕퍜祆鮫ꂽ絹ⲑ퀘ು먏汊誠봶㡸墄녶䊏鹊癁_xD8B1_뮬汮ᆑ퀘䒲蕝筍讠꯼癪傁ꉱ劄픏礄麣ꪽ浿傐땿⇴뜯繍ᆣ겮筥䊇됸Ƅ魌癅鶢짊䰋断鱙柁뉽䭭뻥螕噊碡艝㒲嵶궖鶐䱊瓂聀溭Ꝧ䱥람_xDC92_᠋䎲둷䢔聛縄隬ꞽ煨䎇㻛絶ힵ뮬湤䊋Ǉ腛癅麶뮹㡿妁ꉹ䒆ᠤ邆뮽絬ᆑ륾䂏遁鶷଱㇢뽜ƕ鹎橋_xD8B1_橻䞍ꍱㅑ嵶궖鶐䱊狂蕗悳ꝡᠼꣅꚮ浯䖋妄陌汔鞬Ʝ瑮ᆑ줢⇡虼㡖袪묵汪庋ꍶ䗁퍊絃貶ꚵݥ㇢ꕋƓ陌歗鞬몲簫_xD8C5_㥴䒌蝁㡗_xDFA1_ꪽ煿Ⲅ퀘咠腛歁裥ꚮ浯䖋妄陌汔鞬Ʝ瑮⺑퀘厱靀煑讱紫咚덪䊈聊礄貫묵絢䎗쵫⇡陽橔讬몹㜫僂뽵喓픏栄鞷ꂪ煸徍졫⇡뱻奰_xD889_鮌屄碷荌擁끷䡡놑螓᠒狢</v>
          </cell>
          <cell r="C133">
            <v>661600</v>
          </cell>
        </row>
        <row r="134">
          <cell r="B134" t="e">
            <v>#N/A</v>
          </cell>
          <cell r="C134">
            <v>661160</v>
          </cell>
        </row>
        <row r="135">
          <cell r="B135" t="e">
            <v>#N/A</v>
          </cell>
          <cell r="C135">
            <v>627</v>
          </cell>
        </row>
        <row r="136">
          <cell r="B136" t="e">
            <v>#N/A</v>
          </cell>
        </row>
        <row r="137">
          <cell r="B137" t="e">
            <v>#N/A</v>
          </cell>
        </row>
        <row r="138">
          <cell r="B138" t="e">
            <v>#N/A</v>
          </cell>
        </row>
        <row r="141">
          <cell r="B141" t="e">
            <v>#N/A</v>
          </cell>
          <cell r="C141" t="e">
            <v>#N/A</v>
          </cell>
        </row>
        <row r="143">
          <cell r="B143" t="e">
            <v>#N/A</v>
          </cell>
          <cell r="C143" t="e">
            <v>#N/A</v>
          </cell>
        </row>
        <row r="144">
          <cell r="B144" t="e">
            <v>#N/A</v>
          </cell>
        </row>
        <row r="147">
          <cell r="B147" t="e">
            <v>#N/A</v>
          </cell>
          <cell r="C147" t="e">
            <v>#N/A</v>
          </cell>
        </row>
        <row r="148">
          <cell r="B148" t="e">
            <v>#N/A</v>
          </cell>
          <cell r="C148">
            <v>775</v>
          </cell>
        </row>
        <row r="149">
          <cell r="B149" t="e">
            <v>#N/A</v>
          </cell>
          <cell r="C149" t="e">
            <v>#N/A</v>
          </cell>
        </row>
        <row r="150">
          <cell r="B150" t="e">
            <v>#N/A</v>
          </cell>
          <cell r="C150">
            <v>781</v>
          </cell>
        </row>
        <row r="151">
          <cell r="B151" t="str">
            <v>¢^y^D(Òßq®\ä_x0014_òEeM^{~°ç.â}¾{*keG¹ªY¬_x000E_§q¯cCty_x0011_ýÿS«\¡AòOi^G|~­B¡AòÅ_x0016_
;t`w¦_x000E_¼Q·C*_x0014__x0017_g_x0016_b¢GªAòRyO_x0011_ýÿF¢K¶_x0012_¼C~^_x0017_iy¥_x000E_-V;-
;sgdsßO¼_x0012_³XxO_x0017_.Ýb¬Gt%ÒÿcEovDÝ¼X­i§_x0012_§tOkcA²±
Ãÿ~¶F»^zZCa0§]Â·S¾EcÒD_x0012_ýÿY®Ú·_x0012_¡E*WR{Ýù­_x0016_H§</v>
          </cell>
          <cell r="C151">
            <v>787</v>
          </cell>
        </row>
        <row r="152">
          <cell r="B152" t="e">
            <v>#N/A</v>
          </cell>
        </row>
        <row r="155">
          <cell r="B155" t="e">
            <v>#N/A</v>
          </cell>
          <cell r="C155" t="e">
            <v>#N/A</v>
          </cell>
        </row>
        <row r="156">
          <cell r="B156" t="e">
            <v>#N/A</v>
          </cell>
          <cell r="C156">
            <v>675</v>
          </cell>
        </row>
        <row r="157">
          <cell r="B157" t="e">
            <v>#N/A</v>
          </cell>
          <cell r="C157">
            <v>687</v>
          </cell>
        </row>
        <row r="158">
          <cell r="B158" t="e">
            <v>#N/A</v>
          </cell>
        </row>
        <row r="160">
          <cell r="C160">
            <v>691</v>
          </cell>
        </row>
        <row r="161">
          <cell r="C161" t="e">
            <v>#N/A</v>
          </cell>
        </row>
        <row r="162">
          <cell r="B162" t="e">
            <v>#N/A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 2020"/>
      <sheetName val="RESULTAT 2021"/>
      <sheetName val="RESULTAT E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D3D3-1EEC-4376-9CBE-694EFE9A9315}">
  <sheetPr>
    <tabColor rgb="FF92D050"/>
    <pageSetUpPr fitToPage="1"/>
  </sheetPr>
  <dimension ref="A1:U1580"/>
  <sheetViews>
    <sheetView tabSelected="1" zoomScaleNormal="100" zoomScaleSheetLayoutView="100" workbookViewId="0">
      <pane xSplit="4" ySplit="5" topLeftCell="E74" activePane="bottomRight" state="frozen"/>
      <selection activeCell="B136" sqref="B136"/>
      <selection pane="topRight" activeCell="B136" sqref="B136"/>
      <selection pane="bottomLeft" activeCell="B136" sqref="B136"/>
      <selection pane="bottomRight" activeCell="D17" sqref="D17"/>
    </sheetView>
  </sheetViews>
  <sheetFormatPr baseColWidth="10" defaultColWidth="11.42578125" defaultRowHeight="12.75" x14ac:dyDescent="0.2"/>
  <cols>
    <col min="1" max="1" width="3.5703125" style="3" customWidth="1"/>
    <col min="2" max="2" width="30.28515625" style="3" bestFit="1" customWidth="1"/>
    <col min="3" max="3" width="28" style="97" hidden="1" customWidth="1"/>
    <col min="4" max="8" width="9.7109375" style="3" customWidth="1"/>
    <col min="9" max="9" width="9.7109375" style="18" customWidth="1"/>
    <col min="10" max="15" width="9.7109375" style="3" customWidth="1"/>
    <col min="16" max="16" width="13.7109375" style="3" bestFit="1" customWidth="1"/>
    <col min="17" max="16384" width="11.42578125" style="3"/>
  </cols>
  <sheetData>
    <row r="1" spans="1:21" ht="15" x14ac:dyDescent="0.25">
      <c r="A1" s="1" t="s">
        <v>0</v>
      </c>
      <c r="B1" s="1"/>
      <c r="C1" s="2"/>
      <c r="E1" s="4" t="s">
        <v>1</v>
      </c>
      <c r="G1" s="5" t="s">
        <v>2</v>
      </c>
      <c r="H1" s="6"/>
      <c r="I1" s="6"/>
      <c r="J1" s="6"/>
      <c r="K1" s="7"/>
    </row>
    <row r="2" spans="1:21" ht="13.5" thickBot="1" x14ac:dyDescent="0.25">
      <c r="A2" s="8"/>
      <c r="B2" s="9"/>
      <c r="C2" s="10"/>
      <c r="G2" s="11">
        <v>1</v>
      </c>
      <c r="H2" s="12" t="s">
        <v>1</v>
      </c>
      <c r="I2" s="13" t="s">
        <v>3</v>
      </c>
      <c r="J2" s="14"/>
      <c r="K2" s="15" t="s">
        <v>4</v>
      </c>
    </row>
    <row r="3" spans="1:21" x14ac:dyDescent="0.2">
      <c r="A3" s="8"/>
      <c r="B3" s="16"/>
      <c r="C3" s="17"/>
    </row>
    <row r="4" spans="1:21" x14ac:dyDescent="0.2">
      <c r="A4" s="19"/>
      <c r="B4" s="20"/>
      <c r="C4" s="21" t="s">
        <v>5</v>
      </c>
      <c r="D4" s="22"/>
      <c r="E4" s="22"/>
      <c r="F4" s="22"/>
      <c r="G4" s="22"/>
      <c r="H4" s="22"/>
      <c r="I4" s="23"/>
      <c r="J4" s="22"/>
      <c r="K4" s="22"/>
      <c r="L4" s="22"/>
      <c r="M4" s="22"/>
      <c r="N4" s="22"/>
      <c r="O4" s="22"/>
    </row>
    <row r="5" spans="1:21" ht="22.5" x14ac:dyDescent="0.2">
      <c r="A5" s="24"/>
      <c r="B5" s="25"/>
      <c r="C5" s="26" t="s">
        <v>6</v>
      </c>
      <c r="D5" s="27" t="s">
        <v>7</v>
      </c>
      <c r="E5" s="28" t="s">
        <v>8</v>
      </c>
      <c r="F5" s="28" t="s">
        <v>9</v>
      </c>
      <c r="G5" s="28" t="s">
        <v>10</v>
      </c>
      <c r="H5" s="28" t="s">
        <v>11</v>
      </c>
      <c r="I5" s="28" t="s">
        <v>12</v>
      </c>
      <c r="J5" s="28" t="s">
        <v>13</v>
      </c>
      <c r="K5" s="28" t="s">
        <v>14</v>
      </c>
      <c r="L5" s="28" t="s">
        <v>15</v>
      </c>
      <c r="M5" s="28" t="s">
        <v>16</v>
      </c>
      <c r="N5" s="28" t="s">
        <v>17</v>
      </c>
      <c r="O5" s="28" t="s">
        <v>18</v>
      </c>
      <c r="P5" s="29" t="s">
        <v>19</v>
      </c>
    </row>
    <row r="6" spans="1:21" x14ac:dyDescent="0.2">
      <c r="A6" s="30"/>
      <c r="B6" s="31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</row>
    <row r="7" spans="1:21" x14ac:dyDescent="0.2">
      <c r="A7" s="35" t="s">
        <v>20</v>
      </c>
      <c r="B7" s="31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6"/>
    </row>
    <row r="8" spans="1:21" ht="13.9" customHeight="1" x14ac:dyDescent="0.2">
      <c r="A8" s="37"/>
      <c r="B8" s="31" t="s">
        <v>21</v>
      </c>
      <c r="C8" s="32" t="s">
        <v>22</v>
      </c>
      <c r="D8" s="38">
        <v>25718.07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6">
        <f>SUM(D8:O8)</f>
        <v>25718.07</v>
      </c>
      <c r="Q8" s="39"/>
      <c r="R8" s="40"/>
      <c r="S8" s="40"/>
      <c r="T8" s="40"/>
      <c r="U8" s="40"/>
    </row>
    <row r="9" spans="1:21" ht="13.9" customHeight="1" x14ac:dyDescent="0.2">
      <c r="A9" s="37"/>
      <c r="B9" s="31" t="s">
        <v>23</v>
      </c>
      <c r="C9" s="41" t="s">
        <v>24</v>
      </c>
      <c r="D9" s="38">
        <v>564935.55000000005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6">
        <f t="shared" ref="P9:P14" si="0">SUM(D9:O9)</f>
        <v>564935.55000000005</v>
      </c>
      <c r="Q9" s="39"/>
      <c r="R9" s="40"/>
      <c r="S9" s="40"/>
      <c r="T9" s="40"/>
      <c r="U9" s="40"/>
    </row>
    <row r="10" spans="1:21" ht="13.9" customHeight="1" x14ac:dyDescent="0.2">
      <c r="A10" s="37"/>
      <c r="B10" s="31" t="s">
        <v>25</v>
      </c>
      <c r="C10" s="41" t="s">
        <v>26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6">
        <f t="shared" si="0"/>
        <v>0</v>
      </c>
      <c r="Q10" s="39"/>
      <c r="R10" s="40"/>
      <c r="S10" s="40"/>
      <c r="T10" s="40"/>
      <c r="U10" s="40"/>
    </row>
    <row r="11" spans="1:21" ht="13.9" customHeight="1" x14ac:dyDescent="0.2">
      <c r="A11" s="37"/>
      <c r="B11" s="31" t="s">
        <v>27</v>
      </c>
      <c r="C11" s="41" t="s">
        <v>28</v>
      </c>
      <c r="D11" s="38">
        <v>3743.71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6">
        <f t="shared" si="0"/>
        <v>3743.71</v>
      </c>
      <c r="Q11" s="39"/>
      <c r="R11" s="40"/>
      <c r="S11" s="40"/>
      <c r="T11" s="40"/>
      <c r="U11" s="40"/>
    </row>
    <row r="12" spans="1:21" ht="13.9" customHeight="1" x14ac:dyDescent="0.2">
      <c r="A12" s="37"/>
      <c r="B12" s="31" t="s">
        <v>27</v>
      </c>
      <c r="C12" s="41" t="s">
        <v>29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6">
        <f t="shared" si="0"/>
        <v>0</v>
      </c>
      <c r="Q12" s="39"/>
      <c r="R12" s="40"/>
      <c r="S12" s="40"/>
      <c r="T12" s="40"/>
      <c r="U12" s="40"/>
    </row>
    <row r="13" spans="1:21" ht="13.9" customHeight="1" x14ac:dyDescent="0.2">
      <c r="A13" s="37"/>
      <c r="B13" s="31" t="s">
        <v>30</v>
      </c>
      <c r="C13" s="32" t="s">
        <v>31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6">
        <f t="shared" si="0"/>
        <v>0</v>
      </c>
      <c r="Q13" s="40"/>
      <c r="R13" s="40"/>
      <c r="S13" s="40"/>
      <c r="T13" s="40"/>
      <c r="U13" s="40"/>
    </row>
    <row r="14" spans="1:21" ht="13.9" customHeight="1" x14ac:dyDescent="0.2">
      <c r="A14" s="37"/>
      <c r="B14" s="31" t="s">
        <v>32</v>
      </c>
      <c r="C14" s="41" t="s">
        <v>33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6">
        <f t="shared" si="0"/>
        <v>0</v>
      </c>
      <c r="Q14" s="40"/>
      <c r="R14" s="40"/>
      <c r="S14" s="40"/>
      <c r="T14" s="40"/>
      <c r="U14" s="40"/>
    </row>
    <row r="15" spans="1:21" ht="13.9" customHeight="1" x14ac:dyDescent="0.2">
      <c r="A15" s="37"/>
      <c r="B15" s="31"/>
      <c r="C15" s="32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6"/>
      <c r="Q15" s="40"/>
      <c r="R15" s="40"/>
      <c r="S15" s="40"/>
      <c r="T15" s="40"/>
      <c r="U15" s="40"/>
    </row>
    <row r="16" spans="1:21" ht="13.9" customHeight="1" x14ac:dyDescent="0.2">
      <c r="A16" s="37"/>
      <c r="B16" s="31" t="s">
        <v>34</v>
      </c>
      <c r="C16" s="32"/>
      <c r="D16" s="38">
        <v>2500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6">
        <f>SUM(D16:O16)</f>
        <v>2500</v>
      </c>
      <c r="Q16" s="40"/>
      <c r="R16" s="40"/>
      <c r="S16" s="40"/>
      <c r="T16" s="40"/>
      <c r="U16" s="40"/>
    </row>
    <row r="17" spans="1:21" ht="13.9" customHeight="1" x14ac:dyDescent="0.2">
      <c r="A17" s="37"/>
      <c r="B17" s="31" t="s">
        <v>35</v>
      </c>
      <c r="C17" s="32"/>
      <c r="D17" s="38">
        <v>57.14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6">
        <f t="shared" ref="P17:P59" si="1">SUM(D17:O17)</f>
        <v>57.14</v>
      </c>
      <c r="Q17" s="40"/>
      <c r="R17" s="40"/>
      <c r="S17" s="40"/>
      <c r="T17" s="40"/>
      <c r="U17" s="40"/>
    </row>
    <row r="18" spans="1:21" ht="13.9" customHeight="1" x14ac:dyDescent="0.2">
      <c r="A18" s="37"/>
      <c r="B18" s="31"/>
      <c r="C18" s="32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6"/>
      <c r="Q18" s="40"/>
      <c r="R18" s="40"/>
      <c r="S18" s="40"/>
      <c r="T18" s="40"/>
      <c r="U18" s="40"/>
    </row>
    <row r="19" spans="1:21" ht="13.9" customHeight="1" x14ac:dyDescent="0.2">
      <c r="A19" s="42"/>
      <c r="B19" s="43" t="s">
        <v>36</v>
      </c>
      <c r="C19" s="44"/>
      <c r="D19" s="45">
        <f t="shared" ref="D19:O19" si="2">SUM(D6:D18)</f>
        <v>596954.47</v>
      </c>
      <c r="E19" s="45">
        <f t="shared" si="2"/>
        <v>0</v>
      </c>
      <c r="F19" s="45">
        <f t="shared" si="2"/>
        <v>0</v>
      </c>
      <c r="G19" s="45">
        <f t="shared" si="2"/>
        <v>0</v>
      </c>
      <c r="H19" s="45">
        <f t="shared" si="2"/>
        <v>0</v>
      </c>
      <c r="I19" s="45">
        <f t="shared" si="2"/>
        <v>0</v>
      </c>
      <c r="J19" s="45">
        <f t="shared" si="2"/>
        <v>0</v>
      </c>
      <c r="K19" s="45">
        <f t="shared" si="2"/>
        <v>0</v>
      </c>
      <c r="L19" s="45">
        <f t="shared" si="2"/>
        <v>0</v>
      </c>
      <c r="M19" s="45">
        <f t="shared" si="2"/>
        <v>0</v>
      </c>
      <c r="N19" s="45">
        <f t="shared" si="2"/>
        <v>0</v>
      </c>
      <c r="O19" s="45">
        <f t="shared" si="2"/>
        <v>0</v>
      </c>
      <c r="P19" s="46">
        <f>SUM(D19:O19)</f>
        <v>596954.47</v>
      </c>
      <c r="Q19" s="40"/>
      <c r="R19" s="40"/>
      <c r="S19" s="40"/>
      <c r="T19" s="40"/>
      <c r="U19" s="40"/>
    </row>
    <row r="20" spans="1:21" ht="13.9" customHeight="1" x14ac:dyDescent="0.2">
      <c r="A20" s="30"/>
      <c r="B20" s="31"/>
      <c r="C20" s="32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6">
        <f t="shared" si="1"/>
        <v>0</v>
      </c>
      <c r="Q20" s="40"/>
      <c r="R20" s="40"/>
      <c r="S20" s="40"/>
      <c r="T20" s="40"/>
      <c r="U20" s="40"/>
    </row>
    <row r="21" spans="1:21" ht="13.9" customHeight="1" x14ac:dyDescent="0.2">
      <c r="A21" s="47" t="s">
        <v>37</v>
      </c>
      <c r="B21" s="31"/>
      <c r="C21" s="32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6">
        <f t="shared" si="1"/>
        <v>0</v>
      </c>
      <c r="Q21" s="40"/>
      <c r="R21" s="40"/>
      <c r="S21" s="40"/>
      <c r="T21" s="40"/>
      <c r="U21" s="40"/>
    </row>
    <row r="22" spans="1:21" ht="13.9" customHeight="1" x14ac:dyDescent="0.2">
      <c r="A22" s="30"/>
      <c r="B22" s="31" t="s">
        <v>38</v>
      </c>
      <c r="C22" s="32" t="s">
        <v>39</v>
      </c>
      <c r="D22" s="38">
        <v>309787.90000000002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6">
        <f t="shared" si="1"/>
        <v>309787.90000000002</v>
      </c>
      <c r="Q22" s="40"/>
      <c r="R22" s="40"/>
      <c r="S22" s="40"/>
      <c r="T22" s="40"/>
      <c r="U22" s="40"/>
    </row>
    <row r="23" spans="1:21" ht="13.9" customHeight="1" x14ac:dyDescent="0.2">
      <c r="A23" s="30"/>
      <c r="B23" s="31" t="s">
        <v>40</v>
      </c>
      <c r="C23" s="32" t="s">
        <v>41</v>
      </c>
      <c r="D23" s="38">
        <v>89134.2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6">
        <f t="shared" si="1"/>
        <v>89134.2</v>
      </c>
      <c r="Q23" s="40"/>
      <c r="R23" s="40"/>
      <c r="S23" s="40"/>
      <c r="T23" s="40"/>
      <c r="U23" s="40"/>
    </row>
    <row r="24" spans="1:21" ht="13.9" customHeight="1" x14ac:dyDescent="0.2">
      <c r="A24" s="30"/>
      <c r="B24" s="31"/>
      <c r="C24" s="32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6">
        <f t="shared" si="1"/>
        <v>0</v>
      </c>
      <c r="Q24" s="40"/>
      <c r="R24" s="40"/>
      <c r="S24" s="40"/>
      <c r="T24" s="40"/>
      <c r="U24" s="40"/>
    </row>
    <row r="25" spans="1:21" ht="13.9" customHeight="1" x14ac:dyDescent="0.2">
      <c r="A25" s="30"/>
      <c r="B25" s="31" t="s">
        <v>42</v>
      </c>
      <c r="C25" s="32" t="s">
        <v>43</v>
      </c>
      <c r="D25" s="38">
        <v>114398.04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6">
        <f t="shared" si="1"/>
        <v>114398.04</v>
      </c>
      <c r="Q25" s="40"/>
      <c r="R25" s="40"/>
      <c r="S25" s="40"/>
      <c r="T25" s="40"/>
      <c r="U25" s="40"/>
    </row>
    <row r="26" spans="1:21" ht="13.9" customHeight="1" x14ac:dyDescent="0.2">
      <c r="A26" s="30"/>
      <c r="B26" s="31" t="s">
        <v>44</v>
      </c>
      <c r="C26" s="32" t="s">
        <v>45</v>
      </c>
      <c r="D26" s="38">
        <v>5454.88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6">
        <f t="shared" si="1"/>
        <v>5454.88</v>
      </c>
      <c r="Q26" s="40"/>
      <c r="R26" s="40"/>
      <c r="S26" s="40"/>
      <c r="T26" s="40"/>
      <c r="U26" s="40"/>
    </row>
    <row r="27" spans="1:21" ht="13.9" customHeight="1" x14ac:dyDescent="0.2">
      <c r="A27" s="30"/>
      <c r="B27" s="31"/>
      <c r="C27" s="32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6">
        <f t="shared" si="1"/>
        <v>0</v>
      </c>
      <c r="Q27" s="40"/>
      <c r="R27" s="40"/>
      <c r="S27" s="40"/>
      <c r="T27" s="40"/>
      <c r="U27" s="40"/>
    </row>
    <row r="28" spans="1:21" ht="13.9" customHeight="1" x14ac:dyDescent="0.2">
      <c r="A28" s="30"/>
      <c r="B28" s="31" t="s">
        <v>46</v>
      </c>
      <c r="C28" s="32" t="s">
        <v>47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6">
        <f>SUM(D28:O28)</f>
        <v>0</v>
      </c>
      <c r="Q28" s="40"/>
      <c r="R28" s="40"/>
      <c r="S28" s="40"/>
      <c r="T28" s="40"/>
      <c r="U28" s="40"/>
    </row>
    <row r="29" spans="1:21" ht="13.9" customHeight="1" x14ac:dyDescent="0.2">
      <c r="A29" s="30"/>
      <c r="B29" s="31" t="s">
        <v>48</v>
      </c>
      <c r="C29" s="32" t="s">
        <v>49</v>
      </c>
      <c r="D29" s="38">
        <v>0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6">
        <f t="shared" si="1"/>
        <v>0</v>
      </c>
      <c r="Q29" s="40"/>
      <c r="R29" s="40"/>
      <c r="S29" s="40"/>
      <c r="T29" s="40"/>
      <c r="U29" s="40"/>
    </row>
    <row r="30" spans="1:21" ht="13.9" customHeight="1" x14ac:dyDescent="0.2">
      <c r="A30" s="30"/>
      <c r="B30" s="31" t="s">
        <v>50</v>
      </c>
      <c r="C30" s="41" t="s">
        <v>51</v>
      </c>
      <c r="D30" s="38">
        <v>1983.88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6">
        <f t="shared" si="1"/>
        <v>1983.88</v>
      </c>
      <c r="Q30" s="40"/>
      <c r="R30" s="40"/>
      <c r="S30" s="40"/>
      <c r="T30" s="40"/>
      <c r="U30" s="40"/>
    </row>
    <row r="31" spans="1:21" ht="13.9" customHeight="1" x14ac:dyDescent="0.2">
      <c r="A31" s="30"/>
      <c r="B31" s="31" t="s">
        <v>35</v>
      </c>
      <c r="C31" s="41" t="s">
        <v>52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6">
        <f t="shared" si="1"/>
        <v>0</v>
      </c>
      <c r="Q31" s="40"/>
      <c r="R31" s="40"/>
      <c r="S31" s="40"/>
      <c r="T31" s="40"/>
      <c r="U31" s="40"/>
    </row>
    <row r="32" spans="1:21" ht="13.9" customHeight="1" x14ac:dyDescent="0.2">
      <c r="A32" s="30"/>
      <c r="B32" s="31"/>
      <c r="C32" s="41" t="s">
        <v>51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6">
        <f t="shared" si="1"/>
        <v>0</v>
      </c>
      <c r="Q32" s="40"/>
      <c r="R32" s="40"/>
      <c r="S32" s="40"/>
      <c r="T32" s="40"/>
      <c r="U32" s="40"/>
    </row>
    <row r="33" spans="1:21" ht="13.9" customHeight="1" x14ac:dyDescent="0.2">
      <c r="A33" s="48"/>
      <c r="B33" s="102" t="s">
        <v>53</v>
      </c>
      <c r="C33" s="49"/>
      <c r="D33" s="50">
        <f t="shared" ref="D33:O33" si="3">SUM(D20:D32)</f>
        <v>520758.9</v>
      </c>
      <c r="E33" s="50">
        <f t="shared" si="3"/>
        <v>0</v>
      </c>
      <c r="F33" s="50">
        <f t="shared" si="3"/>
        <v>0</v>
      </c>
      <c r="G33" s="50">
        <f t="shared" si="3"/>
        <v>0</v>
      </c>
      <c r="H33" s="50">
        <f t="shared" si="3"/>
        <v>0</v>
      </c>
      <c r="I33" s="50">
        <f t="shared" si="3"/>
        <v>0</v>
      </c>
      <c r="J33" s="50">
        <f t="shared" si="3"/>
        <v>0</v>
      </c>
      <c r="K33" s="50">
        <f t="shared" si="3"/>
        <v>0</v>
      </c>
      <c r="L33" s="50">
        <f t="shared" si="3"/>
        <v>0</v>
      </c>
      <c r="M33" s="50">
        <f t="shared" si="3"/>
        <v>0</v>
      </c>
      <c r="N33" s="50">
        <f t="shared" si="3"/>
        <v>0</v>
      </c>
      <c r="O33" s="45">
        <f t="shared" si="3"/>
        <v>0</v>
      </c>
      <c r="P33" s="46">
        <f t="shared" si="1"/>
        <v>520758.9</v>
      </c>
      <c r="Q33" s="40"/>
      <c r="R33" s="40"/>
      <c r="S33" s="40"/>
      <c r="T33" s="40"/>
      <c r="U33" s="40"/>
    </row>
    <row r="34" spans="1:21" ht="13.9" customHeight="1" x14ac:dyDescent="0.2">
      <c r="A34" s="48"/>
      <c r="B34" s="102" t="s">
        <v>54</v>
      </c>
      <c r="C34" s="49"/>
      <c r="D34" s="50">
        <f t="shared" ref="D34:O34" si="4">+D19-D33</f>
        <v>76195.569999999949</v>
      </c>
      <c r="E34" s="50">
        <f t="shared" si="4"/>
        <v>0</v>
      </c>
      <c r="F34" s="50">
        <f t="shared" si="4"/>
        <v>0</v>
      </c>
      <c r="G34" s="50">
        <f t="shared" si="4"/>
        <v>0</v>
      </c>
      <c r="H34" s="50">
        <f t="shared" si="4"/>
        <v>0</v>
      </c>
      <c r="I34" s="50">
        <f t="shared" si="4"/>
        <v>0</v>
      </c>
      <c r="J34" s="50">
        <f t="shared" si="4"/>
        <v>0</v>
      </c>
      <c r="K34" s="50">
        <f t="shared" si="4"/>
        <v>0</v>
      </c>
      <c r="L34" s="50">
        <f t="shared" si="4"/>
        <v>0</v>
      </c>
      <c r="M34" s="50">
        <f t="shared" si="4"/>
        <v>0</v>
      </c>
      <c r="N34" s="50">
        <f t="shared" si="4"/>
        <v>0</v>
      </c>
      <c r="O34" s="50">
        <f t="shared" si="4"/>
        <v>0</v>
      </c>
      <c r="P34" s="46">
        <f t="shared" si="1"/>
        <v>76195.569999999949</v>
      </c>
      <c r="Q34" s="40"/>
      <c r="R34" s="40"/>
      <c r="S34" s="40"/>
      <c r="T34" s="40"/>
      <c r="U34" s="40"/>
    </row>
    <row r="35" spans="1:21" ht="13.9" customHeight="1" x14ac:dyDescent="0.2">
      <c r="A35" s="51"/>
      <c r="B35" s="103" t="s">
        <v>55</v>
      </c>
      <c r="C35" s="52"/>
      <c r="D35" s="53">
        <f t="shared" ref="D35:O35" si="5">+D34/D19*100</f>
        <v>12.764050497854543</v>
      </c>
      <c r="E35" s="53" t="e">
        <f t="shared" si="5"/>
        <v>#DIV/0!</v>
      </c>
      <c r="F35" s="53" t="e">
        <f t="shared" si="5"/>
        <v>#DIV/0!</v>
      </c>
      <c r="G35" s="53" t="e">
        <f t="shared" si="5"/>
        <v>#DIV/0!</v>
      </c>
      <c r="H35" s="53" t="e">
        <f t="shared" si="5"/>
        <v>#DIV/0!</v>
      </c>
      <c r="I35" s="53" t="e">
        <f t="shared" si="5"/>
        <v>#DIV/0!</v>
      </c>
      <c r="J35" s="53" t="e">
        <f t="shared" si="5"/>
        <v>#DIV/0!</v>
      </c>
      <c r="K35" s="53" t="e">
        <f t="shared" si="5"/>
        <v>#DIV/0!</v>
      </c>
      <c r="L35" s="53" t="e">
        <f t="shared" si="5"/>
        <v>#DIV/0!</v>
      </c>
      <c r="M35" s="53" t="e">
        <f t="shared" si="5"/>
        <v>#DIV/0!</v>
      </c>
      <c r="N35" s="53" t="e">
        <f t="shared" si="5"/>
        <v>#DIV/0!</v>
      </c>
      <c r="O35" s="53" t="e">
        <f t="shared" si="5"/>
        <v>#DIV/0!</v>
      </c>
      <c r="P35" s="54"/>
      <c r="Q35" s="40"/>
      <c r="R35" s="40"/>
      <c r="S35" s="40"/>
      <c r="T35" s="40"/>
      <c r="U35" s="40"/>
    </row>
    <row r="36" spans="1:21" ht="13.9" customHeight="1" x14ac:dyDescent="0.2">
      <c r="A36" s="51"/>
      <c r="B36" s="103" t="s">
        <v>56</v>
      </c>
      <c r="C36" s="52"/>
      <c r="D36" s="55"/>
      <c r="E36" s="53">
        <f>(D34+E34)/(D19+E19)*100</f>
        <v>12.764050497854543</v>
      </c>
      <c r="F36" s="53">
        <f>(D34+E34+F34)/(D19+E19+F19)*100</f>
        <v>12.764050497854543</v>
      </c>
      <c r="G36" s="53">
        <f>(D34+E34+F34+G34)/(D19+E19+F19+G19)*100</f>
        <v>12.764050497854543</v>
      </c>
      <c r="H36" s="53">
        <f>(D34+E34+F34+G34+H34)/(D19+E19+F19+G19+H19)*100</f>
        <v>12.764050497854543</v>
      </c>
      <c r="I36" s="53">
        <f>(D34+E34+F34+G34+H34+I34)/(D19+E19+F19+G19+H19+I19)*100</f>
        <v>12.764050497854543</v>
      </c>
      <c r="J36" s="53">
        <f>(D34+E34+F34+G34+H34+I34+J34)/(D19+E19+F19+G19+H19+I19+J19)*100</f>
        <v>12.764050497854543</v>
      </c>
      <c r="K36" s="53">
        <f>(D34+E34+F34+G34+H34+I34+J34+K34)/(D19+E19+F19+G19+H19+I19+J19+K19)*100</f>
        <v>12.764050497854543</v>
      </c>
      <c r="L36" s="53">
        <f>(D34+E34+F34+G34+H34+I34+J34+K34+L34)/(D19+E19+F19+G19+H19+I19+J19+K19+L19)*100</f>
        <v>12.764050497854543</v>
      </c>
      <c r="M36" s="53">
        <f>(D34+E34+F34+G34+H34+I34+J34+K34+L34+M34)/(D19+E19+F19+G19+H19+I19+J19+K19+L19+M19)*100</f>
        <v>12.764050497854543</v>
      </c>
      <c r="N36" s="53">
        <f>(D34+E34+F34+G34+H34+I34+J34+K34+L34+M34+N34)/(D19+E19+F19+G19+H19+I19+J19+K19+L19+M19+N19)*100</f>
        <v>12.764050497854543</v>
      </c>
      <c r="O36" s="53">
        <f>(D34+E34+F34+G34+H34+I34+J34+K34+L34+M34+N34+O34)/(D19+E19+F19+G19+H19+I19+J19+K19+L19+M19+N19+O19)*100</f>
        <v>12.764050497854543</v>
      </c>
      <c r="P36" s="56">
        <f>P34/P19*100</f>
        <v>12.764050497854543</v>
      </c>
      <c r="Q36" s="40"/>
      <c r="R36" s="40"/>
      <c r="S36" s="40"/>
      <c r="T36" s="40"/>
      <c r="U36" s="40"/>
    </row>
    <row r="37" spans="1:21" ht="13.9" customHeight="1" x14ac:dyDescent="0.2">
      <c r="A37" s="47"/>
      <c r="B37" s="31"/>
      <c r="C37" s="32"/>
      <c r="D37" s="57"/>
      <c r="E37" s="57"/>
      <c r="F37" s="57"/>
      <c r="G37" s="58"/>
      <c r="H37" s="58"/>
      <c r="I37" s="58"/>
      <c r="J37" s="57"/>
      <c r="K37" s="57"/>
      <c r="L37" s="57"/>
      <c r="M37" s="57"/>
      <c r="N37" s="57"/>
      <c r="O37" s="57"/>
      <c r="P37" s="36">
        <f t="shared" si="1"/>
        <v>0</v>
      </c>
      <c r="Q37" s="40"/>
      <c r="R37" s="40"/>
      <c r="S37" s="40"/>
      <c r="T37" s="40"/>
      <c r="U37" s="40"/>
    </row>
    <row r="38" spans="1:21" ht="13.9" customHeight="1" x14ac:dyDescent="0.2">
      <c r="A38" s="47" t="s">
        <v>57</v>
      </c>
      <c r="B38" s="31"/>
      <c r="C38" s="32"/>
      <c r="D38" s="59">
        <f t="shared" ref="D38:O38" si="6">SUM(D39:D57)</f>
        <v>68130.98</v>
      </c>
      <c r="E38" s="59">
        <f t="shared" si="6"/>
        <v>0</v>
      </c>
      <c r="F38" s="59">
        <f t="shared" si="6"/>
        <v>0</v>
      </c>
      <c r="G38" s="59">
        <f t="shared" si="6"/>
        <v>0</v>
      </c>
      <c r="H38" s="59">
        <f t="shared" si="6"/>
        <v>0</v>
      </c>
      <c r="I38" s="59">
        <f t="shared" si="6"/>
        <v>0</v>
      </c>
      <c r="J38" s="59">
        <f t="shared" si="6"/>
        <v>0</v>
      </c>
      <c r="K38" s="59">
        <f t="shared" si="6"/>
        <v>0</v>
      </c>
      <c r="L38" s="59">
        <f t="shared" si="6"/>
        <v>0</v>
      </c>
      <c r="M38" s="59">
        <f t="shared" si="6"/>
        <v>0</v>
      </c>
      <c r="N38" s="59">
        <f t="shared" si="6"/>
        <v>0</v>
      </c>
      <c r="O38" s="59">
        <f t="shared" si="6"/>
        <v>0</v>
      </c>
      <c r="P38" s="60">
        <f t="shared" si="1"/>
        <v>68130.98</v>
      </c>
      <c r="Q38" s="40"/>
      <c r="R38" s="40"/>
      <c r="S38" s="40"/>
      <c r="T38" s="40"/>
      <c r="U38" s="40"/>
    </row>
    <row r="39" spans="1:21" ht="13.9" customHeight="1" x14ac:dyDescent="0.2">
      <c r="A39" s="47"/>
      <c r="B39" s="31" t="s">
        <v>58</v>
      </c>
      <c r="C39" s="41" t="s">
        <v>59</v>
      </c>
      <c r="D39" s="38">
        <v>12815.95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6">
        <f t="shared" si="1"/>
        <v>12815.95</v>
      </c>
      <c r="Q39" s="40"/>
      <c r="R39" s="40"/>
      <c r="S39" s="40"/>
      <c r="T39" s="40"/>
      <c r="U39" s="40"/>
    </row>
    <row r="40" spans="1:21" ht="13.9" customHeight="1" x14ac:dyDescent="0.2">
      <c r="A40" s="30"/>
      <c r="B40" s="31" t="s">
        <v>60</v>
      </c>
      <c r="C40" s="32" t="s">
        <v>61</v>
      </c>
      <c r="D40" s="38">
        <v>2381.3000000000002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6">
        <f t="shared" ref="P40:P44" si="7">SUM(D40:O40)</f>
        <v>2381.3000000000002</v>
      </c>
      <c r="Q40" s="40"/>
      <c r="R40" s="40"/>
      <c r="S40" s="40"/>
      <c r="T40" s="40"/>
      <c r="U40" s="40"/>
    </row>
    <row r="41" spans="1:21" ht="13.9" customHeight="1" x14ac:dyDescent="0.2">
      <c r="A41" s="30"/>
      <c r="B41" s="31" t="s">
        <v>60</v>
      </c>
      <c r="C41" s="32" t="s">
        <v>62</v>
      </c>
      <c r="D41" s="38">
        <v>179.34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6">
        <f t="shared" si="7"/>
        <v>179.34</v>
      </c>
      <c r="Q41" s="40"/>
      <c r="R41" s="40"/>
      <c r="S41" s="40"/>
      <c r="T41" s="40"/>
      <c r="U41" s="40"/>
    </row>
    <row r="42" spans="1:21" ht="13.9" customHeight="1" x14ac:dyDescent="0.2">
      <c r="A42" s="30"/>
      <c r="B42" s="31" t="s">
        <v>63</v>
      </c>
      <c r="C42" s="32" t="s">
        <v>64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6">
        <f t="shared" si="7"/>
        <v>0</v>
      </c>
      <c r="Q42" s="40"/>
      <c r="R42" s="40"/>
      <c r="S42" s="40"/>
      <c r="T42" s="40"/>
      <c r="U42" s="40"/>
    </row>
    <row r="43" spans="1:21" ht="13.9" customHeight="1" x14ac:dyDescent="0.2">
      <c r="A43" s="30"/>
      <c r="B43" s="31" t="s">
        <v>63</v>
      </c>
      <c r="C43" s="41" t="s">
        <v>65</v>
      </c>
      <c r="D43" s="38">
        <v>0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6">
        <f t="shared" si="7"/>
        <v>0</v>
      </c>
      <c r="Q43" s="40"/>
      <c r="R43" s="40"/>
      <c r="S43" s="40"/>
      <c r="T43" s="40"/>
      <c r="U43" s="40"/>
    </row>
    <row r="44" spans="1:21" ht="13.9" customHeight="1" x14ac:dyDescent="0.2">
      <c r="A44" s="30"/>
      <c r="B44" s="31" t="s">
        <v>66</v>
      </c>
      <c r="C44" s="41" t="s">
        <v>67</v>
      </c>
      <c r="D44" s="38">
        <v>15540.65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6">
        <f t="shared" si="7"/>
        <v>15540.65</v>
      </c>
      <c r="Q44" s="40"/>
      <c r="R44" s="40"/>
      <c r="S44" s="40"/>
      <c r="T44" s="40"/>
      <c r="U44" s="40"/>
    </row>
    <row r="45" spans="1:21" ht="13.9" customHeight="1" x14ac:dyDescent="0.2">
      <c r="A45" s="30"/>
      <c r="B45" s="31" t="s">
        <v>68</v>
      </c>
      <c r="C45" s="32" t="s">
        <v>69</v>
      </c>
      <c r="D45" s="38">
        <v>3558.4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6">
        <f>SUM(D45:O45)</f>
        <v>3558.4</v>
      </c>
      <c r="Q45" s="40"/>
      <c r="R45" s="40"/>
      <c r="S45" s="40"/>
      <c r="T45" s="40"/>
      <c r="U45" s="40"/>
    </row>
    <row r="46" spans="1:21" ht="13.9" customHeight="1" x14ac:dyDescent="0.2">
      <c r="A46" s="47"/>
      <c r="B46" s="31" t="s">
        <v>70</v>
      </c>
      <c r="C46" s="32" t="s">
        <v>71</v>
      </c>
      <c r="D46" s="38">
        <v>1500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6">
        <f t="shared" si="1"/>
        <v>1500</v>
      </c>
      <c r="Q46" s="40"/>
      <c r="R46" s="8"/>
      <c r="S46" s="40"/>
      <c r="T46" s="40"/>
      <c r="U46" s="40"/>
    </row>
    <row r="47" spans="1:21" ht="13.9" customHeight="1" x14ac:dyDescent="0.2">
      <c r="A47" s="47"/>
      <c r="B47" s="31" t="s">
        <v>72</v>
      </c>
      <c r="C47" s="32" t="s">
        <v>73</v>
      </c>
      <c r="D47" s="38"/>
      <c r="E47" s="38"/>
      <c r="F47" s="38"/>
      <c r="G47" s="38"/>
      <c r="H47" s="61"/>
      <c r="I47" s="38"/>
      <c r="J47" s="38"/>
      <c r="K47" s="38"/>
      <c r="L47" s="38"/>
      <c r="M47" s="38"/>
      <c r="N47" s="38"/>
      <c r="O47" s="38"/>
      <c r="P47" s="36">
        <f t="shared" si="1"/>
        <v>0</v>
      </c>
      <c r="Q47" s="40"/>
      <c r="R47" s="8"/>
      <c r="S47" s="40"/>
      <c r="T47" s="40"/>
      <c r="U47" s="40"/>
    </row>
    <row r="48" spans="1:21" ht="13.9" customHeight="1" x14ac:dyDescent="0.2">
      <c r="A48" s="47"/>
      <c r="B48" s="31" t="s">
        <v>74</v>
      </c>
      <c r="C48" s="32" t="s">
        <v>74</v>
      </c>
      <c r="D48" s="38">
        <v>6.69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6">
        <f t="shared" si="1"/>
        <v>6.69</v>
      </c>
      <c r="Q48" s="40"/>
      <c r="R48" s="40"/>
      <c r="S48" s="40"/>
      <c r="T48" s="40"/>
      <c r="U48" s="40"/>
    </row>
    <row r="49" spans="1:21" ht="13.9" customHeight="1" x14ac:dyDescent="0.2">
      <c r="A49" s="47"/>
      <c r="B49" s="31" t="s">
        <v>75</v>
      </c>
      <c r="C49" s="41" t="s">
        <v>76</v>
      </c>
      <c r="D49" s="38">
        <v>10007.700000000001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6">
        <f t="shared" si="1"/>
        <v>10007.700000000001</v>
      </c>
      <c r="Q49" s="40"/>
      <c r="R49" s="40"/>
      <c r="S49" s="40"/>
      <c r="T49" s="40"/>
      <c r="U49" s="40"/>
    </row>
    <row r="50" spans="1:21" ht="13.9" customHeight="1" x14ac:dyDescent="0.2">
      <c r="A50" s="47"/>
      <c r="B50" s="31" t="s">
        <v>77</v>
      </c>
      <c r="C50" s="32" t="s">
        <v>78</v>
      </c>
      <c r="D50" s="38">
        <v>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6">
        <f>SUM(D50:O50)</f>
        <v>0</v>
      </c>
      <c r="Q50" s="40"/>
      <c r="R50" s="40"/>
      <c r="S50" s="40"/>
      <c r="T50" s="40"/>
      <c r="U50" s="40"/>
    </row>
    <row r="51" spans="1:21" ht="13.9" customHeight="1" x14ac:dyDescent="0.2">
      <c r="A51" s="47"/>
      <c r="B51" s="31" t="s">
        <v>79</v>
      </c>
      <c r="C51" s="32" t="s">
        <v>80</v>
      </c>
      <c r="D51" s="38">
        <v>893.28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6">
        <f>SUM(D51:O51)</f>
        <v>893.28</v>
      </c>
      <c r="Q51" s="40"/>
      <c r="R51" s="40"/>
      <c r="S51" s="40"/>
      <c r="T51" s="40"/>
      <c r="U51" s="40"/>
    </row>
    <row r="52" spans="1:21" ht="13.9" customHeight="1" x14ac:dyDescent="0.2">
      <c r="A52" s="47"/>
      <c r="B52" s="31" t="s">
        <v>81</v>
      </c>
      <c r="C52" s="32" t="s">
        <v>82</v>
      </c>
      <c r="D52" s="38">
        <v>323.56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6">
        <f t="shared" si="1"/>
        <v>323.56</v>
      </c>
      <c r="Q52" s="40"/>
      <c r="R52" s="40"/>
      <c r="S52" s="40"/>
      <c r="T52" s="40"/>
      <c r="U52" s="40"/>
    </row>
    <row r="53" spans="1:21" ht="13.9" customHeight="1" x14ac:dyDescent="0.2">
      <c r="A53" s="47"/>
      <c r="B53" s="31" t="s">
        <v>83</v>
      </c>
      <c r="C53" s="32"/>
      <c r="D53" s="38">
        <v>19307.59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6">
        <f t="shared" si="1"/>
        <v>19307.59</v>
      </c>
      <c r="Q53" s="40"/>
      <c r="R53" s="40"/>
      <c r="S53" s="40"/>
      <c r="T53" s="40"/>
      <c r="U53" s="40"/>
    </row>
    <row r="54" spans="1:21" ht="13.9" customHeight="1" x14ac:dyDescent="0.2">
      <c r="A54" s="47"/>
      <c r="B54" s="31" t="s">
        <v>84</v>
      </c>
      <c r="C54" s="32" t="s">
        <v>85</v>
      </c>
      <c r="D54" s="38">
        <v>298.08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6">
        <f t="shared" si="1"/>
        <v>298.08</v>
      </c>
      <c r="Q54" s="40"/>
      <c r="R54" s="40"/>
      <c r="S54" s="40"/>
      <c r="T54" s="40"/>
      <c r="U54" s="40"/>
    </row>
    <row r="55" spans="1:21" ht="13.9" customHeight="1" x14ac:dyDescent="0.2">
      <c r="A55" s="47"/>
      <c r="B55" s="31" t="s">
        <v>86</v>
      </c>
      <c r="C55" s="32" t="s">
        <v>86</v>
      </c>
      <c r="D55" s="38">
        <v>9.74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6">
        <f>SUM(D55:O55)</f>
        <v>9.74</v>
      </c>
      <c r="Q55" s="40"/>
      <c r="R55" s="40"/>
      <c r="S55" s="40"/>
      <c r="T55" s="40"/>
      <c r="U55" s="40"/>
    </row>
    <row r="56" spans="1:21" ht="13.9" customHeight="1" x14ac:dyDescent="0.2">
      <c r="A56" s="47"/>
      <c r="B56" s="31" t="s">
        <v>87</v>
      </c>
      <c r="C56" s="32" t="s">
        <v>87</v>
      </c>
      <c r="D56" s="38">
        <v>1308.7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6">
        <f t="shared" si="1"/>
        <v>1308.7</v>
      </c>
      <c r="Q56" s="40"/>
      <c r="R56" s="40"/>
      <c r="S56" s="40"/>
      <c r="T56" s="40"/>
      <c r="U56" s="40"/>
    </row>
    <row r="57" spans="1:21" ht="13.9" customHeight="1" x14ac:dyDescent="0.2">
      <c r="A57" s="47"/>
      <c r="B57" s="31"/>
      <c r="C57" s="32"/>
      <c r="D57" s="38"/>
      <c r="E57" s="38"/>
      <c r="F57" s="38"/>
      <c r="G57" s="62"/>
      <c r="H57" s="62"/>
      <c r="I57" s="62"/>
      <c r="J57" s="38"/>
      <c r="K57" s="38"/>
      <c r="L57" s="38"/>
      <c r="M57" s="38"/>
      <c r="N57" s="38"/>
      <c r="O57" s="38"/>
      <c r="P57" s="36">
        <f t="shared" si="1"/>
        <v>0</v>
      </c>
      <c r="Q57" s="40"/>
      <c r="R57" s="40"/>
      <c r="S57" s="40"/>
      <c r="T57" s="40"/>
      <c r="U57" s="40"/>
    </row>
    <row r="58" spans="1:21" ht="13.9" customHeight="1" x14ac:dyDescent="0.2">
      <c r="A58" s="47" t="s">
        <v>88</v>
      </c>
      <c r="B58" s="31"/>
      <c r="C58" s="32"/>
      <c r="D58" s="59">
        <f t="shared" ref="D58:O58" si="8">SUM(D59:D60)</f>
        <v>95.8</v>
      </c>
      <c r="E58" s="59">
        <f t="shared" si="8"/>
        <v>0</v>
      </c>
      <c r="F58" s="59">
        <f t="shared" si="8"/>
        <v>0</v>
      </c>
      <c r="G58" s="59">
        <f t="shared" si="8"/>
        <v>0</v>
      </c>
      <c r="H58" s="59">
        <f t="shared" si="8"/>
        <v>0</v>
      </c>
      <c r="I58" s="59">
        <f t="shared" si="8"/>
        <v>0</v>
      </c>
      <c r="J58" s="59">
        <f t="shared" si="8"/>
        <v>0</v>
      </c>
      <c r="K58" s="59">
        <f t="shared" si="8"/>
        <v>0</v>
      </c>
      <c r="L58" s="59">
        <f t="shared" si="8"/>
        <v>0</v>
      </c>
      <c r="M58" s="59">
        <f t="shared" si="8"/>
        <v>0</v>
      </c>
      <c r="N58" s="59">
        <f t="shared" si="8"/>
        <v>0</v>
      </c>
      <c r="O58" s="59">
        <f t="shared" si="8"/>
        <v>0</v>
      </c>
      <c r="P58" s="60">
        <f t="shared" si="1"/>
        <v>95.8</v>
      </c>
      <c r="Q58" s="40"/>
      <c r="R58" s="40"/>
      <c r="S58" s="40"/>
      <c r="T58" s="40"/>
      <c r="U58" s="40"/>
    </row>
    <row r="59" spans="1:21" ht="13.9" customHeight="1" x14ac:dyDescent="0.2">
      <c r="A59" s="47"/>
      <c r="B59" s="31" t="s">
        <v>89</v>
      </c>
      <c r="C59" s="41" t="s">
        <v>90</v>
      </c>
      <c r="D59" s="38">
        <v>95.8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6">
        <f t="shared" si="1"/>
        <v>95.8</v>
      </c>
      <c r="Q59" s="40"/>
      <c r="R59" s="40"/>
      <c r="S59" s="40"/>
      <c r="T59" s="40"/>
      <c r="U59" s="40"/>
    </row>
    <row r="60" spans="1:21" ht="13.9" customHeight="1" x14ac:dyDescent="0.2">
      <c r="A60" s="47"/>
      <c r="B60" s="31"/>
      <c r="C60" s="32"/>
      <c r="D60" s="57"/>
      <c r="E60" s="57"/>
      <c r="F60" s="57"/>
      <c r="G60" s="58"/>
      <c r="H60" s="58"/>
      <c r="I60" s="58"/>
      <c r="J60" s="57"/>
      <c r="K60" s="57"/>
      <c r="L60" s="57"/>
      <c r="M60" s="57"/>
      <c r="N60" s="57"/>
      <c r="O60" s="57"/>
      <c r="P60" s="36"/>
      <c r="Q60" s="40"/>
      <c r="R60" s="40"/>
      <c r="S60" s="40"/>
      <c r="T60" s="40"/>
      <c r="U60" s="40"/>
    </row>
    <row r="61" spans="1:21" ht="13.9" customHeight="1" x14ac:dyDescent="0.2">
      <c r="A61" s="47" t="s">
        <v>91</v>
      </c>
      <c r="B61" s="31"/>
      <c r="C61" s="32"/>
      <c r="D61" s="59">
        <f t="shared" ref="D61:O61" si="9">SUM(D62:D68)</f>
        <v>212205</v>
      </c>
      <c r="E61" s="59">
        <f t="shared" si="9"/>
        <v>0</v>
      </c>
      <c r="F61" s="59">
        <f t="shared" si="9"/>
        <v>0</v>
      </c>
      <c r="G61" s="59">
        <f t="shared" si="9"/>
        <v>0</v>
      </c>
      <c r="H61" s="59">
        <f t="shared" si="9"/>
        <v>0</v>
      </c>
      <c r="I61" s="59">
        <f t="shared" si="9"/>
        <v>0</v>
      </c>
      <c r="J61" s="59">
        <f t="shared" si="9"/>
        <v>0</v>
      </c>
      <c r="K61" s="59">
        <f t="shared" si="9"/>
        <v>0</v>
      </c>
      <c r="L61" s="59">
        <f t="shared" si="9"/>
        <v>0</v>
      </c>
      <c r="M61" s="59">
        <f t="shared" si="9"/>
        <v>0</v>
      </c>
      <c r="N61" s="59">
        <f t="shared" si="9"/>
        <v>0</v>
      </c>
      <c r="O61" s="59">
        <f t="shared" si="9"/>
        <v>0</v>
      </c>
      <c r="P61" s="60">
        <f t="shared" ref="P61:P79" si="10">SUM(D61:O61)</f>
        <v>212205</v>
      </c>
      <c r="Q61" s="40"/>
      <c r="R61" s="40"/>
      <c r="S61" s="40"/>
      <c r="T61" s="40"/>
      <c r="U61" s="40"/>
    </row>
    <row r="62" spans="1:21" ht="13.9" customHeight="1" x14ac:dyDescent="0.2">
      <c r="A62" s="30"/>
      <c r="B62" s="31" t="s">
        <v>92</v>
      </c>
      <c r="C62" s="32" t="s">
        <v>93</v>
      </c>
      <c r="D62" s="38">
        <v>200187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6">
        <f t="shared" si="10"/>
        <v>200187</v>
      </c>
      <c r="Q62" s="40"/>
      <c r="R62" s="40"/>
      <c r="S62" s="8"/>
      <c r="T62" s="40"/>
      <c r="U62" s="40"/>
    </row>
    <row r="63" spans="1:21" ht="13.9" customHeight="1" x14ac:dyDescent="0.2">
      <c r="A63" s="30"/>
      <c r="B63" s="31" t="s">
        <v>94</v>
      </c>
      <c r="C63" s="41" t="s">
        <v>95</v>
      </c>
      <c r="D63" s="38">
        <v>4900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6">
        <f t="shared" si="10"/>
        <v>4900</v>
      </c>
      <c r="Q63" s="40"/>
      <c r="R63" s="40"/>
      <c r="S63" s="8"/>
      <c r="T63" s="40"/>
      <c r="U63" s="40"/>
    </row>
    <row r="64" spans="1:21" ht="13.9" customHeight="1" x14ac:dyDescent="0.2">
      <c r="A64" s="30"/>
      <c r="B64" s="31" t="s">
        <v>96</v>
      </c>
      <c r="C64" s="32" t="s">
        <v>97</v>
      </c>
      <c r="D64" s="38">
        <v>2614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6">
        <f t="shared" si="10"/>
        <v>2614</v>
      </c>
      <c r="Q64" s="40"/>
      <c r="R64" s="40"/>
      <c r="S64" s="8"/>
      <c r="T64" s="40"/>
      <c r="U64" s="40"/>
    </row>
    <row r="65" spans="1:21" ht="13.9" customHeight="1" x14ac:dyDescent="0.2">
      <c r="A65" s="63">
        <v>0.3</v>
      </c>
      <c r="B65" s="31" t="s">
        <v>98</v>
      </c>
      <c r="C65" s="32" t="s">
        <v>99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6">
        <f t="shared" si="10"/>
        <v>0</v>
      </c>
      <c r="Q65" s="40"/>
      <c r="R65" s="40"/>
      <c r="S65" s="8"/>
      <c r="T65" s="40"/>
      <c r="U65" s="40"/>
    </row>
    <row r="66" spans="1:21" ht="13.9" customHeight="1" x14ac:dyDescent="0.2">
      <c r="A66" s="63"/>
      <c r="B66" s="31" t="s">
        <v>100</v>
      </c>
      <c r="C66" s="41" t="s">
        <v>101</v>
      </c>
      <c r="D66" s="38">
        <v>4504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6">
        <f t="shared" si="10"/>
        <v>4504</v>
      </c>
      <c r="Q66" s="40"/>
      <c r="R66" s="40"/>
      <c r="S66" s="40"/>
      <c r="T66" s="40"/>
      <c r="U66" s="40"/>
    </row>
    <row r="67" spans="1:21" ht="13.9" customHeight="1" x14ac:dyDescent="0.2">
      <c r="A67" s="63"/>
      <c r="B67" s="31" t="s">
        <v>102</v>
      </c>
      <c r="C67" s="32" t="s">
        <v>103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6">
        <f t="shared" si="10"/>
        <v>0</v>
      </c>
      <c r="Q67" s="40"/>
      <c r="R67" s="40"/>
      <c r="S67" s="40"/>
      <c r="T67" s="40"/>
      <c r="U67" s="40"/>
    </row>
    <row r="68" spans="1:21" ht="13.9" customHeight="1" x14ac:dyDescent="0.2">
      <c r="A68" s="63"/>
      <c r="B68" s="31"/>
      <c r="C68" s="32" t="s">
        <v>99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6">
        <f t="shared" si="10"/>
        <v>0</v>
      </c>
      <c r="Q68" s="40"/>
      <c r="R68" s="40"/>
      <c r="S68" s="40"/>
      <c r="T68" s="40"/>
      <c r="U68" s="40"/>
    </row>
    <row r="69" spans="1:21" ht="13.9" customHeight="1" x14ac:dyDescent="0.2">
      <c r="A69" s="47" t="s">
        <v>104</v>
      </c>
      <c r="B69" s="31"/>
      <c r="C69" s="32"/>
      <c r="D69" s="59">
        <f t="shared" ref="D69:O69" si="11">SUM(D70:D79)</f>
        <v>25548.92</v>
      </c>
      <c r="E69" s="59">
        <f t="shared" si="11"/>
        <v>0</v>
      </c>
      <c r="F69" s="59">
        <f t="shared" si="11"/>
        <v>0</v>
      </c>
      <c r="G69" s="59">
        <f t="shared" si="11"/>
        <v>0</v>
      </c>
      <c r="H69" s="59">
        <f t="shared" si="11"/>
        <v>0</v>
      </c>
      <c r="I69" s="59">
        <f t="shared" si="11"/>
        <v>0</v>
      </c>
      <c r="J69" s="59">
        <f t="shared" si="11"/>
        <v>0</v>
      </c>
      <c r="K69" s="59">
        <f t="shared" si="11"/>
        <v>0</v>
      </c>
      <c r="L69" s="59">
        <f t="shared" si="11"/>
        <v>0</v>
      </c>
      <c r="M69" s="59">
        <f t="shared" si="11"/>
        <v>0</v>
      </c>
      <c r="N69" s="59">
        <f t="shared" si="11"/>
        <v>0</v>
      </c>
      <c r="O69" s="59">
        <f t="shared" si="11"/>
        <v>0</v>
      </c>
      <c r="P69" s="60">
        <f t="shared" si="10"/>
        <v>25548.92</v>
      </c>
      <c r="Q69" s="40"/>
      <c r="R69" s="40"/>
      <c r="S69" s="40"/>
      <c r="T69" s="40"/>
      <c r="U69" s="40"/>
    </row>
    <row r="70" spans="1:21" ht="13.9" customHeight="1" x14ac:dyDescent="0.2">
      <c r="A70" s="47"/>
      <c r="B70" s="31" t="s">
        <v>105</v>
      </c>
      <c r="C70" s="32" t="s">
        <v>106</v>
      </c>
      <c r="D70" s="38">
        <v>13471.23</v>
      </c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6">
        <f t="shared" si="10"/>
        <v>13471.23</v>
      </c>
      <c r="Q70" s="40"/>
      <c r="R70" s="40"/>
      <c r="S70" s="40"/>
      <c r="T70" s="40"/>
      <c r="U70" s="40"/>
    </row>
    <row r="71" spans="1:21" ht="13.9" customHeight="1" x14ac:dyDescent="0.2">
      <c r="A71" s="47"/>
      <c r="B71" s="31" t="s">
        <v>105</v>
      </c>
      <c r="C71" s="32" t="s">
        <v>107</v>
      </c>
      <c r="D71" s="38">
        <v>4062.64</v>
      </c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6">
        <f t="shared" si="10"/>
        <v>4062.64</v>
      </c>
      <c r="Q71" s="40"/>
      <c r="R71" s="40"/>
      <c r="S71" s="40"/>
      <c r="T71" s="40"/>
      <c r="U71" s="40"/>
    </row>
    <row r="72" spans="1:21" ht="13.9" customHeight="1" x14ac:dyDescent="0.2">
      <c r="A72" s="47"/>
      <c r="B72" s="31" t="s">
        <v>105</v>
      </c>
      <c r="C72" s="41" t="s">
        <v>108</v>
      </c>
      <c r="D72" s="38">
        <v>276.66000000000003</v>
      </c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6">
        <f t="shared" si="10"/>
        <v>276.66000000000003</v>
      </c>
      <c r="Q72" s="40"/>
      <c r="R72" s="40"/>
      <c r="S72" s="40"/>
      <c r="T72" s="40"/>
      <c r="U72" s="40"/>
    </row>
    <row r="73" spans="1:21" ht="13.9" customHeight="1" x14ac:dyDescent="0.2">
      <c r="A73" s="47"/>
      <c r="B73" s="31" t="s">
        <v>105</v>
      </c>
      <c r="C73" s="41" t="s">
        <v>109</v>
      </c>
      <c r="D73" s="38">
        <v>505</v>
      </c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6">
        <f t="shared" si="10"/>
        <v>505</v>
      </c>
      <c r="Q73" s="40"/>
      <c r="R73" s="40"/>
      <c r="S73" s="40"/>
      <c r="T73" s="40"/>
      <c r="U73" s="40"/>
    </row>
    <row r="74" spans="1:21" ht="13.9" customHeight="1" x14ac:dyDescent="0.2">
      <c r="A74" s="47"/>
      <c r="B74" s="31" t="s">
        <v>105</v>
      </c>
      <c r="C74" s="32" t="s">
        <v>110</v>
      </c>
      <c r="D74" s="38">
        <v>200.69</v>
      </c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6">
        <f t="shared" si="10"/>
        <v>200.69</v>
      </c>
      <c r="Q74" s="40"/>
      <c r="R74" s="40"/>
      <c r="S74" s="40"/>
      <c r="T74" s="40"/>
      <c r="U74" s="40"/>
    </row>
    <row r="75" spans="1:21" ht="13.9" customHeight="1" x14ac:dyDescent="0.2">
      <c r="A75" s="47"/>
      <c r="B75" s="31" t="s">
        <v>105</v>
      </c>
      <c r="C75" s="32" t="s">
        <v>111</v>
      </c>
      <c r="D75" s="38">
        <v>1055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6">
        <f t="shared" si="10"/>
        <v>1055</v>
      </c>
      <c r="Q75" s="40"/>
      <c r="R75" s="40"/>
      <c r="S75" s="40"/>
      <c r="T75" s="40"/>
      <c r="U75" s="40"/>
    </row>
    <row r="76" spans="1:21" ht="13.9" customHeight="1" x14ac:dyDescent="0.2">
      <c r="A76" s="47"/>
      <c r="B76" s="31" t="s">
        <v>105</v>
      </c>
      <c r="C76" s="41" t="s">
        <v>112</v>
      </c>
      <c r="D76" s="38">
        <v>700.83</v>
      </c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6">
        <f t="shared" si="10"/>
        <v>700.83</v>
      </c>
      <c r="Q76" s="40"/>
      <c r="R76" s="40"/>
      <c r="S76" s="40"/>
      <c r="T76" s="40"/>
      <c r="U76" s="40"/>
    </row>
    <row r="77" spans="1:21" ht="13.9" customHeight="1" x14ac:dyDescent="0.2">
      <c r="A77" s="47"/>
      <c r="B77" s="31" t="s">
        <v>105</v>
      </c>
      <c r="C77" s="41" t="s">
        <v>113</v>
      </c>
      <c r="D77" s="38">
        <v>2490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6">
        <f t="shared" si="10"/>
        <v>2490</v>
      </c>
      <c r="Q77" s="40"/>
      <c r="R77" s="40"/>
      <c r="S77" s="40"/>
      <c r="T77" s="40"/>
      <c r="U77" s="40"/>
    </row>
    <row r="78" spans="1:21" ht="13.9" customHeight="1" x14ac:dyDescent="0.2">
      <c r="A78" s="47"/>
      <c r="B78" s="31" t="s">
        <v>105</v>
      </c>
      <c r="C78" s="41" t="s">
        <v>114</v>
      </c>
      <c r="D78" s="38">
        <v>2786.87</v>
      </c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6">
        <f t="shared" si="10"/>
        <v>2786.87</v>
      </c>
      <c r="Q78" s="40"/>
      <c r="R78" s="40"/>
      <c r="S78" s="40"/>
      <c r="T78" s="40"/>
      <c r="U78" s="40"/>
    </row>
    <row r="79" spans="1:21" ht="13.9" customHeight="1" x14ac:dyDescent="0.2">
      <c r="A79" s="47"/>
      <c r="B79" s="31" t="s">
        <v>115</v>
      </c>
      <c r="C79" s="32"/>
      <c r="D79" s="59"/>
      <c r="E79" s="59"/>
      <c r="F79" s="59"/>
      <c r="G79" s="59"/>
      <c r="H79" s="59"/>
      <c r="I79" s="38"/>
      <c r="J79" s="59"/>
      <c r="K79" s="59"/>
      <c r="L79" s="59"/>
      <c r="M79" s="59"/>
      <c r="N79" s="59"/>
      <c r="O79" s="59"/>
      <c r="P79" s="36">
        <f t="shared" si="10"/>
        <v>0</v>
      </c>
      <c r="Q79" s="40"/>
      <c r="R79" s="40"/>
      <c r="S79" s="40"/>
      <c r="T79" s="40"/>
      <c r="U79" s="40"/>
    </row>
    <row r="80" spans="1:21" ht="13.9" customHeight="1" x14ac:dyDescent="0.2">
      <c r="A80" s="47"/>
      <c r="B80" s="31"/>
      <c r="C80" s="32"/>
      <c r="D80" s="59"/>
      <c r="E80" s="59"/>
      <c r="F80" s="59"/>
      <c r="G80" s="59"/>
      <c r="H80" s="59"/>
      <c r="I80" s="38"/>
      <c r="J80" s="59"/>
      <c r="K80" s="59"/>
      <c r="L80" s="59"/>
      <c r="M80" s="59"/>
      <c r="N80" s="59"/>
      <c r="O80" s="59"/>
      <c r="P80" s="36"/>
      <c r="Q80" s="40"/>
      <c r="R80" s="40"/>
      <c r="S80" s="40"/>
      <c r="T80" s="40"/>
      <c r="U80" s="40"/>
    </row>
    <row r="81" spans="1:21" ht="13.9" customHeight="1" x14ac:dyDescent="0.2">
      <c r="A81" s="47"/>
      <c r="B81" s="31"/>
      <c r="C81" s="32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6">
        <f t="shared" ref="P81:P117" si="12">SUM(D81:O81)</f>
        <v>0</v>
      </c>
      <c r="Q81" s="40"/>
      <c r="R81" s="40"/>
      <c r="S81" s="40"/>
      <c r="T81" s="40"/>
      <c r="U81" s="40"/>
    </row>
    <row r="82" spans="1:21" ht="13.9" customHeight="1" x14ac:dyDescent="0.2">
      <c r="A82" s="64"/>
      <c r="B82" s="65" t="s">
        <v>116</v>
      </c>
      <c r="C82" s="66"/>
      <c r="D82" s="45">
        <f>+D69+D61+D38+D58</f>
        <v>305980.69999999995</v>
      </c>
      <c r="E82" s="45">
        <f t="shared" ref="E82:O82" si="13">+E69+E61+E38+E58</f>
        <v>0</v>
      </c>
      <c r="F82" s="45">
        <f t="shared" si="13"/>
        <v>0</v>
      </c>
      <c r="G82" s="45">
        <f t="shared" si="13"/>
        <v>0</v>
      </c>
      <c r="H82" s="45">
        <f t="shared" si="13"/>
        <v>0</v>
      </c>
      <c r="I82" s="45">
        <f t="shared" si="13"/>
        <v>0</v>
      </c>
      <c r="J82" s="45">
        <f t="shared" si="13"/>
        <v>0</v>
      </c>
      <c r="K82" s="45">
        <f t="shared" si="13"/>
        <v>0</v>
      </c>
      <c r="L82" s="45">
        <f t="shared" si="13"/>
        <v>0</v>
      </c>
      <c r="M82" s="45">
        <f t="shared" si="13"/>
        <v>0</v>
      </c>
      <c r="N82" s="45">
        <f t="shared" si="13"/>
        <v>0</v>
      </c>
      <c r="O82" s="45">
        <f t="shared" si="13"/>
        <v>0</v>
      </c>
      <c r="P82" s="46">
        <f>SUM(D82:O82)</f>
        <v>305980.69999999995</v>
      </c>
      <c r="Q82" s="67">
        <f>+P34-P82</f>
        <v>-229785.13</v>
      </c>
      <c r="R82" s="67"/>
      <c r="S82" s="40"/>
      <c r="T82" s="40"/>
      <c r="U82" s="40"/>
    </row>
    <row r="83" spans="1:21" ht="13.9" customHeight="1" x14ac:dyDescent="0.2">
      <c r="A83" s="30"/>
      <c r="B83" s="31"/>
      <c r="C83" s="32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6">
        <f t="shared" si="12"/>
        <v>0</v>
      </c>
      <c r="Q83" s="40"/>
      <c r="R83" s="40"/>
      <c r="S83" s="40"/>
      <c r="T83" s="40"/>
      <c r="U83" s="40"/>
    </row>
    <row r="84" spans="1:21" ht="13.9" customHeight="1" x14ac:dyDescent="0.2">
      <c r="A84" s="47" t="s">
        <v>117</v>
      </c>
      <c r="B84" s="31"/>
      <c r="C84" s="32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6">
        <f t="shared" si="12"/>
        <v>0</v>
      </c>
      <c r="Q84" s="40"/>
      <c r="R84" s="40"/>
      <c r="S84" s="40"/>
      <c r="T84" s="40"/>
      <c r="U84" s="40"/>
    </row>
    <row r="85" spans="1:21" ht="13.9" customHeight="1" x14ac:dyDescent="0.2">
      <c r="A85" s="47"/>
      <c r="B85" s="31"/>
      <c r="C85" s="32"/>
      <c r="D85" s="38">
        <f>SUM(D86:D87)</f>
        <v>392.5</v>
      </c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6"/>
      <c r="Q85" s="40"/>
      <c r="R85" s="40"/>
      <c r="S85" s="40"/>
      <c r="T85" s="40"/>
      <c r="U85" s="40"/>
    </row>
    <row r="86" spans="1:21" ht="13.9" customHeight="1" x14ac:dyDescent="0.2">
      <c r="A86" s="30"/>
      <c r="B86" s="31" t="s">
        <v>118</v>
      </c>
      <c r="C86" s="32" t="s">
        <v>119</v>
      </c>
      <c r="D86" s="38">
        <v>392.5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6">
        <f t="shared" si="12"/>
        <v>392.5</v>
      </c>
      <c r="Q86" s="40"/>
      <c r="R86" s="40"/>
      <c r="S86" s="40"/>
      <c r="T86" s="40"/>
      <c r="U86" s="40"/>
    </row>
    <row r="87" spans="1:21" ht="13.9" customHeight="1" x14ac:dyDescent="0.2">
      <c r="A87" s="30"/>
      <c r="B87" s="31" t="s">
        <v>120</v>
      </c>
      <c r="C87" s="32" t="s">
        <v>121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6">
        <f t="shared" si="12"/>
        <v>0</v>
      </c>
      <c r="Q87" s="40"/>
      <c r="R87" s="40"/>
      <c r="S87" s="40"/>
      <c r="T87" s="40"/>
      <c r="U87" s="40"/>
    </row>
    <row r="88" spans="1:21" ht="13.9" customHeight="1" x14ac:dyDescent="0.2">
      <c r="A88" s="68"/>
      <c r="B88" s="69" t="s">
        <v>122</v>
      </c>
      <c r="C88" s="70"/>
      <c r="D88" s="71">
        <f>+D85</f>
        <v>392.5</v>
      </c>
      <c r="E88" s="71">
        <f t="shared" ref="E88:O88" si="14">+E85</f>
        <v>0</v>
      </c>
      <c r="F88" s="71">
        <f t="shared" si="14"/>
        <v>0</v>
      </c>
      <c r="G88" s="71">
        <f t="shared" si="14"/>
        <v>0</v>
      </c>
      <c r="H88" s="71">
        <f t="shared" si="14"/>
        <v>0</v>
      </c>
      <c r="I88" s="71">
        <f t="shared" si="14"/>
        <v>0</v>
      </c>
      <c r="J88" s="71">
        <f t="shared" si="14"/>
        <v>0</v>
      </c>
      <c r="K88" s="71">
        <f t="shared" si="14"/>
        <v>0</v>
      </c>
      <c r="L88" s="71">
        <f t="shared" si="14"/>
        <v>0</v>
      </c>
      <c r="M88" s="71">
        <f t="shared" si="14"/>
        <v>0</v>
      </c>
      <c r="N88" s="71">
        <f t="shared" si="14"/>
        <v>0</v>
      </c>
      <c r="O88" s="71">
        <f t="shared" si="14"/>
        <v>0</v>
      </c>
      <c r="P88" s="46">
        <f t="shared" si="12"/>
        <v>392.5</v>
      </c>
      <c r="Q88" s="40"/>
      <c r="R88" s="40"/>
      <c r="S88" s="40"/>
      <c r="T88" s="40"/>
      <c r="U88" s="40"/>
    </row>
    <row r="89" spans="1:21" ht="13.9" customHeight="1" x14ac:dyDescent="0.2">
      <c r="A89" s="42"/>
      <c r="B89" s="65" t="s">
        <v>123</v>
      </c>
      <c r="C89" s="66"/>
      <c r="D89" s="45">
        <f>+D19-D33-D82-D88</f>
        <v>-230177.63</v>
      </c>
      <c r="E89" s="45">
        <f t="shared" ref="E89:O89" si="15">+E19-E33-E82-E88</f>
        <v>0</v>
      </c>
      <c r="F89" s="45">
        <f t="shared" si="15"/>
        <v>0</v>
      </c>
      <c r="G89" s="45">
        <f t="shared" si="15"/>
        <v>0</v>
      </c>
      <c r="H89" s="45">
        <f t="shared" si="15"/>
        <v>0</v>
      </c>
      <c r="I89" s="45">
        <f t="shared" si="15"/>
        <v>0</v>
      </c>
      <c r="J89" s="45">
        <f t="shared" si="15"/>
        <v>0</v>
      </c>
      <c r="K89" s="45">
        <f t="shared" si="15"/>
        <v>0</v>
      </c>
      <c r="L89" s="45">
        <f t="shared" si="15"/>
        <v>0</v>
      </c>
      <c r="M89" s="45">
        <f t="shared" si="15"/>
        <v>0</v>
      </c>
      <c r="N89" s="45">
        <f t="shared" si="15"/>
        <v>0</v>
      </c>
      <c r="O89" s="45">
        <f t="shared" si="15"/>
        <v>0</v>
      </c>
      <c r="P89" s="72">
        <f t="shared" si="12"/>
        <v>-230177.63</v>
      </c>
      <c r="Q89" s="40"/>
      <c r="R89" s="40"/>
      <c r="S89" s="40"/>
      <c r="T89" s="40"/>
      <c r="U89" s="40"/>
    </row>
    <row r="90" spans="1:21" ht="13.9" customHeight="1" x14ac:dyDescent="0.2">
      <c r="A90" s="30"/>
      <c r="B90" s="31"/>
      <c r="C90" s="32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6">
        <f t="shared" si="12"/>
        <v>0</v>
      </c>
      <c r="Q90" s="40"/>
      <c r="R90" s="40"/>
      <c r="S90" s="40"/>
      <c r="T90" s="40"/>
      <c r="U90" s="40"/>
    </row>
    <row r="91" spans="1:21" ht="13.9" customHeight="1" x14ac:dyDescent="0.2">
      <c r="A91" s="47" t="s">
        <v>124</v>
      </c>
      <c r="B91" s="31"/>
      <c r="C91" s="32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6">
        <f t="shared" si="12"/>
        <v>0</v>
      </c>
      <c r="Q91" s="40"/>
      <c r="R91" s="40"/>
      <c r="S91" s="40"/>
      <c r="T91" s="40"/>
      <c r="U91" s="40"/>
    </row>
    <row r="92" spans="1:21" ht="13.9" customHeight="1" x14ac:dyDescent="0.2">
      <c r="A92" s="30"/>
      <c r="B92" s="31" t="s">
        <v>125</v>
      </c>
      <c r="C92" s="32" t="s">
        <v>126</v>
      </c>
      <c r="D92" s="38">
        <f>360.47+75.28</f>
        <v>435.75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6">
        <f t="shared" si="12"/>
        <v>435.75</v>
      </c>
      <c r="Q92" s="40"/>
      <c r="R92" s="40"/>
      <c r="S92" s="40"/>
      <c r="T92" s="40"/>
      <c r="U92" s="40"/>
    </row>
    <row r="93" spans="1:21" ht="13.9" customHeight="1" x14ac:dyDescent="0.2">
      <c r="A93" s="30"/>
      <c r="B93" s="31" t="s">
        <v>127</v>
      </c>
      <c r="C93" s="32" t="s">
        <v>127</v>
      </c>
      <c r="D93" s="38">
        <v>0.05</v>
      </c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6">
        <f t="shared" si="12"/>
        <v>0.05</v>
      </c>
      <c r="Q93" s="40"/>
      <c r="R93" s="40"/>
      <c r="S93" s="40"/>
      <c r="T93" s="40"/>
      <c r="U93" s="40"/>
    </row>
    <row r="94" spans="1:21" ht="13.9" customHeight="1" x14ac:dyDescent="0.2">
      <c r="A94" s="30"/>
      <c r="B94" s="31" t="s">
        <v>128</v>
      </c>
      <c r="C94" s="32" t="s">
        <v>129</v>
      </c>
      <c r="D94" s="38">
        <v>920.39</v>
      </c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6">
        <f t="shared" si="12"/>
        <v>920.39</v>
      </c>
      <c r="Q94" s="40"/>
      <c r="R94" s="40"/>
      <c r="S94" s="40"/>
      <c r="T94" s="40"/>
      <c r="U94" s="40"/>
    </row>
    <row r="95" spans="1:21" ht="13.9" customHeight="1" x14ac:dyDescent="0.2">
      <c r="A95" s="30"/>
      <c r="B95" s="31" t="s">
        <v>130</v>
      </c>
      <c r="C95" s="32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6">
        <f t="shared" si="12"/>
        <v>0</v>
      </c>
      <c r="Q95" s="40"/>
      <c r="R95" s="40"/>
      <c r="S95" s="40"/>
      <c r="T95" s="40"/>
      <c r="U95" s="40"/>
    </row>
    <row r="96" spans="1:21" ht="13.9" customHeight="1" x14ac:dyDescent="0.2">
      <c r="A96" s="47" t="s">
        <v>131</v>
      </c>
      <c r="B96" s="31"/>
      <c r="C96" s="32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6">
        <f t="shared" si="12"/>
        <v>0</v>
      </c>
      <c r="Q96" s="40"/>
      <c r="R96" s="40"/>
      <c r="S96" s="40"/>
      <c r="T96" s="40"/>
      <c r="U96" s="40"/>
    </row>
    <row r="97" spans="1:21" ht="13.9" customHeight="1" thickBot="1" x14ac:dyDescent="0.25">
      <c r="A97" s="47"/>
      <c r="B97" s="31" t="s">
        <v>132</v>
      </c>
      <c r="C97" s="32" t="s">
        <v>133</v>
      </c>
      <c r="D97" s="38">
        <v>1376.24</v>
      </c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6"/>
      <c r="Q97" s="40"/>
      <c r="R97" s="40"/>
      <c r="S97" s="40"/>
      <c r="T97" s="40"/>
      <c r="U97" s="40"/>
    </row>
    <row r="98" spans="1:21" ht="13.9" customHeight="1" thickTop="1" thickBot="1" x14ac:dyDescent="0.25">
      <c r="A98" s="73"/>
      <c r="B98" s="74" t="s">
        <v>134</v>
      </c>
      <c r="C98" s="75"/>
      <c r="D98" s="45">
        <f>+D89+SUM(D92:D95)-D97</f>
        <v>-230197.68</v>
      </c>
      <c r="E98" s="45">
        <f t="shared" ref="E98:O98" si="16">+E89+SUM(E92:E95)-E97</f>
        <v>0</v>
      </c>
      <c r="F98" s="45">
        <f t="shared" si="16"/>
        <v>0</v>
      </c>
      <c r="G98" s="45">
        <f t="shared" si="16"/>
        <v>0</v>
      </c>
      <c r="H98" s="45">
        <f t="shared" si="16"/>
        <v>0</v>
      </c>
      <c r="I98" s="45">
        <f t="shared" si="16"/>
        <v>0</v>
      </c>
      <c r="J98" s="45">
        <f t="shared" si="16"/>
        <v>0</v>
      </c>
      <c r="K98" s="45">
        <f t="shared" si="16"/>
        <v>0</v>
      </c>
      <c r="L98" s="45">
        <f t="shared" si="16"/>
        <v>0</v>
      </c>
      <c r="M98" s="45">
        <f t="shared" si="16"/>
        <v>0</v>
      </c>
      <c r="N98" s="45">
        <f t="shared" si="16"/>
        <v>0</v>
      </c>
      <c r="O98" s="45">
        <f t="shared" si="16"/>
        <v>0</v>
      </c>
      <c r="P98" s="46">
        <f t="shared" si="12"/>
        <v>-230197.68</v>
      </c>
      <c r="Q98" s="40"/>
      <c r="R98" s="40"/>
      <c r="S98" s="40"/>
      <c r="T98" s="40"/>
      <c r="U98" s="40"/>
    </row>
    <row r="99" spans="1:21" ht="13.9" customHeight="1" thickTop="1" x14ac:dyDescent="0.2">
      <c r="A99" s="30"/>
      <c r="B99" s="31"/>
      <c r="C99" s="32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6">
        <f t="shared" si="12"/>
        <v>0</v>
      </c>
      <c r="Q99" s="40"/>
      <c r="R99" s="40"/>
      <c r="S99" s="40"/>
      <c r="T99" s="40"/>
      <c r="U99" s="40"/>
    </row>
    <row r="100" spans="1:21" ht="13.9" customHeight="1" x14ac:dyDescent="0.2">
      <c r="A100" s="47" t="s">
        <v>135</v>
      </c>
      <c r="B100" s="31"/>
      <c r="C100" s="32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6">
        <f t="shared" si="12"/>
        <v>0</v>
      </c>
      <c r="Q100" s="40"/>
      <c r="R100" s="40"/>
      <c r="S100" s="40"/>
      <c r="T100" s="40"/>
      <c r="U100" s="40"/>
    </row>
    <row r="101" spans="1:21" ht="13.9" customHeight="1" x14ac:dyDescent="0.2">
      <c r="A101" s="47"/>
      <c r="B101" s="31" t="s">
        <v>136</v>
      </c>
      <c r="C101" s="32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6">
        <f t="shared" si="12"/>
        <v>0</v>
      </c>
      <c r="Q101" s="40"/>
      <c r="R101" s="40"/>
      <c r="S101" s="40"/>
      <c r="T101" s="40"/>
      <c r="U101" s="40"/>
    </row>
    <row r="102" spans="1:21" ht="13.9" customHeight="1" x14ac:dyDescent="0.2">
      <c r="A102" s="47"/>
      <c r="B102" s="31" t="s">
        <v>137</v>
      </c>
      <c r="C102" s="32" t="s">
        <v>138</v>
      </c>
      <c r="D102" s="38">
        <v>180.23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6">
        <f t="shared" si="12"/>
        <v>180.23</v>
      </c>
      <c r="Q102" s="40"/>
      <c r="R102" s="40"/>
      <c r="S102" s="40"/>
      <c r="T102" s="40"/>
      <c r="U102" s="40"/>
    </row>
    <row r="103" spans="1:21" ht="13.9" customHeight="1" x14ac:dyDescent="0.2">
      <c r="A103" s="47"/>
      <c r="B103" s="31" t="s">
        <v>137</v>
      </c>
      <c r="C103" s="41" t="s">
        <v>139</v>
      </c>
      <c r="D103" s="38">
        <v>4624.58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6">
        <f t="shared" si="12"/>
        <v>4624.58</v>
      </c>
      <c r="Q103" s="40"/>
      <c r="R103" s="40"/>
      <c r="S103" s="40"/>
      <c r="T103" s="40"/>
      <c r="U103" s="40"/>
    </row>
    <row r="104" spans="1:21" ht="13.9" customHeight="1" x14ac:dyDescent="0.2">
      <c r="A104" s="30"/>
      <c r="B104" s="31" t="s">
        <v>140</v>
      </c>
      <c r="C104" s="41" t="s">
        <v>140</v>
      </c>
      <c r="D104" s="38">
        <v>139.5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6">
        <f t="shared" si="12"/>
        <v>139.5</v>
      </c>
      <c r="Q104" s="40"/>
      <c r="R104" s="39"/>
      <c r="S104" s="40"/>
      <c r="T104" s="40"/>
      <c r="U104" s="40"/>
    </row>
    <row r="105" spans="1:21" ht="13.9" customHeight="1" x14ac:dyDescent="0.2">
      <c r="A105" s="30"/>
      <c r="B105" s="31"/>
      <c r="C105" s="32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6">
        <f t="shared" si="12"/>
        <v>0</v>
      </c>
      <c r="Q105" s="40"/>
      <c r="R105" s="40"/>
      <c r="S105" s="40"/>
      <c r="T105" s="40"/>
      <c r="U105" s="40"/>
    </row>
    <row r="106" spans="1:21" ht="13.9" customHeight="1" x14ac:dyDescent="0.2">
      <c r="A106" s="42"/>
      <c r="B106" s="65" t="s">
        <v>141</v>
      </c>
      <c r="C106" s="66"/>
      <c r="D106" s="45">
        <f t="shared" ref="D106:O106" si="17">SUM(D101:D105)</f>
        <v>4944.3099999999995</v>
      </c>
      <c r="E106" s="45">
        <f t="shared" si="17"/>
        <v>0</v>
      </c>
      <c r="F106" s="45">
        <f t="shared" si="17"/>
        <v>0</v>
      </c>
      <c r="G106" s="45">
        <f t="shared" si="17"/>
        <v>0</v>
      </c>
      <c r="H106" s="45">
        <f t="shared" si="17"/>
        <v>0</v>
      </c>
      <c r="I106" s="45">
        <f t="shared" si="17"/>
        <v>0</v>
      </c>
      <c r="J106" s="45">
        <f t="shared" si="17"/>
        <v>0</v>
      </c>
      <c r="K106" s="45">
        <f t="shared" si="17"/>
        <v>0</v>
      </c>
      <c r="L106" s="45">
        <f t="shared" si="17"/>
        <v>0</v>
      </c>
      <c r="M106" s="45">
        <f t="shared" si="17"/>
        <v>0</v>
      </c>
      <c r="N106" s="45">
        <f t="shared" si="17"/>
        <v>0</v>
      </c>
      <c r="O106" s="45">
        <f t="shared" si="17"/>
        <v>0</v>
      </c>
      <c r="P106" s="46">
        <f t="shared" si="12"/>
        <v>4944.3099999999995</v>
      </c>
      <c r="Q106" s="40"/>
      <c r="R106" s="40"/>
      <c r="S106" s="40"/>
      <c r="T106" s="40"/>
      <c r="U106" s="40"/>
    </row>
    <row r="107" spans="1:21" ht="13.9" customHeight="1" x14ac:dyDescent="0.2">
      <c r="A107" s="30"/>
      <c r="B107" s="31"/>
      <c r="C107" s="32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6">
        <f t="shared" si="12"/>
        <v>0</v>
      </c>
      <c r="Q107" s="40"/>
      <c r="R107" s="40"/>
      <c r="S107" s="40"/>
      <c r="T107" s="40"/>
      <c r="U107" s="40"/>
    </row>
    <row r="108" spans="1:21" ht="13.9" customHeight="1" x14ac:dyDescent="0.2">
      <c r="A108" s="47" t="s">
        <v>142</v>
      </c>
      <c r="B108" s="31"/>
      <c r="C108" s="32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6">
        <f t="shared" si="12"/>
        <v>0</v>
      </c>
      <c r="Q108" s="40"/>
      <c r="R108" s="40"/>
      <c r="S108" s="40"/>
      <c r="T108" s="40"/>
      <c r="U108" s="40"/>
    </row>
    <row r="109" spans="1:21" ht="13.9" customHeight="1" x14ac:dyDescent="0.2">
      <c r="A109" s="47"/>
      <c r="B109" s="76" t="s">
        <v>143</v>
      </c>
      <c r="C109" s="32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6">
        <f t="shared" si="12"/>
        <v>0</v>
      </c>
      <c r="Q109" s="40"/>
      <c r="R109" s="40"/>
      <c r="S109" s="40"/>
      <c r="T109" s="40"/>
      <c r="U109" s="40"/>
    </row>
    <row r="110" spans="1:21" ht="13.9" customHeight="1" x14ac:dyDescent="0.2">
      <c r="A110" s="47"/>
      <c r="B110" s="76"/>
      <c r="C110" s="32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6">
        <f>SUM(D110:O110)</f>
        <v>0</v>
      </c>
      <c r="Q110" s="40"/>
      <c r="R110" s="40"/>
      <c r="S110" s="40"/>
      <c r="T110" s="40"/>
      <c r="U110" s="40"/>
    </row>
    <row r="111" spans="1:21" ht="13.9" customHeight="1" x14ac:dyDescent="0.2">
      <c r="A111" s="30"/>
      <c r="B111" s="31"/>
      <c r="C111" s="32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6">
        <f t="shared" si="12"/>
        <v>0</v>
      </c>
      <c r="Q111" s="40"/>
      <c r="R111" s="40"/>
      <c r="S111" s="40"/>
      <c r="T111" s="40"/>
      <c r="U111" s="40"/>
    </row>
    <row r="112" spans="1:21" ht="13.9" customHeight="1" x14ac:dyDescent="0.2">
      <c r="A112" s="30"/>
      <c r="B112" s="31"/>
      <c r="C112" s="32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6">
        <f t="shared" si="12"/>
        <v>0</v>
      </c>
      <c r="Q112" s="40"/>
      <c r="R112" s="40"/>
      <c r="S112" s="40"/>
      <c r="T112" s="40"/>
      <c r="U112" s="40"/>
    </row>
    <row r="113" spans="1:21" ht="13.9" customHeight="1" x14ac:dyDescent="0.2">
      <c r="A113" s="48"/>
      <c r="B113" s="77" t="s">
        <v>144</v>
      </c>
      <c r="C113" s="78"/>
      <c r="D113" s="45">
        <f>SUM(D109:D112)</f>
        <v>0</v>
      </c>
      <c r="E113" s="45">
        <f t="shared" ref="E113:O113" si="18">SUM(E109:E112)</f>
        <v>0</v>
      </c>
      <c r="F113" s="45">
        <f t="shared" si="18"/>
        <v>0</v>
      </c>
      <c r="G113" s="45">
        <f t="shared" si="18"/>
        <v>0</v>
      </c>
      <c r="H113" s="45">
        <f t="shared" si="18"/>
        <v>0</v>
      </c>
      <c r="I113" s="45">
        <f t="shared" si="18"/>
        <v>0</v>
      </c>
      <c r="J113" s="45">
        <f t="shared" si="18"/>
        <v>0</v>
      </c>
      <c r="K113" s="45">
        <f t="shared" si="18"/>
        <v>0</v>
      </c>
      <c r="L113" s="45">
        <f t="shared" si="18"/>
        <v>0</v>
      </c>
      <c r="M113" s="45">
        <f t="shared" si="18"/>
        <v>0</v>
      </c>
      <c r="N113" s="45">
        <f t="shared" si="18"/>
        <v>0</v>
      </c>
      <c r="O113" s="45">
        <f t="shared" si="18"/>
        <v>0</v>
      </c>
      <c r="P113" s="79">
        <f t="shared" si="12"/>
        <v>0</v>
      </c>
      <c r="Q113" s="40"/>
      <c r="R113" s="40"/>
      <c r="S113" s="40"/>
      <c r="T113" s="40"/>
      <c r="U113" s="40"/>
    </row>
    <row r="114" spans="1:21" ht="13.9" customHeight="1" x14ac:dyDescent="0.2">
      <c r="A114" s="80"/>
      <c r="B114" s="81" t="s">
        <v>145</v>
      </c>
      <c r="C114" s="81"/>
      <c r="D114" s="45">
        <f>+D98+D106-D113</f>
        <v>-225253.37</v>
      </c>
      <c r="E114" s="45">
        <f t="shared" ref="E114:O114" si="19">+E98+E106-E113</f>
        <v>0</v>
      </c>
      <c r="F114" s="45">
        <f t="shared" si="19"/>
        <v>0</v>
      </c>
      <c r="G114" s="45">
        <f t="shared" si="19"/>
        <v>0</v>
      </c>
      <c r="H114" s="45">
        <f t="shared" si="19"/>
        <v>0</v>
      </c>
      <c r="I114" s="45">
        <f t="shared" si="19"/>
        <v>0</v>
      </c>
      <c r="J114" s="45">
        <f t="shared" si="19"/>
        <v>0</v>
      </c>
      <c r="K114" s="45">
        <f t="shared" si="19"/>
        <v>0</v>
      </c>
      <c r="L114" s="45">
        <f t="shared" si="19"/>
        <v>0</v>
      </c>
      <c r="M114" s="45">
        <f t="shared" si="19"/>
        <v>0</v>
      </c>
      <c r="N114" s="45">
        <f t="shared" si="19"/>
        <v>0</v>
      </c>
      <c r="O114" s="45">
        <f t="shared" si="19"/>
        <v>0</v>
      </c>
      <c r="P114" s="46">
        <f t="shared" ref="P114" si="20">SUM(D114:O114)</f>
        <v>-225253.37</v>
      </c>
      <c r="Q114" s="40"/>
      <c r="R114" s="40"/>
      <c r="S114" s="40"/>
      <c r="T114" s="40"/>
      <c r="U114" s="40"/>
    </row>
    <row r="115" spans="1:21" ht="13.9" customHeight="1" x14ac:dyDescent="0.2">
      <c r="A115" s="30"/>
      <c r="B115" s="31"/>
      <c r="C115" s="32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6">
        <f t="shared" si="12"/>
        <v>0</v>
      </c>
      <c r="Q115" s="40"/>
      <c r="R115" s="40"/>
      <c r="S115" s="40"/>
      <c r="T115" s="40"/>
      <c r="U115" s="40"/>
    </row>
    <row r="116" spans="1:21" ht="13.9" customHeight="1" x14ac:dyDescent="0.2">
      <c r="A116" s="47" t="s">
        <v>146</v>
      </c>
      <c r="B116" s="31"/>
      <c r="C116" s="32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6">
        <f t="shared" si="12"/>
        <v>0</v>
      </c>
      <c r="Q116" s="40"/>
      <c r="R116" s="40"/>
      <c r="S116" s="40"/>
      <c r="T116" s="40"/>
      <c r="U116" s="40"/>
    </row>
    <row r="117" spans="1:21" ht="13.9" customHeight="1" x14ac:dyDescent="0.2">
      <c r="A117" s="80"/>
      <c r="B117" s="81" t="s">
        <v>147</v>
      </c>
      <c r="C117" s="81"/>
      <c r="D117" s="45">
        <f t="shared" ref="D117:O117" si="21">+D114-D116</f>
        <v>-225253.37</v>
      </c>
      <c r="E117" s="45">
        <f t="shared" si="21"/>
        <v>0</v>
      </c>
      <c r="F117" s="45">
        <f t="shared" si="21"/>
        <v>0</v>
      </c>
      <c r="G117" s="45">
        <f t="shared" si="21"/>
        <v>0</v>
      </c>
      <c r="H117" s="45">
        <f t="shared" si="21"/>
        <v>0</v>
      </c>
      <c r="I117" s="45">
        <f t="shared" si="21"/>
        <v>0</v>
      </c>
      <c r="J117" s="45">
        <f t="shared" si="21"/>
        <v>0</v>
      </c>
      <c r="K117" s="45">
        <f t="shared" si="21"/>
        <v>0</v>
      </c>
      <c r="L117" s="45">
        <f t="shared" si="21"/>
        <v>0</v>
      </c>
      <c r="M117" s="45">
        <f t="shared" si="21"/>
        <v>0</v>
      </c>
      <c r="N117" s="45">
        <f t="shared" si="21"/>
        <v>0</v>
      </c>
      <c r="O117" s="45">
        <f t="shared" si="21"/>
        <v>0</v>
      </c>
      <c r="P117" s="46">
        <f t="shared" si="12"/>
        <v>-225253.37</v>
      </c>
      <c r="Q117" s="40"/>
      <c r="R117" s="40"/>
      <c r="S117" s="40"/>
      <c r="T117" s="40"/>
      <c r="U117" s="40"/>
    </row>
    <row r="118" spans="1:21" ht="13.9" customHeight="1" x14ac:dyDescent="0.2">
      <c r="A118" s="82"/>
      <c r="B118" s="83"/>
      <c r="C118" s="84"/>
      <c r="D118" s="85">
        <f t="shared" ref="D118:O118" si="22">+D117/D19*100</f>
        <v>-37.733760499356009</v>
      </c>
      <c r="E118" s="85" t="e">
        <f t="shared" si="22"/>
        <v>#DIV/0!</v>
      </c>
      <c r="F118" s="85" t="e">
        <f t="shared" si="22"/>
        <v>#DIV/0!</v>
      </c>
      <c r="G118" s="85" t="e">
        <f t="shared" si="22"/>
        <v>#DIV/0!</v>
      </c>
      <c r="H118" s="85" t="e">
        <f t="shared" si="22"/>
        <v>#DIV/0!</v>
      </c>
      <c r="I118" s="85" t="e">
        <f t="shared" si="22"/>
        <v>#DIV/0!</v>
      </c>
      <c r="J118" s="85" t="e">
        <f t="shared" si="22"/>
        <v>#DIV/0!</v>
      </c>
      <c r="K118" s="85" t="e">
        <f t="shared" si="22"/>
        <v>#DIV/0!</v>
      </c>
      <c r="L118" s="85" t="e">
        <f t="shared" si="22"/>
        <v>#DIV/0!</v>
      </c>
      <c r="M118" s="85" t="e">
        <f t="shared" si="22"/>
        <v>#DIV/0!</v>
      </c>
      <c r="N118" s="85" t="e">
        <f t="shared" si="22"/>
        <v>#DIV/0!</v>
      </c>
      <c r="O118" s="85" t="e">
        <f t="shared" si="22"/>
        <v>#DIV/0!</v>
      </c>
      <c r="P118" s="86"/>
      <c r="Q118" s="40"/>
      <c r="R118" s="40"/>
      <c r="S118" s="40"/>
      <c r="T118" s="40"/>
      <c r="U118" s="40"/>
    </row>
    <row r="119" spans="1:21" ht="13.9" customHeight="1" x14ac:dyDescent="0.2">
      <c r="A119" s="87"/>
      <c r="B119" s="88"/>
      <c r="C119" s="89"/>
      <c r="D119" s="90"/>
      <c r="E119" s="91">
        <f>+(D117+E117)/(D19+E19)*100</f>
        <v>-37.733760499356009</v>
      </c>
      <c r="F119" s="91">
        <f>+(D117+E117+F117)/(D19+E19+F19)*100</f>
        <v>-37.733760499356009</v>
      </c>
      <c r="G119" s="91">
        <f>+(D117+E117+F117+G117)/(D19+E19+F19+G19)*100</f>
        <v>-37.733760499356009</v>
      </c>
      <c r="H119" s="91">
        <f>+(D117+E117+F117+G117+H117)/(D19+E19+F19+G19+H19)*100</f>
        <v>-37.733760499356009</v>
      </c>
      <c r="I119" s="91">
        <f>+(D117+E117+F117+G117+H117+I117)/(D19+E19+F19+G19+H19+I19)*100</f>
        <v>-37.733760499356009</v>
      </c>
      <c r="J119" s="91">
        <f>+(D117+E117+F117+G117+H117+I117+J117)/(D19+E19+F19+G19+H19+I19+J19)*100</f>
        <v>-37.733760499356009</v>
      </c>
      <c r="K119" s="91">
        <f>+(D117+E117+F117+G117+H117+I117+J117+K117)/(D19+E19+F19+G19+H19+I19+J19+K19)*100</f>
        <v>-37.733760499356009</v>
      </c>
      <c r="L119" s="91">
        <f>+(D117+E117+F117+G117+H117+I117+J117+K117+L117)/(D19+E19+F19+G19+H19+I19+J19+K19+L19)*100</f>
        <v>-37.733760499356009</v>
      </c>
      <c r="M119" s="91">
        <f>+(D117+E117+F117+G117+H117+I117+J117+K117+L117+M117)/(D19+E19+F19+G19+H19+I19+J19+K19+L19+M19)*100</f>
        <v>-37.733760499356009</v>
      </c>
      <c r="N119" s="91">
        <f>+(D117+E117+F117+G117+H117+I117+J117+K117+L117+M117+N117)/(D19+E19+F19+G19+H19+I19+J19+K19+L19+M19+N19)*100</f>
        <v>-37.733760499356009</v>
      </c>
      <c r="O119" s="91">
        <f>+(D117+E117+F117+G117+H117+I117+J117+K117+L117+M117+N117+O117)/(D19+E19+F19+G19+H19+I19+J19+K19+L19+M19+N19+O19)*100</f>
        <v>-37.733760499356009</v>
      </c>
      <c r="P119" s="86"/>
      <c r="Q119" s="40"/>
      <c r="R119" s="40"/>
      <c r="S119" s="40"/>
      <c r="T119" s="40"/>
      <c r="U119" s="40"/>
    </row>
    <row r="120" spans="1:21" ht="13.9" customHeight="1" x14ac:dyDescent="0.2">
      <c r="A120" s="92"/>
      <c r="B120" s="93" t="s">
        <v>148</v>
      </c>
      <c r="C120" s="94"/>
      <c r="D120" s="95"/>
      <c r="E120" s="45">
        <f>+E117+D117</f>
        <v>-225253.37</v>
      </c>
      <c r="F120" s="45">
        <f>+F117+E120</f>
        <v>-225253.37</v>
      </c>
      <c r="G120" s="45">
        <f t="shared" ref="G120:O120" si="23">+G117+F120</f>
        <v>-225253.37</v>
      </c>
      <c r="H120" s="45">
        <f t="shared" si="23"/>
        <v>-225253.37</v>
      </c>
      <c r="I120" s="45">
        <f t="shared" si="23"/>
        <v>-225253.37</v>
      </c>
      <c r="J120" s="45">
        <f t="shared" si="23"/>
        <v>-225253.37</v>
      </c>
      <c r="K120" s="96">
        <f t="shared" si="23"/>
        <v>-225253.37</v>
      </c>
      <c r="L120" s="96">
        <f t="shared" si="23"/>
        <v>-225253.37</v>
      </c>
      <c r="M120" s="96">
        <f t="shared" si="23"/>
        <v>-225253.37</v>
      </c>
      <c r="N120" s="96">
        <f t="shared" si="23"/>
        <v>-225253.37</v>
      </c>
      <c r="O120" s="96">
        <f t="shared" si="23"/>
        <v>-225253.37</v>
      </c>
      <c r="P120" s="46"/>
      <c r="Q120" s="40"/>
      <c r="R120" s="40"/>
      <c r="S120" s="40"/>
      <c r="T120" s="40"/>
      <c r="U120" s="40"/>
    </row>
    <row r="121" spans="1:21" ht="13.9" customHeight="1" x14ac:dyDescent="0.2">
      <c r="D121" s="98"/>
      <c r="E121" s="98"/>
      <c r="F121" s="98"/>
      <c r="G121" s="98"/>
      <c r="H121" s="98"/>
      <c r="I121" s="98"/>
      <c r="J121" s="98"/>
      <c r="K121" s="40"/>
      <c r="L121" s="40"/>
      <c r="M121" s="40"/>
      <c r="N121" s="40"/>
      <c r="O121" s="40"/>
      <c r="P121" s="40"/>
      <c r="Q121" s="40"/>
      <c r="R121" s="40"/>
      <c r="S121" s="40"/>
    </row>
    <row r="122" spans="1:21" ht="13.9" customHeight="1" x14ac:dyDescent="0.2">
      <c r="D122" s="98"/>
      <c r="E122" s="98"/>
      <c r="F122" s="98"/>
      <c r="G122" s="98"/>
      <c r="H122" s="98"/>
      <c r="I122" s="98"/>
      <c r="J122" s="98"/>
      <c r="K122" s="40"/>
      <c r="L122" s="40"/>
      <c r="M122" s="40"/>
      <c r="N122" s="40"/>
      <c r="O122" s="40"/>
      <c r="P122" s="40"/>
      <c r="Q122" s="40"/>
      <c r="R122" s="40"/>
      <c r="S122" s="40"/>
    </row>
    <row r="123" spans="1:21" ht="13.9" customHeight="1" x14ac:dyDescent="0.2">
      <c r="D123" s="40"/>
      <c r="E123" s="40"/>
      <c r="F123" s="40"/>
      <c r="G123" s="40"/>
      <c r="H123" s="40"/>
      <c r="I123" s="99"/>
      <c r="J123" s="40"/>
      <c r="K123" s="40"/>
      <c r="L123" s="40"/>
      <c r="M123" s="40"/>
      <c r="N123" s="40"/>
      <c r="O123" s="40"/>
      <c r="P123" s="40"/>
      <c r="Q123" s="40"/>
      <c r="R123" s="40"/>
      <c r="S123" s="40"/>
    </row>
    <row r="124" spans="1:21" ht="13.9" customHeight="1" x14ac:dyDescent="0.2">
      <c r="D124" s="40"/>
      <c r="E124" s="40"/>
      <c r="F124" s="40"/>
      <c r="G124" s="40"/>
      <c r="H124" s="40"/>
      <c r="I124" s="99"/>
      <c r="J124" s="40"/>
      <c r="K124" s="40"/>
      <c r="L124" s="40"/>
      <c r="M124" s="40"/>
      <c r="N124" s="40"/>
      <c r="O124" s="40"/>
      <c r="P124" s="40"/>
      <c r="Q124" s="40"/>
      <c r="R124" s="40"/>
      <c r="S124" s="40"/>
    </row>
    <row r="125" spans="1:21" ht="13.9" customHeight="1" x14ac:dyDescent="0.2">
      <c r="D125" s="40"/>
      <c r="E125" s="40"/>
      <c r="F125" s="40"/>
      <c r="G125" s="40"/>
      <c r="H125" s="40"/>
      <c r="I125" s="99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</row>
    <row r="126" spans="1:21" ht="13.9" customHeight="1" x14ac:dyDescent="0.2">
      <c r="D126" s="40"/>
      <c r="E126" s="40"/>
      <c r="F126" s="40"/>
      <c r="G126" s="40"/>
      <c r="H126" s="40"/>
      <c r="I126" s="99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</row>
    <row r="127" spans="1:21" ht="13.9" customHeight="1" x14ac:dyDescent="0.2">
      <c r="D127" s="40"/>
      <c r="E127" s="40"/>
      <c r="F127" s="40"/>
      <c r="G127" s="40"/>
      <c r="H127" s="40"/>
      <c r="I127" s="99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</row>
    <row r="128" spans="1:21" ht="13.9" customHeight="1" x14ac:dyDescent="0.2">
      <c r="D128" s="40"/>
      <c r="E128" s="40"/>
      <c r="F128" s="40"/>
      <c r="G128" s="40"/>
      <c r="H128" s="40"/>
      <c r="I128" s="99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</row>
    <row r="129" spans="4:21" ht="13.9" customHeight="1" x14ac:dyDescent="0.2"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40"/>
      <c r="Q129" s="40"/>
      <c r="R129" s="40"/>
      <c r="S129" s="40"/>
      <c r="T129" s="40"/>
      <c r="U129" s="40"/>
    </row>
    <row r="130" spans="4:21" ht="13.9" customHeight="1" x14ac:dyDescent="0.2">
      <c r="D130" s="40"/>
      <c r="E130" s="40"/>
      <c r="F130" s="40"/>
      <c r="G130" s="40"/>
      <c r="H130" s="40"/>
      <c r="I130" s="99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</row>
    <row r="131" spans="4:21" ht="13.9" customHeight="1" x14ac:dyDescent="0.2">
      <c r="D131" s="40"/>
      <c r="E131" s="40"/>
      <c r="F131" s="40"/>
      <c r="G131" s="40"/>
      <c r="H131" s="40"/>
      <c r="I131" s="99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</row>
    <row r="132" spans="4:21" ht="13.9" customHeight="1" x14ac:dyDescent="0.2">
      <c r="D132" s="40"/>
      <c r="E132" s="40"/>
      <c r="F132" s="40"/>
      <c r="G132" s="40"/>
      <c r="H132" s="40"/>
      <c r="I132" s="99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</row>
    <row r="133" spans="4:21" ht="13.9" customHeight="1" x14ac:dyDescent="0.2">
      <c r="D133" s="40"/>
      <c r="E133" s="40"/>
      <c r="F133" s="40"/>
      <c r="G133" s="40"/>
      <c r="H133" s="40"/>
      <c r="I133" s="99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</row>
    <row r="134" spans="4:21" ht="13.9" customHeight="1" x14ac:dyDescent="0.2">
      <c r="D134" s="40"/>
      <c r="E134" s="40"/>
      <c r="F134" s="40"/>
      <c r="G134" s="40"/>
      <c r="H134" s="40"/>
      <c r="I134" s="99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</row>
    <row r="135" spans="4:21" ht="13.9" customHeight="1" x14ac:dyDescent="0.2">
      <c r="D135" s="40"/>
      <c r="E135" s="40"/>
      <c r="F135" s="40"/>
      <c r="G135" s="40"/>
      <c r="H135" s="40"/>
      <c r="I135" s="99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</row>
    <row r="136" spans="4:21" ht="13.9" customHeight="1" x14ac:dyDescent="0.2">
      <c r="D136" s="40"/>
      <c r="E136" s="40"/>
      <c r="F136" s="40"/>
      <c r="G136" s="40"/>
      <c r="H136" s="40"/>
      <c r="I136" s="99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</row>
    <row r="137" spans="4:21" ht="13.9" customHeight="1" x14ac:dyDescent="0.2">
      <c r="D137" s="40"/>
      <c r="E137" s="40"/>
      <c r="F137" s="40"/>
      <c r="G137" s="40"/>
      <c r="H137" s="40"/>
      <c r="I137" s="99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</row>
    <row r="138" spans="4:21" ht="13.9" customHeight="1" x14ac:dyDescent="0.2">
      <c r="D138" s="40"/>
      <c r="E138" s="40"/>
      <c r="F138" s="40"/>
      <c r="G138" s="40"/>
      <c r="H138" s="40"/>
      <c r="I138" s="99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</row>
    <row r="139" spans="4:21" ht="13.9" customHeight="1" x14ac:dyDescent="0.2">
      <c r="D139" s="40"/>
      <c r="E139" s="40"/>
      <c r="F139" s="40"/>
      <c r="G139" s="40"/>
      <c r="H139" s="40"/>
      <c r="I139" s="99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</row>
    <row r="140" spans="4:21" ht="13.9" customHeight="1" x14ac:dyDescent="0.2">
      <c r="D140" s="40"/>
      <c r="E140" s="40"/>
      <c r="F140" s="40"/>
      <c r="G140" s="40"/>
      <c r="H140" s="40"/>
      <c r="I140" s="99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</row>
    <row r="141" spans="4:21" ht="13.9" customHeight="1" x14ac:dyDescent="0.2"/>
    <row r="142" spans="4:21" ht="13.9" customHeight="1" x14ac:dyDescent="0.2"/>
    <row r="143" spans="4:21" ht="13.9" customHeight="1" x14ac:dyDescent="0.2"/>
    <row r="144" spans="4:21" ht="13.9" customHeight="1" x14ac:dyDescent="0.2"/>
    <row r="145" ht="13.9" customHeight="1" x14ac:dyDescent="0.2"/>
    <row r="146" ht="13.9" customHeight="1" x14ac:dyDescent="0.2"/>
    <row r="147" ht="13.9" customHeight="1" x14ac:dyDescent="0.2"/>
    <row r="148" ht="13.9" customHeight="1" x14ac:dyDescent="0.2"/>
    <row r="149" ht="13.9" customHeight="1" x14ac:dyDescent="0.2"/>
    <row r="150" ht="13.9" customHeight="1" x14ac:dyDescent="0.2"/>
    <row r="151" ht="13.9" customHeight="1" x14ac:dyDescent="0.2"/>
    <row r="152" ht="13.9" customHeight="1" x14ac:dyDescent="0.2"/>
    <row r="153" ht="13.9" customHeight="1" x14ac:dyDescent="0.2"/>
    <row r="154" ht="13.9" customHeight="1" x14ac:dyDescent="0.2"/>
    <row r="155" ht="13.9" customHeight="1" x14ac:dyDescent="0.2"/>
    <row r="156" ht="13.9" customHeight="1" x14ac:dyDescent="0.2"/>
    <row r="157" ht="13.9" customHeight="1" x14ac:dyDescent="0.2"/>
    <row r="158" ht="13.9" customHeight="1" x14ac:dyDescent="0.2"/>
    <row r="159" ht="13.9" customHeight="1" x14ac:dyDescent="0.2"/>
    <row r="160" ht="13.9" customHeight="1" x14ac:dyDescent="0.2"/>
    <row r="161" ht="13.9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417" spans="2:2" x14ac:dyDescent="0.2">
      <c r="B417" s="3">
        <v>7</v>
      </c>
    </row>
    <row r="1531" spans="1:9" x14ac:dyDescent="0.2">
      <c r="A1531" s="100" t="s">
        <v>149</v>
      </c>
      <c r="D1531" s="100" t="s">
        <v>150</v>
      </c>
      <c r="E1531" s="100" t="s">
        <v>151</v>
      </c>
      <c r="F1531" s="100" t="s">
        <v>152</v>
      </c>
      <c r="G1531" s="100" t="s">
        <v>153</v>
      </c>
      <c r="H1531" s="100" t="s">
        <v>154</v>
      </c>
    </row>
    <row r="1532" spans="1:9" x14ac:dyDescent="0.2">
      <c r="A1532" s="100" t="s">
        <v>149</v>
      </c>
      <c r="D1532" s="100" t="s">
        <v>150</v>
      </c>
      <c r="E1532" s="100" t="s">
        <v>151</v>
      </c>
      <c r="F1532" s="100" t="s">
        <v>155</v>
      </c>
      <c r="G1532" s="100" t="s">
        <v>156</v>
      </c>
      <c r="H1532" s="100" t="s">
        <v>154</v>
      </c>
    </row>
    <row r="1533" spans="1:9" x14ac:dyDescent="0.2">
      <c r="A1533" s="100" t="s">
        <v>149</v>
      </c>
      <c r="D1533" s="100" t="s">
        <v>150</v>
      </c>
      <c r="E1533" s="100" t="s">
        <v>151</v>
      </c>
      <c r="F1533" s="100" t="s">
        <v>157</v>
      </c>
      <c r="G1533" s="100" t="s">
        <v>158</v>
      </c>
      <c r="H1533" s="100" t="s">
        <v>159</v>
      </c>
      <c r="I1533" s="101" t="s">
        <v>160</v>
      </c>
    </row>
    <row r="1534" spans="1:9" x14ac:dyDescent="0.2">
      <c r="A1534" s="100" t="s">
        <v>149</v>
      </c>
      <c r="D1534" s="100" t="s">
        <v>150</v>
      </c>
      <c r="E1534" s="100" t="s">
        <v>151</v>
      </c>
      <c r="F1534" s="100" t="s">
        <v>161</v>
      </c>
      <c r="G1534" s="100" t="s">
        <v>162</v>
      </c>
      <c r="H1534" s="100" t="s">
        <v>163</v>
      </c>
      <c r="I1534" s="101" t="s">
        <v>164</v>
      </c>
    </row>
    <row r="1535" spans="1:9" x14ac:dyDescent="0.2">
      <c r="A1535" s="100" t="s">
        <v>149</v>
      </c>
      <c r="D1535" s="100" t="s">
        <v>150</v>
      </c>
      <c r="E1535" s="100" t="s">
        <v>151</v>
      </c>
      <c r="F1535" s="100" t="s">
        <v>165</v>
      </c>
      <c r="G1535" s="100" t="s">
        <v>166</v>
      </c>
      <c r="H1535" s="100" t="s">
        <v>154</v>
      </c>
      <c r="I1535" s="101" t="s">
        <v>167</v>
      </c>
    </row>
    <row r="1536" spans="1:9" x14ac:dyDescent="0.2">
      <c r="A1536" s="100" t="s">
        <v>149</v>
      </c>
      <c r="D1536" s="100" t="s">
        <v>150</v>
      </c>
      <c r="E1536" s="100" t="s">
        <v>151</v>
      </c>
      <c r="F1536" s="100" t="s">
        <v>168</v>
      </c>
      <c r="G1536" s="100" t="s">
        <v>169</v>
      </c>
      <c r="H1536" s="100" t="s">
        <v>154</v>
      </c>
      <c r="I1536" s="101" t="s">
        <v>170</v>
      </c>
    </row>
    <row r="1537" spans="1:9" x14ac:dyDescent="0.2">
      <c r="A1537" s="100" t="s">
        <v>149</v>
      </c>
      <c r="D1537" s="100" t="s">
        <v>150</v>
      </c>
      <c r="E1537" s="100" t="s">
        <v>151</v>
      </c>
      <c r="F1537" s="100" t="s">
        <v>171</v>
      </c>
      <c r="G1537" s="100" t="s">
        <v>172</v>
      </c>
      <c r="H1537" s="100" t="s">
        <v>173</v>
      </c>
      <c r="I1537" s="101" t="s">
        <v>174</v>
      </c>
    </row>
    <row r="1538" spans="1:9" x14ac:dyDescent="0.2">
      <c r="A1538" s="100" t="s">
        <v>149</v>
      </c>
      <c r="D1538" s="100" t="s">
        <v>150</v>
      </c>
      <c r="E1538" s="100" t="s">
        <v>151</v>
      </c>
      <c r="F1538" s="100" t="s">
        <v>175</v>
      </c>
      <c r="G1538" s="100" t="s">
        <v>176</v>
      </c>
      <c r="H1538" s="100" t="s">
        <v>159</v>
      </c>
      <c r="I1538" s="101" t="s">
        <v>177</v>
      </c>
    </row>
    <row r="1539" spans="1:9" x14ac:dyDescent="0.2">
      <c r="A1539" s="100" t="s">
        <v>149</v>
      </c>
      <c r="D1539" s="100" t="s">
        <v>150</v>
      </c>
      <c r="E1539" s="100" t="s">
        <v>151</v>
      </c>
      <c r="F1539" s="100" t="s">
        <v>178</v>
      </c>
      <c r="G1539" s="100" t="s">
        <v>179</v>
      </c>
      <c r="H1539" s="100" t="s">
        <v>154</v>
      </c>
    </row>
    <row r="1540" spans="1:9" x14ac:dyDescent="0.2">
      <c r="A1540" s="100" t="s">
        <v>149</v>
      </c>
      <c r="D1540" s="100" t="s">
        <v>150</v>
      </c>
      <c r="E1540" s="100" t="s">
        <v>151</v>
      </c>
      <c r="F1540" s="100" t="s">
        <v>180</v>
      </c>
      <c r="G1540" s="100" t="s">
        <v>181</v>
      </c>
      <c r="H1540" s="100" t="s">
        <v>154</v>
      </c>
    </row>
    <row r="1541" spans="1:9" x14ac:dyDescent="0.2">
      <c r="A1541" s="100" t="s">
        <v>149</v>
      </c>
      <c r="D1541" s="100" t="s">
        <v>150</v>
      </c>
      <c r="E1541" s="100" t="s">
        <v>151</v>
      </c>
      <c r="F1541" s="100" t="s">
        <v>182</v>
      </c>
      <c r="G1541" s="100" t="s">
        <v>183</v>
      </c>
      <c r="H1541" s="100" t="s">
        <v>184</v>
      </c>
      <c r="I1541" s="101" t="s">
        <v>185</v>
      </c>
    </row>
    <row r="1542" spans="1:9" x14ac:dyDescent="0.2">
      <c r="A1542" s="100" t="s">
        <v>149</v>
      </c>
      <c r="D1542" s="100" t="s">
        <v>150</v>
      </c>
      <c r="E1542" s="100" t="s">
        <v>151</v>
      </c>
      <c r="F1542" s="100" t="s">
        <v>186</v>
      </c>
      <c r="G1542" s="100" t="s">
        <v>187</v>
      </c>
    </row>
    <row r="1543" spans="1:9" x14ac:dyDescent="0.2">
      <c r="A1543" s="100" t="s">
        <v>149</v>
      </c>
      <c r="D1543" s="100" t="s">
        <v>150</v>
      </c>
      <c r="E1543" s="100" t="s">
        <v>151</v>
      </c>
      <c r="F1543" s="100" t="s">
        <v>188</v>
      </c>
      <c r="G1543" s="100" t="s">
        <v>189</v>
      </c>
      <c r="H1543" s="100" t="s">
        <v>190</v>
      </c>
      <c r="I1543" s="101" t="s">
        <v>191</v>
      </c>
    </row>
    <row r="1544" spans="1:9" x14ac:dyDescent="0.2">
      <c r="A1544" s="100" t="s">
        <v>149</v>
      </c>
      <c r="D1544" s="100" t="s">
        <v>150</v>
      </c>
      <c r="E1544" s="100" t="s">
        <v>151</v>
      </c>
      <c r="F1544" s="100" t="s">
        <v>192</v>
      </c>
      <c r="G1544" s="100" t="s">
        <v>193</v>
      </c>
      <c r="H1544" s="100" t="s">
        <v>154</v>
      </c>
      <c r="I1544" s="101" t="s">
        <v>194</v>
      </c>
    </row>
    <row r="1545" spans="1:9" x14ac:dyDescent="0.2">
      <c r="A1545" s="100" t="s">
        <v>149</v>
      </c>
      <c r="D1545" s="100" t="s">
        <v>150</v>
      </c>
      <c r="E1545" s="100" t="s">
        <v>151</v>
      </c>
      <c r="F1545" s="100" t="s">
        <v>195</v>
      </c>
      <c r="G1545" s="100" t="s">
        <v>196</v>
      </c>
      <c r="H1545" s="100" t="s">
        <v>190</v>
      </c>
    </row>
    <row r="1546" spans="1:9" x14ac:dyDescent="0.2">
      <c r="A1546" s="100" t="s">
        <v>149</v>
      </c>
      <c r="D1546" s="100" t="s">
        <v>150</v>
      </c>
      <c r="E1546" s="100" t="s">
        <v>151</v>
      </c>
      <c r="F1546" s="100" t="s">
        <v>197</v>
      </c>
      <c r="G1546" s="100" t="s">
        <v>198</v>
      </c>
      <c r="H1546" s="100" t="s">
        <v>159</v>
      </c>
      <c r="I1546" s="101" t="s">
        <v>199</v>
      </c>
    </row>
    <row r="1547" spans="1:9" x14ac:dyDescent="0.2">
      <c r="A1547" s="100" t="s">
        <v>149</v>
      </c>
      <c r="D1547" s="100" t="s">
        <v>150</v>
      </c>
      <c r="E1547" s="100" t="s">
        <v>151</v>
      </c>
      <c r="F1547" s="100" t="s">
        <v>200</v>
      </c>
      <c r="G1547" s="100" t="s">
        <v>201</v>
      </c>
      <c r="H1547" s="100" t="s">
        <v>154</v>
      </c>
    </row>
    <row r="1548" spans="1:9" x14ac:dyDescent="0.2">
      <c r="A1548" s="100" t="s">
        <v>149</v>
      </c>
      <c r="D1548" s="100" t="s">
        <v>150</v>
      </c>
      <c r="E1548" s="100" t="s">
        <v>151</v>
      </c>
      <c r="F1548" s="100" t="s">
        <v>202</v>
      </c>
      <c r="G1548" s="100" t="s">
        <v>203</v>
      </c>
      <c r="H1548" s="100" t="s">
        <v>154</v>
      </c>
      <c r="I1548" s="101" t="s">
        <v>204</v>
      </c>
    </row>
    <row r="1549" spans="1:9" x14ac:dyDescent="0.2">
      <c r="A1549" s="100" t="s">
        <v>149</v>
      </c>
      <c r="D1549" s="100" t="s">
        <v>150</v>
      </c>
      <c r="E1549" s="100" t="s">
        <v>151</v>
      </c>
      <c r="F1549" s="100" t="s">
        <v>205</v>
      </c>
      <c r="G1549" s="100" t="s">
        <v>206</v>
      </c>
      <c r="H1549" s="100" t="s">
        <v>154</v>
      </c>
    </row>
    <row r="1550" spans="1:9" x14ac:dyDescent="0.2">
      <c r="A1550" s="100" t="s">
        <v>149</v>
      </c>
      <c r="D1550" s="100" t="s">
        <v>150</v>
      </c>
      <c r="E1550" s="100" t="s">
        <v>151</v>
      </c>
      <c r="F1550" s="100" t="s">
        <v>207</v>
      </c>
      <c r="G1550" s="100" t="s">
        <v>208</v>
      </c>
      <c r="H1550" s="100" t="s">
        <v>209</v>
      </c>
    </row>
    <row r="1551" spans="1:9" x14ac:dyDescent="0.2">
      <c r="A1551" s="100" t="s">
        <v>149</v>
      </c>
      <c r="D1551" s="100" t="s">
        <v>150</v>
      </c>
      <c r="E1551" s="100" t="s">
        <v>151</v>
      </c>
      <c r="F1551" s="100" t="s">
        <v>210</v>
      </c>
      <c r="G1551" s="100" t="s">
        <v>211</v>
      </c>
      <c r="H1551" s="100" t="s">
        <v>154</v>
      </c>
      <c r="I1551" s="101" t="s">
        <v>212</v>
      </c>
    </row>
    <row r="1552" spans="1:9" x14ac:dyDescent="0.2">
      <c r="A1552" s="100" t="s">
        <v>213</v>
      </c>
      <c r="B1552" s="100" t="s">
        <v>214</v>
      </c>
      <c r="D1552" s="100" t="s">
        <v>215</v>
      </c>
      <c r="E1552" s="100" t="s">
        <v>216</v>
      </c>
      <c r="F1552" s="100" t="s">
        <v>217</v>
      </c>
      <c r="G1552" s="100" t="s">
        <v>218</v>
      </c>
      <c r="H1552" s="100" t="s">
        <v>219</v>
      </c>
      <c r="I1552" s="101" t="s">
        <v>220</v>
      </c>
    </row>
    <row r="1553" spans="1:9" x14ac:dyDescent="0.2">
      <c r="A1553" s="100" t="s">
        <v>213</v>
      </c>
      <c r="B1553" s="100" t="s">
        <v>214</v>
      </c>
      <c r="D1553" s="100" t="s">
        <v>215</v>
      </c>
      <c r="E1553" s="100" t="s">
        <v>216</v>
      </c>
      <c r="F1553" s="100" t="s">
        <v>221</v>
      </c>
      <c r="G1553" s="100" t="s">
        <v>222</v>
      </c>
      <c r="H1553" s="100" t="s">
        <v>159</v>
      </c>
      <c r="I1553" s="101" t="s">
        <v>223</v>
      </c>
    </row>
    <row r="1554" spans="1:9" x14ac:dyDescent="0.2">
      <c r="A1554" s="100" t="s">
        <v>213</v>
      </c>
      <c r="B1554" s="100" t="s">
        <v>214</v>
      </c>
      <c r="D1554" s="100" t="s">
        <v>215</v>
      </c>
      <c r="E1554" s="100" t="s">
        <v>216</v>
      </c>
      <c r="F1554" s="100" t="s">
        <v>224</v>
      </c>
      <c r="G1554" s="100" t="s">
        <v>225</v>
      </c>
      <c r="H1554" s="100" t="s">
        <v>154</v>
      </c>
      <c r="I1554" s="101" t="s">
        <v>226</v>
      </c>
    </row>
    <row r="1555" spans="1:9" x14ac:dyDescent="0.2">
      <c r="A1555" s="100" t="s">
        <v>213</v>
      </c>
      <c r="B1555" s="100" t="s">
        <v>214</v>
      </c>
      <c r="D1555" s="100" t="s">
        <v>215</v>
      </c>
      <c r="E1555" s="100" t="s">
        <v>216</v>
      </c>
      <c r="F1555" s="100" t="s">
        <v>227</v>
      </c>
      <c r="G1555" s="100" t="s">
        <v>228</v>
      </c>
      <c r="H1555" s="100" t="s">
        <v>154</v>
      </c>
      <c r="I1555" s="101" t="s">
        <v>226</v>
      </c>
    </row>
    <row r="1556" spans="1:9" x14ac:dyDescent="0.2">
      <c r="A1556" s="100" t="s">
        <v>213</v>
      </c>
      <c r="B1556" s="100" t="s">
        <v>214</v>
      </c>
      <c r="D1556" s="100" t="s">
        <v>215</v>
      </c>
      <c r="E1556" s="100" t="s">
        <v>216</v>
      </c>
      <c r="F1556" s="100" t="s">
        <v>229</v>
      </c>
      <c r="G1556" s="100" t="s">
        <v>230</v>
      </c>
      <c r="H1556" s="100" t="s">
        <v>209</v>
      </c>
      <c r="I1556" s="101" t="s">
        <v>231</v>
      </c>
    </row>
    <row r="1557" spans="1:9" x14ac:dyDescent="0.2">
      <c r="A1557" s="100" t="s">
        <v>213</v>
      </c>
      <c r="B1557" s="100" t="s">
        <v>214</v>
      </c>
      <c r="D1557" s="100" t="s">
        <v>215</v>
      </c>
      <c r="E1557" s="100" t="s">
        <v>216</v>
      </c>
      <c r="F1557" s="100" t="s">
        <v>232</v>
      </c>
      <c r="G1557" s="100" t="s">
        <v>233</v>
      </c>
      <c r="H1557" s="100" t="s">
        <v>159</v>
      </c>
      <c r="I1557" s="101" t="s">
        <v>223</v>
      </c>
    </row>
    <row r="1558" spans="1:9" x14ac:dyDescent="0.2">
      <c r="A1558" s="100" t="s">
        <v>213</v>
      </c>
      <c r="B1558" s="100" t="s">
        <v>214</v>
      </c>
      <c r="D1558" s="100" t="s">
        <v>215</v>
      </c>
      <c r="E1558" s="100" t="s">
        <v>216</v>
      </c>
      <c r="F1558" s="100" t="s">
        <v>234</v>
      </c>
      <c r="G1558" s="100" t="s">
        <v>235</v>
      </c>
      <c r="H1558" s="100" t="s">
        <v>236</v>
      </c>
      <c r="I1558" s="101" t="s">
        <v>237</v>
      </c>
    </row>
    <row r="1559" spans="1:9" x14ac:dyDescent="0.2">
      <c r="A1559" s="100" t="s">
        <v>213</v>
      </c>
      <c r="B1559" s="100" t="s">
        <v>214</v>
      </c>
      <c r="D1559" s="100" t="s">
        <v>215</v>
      </c>
      <c r="E1559" s="100" t="s">
        <v>216</v>
      </c>
      <c r="F1559" s="100" t="s">
        <v>238</v>
      </c>
      <c r="G1559" s="100" t="s">
        <v>239</v>
      </c>
      <c r="H1559" s="100" t="s">
        <v>159</v>
      </c>
      <c r="I1559" s="101" t="s">
        <v>240</v>
      </c>
    </row>
    <row r="1560" spans="1:9" x14ac:dyDescent="0.2">
      <c r="A1560" s="100" t="s">
        <v>213</v>
      </c>
      <c r="B1560" s="100" t="s">
        <v>214</v>
      </c>
      <c r="D1560" s="100" t="s">
        <v>215</v>
      </c>
      <c r="E1560" s="100" t="s">
        <v>216</v>
      </c>
      <c r="F1560" s="100" t="s">
        <v>241</v>
      </c>
      <c r="G1560" s="100" t="s">
        <v>242</v>
      </c>
      <c r="H1560" s="100" t="s">
        <v>154</v>
      </c>
      <c r="I1560" s="101" t="s">
        <v>226</v>
      </c>
    </row>
    <row r="1561" spans="1:9" x14ac:dyDescent="0.2">
      <c r="A1561" s="100" t="s">
        <v>213</v>
      </c>
      <c r="B1561" s="100" t="s">
        <v>214</v>
      </c>
      <c r="D1561" s="100" t="s">
        <v>215</v>
      </c>
      <c r="E1561" s="100" t="s">
        <v>216</v>
      </c>
      <c r="F1561" s="100" t="s">
        <v>243</v>
      </c>
      <c r="G1561" s="100" t="s">
        <v>244</v>
      </c>
      <c r="H1561" s="100" t="s">
        <v>154</v>
      </c>
      <c r="I1561" s="101" t="s">
        <v>245</v>
      </c>
    </row>
    <row r="1562" spans="1:9" x14ac:dyDescent="0.2">
      <c r="A1562" s="100" t="s">
        <v>246</v>
      </c>
      <c r="B1562" s="100" t="s">
        <v>247</v>
      </c>
      <c r="D1562" s="100" t="s">
        <v>248</v>
      </c>
      <c r="E1562" s="100" t="s">
        <v>249</v>
      </c>
      <c r="F1562" s="100" t="s">
        <v>227</v>
      </c>
      <c r="G1562" s="100" t="s">
        <v>228</v>
      </c>
      <c r="H1562" s="100" t="s">
        <v>154</v>
      </c>
    </row>
    <row r="1563" spans="1:9" x14ac:dyDescent="0.2">
      <c r="A1563" s="100" t="s">
        <v>246</v>
      </c>
      <c r="B1563" s="100" t="s">
        <v>247</v>
      </c>
      <c r="D1563" s="100" t="s">
        <v>248</v>
      </c>
      <c r="E1563" s="100" t="s">
        <v>249</v>
      </c>
      <c r="F1563" s="100" t="s">
        <v>250</v>
      </c>
      <c r="G1563" s="100" t="s">
        <v>251</v>
      </c>
      <c r="H1563" s="100" t="s">
        <v>154</v>
      </c>
    </row>
    <row r="1564" spans="1:9" x14ac:dyDescent="0.2">
      <c r="A1564" s="100" t="s">
        <v>246</v>
      </c>
      <c r="B1564" s="100" t="s">
        <v>247</v>
      </c>
      <c r="D1564" s="100" t="s">
        <v>248</v>
      </c>
      <c r="E1564" s="100" t="s">
        <v>249</v>
      </c>
      <c r="F1564" s="100" t="s">
        <v>252</v>
      </c>
      <c r="G1564" s="100" t="s">
        <v>253</v>
      </c>
      <c r="H1564" s="100" t="s">
        <v>236</v>
      </c>
      <c r="I1564" s="101" t="s">
        <v>254</v>
      </c>
    </row>
    <row r="1565" spans="1:9" x14ac:dyDescent="0.2">
      <c r="A1565" s="100" t="s">
        <v>246</v>
      </c>
      <c r="B1565" s="100" t="s">
        <v>247</v>
      </c>
      <c r="D1565" s="100" t="s">
        <v>248</v>
      </c>
      <c r="E1565" s="100" t="s">
        <v>249</v>
      </c>
      <c r="F1565" s="100" t="s">
        <v>255</v>
      </c>
      <c r="G1565" s="100" t="s">
        <v>256</v>
      </c>
      <c r="H1565" s="100" t="s">
        <v>257</v>
      </c>
      <c r="I1565" s="101" t="s">
        <v>258</v>
      </c>
    </row>
    <row r="1566" spans="1:9" x14ac:dyDescent="0.2">
      <c r="A1566" s="100" t="s">
        <v>246</v>
      </c>
      <c r="B1566" s="100" t="s">
        <v>247</v>
      </c>
      <c r="D1566" s="100" t="s">
        <v>248</v>
      </c>
      <c r="E1566" s="100" t="s">
        <v>249</v>
      </c>
      <c r="F1566" s="100" t="s">
        <v>259</v>
      </c>
      <c r="G1566" s="100" t="s">
        <v>260</v>
      </c>
      <c r="H1566" s="100" t="s">
        <v>190</v>
      </c>
      <c r="I1566" s="101" t="s">
        <v>261</v>
      </c>
    </row>
    <row r="1567" spans="1:9" x14ac:dyDescent="0.2">
      <c r="A1567" s="100" t="s">
        <v>246</v>
      </c>
      <c r="B1567" s="100" t="s">
        <v>247</v>
      </c>
      <c r="D1567" s="100" t="s">
        <v>248</v>
      </c>
      <c r="E1567" s="100" t="s">
        <v>249</v>
      </c>
      <c r="F1567" s="100" t="s">
        <v>152</v>
      </c>
      <c r="G1567" s="100" t="s">
        <v>153</v>
      </c>
      <c r="H1567" s="100" t="s">
        <v>154</v>
      </c>
    </row>
    <row r="1568" spans="1:9" x14ac:dyDescent="0.2">
      <c r="A1568" s="100" t="s">
        <v>246</v>
      </c>
      <c r="B1568" s="100" t="s">
        <v>247</v>
      </c>
      <c r="D1568" s="100" t="s">
        <v>248</v>
      </c>
      <c r="E1568" s="100" t="s">
        <v>249</v>
      </c>
      <c r="F1568" s="100" t="s">
        <v>262</v>
      </c>
      <c r="G1568" s="100" t="s">
        <v>263</v>
      </c>
      <c r="H1568" s="100" t="s">
        <v>184</v>
      </c>
      <c r="I1568" s="101" t="s">
        <v>264</v>
      </c>
    </row>
    <row r="1569" spans="1:9" x14ac:dyDescent="0.2">
      <c r="A1569" s="100" t="s">
        <v>246</v>
      </c>
      <c r="B1569" s="100" t="s">
        <v>247</v>
      </c>
      <c r="D1569" s="100" t="s">
        <v>248</v>
      </c>
      <c r="E1569" s="100" t="s">
        <v>249</v>
      </c>
      <c r="F1569" s="100" t="s">
        <v>265</v>
      </c>
      <c r="G1569" s="100" t="s">
        <v>266</v>
      </c>
      <c r="H1569" s="100" t="s">
        <v>184</v>
      </c>
      <c r="I1569" s="101" t="s">
        <v>267</v>
      </c>
    </row>
    <row r="1570" spans="1:9" x14ac:dyDescent="0.2">
      <c r="A1570" s="100" t="s">
        <v>246</v>
      </c>
      <c r="B1570" s="100" t="s">
        <v>247</v>
      </c>
      <c r="D1570" s="100" t="s">
        <v>248</v>
      </c>
      <c r="E1570" s="100" t="s">
        <v>249</v>
      </c>
      <c r="F1570" s="100" t="s">
        <v>268</v>
      </c>
      <c r="G1570" s="100" t="s">
        <v>269</v>
      </c>
      <c r="H1570" s="100" t="s">
        <v>209</v>
      </c>
      <c r="I1570" s="101" t="s">
        <v>270</v>
      </c>
    </row>
    <row r="1571" spans="1:9" x14ac:dyDescent="0.2">
      <c r="A1571" s="100" t="s">
        <v>246</v>
      </c>
      <c r="B1571" s="100" t="s">
        <v>247</v>
      </c>
      <c r="D1571" s="100" t="s">
        <v>248</v>
      </c>
      <c r="E1571" s="100" t="s">
        <v>249</v>
      </c>
      <c r="F1571" s="100" t="s">
        <v>155</v>
      </c>
      <c r="G1571" s="100" t="s">
        <v>156</v>
      </c>
      <c r="H1571" s="100" t="s">
        <v>159</v>
      </c>
      <c r="I1571" s="101" t="s">
        <v>271</v>
      </c>
    </row>
    <row r="1572" spans="1:9" x14ac:dyDescent="0.2">
      <c r="A1572" s="100" t="s">
        <v>246</v>
      </c>
      <c r="B1572" s="100" t="s">
        <v>247</v>
      </c>
      <c r="D1572" s="100" t="s">
        <v>248</v>
      </c>
      <c r="E1572" s="100" t="s">
        <v>249</v>
      </c>
      <c r="F1572" s="100" t="s">
        <v>272</v>
      </c>
      <c r="G1572" s="100" t="s">
        <v>273</v>
      </c>
      <c r="H1572" s="100" t="s">
        <v>159</v>
      </c>
      <c r="I1572" s="101" t="s">
        <v>274</v>
      </c>
    </row>
    <row r="1573" spans="1:9" x14ac:dyDescent="0.2">
      <c r="A1573" s="100" t="s">
        <v>246</v>
      </c>
      <c r="B1573" s="100" t="s">
        <v>247</v>
      </c>
      <c r="D1573" s="100" t="s">
        <v>248</v>
      </c>
      <c r="E1573" s="100" t="s">
        <v>249</v>
      </c>
      <c r="F1573" s="100" t="s">
        <v>243</v>
      </c>
      <c r="G1573" s="100" t="s">
        <v>244</v>
      </c>
      <c r="H1573" s="100" t="s">
        <v>154</v>
      </c>
      <c r="I1573" s="101" t="s">
        <v>275</v>
      </c>
    </row>
    <row r="1574" spans="1:9" x14ac:dyDescent="0.2">
      <c r="A1574" s="100" t="s">
        <v>246</v>
      </c>
      <c r="B1574" s="100" t="s">
        <v>247</v>
      </c>
      <c r="D1574" s="100" t="s">
        <v>248</v>
      </c>
      <c r="E1574" s="100" t="s">
        <v>249</v>
      </c>
      <c r="F1574" s="100" t="s">
        <v>276</v>
      </c>
      <c r="G1574" s="100" t="s">
        <v>277</v>
      </c>
      <c r="H1574" s="100" t="s">
        <v>190</v>
      </c>
      <c r="I1574" s="101" t="s">
        <v>278</v>
      </c>
    </row>
    <row r="1575" spans="1:9" x14ac:dyDescent="0.2">
      <c r="A1575" s="100" t="s">
        <v>246</v>
      </c>
      <c r="B1575" s="100" t="s">
        <v>247</v>
      </c>
      <c r="D1575" s="100" t="s">
        <v>248</v>
      </c>
      <c r="E1575" s="100" t="s">
        <v>249</v>
      </c>
      <c r="F1575" s="100" t="s">
        <v>279</v>
      </c>
      <c r="G1575" s="100" t="s">
        <v>280</v>
      </c>
      <c r="H1575" s="100" t="s">
        <v>154</v>
      </c>
      <c r="I1575" s="101" t="s">
        <v>275</v>
      </c>
    </row>
    <row r="1576" spans="1:9" x14ac:dyDescent="0.2">
      <c r="A1576" s="100" t="s">
        <v>246</v>
      </c>
      <c r="B1576" s="100" t="s">
        <v>247</v>
      </c>
      <c r="D1576" s="100" t="s">
        <v>248</v>
      </c>
      <c r="E1576" s="100" t="s">
        <v>249</v>
      </c>
      <c r="F1576" s="100" t="s">
        <v>217</v>
      </c>
      <c r="G1576" s="100" t="s">
        <v>218</v>
      </c>
      <c r="H1576" s="100" t="s">
        <v>173</v>
      </c>
      <c r="I1576" s="101" t="s">
        <v>281</v>
      </c>
    </row>
    <row r="1577" spans="1:9" x14ac:dyDescent="0.2">
      <c r="A1577" s="100" t="s">
        <v>246</v>
      </c>
      <c r="B1577" s="100" t="s">
        <v>247</v>
      </c>
      <c r="D1577" s="100" t="s">
        <v>248</v>
      </c>
      <c r="E1577" s="100" t="s">
        <v>249</v>
      </c>
      <c r="F1577" s="100" t="s">
        <v>282</v>
      </c>
      <c r="G1577" s="100" t="s">
        <v>283</v>
      </c>
      <c r="H1577" s="100" t="s">
        <v>190</v>
      </c>
      <c r="I1577" s="101" t="s">
        <v>278</v>
      </c>
    </row>
    <row r="1578" spans="1:9" x14ac:dyDescent="0.2">
      <c r="A1578" s="100" t="s">
        <v>246</v>
      </c>
      <c r="B1578" s="100" t="s">
        <v>247</v>
      </c>
      <c r="D1578" s="100" t="s">
        <v>248</v>
      </c>
      <c r="E1578" s="100" t="s">
        <v>249</v>
      </c>
      <c r="F1578" s="100" t="s">
        <v>284</v>
      </c>
      <c r="G1578" s="100" t="s">
        <v>285</v>
      </c>
      <c r="H1578" s="100" t="s">
        <v>154</v>
      </c>
    </row>
    <row r="1579" spans="1:9" x14ac:dyDescent="0.2">
      <c r="A1579" s="100" t="s">
        <v>246</v>
      </c>
      <c r="B1579" s="100" t="s">
        <v>247</v>
      </c>
      <c r="D1579" s="100" t="s">
        <v>248</v>
      </c>
      <c r="E1579" s="100" t="s">
        <v>249</v>
      </c>
      <c r="F1579" s="100" t="s">
        <v>286</v>
      </c>
      <c r="G1579" s="100" t="s">
        <v>287</v>
      </c>
      <c r="H1579" s="100" t="s">
        <v>154</v>
      </c>
    </row>
    <row r="1580" spans="1:9" x14ac:dyDescent="0.2">
      <c r="A1580" s="100" t="s">
        <v>246</v>
      </c>
      <c r="B1580" s="100" t="s">
        <v>247</v>
      </c>
      <c r="D1580" s="100" t="s">
        <v>248</v>
      </c>
      <c r="E1580" s="100" t="s">
        <v>249</v>
      </c>
    </row>
  </sheetData>
  <mergeCells count="1">
    <mergeCell ref="G1:K1"/>
  </mergeCells>
  <pageMargins left="0.78740157480314965" right="0.78740157480314965" top="0.27559055118110237" bottom="0.15748031496062992" header="0.51181102362204722" footer="0.27559055118110237"/>
  <pageSetup paperSize="9"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RESULTAT 2021</vt:lpstr>
      <vt:lpstr>CS</vt:lpstr>
      <vt:lpstr>'RESULTAT 2021'!Impression_des_titres</vt:lpstr>
      <vt:lpstr>'RESULTAT 2021'!Zone_d_impression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2021-12-09T11:17:43Z</dcterms:created>
  <dcterms:modified xsi:type="dcterms:W3CDTF">2021-12-09T11:19:32Z</dcterms:modified>
</cp:coreProperties>
</file>