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 codeName="{B6124F1A-AFFB-F854-7757-9A1D4C6FC43C}"/>
  <workbookPr codeName="ThisWorkbook3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13_ncr:1_{86852E27-3A2C-43FB-868A-9BF7A2BF6EA5}" xr6:coauthVersionLast="47" xr6:coauthVersionMax="47" xr10:uidLastSave="{00000000-0000-0000-0000-000000000000}"/>
  <workbookProtection lockStructure="1"/>
  <bookViews>
    <workbookView xWindow="-120" yWindow="-120" windowWidth="29040" windowHeight="15840" tabRatio="848" xr2:uid="{00000000-000D-0000-FFFF-FFFF00000000}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Classt" sheetId="16" r:id="rId16"/>
    <sheet name="Macros" sheetId="17" r:id="rId17"/>
  </sheets>
  <externalReferences>
    <externalReference r:id="rId18"/>
  </externalReferences>
  <definedNames>
    <definedName name="__xlnm._FilterDatabase" localSheetId="0">'P1'!#REF!</definedName>
    <definedName name="__xlnm._FilterDatabase" localSheetId="9">'P10'!$A$49:$F$49</definedName>
    <definedName name="__xlnm._FilterDatabase" localSheetId="10">'P11'!$A$49:$F$49</definedName>
    <definedName name="__xlnm._FilterDatabase" localSheetId="11">'P12'!$A$49:$F$49</definedName>
    <definedName name="__xlnm._FilterDatabase" localSheetId="12">'P13'!$A$49:$F$49</definedName>
    <definedName name="__xlnm._FilterDatabase" localSheetId="13">'P14'!$A$49:$F$49</definedName>
    <definedName name="__xlnm._FilterDatabase" localSheetId="14">'P15'!$A$49:$F$49</definedName>
    <definedName name="__xlnm._FilterDatabase" localSheetId="1">'P2'!$A$49:$F$49</definedName>
    <definedName name="__xlnm._FilterDatabase" localSheetId="2">'P3'!$A$49:$F$49</definedName>
    <definedName name="__xlnm._FilterDatabase" localSheetId="3">'P4'!$A$49:$F$49</definedName>
    <definedName name="__xlnm._FilterDatabase" localSheetId="4">'P5'!$A$49:$F$49</definedName>
    <definedName name="__xlnm._FilterDatabase" localSheetId="5">'P6'!$A$49:$F$49</definedName>
    <definedName name="__xlnm._FilterDatabase" localSheetId="6">'P7'!$A$49:$F$49</definedName>
    <definedName name="__xlnm._FilterDatabase" localSheetId="7">'P8'!$A$49:$F$49</definedName>
    <definedName name="__xlnm._FilterDatabase" localSheetId="8">'P9'!$A$49:$F$49</definedName>
    <definedName name="classement1" localSheetId="9">'P10'!$A$50:$F$55</definedName>
    <definedName name="classement1" localSheetId="10">'P11'!$A$50:$F$55</definedName>
    <definedName name="classement1" localSheetId="11">'P12'!$A$50:$F$55</definedName>
    <definedName name="classement1" localSheetId="12">'P13'!$A$50:$F$55</definedName>
    <definedName name="classement1" localSheetId="13">'P14'!$A$50:$F$55</definedName>
    <definedName name="classement1" localSheetId="14">'P15'!$A$50:$F$55</definedName>
    <definedName name="classement1" localSheetId="1">'P2'!$A$50:$F$55</definedName>
    <definedName name="classement1" localSheetId="2">'P3'!$A$50:$F$55</definedName>
    <definedName name="classement1" localSheetId="3">'P4'!$A$50:$F$55</definedName>
    <definedName name="classement1" localSheetId="4">'P5'!$A$50:$F$55</definedName>
    <definedName name="classement1" localSheetId="5">'P6'!$A$50:$F$55</definedName>
    <definedName name="classement1" localSheetId="6">'P7'!$A$50:$F$55</definedName>
    <definedName name="classement1" localSheetId="7">'P8'!$A$50:$F$55</definedName>
    <definedName name="classement1" localSheetId="8">'P9'!$A$50:$F$55</definedName>
    <definedName name="classement1">'P1'!#REF!</definedName>
    <definedName name="equipes1" localSheetId="9">'P10'!$A$50:$A$55</definedName>
    <definedName name="equipes1" localSheetId="10">'P11'!$A$50:$A$55</definedName>
    <definedName name="equipes1" localSheetId="11">'P12'!$A$50:$A$55</definedName>
    <definedName name="equipes1" localSheetId="12">'P13'!$A$50:$A$55</definedName>
    <definedName name="equipes1" localSheetId="13">'P14'!$A$50:$A$55</definedName>
    <definedName name="equipes1" localSheetId="14">'P15'!$A$50:$A$55</definedName>
    <definedName name="equipes1" localSheetId="1">'P2'!$A$50:$A$55</definedName>
    <definedName name="equipes1" localSheetId="2">'P3'!$A$50:$A$55</definedName>
    <definedName name="equipes1" localSheetId="3">'P4'!$A$50:$A$55</definedName>
    <definedName name="equipes1" localSheetId="4">'P5'!$A$50:$A$55</definedName>
    <definedName name="equipes1" localSheetId="5">'P6'!$A$50:$A$55</definedName>
    <definedName name="equipes1" localSheetId="6">'P7'!$A$50:$A$55</definedName>
    <definedName name="equipes1" localSheetId="7">'P8'!$A$50:$A$55</definedName>
    <definedName name="equipes1" localSheetId="8">'P9'!$A$50:$A$55</definedName>
    <definedName name="equipes1">'P1'!#REF!</definedName>
    <definedName name="rang1" localSheetId="16">[1]P1!$G$50:$G$55</definedName>
    <definedName name="rang1" localSheetId="9">'P10'!$G$50:$G$55</definedName>
    <definedName name="rang1" localSheetId="10">'P11'!$G$50:$G$55</definedName>
    <definedName name="rang1" localSheetId="11">'P12'!$G$50:$G$55</definedName>
    <definedName name="rang1" localSheetId="12">'P13'!$G$50:$G$55</definedName>
    <definedName name="rang1" localSheetId="13">'P14'!$G$50:$G$55</definedName>
    <definedName name="rang1" localSheetId="14">'P15'!$G$50:$G$55</definedName>
    <definedName name="rang1" localSheetId="1">'P2'!$G$50:$G$55</definedName>
    <definedName name="rang1" localSheetId="2">'P3'!$G$50:$G$55</definedName>
    <definedName name="rang1" localSheetId="3">'P4'!$G$50:$G$55</definedName>
    <definedName name="rang1" localSheetId="4">'P5'!$G$50:$G$55</definedName>
    <definedName name="rang1" localSheetId="5">'P6'!$G$50:$G$55</definedName>
    <definedName name="rang1" localSheetId="6">'P7'!$G$50:$G$55</definedName>
    <definedName name="rang1" localSheetId="7">'P8'!$G$50:$G$55</definedName>
    <definedName name="rang1" localSheetId="8">'P9'!$G$50:$G$55</definedName>
    <definedName name="rang1">'P1'!#REF!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67" i="1" l="1"/>
  <c r="A18" i="1"/>
  <c r="D59" i="1"/>
  <c r="M17" i="2"/>
  <c r="M19" i="2"/>
  <c r="M23" i="2"/>
  <c r="M26" i="2"/>
  <c r="M28" i="2"/>
  <c r="M33" i="2"/>
  <c r="M40" i="2"/>
  <c r="M16" i="2"/>
  <c r="D69" i="1"/>
  <c r="F69" i="1" s="1"/>
  <c r="E69" i="1"/>
  <c r="D61" i="1"/>
  <c r="F61" i="1" s="1"/>
  <c r="E61" i="1"/>
  <c r="D53" i="1"/>
  <c r="F53" i="1" s="1"/>
  <c r="E53" i="1"/>
  <c r="D45" i="1"/>
  <c r="F45" i="1" s="1"/>
  <c r="E45" i="1"/>
  <c r="D37" i="1"/>
  <c r="F37" i="1" s="1"/>
  <c r="E37" i="1"/>
  <c r="D29" i="1"/>
  <c r="F29" i="1" s="1"/>
  <c r="E29" i="1"/>
  <c r="C69" i="1" l="1"/>
  <c r="A69" i="1"/>
  <c r="C68" i="1"/>
  <c r="A68" i="1"/>
  <c r="C67" i="1"/>
  <c r="C66" i="1"/>
  <c r="A66" i="1"/>
  <c r="C61" i="1"/>
  <c r="A61" i="1"/>
  <c r="C60" i="1"/>
  <c r="A60" i="1"/>
  <c r="C59" i="1"/>
  <c r="A59" i="1"/>
  <c r="C58" i="1"/>
  <c r="A58" i="1"/>
  <c r="C53" i="1"/>
  <c r="A53" i="1"/>
  <c r="C52" i="1"/>
  <c r="C51" i="1"/>
  <c r="A51" i="1"/>
  <c r="A50" i="1"/>
  <c r="M59" i="1" l="1"/>
  <c r="M61" i="1"/>
  <c r="M69" i="1"/>
  <c r="M53" i="1"/>
  <c r="C45" i="1"/>
  <c r="A45" i="1"/>
  <c r="C44" i="1"/>
  <c r="A44" i="1"/>
  <c r="C43" i="1"/>
  <c r="A43" i="1"/>
  <c r="C37" i="1"/>
  <c r="A37" i="1"/>
  <c r="C36" i="1"/>
  <c r="C35" i="1"/>
  <c r="A35" i="1"/>
  <c r="C34" i="1"/>
  <c r="C29" i="1"/>
  <c r="A29" i="1"/>
  <c r="A28" i="1"/>
  <c r="C27" i="1"/>
  <c r="M29" i="1" l="1"/>
  <c r="M45" i="1"/>
  <c r="M37" i="1"/>
  <c r="E68" i="1"/>
  <c r="D68" i="1"/>
  <c r="M68" i="1" s="1"/>
  <c r="E67" i="1"/>
  <c r="D67" i="1"/>
  <c r="M67" i="1" s="1"/>
  <c r="E66" i="1"/>
  <c r="D66" i="1"/>
  <c r="M66" i="1" s="1"/>
  <c r="E60" i="1"/>
  <c r="D60" i="1"/>
  <c r="M60" i="1" s="1"/>
  <c r="E59" i="1"/>
  <c r="E58" i="1"/>
  <c r="D58" i="1"/>
  <c r="F58" i="1" l="1"/>
  <c r="M58" i="1"/>
  <c r="F66" i="1"/>
  <c r="F59" i="1"/>
  <c r="F67" i="1"/>
  <c r="F60" i="1"/>
  <c r="F68" i="1"/>
  <c r="C21" i="1"/>
  <c r="A21" i="1"/>
  <c r="D21" i="1"/>
  <c r="E21" i="1"/>
  <c r="D17" i="2"/>
  <c r="D16" i="2"/>
  <c r="A20" i="1"/>
  <c r="F21" i="1" l="1"/>
  <c r="M21" i="1"/>
  <c r="D23" i="2"/>
  <c r="D24" i="2"/>
  <c r="B62" i="16" l="1"/>
  <c r="B60" i="16"/>
  <c r="B58" i="16"/>
  <c r="B56" i="16"/>
  <c r="B54" i="16"/>
  <c r="B52" i="16"/>
  <c r="B50" i="16"/>
  <c r="B48" i="16"/>
  <c r="B46" i="16"/>
  <c r="B44" i="16"/>
  <c r="B42" i="16"/>
  <c r="B40" i="16"/>
  <c r="B38" i="16"/>
  <c r="B36" i="16"/>
  <c r="B34" i="16"/>
  <c r="B32" i="16"/>
  <c r="B30" i="16"/>
  <c r="B28" i="16"/>
  <c r="B26" i="16"/>
  <c r="B24" i="16"/>
  <c r="B22" i="16"/>
  <c r="B20" i="16"/>
  <c r="B18" i="16"/>
  <c r="B16" i="16"/>
  <c r="B14" i="16"/>
  <c r="B12" i="16"/>
  <c r="B10" i="16"/>
  <c r="B8" i="16"/>
  <c r="B6" i="16"/>
  <c r="B4" i="16"/>
  <c r="L64" i="15"/>
  <c r="L63" i="15"/>
  <c r="L62" i="15"/>
  <c r="L61" i="15"/>
  <c r="L60" i="15"/>
  <c r="L59" i="15"/>
  <c r="C59" i="15" s="1"/>
  <c r="N59" i="15" s="1"/>
  <c r="I46" i="15"/>
  <c r="E46" i="15"/>
  <c r="D46" i="15"/>
  <c r="C46" i="15"/>
  <c r="A46" i="15"/>
  <c r="K46" i="15" s="1"/>
  <c r="I45" i="15"/>
  <c r="E45" i="15"/>
  <c r="D45" i="15"/>
  <c r="C45" i="15"/>
  <c r="A45" i="15"/>
  <c r="I44" i="15"/>
  <c r="E44" i="15"/>
  <c r="D44" i="15"/>
  <c r="C44" i="15"/>
  <c r="A44" i="15"/>
  <c r="K44" i="15" s="1"/>
  <c r="C41" i="15"/>
  <c r="I39" i="15"/>
  <c r="E39" i="15"/>
  <c r="D39" i="15"/>
  <c r="C39" i="15"/>
  <c r="A39" i="15"/>
  <c r="K39" i="15" s="1"/>
  <c r="I38" i="15"/>
  <c r="E38" i="15"/>
  <c r="D38" i="15"/>
  <c r="C38" i="15"/>
  <c r="A38" i="15"/>
  <c r="I37" i="15"/>
  <c r="E37" i="15"/>
  <c r="D37" i="15"/>
  <c r="C37" i="15"/>
  <c r="A37" i="15"/>
  <c r="K37" i="15" s="1"/>
  <c r="C34" i="15"/>
  <c r="I32" i="15"/>
  <c r="E32" i="15"/>
  <c r="D32" i="15"/>
  <c r="C32" i="15"/>
  <c r="A32" i="15"/>
  <c r="K32" i="15" s="1"/>
  <c r="I31" i="15"/>
  <c r="E31" i="15"/>
  <c r="D31" i="15"/>
  <c r="C31" i="15"/>
  <c r="A31" i="15"/>
  <c r="I30" i="15"/>
  <c r="E30" i="15"/>
  <c r="D30" i="15"/>
  <c r="C30" i="15"/>
  <c r="A30" i="15"/>
  <c r="K30" i="15" s="1"/>
  <c r="C27" i="15"/>
  <c r="I25" i="15"/>
  <c r="E25" i="15"/>
  <c r="D25" i="15"/>
  <c r="C25" i="15"/>
  <c r="A25" i="15"/>
  <c r="K25" i="15" s="1"/>
  <c r="I24" i="15"/>
  <c r="E24" i="15"/>
  <c r="D24" i="15"/>
  <c r="C24" i="15"/>
  <c r="A24" i="15"/>
  <c r="I23" i="15"/>
  <c r="E23" i="15"/>
  <c r="D23" i="15"/>
  <c r="C23" i="15"/>
  <c r="A23" i="15"/>
  <c r="K23" i="15" s="1"/>
  <c r="C20" i="15"/>
  <c r="I18" i="15"/>
  <c r="E18" i="15"/>
  <c r="D18" i="15"/>
  <c r="C18" i="15"/>
  <c r="A18" i="15"/>
  <c r="K18" i="15" s="1"/>
  <c r="I17" i="15"/>
  <c r="E17" i="15"/>
  <c r="D17" i="15"/>
  <c r="C17" i="15"/>
  <c r="A17" i="15"/>
  <c r="I16" i="15"/>
  <c r="E16" i="15"/>
  <c r="D16" i="15"/>
  <c r="C16" i="15"/>
  <c r="A16" i="15"/>
  <c r="K16" i="15" s="1"/>
  <c r="C13" i="15"/>
  <c r="I11" i="15"/>
  <c r="I10" i="15"/>
  <c r="I9" i="15"/>
  <c r="I8" i="15"/>
  <c r="I7" i="15"/>
  <c r="I6" i="15"/>
  <c r="O5" i="15"/>
  <c r="N5" i="15"/>
  <c r="M5" i="15"/>
  <c r="L5" i="15"/>
  <c r="K5" i="15"/>
  <c r="J5" i="15"/>
  <c r="L64" i="14"/>
  <c r="L63" i="14"/>
  <c r="L62" i="14"/>
  <c r="L61" i="14"/>
  <c r="L60" i="14"/>
  <c r="L59" i="14"/>
  <c r="I46" i="14"/>
  <c r="E46" i="14"/>
  <c r="D46" i="14"/>
  <c r="C46" i="14"/>
  <c r="A46" i="14"/>
  <c r="K46" i="14" s="1"/>
  <c r="I45" i="14"/>
  <c r="E45" i="14"/>
  <c r="D45" i="14"/>
  <c r="C45" i="14"/>
  <c r="A45" i="14"/>
  <c r="I44" i="14"/>
  <c r="E44" i="14"/>
  <c r="D44" i="14"/>
  <c r="C44" i="14"/>
  <c r="A44" i="14"/>
  <c r="K44" i="14" s="1"/>
  <c r="C41" i="14"/>
  <c r="I39" i="14"/>
  <c r="E39" i="14"/>
  <c r="D39" i="14"/>
  <c r="C39" i="14"/>
  <c r="A39" i="14"/>
  <c r="K39" i="14" s="1"/>
  <c r="I38" i="14"/>
  <c r="E38" i="14"/>
  <c r="D38" i="14"/>
  <c r="C38" i="14"/>
  <c r="A38" i="14"/>
  <c r="I37" i="14"/>
  <c r="E37" i="14"/>
  <c r="D37" i="14"/>
  <c r="C37" i="14"/>
  <c r="A37" i="14"/>
  <c r="K37" i="14" s="1"/>
  <c r="C34" i="14"/>
  <c r="I32" i="14"/>
  <c r="E32" i="14"/>
  <c r="D32" i="14"/>
  <c r="C32" i="14"/>
  <c r="A32" i="14"/>
  <c r="K32" i="14" s="1"/>
  <c r="I31" i="14"/>
  <c r="E31" i="14"/>
  <c r="D31" i="14"/>
  <c r="C31" i="14"/>
  <c r="A31" i="14"/>
  <c r="I30" i="14"/>
  <c r="E30" i="14"/>
  <c r="D30" i="14"/>
  <c r="C30" i="14"/>
  <c r="A30" i="14"/>
  <c r="K30" i="14" s="1"/>
  <c r="C27" i="14"/>
  <c r="I25" i="14"/>
  <c r="E25" i="14"/>
  <c r="D25" i="14"/>
  <c r="C25" i="14"/>
  <c r="A25" i="14"/>
  <c r="K25" i="14" s="1"/>
  <c r="I24" i="14"/>
  <c r="E24" i="14"/>
  <c r="D24" i="14"/>
  <c r="C24" i="14"/>
  <c r="A24" i="14"/>
  <c r="I23" i="14"/>
  <c r="E23" i="14"/>
  <c r="D23" i="14"/>
  <c r="C23" i="14"/>
  <c r="A23" i="14"/>
  <c r="K23" i="14" s="1"/>
  <c r="C20" i="14"/>
  <c r="I18" i="14"/>
  <c r="E18" i="14"/>
  <c r="D18" i="14"/>
  <c r="C18" i="14"/>
  <c r="A18" i="14"/>
  <c r="K18" i="14" s="1"/>
  <c r="I17" i="14"/>
  <c r="E17" i="14"/>
  <c r="D17" i="14"/>
  <c r="C17" i="14"/>
  <c r="A17" i="14"/>
  <c r="I16" i="14"/>
  <c r="E16" i="14"/>
  <c r="D16" i="14"/>
  <c r="C16" i="14"/>
  <c r="A16" i="14"/>
  <c r="K16" i="14" s="1"/>
  <c r="C13" i="14"/>
  <c r="I11" i="14"/>
  <c r="I10" i="14"/>
  <c r="I9" i="14"/>
  <c r="I8" i="14"/>
  <c r="I7" i="14"/>
  <c r="I6" i="14"/>
  <c r="O5" i="14"/>
  <c r="N5" i="14"/>
  <c r="M5" i="14"/>
  <c r="L5" i="14"/>
  <c r="K5" i="14"/>
  <c r="J5" i="14"/>
  <c r="L64" i="13"/>
  <c r="L63" i="13"/>
  <c r="L62" i="13"/>
  <c r="L61" i="13"/>
  <c r="L60" i="13"/>
  <c r="L59" i="13"/>
  <c r="C59" i="13"/>
  <c r="N59" i="13" s="1"/>
  <c r="I46" i="13"/>
  <c r="E46" i="13"/>
  <c r="D46" i="13"/>
  <c r="C46" i="13"/>
  <c r="A46" i="13"/>
  <c r="I45" i="13"/>
  <c r="E45" i="13"/>
  <c r="D45" i="13"/>
  <c r="C45" i="13"/>
  <c r="A45" i="13"/>
  <c r="I44" i="13"/>
  <c r="E44" i="13"/>
  <c r="D44" i="13"/>
  <c r="C44" i="13"/>
  <c r="A44" i="13"/>
  <c r="C41" i="13"/>
  <c r="I39" i="13"/>
  <c r="E39" i="13"/>
  <c r="D39" i="13"/>
  <c r="C39" i="13"/>
  <c r="A39" i="13"/>
  <c r="I38" i="13"/>
  <c r="E38" i="13"/>
  <c r="D38" i="13"/>
  <c r="C38" i="13"/>
  <c r="A38" i="13"/>
  <c r="I37" i="13"/>
  <c r="E37" i="13"/>
  <c r="D37" i="13"/>
  <c r="C37" i="13"/>
  <c r="A37" i="13"/>
  <c r="C34" i="13"/>
  <c r="I32" i="13"/>
  <c r="E32" i="13"/>
  <c r="D32" i="13"/>
  <c r="C32" i="13"/>
  <c r="A32" i="13"/>
  <c r="I31" i="13"/>
  <c r="E31" i="13"/>
  <c r="D31" i="13"/>
  <c r="C31" i="13"/>
  <c r="A31" i="13"/>
  <c r="I30" i="13"/>
  <c r="E30" i="13"/>
  <c r="D30" i="13"/>
  <c r="C30" i="13"/>
  <c r="A30" i="13"/>
  <c r="C27" i="13"/>
  <c r="I25" i="13"/>
  <c r="E25" i="13"/>
  <c r="D25" i="13"/>
  <c r="C25" i="13"/>
  <c r="A25" i="13"/>
  <c r="I24" i="13"/>
  <c r="E24" i="13"/>
  <c r="D24" i="13"/>
  <c r="C24" i="13"/>
  <c r="A24" i="13"/>
  <c r="I23" i="13"/>
  <c r="E23" i="13"/>
  <c r="D23" i="13"/>
  <c r="C23" i="13"/>
  <c r="A23" i="13"/>
  <c r="C20" i="13"/>
  <c r="I18" i="13"/>
  <c r="E18" i="13"/>
  <c r="D18" i="13"/>
  <c r="C18" i="13"/>
  <c r="A18" i="13"/>
  <c r="I17" i="13"/>
  <c r="E17" i="13"/>
  <c r="D17" i="13"/>
  <c r="C17" i="13"/>
  <c r="A17" i="13"/>
  <c r="I16" i="13"/>
  <c r="E16" i="13"/>
  <c r="D16" i="13"/>
  <c r="C16" i="13"/>
  <c r="A16" i="13"/>
  <c r="C13" i="13"/>
  <c r="I11" i="13"/>
  <c r="I10" i="13"/>
  <c r="I9" i="13"/>
  <c r="I8" i="13"/>
  <c r="I7" i="13"/>
  <c r="I6" i="13"/>
  <c r="O5" i="13"/>
  <c r="N5" i="13"/>
  <c r="M5" i="13"/>
  <c r="L5" i="13"/>
  <c r="K5" i="13"/>
  <c r="J5" i="13"/>
  <c r="L64" i="12"/>
  <c r="L63" i="12"/>
  <c r="L62" i="12"/>
  <c r="L61" i="12"/>
  <c r="L60" i="12"/>
  <c r="L59" i="12"/>
  <c r="I46" i="12"/>
  <c r="E46" i="12"/>
  <c r="D46" i="12"/>
  <c r="C46" i="12"/>
  <c r="A46" i="12"/>
  <c r="I45" i="12"/>
  <c r="E45" i="12"/>
  <c r="D45" i="12"/>
  <c r="C45" i="12"/>
  <c r="A45" i="12"/>
  <c r="I44" i="12"/>
  <c r="E44" i="12"/>
  <c r="D44" i="12"/>
  <c r="C44" i="12"/>
  <c r="A44" i="12"/>
  <c r="K44" i="12" s="1"/>
  <c r="C41" i="12"/>
  <c r="I39" i="12"/>
  <c r="E39" i="12"/>
  <c r="D39" i="12"/>
  <c r="C39" i="12"/>
  <c r="A39" i="12"/>
  <c r="I38" i="12"/>
  <c r="E38" i="12"/>
  <c r="D38" i="12"/>
  <c r="C38" i="12"/>
  <c r="A38" i="12"/>
  <c r="I37" i="12"/>
  <c r="E37" i="12"/>
  <c r="D37" i="12"/>
  <c r="C37" i="12"/>
  <c r="A37" i="12"/>
  <c r="K37" i="12" s="1"/>
  <c r="C34" i="12"/>
  <c r="I32" i="12"/>
  <c r="E32" i="12"/>
  <c r="D32" i="12"/>
  <c r="C32" i="12"/>
  <c r="A32" i="12"/>
  <c r="I31" i="12"/>
  <c r="E31" i="12"/>
  <c r="D31" i="12"/>
  <c r="C31" i="12"/>
  <c r="A31" i="12"/>
  <c r="I30" i="12"/>
  <c r="E30" i="12"/>
  <c r="D30" i="12"/>
  <c r="C30" i="12"/>
  <c r="A30" i="12"/>
  <c r="K30" i="12" s="1"/>
  <c r="C27" i="12"/>
  <c r="I25" i="12"/>
  <c r="E25" i="12"/>
  <c r="D25" i="12"/>
  <c r="C25" i="12"/>
  <c r="A25" i="12"/>
  <c r="I24" i="12"/>
  <c r="E24" i="12"/>
  <c r="D24" i="12"/>
  <c r="C24" i="12"/>
  <c r="A24" i="12"/>
  <c r="I23" i="12"/>
  <c r="E23" i="12"/>
  <c r="D23" i="12"/>
  <c r="C23" i="12"/>
  <c r="A23" i="12"/>
  <c r="K23" i="12" s="1"/>
  <c r="C20" i="12"/>
  <c r="I18" i="12"/>
  <c r="E18" i="12"/>
  <c r="D18" i="12"/>
  <c r="C18" i="12"/>
  <c r="A18" i="12"/>
  <c r="I17" i="12"/>
  <c r="E17" i="12"/>
  <c r="D17" i="12"/>
  <c r="C17" i="12"/>
  <c r="A17" i="12"/>
  <c r="I16" i="12"/>
  <c r="E16" i="12"/>
  <c r="D16" i="12"/>
  <c r="C16" i="12"/>
  <c r="A16" i="12"/>
  <c r="K16" i="12" s="1"/>
  <c r="C13" i="12"/>
  <c r="I11" i="12"/>
  <c r="I10" i="12"/>
  <c r="I9" i="12"/>
  <c r="I8" i="12"/>
  <c r="I7" i="12"/>
  <c r="I6" i="12"/>
  <c r="O5" i="12"/>
  <c r="N5" i="12"/>
  <c r="M5" i="12"/>
  <c r="L5" i="12"/>
  <c r="K5" i="12"/>
  <c r="J5" i="12"/>
  <c r="L64" i="11"/>
  <c r="L63" i="11"/>
  <c r="L62" i="11"/>
  <c r="L61" i="11"/>
  <c r="L60" i="11"/>
  <c r="L59" i="11"/>
  <c r="C59" i="11"/>
  <c r="N59" i="11" s="1"/>
  <c r="I46" i="11"/>
  <c r="E46" i="11"/>
  <c r="D46" i="11"/>
  <c r="C46" i="11"/>
  <c r="A46" i="11"/>
  <c r="I45" i="11"/>
  <c r="E45" i="11"/>
  <c r="D45" i="11"/>
  <c r="C45" i="11"/>
  <c r="A45" i="11"/>
  <c r="I44" i="11"/>
  <c r="E44" i="11"/>
  <c r="D44" i="11"/>
  <c r="C44" i="11"/>
  <c r="A44" i="11"/>
  <c r="K44" i="11" s="1"/>
  <c r="C41" i="11"/>
  <c r="I39" i="11"/>
  <c r="E39" i="11"/>
  <c r="D39" i="11"/>
  <c r="C39" i="11"/>
  <c r="A39" i="11"/>
  <c r="I38" i="11"/>
  <c r="E38" i="11"/>
  <c r="D38" i="11"/>
  <c r="C38" i="11"/>
  <c r="A38" i="11"/>
  <c r="I37" i="11"/>
  <c r="E37" i="11"/>
  <c r="D37" i="11"/>
  <c r="C37" i="11"/>
  <c r="A37" i="11"/>
  <c r="K37" i="11" s="1"/>
  <c r="C34" i="11"/>
  <c r="I32" i="11"/>
  <c r="E32" i="11"/>
  <c r="D32" i="11"/>
  <c r="C32" i="11"/>
  <c r="A32" i="11"/>
  <c r="I31" i="11"/>
  <c r="E31" i="11"/>
  <c r="D31" i="11"/>
  <c r="C31" i="11"/>
  <c r="A31" i="11"/>
  <c r="I30" i="11"/>
  <c r="E30" i="11"/>
  <c r="D30" i="11"/>
  <c r="C30" i="11"/>
  <c r="A30" i="11"/>
  <c r="K30" i="11" s="1"/>
  <c r="C27" i="11"/>
  <c r="I25" i="11"/>
  <c r="E25" i="11"/>
  <c r="D25" i="11"/>
  <c r="C25" i="11"/>
  <c r="A25" i="11"/>
  <c r="I24" i="11"/>
  <c r="E24" i="11"/>
  <c r="D24" i="11"/>
  <c r="C24" i="11"/>
  <c r="A24" i="11"/>
  <c r="I23" i="11"/>
  <c r="E23" i="11"/>
  <c r="D23" i="11"/>
  <c r="C23" i="11"/>
  <c r="A23" i="11"/>
  <c r="K23" i="11" s="1"/>
  <c r="C20" i="11"/>
  <c r="I18" i="11"/>
  <c r="E11" i="11" s="1"/>
  <c r="E18" i="11"/>
  <c r="D18" i="11"/>
  <c r="C18" i="11"/>
  <c r="A18" i="11"/>
  <c r="I17" i="11"/>
  <c r="E17" i="11"/>
  <c r="D17" i="11"/>
  <c r="C17" i="11"/>
  <c r="A17" i="11"/>
  <c r="I16" i="11"/>
  <c r="E16" i="11"/>
  <c r="D16" i="11"/>
  <c r="C16" i="11"/>
  <c r="A16" i="11"/>
  <c r="K16" i="11" s="1"/>
  <c r="C13" i="11"/>
  <c r="I11" i="11"/>
  <c r="I10" i="11"/>
  <c r="I9" i="11"/>
  <c r="I8" i="11"/>
  <c r="I7" i="11"/>
  <c r="I6" i="11"/>
  <c r="O5" i="11"/>
  <c r="N5" i="11"/>
  <c r="M5" i="11"/>
  <c r="L5" i="11"/>
  <c r="K5" i="11"/>
  <c r="J5" i="11"/>
  <c r="L64" i="10"/>
  <c r="L63" i="10"/>
  <c r="L62" i="10"/>
  <c r="L61" i="10"/>
  <c r="L60" i="10"/>
  <c r="L59" i="10"/>
  <c r="I46" i="10"/>
  <c r="E46" i="10"/>
  <c r="D46" i="10"/>
  <c r="C46" i="10"/>
  <c r="A46" i="10"/>
  <c r="K46" i="10" s="1"/>
  <c r="I45" i="10"/>
  <c r="E45" i="10"/>
  <c r="D45" i="10"/>
  <c r="C45" i="10"/>
  <c r="A45" i="10"/>
  <c r="I44" i="10"/>
  <c r="E44" i="10"/>
  <c r="D44" i="10"/>
  <c r="C44" i="10"/>
  <c r="A44" i="10"/>
  <c r="K44" i="10" s="1"/>
  <c r="C41" i="10"/>
  <c r="I39" i="10"/>
  <c r="E39" i="10"/>
  <c r="D39" i="10"/>
  <c r="C39" i="10"/>
  <c r="A39" i="10"/>
  <c r="K39" i="10" s="1"/>
  <c r="I38" i="10"/>
  <c r="E38" i="10"/>
  <c r="D38" i="10"/>
  <c r="C38" i="10"/>
  <c r="A38" i="10"/>
  <c r="I37" i="10"/>
  <c r="E37" i="10"/>
  <c r="D37" i="10"/>
  <c r="C37" i="10"/>
  <c r="A37" i="10"/>
  <c r="K37" i="10" s="1"/>
  <c r="C34" i="10"/>
  <c r="I32" i="10"/>
  <c r="E32" i="10"/>
  <c r="D32" i="10"/>
  <c r="C32" i="10"/>
  <c r="A32" i="10"/>
  <c r="K32" i="10" s="1"/>
  <c r="I31" i="10"/>
  <c r="E31" i="10"/>
  <c r="D31" i="10"/>
  <c r="C31" i="10"/>
  <c r="A31" i="10"/>
  <c r="I30" i="10"/>
  <c r="E30" i="10"/>
  <c r="D30" i="10"/>
  <c r="C30" i="10"/>
  <c r="A30" i="10"/>
  <c r="K30" i="10" s="1"/>
  <c r="C27" i="10"/>
  <c r="I25" i="10"/>
  <c r="E25" i="10"/>
  <c r="D25" i="10"/>
  <c r="C25" i="10"/>
  <c r="A25" i="10"/>
  <c r="K25" i="10" s="1"/>
  <c r="I24" i="10"/>
  <c r="E24" i="10"/>
  <c r="D24" i="10"/>
  <c r="C24" i="10"/>
  <c r="A24" i="10"/>
  <c r="I23" i="10"/>
  <c r="E23" i="10"/>
  <c r="D23" i="10"/>
  <c r="C23" i="10"/>
  <c r="A23" i="10"/>
  <c r="K23" i="10" s="1"/>
  <c r="C20" i="10"/>
  <c r="I18" i="10"/>
  <c r="E18" i="10"/>
  <c r="D18" i="10"/>
  <c r="C18" i="10"/>
  <c r="A18" i="10"/>
  <c r="K18" i="10" s="1"/>
  <c r="I17" i="10"/>
  <c r="E17" i="10"/>
  <c r="D17" i="10"/>
  <c r="C17" i="10"/>
  <c r="A17" i="10"/>
  <c r="K17" i="10" s="1"/>
  <c r="I16" i="10"/>
  <c r="E16" i="10"/>
  <c r="D16" i="10"/>
  <c r="C16" i="10"/>
  <c r="A16" i="10"/>
  <c r="K16" i="10" s="1"/>
  <c r="C13" i="10"/>
  <c r="I11" i="10"/>
  <c r="I10" i="10"/>
  <c r="I9" i="10"/>
  <c r="I8" i="10"/>
  <c r="I7" i="10"/>
  <c r="I6" i="10"/>
  <c r="O5" i="10"/>
  <c r="N5" i="10"/>
  <c r="M5" i="10"/>
  <c r="L5" i="10"/>
  <c r="K5" i="10"/>
  <c r="J5" i="10"/>
  <c r="L64" i="9"/>
  <c r="L63" i="9"/>
  <c r="L62" i="9"/>
  <c r="L61" i="9"/>
  <c r="L60" i="9"/>
  <c r="L59" i="9"/>
  <c r="C59" i="9"/>
  <c r="N59" i="9" s="1"/>
  <c r="I46" i="9"/>
  <c r="E46" i="9"/>
  <c r="D46" i="9"/>
  <c r="C46" i="9"/>
  <c r="A46" i="9"/>
  <c r="I45" i="9"/>
  <c r="E45" i="9"/>
  <c r="D45" i="9"/>
  <c r="C45" i="9"/>
  <c r="A45" i="9"/>
  <c r="I44" i="9"/>
  <c r="E44" i="9"/>
  <c r="D44" i="9"/>
  <c r="C44" i="9"/>
  <c r="A44" i="9"/>
  <c r="K44" i="9" s="1"/>
  <c r="C41" i="9"/>
  <c r="I39" i="9"/>
  <c r="E39" i="9"/>
  <c r="D39" i="9"/>
  <c r="C39" i="9"/>
  <c r="A39" i="9"/>
  <c r="I38" i="9"/>
  <c r="E38" i="9"/>
  <c r="D38" i="9"/>
  <c r="C38" i="9"/>
  <c r="A38" i="9"/>
  <c r="I37" i="9"/>
  <c r="E37" i="9"/>
  <c r="D37" i="9"/>
  <c r="C37" i="9"/>
  <c r="A37" i="9"/>
  <c r="K37" i="9" s="1"/>
  <c r="C34" i="9"/>
  <c r="I32" i="9"/>
  <c r="E32" i="9"/>
  <c r="D32" i="9"/>
  <c r="C32" i="9"/>
  <c r="A32" i="9"/>
  <c r="I31" i="9"/>
  <c r="E31" i="9"/>
  <c r="D31" i="9"/>
  <c r="C31" i="9"/>
  <c r="A31" i="9"/>
  <c r="I30" i="9"/>
  <c r="E30" i="9"/>
  <c r="D30" i="9"/>
  <c r="C30" i="9"/>
  <c r="A30" i="9"/>
  <c r="K30" i="9" s="1"/>
  <c r="C27" i="9"/>
  <c r="I25" i="9"/>
  <c r="E25" i="9"/>
  <c r="D25" i="9"/>
  <c r="C25" i="9"/>
  <c r="A25" i="9"/>
  <c r="I24" i="9"/>
  <c r="E24" i="9"/>
  <c r="D24" i="9"/>
  <c r="C24" i="9"/>
  <c r="A24" i="9"/>
  <c r="I23" i="9"/>
  <c r="E23" i="9"/>
  <c r="D23" i="9"/>
  <c r="C23" i="9"/>
  <c r="A23" i="9"/>
  <c r="K23" i="9" s="1"/>
  <c r="C20" i="9"/>
  <c r="I18" i="9"/>
  <c r="E18" i="9"/>
  <c r="D18" i="9"/>
  <c r="C18" i="9"/>
  <c r="A18" i="9"/>
  <c r="I17" i="9"/>
  <c r="E17" i="9"/>
  <c r="D17" i="9"/>
  <c r="C17" i="9"/>
  <c r="A17" i="9"/>
  <c r="I16" i="9"/>
  <c r="E16" i="9"/>
  <c r="D16" i="9"/>
  <c r="C16" i="9"/>
  <c r="A16" i="9"/>
  <c r="K16" i="9" s="1"/>
  <c r="C13" i="9"/>
  <c r="I11" i="9"/>
  <c r="I10" i="9"/>
  <c r="I9" i="9"/>
  <c r="I8" i="9"/>
  <c r="I7" i="9"/>
  <c r="I6" i="9"/>
  <c r="O5" i="9"/>
  <c r="N5" i="9"/>
  <c r="M5" i="9"/>
  <c r="L5" i="9"/>
  <c r="K5" i="9"/>
  <c r="J5" i="9"/>
  <c r="L64" i="8"/>
  <c r="L63" i="8"/>
  <c r="L62" i="8"/>
  <c r="L61" i="8"/>
  <c r="L60" i="8"/>
  <c r="L59" i="8"/>
  <c r="I46" i="8"/>
  <c r="E46" i="8"/>
  <c r="D46" i="8"/>
  <c r="C46" i="8"/>
  <c r="A46" i="8"/>
  <c r="K46" i="8" s="1"/>
  <c r="I45" i="8"/>
  <c r="E45" i="8"/>
  <c r="D45" i="8"/>
  <c r="C45" i="8"/>
  <c r="A45" i="8"/>
  <c r="I44" i="8"/>
  <c r="E44" i="8"/>
  <c r="D44" i="8"/>
  <c r="C44" i="8"/>
  <c r="A44" i="8"/>
  <c r="C41" i="8"/>
  <c r="I39" i="8"/>
  <c r="E39" i="8"/>
  <c r="D39" i="8"/>
  <c r="C39" i="8"/>
  <c r="A39" i="8"/>
  <c r="K39" i="8" s="1"/>
  <c r="I38" i="8"/>
  <c r="E38" i="8"/>
  <c r="D38" i="8"/>
  <c r="C38" i="8"/>
  <c r="A38" i="8"/>
  <c r="I37" i="8"/>
  <c r="E37" i="8"/>
  <c r="D37" i="8"/>
  <c r="C37" i="8"/>
  <c r="A37" i="8"/>
  <c r="C34" i="8"/>
  <c r="I32" i="8"/>
  <c r="E32" i="8"/>
  <c r="D32" i="8"/>
  <c r="C32" i="8"/>
  <c r="A32" i="8"/>
  <c r="K32" i="8" s="1"/>
  <c r="I31" i="8"/>
  <c r="E31" i="8"/>
  <c r="D31" i="8"/>
  <c r="C31" i="8"/>
  <c r="A31" i="8"/>
  <c r="I30" i="8"/>
  <c r="E30" i="8"/>
  <c r="D30" i="8"/>
  <c r="C30" i="8"/>
  <c r="A30" i="8"/>
  <c r="C27" i="8"/>
  <c r="I25" i="8"/>
  <c r="E25" i="8"/>
  <c r="D25" i="8"/>
  <c r="C25" i="8"/>
  <c r="A25" i="8"/>
  <c r="K25" i="8" s="1"/>
  <c r="I24" i="8"/>
  <c r="E24" i="8"/>
  <c r="D24" i="8"/>
  <c r="C24" i="8"/>
  <c r="A24" i="8"/>
  <c r="K24" i="8" s="1"/>
  <c r="I23" i="8"/>
  <c r="E23" i="8"/>
  <c r="D23" i="8"/>
  <c r="C23" i="8"/>
  <c r="A23" i="8"/>
  <c r="C20" i="8"/>
  <c r="I18" i="8"/>
  <c r="E18" i="8"/>
  <c r="D18" i="8"/>
  <c r="C18" i="8"/>
  <c r="A18" i="8"/>
  <c r="K18" i="8" s="1"/>
  <c r="I17" i="8"/>
  <c r="E17" i="8"/>
  <c r="D17" i="8"/>
  <c r="C17" i="8"/>
  <c r="A17" i="8"/>
  <c r="K17" i="8" s="1"/>
  <c r="I16" i="8"/>
  <c r="E16" i="8"/>
  <c r="D16" i="8"/>
  <c r="C16" i="8"/>
  <c r="A16" i="8"/>
  <c r="C13" i="8"/>
  <c r="I11" i="8"/>
  <c r="I10" i="8"/>
  <c r="I9" i="8"/>
  <c r="I8" i="8"/>
  <c r="I7" i="8"/>
  <c r="I6" i="8"/>
  <c r="O5" i="8"/>
  <c r="N5" i="8"/>
  <c r="M5" i="8"/>
  <c r="L5" i="8"/>
  <c r="K5" i="8"/>
  <c r="J5" i="8"/>
  <c r="L64" i="7"/>
  <c r="L63" i="7"/>
  <c r="L62" i="7"/>
  <c r="L61" i="7"/>
  <c r="L60" i="7"/>
  <c r="L59" i="7"/>
  <c r="C59" i="7" s="1"/>
  <c r="N59" i="7" s="1"/>
  <c r="I46" i="7"/>
  <c r="E46" i="7"/>
  <c r="D46" i="7"/>
  <c r="C46" i="7"/>
  <c r="A46" i="7"/>
  <c r="I45" i="7"/>
  <c r="E45" i="7"/>
  <c r="D45" i="7"/>
  <c r="C45" i="7"/>
  <c r="A45" i="7"/>
  <c r="I44" i="7"/>
  <c r="E44" i="7"/>
  <c r="D44" i="7"/>
  <c r="C44" i="7"/>
  <c r="A44" i="7"/>
  <c r="K44" i="7" s="1"/>
  <c r="C41" i="7"/>
  <c r="I39" i="7"/>
  <c r="E39" i="7"/>
  <c r="D39" i="7"/>
  <c r="C39" i="7"/>
  <c r="A39" i="7"/>
  <c r="I38" i="7"/>
  <c r="E38" i="7"/>
  <c r="D38" i="7"/>
  <c r="C38" i="7"/>
  <c r="A38" i="7"/>
  <c r="I37" i="7"/>
  <c r="E37" i="7"/>
  <c r="D37" i="7"/>
  <c r="C37" i="7"/>
  <c r="A37" i="7"/>
  <c r="K37" i="7" s="1"/>
  <c r="C34" i="7"/>
  <c r="I32" i="7"/>
  <c r="E32" i="7"/>
  <c r="D32" i="7"/>
  <c r="C32" i="7"/>
  <c r="A32" i="7"/>
  <c r="I31" i="7"/>
  <c r="E31" i="7"/>
  <c r="D31" i="7"/>
  <c r="C31" i="7"/>
  <c r="A31" i="7"/>
  <c r="I30" i="7"/>
  <c r="E30" i="7"/>
  <c r="D30" i="7"/>
  <c r="C30" i="7"/>
  <c r="A30" i="7"/>
  <c r="K30" i="7" s="1"/>
  <c r="C27" i="7"/>
  <c r="I25" i="7"/>
  <c r="E25" i="7"/>
  <c r="D25" i="7"/>
  <c r="C25" i="7"/>
  <c r="A25" i="7"/>
  <c r="I24" i="7"/>
  <c r="E24" i="7"/>
  <c r="D24" i="7"/>
  <c r="C24" i="7"/>
  <c r="A24" i="7"/>
  <c r="I23" i="7"/>
  <c r="E23" i="7"/>
  <c r="D23" i="7"/>
  <c r="C23" i="7"/>
  <c r="A23" i="7"/>
  <c r="K23" i="7" s="1"/>
  <c r="C20" i="7"/>
  <c r="I18" i="7"/>
  <c r="E18" i="7"/>
  <c r="D18" i="7"/>
  <c r="C18" i="7"/>
  <c r="A18" i="7"/>
  <c r="I17" i="7"/>
  <c r="E17" i="7"/>
  <c r="D17" i="7"/>
  <c r="C17" i="7"/>
  <c r="A17" i="7"/>
  <c r="I16" i="7"/>
  <c r="E16" i="7"/>
  <c r="D16" i="7"/>
  <c r="C16" i="7"/>
  <c r="A16" i="7"/>
  <c r="K16" i="7" s="1"/>
  <c r="C13" i="7"/>
  <c r="I11" i="7"/>
  <c r="I10" i="7"/>
  <c r="I9" i="7"/>
  <c r="I8" i="7"/>
  <c r="I7" i="7"/>
  <c r="I6" i="7"/>
  <c r="O5" i="7"/>
  <c r="N5" i="7"/>
  <c r="M5" i="7"/>
  <c r="L5" i="7"/>
  <c r="K5" i="7"/>
  <c r="J5" i="7"/>
  <c r="L64" i="6"/>
  <c r="L63" i="6"/>
  <c r="L62" i="6"/>
  <c r="L61" i="6"/>
  <c r="L60" i="6"/>
  <c r="L59" i="6"/>
  <c r="I46" i="6"/>
  <c r="E46" i="6"/>
  <c r="D46" i="6"/>
  <c r="C46" i="6"/>
  <c r="A46" i="6"/>
  <c r="K46" i="6" s="1"/>
  <c r="I45" i="6"/>
  <c r="E45" i="6"/>
  <c r="D45" i="6"/>
  <c r="C45" i="6"/>
  <c r="A45" i="6"/>
  <c r="I44" i="6"/>
  <c r="E44" i="6"/>
  <c r="D44" i="6"/>
  <c r="C44" i="6"/>
  <c r="A44" i="6"/>
  <c r="K44" i="6" s="1"/>
  <c r="C41" i="6"/>
  <c r="I39" i="6"/>
  <c r="E39" i="6"/>
  <c r="D39" i="6"/>
  <c r="C39" i="6"/>
  <c r="A39" i="6"/>
  <c r="K39" i="6" s="1"/>
  <c r="I38" i="6"/>
  <c r="E38" i="6"/>
  <c r="D38" i="6"/>
  <c r="C38" i="6"/>
  <c r="A38" i="6"/>
  <c r="I37" i="6"/>
  <c r="E37" i="6"/>
  <c r="D37" i="6"/>
  <c r="C37" i="6"/>
  <c r="A37" i="6"/>
  <c r="K37" i="6" s="1"/>
  <c r="C34" i="6"/>
  <c r="I32" i="6"/>
  <c r="E32" i="6"/>
  <c r="D32" i="6"/>
  <c r="C32" i="6"/>
  <c r="A32" i="6"/>
  <c r="K32" i="6" s="1"/>
  <c r="I31" i="6"/>
  <c r="E31" i="6"/>
  <c r="D31" i="6"/>
  <c r="C31" i="6"/>
  <c r="A31" i="6"/>
  <c r="I30" i="6"/>
  <c r="E30" i="6"/>
  <c r="D30" i="6"/>
  <c r="C30" i="6"/>
  <c r="A30" i="6"/>
  <c r="K30" i="6" s="1"/>
  <c r="C27" i="6"/>
  <c r="I25" i="6"/>
  <c r="E25" i="6"/>
  <c r="D25" i="6"/>
  <c r="C25" i="6"/>
  <c r="A25" i="6"/>
  <c r="K25" i="6" s="1"/>
  <c r="I24" i="6"/>
  <c r="E24" i="6"/>
  <c r="D24" i="6"/>
  <c r="C24" i="6"/>
  <c r="A24" i="6"/>
  <c r="I23" i="6"/>
  <c r="E23" i="6"/>
  <c r="D23" i="6"/>
  <c r="C23" i="6"/>
  <c r="A23" i="6"/>
  <c r="K23" i="6" s="1"/>
  <c r="C20" i="6"/>
  <c r="I18" i="6"/>
  <c r="E18" i="6"/>
  <c r="D18" i="6"/>
  <c r="C18" i="6"/>
  <c r="A18" i="6"/>
  <c r="K18" i="6" s="1"/>
  <c r="I17" i="6"/>
  <c r="E17" i="6"/>
  <c r="D17" i="6"/>
  <c r="C17" i="6"/>
  <c r="A17" i="6"/>
  <c r="I16" i="6"/>
  <c r="E16" i="6"/>
  <c r="D16" i="6"/>
  <c r="C16" i="6"/>
  <c r="A16" i="6"/>
  <c r="K16" i="6" s="1"/>
  <c r="C13" i="6"/>
  <c r="I11" i="6"/>
  <c r="I10" i="6"/>
  <c r="I9" i="6"/>
  <c r="I8" i="6"/>
  <c r="I7" i="6"/>
  <c r="I6" i="6"/>
  <c r="O5" i="6"/>
  <c r="N5" i="6"/>
  <c r="M5" i="6"/>
  <c r="L5" i="6"/>
  <c r="K5" i="6"/>
  <c r="J5" i="6"/>
  <c r="L64" i="5"/>
  <c r="L63" i="5"/>
  <c r="L62" i="5"/>
  <c r="L61" i="5"/>
  <c r="L60" i="5"/>
  <c r="L59" i="5"/>
  <c r="C59" i="5"/>
  <c r="N59" i="5" s="1"/>
  <c r="I46" i="5"/>
  <c r="E46" i="5"/>
  <c r="D46" i="5"/>
  <c r="C46" i="5"/>
  <c r="A46" i="5"/>
  <c r="I45" i="5"/>
  <c r="E45" i="5"/>
  <c r="D45" i="5"/>
  <c r="C45" i="5"/>
  <c r="A45" i="5"/>
  <c r="I44" i="5"/>
  <c r="E44" i="5"/>
  <c r="D44" i="5"/>
  <c r="C44" i="5"/>
  <c r="A44" i="5"/>
  <c r="C41" i="5"/>
  <c r="I39" i="5"/>
  <c r="E39" i="5"/>
  <c r="D39" i="5"/>
  <c r="C39" i="5"/>
  <c r="A39" i="5"/>
  <c r="I38" i="5"/>
  <c r="E38" i="5"/>
  <c r="D38" i="5"/>
  <c r="C38" i="5"/>
  <c r="A38" i="5"/>
  <c r="I37" i="5"/>
  <c r="E37" i="5"/>
  <c r="D37" i="5"/>
  <c r="C37" i="5"/>
  <c r="A37" i="5"/>
  <c r="C34" i="5"/>
  <c r="I32" i="5"/>
  <c r="E32" i="5"/>
  <c r="D32" i="5"/>
  <c r="C32" i="5"/>
  <c r="A32" i="5"/>
  <c r="I31" i="5"/>
  <c r="E31" i="5"/>
  <c r="D31" i="5"/>
  <c r="C31" i="5"/>
  <c r="A31" i="5"/>
  <c r="I30" i="5"/>
  <c r="E30" i="5"/>
  <c r="D30" i="5"/>
  <c r="C30" i="5"/>
  <c r="A30" i="5"/>
  <c r="C27" i="5"/>
  <c r="I25" i="5"/>
  <c r="E25" i="5"/>
  <c r="D25" i="5"/>
  <c r="C25" i="5"/>
  <c r="A25" i="5"/>
  <c r="I24" i="5"/>
  <c r="E24" i="5"/>
  <c r="D24" i="5"/>
  <c r="C24" i="5"/>
  <c r="A24" i="5"/>
  <c r="I23" i="5"/>
  <c r="E23" i="5"/>
  <c r="D23" i="5"/>
  <c r="C23" i="5"/>
  <c r="A23" i="5"/>
  <c r="C20" i="5"/>
  <c r="I18" i="5"/>
  <c r="E18" i="5"/>
  <c r="D18" i="5"/>
  <c r="C18" i="5"/>
  <c r="A18" i="5"/>
  <c r="I17" i="5"/>
  <c r="E17" i="5"/>
  <c r="D17" i="5"/>
  <c r="C17" i="5"/>
  <c r="A17" i="5"/>
  <c r="I16" i="5"/>
  <c r="E16" i="5"/>
  <c r="D16" i="5"/>
  <c r="C16" i="5"/>
  <c r="A16" i="5"/>
  <c r="C13" i="5"/>
  <c r="I11" i="5"/>
  <c r="I10" i="5"/>
  <c r="I9" i="5"/>
  <c r="I8" i="5"/>
  <c r="I7" i="5"/>
  <c r="I6" i="5"/>
  <c r="O5" i="5"/>
  <c r="N5" i="5"/>
  <c r="M5" i="5"/>
  <c r="L5" i="5"/>
  <c r="K5" i="5"/>
  <c r="J5" i="5"/>
  <c r="L64" i="4"/>
  <c r="L63" i="4"/>
  <c r="L62" i="4"/>
  <c r="L61" i="4"/>
  <c r="L60" i="4"/>
  <c r="L59" i="4"/>
  <c r="I46" i="4"/>
  <c r="E46" i="4"/>
  <c r="D46" i="4"/>
  <c r="C46" i="4"/>
  <c r="A46" i="4"/>
  <c r="I45" i="4"/>
  <c r="E45" i="4"/>
  <c r="D45" i="4"/>
  <c r="C45" i="4"/>
  <c r="A45" i="4"/>
  <c r="K45" i="4" s="1"/>
  <c r="I44" i="4"/>
  <c r="E44" i="4"/>
  <c r="D44" i="4"/>
  <c r="C44" i="4"/>
  <c r="A44" i="4"/>
  <c r="K44" i="4" s="1"/>
  <c r="C41" i="4"/>
  <c r="I39" i="4"/>
  <c r="E39" i="4"/>
  <c r="D39" i="4"/>
  <c r="C39" i="4"/>
  <c r="A39" i="4"/>
  <c r="I38" i="4"/>
  <c r="E38" i="4"/>
  <c r="D38" i="4"/>
  <c r="C38" i="4"/>
  <c r="A38" i="4"/>
  <c r="K38" i="4" s="1"/>
  <c r="I37" i="4"/>
  <c r="E37" i="4"/>
  <c r="D37" i="4"/>
  <c r="C37" i="4"/>
  <c r="A37" i="4"/>
  <c r="K37" i="4" s="1"/>
  <c r="C34" i="4"/>
  <c r="I32" i="4"/>
  <c r="E32" i="4"/>
  <c r="D32" i="4"/>
  <c r="C32" i="4"/>
  <c r="A32" i="4"/>
  <c r="I31" i="4"/>
  <c r="E31" i="4"/>
  <c r="D31" i="4"/>
  <c r="C31" i="4"/>
  <c r="A31" i="4"/>
  <c r="K31" i="4" s="1"/>
  <c r="I30" i="4"/>
  <c r="E30" i="4"/>
  <c r="D30" i="4"/>
  <c r="C30" i="4"/>
  <c r="A30" i="4"/>
  <c r="K30" i="4" s="1"/>
  <c r="C27" i="4"/>
  <c r="I25" i="4"/>
  <c r="E25" i="4"/>
  <c r="D25" i="4"/>
  <c r="C25" i="4"/>
  <c r="A25" i="4"/>
  <c r="I24" i="4"/>
  <c r="E24" i="4"/>
  <c r="D24" i="4"/>
  <c r="C24" i="4"/>
  <c r="A24" i="4"/>
  <c r="K24" i="4" s="1"/>
  <c r="I23" i="4"/>
  <c r="E23" i="4"/>
  <c r="D23" i="4"/>
  <c r="L6" i="4" s="1"/>
  <c r="J8" i="4" s="1"/>
  <c r="C23" i="4"/>
  <c r="A23" i="4"/>
  <c r="K23" i="4" s="1"/>
  <c r="C20" i="4"/>
  <c r="I18" i="4"/>
  <c r="E18" i="4"/>
  <c r="D18" i="4"/>
  <c r="C18" i="4"/>
  <c r="A18" i="4"/>
  <c r="I17" i="4"/>
  <c r="E17" i="4"/>
  <c r="D17" i="4"/>
  <c r="C17" i="4"/>
  <c r="A17" i="4"/>
  <c r="K17" i="4" s="1"/>
  <c r="I16" i="4"/>
  <c r="E16" i="4"/>
  <c r="D16" i="4"/>
  <c r="C16" i="4"/>
  <c r="A16" i="4"/>
  <c r="K16" i="4" s="1"/>
  <c r="C13" i="4"/>
  <c r="I11" i="4"/>
  <c r="I10" i="4"/>
  <c r="I9" i="4"/>
  <c r="I8" i="4"/>
  <c r="I7" i="4"/>
  <c r="I6" i="4"/>
  <c r="O5" i="4"/>
  <c r="N5" i="4"/>
  <c r="M5" i="4"/>
  <c r="L5" i="4"/>
  <c r="K5" i="4"/>
  <c r="J5" i="4"/>
  <c r="L64" i="3"/>
  <c r="L63" i="3"/>
  <c r="L62" i="3"/>
  <c r="L61" i="3"/>
  <c r="L60" i="3"/>
  <c r="L59" i="3"/>
  <c r="C59" i="3"/>
  <c r="N59" i="3" s="1"/>
  <c r="I46" i="3"/>
  <c r="E46" i="3"/>
  <c r="D46" i="3"/>
  <c r="C46" i="3"/>
  <c r="A46" i="3"/>
  <c r="K46" i="3" s="1"/>
  <c r="I45" i="3"/>
  <c r="E45" i="3"/>
  <c r="D45" i="3"/>
  <c r="C45" i="3"/>
  <c r="A45" i="3"/>
  <c r="I44" i="3"/>
  <c r="E44" i="3"/>
  <c r="D44" i="3"/>
  <c r="C44" i="3"/>
  <c r="A44" i="3"/>
  <c r="C41" i="3"/>
  <c r="I39" i="3"/>
  <c r="E39" i="3"/>
  <c r="D39" i="3"/>
  <c r="C39" i="3"/>
  <c r="A39" i="3"/>
  <c r="K39" i="3" s="1"/>
  <c r="I38" i="3"/>
  <c r="E38" i="3"/>
  <c r="D38" i="3"/>
  <c r="C38" i="3"/>
  <c r="A38" i="3"/>
  <c r="I37" i="3"/>
  <c r="E37" i="3"/>
  <c r="D37" i="3"/>
  <c r="C37" i="3"/>
  <c r="A37" i="3"/>
  <c r="K37" i="3" s="1"/>
  <c r="C34" i="3"/>
  <c r="I32" i="3"/>
  <c r="E32" i="3"/>
  <c r="D32" i="3"/>
  <c r="C32" i="3"/>
  <c r="A32" i="3"/>
  <c r="K32" i="3" s="1"/>
  <c r="I31" i="3"/>
  <c r="E31" i="3"/>
  <c r="D31" i="3"/>
  <c r="C31" i="3"/>
  <c r="A31" i="3"/>
  <c r="I30" i="3"/>
  <c r="E30" i="3"/>
  <c r="D30" i="3"/>
  <c r="C30" i="3"/>
  <c r="A30" i="3"/>
  <c r="K30" i="3" s="1"/>
  <c r="C27" i="3"/>
  <c r="I25" i="3"/>
  <c r="E25" i="3"/>
  <c r="D25" i="3"/>
  <c r="C25" i="3"/>
  <c r="A25" i="3"/>
  <c r="K25" i="3" s="1"/>
  <c r="I24" i="3"/>
  <c r="E24" i="3"/>
  <c r="D24" i="3"/>
  <c r="C24" i="3"/>
  <c r="A24" i="3"/>
  <c r="I23" i="3"/>
  <c r="E23" i="3"/>
  <c r="D23" i="3"/>
  <c r="C23" i="3"/>
  <c r="A23" i="3"/>
  <c r="K23" i="3" s="1"/>
  <c r="C20" i="3"/>
  <c r="I18" i="3"/>
  <c r="E11" i="3" s="1"/>
  <c r="E18" i="3"/>
  <c r="D18" i="3"/>
  <c r="C18" i="3"/>
  <c r="A18" i="3"/>
  <c r="K18" i="3" s="1"/>
  <c r="I17" i="3"/>
  <c r="E17" i="3"/>
  <c r="D17" i="3"/>
  <c r="C17" i="3"/>
  <c r="A17" i="3"/>
  <c r="I16" i="3"/>
  <c r="E16" i="3"/>
  <c r="D16" i="3"/>
  <c r="C16" i="3"/>
  <c r="A16" i="3"/>
  <c r="K16" i="3" s="1"/>
  <c r="C13" i="3"/>
  <c r="I11" i="3"/>
  <c r="I10" i="3"/>
  <c r="I9" i="3"/>
  <c r="I8" i="3"/>
  <c r="I7" i="3"/>
  <c r="I6" i="3"/>
  <c r="O5" i="3"/>
  <c r="N5" i="3"/>
  <c r="M5" i="3"/>
  <c r="L5" i="3"/>
  <c r="K5" i="3"/>
  <c r="J5" i="3"/>
  <c r="L64" i="2"/>
  <c r="L63" i="2"/>
  <c r="L62" i="2"/>
  <c r="L61" i="2"/>
  <c r="L60" i="2"/>
  <c r="L59" i="2"/>
  <c r="I46" i="2"/>
  <c r="E46" i="2"/>
  <c r="M46" i="2" s="1"/>
  <c r="D46" i="2"/>
  <c r="C46" i="2"/>
  <c r="A46" i="2"/>
  <c r="K46" i="2" s="1"/>
  <c r="I45" i="2"/>
  <c r="E45" i="2"/>
  <c r="M45" i="2" s="1"/>
  <c r="D45" i="2"/>
  <c r="C45" i="2"/>
  <c r="A45" i="2"/>
  <c r="I44" i="2"/>
  <c r="E44" i="2"/>
  <c r="M44" i="2" s="1"/>
  <c r="D44" i="2"/>
  <c r="C44" i="2"/>
  <c r="A44" i="2"/>
  <c r="K44" i="2" s="1"/>
  <c r="C41" i="2"/>
  <c r="I39" i="2"/>
  <c r="E39" i="2"/>
  <c r="M39" i="2" s="1"/>
  <c r="D39" i="2"/>
  <c r="C39" i="2"/>
  <c r="A39" i="2"/>
  <c r="K39" i="2" s="1"/>
  <c r="I38" i="2"/>
  <c r="E38" i="2"/>
  <c r="M38" i="2" s="1"/>
  <c r="D38" i="2"/>
  <c r="C38" i="2"/>
  <c r="A38" i="2"/>
  <c r="I37" i="2"/>
  <c r="E37" i="2"/>
  <c r="M37" i="2" s="1"/>
  <c r="D37" i="2"/>
  <c r="M6" i="2" s="1"/>
  <c r="J9" i="2" s="1"/>
  <c r="C37" i="2"/>
  <c r="A37" i="2"/>
  <c r="K37" i="2" s="1"/>
  <c r="C34" i="2"/>
  <c r="I32" i="2"/>
  <c r="E32" i="2"/>
  <c r="M32" i="2" s="1"/>
  <c r="D32" i="2"/>
  <c r="C32" i="2"/>
  <c r="A32" i="2"/>
  <c r="K32" i="2" s="1"/>
  <c r="I31" i="2"/>
  <c r="E31" i="2"/>
  <c r="M31" i="2" s="1"/>
  <c r="D31" i="2"/>
  <c r="C31" i="2"/>
  <c r="A31" i="2"/>
  <c r="K31" i="2" s="1"/>
  <c r="I30" i="2"/>
  <c r="E30" i="2"/>
  <c r="M30" i="2" s="1"/>
  <c r="D30" i="2"/>
  <c r="C30" i="2"/>
  <c r="A30" i="2"/>
  <c r="K30" i="2" s="1"/>
  <c r="C27" i="2"/>
  <c r="I25" i="2"/>
  <c r="E25" i="2"/>
  <c r="M25" i="2" s="1"/>
  <c r="D25" i="2"/>
  <c r="C25" i="2"/>
  <c r="A25" i="2"/>
  <c r="K25" i="2" s="1"/>
  <c r="I24" i="2"/>
  <c r="E24" i="2"/>
  <c r="M24" i="2" s="1"/>
  <c r="C24" i="2"/>
  <c r="A24" i="2"/>
  <c r="K24" i="2" s="1"/>
  <c r="I23" i="2"/>
  <c r="F23" i="2"/>
  <c r="E23" i="2"/>
  <c r="C23" i="2"/>
  <c r="A23" i="2"/>
  <c r="C20" i="2"/>
  <c r="I18" i="2"/>
  <c r="E18" i="2"/>
  <c r="M18" i="2" s="1"/>
  <c r="D18" i="2"/>
  <c r="C18" i="2"/>
  <c r="A18" i="2"/>
  <c r="I17" i="2"/>
  <c r="E17" i="2"/>
  <c r="C17" i="2"/>
  <c r="A17" i="2"/>
  <c r="I16" i="2"/>
  <c r="E16" i="2"/>
  <c r="C16" i="2"/>
  <c r="A16" i="2"/>
  <c r="C13" i="2"/>
  <c r="I11" i="2"/>
  <c r="I10" i="2"/>
  <c r="I9" i="2"/>
  <c r="I8" i="2"/>
  <c r="I7" i="2"/>
  <c r="I6" i="2"/>
  <c r="O5" i="2"/>
  <c r="N5" i="2"/>
  <c r="M5" i="2"/>
  <c r="L5" i="2"/>
  <c r="K5" i="2"/>
  <c r="J5" i="2"/>
  <c r="E52" i="1"/>
  <c r="D52" i="1"/>
  <c r="A52" i="1"/>
  <c r="E51" i="1"/>
  <c r="D51" i="1"/>
  <c r="M51" i="1" s="1"/>
  <c r="E50" i="1"/>
  <c r="D50" i="1"/>
  <c r="C50" i="1"/>
  <c r="C47" i="1"/>
  <c r="E44" i="1"/>
  <c r="D44" i="1"/>
  <c r="M44" i="1" s="1"/>
  <c r="E43" i="1"/>
  <c r="D43" i="1"/>
  <c r="M43" i="1" s="1"/>
  <c r="E42" i="1"/>
  <c r="D42" i="1"/>
  <c r="C42" i="1"/>
  <c r="A42" i="1"/>
  <c r="C39" i="1"/>
  <c r="E36" i="1"/>
  <c r="D36" i="1"/>
  <c r="M36" i="1" s="1"/>
  <c r="A36" i="1"/>
  <c r="E35" i="1"/>
  <c r="D35" i="1"/>
  <c r="M35" i="1" s="1"/>
  <c r="E34" i="1"/>
  <c r="D34" i="1"/>
  <c r="A34" i="1"/>
  <c r="C31" i="1"/>
  <c r="E28" i="1"/>
  <c r="D28" i="1"/>
  <c r="C28" i="1"/>
  <c r="E27" i="1"/>
  <c r="D27" i="1"/>
  <c r="M27" i="1" s="1"/>
  <c r="A27" i="1"/>
  <c r="E26" i="1"/>
  <c r="D26" i="1"/>
  <c r="C26" i="1"/>
  <c r="A26" i="1"/>
  <c r="C63" i="1" s="1"/>
  <c r="C23" i="1"/>
  <c r="E20" i="1"/>
  <c r="D20" i="1"/>
  <c r="M20" i="1" s="1"/>
  <c r="C20" i="1"/>
  <c r="E19" i="1"/>
  <c r="D19" i="1"/>
  <c r="C19" i="1"/>
  <c r="A19" i="1"/>
  <c r="C18" i="1"/>
  <c r="C55" i="1"/>
  <c r="C15" i="1"/>
  <c r="M26" i="1" l="1"/>
  <c r="M52" i="1"/>
  <c r="M19" i="1"/>
  <c r="M42" i="1"/>
  <c r="M50" i="1"/>
  <c r="M28" i="1"/>
  <c r="M34" i="1"/>
  <c r="E8" i="1"/>
  <c r="E11" i="1"/>
  <c r="E13" i="1"/>
  <c r="E12" i="1"/>
  <c r="E10" i="1"/>
  <c r="D8" i="1"/>
  <c r="D9" i="1"/>
  <c r="D13" i="1"/>
  <c r="D6" i="1"/>
  <c r="D10" i="1"/>
  <c r="E9" i="1"/>
  <c r="D11" i="1"/>
  <c r="D12" i="1"/>
  <c r="E7" i="1"/>
  <c r="E11" i="2"/>
  <c r="E11" i="13"/>
  <c r="E11" i="4"/>
  <c r="E11" i="7"/>
  <c r="E11" i="12"/>
  <c r="E11" i="15"/>
  <c r="C8" i="2"/>
  <c r="E11" i="5"/>
  <c r="E11" i="10"/>
  <c r="K16" i="2"/>
  <c r="K17" i="2"/>
  <c r="K18" i="2"/>
  <c r="K18" i="4"/>
  <c r="K25" i="4"/>
  <c r="K32" i="4"/>
  <c r="K39" i="4"/>
  <c r="K46" i="4"/>
  <c r="K16" i="5"/>
  <c r="K23" i="5"/>
  <c r="K30" i="5"/>
  <c r="K37" i="5"/>
  <c r="K44" i="5"/>
  <c r="K17" i="6"/>
  <c r="K24" i="6"/>
  <c r="K31" i="6"/>
  <c r="K38" i="6"/>
  <c r="E11" i="6"/>
  <c r="K45" i="6"/>
  <c r="K16" i="8"/>
  <c r="K23" i="8"/>
  <c r="K30" i="8"/>
  <c r="E11" i="8"/>
  <c r="K37" i="8"/>
  <c r="K44" i="8"/>
  <c r="E11" i="9"/>
  <c r="K18" i="12"/>
  <c r="K25" i="12"/>
  <c r="K32" i="12"/>
  <c r="K39" i="12"/>
  <c r="K46" i="12"/>
  <c r="K16" i="13"/>
  <c r="K23" i="13"/>
  <c r="K30" i="13"/>
  <c r="K37" i="13"/>
  <c r="K17" i="14"/>
  <c r="K24" i="14"/>
  <c r="K31" i="14"/>
  <c r="E11" i="14"/>
  <c r="C64" i="2"/>
  <c r="C64" i="4"/>
  <c r="N64" i="4" s="1"/>
  <c r="C64" i="6"/>
  <c r="D64" i="6" s="1"/>
  <c r="C64" i="8"/>
  <c r="C64" i="10"/>
  <c r="C64" i="12"/>
  <c r="C64" i="14"/>
  <c r="N64" i="14" s="1"/>
  <c r="K23" i="2"/>
  <c r="K17" i="3"/>
  <c r="K24" i="3"/>
  <c r="K31" i="3"/>
  <c r="K38" i="3"/>
  <c r="K45" i="3"/>
  <c r="K17" i="5"/>
  <c r="K24" i="5"/>
  <c r="K31" i="5"/>
  <c r="K38" i="5"/>
  <c r="K45" i="5"/>
  <c r="K17" i="7"/>
  <c r="K24" i="7"/>
  <c r="K31" i="7"/>
  <c r="K38" i="7"/>
  <c r="K45" i="7"/>
  <c r="K17" i="9"/>
  <c r="K24" i="9"/>
  <c r="K31" i="9"/>
  <c r="K38" i="9"/>
  <c r="K45" i="9"/>
  <c r="K17" i="11"/>
  <c r="K24" i="11"/>
  <c r="K31" i="11"/>
  <c r="K38" i="11"/>
  <c r="K45" i="11"/>
  <c r="K17" i="13"/>
  <c r="K24" i="13"/>
  <c r="K31" i="13"/>
  <c r="K38" i="13"/>
  <c r="K45" i="13"/>
  <c r="K17" i="15"/>
  <c r="K24" i="15"/>
  <c r="K31" i="15"/>
  <c r="K38" i="15"/>
  <c r="K45" i="15"/>
  <c r="K44" i="3"/>
  <c r="C64" i="3"/>
  <c r="C64" i="5"/>
  <c r="D64" i="5" s="1"/>
  <c r="C64" i="7"/>
  <c r="D64" i="7" s="1"/>
  <c r="C64" i="9"/>
  <c r="C64" i="11"/>
  <c r="K44" i="13"/>
  <c r="C64" i="13"/>
  <c r="N64" i="13" s="1"/>
  <c r="C64" i="15"/>
  <c r="K38" i="2"/>
  <c r="K45" i="2"/>
  <c r="K31" i="8"/>
  <c r="K38" i="8"/>
  <c r="K45" i="8"/>
  <c r="K24" i="10"/>
  <c r="K31" i="10"/>
  <c r="K38" i="10"/>
  <c r="K45" i="10"/>
  <c r="K17" i="12"/>
  <c r="K24" i="12"/>
  <c r="K31" i="12"/>
  <c r="K38" i="12"/>
  <c r="K45" i="12"/>
  <c r="K38" i="14"/>
  <c r="K45" i="14"/>
  <c r="K18" i="5"/>
  <c r="K25" i="5"/>
  <c r="K32" i="5"/>
  <c r="K39" i="5"/>
  <c r="K46" i="5"/>
  <c r="K18" i="7"/>
  <c r="K25" i="7"/>
  <c r="K32" i="7"/>
  <c r="K39" i="7"/>
  <c r="K46" i="7"/>
  <c r="K18" i="9"/>
  <c r="K25" i="9"/>
  <c r="K32" i="9"/>
  <c r="K39" i="9"/>
  <c r="K46" i="9"/>
  <c r="K18" i="11"/>
  <c r="K25" i="11"/>
  <c r="K32" i="11"/>
  <c r="K39" i="11"/>
  <c r="K46" i="11"/>
  <c r="K18" i="13"/>
  <c r="K25" i="13"/>
  <c r="K32" i="13"/>
  <c r="K39" i="13"/>
  <c r="K46" i="13"/>
  <c r="C59" i="2"/>
  <c r="N59" i="2" s="1"/>
  <c r="C59" i="4"/>
  <c r="N59" i="4" s="1"/>
  <c r="C59" i="6"/>
  <c r="N59" i="6" s="1"/>
  <c r="C59" i="8"/>
  <c r="N59" i="8" s="1"/>
  <c r="C59" i="10"/>
  <c r="N59" i="10" s="1"/>
  <c r="C59" i="12"/>
  <c r="N59" i="12" s="1"/>
  <c r="C59" i="14"/>
  <c r="N59" i="14" s="1"/>
  <c r="J24" i="12"/>
  <c r="N7" i="12"/>
  <c r="K10" i="12" s="1"/>
  <c r="J24" i="4"/>
  <c r="N7" i="4"/>
  <c r="K10" i="4" s="1"/>
  <c r="J24" i="6"/>
  <c r="N7" i="6"/>
  <c r="K10" i="6" s="1"/>
  <c r="J24" i="8"/>
  <c r="N7" i="8"/>
  <c r="K10" i="8" s="1"/>
  <c r="J24" i="10"/>
  <c r="N7" i="10"/>
  <c r="K10" i="10" s="1"/>
  <c r="J24" i="14"/>
  <c r="N7" i="14"/>
  <c r="K10" i="14" s="1"/>
  <c r="J24" i="2"/>
  <c r="N7" i="2"/>
  <c r="K10" i="2" s="1"/>
  <c r="J44" i="14"/>
  <c r="O8" i="14"/>
  <c r="L11" i="14" s="1"/>
  <c r="J45" i="14"/>
  <c r="D6" i="14" s="1"/>
  <c r="J10" i="14"/>
  <c r="N6" i="14" s="1"/>
  <c r="J46" i="14"/>
  <c r="M7" i="14"/>
  <c r="K9" i="14" s="1"/>
  <c r="J46" i="12"/>
  <c r="M7" i="12"/>
  <c r="K9" i="12" s="1"/>
  <c r="J45" i="12"/>
  <c r="D6" i="12" s="1"/>
  <c r="J10" i="12"/>
  <c r="N6" i="12" s="1"/>
  <c r="J44" i="12"/>
  <c r="O8" i="12"/>
  <c r="L11" i="12" s="1"/>
  <c r="J45" i="10"/>
  <c r="D6" i="10" s="1"/>
  <c r="J10" i="10"/>
  <c r="N6" i="10" s="1"/>
  <c r="J46" i="10"/>
  <c r="M7" i="10"/>
  <c r="K9" i="10" s="1"/>
  <c r="J44" i="10"/>
  <c r="O8" i="10"/>
  <c r="L11" i="10" s="1"/>
  <c r="J44" i="8"/>
  <c r="O8" i="8"/>
  <c r="L11" i="8" s="1"/>
  <c r="J45" i="8"/>
  <c r="D6" i="8" s="1"/>
  <c r="J10" i="8"/>
  <c r="N6" i="8" s="1"/>
  <c r="J46" i="8"/>
  <c r="M7" i="8"/>
  <c r="K9" i="8" s="1"/>
  <c r="J44" i="6"/>
  <c r="O8" i="6"/>
  <c r="L11" i="6" s="1"/>
  <c r="J45" i="6"/>
  <c r="D6" i="6" s="1"/>
  <c r="J10" i="6"/>
  <c r="N6" i="6" s="1"/>
  <c r="J46" i="6"/>
  <c r="M7" i="6"/>
  <c r="K9" i="6" s="1"/>
  <c r="J44" i="4"/>
  <c r="O8" i="4"/>
  <c r="L11" i="4" s="1"/>
  <c r="J45" i="4"/>
  <c r="D6" i="4" s="1"/>
  <c r="J10" i="4"/>
  <c r="N6" i="4" s="1"/>
  <c r="J46" i="4"/>
  <c r="M7" i="4"/>
  <c r="K9" i="4" s="1"/>
  <c r="J44" i="2"/>
  <c r="O8" i="2"/>
  <c r="L11" i="2" s="1"/>
  <c r="F44" i="2"/>
  <c r="J45" i="2"/>
  <c r="D6" i="2" s="1"/>
  <c r="J10" i="2"/>
  <c r="N6" i="2" s="1"/>
  <c r="J46" i="2"/>
  <c r="M7" i="2"/>
  <c r="K9" i="2" s="1"/>
  <c r="J39" i="2"/>
  <c r="N8" i="2"/>
  <c r="L10" i="2" s="1"/>
  <c r="J39" i="4"/>
  <c r="N8" i="4"/>
  <c r="L10" i="4" s="1"/>
  <c r="J39" i="6"/>
  <c r="N8" i="6"/>
  <c r="L10" i="6" s="1"/>
  <c r="J39" i="8"/>
  <c r="N8" i="8"/>
  <c r="L10" i="8" s="1"/>
  <c r="J39" i="10"/>
  <c r="N8" i="10"/>
  <c r="L10" i="10" s="1"/>
  <c r="J39" i="12"/>
  <c r="N8" i="12"/>
  <c r="L10" i="12" s="1"/>
  <c r="J39" i="14"/>
  <c r="N8" i="14"/>
  <c r="L10" i="14" s="1"/>
  <c r="J38" i="2"/>
  <c r="O7" i="2"/>
  <c r="K11" i="2" s="1"/>
  <c r="F38" i="2"/>
  <c r="J38" i="4"/>
  <c r="O7" i="4"/>
  <c r="K11" i="4" s="1"/>
  <c r="J38" i="6"/>
  <c r="O7" i="6"/>
  <c r="K11" i="6" s="1"/>
  <c r="J38" i="8"/>
  <c r="O7" i="8"/>
  <c r="K11" i="8" s="1"/>
  <c r="F38" i="8"/>
  <c r="J38" i="10"/>
  <c r="O7" i="10"/>
  <c r="K11" i="10" s="1"/>
  <c r="J38" i="12"/>
  <c r="O7" i="12"/>
  <c r="K11" i="12" s="1"/>
  <c r="J38" i="14"/>
  <c r="O7" i="14"/>
  <c r="K11" i="14" s="1"/>
  <c r="F37" i="2"/>
  <c r="J37" i="2"/>
  <c r="J37" i="4"/>
  <c r="M6" i="4"/>
  <c r="J9" i="4" s="1"/>
  <c r="J37" i="6"/>
  <c r="M6" i="6"/>
  <c r="J9" i="6" s="1"/>
  <c r="J37" i="8"/>
  <c r="M6" i="8"/>
  <c r="J9" i="8" s="1"/>
  <c r="J37" i="10"/>
  <c r="M6" i="10"/>
  <c r="J9" i="10" s="1"/>
  <c r="J37" i="12"/>
  <c r="M6" i="12"/>
  <c r="J9" i="12" s="1"/>
  <c r="J37" i="14"/>
  <c r="M6" i="14"/>
  <c r="J9" i="14" s="1"/>
  <c r="J30" i="2"/>
  <c r="O6" i="2"/>
  <c r="J11" i="2" s="1"/>
  <c r="J31" i="2"/>
  <c r="M10" i="2"/>
  <c r="N9" i="2" s="1"/>
  <c r="F31" i="2"/>
  <c r="J32" i="2"/>
  <c r="K8" i="2"/>
  <c r="L7" i="2" s="1"/>
  <c r="J30" i="4"/>
  <c r="O6" i="4"/>
  <c r="J11" i="4" s="1"/>
  <c r="J31" i="4"/>
  <c r="M10" i="4"/>
  <c r="N9" i="4" s="1"/>
  <c r="J32" i="4"/>
  <c r="K8" i="4"/>
  <c r="L7" i="4" s="1"/>
  <c r="J30" i="6"/>
  <c r="O6" i="6"/>
  <c r="J11" i="6" s="1"/>
  <c r="J31" i="6"/>
  <c r="M10" i="6"/>
  <c r="N9" i="6" s="1"/>
  <c r="J32" i="6"/>
  <c r="K8" i="6"/>
  <c r="L7" i="6" s="1"/>
  <c r="J30" i="8"/>
  <c r="O6" i="8"/>
  <c r="J11" i="8" s="1"/>
  <c r="J31" i="8"/>
  <c r="M10" i="8"/>
  <c r="N9" i="8" s="1"/>
  <c r="J32" i="8"/>
  <c r="K8" i="8"/>
  <c r="L7" i="8" s="1"/>
  <c r="J30" i="10"/>
  <c r="O6" i="10"/>
  <c r="J11" i="10" s="1"/>
  <c r="J31" i="10"/>
  <c r="M10" i="10"/>
  <c r="N9" i="10" s="1"/>
  <c r="J32" i="10"/>
  <c r="K8" i="10"/>
  <c r="L7" i="10" s="1"/>
  <c r="J30" i="12"/>
  <c r="O6" i="12"/>
  <c r="J11" i="12" s="1"/>
  <c r="J31" i="12"/>
  <c r="M10" i="12"/>
  <c r="N9" i="12" s="1"/>
  <c r="J32" i="12"/>
  <c r="K8" i="12"/>
  <c r="L7" i="12" s="1"/>
  <c r="J30" i="14"/>
  <c r="O6" i="14"/>
  <c r="J11" i="14" s="1"/>
  <c r="J31" i="14"/>
  <c r="M10" i="14"/>
  <c r="N9" i="14" s="1"/>
  <c r="J32" i="14"/>
  <c r="K8" i="14"/>
  <c r="L7" i="14" s="1"/>
  <c r="J25" i="2"/>
  <c r="E9" i="2" s="1"/>
  <c r="O9" i="2"/>
  <c r="M11" i="2" s="1"/>
  <c r="J25" i="4"/>
  <c r="E9" i="4" s="1"/>
  <c r="O9" i="4"/>
  <c r="M11" i="4" s="1"/>
  <c r="J25" i="6"/>
  <c r="E9" i="6" s="1"/>
  <c r="O9" i="6"/>
  <c r="M11" i="6" s="1"/>
  <c r="J25" i="8"/>
  <c r="E9" i="8" s="1"/>
  <c r="O9" i="8"/>
  <c r="M11" i="8" s="1"/>
  <c r="J25" i="10"/>
  <c r="E9" i="10" s="1"/>
  <c r="O9" i="10"/>
  <c r="M11" i="10" s="1"/>
  <c r="J25" i="12"/>
  <c r="E9" i="12" s="1"/>
  <c r="O9" i="12"/>
  <c r="M11" i="12" s="1"/>
  <c r="J25" i="14"/>
  <c r="E9" i="14" s="1"/>
  <c r="O9" i="14"/>
  <c r="M11" i="14" s="1"/>
  <c r="J23" i="2"/>
  <c r="D8" i="2" s="1"/>
  <c r="J23" i="6"/>
  <c r="D8" i="6" s="1"/>
  <c r="L6" i="6"/>
  <c r="J8" i="6" s="1"/>
  <c r="J23" i="8"/>
  <c r="D8" i="8" s="1"/>
  <c r="L6" i="8"/>
  <c r="J8" i="8" s="1"/>
  <c r="J23" i="10"/>
  <c r="D8" i="10" s="1"/>
  <c r="L6" i="10"/>
  <c r="J8" i="10" s="1"/>
  <c r="J23" i="12"/>
  <c r="D8" i="12" s="1"/>
  <c r="L6" i="12"/>
  <c r="J8" i="12" s="1"/>
  <c r="J23" i="14"/>
  <c r="D8" i="14" s="1"/>
  <c r="L6" i="14"/>
  <c r="J8" i="14" s="1"/>
  <c r="J16" i="2"/>
  <c r="J17" i="2"/>
  <c r="M8" i="2"/>
  <c r="J18" i="2"/>
  <c r="O10" i="2"/>
  <c r="N11" i="2" s="1"/>
  <c r="J16" i="4"/>
  <c r="K6" i="4"/>
  <c r="J7" i="4" s="1"/>
  <c r="J17" i="4"/>
  <c r="M8" i="4"/>
  <c r="L9" i="4" s="1"/>
  <c r="J18" i="4"/>
  <c r="O10" i="4"/>
  <c r="N11" i="4" s="1"/>
  <c r="J16" i="6"/>
  <c r="K6" i="6"/>
  <c r="J7" i="6" s="1"/>
  <c r="J17" i="6"/>
  <c r="M8" i="6"/>
  <c r="L9" i="6" s="1"/>
  <c r="J18" i="6"/>
  <c r="O10" i="6"/>
  <c r="N11" i="6" s="1"/>
  <c r="J16" i="8"/>
  <c r="K6" i="8"/>
  <c r="J7" i="8" s="1"/>
  <c r="J17" i="8"/>
  <c r="E8" i="8" s="1"/>
  <c r="M8" i="8"/>
  <c r="L9" i="8" s="1"/>
  <c r="J18" i="8"/>
  <c r="O10" i="8"/>
  <c r="N11" i="8" s="1"/>
  <c r="J16" i="10"/>
  <c r="K6" i="10"/>
  <c r="J7" i="10" s="1"/>
  <c r="J17" i="10"/>
  <c r="M8" i="10"/>
  <c r="L9" i="10" s="1"/>
  <c r="J18" i="10"/>
  <c r="O10" i="10"/>
  <c r="N11" i="10" s="1"/>
  <c r="J16" i="12"/>
  <c r="K6" i="12"/>
  <c r="J7" i="12" s="1"/>
  <c r="J17" i="12"/>
  <c r="M8" i="12"/>
  <c r="L9" i="12" s="1"/>
  <c r="J18" i="12"/>
  <c r="O10" i="12"/>
  <c r="N11" i="12" s="1"/>
  <c r="J16" i="14"/>
  <c r="K6" i="14"/>
  <c r="J7" i="14" s="1"/>
  <c r="J17" i="14"/>
  <c r="M8" i="14"/>
  <c r="L9" i="14" s="1"/>
  <c r="J18" i="14"/>
  <c r="O10" i="14"/>
  <c r="N11" i="14" s="1"/>
  <c r="J44" i="13"/>
  <c r="O8" i="13"/>
  <c r="L11" i="13" s="1"/>
  <c r="J45" i="13"/>
  <c r="D6" i="13" s="1"/>
  <c r="J10" i="13"/>
  <c r="N6" i="13" s="1"/>
  <c r="J46" i="13"/>
  <c r="M7" i="13"/>
  <c r="K9" i="13" s="1"/>
  <c r="J44" i="11"/>
  <c r="O8" i="11"/>
  <c r="L11" i="11" s="1"/>
  <c r="J45" i="11"/>
  <c r="D6" i="11" s="1"/>
  <c r="J10" i="11"/>
  <c r="N6" i="11" s="1"/>
  <c r="J46" i="11"/>
  <c r="M7" i="11"/>
  <c r="K9" i="11" s="1"/>
  <c r="J44" i="9"/>
  <c r="O8" i="9"/>
  <c r="L11" i="9" s="1"/>
  <c r="J45" i="9"/>
  <c r="D6" i="9" s="1"/>
  <c r="J10" i="9"/>
  <c r="N6" i="9" s="1"/>
  <c r="J46" i="9"/>
  <c r="M7" i="9"/>
  <c r="K9" i="9" s="1"/>
  <c r="J44" i="7"/>
  <c r="O8" i="7"/>
  <c r="L11" i="7" s="1"/>
  <c r="J45" i="7"/>
  <c r="D6" i="7" s="1"/>
  <c r="J10" i="7"/>
  <c r="N6" i="7" s="1"/>
  <c r="J46" i="7"/>
  <c r="M7" i="7"/>
  <c r="K9" i="7" s="1"/>
  <c r="J44" i="5"/>
  <c r="O8" i="5"/>
  <c r="L11" i="5" s="1"/>
  <c r="J45" i="5"/>
  <c r="D6" i="5" s="1"/>
  <c r="J10" i="5"/>
  <c r="N6" i="5" s="1"/>
  <c r="J46" i="5"/>
  <c r="M7" i="5"/>
  <c r="K9" i="5" s="1"/>
  <c r="J44" i="3"/>
  <c r="O8" i="3"/>
  <c r="L11" i="3" s="1"/>
  <c r="J45" i="3"/>
  <c r="D6" i="3" s="1"/>
  <c r="J10" i="3"/>
  <c r="N6" i="3" s="1"/>
  <c r="J46" i="3"/>
  <c r="M7" i="3"/>
  <c r="K9" i="3" s="1"/>
  <c r="F43" i="1"/>
  <c r="F44" i="1"/>
  <c r="J38" i="3"/>
  <c r="O7" i="3"/>
  <c r="K11" i="3" s="1"/>
  <c r="J39" i="3"/>
  <c r="N8" i="3"/>
  <c r="L10" i="3" s="1"/>
  <c r="J38" i="5"/>
  <c r="O7" i="5"/>
  <c r="K11" i="5" s="1"/>
  <c r="J39" i="5"/>
  <c r="N8" i="5"/>
  <c r="L10" i="5" s="1"/>
  <c r="J38" i="7"/>
  <c r="O7" i="7"/>
  <c r="K11" i="7" s="1"/>
  <c r="J39" i="7"/>
  <c r="N8" i="7"/>
  <c r="L10" i="7" s="1"/>
  <c r="J38" i="9"/>
  <c r="O7" i="9"/>
  <c r="K11" i="9" s="1"/>
  <c r="J39" i="9"/>
  <c r="N8" i="9"/>
  <c r="L10" i="9" s="1"/>
  <c r="J38" i="11"/>
  <c r="O7" i="11"/>
  <c r="K11" i="11" s="1"/>
  <c r="J39" i="11"/>
  <c r="N8" i="11"/>
  <c r="L10" i="11" s="1"/>
  <c r="J38" i="13"/>
  <c r="O7" i="13"/>
  <c r="K11" i="13" s="1"/>
  <c r="J39" i="13"/>
  <c r="N8" i="13"/>
  <c r="L10" i="13" s="1"/>
  <c r="J37" i="3"/>
  <c r="M6" i="3"/>
  <c r="J9" i="3" s="1"/>
  <c r="J37" i="5"/>
  <c r="M6" i="5"/>
  <c r="J9" i="5" s="1"/>
  <c r="F37" i="5"/>
  <c r="J37" i="7"/>
  <c r="M6" i="7"/>
  <c r="J9" i="7" s="1"/>
  <c r="J37" i="9"/>
  <c r="M6" i="9"/>
  <c r="J9" i="9" s="1"/>
  <c r="J37" i="11"/>
  <c r="M6" i="11"/>
  <c r="J9" i="11" s="1"/>
  <c r="J37" i="13"/>
  <c r="M6" i="13"/>
  <c r="J9" i="13" s="1"/>
  <c r="F36" i="1"/>
  <c r="J30" i="3"/>
  <c r="O6" i="3"/>
  <c r="J11" i="3" s="1"/>
  <c r="J31" i="3"/>
  <c r="M10" i="3"/>
  <c r="N9" i="3" s="1"/>
  <c r="J32" i="3"/>
  <c r="K8" i="3"/>
  <c r="L7" i="3" s="1"/>
  <c r="J30" i="5"/>
  <c r="O6" i="5"/>
  <c r="J11" i="5" s="1"/>
  <c r="J31" i="5"/>
  <c r="M10" i="5"/>
  <c r="N9" i="5" s="1"/>
  <c r="J32" i="5"/>
  <c r="K8" i="5"/>
  <c r="L7" i="5" s="1"/>
  <c r="J30" i="7"/>
  <c r="O6" i="7"/>
  <c r="J11" i="7" s="1"/>
  <c r="J31" i="7"/>
  <c r="M10" i="7"/>
  <c r="N9" i="7" s="1"/>
  <c r="J32" i="7"/>
  <c r="K8" i="7"/>
  <c r="L7" i="7" s="1"/>
  <c r="J30" i="9"/>
  <c r="O6" i="9"/>
  <c r="J11" i="9" s="1"/>
  <c r="J31" i="9"/>
  <c r="M10" i="9"/>
  <c r="N9" i="9" s="1"/>
  <c r="J32" i="9"/>
  <c r="K8" i="9"/>
  <c r="L7" i="9" s="1"/>
  <c r="J30" i="11"/>
  <c r="O6" i="11"/>
  <c r="J11" i="11" s="1"/>
  <c r="J31" i="11"/>
  <c r="M10" i="11"/>
  <c r="N9" i="11" s="1"/>
  <c r="J32" i="11"/>
  <c r="K8" i="11"/>
  <c r="L7" i="11" s="1"/>
  <c r="J30" i="13"/>
  <c r="O6" i="13"/>
  <c r="J11" i="13" s="1"/>
  <c r="J31" i="13"/>
  <c r="M10" i="13"/>
  <c r="N9" i="13" s="1"/>
  <c r="J32" i="13"/>
  <c r="K8" i="13"/>
  <c r="L7" i="13" s="1"/>
  <c r="F27" i="1"/>
  <c r="J23" i="3"/>
  <c r="D8" i="3" s="1"/>
  <c r="L6" i="3"/>
  <c r="J8" i="3" s="1"/>
  <c r="J24" i="3"/>
  <c r="N7" i="3"/>
  <c r="K10" i="3" s="1"/>
  <c r="J25" i="3"/>
  <c r="E9" i="3" s="1"/>
  <c r="O9" i="3"/>
  <c r="M11" i="3" s="1"/>
  <c r="J23" i="5"/>
  <c r="D8" i="5" s="1"/>
  <c r="L6" i="5"/>
  <c r="J8" i="5" s="1"/>
  <c r="J24" i="5"/>
  <c r="N7" i="5"/>
  <c r="K10" i="5" s="1"/>
  <c r="J25" i="5"/>
  <c r="E9" i="5" s="1"/>
  <c r="O9" i="5"/>
  <c r="M11" i="5" s="1"/>
  <c r="J23" i="7"/>
  <c r="D8" i="7" s="1"/>
  <c r="L6" i="7"/>
  <c r="J8" i="7" s="1"/>
  <c r="J24" i="7"/>
  <c r="N7" i="7"/>
  <c r="K10" i="7" s="1"/>
  <c r="J25" i="7"/>
  <c r="E9" i="7" s="1"/>
  <c r="O9" i="7"/>
  <c r="M11" i="7" s="1"/>
  <c r="J23" i="9"/>
  <c r="D8" i="9" s="1"/>
  <c r="L6" i="9"/>
  <c r="J8" i="9" s="1"/>
  <c r="J24" i="9"/>
  <c r="N7" i="9"/>
  <c r="K10" i="9" s="1"/>
  <c r="J25" i="9"/>
  <c r="E9" i="9" s="1"/>
  <c r="O9" i="9"/>
  <c r="M11" i="9" s="1"/>
  <c r="J23" i="11"/>
  <c r="D8" i="11" s="1"/>
  <c r="L6" i="11"/>
  <c r="J8" i="11" s="1"/>
  <c r="J24" i="11"/>
  <c r="N7" i="11"/>
  <c r="K10" i="11" s="1"/>
  <c r="J25" i="11"/>
  <c r="E9" i="11" s="1"/>
  <c r="O9" i="11"/>
  <c r="M11" i="11" s="1"/>
  <c r="J23" i="13"/>
  <c r="D8" i="13" s="1"/>
  <c r="L6" i="13"/>
  <c r="J8" i="13" s="1"/>
  <c r="J24" i="13"/>
  <c r="N7" i="13"/>
  <c r="K10" i="13" s="1"/>
  <c r="J25" i="13"/>
  <c r="E9" i="13" s="1"/>
  <c r="O9" i="13"/>
  <c r="M11" i="13" s="1"/>
  <c r="F20" i="1"/>
  <c r="J16" i="3"/>
  <c r="K6" i="3"/>
  <c r="J7" i="3" s="1"/>
  <c r="J17" i="3"/>
  <c r="M8" i="3"/>
  <c r="L9" i="3" s="1"/>
  <c r="J18" i="3"/>
  <c r="O10" i="3"/>
  <c r="N11" i="3" s="1"/>
  <c r="J16" i="5"/>
  <c r="K6" i="5"/>
  <c r="J7" i="5" s="1"/>
  <c r="J17" i="5"/>
  <c r="E8" i="5" s="1"/>
  <c r="M8" i="5"/>
  <c r="L9" i="5" s="1"/>
  <c r="J18" i="5"/>
  <c r="O10" i="5"/>
  <c r="N11" i="5" s="1"/>
  <c r="J16" i="7"/>
  <c r="K6" i="7"/>
  <c r="J7" i="7" s="1"/>
  <c r="J17" i="7"/>
  <c r="M8" i="7"/>
  <c r="L9" i="7" s="1"/>
  <c r="J18" i="7"/>
  <c r="O10" i="7"/>
  <c r="N11" i="7" s="1"/>
  <c r="J16" i="9"/>
  <c r="K6" i="9"/>
  <c r="J7" i="9" s="1"/>
  <c r="J17" i="9"/>
  <c r="E8" i="9" s="1"/>
  <c r="M8" i="9"/>
  <c r="L9" i="9" s="1"/>
  <c r="J18" i="9"/>
  <c r="O10" i="9"/>
  <c r="N11" i="9" s="1"/>
  <c r="J16" i="11"/>
  <c r="K6" i="11"/>
  <c r="J7" i="11" s="1"/>
  <c r="J17" i="11"/>
  <c r="M8" i="11"/>
  <c r="L9" i="11" s="1"/>
  <c r="J18" i="11"/>
  <c r="O10" i="11"/>
  <c r="N11" i="11" s="1"/>
  <c r="J16" i="13"/>
  <c r="K6" i="13"/>
  <c r="J7" i="13" s="1"/>
  <c r="J17" i="13"/>
  <c r="E8" i="13" s="1"/>
  <c r="M8" i="13"/>
  <c r="L9" i="13" s="1"/>
  <c r="J18" i="13"/>
  <c r="O10" i="13"/>
  <c r="N11" i="13" s="1"/>
  <c r="J44" i="15"/>
  <c r="O8" i="15"/>
  <c r="L11" i="15" s="1"/>
  <c r="J45" i="15"/>
  <c r="D6" i="15" s="1"/>
  <c r="J10" i="15"/>
  <c r="N6" i="15" s="1"/>
  <c r="J46" i="15"/>
  <c r="M7" i="15"/>
  <c r="K9" i="15" s="1"/>
  <c r="J38" i="15"/>
  <c r="O7" i="15"/>
  <c r="K11" i="15" s="1"/>
  <c r="J39" i="15"/>
  <c r="N8" i="15"/>
  <c r="L10" i="15" s="1"/>
  <c r="J37" i="15"/>
  <c r="M6" i="15"/>
  <c r="J9" i="15" s="1"/>
  <c r="J30" i="15"/>
  <c r="O6" i="15"/>
  <c r="J11" i="15" s="1"/>
  <c r="J31" i="15"/>
  <c r="M10" i="15"/>
  <c r="N9" i="15" s="1"/>
  <c r="J32" i="15"/>
  <c r="K8" i="15"/>
  <c r="L7" i="15" s="1"/>
  <c r="J25" i="15"/>
  <c r="E9" i="15" s="1"/>
  <c r="O9" i="15"/>
  <c r="M11" i="15" s="1"/>
  <c r="J24" i="15"/>
  <c r="N7" i="15"/>
  <c r="K10" i="15" s="1"/>
  <c r="J23" i="15"/>
  <c r="D8" i="15" s="1"/>
  <c r="L6" i="15"/>
  <c r="J8" i="15" s="1"/>
  <c r="J17" i="15"/>
  <c r="E8" i="15" s="1"/>
  <c r="M8" i="15"/>
  <c r="L9" i="15" s="1"/>
  <c r="J18" i="15"/>
  <c r="O10" i="15"/>
  <c r="N11" i="15" s="1"/>
  <c r="J16" i="15"/>
  <c r="K6" i="15"/>
  <c r="J7" i="15" s="1"/>
  <c r="N64" i="2"/>
  <c r="D64" i="2"/>
  <c r="N64" i="3"/>
  <c r="D64" i="3"/>
  <c r="F19" i="1"/>
  <c r="F26" i="1"/>
  <c r="C8" i="1" s="1"/>
  <c r="F28" i="1"/>
  <c r="F34" i="1"/>
  <c r="F35" i="1"/>
  <c r="C10" i="1" s="1"/>
  <c r="F42" i="1"/>
  <c r="F50" i="1"/>
  <c r="F51" i="1"/>
  <c r="F52" i="1"/>
  <c r="C12" i="1" s="1"/>
  <c r="F16" i="2"/>
  <c r="F17" i="2"/>
  <c r="F18" i="2"/>
  <c r="F24" i="2"/>
  <c r="F25" i="2"/>
  <c r="F30" i="2"/>
  <c r="F32" i="2"/>
  <c r="F39" i="2"/>
  <c r="F45" i="2"/>
  <c r="C6" i="2" s="1"/>
  <c r="F46" i="2"/>
  <c r="D59" i="2"/>
  <c r="C60" i="2"/>
  <c r="C61" i="2"/>
  <c r="C62" i="2"/>
  <c r="C63" i="2"/>
  <c r="F16" i="3"/>
  <c r="F17" i="3"/>
  <c r="F18" i="3"/>
  <c r="F23" i="3"/>
  <c r="C8" i="3" s="1"/>
  <c r="F24" i="3"/>
  <c r="F25" i="3"/>
  <c r="F30" i="3"/>
  <c r="F31" i="3"/>
  <c r="F32" i="3"/>
  <c r="F37" i="3"/>
  <c r="F38" i="3"/>
  <c r="F39" i="3"/>
  <c r="F44" i="3"/>
  <c r="F45" i="3"/>
  <c r="C6" i="3" s="1"/>
  <c r="F46" i="3"/>
  <c r="D59" i="3"/>
  <c r="C60" i="3"/>
  <c r="C61" i="3"/>
  <c r="C62" i="3"/>
  <c r="C63" i="3"/>
  <c r="F16" i="4"/>
  <c r="F17" i="4"/>
  <c r="F18" i="4"/>
  <c r="J23" i="4"/>
  <c r="F23" i="4"/>
  <c r="C8" i="4" s="1"/>
  <c r="D64" i="4"/>
  <c r="N64" i="5"/>
  <c r="N64" i="7"/>
  <c r="N64" i="8"/>
  <c r="D64" i="8"/>
  <c r="N64" i="9"/>
  <c r="D64" i="9"/>
  <c r="N64" i="10"/>
  <c r="D64" i="10"/>
  <c r="N64" i="11"/>
  <c r="D64" i="11"/>
  <c r="F24" i="4"/>
  <c r="F25" i="4"/>
  <c r="F30" i="4"/>
  <c r="F31" i="4"/>
  <c r="F32" i="4"/>
  <c r="F37" i="4"/>
  <c r="F38" i="4"/>
  <c r="F39" i="4"/>
  <c r="F44" i="4"/>
  <c r="F45" i="4"/>
  <c r="C6" i="4" s="1"/>
  <c r="F46" i="4"/>
  <c r="D59" i="4"/>
  <c r="C60" i="4"/>
  <c r="C61" i="4"/>
  <c r="C62" i="4"/>
  <c r="C63" i="4"/>
  <c r="F16" i="5"/>
  <c r="F17" i="5"/>
  <c r="F18" i="5"/>
  <c r="F23" i="5"/>
  <c r="C8" i="5" s="1"/>
  <c r="F24" i="5"/>
  <c r="F25" i="5"/>
  <c r="F30" i="5"/>
  <c r="F31" i="5"/>
  <c r="F32" i="5"/>
  <c r="F38" i="5"/>
  <c r="F39" i="5"/>
  <c r="F44" i="5"/>
  <c r="F45" i="5"/>
  <c r="C6" i="5" s="1"/>
  <c r="F46" i="5"/>
  <c r="D59" i="5"/>
  <c r="C60" i="5"/>
  <c r="C61" i="5"/>
  <c r="C62" i="5"/>
  <c r="C63" i="5"/>
  <c r="F16" i="6"/>
  <c r="F17" i="6"/>
  <c r="F18" i="6"/>
  <c r="F23" i="6"/>
  <c r="C8" i="6" s="1"/>
  <c r="F24" i="6"/>
  <c r="F25" i="6"/>
  <c r="F30" i="6"/>
  <c r="F31" i="6"/>
  <c r="F32" i="6"/>
  <c r="F37" i="6"/>
  <c r="F38" i="6"/>
  <c r="F39" i="6"/>
  <c r="F44" i="6"/>
  <c r="F45" i="6"/>
  <c r="C6" i="6" s="1"/>
  <c r="F46" i="6"/>
  <c r="D59" i="6"/>
  <c r="C60" i="6"/>
  <c r="C61" i="6"/>
  <c r="C62" i="6"/>
  <c r="C63" i="6"/>
  <c r="F16" i="7"/>
  <c r="F17" i="7"/>
  <c r="F18" i="7"/>
  <c r="F23" i="7"/>
  <c r="C8" i="7" s="1"/>
  <c r="F24" i="7"/>
  <c r="F25" i="7"/>
  <c r="F30" i="7"/>
  <c r="F31" i="7"/>
  <c r="F32" i="7"/>
  <c r="F37" i="7"/>
  <c r="F38" i="7"/>
  <c r="F39" i="7"/>
  <c r="F44" i="7"/>
  <c r="F45" i="7"/>
  <c r="C6" i="7" s="1"/>
  <c r="F46" i="7"/>
  <c r="D59" i="7"/>
  <c r="C60" i="7"/>
  <c r="C61" i="7"/>
  <c r="C62" i="7"/>
  <c r="C63" i="7"/>
  <c r="F16" i="8"/>
  <c r="F17" i="8"/>
  <c r="F18" i="8"/>
  <c r="F23" i="8"/>
  <c r="C8" i="8" s="1"/>
  <c r="F24" i="8"/>
  <c r="F25" i="8"/>
  <c r="F30" i="8"/>
  <c r="F31" i="8"/>
  <c r="F32" i="8"/>
  <c r="F37" i="8"/>
  <c r="F39" i="8"/>
  <c r="F44" i="8"/>
  <c r="F45" i="8"/>
  <c r="C6" i="8" s="1"/>
  <c r="F46" i="8"/>
  <c r="D59" i="8"/>
  <c r="C60" i="8"/>
  <c r="C61" i="8"/>
  <c r="C62" i="8"/>
  <c r="C63" i="8"/>
  <c r="F16" i="9"/>
  <c r="F17" i="9"/>
  <c r="F18" i="9"/>
  <c r="F23" i="9"/>
  <c r="C8" i="9" s="1"/>
  <c r="F24" i="9"/>
  <c r="F25" i="9"/>
  <c r="F30" i="9"/>
  <c r="F31" i="9"/>
  <c r="F32" i="9"/>
  <c r="F37" i="9"/>
  <c r="F38" i="9"/>
  <c r="F39" i="9"/>
  <c r="F44" i="9"/>
  <c r="F45" i="9"/>
  <c r="C6" i="9" s="1"/>
  <c r="F46" i="9"/>
  <c r="D59" i="9"/>
  <c r="C60" i="9"/>
  <c r="C61" i="9"/>
  <c r="C62" i="9"/>
  <c r="C63" i="9"/>
  <c r="F16" i="10"/>
  <c r="F17" i="10"/>
  <c r="F18" i="10"/>
  <c r="F23" i="10"/>
  <c r="C8" i="10" s="1"/>
  <c r="F24" i="10"/>
  <c r="F25" i="10"/>
  <c r="F30" i="10"/>
  <c r="F31" i="10"/>
  <c r="F32" i="10"/>
  <c r="F37" i="10"/>
  <c r="F38" i="10"/>
  <c r="F39" i="10"/>
  <c r="F44" i="10"/>
  <c r="F45" i="10"/>
  <c r="C6" i="10" s="1"/>
  <c r="F46" i="10"/>
  <c r="C60" i="10"/>
  <c r="C61" i="10"/>
  <c r="C62" i="10"/>
  <c r="C63" i="10"/>
  <c r="F16" i="11"/>
  <c r="F17" i="11"/>
  <c r="F18" i="11"/>
  <c r="F23" i="11"/>
  <c r="C8" i="11" s="1"/>
  <c r="F24" i="11"/>
  <c r="F25" i="11"/>
  <c r="F30" i="11"/>
  <c r="F31" i="11"/>
  <c r="F32" i="11"/>
  <c r="F37" i="11"/>
  <c r="F38" i="11"/>
  <c r="F39" i="11"/>
  <c r="F44" i="11"/>
  <c r="F45" i="11"/>
  <c r="C6" i="11" s="1"/>
  <c r="F46" i="11"/>
  <c r="D59" i="11"/>
  <c r="C60" i="11"/>
  <c r="C61" i="11"/>
  <c r="C62" i="11"/>
  <c r="C63" i="11"/>
  <c r="F16" i="12"/>
  <c r="F17" i="12"/>
  <c r="F18" i="12"/>
  <c r="F23" i="12"/>
  <c r="C8" i="12" s="1"/>
  <c r="F24" i="12"/>
  <c r="F25" i="12"/>
  <c r="F30" i="12"/>
  <c r="F31" i="12"/>
  <c r="F32" i="12"/>
  <c r="F37" i="12"/>
  <c r="F38" i="12"/>
  <c r="F39" i="12"/>
  <c r="F44" i="12"/>
  <c r="F45" i="12"/>
  <c r="C6" i="12" s="1"/>
  <c r="F46" i="12"/>
  <c r="N64" i="12"/>
  <c r="D64" i="12"/>
  <c r="D64" i="14"/>
  <c r="N64" i="15"/>
  <c r="D64" i="15"/>
  <c r="D59" i="12"/>
  <c r="C60" i="12"/>
  <c r="C61" i="12"/>
  <c r="C62" i="12"/>
  <c r="C63" i="12"/>
  <c r="F16" i="13"/>
  <c r="F17" i="13"/>
  <c r="F18" i="13"/>
  <c r="F23" i="13"/>
  <c r="C8" i="13" s="1"/>
  <c r="F24" i="13"/>
  <c r="F25" i="13"/>
  <c r="F30" i="13"/>
  <c r="F31" i="13"/>
  <c r="F32" i="13"/>
  <c r="F37" i="13"/>
  <c r="F38" i="13"/>
  <c r="F39" i="13"/>
  <c r="F44" i="13"/>
  <c r="F45" i="13"/>
  <c r="C6" i="13" s="1"/>
  <c r="F46" i="13"/>
  <c r="D59" i="13"/>
  <c r="C60" i="13"/>
  <c r="C61" i="13"/>
  <c r="C62" i="13"/>
  <c r="C63" i="13"/>
  <c r="F16" i="14"/>
  <c r="F17" i="14"/>
  <c r="F18" i="14"/>
  <c r="F23" i="14"/>
  <c r="C8" i="14" s="1"/>
  <c r="F24" i="14"/>
  <c r="F25" i="14"/>
  <c r="F30" i="14"/>
  <c r="F31" i="14"/>
  <c r="F32" i="14"/>
  <c r="F37" i="14"/>
  <c r="F38" i="14"/>
  <c r="F39" i="14"/>
  <c r="F44" i="14"/>
  <c r="F45" i="14"/>
  <c r="C6" i="14" s="1"/>
  <c r="F46" i="14"/>
  <c r="D59" i="14"/>
  <c r="C60" i="14"/>
  <c r="C61" i="14"/>
  <c r="C62" i="14"/>
  <c r="C63" i="14"/>
  <c r="F16" i="15"/>
  <c r="F17" i="15"/>
  <c r="F18" i="15"/>
  <c r="F23" i="15"/>
  <c r="C8" i="15" s="1"/>
  <c r="F24" i="15"/>
  <c r="F25" i="15"/>
  <c r="F30" i="15"/>
  <c r="F31" i="15"/>
  <c r="F32" i="15"/>
  <c r="F37" i="15"/>
  <c r="F38" i="15"/>
  <c r="F39" i="15"/>
  <c r="F44" i="15"/>
  <c r="F45" i="15"/>
  <c r="C6" i="15" s="1"/>
  <c r="F46" i="15"/>
  <c r="D59" i="15"/>
  <c r="C60" i="15"/>
  <c r="C61" i="15"/>
  <c r="C62" i="15"/>
  <c r="C63" i="15"/>
  <c r="C13" i="1" l="1"/>
  <c r="F9" i="1"/>
  <c r="C9" i="1"/>
  <c r="C11" i="1"/>
  <c r="N64" i="6"/>
  <c r="O64" i="6" s="1"/>
  <c r="L9" i="2"/>
  <c r="D59" i="10"/>
  <c r="D64" i="13"/>
  <c r="E8" i="14"/>
  <c r="E8" i="10"/>
  <c r="E8" i="6"/>
  <c r="E8" i="2"/>
  <c r="F8" i="2" s="1"/>
  <c r="F13" i="1"/>
  <c r="F8" i="1"/>
  <c r="F12" i="1"/>
  <c r="E8" i="7"/>
  <c r="E8" i="12"/>
  <c r="E8" i="4"/>
  <c r="E8" i="11"/>
  <c r="E8" i="3"/>
  <c r="D8" i="4"/>
  <c r="D11" i="15"/>
  <c r="F11" i="15" s="1"/>
  <c r="E10" i="15"/>
  <c r="D9" i="15"/>
  <c r="F9" i="15" s="1"/>
  <c r="F8" i="15"/>
  <c r="D10" i="15"/>
  <c r="E7" i="15"/>
  <c r="D11" i="13"/>
  <c r="F11" i="13" s="1"/>
  <c r="E10" i="13"/>
  <c r="D9" i="13"/>
  <c r="F9" i="13" s="1"/>
  <c r="F8" i="13"/>
  <c r="D11" i="11"/>
  <c r="F11" i="11" s="1"/>
  <c r="E10" i="11"/>
  <c r="D9" i="11"/>
  <c r="F9" i="11" s="1"/>
  <c r="F8" i="11"/>
  <c r="D11" i="9"/>
  <c r="F11" i="9" s="1"/>
  <c r="E10" i="9"/>
  <c r="D9" i="9"/>
  <c r="F9" i="9" s="1"/>
  <c r="F8" i="9"/>
  <c r="D11" i="7"/>
  <c r="F11" i="7" s="1"/>
  <c r="E10" i="7"/>
  <c r="D9" i="7"/>
  <c r="F9" i="7" s="1"/>
  <c r="F8" i="7"/>
  <c r="D11" i="5"/>
  <c r="F11" i="5" s="1"/>
  <c r="E10" i="5"/>
  <c r="D9" i="5"/>
  <c r="F9" i="5" s="1"/>
  <c r="F8" i="5"/>
  <c r="D11" i="3"/>
  <c r="F11" i="3" s="1"/>
  <c r="E10" i="3"/>
  <c r="D9" i="3"/>
  <c r="F9" i="3" s="1"/>
  <c r="F8" i="3"/>
  <c r="F11" i="1"/>
  <c r="D10" i="13"/>
  <c r="E7" i="13"/>
  <c r="D10" i="11"/>
  <c r="F10" i="11" s="1"/>
  <c r="E7" i="11"/>
  <c r="D10" i="9"/>
  <c r="E7" i="9"/>
  <c r="D10" i="7"/>
  <c r="F10" i="7" s="1"/>
  <c r="E7" i="7"/>
  <c r="D10" i="5"/>
  <c r="E7" i="5"/>
  <c r="D10" i="3"/>
  <c r="F10" i="3" s="1"/>
  <c r="E7" i="3"/>
  <c r="D11" i="14"/>
  <c r="F11" i="14" s="1"/>
  <c r="E10" i="14"/>
  <c r="D9" i="14"/>
  <c r="F9" i="14" s="1"/>
  <c r="F8" i="14"/>
  <c r="D11" i="12"/>
  <c r="F11" i="12" s="1"/>
  <c r="E10" i="12"/>
  <c r="D9" i="12"/>
  <c r="F9" i="12" s="1"/>
  <c r="F8" i="12"/>
  <c r="D11" i="10"/>
  <c r="F11" i="10" s="1"/>
  <c r="E10" i="10"/>
  <c r="D9" i="10"/>
  <c r="F9" i="10" s="1"/>
  <c r="F8" i="10"/>
  <c r="D11" i="8"/>
  <c r="F11" i="8" s="1"/>
  <c r="E10" i="8"/>
  <c r="D9" i="8"/>
  <c r="F9" i="8" s="1"/>
  <c r="F8" i="8"/>
  <c r="D11" i="6"/>
  <c r="F11" i="6" s="1"/>
  <c r="E10" i="6"/>
  <c r="D9" i="6"/>
  <c r="F9" i="6" s="1"/>
  <c r="F8" i="6"/>
  <c r="D11" i="4"/>
  <c r="F11" i="4" s="1"/>
  <c r="E10" i="4"/>
  <c r="D9" i="4"/>
  <c r="F9" i="4" s="1"/>
  <c r="D11" i="2"/>
  <c r="F11" i="2" s="1"/>
  <c r="E10" i="2"/>
  <c r="D9" i="2"/>
  <c r="F9" i="2" s="1"/>
  <c r="D10" i="2"/>
  <c r="E7" i="2"/>
  <c r="D10" i="14"/>
  <c r="E7" i="14"/>
  <c r="D10" i="10"/>
  <c r="E7" i="10"/>
  <c r="D10" i="8"/>
  <c r="F10" i="8" s="1"/>
  <c r="E7" i="8"/>
  <c r="D10" i="6"/>
  <c r="E7" i="6"/>
  <c r="D10" i="4"/>
  <c r="F10" i="4" s="1"/>
  <c r="E7" i="4"/>
  <c r="D10" i="12"/>
  <c r="F10" i="12" s="1"/>
  <c r="E7" i="12"/>
  <c r="E6" i="15"/>
  <c r="F6" i="15" s="1"/>
  <c r="D7" i="15"/>
  <c r="E6" i="13"/>
  <c r="F6" i="13" s="1"/>
  <c r="D7" i="13"/>
  <c r="E6" i="11"/>
  <c r="F6" i="11" s="1"/>
  <c r="D7" i="11"/>
  <c r="E6" i="9"/>
  <c r="F6" i="9" s="1"/>
  <c r="D7" i="9"/>
  <c r="F7" i="9" s="1"/>
  <c r="E6" i="7"/>
  <c r="F6" i="7" s="1"/>
  <c r="D7" i="7"/>
  <c r="F7" i="7" s="1"/>
  <c r="E6" i="5"/>
  <c r="F6" i="5" s="1"/>
  <c r="D7" i="5"/>
  <c r="E6" i="3"/>
  <c r="F6" i="3" s="1"/>
  <c r="D7" i="3"/>
  <c r="E6" i="14"/>
  <c r="F6" i="14" s="1"/>
  <c r="D7" i="14"/>
  <c r="E6" i="12"/>
  <c r="F6" i="12" s="1"/>
  <c r="D7" i="12"/>
  <c r="E6" i="10"/>
  <c r="F6" i="10" s="1"/>
  <c r="D7" i="10"/>
  <c r="E6" i="8"/>
  <c r="F6" i="8" s="1"/>
  <c r="D7" i="8"/>
  <c r="F7" i="8" s="1"/>
  <c r="E6" i="6"/>
  <c r="F6" i="6" s="1"/>
  <c r="D7" i="6"/>
  <c r="F7" i="6" s="1"/>
  <c r="E6" i="4"/>
  <c r="F6" i="4" s="1"/>
  <c r="D7" i="4"/>
  <c r="F7" i="4" s="1"/>
  <c r="E6" i="2"/>
  <c r="F6" i="2" s="1"/>
  <c r="D7" i="2"/>
  <c r="F7" i="2" s="1"/>
  <c r="N63" i="15"/>
  <c r="D63" i="15"/>
  <c r="N62" i="15"/>
  <c r="D62" i="15"/>
  <c r="N61" i="15"/>
  <c r="D61" i="15"/>
  <c r="N60" i="15"/>
  <c r="D60" i="15"/>
  <c r="C10" i="15"/>
  <c r="C11" i="15"/>
  <c r="C9" i="15"/>
  <c r="C7" i="15"/>
  <c r="N63" i="14"/>
  <c r="D63" i="14"/>
  <c r="N62" i="14"/>
  <c r="D62" i="14"/>
  <c r="N61" i="14"/>
  <c r="D61" i="14"/>
  <c r="N60" i="14"/>
  <c r="D60" i="14"/>
  <c r="C10" i="14"/>
  <c r="C11" i="14"/>
  <c r="C9" i="14"/>
  <c r="C7" i="14"/>
  <c r="N63" i="13"/>
  <c r="D63" i="13"/>
  <c r="N62" i="13"/>
  <c r="D62" i="13"/>
  <c r="N61" i="13"/>
  <c r="D61" i="13"/>
  <c r="N60" i="13"/>
  <c r="D60" i="13"/>
  <c r="C10" i="13"/>
  <c r="C11" i="13"/>
  <c r="C9" i="13"/>
  <c r="C7" i="13"/>
  <c r="N63" i="12"/>
  <c r="D63" i="12"/>
  <c r="N62" i="12"/>
  <c r="D62" i="12"/>
  <c r="N61" i="12"/>
  <c r="D61" i="12"/>
  <c r="N60" i="12"/>
  <c r="D60" i="12"/>
  <c r="O64" i="15"/>
  <c r="O59" i="15"/>
  <c r="F7" i="15"/>
  <c r="O64" i="14"/>
  <c r="O59" i="14"/>
  <c r="O64" i="13"/>
  <c r="O59" i="13"/>
  <c r="F7" i="13"/>
  <c r="O64" i="12"/>
  <c r="O59" i="12"/>
  <c r="C10" i="12"/>
  <c r="C11" i="12"/>
  <c r="C9" i="12"/>
  <c r="C7" i="12"/>
  <c r="N63" i="11"/>
  <c r="D63" i="11"/>
  <c r="N62" i="11"/>
  <c r="D62" i="11"/>
  <c r="N61" i="11"/>
  <c r="D61" i="11"/>
  <c r="N60" i="11"/>
  <c r="D60" i="11"/>
  <c r="C10" i="11"/>
  <c r="C11" i="11"/>
  <c r="C9" i="11"/>
  <c r="C7" i="11"/>
  <c r="N63" i="10"/>
  <c r="D63" i="10"/>
  <c r="N62" i="10"/>
  <c r="D62" i="10"/>
  <c r="N61" i="10"/>
  <c r="D61" i="10"/>
  <c r="N60" i="10"/>
  <c r="D60" i="10"/>
  <c r="C10" i="10"/>
  <c r="C11" i="10"/>
  <c r="C9" i="10"/>
  <c r="C7" i="10"/>
  <c r="N63" i="9"/>
  <c r="D63" i="9"/>
  <c r="N62" i="9"/>
  <c r="D62" i="9"/>
  <c r="N61" i="9"/>
  <c r="D61" i="9"/>
  <c r="N60" i="9"/>
  <c r="D60" i="9"/>
  <c r="C10" i="9"/>
  <c r="C11" i="9"/>
  <c r="C9" i="9"/>
  <c r="C7" i="9"/>
  <c r="N63" i="8"/>
  <c r="D63" i="8"/>
  <c r="N62" i="8"/>
  <c r="D62" i="8"/>
  <c r="N61" i="8"/>
  <c r="D61" i="8"/>
  <c r="N60" i="8"/>
  <c r="D60" i="8"/>
  <c r="C10" i="8"/>
  <c r="C11" i="8"/>
  <c r="C9" i="8"/>
  <c r="C7" i="8"/>
  <c r="N63" i="7"/>
  <c r="D63" i="7"/>
  <c r="N62" i="7"/>
  <c r="D62" i="7"/>
  <c r="N61" i="7"/>
  <c r="D61" i="7"/>
  <c r="N60" i="7"/>
  <c r="D60" i="7"/>
  <c r="C10" i="7"/>
  <c r="C11" i="7"/>
  <c r="C9" i="7"/>
  <c r="C7" i="7"/>
  <c r="N63" i="6"/>
  <c r="D63" i="6"/>
  <c r="N62" i="6"/>
  <c r="D62" i="6"/>
  <c r="N61" i="6"/>
  <c r="D61" i="6"/>
  <c r="N60" i="6"/>
  <c r="D60" i="6"/>
  <c r="C10" i="6"/>
  <c r="C11" i="6"/>
  <c r="C9" i="6"/>
  <c r="C7" i="6"/>
  <c r="N63" i="5"/>
  <c r="D63" i="5"/>
  <c r="N62" i="5"/>
  <c r="D62" i="5"/>
  <c r="N61" i="5"/>
  <c r="D61" i="5"/>
  <c r="N60" i="5"/>
  <c r="D60" i="5"/>
  <c r="C10" i="5"/>
  <c r="C11" i="5"/>
  <c r="C9" i="5"/>
  <c r="C7" i="5"/>
  <c r="N63" i="4"/>
  <c r="D63" i="4"/>
  <c r="N62" i="4"/>
  <c r="D62" i="4"/>
  <c r="N61" i="4"/>
  <c r="D61" i="4"/>
  <c r="N60" i="4"/>
  <c r="D60" i="4"/>
  <c r="C10" i="4"/>
  <c r="O64" i="11"/>
  <c r="O59" i="11"/>
  <c r="F7" i="11"/>
  <c r="O64" i="10"/>
  <c r="O59" i="10"/>
  <c r="O64" i="9"/>
  <c r="O59" i="9"/>
  <c r="O64" i="8"/>
  <c r="O59" i="8"/>
  <c r="O64" i="7"/>
  <c r="O59" i="7"/>
  <c r="O59" i="6"/>
  <c r="O64" i="5"/>
  <c r="O59" i="5"/>
  <c r="F7" i="5"/>
  <c r="O64" i="4"/>
  <c r="O59" i="4"/>
  <c r="C11" i="4"/>
  <c r="C9" i="4"/>
  <c r="C7" i="4"/>
  <c r="N63" i="3"/>
  <c r="D63" i="3"/>
  <c r="N62" i="3"/>
  <c r="D62" i="3"/>
  <c r="N61" i="3"/>
  <c r="D61" i="3"/>
  <c r="N60" i="3"/>
  <c r="D60" i="3"/>
  <c r="C10" i="3"/>
  <c r="C11" i="3"/>
  <c r="C9" i="3"/>
  <c r="C7" i="3"/>
  <c r="N63" i="2"/>
  <c r="D63" i="2"/>
  <c r="N62" i="2"/>
  <c r="D62" i="2"/>
  <c r="N61" i="2"/>
  <c r="D61" i="2"/>
  <c r="N60" i="2"/>
  <c r="D60" i="2"/>
  <c r="C10" i="2"/>
  <c r="C11" i="2"/>
  <c r="C9" i="2"/>
  <c r="C7" i="2"/>
  <c r="O64" i="3"/>
  <c r="O59" i="3"/>
  <c r="F7" i="3"/>
  <c r="O64" i="2"/>
  <c r="O59" i="2"/>
  <c r="F8" i="4" l="1"/>
  <c r="F7" i="14"/>
  <c r="F7" i="12"/>
  <c r="F7" i="10"/>
  <c r="F10" i="10"/>
  <c r="F10" i="1"/>
  <c r="F10" i="9"/>
  <c r="F10" i="14"/>
  <c r="F10" i="15"/>
  <c r="F10" i="6"/>
  <c r="F10" i="2"/>
  <c r="F10" i="5"/>
  <c r="F10" i="13"/>
  <c r="O60" i="2"/>
  <c r="O61" i="2"/>
  <c r="O62" i="2"/>
  <c r="O63" i="2"/>
  <c r="O60" i="3"/>
  <c r="O61" i="3"/>
  <c r="O62" i="3"/>
  <c r="O63" i="3"/>
  <c r="O60" i="4"/>
  <c r="O61" i="4"/>
  <c r="O62" i="4"/>
  <c r="O63" i="4"/>
  <c r="O60" i="5"/>
  <c r="O61" i="5"/>
  <c r="O62" i="5"/>
  <c r="O63" i="5"/>
  <c r="O60" i="6"/>
  <c r="O61" i="6"/>
  <c r="O62" i="6"/>
  <c r="O63" i="6"/>
  <c r="O60" i="7"/>
  <c r="O61" i="7"/>
  <c r="O62" i="7"/>
  <c r="O63" i="7"/>
  <c r="O60" i="8"/>
  <c r="O61" i="8"/>
  <c r="O62" i="8"/>
  <c r="O63" i="8"/>
  <c r="O60" i="9"/>
  <c r="O61" i="9"/>
  <c r="O62" i="9"/>
  <c r="O63" i="9"/>
  <c r="O60" i="10"/>
  <c r="O61" i="10"/>
  <c r="O62" i="10"/>
  <c r="O63" i="10"/>
  <c r="O60" i="11"/>
  <c r="O61" i="11"/>
  <c r="O62" i="11"/>
  <c r="O63" i="11"/>
  <c r="O60" i="12"/>
  <c r="O61" i="12"/>
  <c r="O62" i="12"/>
  <c r="O63" i="12"/>
  <c r="O60" i="13"/>
  <c r="O61" i="13"/>
  <c r="O62" i="13"/>
  <c r="O63" i="13"/>
  <c r="O60" i="14"/>
  <c r="O61" i="14"/>
  <c r="O62" i="14"/>
  <c r="O63" i="14"/>
  <c r="O60" i="15"/>
  <c r="O61" i="15"/>
  <c r="O62" i="15"/>
  <c r="O63" i="15"/>
  <c r="E59" i="15"/>
  <c r="F59" i="15"/>
  <c r="E59" i="14"/>
  <c r="F59" i="14" s="1"/>
  <c r="E59" i="11"/>
  <c r="F59" i="11" s="1"/>
  <c r="E59" i="8"/>
  <c r="F59" i="8" s="1"/>
  <c r="E59" i="5"/>
  <c r="F59" i="5" s="1"/>
  <c r="E59" i="12"/>
  <c r="F59" i="12" s="1"/>
  <c r="G59" i="12" s="1"/>
  <c r="E59" i="10"/>
  <c r="F59" i="10" s="1"/>
  <c r="E59" i="9"/>
  <c r="F59" i="9" s="1"/>
  <c r="E59" i="6"/>
  <c r="F59" i="6" s="1"/>
  <c r="E59" i="13"/>
  <c r="F59" i="13" s="1"/>
  <c r="E59" i="7"/>
  <c r="F59" i="7" s="1"/>
  <c r="E59" i="3"/>
  <c r="F59" i="3" s="1"/>
  <c r="E59" i="4"/>
  <c r="F59" i="4" s="1"/>
  <c r="E64" i="5"/>
  <c r="F64" i="5" s="1"/>
  <c r="E64" i="6"/>
  <c r="F64" i="6" s="1"/>
  <c r="E64" i="8"/>
  <c r="F64" i="8" s="1"/>
  <c r="E64" i="9"/>
  <c r="F64" i="9" s="1"/>
  <c r="E64" i="10"/>
  <c r="F64" i="10" s="1"/>
  <c r="E64" i="11"/>
  <c r="F64" i="11" s="1"/>
  <c r="E64" i="12"/>
  <c r="F64" i="12" s="1"/>
  <c r="E64" i="14"/>
  <c r="F64" i="14" s="1"/>
  <c r="E64" i="7"/>
  <c r="F64" i="7" s="1"/>
  <c r="E64" i="13"/>
  <c r="F64" i="13" s="1"/>
  <c r="E64" i="3"/>
  <c r="F64" i="3" s="1"/>
  <c r="E64" i="4"/>
  <c r="F64" i="4" s="1"/>
  <c r="E64" i="15"/>
  <c r="F64" i="15" s="1"/>
  <c r="E60" i="15"/>
  <c r="F60" i="15" s="1"/>
  <c r="E60" i="14"/>
  <c r="F60" i="14" s="1"/>
  <c r="E60" i="11"/>
  <c r="F60" i="11" s="1"/>
  <c r="E60" i="8"/>
  <c r="F60" i="8" s="1"/>
  <c r="E60" i="5"/>
  <c r="F60" i="5"/>
  <c r="E60" i="12"/>
  <c r="F60" i="12" s="1"/>
  <c r="E60" i="10"/>
  <c r="F60" i="10"/>
  <c r="E60" i="9"/>
  <c r="F60" i="9" s="1"/>
  <c r="E60" i="6"/>
  <c r="F60" i="6" s="1"/>
  <c r="E60" i="13"/>
  <c r="F60" i="13" s="1"/>
  <c r="E60" i="7"/>
  <c r="F60" i="7" s="1"/>
  <c r="E60" i="3"/>
  <c r="F60" i="3" s="1"/>
  <c r="E60" i="4"/>
  <c r="F60" i="4"/>
  <c r="E61" i="15"/>
  <c r="F61" i="15" s="1"/>
  <c r="G59" i="6" l="1"/>
  <c r="G59" i="15"/>
  <c r="G59" i="4"/>
  <c r="G59" i="5"/>
  <c r="G59" i="7"/>
  <c r="G59" i="10"/>
  <c r="G59" i="11"/>
  <c r="G59" i="9"/>
  <c r="G59" i="3"/>
  <c r="G59" i="8"/>
  <c r="G59" i="13"/>
  <c r="G59" i="14"/>
  <c r="G60" i="15"/>
  <c r="E61" i="14" l="1"/>
  <c r="F61" i="14" s="1"/>
  <c r="G60" i="14" l="1"/>
  <c r="E61" i="11"/>
  <c r="F61" i="11" s="1"/>
  <c r="G60" i="11" l="1"/>
  <c r="E61" i="8" l="1"/>
  <c r="F61" i="8" s="1"/>
  <c r="G60" i="8" l="1"/>
  <c r="E61" i="5" l="1"/>
  <c r="F61" i="5" s="1"/>
  <c r="G60" i="5" l="1"/>
  <c r="E61" i="12" l="1"/>
  <c r="F61" i="12" s="1"/>
  <c r="G60" i="12" l="1"/>
  <c r="E61" i="10" l="1"/>
  <c r="F61" i="10" s="1"/>
  <c r="G60" i="10" l="1"/>
  <c r="E61" i="9" l="1"/>
  <c r="F61" i="9" s="1"/>
  <c r="G60" i="9" l="1"/>
  <c r="E61" i="6" l="1"/>
  <c r="F61" i="6" s="1"/>
  <c r="G60" i="6" l="1"/>
  <c r="E61" i="13" l="1"/>
  <c r="F61" i="13" s="1"/>
  <c r="G60" i="13" l="1"/>
  <c r="E61" i="7" l="1"/>
  <c r="F61" i="7" s="1"/>
  <c r="G60" i="7" l="1"/>
  <c r="E61" i="3" l="1"/>
  <c r="F61" i="3" s="1"/>
  <c r="G60" i="3" l="1"/>
  <c r="E61" i="4" l="1"/>
  <c r="F61" i="4" s="1"/>
  <c r="G60" i="4" l="1"/>
  <c r="E62" i="15" l="1"/>
  <c r="F62" i="15" s="1"/>
  <c r="G61" i="15" l="1"/>
  <c r="E62" i="14" l="1"/>
  <c r="F62" i="14" s="1"/>
  <c r="G61" i="14" l="1"/>
  <c r="E62" i="11"/>
  <c r="F62" i="11" s="1"/>
  <c r="G61" i="11" l="1"/>
  <c r="E62" i="8" l="1"/>
  <c r="F62" i="8" s="1"/>
  <c r="G61" i="8" l="1"/>
  <c r="E62" i="5" l="1"/>
  <c r="F62" i="5" s="1"/>
  <c r="G61" i="5" l="1"/>
  <c r="E62" i="12" l="1"/>
  <c r="F62" i="12" s="1"/>
  <c r="G61" i="12" l="1"/>
  <c r="E62" i="10" l="1"/>
  <c r="F62" i="10" s="1"/>
  <c r="G61" i="10" l="1"/>
  <c r="E62" i="9" l="1"/>
  <c r="F62" i="9" s="1"/>
  <c r="G61" i="9" l="1"/>
  <c r="E62" i="6" l="1"/>
  <c r="F62" i="6" s="1"/>
  <c r="G61" i="6" l="1"/>
  <c r="E62" i="13" l="1"/>
  <c r="F62" i="13" s="1"/>
  <c r="G61" i="13" l="1"/>
  <c r="E62" i="7" l="1"/>
  <c r="F62" i="7" s="1"/>
  <c r="G61" i="7" l="1"/>
  <c r="E62" i="2" l="1"/>
  <c r="F62" i="2" s="1"/>
  <c r="E62" i="3" l="1"/>
  <c r="F62" i="3" s="1"/>
  <c r="G61" i="3" l="1"/>
  <c r="E62" i="4" l="1"/>
  <c r="F62" i="4" s="1"/>
  <c r="G61" i="4" l="1"/>
  <c r="E63" i="15" l="1"/>
  <c r="F63" i="15" s="1"/>
  <c r="G64" i="15" s="1"/>
  <c r="G63" i="15" l="1"/>
  <c r="G62" i="15"/>
  <c r="B60" i="15" l="1"/>
  <c r="B61" i="15"/>
  <c r="B62" i="15"/>
  <c r="B59" i="15"/>
  <c r="B63" i="15"/>
  <c r="B64" i="15"/>
  <c r="E63" i="14"/>
  <c r="F63" i="14" s="1"/>
  <c r="G64" i="14" s="1"/>
  <c r="G63" i="14" l="1"/>
  <c r="G62" i="14"/>
  <c r="M64" i="15"/>
  <c r="G55" i="15"/>
  <c r="M63" i="15"/>
  <c r="G54" i="15"/>
  <c r="M59" i="15"/>
  <c r="G50" i="15"/>
  <c r="M62" i="15"/>
  <c r="G53" i="15"/>
  <c r="M61" i="15"/>
  <c r="G52" i="15"/>
  <c r="M60" i="15"/>
  <c r="G51" i="15"/>
  <c r="C31" i="16"/>
  <c r="C61" i="16"/>
  <c r="H51" i="15" l="1"/>
  <c r="H52" i="15"/>
  <c r="H53" i="15"/>
  <c r="H50" i="15"/>
  <c r="H54" i="15"/>
  <c r="H55" i="15"/>
  <c r="B60" i="14"/>
  <c r="B61" i="14"/>
  <c r="B62" i="14"/>
  <c r="B59" i="14"/>
  <c r="B63" i="14"/>
  <c r="B64" i="14"/>
  <c r="E63" i="11"/>
  <c r="F63" i="11" s="1"/>
  <c r="G64" i="11" s="1"/>
  <c r="H31" i="16"/>
  <c r="E61" i="16"/>
  <c r="C32" i="16"/>
  <c r="F61" i="16"/>
  <c r="D31" i="16"/>
  <c r="G31" i="16"/>
  <c r="E31" i="16"/>
  <c r="G61" i="16"/>
  <c r="C62" i="16"/>
  <c r="D61" i="16"/>
  <c r="H61" i="16"/>
  <c r="F31" i="16"/>
  <c r="J31" i="16" l="1"/>
  <c r="J61" i="16"/>
  <c r="G63" i="11"/>
  <c r="G62" i="11"/>
  <c r="M64" i="14"/>
  <c r="G55" i="14"/>
  <c r="M63" i="14"/>
  <c r="G54" i="14"/>
  <c r="M59" i="14"/>
  <c r="G50" i="14"/>
  <c r="M62" i="14"/>
  <c r="G53" i="14"/>
  <c r="M61" i="14"/>
  <c r="G52" i="14"/>
  <c r="M60" i="14"/>
  <c r="G51" i="14"/>
  <c r="H62" i="16"/>
  <c r="H32" i="16"/>
  <c r="F62" i="16"/>
  <c r="E32" i="16"/>
  <c r="D62" i="16"/>
  <c r="G32" i="16"/>
  <c r="E62" i="16"/>
  <c r="G62" i="16"/>
  <c r="F32" i="16"/>
  <c r="D32" i="16"/>
  <c r="C59" i="16"/>
  <c r="C29" i="16"/>
  <c r="H51" i="14" l="1"/>
  <c r="J32" i="16"/>
  <c r="J62" i="16"/>
  <c r="H52" i="14"/>
  <c r="H53" i="14"/>
  <c r="H50" i="14"/>
  <c r="H54" i="14"/>
  <c r="H55" i="14"/>
  <c r="B60" i="11"/>
  <c r="B61" i="11"/>
  <c r="B62" i="11"/>
  <c r="B59" i="11"/>
  <c r="B63" i="11"/>
  <c r="B64" i="11"/>
  <c r="E63" i="8"/>
  <c r="F63" i="8" s="1"/>
  <c r="G64" i="8" s="1"/>
  <c r="C60" i="16"/>
  <c r="F59" i="16"/>
  <c r="H29" i="16"/>
  <c r="E59" i="16"/>
  <c r="D29" i="16"/>
  <c r="E29" i="16"/>
  <c r="G29" i="16"/>
  <c r="D59" i="16"/>
  <c r="H59" i="16"/>
  <c r="F29" i="16"/>
  <c r="G59" i="16"/>
  <c r="C30" i="16"/>
  <c r="J29" i="16" l="1"/>
  <c r="J59" i="16"/>
  <c r="G63" i="8"/>
  <c r="G62" i="8"/>
  <c r="M64" i="11"/>
  <c r="G55" i="11"/>
  <c r="M63" i="11"/>
  <c r="G54" i="11"/>
  <c r="M59" i="11"/>
  <c r="G50" i="11"/>
  <c r="M62" i="11"/>
  <c r="G53" i="11"/>
  <c r="M61" i="11"/>
  <c r="G52" i="11"/>
  <c r="M60" i="11"/>
  <c r="G51" i="11"/>
  <c r="H51" i="11" s="1"/>
  <c r="G60" i="16"/>
  <c r="C53" i="16"/>
  <c r="E30" i="16"/>
  <c r="F60" i="16"/>
  <c r="H30" i="16"/>
  <c r="F30" i="16"/>
  <c r="G30" i="16"/>
  <c r="D60" i="16"/>
  <c r="C23" i="16"/>
  <c r="H60" i="16"/>
  <c r="D30" i="16"/>
  <c r="E60" i="16"/>
  <c r="J30" i="16" l="1"/>
  <c r="J60" i="16"/>
  <c r="H52" i="11"/>
  <c r="H53" i="11"/>
  <c r="H50" i="11"/>
  <c r="H54" i="11"/>
  <c r="H55" i="11"/>
  <c r="B60" i="8"/>
  <c r="B61" i="8"/>
  <c r="B62" i="8"/>
  <c r="B59" i="8"/>
  <c r="B63" i="8"/>
  <c r="B64" i="8"/>
  <c r="E63" i="5"/>
  <c r="F63" i="5" s="1"/>
  <c r="G64" i="5" s="1"/>
  <c r="C24" i="16"/>
  <c r="E23" i="16"/>
  <c r="G53" i="16"/>
  <c r="H53" i="16"/>
  <c r="C54" i="16"/>
  <c r="H23" i="16"/>
  <c r="E53" i="16"/>
  <c r="F23" i="16"/>
  <c r="D23" i="16"/>
  <c r="D53" i="16"/>
  <c r="F53" i="16"/>
  <c r="G23" i="16"/>
  <c r="J23" i="16" l="1"/>
  <c r="J53" i="16"/>
  <c r="G63" i="5"/>
  <c r="G62" i="5"/>
  <c r="M64" i="8"/>
  <c r="G55" i="8"/>
  <c r="M63" i="8"/>
  <c r="G54" i="8"/>
  <c r="M59" i="8"/>
  <c r="G50" i="8"/>
  <c r="M62" i="8"/>
  <c r="G53" i="8"/>
  <c r="M61" i="8"/>
  <c r="G52" i="8"/>
  <c r="M60" i="8"/>
  <c r="G51" i="8"/>
  <c r="H51" i="8" s="1"/>
  <c r="C17" i="16"/>
  <c r="C47" i="16"/>
  <c r="H24" i="16"/>
  <c r="E54" i="16"/>
  <c r="D24" i="16"/>
  <c r="G54" i="16"/>
  <c r="F24" i="16"/>
  <c r="D54" i="16"/>
  <c r="F54" i="16"/>
  <c r="E24" i="16"/>
  <c r="G24" i="16"/>
  <c r="H54" i="16"/>
  <c r="J24" i="16" l="1"/>
  <c r="J54" i="16"/>
  <c r="H52" i="8"/>
  <c r="H53" i="8"/>
  <c r="H50" i="8"/>
  <c r="H54" i="8"/>
  <c r="H55" i="8"/>
  <c r="B60" i="5"/>
  <c r="B61" i="5"/>
  <c r="B62" i="5"/>
  <c r="B59" i="5"/>
  <c r="B63" i="5"/>
  <c r="B64" i="5"/>
  <c r="E63" i="12"/>
  <c r="F63" i="12" s="1"/>
  <c r="G64" i="12" s="1"/>
  <c r="G47" i="16"/>
  <c r="F47" i="16"/>
  <c r="F17" i="16"/>
  <c r="H17" i="16"/>
  <c r="C48" i="16"/>
  <c r="G17" i="16"/>
  <c r="D17" i="16"/>
  <c r="E47" i="16"/>
  <c r="E17" i="16"/>
  <c r="H47" i="16"/>
  <c r="D47" i="16"/>
  <c r="C18" i="16"/>
  <c r="J17" i="16" l="1"/>
  <c r="J47" i="16"/>
  <c r="G63" i="12"/>
  <c r="G62" i="12"/>
  <c r="M64" i="5"/>
  <c r="G55" i="5"/>
  <c r="M63" i="5"/>
  <c r="G54" i="5"/>
  <c r="M59" i="5"/>
  <c r="G50" i="5"/>
  <c r="M62" i="5"/>
  <c r="G53" i="5"/>
  <c r="M61" i="5"/>
  <c r="G52" i="5"/>
  <c r="M60" i="5"/>
  <c r="G51" i="5"/>
  <c r="F18" i="16"/>
  <c r="D18" i="16"/>
  <c r="G18" i="16"/>
  <c r="E48" i="16"/>
  <c r="D48" i="16"/>
  <c r="C41" i="16"/>
  <c r="C11" i="16"/>
  <c r="H48" i="16"/>
  <c r="F48" i="16"/>
  <c r="G48" i="16"/>
  <c r="E18" i="16"/>
  <c r="H18" i="16"/>
  <c r="H51" i="5" l="1"/>
  <c r="J18" i="16"/>
  <c r="J48" i="16"/>
  <c r="H52" i="5"/>
  <c r="H53" i="5"/>
  <c r="H50" i="5"/>
  <c r="H54" i="5"/>
  <c r="H55" i="5"/>
  <c r="B60" i="12"/>
  <c r="B61" i="12"/>
  <c r="B62" i="12"/>
  <c r="B59" i="12"/>
  <c r="B63" i="12"/>
  <c r="B64" i="12"/>
  <c r="E63" i="10"/>
  <c r="F63" i="10" s="1"/>
  <c r="G64" i="10" s="1"/>
  <c r="D41" i="16"/>
  <c r="C42" i="16"/>
  <c r="G41" i="16"/>
  <c r="H11" i="16"/>
  <c r="C12" i="16"/>
  <c r="F41" i="16"/>
  <c r="F11" i="16"/>
  <c r="H41" i="16"/>
  <c r="G11" i="16"/>
  <c r="E11" i="16"/>
  <c r="D11" i="16"/>
  <c r="E41" i="16"/>
  <c r="J11" i="16" l="1"/>
  <c r="J41" i="16"/>
  <c r="G63" i="10"/>
  <c r="G62" i="10"/>
  <c r="M64" i="12"/>
  <c r="G55" i="12"/>
  <c r="M63" i="12"/>
  <c r="G54" i="12"/>
  <c r="M59" i="12"/>
  <c r="G50" i="12"/>
  <c r="M62" i="12"/>
  <c r="G53" i="12"/>
  <c r="M61" i="12"/>
  <c r="G52" i="12"/>
  <c r="M60" i="12"/>
  <c r="G51" i="12"/>
  <c r="E42" i="16"/>
  <c r="H12" i="16"/>
  <c r="D42" i="16"/>
  <c r="F12" i="16"/>
  <c r="F42" i="16"/>
  <c r="C55" i="16"/>
  <c r="H42" i="16"/>
  <c r="C25" i="16"/>
  <c r="G12" i="16"/>
  <c r="E12" i="16"/>
  <c r="G42" i="16"/>
  <c r="D12" i="16"/>
  <c r="H51" i="12" l="1"/>
  <c r="J12" i="16"/>
  <c r="J42" i="16"/>
  <c r="H52" i="12"/>
  <c r="H53" i="12"/>
  <c r="H50" i="12"/>
  <c r="H54" i="12"/>
  <c r="H55" i="12"/>
  <c r="B60" i="10"/>
  <c r="B61" i="10"/>
  <c r="B62" i="10"/>
  <c r="B59" i="10"/>
  <c r="B63" i="10"/>
  <c r="B64" i="10"/>
  <c r="E63" i="9"/>
  <c r="F63" i="9" s="1"/>
  <c r="G64" i="9" s="1"/>
  <c r="E25" i="16"/>
  <c r="H55" i="16"/>
  <c r="G25" i="16"/>
  <c r="F55" i="16"/>
  <c r="D25" i="16"/>
  <c r="F25" i="16"/>
  <c r="C26" i="16"/>
  <c r="E55" i="16"/>
  <c r="D55" i="16"/>
  <c r="G55" i="16"/>
  <c r="C56" i="16"/>
  <c r="H25" i="16"/>
  <c r="J25" i="16" l="1"/>
  <c r="J55" i="16"/>
  <c r="G63" i="9"/>
  <c r="G62" i="9"/>
  <c r="M64" i="10"/>
  <c r="G55" i="10"/>
  <c r="M63" i="10"/>
  <c r="G54" i="10"/>
  <c r="M59" i="10"/>
  <c r="G50" i="10"/>
  <c r="M62" i="10"/>
  <c r="G53" i="10"/>
  <c r="M61" i="10"/>
  <c r="G52" i="10"/>
  <c r="M60" i="10"/>
  <c r="G51" i="10"/>
  <c r="D26" i="16"/>
  <c r="E26" i="16"/>
  <c r="F26" i="16"/>
  <c r="C51" i="16"/>
  <c r="D56" i="16"/>
  <c r="F56" i="16"/>
  <c r="H56" i="16"/>
  <c r="G26" i="16"/>
  <c r="H26" i="16"/>
  <c r="G56" i="16"/>
  <c r="E56" i="16"/>
  <c r="C21" i="16"/>
  <c r="H51" i="10" l="1"/>
  <c r="J26" i="16"/>
  <c r="J56" i="16"/>
  <c r="H52" i="10"/>
  <c r="H53" i="10"/>
  <c r="H50" i="10"/>
  <c r="H54" i="10"/>
  <c r="H55" i="10"/>
  <c r="B60" i="9"/>
  <c r="B61" i="9"/>
  <c r="B62" i="9"/>
  <c r="B59" i="9"/>
  <c r="B63" i="9"/>
  <c r="B64" i="9"/>
  <c r="E63" i="6"/>
  <c r="F63" i="6" s="1"/>
  <c r="G64" i="6" s="1"/>
  <c r="C22" i="16"/>
  <c r="C52" i="16"/>
  <c r="G21" i="16"/>
  <c r="H51" i="16"/>
  <c r="D21" i="16"/>
  <c r="D51" i="16"/>
  <c r="F51" i="16"/>
  <c r="H21" i="16"/>
  <c r="E21" i="16"/>
  <c r="G51" i="16"/>
  <c r="E51" i="16"/>
  <c r="F21" i="16"/>
  <c r="J21" i="16" l="1"/>
  <c r="J51" i="16"/>
  <c r="G63" i="6"/>
  <c r="G62" i="6"/>
  <c r="M64" i="9"/>
  <c r="G55" i="9"/>
  <c r="M63" i="9"/>
  <c r="G54" i="9"/>
  <c r="M59" i="9"/>
  <c r="G50" i="9"/>
  <c r="M62" i="9"/>
  <c r="G53" i="9"/>
  <c r="M61" i="9"/>
  <c r="G52" i="9"/>
  <c r="M60" i="9"/>
  <c r="G51" i="9"/>
  <c r="E52" i="16"/>
  <c r="C19" i="16"/>
  <c r="F22" i="16"/>
  <c r="G52" i="16"/>
  <c r="H52" i="16"/>
  <c r="G22" i="16"/>
  <c r="H22" i="16"/>
  <c r="D52" i="16"/>
  <c r="F52" i="16"/>
  <c r="E22" i="16"/>
  <c r="C49" i="16"/>
  <c r="D22" i="16"/>
  <c r="H51" i="9" l="1"/>
  <c r="J22" i="16"/>
  <c r="J52" i="16"/>
  <c r="H52" i="9"/>
  <c r="H53" i="9"/>
  <c r="H50" i="9"/>
  <c r="H54" i="9"/>
  <c r="H55" i="9"/>
  <c r="B60" i="6"/>
  <c r="B61" i="6"/>
  <c r="B62" i="6"/>
  <c r="B59" i="6"/>
  <c r="B63" i="6"/>
  <c r="B64" i="6"/>
  <c r="E63" i="13"/>
  <c r="F63" i="13" s="1"/>
  <c r="G64" i="13" s="1"/>
  <c r="H19" i="16"/>
  <c r="G19" i="16"/>
  <c r="D19" i="16"/>
  <c r="C50" i="16"/>
  <c r="E49" i="16"/>
  <c r="G49" i="16"/>
  <c r="E19" i="16"/>
  <c r="H49" i="16"/>
  <c r="D49" i="16"/>
  <c r="C20" i="16"/>
  <c r="F19" i="16"/>
  <c r="F49" i="16"/>
  <c r="J19" i="16" l="1"/>
  <c r="J49" i="16"/>
  <c r="G63" i="13"/>
  <c r="G62" i="13"/>
  <c r="M64" i="6"/>
  <c r="G55" i="6"/>
  <c r="M63" i="6"/>
  <c r="G54" i="6"/>
  <c r="M59" i="6"/>
  <c r="G50" i="6"/>
  <c r="M62" i="6"/>
  <c r="G53" i="6"/>
  <c r="M61" i="6"/>
  <c r="G52" i="6"/>
  <c r="M60" i="6"/>
  <c r="G51" i="6"/>
  <c r="E20" i="16"/>
  <c r="F50" i="16"/>
  <c r="F20" i="16"/>
  <c r="C13" i="16"/>
  <c r="E50" i="16"/>
  <c r="H50" i="16"/>
  <c r="D50" i="16"/>
  <c r="G50" i="16"/>
  <c r="G20" i="16"/>
  <c r="C43" i="16"/>
  <c r="D20" i="16"/>
  <c r="H20" i="16"/>
  <c r="H51" i="6" l="1"/>
  <c r="J20" i="16"/>
  <c r="J50" i="16"/>
  <c r="H52" i="6"/>
  <c r="H53" i="6"/>
  <c r="H50" i="6"/>
  <c r="H54" i="6"/>
  <c r="H55" i="6"/>
  <c r="B60" i="13"/>
  <c r="B61" i="13"/>
  <c r="B62" i="13"/>
  <c r="B59" i="13"/>
  <c r="B63" i="13"/>
  <c r="B64" i="13"/>
  <c r="E63" i="7"/>
  <c r="F63" i="7" s="1"/>
  <c r="G64" i="7" s="1"/>
  <c r="E13" i="16"/>
  <c r="H43" i="16"/>
  <c r="C14" i="16"/>
  <c r="D13" i="16"/>
  <c r="C44" i="16"/>
  <c r="E43" i="16"/>
  <c r="F43" i="16"/>
  <c r="H13" i="16"/>
  <c r="F13" i="16"/>
  <c r="G13" i="16"/>
  <c r="D43" i="16"/>
  <c r="G43" i="16"/>
  <c r="J13" i="16" l="1"/>
  <c r="J43" i="16"/>
  <c r="G63" i="7"/>
  <c r="G62" i="7"/>
  <c r="M64" i="13"/>
  <c r="G55" i="13"/>
  <c r="M63" i="13"/>
  <c r="G54" i="13"/>
  <c r="M59" i="13"/>
  <c r="G50" i="13"/>
  <c r="M62" i="13"/>
  <c r="G53" i="13"/>
  <c r="M61" i="13"/>
  <c r="G52" i="13"/>
  <c r="M60" i="13"/>
  <c r="G51" i="13"/>
  <c r="H51" i="13" s="1"/>
  <c r="E44" i="16"/>
  <c r="G44" i="16"/>
  <c r="D44" i="16"/>
  <c r="H14" i="16"/>
  <c r="C57" i="16"/>
  <c r="F44" i="16"/>
  <c r="D14" i="16"/>
  <c r="G14" i="16"/>
  <c r="E14" i="16"/>
  <c r="F14" i="16"/>
  <c r="C27" i="16"/>
  <c r="H44" i="16"/>
  <c r="J14" i="16" l="1"/>
  <c r="J44" i="16"/>
  <c r="H52" i="13"/>
  <c r="H53" i="13"/>
  <c r="H50" i="13"/>
  <c r="H54" i="13"/>
  <c r="H55" i="13"/>
  <c r="B60" i="7"/>
  <c r="B61" i="7"/>
  <c r="B62" i="7"/>
  <c r="B59" i="7"/>
  <c r="B63" i="7"/>
  <c r="B64" i="7"/>
  <c r="C28" i="16"/>
  <c r="F57" i="16"/>
  <c r="C58" i="16"/>
  <c r="D57" i="16"/>
  <c r="E27" i="16"/>
  <c r="F27" i="16"/>
  <c r="G27" i="16"/>
  <c r="E57" i="16"/>
  <c r="H27" i="16"/>
  <c r="G57" i="16"/>
  <c r="D27" i="16"/>
  <c r="H57" i="16"/>
  <c r="J27" i="16" l="1"/>
  <c r="J57" i="16"/>
  <c r="M64" i="7"/>
  <c r="G55" i="7"/>
  <c r="M63" i="7"/>
  <c r="G54" i="7"/>
  <c r="M59" i="7"/>
  <c r="G50" i="7"/>
  <c r="M62" i="7"/>
  <c r="G53" i="7"/>
  <c r="M61" i="7"/>
  <c r="G52" i="7"/>
  <c r="M60" i="7"/>
  <c r="G51" i="7"/>
  <c r="C45" i="16"/>
  <c r="D58" i="16"/>
  <c r="C15" i="16"/>
  <c r="F28" i="16"/>
  <c r="D28" i="16"/>
  <c r="G58" i="16"/>
  <c r="H58" i="16"/>
  <c r="E58" i="16"/>
  <c r="H28" i="16"/>
  <c r="E28" i="16"/>
  <c r="G28" i="16"/>
  <c r="F58" i="16"/>
  <c r="H51" i="7" l="1"/>
  <c r="J28" i="16"/>
  <c r="J58" i="16"/>
  <c r="H52" i="7"/>
  <c r="H53" i="7"/>
  <c r="H50" i="7"/>
  <c r="H54" i="7"/>
  <c r="H55" i="7"/>
  <c r="E63" i="3"/>
  <c r="F63" i="3" s="1"/>
  <c r="G64" i="3" s="1"/>
  <c r="F45" i="16"/>
  <c r="F15" i="16"/>
  <c r="H45" i="16"/>
  <c r="D15" i="16"/>
  <c r="H15" i="16"/>
  <c r="E15" i="16"/>
  <c r="E45" i="16"/>
  <c r="G45" i="16"/>
  <c r="C16" i="16"/>
  <c r="C46" i="16"/>
  <c r="D45" i="16"/>
  <c r="G15" i="16"/>
  <c r="J15" i="16" l="1"/>
  <c r="J45" i="16"/>
  <c r="G63" i="3"/>
  <c r="G62" i="3"/>
  <c r="F46" i="16"/>
  <c r="H16" i="16"/>
  <c r="E16" i="16"/>
  <c r="D46" i="16"/>
  <c r="D16" i="16"/>
  <c r="F16" i="16"/>
  <c r="G46" i="16"/>
  <c r="H46" i="16"/>
  <c r="E46" i="16"/>
  <c r="G16" i="16"/>
  <c r="J16" i="16" l="1"/>
  <c r="J46" i="16"/>
  <c r="B60" i="3"/>
  <c r="B61" i="3"/>
  <c r="B62" i="3"/>
  <c r="B59" i="3"/>
  <c r="B63" i="3"/>
  <c r="B64" i="3"/>
  <c r="E63" i="4"/>
  <c r="F63" i="4" s="1"/>
  <c r="G64" i="4" s="1"/>
  <c r="G63" i="4" l="1"/>
  <c r="G62" i="4"/>
  <c r="M64" i="3"/>
  <c r="G55" i="3"/>
  <c r="M63" i="3"/>
  <c r="G54" i="3"/>
  <c r="M59" i="3"/>
  <c r="G50" i="3"/>
  <c r="M62" i="3"/>
  <c r="G53" i="3"/>
  <c r="M61" i="3"/>
  <c r="G52" i="3"/>
  <c r="M60" i="3"/>
  <c r="G51" i="3"/>
  <c r="C37" i="16"/>
  <c r="C7" i="16"/>
  <c r="H51" i="3" l="1"/>
  <c r="H52" i="3"/>
  <c r="H53" i="3"/>
  <c r="H50" i="3"/>
  <c r="H54" i="3"/>
  <c r="H55" i="3"/>
  <c r="B60" i="4"/>
  <c r="B61" i="4"/>
  <c r="B62" i="4"/>
  <c r="B59" i="4"/>
  <c r="B63" i="4"/>
  <c r="B64" i="4"/>
  <c r="C8" i="16"/>
  <c r="H7" i="16"/>
  <c r="H37" i="16"/>
  <c r="D7" i="16"/>
  <c r="G7" i="16"/>
  <c r="F7" i="16"/>
  <c r="C38" i="16"/>
  <c r="G37" i="16"/>
  <c r="F37" i="16"/>
  <c r="E37" i="16"/>
  <c r="E7" i="16"/>
  <c r="D37" i="16"/>
  <c r="J7" i="16" l="1"/>
  <c r="J37" i="16"/>
  <c r="M64" i="4"/>
  <c r="G55" i="4"/>
  <c r="M63" i="4"/>
  <c r="G54" i="4"/>
  <c r="M59" i="4"/>
  <c r="G50" i="4"/>
  <c r="M62" i="4"/>
  <c r="G53" i="4"/>
  <c r="M61" i="4"/>
  <c r="G52" i="4"/>
  <c r="M60" i="4"/>
  <c r="G51" i="4"/>
  <c r="E8" i="16"/>
  <c r="F8" i="16"/>
  <c r="G38" i="16"/>
  <c r="D38" i="16"/>
  <c r="E38" i="16"/>
  <c r="H8" i="16"/>
  <c r="D8" i="16"/>
  <c r="C9" i="16"/>
  <c r="F38" i="16"/>
  <c r="H38" i="16"/>
  <c r="G8" i="16"/>
  <c r="C39" i="16"/>
  <c r="H51" i="4" l="1"/>
  <c r="J8" i="16"/>
  <c r="J38" i="16"/>
  <c r="H52" i="4"/>
  <c r="H53" i="4"/>
  <c r="H50" i="4"/>
  <c r="H54" i="4"/>
  <c r="H55" i="4"/>
  <c r="F9" i="16"/>
  <c r="C40" i="16"/>
  <c r="E39" i="16"/>
  <c r="D39" i="16"/>
  <c r="E9" i="16"/>
  <c r="H39" i="16"/>
  <c r="D9" i="16"/>
  <c r="H9" i="16"/>
  <c r="G9" i="16"/>
  <c r="F39" i="16"/>
  <c r="G39" i="16"/>
  <c r="C10" i="16"/>
  <c r="J9" i="16" l="1"/>
  <c r="J39" i="16"/>
  <c r="G40" i="16"/>
  <c r="D10" i="16"/>
  <c r="E40" i="16"/>
  <c r="G10" i="16"/>
  <c r="H10" i="16"/>
  <c r="E10" i="16"/>
  <c r="D40" i="16"/>
  <c r="F10" i="16"/>
  <c r="H40" i="16"/>
  <c r="F40" i="16"/>
  <c r="J10" i="16" l="1"/>
  <c r="J40" i="16"/>
  <c r="L6" i="2" l="1"/>
  <c r="K6" i="2"/>
  <c r="J7" i="2" s="1"/>
  <c r="E61" i="2" l="1"/>
  <c r="F61" i="2" s="1"/>
  <c r="J8" i="2"/>
  <c r="E63" i="2"/>
  <c r="F63" i="2" s="1"/>
  <c r="E59" i="2"/>
  <c r="F59" i="2" s="1"/>
  <c r="E64" i="2" l="1"/>
  <c r="F64" i="2" s="1"/>
  <c r="G63" i="2" s="1"/>
  <c r="E60" i="2"/>
  <c r="F60" i="2" s="1"/>
  <c r="G61" i="2" s="1"/>
  <c r="G62" i="2"/>
  <c r="G64" i="2" l="1"/>
  <c r="G60" i="2"/>
  <c r="G59" i="2"/>
  <c r="B59" i="2" l="1"/>
  <c r="G50" i="2" s="1"/>
  <c r="B62" i="2"/>
  <c r="G53" i="2" s="1"/>
  <c r="B63" i="2"/>
  <c r="M63" i="2" s="1"/>
  <c r="B61" i="2"/>
  <c r="M61" i="2" s="1"/>
  <c r="B60" i="2"/>
  <c r="M60" i="2" s="1"/>
  <c r="B64" i="2"/>
  <c r="M62" i="2" l="1"/>
  <c r="G54" i="2"/>
  <c r="G52" i="2"/>
  <c r="M59" i="2"/>
  <c r="G51" i="2"/>
  <c r="M64" i="2"/>
  <c r="G55" i="2"/>
  <c r="C35" i="16"/>
  <c r="C5" i="16"/>
  <c r="H53" i="2" l="1"/>
  <c r="H50" i="2"/>
  <c r="H54" i="2"/>
  <c r="H52" i="2"/>
  <c r="H51" i="2"/>
  <c r="H55" i="2"/>
  <c r="D35" i="16"/>
  <c r="C36" i="16"/>
  <c r="E5" i="16"/>
  <c r="D5" i="16"/>
  <c r="H5" i="16"/>
  <c r="C6" i="16"/>
  <c r="F35" i="16"/>
  <c r="H35" i="16"/>
  <c r="F5" i="16"/>
  <c r="G35" i="16"/>
  <c r="G5" i="16"/>
  <c r="E35" i="16"/>
  <c r="J5" i="16" l="1"/>
  <c r="J35" i="16"/>
  <c r="E18" i="1"/>
  <c r="C6" i="1" s="1"/>
  <c r="D18" i="1"/>
  <c r="M18" i="1" s="1"/>
  <c r="H36" i="16"/>
  <c r="D6" i="16"/>
  <c r="F6" i="16"/>
  <c r="G6" i="16"/>
  <c r="E6" i="16"/>
  <c r="G36" i="16"/>
  <c r="H6" i="16"/>
  <c r="E36" i="16"/>
  <c r="D36" i="16"/>
  <c r="F36" i="16"/>
  <c r="D7" i="1" l="1"/>
  <c r="E6" i="1"/>
  <c r="J36" i="16"/>
  <c r="J6" i="16"/>
  <c r="F18" i="1"/>
  <c r="C7" i="1" s="1"/>
  <c r="H7" i="1" s="1"/>
  <c r="I7" i="1" s="1"/>
  <c r="K7" i="1" l="1"/>
  <c r="G7" i="1" s="1"/>
  <c r="J7" i="1"/>
  <c r="H8" i="1"/>
  <c r="H13" i="1"/>
  <c r="H12" i="1"/>
  <c r="H9" i="1"/>
  <c r="I9" i="1" s="1"/>
  <c r="H10" i="1"/>
  <c r="I10" i="1" s="1"/>
  <c r="H11" i="1"/>
  <c r="H6" i="1"/>
  <c r="I6" i="1" s="1"/>
  <c r="F6" i="1"/>
  <c r="F7" i="1"/>
  <c r="C4" i="16"/>
  <c r="C34" i="16"/>
  <c r="C3" i="16"/>
  <c r="C33" i="16"/>
  <c r="K9" i="1" l="1"/>
  <c r="G9" i="1" s="1"/>
  <c r="J9" i="1"/>
  <c r="K10" i="1"/>
  <c r="G10" i="1" s="1"/>
  <c r="J10" i="1"/>
  <c r="K6" i="1"/>
  <c r="G6" i="1" s="1"/>
  <c r="J6" i="1"/>
  <c r="I11" i="1"/>
  <c r="I13" i="1"/>
  <c r="I12" i="1"/>
  <c r="I8" i="1"/>
  <c r="M7" i="1"/>
  <c r="M8" i="1"/>
  <c r="M12" i="1"/>
  <c r="M13" i="1"/>
  <c r="M11" i="1"/>
  <c r="M9" i="1"/>
  <c r="M10" i="1"/>
  <c r="M6" i="1"/>
  <c r="G33" i="16"/>
  <c r="F33" i="16"/>
  <c r="G3" i="16"/>
  <c r="G4" i="16"/>
  <c r="F34" i="16"/>
  <c r="H4" i="16"/>
  <c r="H3" i="16"/>
  <c r="D3" i="16"/>
  <c r="D34" i="16"/>
  <c r="H34" i="16"/>
  <c r="D33" i="16"/>
  <c r="G34" i="16"/>
  <c r="E33" i="16"/>
  <c r="E3" i="16"/>
  <c r="F4" i="16"/>
  <c r="D4" i="16"/>
  <c r="H33" i="16"/>
  <c r="F3" i="16"/>
  <c r="E4" i="16"/>
  <c r="E34" i="16"/>
  <c r="K11" i="1" l="1"/>
  <c r="G11" i="1" s="1"/>
  <c r="J11" i="1"/>
  <c r="K13" i="1"/>
  <c r="J13" i="1"/>
  <c r="K8" i="1"/>
  <c r="G8" i="1" s="1"/>
  <c r="J8" i="1"/>
  <c r="K12" i="1"/>
  <c r="J12" i="1"/>
  <c r="J3" i="16"/>
  <c r="I3" i="16" s="1"/>
  <c r="J33" i="16"/>
  <c r="I33" i="16" s="1"/>
  <c r="J34" i="16"/>
  <c r="J4" i="16"/>
  <c r="G12" i="1" l="1"/>
  <c r="G13" i="1"/>
  <c r="I4" i="16"/>
  <c r="I34" i="16"/>
  <c r="I53" i="16"/>
  <c r="I51" i="16"/>
  <c r="I56" i="16"/>
  <c r="I48" i="16"/>
  <c r="I44" i="16"/>
  <c r="I36" i="16"/>
  <c r="I58" i="16"/>
  <c r="I45" i="16"/>
  <c r="I59" i="16"/>
  <c r="I52" i="16"/>
  <c r="I49" i="16"/>
  <c r="I46" i="16"/>
  <c r="I39" i="16"/>
  <c r="I61" i="16"/>
  <c r="I35" i="16"/>
  <c r="I60" i="16"/>
  <c r="I40" i="16"/>
  <c r="I37" i="16"/>
  <c r="I57" i="16"/>
  <c r="I41" i="16"/>
  <c r="I47" i="16"/>
  <c r="I54" i="16"/>
  <c r="I43" i="16"/>
  <c r="I42" i="16"/>
  <c r="I55" i="16"/>
  <c r="I50" i="16"/>
  <c r="I62" i="16"/>
  <c r="I38" i="16"/>
  <c r="I19" i="16"/>
  <c r="I16" i="16"/>
  <c r="I30" i="16"/>
  <c r="I10" i="16"/>
  <c r="I22" i="16"/>
  <c r="I24" i="16"/>
  <c r="I13" i="16"/>
  <c r="I15" i="16"/>
  <c r="I25" i="16"/>
  <c r="I23" i="16"/>
  <c r="I17" i="16"/>
  <c r="I5" i="16"/>
  <c r="I26" i="16"/>
  <c r="I28" i="16"/>
  <c r="I29" i="16"/>
  <c r="I31" i="16"/>
  <c r="I7" i="16"/>
  <c r="I32" i="16"/>
  <c r="I14" i="16"/>
  <c r="I18" i="16"/>
  <c r="I9" i="16"/>
  <c r="I6" i="16"/>
  <c r="I12" i="16"/>
  <c r="I20" i="16"/>
  <c r="I27" i="16"/>
  <c r="I8" i="16"/>
  <c r="I11" i="16"/>
  <c r="I21" i="16"/>
  <c r="M3" i="16" l="1"/>
  <c r="N3" i="16" s="1"/>
  <c r="O3" i="16" s="1"/>
  <c r="P3" i="16" s="1"/>
  <c r="Q3" i="16" s="1"/>
  <c r="R3" i="16" s="1"/>
  <c r="U5" i="16"/>
  <c r="V5" i="16" s="1"/>
  <c r="W5" i="16" s="1"/>
  <c r="X5" i="16" s="1"/>
  <c r="Y5" i="16" s="1"/>
  <c r="Z5" i="16" s="1"/>
  <c r="M4" i="16"/>
  <c r="N4" i="16" s="1"/>
  <c r="O4" i="16" s="1"/>
  <c r="P4" i="16" s="1"/>
  <c r="Q4" i="16" s="1"/>
  <c r="R4" i="16" s="1"/>
  <c r="U14" i="16"/>
  <c r="V14" i="16" s="1"/>
  <c r="W14" i="16" s="1"/>
  <c r="X14" i="16" s="1"/>
  <c r="Y14" i="16" s="1"/>
  <c r="Z14" i="16" s="1"/>
  <c r="U11" i="16"/>
  <c r="V11" i="16" s="1"/>
  <c r="W11" i="16" s="1"/>
  <c r="X11" i="16" s="1"/>
  <c r="Y11" i="16" s="1"/>
  <c r="Z11" i="16" s="1"/>
  <c r="U21" i="16"/>
  <c r="V21" i="16" s="1"/>
  <c r="W21" i="16" s="1"/>
  <c r="X21" i="16" s="1"/>
  <c r="Y21" i="16" s="1"/>
  <c r="Z21" i="16" s="1"/>
  <c r="U22" i="16"/>
  <c r="V22" i="16" s="1"/>
  <c r="W22" i="16" s="1"/>
  <c r="X22" i="16" s="1"/>
  <c r="Y22" i="16" s="1"/>
  <c r="Z22" i="16" s="1"/>
  <c r="U18" i="16"/>
  <c r="V18" i="16" s="1"/>
  <c r="W18" i="16" s="1"/>
  <c r="X18" i="16" s="1"/>
  <c r="Y18" i="16" s="1"/>
  <c r="Z18" i="16" s="1"/>
  <c r="U20" i="16"/>
  <c r="V20" i="16" s="1"/>
  <c r="W20" i="16" s="1"/>
  <c r="X20" i="16" s="1"/>
  <c r="Y20" i="16" s="1"/>
  <c r="Z20" i="16" s="1"/>
  <c r="U10" i="16"/>
  <c r="V10" i="16" s="1"/>
  <c r="W10" i="16" s="1"/>
  <c r="X10" i="16" s="1"/>
  <c r="Y10" i="16" s="1"/>
  <c r="Z10" i="16" s="1"/>
  <c r="U8" i="16"/>
  <c r="V8" i="16" s="1"/>
  <c r="W8" i="16" s="1"/>
  <c r="X8" i="16" s="1"/>
  <c r="Y8" i="16" s="1"/>
  <c r="Z8" i="16" s="1"/>
  <c r="U6" i="16"/>
  <c r="V6" i="16" s="1"/>
  <c r="W6" i="16" s="1"/>
  <c r="X6" i="16" s="1"/>
  <c r="Y6" i="16" s="1"/>
  <c r="Z6" i="16" s="1"/>
  <c r="U7" i="16"/>
  <c r="V7" i="16" s="1"/>
  <c r="W7" i="16" s="1"/>
  <c r="X7" i="16" s="1"/>
  <c r="Y7" i="16" s="1"/>
  <c r="Z7" i="16" s="1"/>
  <c r="U17" i="16"/>
  <c r="V17" i="16" s="1"/>
  <c r="W17" i="16" s="1"/>
  <c r="X17" i="16" s="1"/>
  <c r="Y17" i="16" s="1"/>
  <c r="Z17" i="16" s="1"/>
  <c r="U9" i="16"/>
  <c r="V9" i="16" s="1"/>
  <c r="W9" i="16" s="1"/>
  <c r="X9" i="16" s="1"/>
  <c r="Y9" i="16" s="1"/>
  <c r="Z9" i="16" s="1"/>
  <c r="U15" i="16"/>
  <c r="V15" i="16" s="1"/>
  <c r="W15" i="16" s="1"/>
  <c r="X15" i="16" s="1"/>
  <c r="Y15" i="16" s="1"/>
  <c r="Z15" i="16" s="1"/>
  <c r="M18" i="16"/>
  <c r="N18" i="16" s="1"/>
  <c r="O18" i="16" s="1"/>
  <c r="P18" i="16" s="1"/>
  <c r="Q18" i="16" s="1"/>
  <c r="R18" i="16" s="1"/>
  <c r="U12" i="16"/>
  <c r="V12" i="16" s="1"/>
  <c r="W12" i="16" s="1"/>
  <c r="X12" i="16" s="1"/>
  <c r="Y12" i="16" s="1"/>
  <c r="Z12" i="16" s="1"/>
  <c r="U3" i="16"/>
  <c r="V3" i="16" s="1"/>
  <c r="W3" i="16" s="1"/>
  <c r="X3" i="16" s="1"/>
  <c r="Y3" i="16" s="1"/>
  <c r="Z3" i="16" s="1"/>
  <c r="U19" i="16"/>
  <c r="V19" i="16" s="1"/>
  <c r="W19" i="16" s="1"/>
  <c r="X19" i="16" s="1"/>
  <c r="Y19" i="16" s="1"/>
  <c r="Z19" i="16" s="1"/>
  <c r="U13" i="16"/>
  <c r="V13" i="16" s="1"/>
  <c r="W13" i="16" s="1"/>
  <c r="X13" i="16" s="1"/>
  <c r="Y13" i="16" s="1"/>
  <c r="Z13" i="16" s="1"/>
  <c r="U4" i="16"/>
  <c r="V4" i="16" s="1"/>
  <c r="W4" i="16" s="1"/>
  <c r="X4" i="16" s="1"/>
  <c r="Y4" i="16" s="1"/>
  <c r="Z4" i="16" s="1"/>
  <c r="U16" i="16"/>
  <c r="V16" i="16" s="1"/>
  <c r="W16" i="16" s="1"/>
  <c r="X16" i="16" s="1"/>
  <c r="Y16" i="16" s="1"/>
  <c r="Z16" i="16" s="1"/>
  <c r="M9" i="16"/>
  <c r="N9" i="16" s="1"/>
  <c r="O9" i="16" s="1"/>
  <c r="P9" i="16" s="1"/>
  <c r="Q9" i="16" s="1"/>
  <c r="R9" i="16" s="1"/>
  <c r="M17" i="16"/>
  <c r="N17" i="16" s="1"/>
  <c r="O17" i="16" s="1"/>
  <c r="P17" i="16" s="1"/>
  <c r="Q17" i="16" s="1"/>
  <c r="R17" i="16" s="1"/>
  <c r="M6" i="16"/>
  <c r="N6" i="16" s="1"/>
  <c r="O6" i="16" s="1"/>
  <c r="P6" i="16" s="1"/>
  <c r="Q6" i="16" s="1"/>
  <c r="R6" i="16" s="1"/>
  <c r="F3" i="17" s="1"/>
  <c r="M7" i="16"/>
  <c r="N7" i="16" s="1"/>
  <c r="O7" i="16" s="1"/>
  <c r="P7" i="16" s="1"/>
  <c r="Q7" i="16" s="1"/>
  <c r="R7" i="16" s="1"/>
  <c r="M13" i="16"/>
  <c r="N13" i="16" s="1"/>
  <c r="O13" i="16" s="1"/>
  <c r="P13" i="16" s="1"/>
  <c r="Q13" i="16" s="1"/>
  <c r="R13" i="16" s="1"/>
  <c r="M8" i="16"/>
  <c r="N8" i="16" s="1"/>
  <c r="O8" i="16" s="1"/>
  <c r="P8" i="16" s="1"/>
  <c r="Q8" i="16" s="1"/>
  <c r="R8" i="16" s="1"/>
  <c r="M10" i="16"/>
  <c r="N10" i="16" s="1"/>
  <c r="O10" i="16" s="1"/>
  <c r="P10" i="16" s="1"/>
  <c r="Q10" i="16" s="1"/>
  <c r="R10" i="16" s="1"/>
  <c r="M14" i="16"/>
  <c r="N14" i="16" s="1"/>
  <c r="O14" i="16" s="1"/>
  <c r="P14" i="16" s="1"/>
  <c r="Q14" i="16" s="1"/>
  <c r="R14" i="16" s="1"/>
  <c r="M12" i="16"/>
  <c r="N12" i="16" s="1"/>
  <c r="O12" i="16" s="1"/>
  <c r="P12" i="16" s="1"/>
  <c r="Q12" i="16" s="1"/>
  <c r="R12" i="16" s="1"/>
  <c r="M16" i="16"/>
  <c r="N16" i="16" s="1"/>
  <c r="O16" i="16" s="1"/>
  <c r="P16" i="16" s="1"/>
  <c r="Q16" i="16" s="1"/>
  <c r="R16" i="16" s="1"/>
  <c r="M5" i="16"/>
  <c r="N5" i="16" s="1"/>
  <c r="O5" i="16" s="1"/>
  <c r="P5" i="16" s="1"/>
  <c r="Q5" i="16" s="1"/>
  <c r="R5" i="16" s="1"/>
  <c r="F2" i="17" s="1"/>
  <c r="M15" i="16"/>
  <c r="N15" i="16" s="1"/>
  <c r="O15" i="16" s="1"/>
  <c r="P15" i="16" s="1"/>
  <c r="Q15" i="16" s="1"/>
  <c r="R15" i="16" s="1"/>
  <c r="M20" i="16"/>
  <c r="N20" i="16" s="1"/>
  <c r="O20" i="16" s="1"/>
  <c r="P20" i="16" s="1"/>
  <c r="Q20" i="16" s="1"/>
  <c r="R20" i="16" s="1"/>
  <c r="M22" i="16"/>
  <c r="N22" i="16" s="1"/>
  <c r="O22" i="16" s="1"/>
  <c r="P22" i="16" s="1"/>
  <c r="Q22" i="16" s="1"/>
  <c r="R22" i="16" s="1"/>
  <c r="M11" i="16"/>
  <c r="N11" i="16" s="1"/>
  <c r="O11" i="16" s="1"/>
  <c r="P11" i="16" s="1"/>
  <c r="Q11" i="16" s="1"/>
  <c r="R11" i="16" s="1"/>
  <c r="M21" i="16"/>
  <c r="N21" i="16" s="1"/>
  <c r="O21" i="16" s="1"/>
  <c r="P21" i="16" s="1"/>
  <c r="Q21" i="16" s="1"/>
  <c r="R21" i="16" s="1"/>
  <c r="M19" i="16"/>
  <c r="N19" i="16" s="1"/>
  <c r="O19" i="16" s="1"/>
  <c r="P19" i="16" s="1"/>
  <c r="Q19" i="16" s="1"/>
  <c r="R19" i="16" s="1"/>
  <c r="F4" i="17" l="1"/>
  <c r="F1" i="17"/>
</calcChain>
</file>

<file path=xl/sharedStrings.xml><?xml version="1.0" encoding="utf-8"?>
<sst xmlns="http://schemas.openxmlformats.org/spreadsheetml/2006/main" count="1409" uniqueCount="271">
  <si>
    <t>CHAMPIONNAT DES CLUBS</t>
  </si>
  <si>
    <t>POULE 1</t>
  </si>
  <si>
    <t>Récapitulatif  différence match entre 2 équipes</t>
  </si>
  <si>
    <t>EQUIPES</t>
  </si>
  <si>
    <t>POINTS</t>
  </si>
  <si>
    <t>Pour</t>
  </si>
  <si>
    <t>Contre</t>
  </si>
  <si>
    <t>Diff</t>
  </si>
  <si>
    <t>AA</t>
  </si>
  <si>
    <t>1A</t>
  </si>
  <si>
    <t>AB</t>
  </si>
  <si>
    <t>1B</t>
  </si>
  <si>
    <t>AC</t>
  </si>
  <si>
    <t>1C</t>
  </si>
  <si>
    <t>AE</t>
  </si>
  <si>
    <t>1D</t>
  </si>
  <si>
    <t>AF</t>
  </si>
  <si>
    <t>1E</t>
  </si>
  <si>
    <t>AG</t>
  </si>
  <si>
    <t>1F</t>
  </si>
  <si>
    <t>Les concaténations en rouge permettent de remplir par formules le récapitulatif au dessus</t>
  </si>
  <si>
    <t>1er MATCH le 15 mai</t>
  </si>
  <si>
    <t>à</t>
  </si>
  <si>
    <t>Ce récap servira à départager les ex aequos</t>
  </si>
  <si>
    <r>
      <rPr>
        <b/>
        <sz val="8"/>
        <color rgb="FFFF0000"/>
        <rFont val="Comic Sans MS"/>
        <family val="4"/>
        <charset val="1"/>
      </rPr>
      <t>SI</t>
    </r>
    <r>
      <rPr>
        <sz val="8"/>
        <color rgb="FF000000"/>
        <rFont val="Comic Sans MS"/>
        <family val="4"/>
        <charset val="1"/>
      </rPr>
      <t xml:space="preserve"> forfait éq recevante</t>
    </r>
  </si>
  <si>
    <t>Equipes</t>
  </si>
  <si>
    <t>score</t>
  </si>
  <si>
    <t>2 éme MATCH le 22 mai</t>
  </si>
  <si>
    <t>3 éme MATCH le 29 mai</t>
  </si>
  <si>
    <t>4 éme MATCH le 5 juin</t>
  </si>
  <si>
    <t>5 éme MATCH le 12 juin</t>
  </si>
  <si>
    <t>CLASSEMENT</t>
  </si>
  <si>
    <t>CLASST</t>
  </si>
  <si>
    <t>CLASSEMENT FINAL et DEPARTAGE EX AEQUOS</t>
  </si>
  <si>
    <t>Rang</t>
  </si>
  <si>
    <t>Pts</t>
  </si>
  <si>
    <t>diff pts avec exaequo</t>
  </si>
  <si>
    <t>cumul</t>
  </si>
  <si>
    <t>departage goalaverage si même cumul</t>
  </si>
  <si>
    <t>RP</t>
  </si>
  <si>
    <t>Equipe</t>
  </si>
  <si>
    <t>POULE 2</t>
  </si>
  <si>
    <t>AH</t>
  </si>
  <si>
    <t>2A</t>
  </si>
  <si>
    <t>AI</t>
  </si>
  <si>
    <t>2B</t>
  </si>
  <si>
    <t>AJ</t>
  </si>
  <si>
    <t>2C</t>
  </si>
  <si>
    <t>AK</t>
  </si>
  <si>
    <t>2D</t>
  </si>
  <si>
    <t>AL</t>
  </si>
  <si>
    <t>2E</t>
  </si>
  <si>
    <t>AM</t>
  </si>
  <si>
    <t>2F</t>
  </si>
  <si>
    <t>POULE 3</t>
  </si>
  <si>
    <t>AN</t>
  </si>
  <si>
    <t>3A</t>
  </si>
  <si>
    <t>AO</t>
  </si>
  <si>
    <t>3B</t>
  </si>
  <si>
    <t>AP</t>
  </si>
  <si>
    <t>3C</t>
  </si>
  <si>
    <t>AQ</t>
  </si>
  <si>
    <t>3D</t>
  </si>
  <si>
    <t>AR</t>
  </si>
  <si>
    <t>3E</t>
  </si>
  <si>
    <t>AS</t>
  </si>
  <si>
    <t>3F</t>
  </si>
  <si>
    <t>POULE 4</t>
  </si>
  <si>
    <t>AT</t>
  </si>
  <si>
    <t>4A</t>
  </si>
  <si>
    <t>AU</t>
  </si>
  <si>
    <t>4B</t>
  </si>
  <si>
    <t>AV</t>
  </si>
  <si>
    <t>4C</t>
  </si>
  <si>
    <t>AW</t>
  </si>
  <si>
    <t>4D</t>
  </si>
  <si>
    <t>AX</t>
  </si>
  <si>
    <t>4E</t>
  </si>
  <si>
    <t>AY</t>
  </si>
  <si>
    <t>4F</t>
  </si>
  <si>
    <t>POULE 5</t>
  </si>
  <si>
    <t>AZ</t>
  </si>
  <si>
    <t>5A</t>
  </si>
  <si>
    <t>BA</t>
  </si>
  <si>
    <t>5B</t>
  </si>
  <si>
    <t>BB</t>
  </si>
  <si>
    <t>5C</t>
  </si>
  <si>
    <t>BC</t>
  </si>
  <si>
    <t>5D</t>
  </si>
  <si>
    <t>BD</t>
  </si>
  <si>
    <t>5E</t>
  </si>
  <si>
    <t>BE</t>
  </si>
  <si>
    <t>5F</t>
  </si>
  <si>
    <t>POULE 6</t>
  </si>
  <si>
    <t>BF</t>
  </si>
  <si>
    <t>6A</t>
  </si>
  <si>
    <t>BG</t>
  </si>
  <si>
    <t>6B</t>
  </si>
  <si>
    <t>BH</t>
  </si>
  <si>
    <t>6C</t>
  </si>
  <si>
    <t>BI</t>
  </si>
  <si>
    <t>6D</t>
  </si>
  <si>
    <t>BJ</t>
  </si>
  <si>
    <t>6E</t>
  </si>
  <si>
    <t>BK</t>
  </si>
  <si>
    <t>6F</t>
  </si>
  <si>
    <t>POULE 7</t>
  </si>
  <si>
    <t>BL</t>
  </si>
  <si>
    <t>7A</t>
  </si>
  <si>
    <t>BM</t>
  </si>
  <si>
    <t>7B</t>
  </si>
  <si>
    <t>BN</t>
  </si>
  <si>
    <t>7C</t>
  </si>
  <si>
    <t>BO</t>
  </si>
  <si>
    <t>7D</t>
  </si>
  <si>
    <t>BP</t>
  </si>
  <si>
    <t>7E</t>
  </si>
  <si>
    <t>BQ</t>
  </si>
  <si>
    <t>7F</t>
  </si>
  <si>
    <t>POULE 8</t>
  </si>
  <si>
    <t>BR</t>
  </si>
  <si>
    <t>8A</t>
  </si>
  <si>
    <t>BS</t>
  </si>
  <si>
    <t>8B</t>
  </si>
  <si>
    <t>BT</t>
  </si>
  <si>
    <t>8C</t>
  </si>
  <si>
    <t>BU</t>
  </si>
  <si>
    <t>8D</t>
  </si>
  <si>
    <t>BV</t>
  </si>
  <si>
    <t>8E</t>
  </si>
  <si>
    <t>BW</t>
  </si>
  <si>
    <t>8F</t>
  </si>
  <si>
    <t>POULE 9</t>
  </si>
  <si>
    <t>BX</t>
  </si>
  <si>
    <t>9A</t>
  </si>
  <si>
    <t>BY</t>
  </si>
  <si>
    <t>9B</t>
  </si>
  <si>
    <t>BZ</t>
  </si>
  <si>
    <t>9C</t>
  </si>
  <si>
    <t>CA</t>
  </si>
  <si>
    <t>9D</t>
  </si>
  <si>
    <t>CB</t>
  </si>
  <si>
    <t>9E</t>
  </si>
  <si>
    <t>CC</t>
  </si>
  <si>
    <t>9F</t>
  </si>
  <si>
    <t>POULE 10</t>
  </si>
  <si>
    <t>CD</t>
  </si>
  <si>
    <t>10A</t>
  </si>
  <si>
    <t>CE</t>
  </si>
  <si>
    <t>10B</t>
  </si>
  <si>
    <t>CF</t>
  </si>
  <si>
    <t>10C</t>
  </si>
  <si>
    <t>CG</t>
  </si>
  <si>
    <t>10D</t>
  </si>
  <si>
    <t>CH</t>
  </si>
  <si>
    <t>10E</t>
  </si>
  <si>
    <t>CI</t>
  </si>
  <si>
    <t>10F</t>
  </si>
  <si>
    <t>POULE 11</t>
  </si>
  <si>
    <t>CJ</t>
  </si>
  <si>
    <t>11A</t>
  </si>
  <si>
    <t>CK</t>
  </si>
  <si>
    <t>11B</t>
  </si>
  <si>
    <t>CL</t>
  </si>
  <si>
    <t>11C</t>
  </si>
  <si>
    <t>CM</t>
  </si>
  <si>
    <t>11D</t>
  </si>
  <si>
    <t>CN</t>
  </si>
  <si>
    <t>11E</t>
  </si>
  <si>
    <t>CO</t>
  </si>
  <si>
    <t>11F</t>
  </si>
  <si>
    <t>POULE 12</t>
  </si>
  <si>
    <t>CP</t>
  </si>
  <si>
    <t>12A</t>
  </si>
  <si>
    <t>CQ</t>
  </si>
  <si>
    <t>12B</t>
  </si>
  <si>
    <t>CR</t>
  </si>
  <si>
    <t>12C</t>
  </si>
  <si>
    <t>CS</t>
  </si>
  <si>
    <t>12D</t>
  </si>
  <si>
    <t>CT</t>
  </si>
  <si>
    <t>12E</t>
  </si>
  <si>
    <t>CU</t>
  </si>
  <si>
    <t>12F</t>
  </si>
  <si>
    <t>POULE 13</t>
  </si>
  <si>
    <t>CV</t>
  </si>
  <si>
    <t>13A</t>
  </si>
  <si>
    <t>CW</t>
  </si>
  <si>
    <t>13B</t>
  </si>
  <si>
    <t>CX</t>
  </si>
  <si>
    <t>13C</t>
  </si>
  <si>
    <t>CY</t>
  </si>
  <si>
    <t>13D</t>
  </si>
  <si>
    <t>CZ</t>
  </si>
  <si>
    <t>13E</t>
  </si>
  <si>
    <t>DA</t>
  </si>
  <si>
    <t>13F</t>
  </si>
  <si>
    <t>DB</t>
  </si>
  <si>
    <t>14A</t>
  </si>
  <si>
    <t>DE</t>
  </si>
  <si>
    <t>14B</t>
  </si>
  <si>
    <t>DF</t>
  </si>
  <si>
    <t>14C</t>
  </si>
  <si>
    <t>DG</t>
  </si>
  <si>
    <t>14D</t>
  </si>
  <si>
    <t>DH</t>
  </si>
  <si>
    <t>14E</t>
  </si>
  <si>
    <t>DI</t>
  </si>
  <si>
    <t>14F</t>
  </si>
  <si>
    <t>POULE 15</t>
  </si>
  <si>
    <t>DJ</t>
  </si>
  <si>
    <t>15A</t>
  </si>
  <si>
    <t>DK</t>
  </si>
  <si>
    <t>15B</t>
  </si>
  <si>
    <t>DL</t>
  </si>
  <si>
    <t>15C</t>
  </si>
  <si>
    <t>DM</t>
  </si>
  <si>
    <t>15D</t>
  </si>
  <si>
    <t>DN</t>
  </si>
  <si>
    <t>15E</t>
  </si>
  <si>
    <t>DO</t>
  </si>
  <si>
    <t>15F</t>
  </si>
  <si>
    <t>CLASSEMENT PAR POULES</t>
  </si>
  <si>
    <t>CLASSEMENT DES 1ers</t>
  </si>
  <si>
    <t>N°POULES</t>
  </si>
  <si>
    <t>N°Poules      Equipes</t>
  </si>
  <si>
    <t>RANG</t>
  </si>
  <si>
    <t>Pts+pour</t>
  </si>
  <si>
    <t>N°Equipes</t>
  </si>
  <si>
    <t>PREMIERS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</si>
  <si>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</si>
  <si>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</si>
  <si>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</si>
  <si>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</si>
  <si>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</si>
  <si>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</si>
  <si>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</si>
  <si>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</si>
  <si>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</si>
  <si>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</si>
  <si>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</si>
  <si>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</si>
  <si>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</si>
  <si>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</si>
  <si>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</si>
  <si>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CLASSEMENT DES 2nds</t>
  </si>
  <si>
    <t>SECONDS</t>
  </si>
  <si>
    <t>Points</t>
  </si>
  <si>
    <t>1G</t>
  </si>
  <si>
    <t>1H</t>
  </si>
  <si>
    <t>AD</t>
  </si>
  <si>
    <t>6 éme MATCH le 12 juin</t>
  </si>
  <si>
    <t>7 éme MATCH le 12 juin</t>
  </si>
  <si>
    <t>MASQUER LA COL H</t>
  </si>
  <si>
    <t>AE a battu AA mais a été battu par AB qui lui-même avait été battu par AA</t>
  </si>
  <si>
    <t>pas possibilité de déterminer un seul 1er, il y a bien 3 premiers exaequos</t>
  </si>
  <si>
    <t>et donc pas de 2° ni de 3°  etc..</t>
  </si>
  <si>
    <t>AA, AB et AE ont exactement les mêmes résultats</t>
  </si>
  <si>
    <t>Cas d'école mais qui peut arriver :</t>
  </si>
  <si>
    <t xml:space="preserve">Les formules modifiées en C6:E13 sont opérationnelles même si tu changes des équipes </t>
  </si>
  <si>
    <t>de colonne (A ou C) dans les tableaux de match</t>
  </si>
  <si>
    <t>ainsi le plus grand nombre obtenu indique le 1er etc, on peut en un seul calcul déterminer le rang et supprimer l'usine à gaz des tableaux supplémentaires</t>
  </si>
  <si>
    <t>Tes formules SOMME en C6:E13 ne comptaient pas les bons scores pour les bonnes équipes</t>
  </si>
  <si>
    <t xml:space="preserve">les points &amp; (la diff + la valeur absolue de la plus petif dif (pour n'avoir que des nombres positifs mais en gardant -56 &lt; 56 </t>
  </si>
  <si>
    <t xml:space="preserve">puisqu'ils sont remplacés par 0 et 112)  &amp; les pour  &amp;  (256 - les contre)     256 car 36*7=252 et en y soustrayant les contre on inverse pour obtenir un grand nombre pour un contre faible </t>
  </si>
  <si>
    <t>Rang  d'après M</t>
  </si>
  <si>
    <t>Place</t>
  </si>
  <si>
    <t>Traitement 2 exaequo</t>
  </si>
  <si>
    <t>Adv</t>
  </si>
  <si>
    <t>Rang adv</t>
  </si>
  <si>
    <t>1 si gagnant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</si>
</sst>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5" x14ac:knownFonts="1">
    <font>
      <sz val="11"/>
      <color rgb="FF000000"/>
      <name val="Calibri"/>
      <family val="2"/>
      <charset val="1"/>
    </font>
    <font>
      <b/>
      <sz val="11"/>
      <color rgb="FF000000"/>
      <name val="Comic Sans MS"/>
      <family val="4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000000"/>
      <name val="Comic Sans MS"/>
      <family val="4"/>
      <charset val="1"/>
    </font>
    <font>
      <sz val="11"/>
      <color rgb="FF000000"/>
      <name val="Comic Sans MS"/>
      <family val="4"/>
      <charset val="1"/>
    </font>
    <font>
      <sz val="10"/>
      <color rgb="FF000000"/>
      <name val="Arial"/>
      <family val="2"/>
      <charset val="1"/>
    </font>
    <font>
      <b/>
      <sz val="14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000000"/>
      <name val="Comic Sans MS"/>
      <family val="4"/>
      <charset val="1"/>
    </font>
    <font>
      <b/>
      <sz val="8"/>
      <color rgb="FFFF0000"/>
      <name val="Comic Sans MS"/>
      <family val="4"/>
      <charset val="1"/>
    </font>
    <font>
      <sz val="8"/>
      <color rgb="FF000000"/>
      <name val="Comic Sans MS"/>
      <family val="4"/>
      <charset val="1"/>
    </font>
    <font>
      <b/>
      <sz val="11"/>
      <color rgb="FFFF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i/>
      <sz val="18"/>
      <color rgb="FF002060"/>
      <name val="Comic Sans MS"/>
      <family val="4"/>
      <charset val="1"/>
    </font>
    <font>
      <b/>
      <i/>
      <sz val="18"/>
      <color rgb="FFC55A11"/>
      <name val="Comic Sans MS"/>
      <family val="4"/>
      <charset val="1"/>
    </font>
    <font>
      <b/>
      <i/>
      <sz val="10"/>
      <color rgb="FF002060"/>
      <name val="Comic Sans MS"/>
      <family val="4"/>
      <charset val="1"/>
    </font>
    <font>
      <b/>
      <sz val="28"/>
      <color rgb="FF000000"/>
      <name val="Calibri"/>
      <family val="2"/>
      <charset val="1"/>
    </font>
    <font>
      <b/>
      <sz val="14"/>
      <color rgb="FF000000"/>
      <name val="Comic Sans MS"/>
      <family val="4"/>
      <charset val="1"/>
    </font>
    <font>
      <b/>
      <sz val="16"/>
      <color rgb="FF000000"/>
      <name val="Comic Sans MS"/>
      <family val="4"/>
      <charset val="1"/>
    </font>
    <font>
      <sz val="12"/>
      <color rgb="FF000000"/>
      <name val="Comic Sans MS"/>
      <family val="4"/>
      <charset val="1"/>
    </font>
    <font>
      <sz val="14"/>
      <color rgb="FF000000"/>
      <name val="Comic Sans MS"/>
      <family val="4"/>
      <charset val="1"/>
    </font>
    <font>
      <b/>
      <sz val="14"/>
      <name val="Comic Sans MS"/>
      <family val="4"/>
      <charset val="1"/>
    </font>
    <font>
      <sz val="14"/>
      <name val="Comic Sans MS"/>
      <family val="4"/>
      <charset val="1"/>
    </font>
    <font>
      <b/>
      <i/>
      <sz val="10"/>
      <color rgb="FF002060"/>
      <name val="Comic Sans MS"/>
      <family val="4"/>
    </font>
    <font>
      <sz val="14"/>
      <name val="Comic Sans MS"/>
      <family val="4"/>
    </font>
    <font>
      <sz val="11"/>
      <name val="Comic Sans MS"/>
      <family val="4"/>
      <charset val="1"/>
    </font>
    <font>
      <b/>
      <sz val="12"/>
      <color rgb="FF000000"/>
      <name val="Comic Sans MS"/>
      <family val="4"/>
      <charset val="1"/>
    </font>
    <font>
      <sz val="11"/>
      <color theme="1"/>
      <name val="Comic Sans MS"/>
      <family val="4"/>
    </font>
    <font>
      <sz val="16"/>
      <color rgb="FFFF0000"/>
      <name val="Comic Sans MS"/>
      <family val="4"/>
    </font>
    <font>
      <sz val="16"/>
      <color indexed="53"/>
      <name val="Comic Sans MS"/>
      <family val="4"/>
    </font>
    <font>
      <b/>
      <sz val="16"/>
      <color theme="8" tint="-0.499984740745262"/>
      <name val="Calibri"/>
      <family val="2"/>
      <charset val="1"/>
    </font>
    <font>
      <b/>
      <sz val="14"/>
      <color theme="8" tint="-0.499984740745262"/>
      <name val="Comic Sans MS"/>
      <family val="4"/>
      <charset val="1"/>
    </font>
    <font>
      <b/>
      <sz val="11"/>
      <color rgb="FFFF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7F8FB"/>
      </patternFill>
    </fill>
    <fill>
      <patternFill patternType="solid">
        <fgColor rgb="FFF6F9F4"/>
        <bgColor rgb="FFF7F8FB"/>
      </patternFill>
    </fill>
    <fill>
      <patternFill patternType="solid">
        <fgColor rgb="FFF1F3F7"/>
        <bgColor rgb="FFF1F6FB"/>
      </patternFill>
    </fill>
    <fill>
      <patternFill patternType="solid">
        <fgColor rgb="FFECECEC"/>
        <bgColor rgb="FFF1F3F7"/>
      </patternFill>
    </fill>
    <fill>
      <patternFill patternType="solid">
        <fgColor rgb="FFF7F8FB"/>
        <bgColor rgb="FFF6F9F4"/>
      </patternFill>
    </fill>
    <fill>
      <patternFill patternType="solid">
        <fgColor rgb="FFFCEBE0"/>
        <bgColor rgb="FFECECEC"/>
      </patternFill>
    </fill>
    <fill>
      <patternFill patternType="solid">
        <fgColor rgb="FFD4E8C6"/>
        <bgColor rgb="FFDEDEC3"/>
      </patternFill>
    </fill>
    <fill>
      <patternFill patternType="darkDown">
        <fgColor theme="4" tint="0.39994506668294322"/>
        <bgColor indexed="65"/>
      </pattern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  <fill>
      <patternFill patternType="darkGray">
        <fgColor theme="4" tint="-0.24994659260841701"/>
        <bgColor rgb="FFCADFF2"/>
      </pattern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patternFill patternType="lightGray">
        <fgColor theme="4" tint="-0.24994659260841701"/>
        <bgColor auto="1"/>
      </patternFill>
    </fill>
    <fill>
      <patternFill patternType="gray0625">
        <fgColor theme="2" tint="-0.24994659260841701"/>
        <bgColor theme="4" tint="0.59999389629810485"/>
      </patternFill>
    </fill>
    <fill>
      <patternFill patternType="gray0625">
        <fgColor theme="2" tint="-0.24994659260841701"/>
        <bgColor auto="1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gray0625">
        <fgColor theme="2" tint="-0.24994659260841701"/>
        <bgColor theme="0"/>
      </patternFill>
    </fill>
  </fills>
  <borders count="4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rgb="FFFF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/>
      <diagonal/>
    </border>
    <border>
      <left/>
      <right/>
      <top style="double">
        <color theme="4" tint="-0.499984740745262"/>
      </top>
      <bottom/>
      <diagonal/>
    </border>
    <border>
      <left/>
      <right style="double">
        <color theme="4" tint="-0.499984740745262"/>
      </right>
      <top style="double">
        <color theme="4" tint="-0.499984740745262"/>
      </top>
      <bottom/>
      <diagonal/>
    </border>
    <border>
      <left style="double">
        <color theme="4" tint="-0.499984740745262"/>
      </left>
      <right/>
      <top/>
      <bottom/>
      <diagonal/>
    </border>
    <border>
      <left/>
      <right style="double">
        <color theme="4" tint="-0.499984740745262"/>
      </right>
      <top/>
      <bottom/>
      <diagonal/>
    </border>
    <border>
      <left style="double">
        <color theme="4" tint="-0.499984740745262"/>
      </left>
      <right/>
      <top/>
      <bottom style="double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/>
      <right style="double">
        <color theme="4" tint="-0.499984740745262"/>
      </right>
      <top/>
      <bottom style="double">
        <color theme="4" tint="-0.499984740745262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7" fillId="2" borderId="0" xfId="0" applyFont="1" applyFill="1"/>
    <xf numFmtId="0" fontId="8" fillId="2" borderId="0" xfId="0" applyFont="1" applyFill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9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5" xfId="0" applyFont="1" applyBorder="1" applyProtection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7" xfId="0" applyBorder="1"/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top" wrapText="1"/>
    </xf>
    <xf numFmtId="0" fontId="1" fillId="2" borderId="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8" borderId="2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9" fillId="5" borderId="24" xfId="0" applyFont="1" applyFill="1" applyBorder="1" applyAlignment="1">
      <alignment horizontal="left" vertical="center"/>
    </xf>
    <xf numFmtId="0" fontId="19" fillId="5" borderId="24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0" fillId="9" borderId="28" xfId="0" applyFill="1" applyBorder="1" applyAlignment="1"/>
    <xf numFmtId="0" fontId="0" fillId="9" borderId="29" xfId="0" applyFill="1" applyBorder="1" applyAlignment="1"/>
    <xf numFmtId="0" fontId="0" fillId="9" borderId="30" xfId="0" applyFill="1" applyBorder="1" applyAlignment="1"/>
    <xf numFmtId="0" fontId="0" fillId="9" borderId="31" xfId="0" applyFill="1" applyBorder="1" applyAlignment="1"/>
    <xf numFmtId="0" fontId="0" fillId="9" borderId="0" xfId="0" applyFill="1" applyBorder="1" applyAlignment="1"/>
    <xf numFmtId="0" fontId="0" fillId="9" borderId="32" xfId="0" applyFill="1" applyBorder="1" applyAlignment="1"/>
    <xf numFmtId="0" fontId="0" fillId="9" borderId="33" xfId="0" applyFill="1" applyBorder="1" applyAlignment="1"/>
    <xf numFmtId="0" fontId="0" fillId="9" borderId="34" xfId="0" applyFill="1" applyBorder="1" applyAlignment="1"/>
    <xf numFmtId="0" fontId="0" fillId="9" borderId="35" xfId="0" applyFill="1" applyBorder="1" applyAlignment="1"/>
    <xf numFmtId="0" fontId="17" fillId="10" borderId="24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 wrapText="1"/>
    </xf>
    <xf numFmtId="164" fontId="25" fillId="10" borderId="24" xfId="0" applyNumberFormat="1" applyFont="1" applyFill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left" vertical="center"/>
    </xf>
    <xf numFmtId="0" fontId="17" fillId="12" borderId="24" xfId="0" applyFont="1" applyFill="1" applyBorder="1" applyAlignment="1">
      <alignment horizontal="center" vertical="center"/>
    </xf>
    <xf numFmtId="0" fontId="17" fillId="12" borderId="24" xfId="0" applyFont="1" applyFill="1" applyBorder="1" applyAlignment="1">
      <alignment horizontal="left" vertical="center"/>
    </xf>
    <xf numFmtId="0" fontId="23" fillId="10" borderId="24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left" vertical="center"/>
    </xf>
    <xf numFmtId="49" fontId="19" fillId="10" borderId="24" xfId="0" applyNumberFormat="1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0" fontId="19" fillId="13" borderId="24" xfId="0" applyFont="1" applyFill="1" applyBorder="1" applyAlignment="1">
      <alignment horizontal="center" vertical="center"/>
    </xf>
    <xf numFmtId="0" fontId="19" fillId="13" borderId="24" xfId="0" applyFont="1" applyFill="1" applyBorder="1" applyAlignment="1">
      <alignment horizontal="left" vertical="center"/>
    </xf>
    <xf numFmtId="0" fontId="22" fillId="13" borderId="24" xfId="0" applyFont="1" applyFill="1" applyBorder="1" applyAlignment="1">
      <alignment horizontal="center" vertical="center"/>
    </xf>
    <xf numFmtId="0" fontId="19" fillId="14" borderId="24" xfId="0" applyFont="1" applyFill="1" applyBorder="1" applyAlignment="1">
      <alignment horizontal="center" vertical="center"/>
    </xf>
    <xf numFmtId="0" fontId="20" fillId="14" borderId="24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3" fillId="10" borderId="24" xfId="0" applyFont="1" applyFill="1" applyBorder="1" applyAlignment="1">
      <alignment horizontal="left" vertical="center"/>
    </xf>
    <xf numFmtId="49" fontId="23" fillId="10" borderId="24" xfId="0" applyNumberFormat="1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left" vertical="center"/>
    </xf>
    <xf numFmtId="0" fontId="19" fillId="5" borderId="26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19" fillId="16" borderId="27" xfId="0" applyFont="1" applyFill="1" applyBorder="1" applyAlignment="1">
      <alignment horizontal="left" vertical="center"/>
    </xf>
    <xf numFmtId="0" fontId="19" fillId="16" borderId="27" xfId="0" applyFont="1" applyFill="1" applyBorder="1" applyAlignment="1">
      <alignment horizontal="center" vertical="center"/>
    </xf>
    <xf numFmtId="0" fontId="20" fillId="16" borderId="27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18" borderId="9" xfId="0" applyFont="1" applyFill="1" applyBorder="1" applyAlignment="1">
      <alignment vertical="center"/>
    </xf>
    <xf numFmtId="0" fontId="1" fillId="18" borderId="9" xfId="0" applyFont="1" applyFill="1" applyBorder="1"/>
    <xf numFmtId="0" fontId="1" fillId="18" borderId="12" xfId="0" applyFont="1" applyFill="1" applyBorder="1" applyAlignment="1">
      <alignment vertical="center"/>
    </xf>
    <xf numFmtId="0" fontId="5" fillId="18" borderId="16" xfId="0" applyFont="1" applyFill="1" applyBorder="1" applyAlignment="1" applyProtection="1">
      <alignment horizontal="center" vertical="center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165" fontId="19" fillId="5" borderId="24" xfId="0" applyNumberFormat="1" applyFont="1" applyFill="1" applyBorder="1" applyAlignment="1">
      <alignment horizontal="center" vertical="center"/>
    </xf>
    <xf numFmtId="165" fontId="19" fillId="14" borderId="24" xfId="0" applyNumberFormat="1" applyFont="1" applyFill="1" applyBorder="1" applyAlignment="1">
      <alignment horizontal="center" vertical="center"/>
    </xf>
    <xf numFmtId="165" fontId="19" fillId="5" borderId="26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19" fillId="5" borderId="27" xfId="0" applyNumberFormat="1" applyFont="1" applyFill="1" applyBorder="1" applyAlignment="1">
      <alignment horizontal="center" vertical="center"/>
    </xf>
    <xf numFmtId="1" fontId="27" fillId="2" borderId="8" xfId="0" applyNumberFormat="1" applyFont="1" applyFill="1" applyBorder="1" applyAlignment="1" applyProtection="1">
      <alignment horizontal="center" vertical="center"/>
    </xf>
    <xf numFmtId="0" fontId="1" fillId="18" borderId="12" xfId="0" applyFont="1" applyFill="1" applyBorder="1"/>
    <xf numFmtId="1" fontId="23" fillId="10" borderId="24" xfId="0" applyNumberFormat="1" applyFont="1" applyFill="1" applyBorder="1" applyAlignment="1">
      <alignment horizontal="center" vertical="center"/>
    </xf>
    <xf numFmtId="1" fontId="24" fillId="10" borderId="24" xfId="0" applyNumberFormat="1" applyFont="1" applyFill="1" applyBorder="1" applyAlignment="1">
      <alignment horizontal="center" vertical="center"/>
    </xf>
    <xf numFmtId="1" fontId="19" fillId="10" borderId="24" xfId="0" applyNumberFormat="1" applyFont="1" applyFill="1" applyBorder="1" applyAlignment="1">
      <alignment horizontal="center" vertical="center"/>
    </xf>
    <xf numFmtId="1" fontId="22" fillId="10" borderId="24" xfId="0" applyNumberFormat="1" applyFont="1" applyFill="1" applyBorder="1" applyAlignment="1">
      <alignment horizontal="center" vertical="center"/>
    </xf>
    <xf numFmtId="1" fontId="26" fillId="10" borderId="24" xfId="0" applyNumberFormat="1" applyFont="1" applyFill="1" applyBorder="1" applyAlignment="1">
      <alignment horizontal="center" vertical="center"/>
    </xf>
    <xf numFmtId="0" fontId="28" fillId="19" borderId="0" xfId="0" applyFont="1" applyFill="1" applyAlignment="1" applyProtection="1">
      <alignment horizontal="center" vertical="center"/>
      <protection locked="0"/>
    </xf>
    <xf numFmtId="0" fontId="28" fillId="19" borderId="0" xfId="0" applyFont="1" applyFill="1" applyAlignment="1" applyProtection="1">
      <alignment horizontal="left" vertical="center"/>
      <protection locked="0"/>
    </xf>
    <xf numFmtId="0" fontId="29" fillId="20" borderId="16" xfId="0" applyFont="1" applyFill="1" applyBorder="1" applyAlignment="1" applyProtection="1">
      <alignment horizontal="center" vertical="center"/>
    </xf>
    <xf numFmtId="0" fontId="30" fillId="21" borderId="15" xfId="0" applyFont="1" applyFill="1" applyBorder="1" applyAlignment="1" applyProtection="1">
      <alignment horizontal="center" vertical="center"/>
    </xf>
    <xf numFmtId="0" fontId="31" fillId="21" borderId="15" xfId="0" applyFont="1" applyFill="1" applyBorder="1" applyAlignment="1" applyProtection="1">
      <alignment horizontal="center" vertical="center"/>
    </xf>
    <xf numFmtId="0" fontId="0" fillId="22" borderId="0" xfId="0" applyFill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3" fillId="4" borderId="19" xfId="0" applyFont="1" applyFill="1" applyBorder="1" applyAlignment="1">
      <alignment horizontal="center"/>
    </xf>
    <xf numFmtId="0" fontId="33" fillId="4" borderId="21" xfId="0" applyFont="1" applyFill="1" applyBorder="1" applyAlignment="1">
      <alignment horizontal="center"/>
    </xf>
    <xf numFmtId="0" fontId="0" fillId="23" borderId="0" xfId="0" applyFill="1"/>
    <xf numFmtId="0" fontId="0" fillId="0" borderId="0" xfId="0" applyBorder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Alignment="1" applyProtection="1">
      <alignment horizontal="center" vertical="center"/>
    </xf>
    <xf numFmtId="0" fontId="29" fillId="25" borderId="0" xfId="0" applyFont="1" applyFill="1" applyBorder="1" applyAlignment="1" applyProtection="1">
      <alignment horizontal="center" vertical="center"/>
    </xf>
    <xf numFmtId="0" fontId="9" fillId="23" borderId="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horizontal="center" vertical="center"/>
    </xf>
    <xf numFmtId="0" fontId="1" fillId="24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23" borderId="0" xfId="0" applyFill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18" borderId="15" xfId="0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1" fillId="17" borderId="2" xfId="0" applyFont="1" applyFill="1" applyBorder="1" applyAlignment="1">
      <alignment horizontal="center"/>
    </xf>
    <xf numFmtId="0" fontId="0" fillId="17" borderId="3" xfId="0" applyFill="1" applyBorder="1"/>
    <xf numFmtId="0" fontId="1" fillId="17" borderId="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8" fillId="15" borderId="39" xfId="0" applyFont="1" applyFill="1" applyBorder="1" applyAlignment="1">
      <alignment horizontal="center" vertical="center" textRotation="90"/>
    </xf>
    <xf numFmtId="0" fontId="15" fillId="11" borderId="24" xfId="0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center" vertical="center" textRotation="90"/>
    </xf>
    <xf numFmtId="0" fontId="15" fillId="12" borderId="36" xfId="0" applyFont="1" applyFill="1" applyBorder="1" applyAlignment="1">
      <alignment horizontal="center" vertical="center"/>
    </xf>
    <xf numFmtId="0" fontId="15" fillId="12" borderId="37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0" borderId="36" xfId="0" applyFont="1" applyFill="1" applyBorder="1" applyAlignment="1">
      <alignment horizontal="center" vertical="center"/>
    </xf>
    <xf numFmtId="0" fontId="15" fillId="10" borderId="37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</cellXfs>
  <cellStyles count="1">
    <cellStyle name="Normal" xfId="0" builtinId="0"/>
  </cellStyles>
  <dxfs count="402"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9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b/>
        <i val="0"/>
        <color rgb="FFFF0000"/>
      </font>
      <fill>
        <patternFill>
          <bgColor rgb="FFA9C09A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F7F8FB"/>
      <rgbColor rgb="FF0000FF"/>
      <rgbColor rgb="FFFFFF00"/>
      <rgbColor rgb="FFFF00FF"/>
      <rgbColor rgb="FFCEE1F2"/>
      <rgbColor rgb="FF800000"/>
      <rgbColor rgb="FF009900"/>
      <rgbColor rgb="FF000080"/>
      <rgbColor rgb="FF996600"/>
      <rgbColor rgb="FFCC0099"/>
      <rgbColor rgb="FF008080"/>
      <rgbColor rgb="FFB9C5B0"/>
      <rgbColor rgb="FF92D050"/>
      <rgbColor rgb="FFD2D2D2"/>
      <rgbColor rgb="FF7030A0"/>
      <rgbColor rgb="FFF6F9F4"/>
      <rgbColor rgb="FFDEEBF6"/>
      <rgbColor rgb="FF660066"/>
      <rgbColor rgb="FFFF734D"/>
      <rgbColor rgb="FF0066CC"/>
      <rgbColor rgb="FFCADFF2"/>
      <rgbColor rgb="FF000080"/>
      <rgbColor rgb="FFFF00FF"/>
      <rgbColor rgb="FFFCEBE0"/>
      <rgbColor rgb="FFECECEC"/>
      <rgbColor rgb="FF800080"/>
      <rgbColor rgb="FF800000"/>
      <rgbColor rgb="FF008080"/>
      <rgbColor rgb="FF0000FF"/>
      <rgbColor rgb="FF00CCFF"/>
      <rgbColor rgb="FFF1F6FB"/>
      <rgbColor rgb="FFD4E8C6"/>
      <rgbColor rgb="FFE2E3A7"/>
      <rgbColor rgb="FFBCD3CD"/>
      <rgbColor rgb="FFF9D8C1"/>
      <rgbColor rgb="FFD0CECE"/>
      <rgbColor rgb="FFFCD5B5"/>
      <rgbColor rgb="FFF1F3F7"/>
      <rgbColor rgb="FF66CCFF"/>
      <rgbColor rgb="FF99CC00"/>
      <rgbColor rgb="FFDEDEC3"/>
      <rgbColor rgb="FFCED4BF"/>
      <rgbColor rgb="FFC55A11"/>
      <rgbColor rgb="FF666633"/>
      <rgbColor rgb="FFA9C09A"/>
      <rgbColor rgb="FF002060"/>
      <rgbColor rgb="FF00B050"/>
      <rgbColor rgb="FF003300"/>
      <rgbColor rgb="FF333300"/>
      <rgbColor rgb="FFCC3300"/>
      <rgbColor rgb="FFFF33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9900"/>
      <color rgb="FFFF00FF"/>
      <color rgb="FFCC9900"/>
      <color rgb="FF000099"/>
      <color rgb="FF66FF66"/>
      <color rgb="FF660033"/>
      <color rgb="FFFF66FF"/>
      <color rgb="FFFF6600"/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114300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114300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43</xdr:row>
      <xdr:rowOff>114300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472109</xdr:colOff>
      <xdr:row>3</xdr:row>
      <xdr:rowOff>74543</xdr:rowOff>
    </xdr:from>
    <xdr:to>
      <xdr:col>12</xdr:col>
      <xdr:colOff>786848</xdr:colOff>
      <xdr:row>5</xdr:row>
      <xdr:rowOff>33131</xdr:rowOff>
    </xdr:to>
    <xdr:sp macro="" textlink="">
      <xdr:nvSpPr>
        <xdr:cNvPr id="2" name="Flèche : bas 1">
          <a:extLst>
            <a:ext uri="{FF2B5EF4-FFF2-40B4-BE49-F238E27FC236}">
              <a16:creationId xmlns:a16="http://schemas.microsoft.com/office/drawing/2014/main" id="{CB0BA7A5-8518-4D63-A196-98331FE3A884}"/>
            </a:ext>
          </a:extLst>
        </xdr:cNvPr>
        <xdr:cNvSpPr/>
      </xdr:nvSpPr>
      <xdr:spPr>
        <a:xfrm>
          <a:off x="8009283" y="819978"/>
          <a:ext cx="314739" cy="45554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347869</xdr:colOff>
      <xdr:row>13</xdr:row>
      <xdr:rowOff>149087</xdr:rowOff>
    </xdr:from>
    <xdr:to>
      <xdr:col>11</xdr:col>
      <xdr:colOff>704022</xdr:colOff>
      <xdr:row>32</xdr:row>
      <xdr:rowOff>124240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8BC613C-2001-4897-A800-BFD3351E823F}"/>
            </a:ext>
          </a:extLst>
        </xdr:cNvPr>
        <xdr:cNvSpPr/>
      </xdr:nvSpPr>
      <xdr:spPr>
        <a:xfrm>
          <a:off x="2981739" y="3379304"/>
          <a:ext cx="6882848" cy="46962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 Au vu de tes explications j'ai fouillé un peu et trouvé sur le net le REGLEMENT DU CHAMPIONNAT DEPARTEMENTAL DES CLUBS "OPEN et notamment :</a:t>
          </a:r>
        </a:p>
        <a:p>
          <a:pPr algn="l"/>
          <a:endParaRPr lang="fr-FR" sz="1100"/>
        </a:p>
        <a:p>
          <a:pPr algn="l"/>
          <a:r>
            <a:rPr lang="fr-FR" sz="1100"/>
            <a:t>Article 12 : Critères de classement général des équipes</a:t>
          </a:r>
        </a:p>
        <a:p>
          <a:pPr algn="l"/>
          <a:r>
            <a:rPr lang="fr-FR" sz="1100"/>
            <a:t>12.1 - Phase championnat :</a:t>
          </a:r>
        </a:p>
        <a:p>
          <a:pPr algn="l"/>
          <a:r>
            <a:rPr lang="fr-FR" sz="1100"/>
            <a:t>- Critère 1 :</a:t>
          </a:r>
        </a:p>
        <a:p>
          <a:pPr algn="l"/>
          <a:r>
            <a:rPr lang="fr-FR" sz="1100"/>
            <a:t>Total des points marqués (Nota : il s'agit des points de match : 3, 2, 1 ou 0)</a:t>
          </a:r>
        </a:p>
        <a:p>
          <a:pPr algn="l"/>
          <a:r>
            <a:rPr lang="fr-FR" sz="1100"/>
            <a:t>- Critère 2 : En cas d’égalité de points au classement :</a:t>
          </a:r>
        </a:p>
        <a:p>
          <a:pPr algn="l"/>
          <a:r>
            <a:rPr lang="fr-FR" sz="1100"/>
            <a:t>- Entre 2 équipes :</a:t>
          </a:r>
        </a:p>
        <a:p>
          <a:pPr algn="l"/>
          <a:r>
            <a:rPr lang="fr-FR" sz="1100"/>
            <a:t>Résultat de l'opposition entre elles. En cas de nul, application du critère 3 et si nécessaire 4 et 5.</a:t>
          </a:r>
        </a:p>
        <a:p>
          <a:pPr algn="l"/>
          <a:endParaRPr lang="fr-FR" sz="1100"/>
        </a:p>
        <a:p>
          <a:pPr algn="l"/>
          <a:r>
            <a:rPr lang="fr-FR" sz="1100"/>
            <a:t>- Entre 3 ou plusieurs équipes : Application du critère 1 puis si nécessaire de 3 à 5 à partir des résultats des seules oppositions des équipes concernées. Si le départage permet de classer une ou des équipes avec le critère 1, les autres équipes encore à égalité sont classées en application des critères 2 à 5. - Critère 3 : Point average général (différence des points Pour et Contre. Nota : Il s'agit des points marqués par match, de 0 à 36).</a:t>
          </a:r>
        </a:p>
        <a:p>
          <a:pPr algn="l"/>
          <a:r>
            <a:rPr lang="fr-FR" sz="1100"/>
            <a:t>- Critère 4 :</a:t>
          </a:r>
        </a:p>
        <a:p>
          <a:pPr algn="l"/>
          <a:r>
            <a:rPr lang="fr-FR" sz="1100"/>
            <a:t>Total des points « pour » le plus élevé (Nota : même Remarque que ci-dessus).</a:t>
          </a:r>
        </a:p>
        <a:p>
          <a:pPr algn="l"/>
          <a:r>
            <a:rPr lang="fr-FR" sz="1100"/>
            <a:t>- Critère 5 : Le nombre total de parties gagnées dans chaque phase de jeu et dans chaque match concerné. </a:t>
          </a:r>
        </a:p>
        <a:p>
          <a:pPr algn="l"/>
          <a:endParaRPr lang="fr-FR" sz="1100"/>
        </a:p>
        <a:p>
          <a:pPr algn="l"/>
          <a:r>
            <a:rPr lang="fr-FR" sz="1100"/>
            <a:t>J'en conclue que dans tous les cas de figure la classification telle que l'ai faite dans mon précédent fichier donne le bon rang, SAUF dans le cas de 2 exæquos où il faut tenir compte (comme tu le suggérais) de l'opposition entre eux, donc nouveau fichier établi en ce sens pour corriger  éventuellement le classement(inverser le rang entre 2 exæquos si nécessaire) :</a:t>
          </a:r>
        </a:p>
        <a:p>
          <a:pPr algn="l"/>
          <a:r>
            <a:rPr lang="fr-FR" sz="1100"/>
            <a:t>https://www.cjoint.com/c/KKwxE06ayzg</a:t>
          </a:r>
        </a:p>
        <a:p>
          <a:pPr algn="l"/>
          <a:endParaRPr lang="fr-FR" sz="1100"/>
        </a:p>
        <a:p>
          <a:pPr algn="l"/>
          <a:r>
            <a:rPr lang="fr-FR" sz="1100"/>
            <a:t>A tester</a:t>
          </a:r>
        </a:p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1914525</xdr:colOff>
      <xdr:row>7</xdr:row>
      <xdr:rowOff>123825</xdr:rowOff>
    </xdr:from>
    <xdr:ext cx="3955256" cy="3673204"/>
    <xdr:sp macro="[0]!Macro10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3867150" y="2324100"/>
          <a:ext cx="3955256" cy="3673204"/>
        </a:xfrm>
        <a:prstGeom prst="ellipse">
          <a:avLst/>
        </a:prstGeom>
        <a:gradFill rotWithShape="0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/>
        </a:gradFill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fr-FR" sz="2800" b="1" strike="noStrike" spc="-1">
              <a:solidFill>
                <a:srgbClr val="FF0000"/>
              </a:solidFill>
              <a:latin typeface="Calibri"/>
            </a:rPr>
            <a:t>         </a:t>
          </a:r>
          <a:r>
            <a:rPr lang="fr-FR" sz="4400" b="1" strike="noStrike" spc="-1">
              <a:solidFill>
                <a:srgbClr val="FF0000"/>
              </a:solidFill>
              <a:latin typeface="Calibri"/>
            </a:rPr>
            <a:t>1CLIC</a:t>
          </a:r>
          <a:r>
            <a:rPr lang="fr-FR" sz="2800" b="1" strike="noStrike" spc="-1">
              <a:solidFill>
                <a:srgbClr val="FF0000"/>
              </a:solidFill>
              <a:latin typeface="Calibri"/>
            </a:rPr>
            <a:t>  </a:t>
          </a:r>
          <a:endParaRPr lang="fr-FR" sz="28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600" b="1" strike="noStrike" spc="-1">
              <a:solidFill>
                <a:srgbClr val="FF0000"/>
              </a:solidFill>
              <a:latin typeface="Calibri"/>
            </a:rPr>
            <a:t> 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2000" b="1" strike="noStrike" spc="-1">
              <a:solidFill>
                <a:srgbClr val="FF0000"/>
              </a:solidFill>
              <a:latin typeface="Calibri"/>
            </a:rPr>
            <a:t>       </a:t>
          </a:r>
          <a:r>
            <a:rPr lang="fr-FR" sz="2000" b="1" strike="noStrike" spc="-1">
              <a:solidFill>
                <a:srgbClr val="000000"/>
              </a:solidFill>
              <a:latin typeface="Calibri"/>
            </a:rPr>
            <a:t>1-Résultats Poules  </a:t>
          </a:r>
          <a:endParaRPr lang="fr-FR" sz="20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2000" b="1" strike="noStrike" spc="-1">
              <a:solidFill>
                <a:srgbClr val="000000"/>
              </a:solidFill>
              <a:latin typeface="Calibri"/>
            </a:rPr>
            <a:t>       2-Résultat Général</a:t>
          </a:r>
          <a:endParaRPr lang="fr-FR" sz="20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2000" b="0" strike="noStrike" spc="-1">
              <a:latin typeface="Times New Roman"/>
            </a:rPr>
            <a:t>         (1ers et 2èmes)</a:t>
          </a:r>
        </a:p>
      </xdr:txBody>
    </xdr:sp>
    <xdr:clientData/>
  </xdr:oneCellAnchor>
  <xdr:oneCellAnchor>
    <xdr:from>
      <xdr:col>5</xdr:col>
      <xdr:colOff>480879</xdr:colOff>
      <xdr:row>0</xdr:row>
      <xdr:rowOff>0</xdr:rowOff>
    </xdr:from>
    <xdr:ext cx="995496" cy="1390530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0244004" y="0"/>
          <a:ext cx="995496" cy="1390530"/>
        </a:xfrm>
        <a:prstGeom prst="verticalScroll">
          <a:avLst>
            <a:gd name="adj" fmla="val 12500"/>
          </a:avLst>
        </a:prstGeom>
        <a:gradFill rotWithShape="0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/>
        </a:gra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oneCellAnchor>
  <xdr:oneCellAnchor>
    <xdr:from>
      <xdr:col>2</xdr:col>
      <xdr:colOff>1257300</xdr:colOff>
      <xdr:row>0</xdr:row>
      <xdr:rowOff>47625</xdr:rowOff>
    </xdr:from>
    <xdr:ext cx="1352550" cy="1056075"/>
    <xdr:sp macro="[0]!Macro7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5162550" y="47625"/>
          <a:ext cx="1352550" cy="1056075"/>
        </a:xfrm>
        <a:prstGeom prst="ellipse">
          <a:avLst/>
        </a:prstGeom>
        <a:pattFill prst="pct10">
          <a:fgClr>
            <a:srgbClr val="6600FF"/>
          </a:fgClr>
          <a:bgClr>
            <a:srgbClr val="FFFFFF"/>
          </a:bgClr>
        </a:patt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scene3d>
            <a:camera prst="orthographicFront"/>
            <a:lightRig rig="threePt" dir="t"/>
          </a:scene3d>
          <a:sp3d contourW="12700">
            <a:contourClr>
              <a:srgbClr val="6600FF"/>
            </a:contourClr>
          </a:sp3d>
        </a:bodyPr>
        <a:lstStyle/>
        <a:p>
          <a:pPr algn="ctr">
            <a:lnSpc>
              <a:spcPct val="100000"/>
            </a:lnSpc>
          </a:pPr>
          <a:r>
            <a:rPr lang="fr-FR" sz="2400" b="1" strike="noStrike" spc="-1">
              <a:solidFill>
                <a:srgbClr val="FF0000"/>
              </a:solidFill>
              <a:latin typeface="Calibri"/>
            </a:rPr>
            <a:t>RAZ</a:t>
          </a:r>
          <a:r>
            <a:rPr lang="fr-FR" sz="1400" b="1" strike="noStrike" spc="-1">
              <a:solidFill>
                <a:srgbClr val="000000"/>
              </a:solidFill>
              <a:latin typeface="Calibri"/>
            </a:rPr>
            <a:t>                          JOURNEES</a:t>
          </a:r>
          <a:r>
            <a:rPr lang="fr-FR" sz="1400" b="1" strike="noStrike" spc="-1" baseline="0">
              <a:solidFill>
                <a:srgbClr val="000000"/>
              </a:solidFill>
              <a:latin typeface="Calibri"/>
            </a:rPr>
            <a:t> POULES</a:t>
          </a:r>
          <a:r>
            <a:rPr lang="fr-FR" sz="1400" b="1" strike="noStrike" spc="-1">
              <a:solidFill>
                <a:srgbClr val="000000"/>
              </a:solidFill>
              <a:latin typeface="Calibri"/>
            </a:rPr>
            <a:t>           </a:t>
          </a:r>
          <a:endParaRPr lang="fr-FR" sz="1400" b="0" strike="noStrike" spc="-1">
            <a:latin typeface="Times New Roman"/>
          </a:endParaRPr>
        </a:p>
      </xdr:txBody>
    </xdr:sp>
    <xdr:clientData/>
  </xdr:oneCellAnchor>
  <xdr:twoCellAnchor>
    <xdr:from>
      <xdr:col>3</xdr:col>
      <xdr:colOff>1231105</xdr:colOff>
      <xdr:row>6</xdr:row>
      <xdr:rowOff>140495</xdr:rowOff>
    </xdr:from>
    <xdr:to>
      <xdr:col>4</xdr:col>
      <xdr:colOff>371475</xdr:colOff>
      <xdr:row>7</xdr:row>
      <xdr:rowOff>164308</xdr:rowOff>
    </xdr:to>
    <xdr:sp macro="[0]!Macro1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088980" y="2026445"/>
          <a:ext cx="1092995" cy="338138"/>
        </a:xfrm>
        <a:prstGeom prst="wedgeRectCallout">
          <a:avLst>
            <a:gd name="adj1" fmla="val -67892"/>
            <a:gd name="adj2" fmla="val 123800"/>
          </a:avLst>
        </a:prstGeom>
        <a:pattFill prst="lgConfetti">
          <a:fgClr>
            <a:schemeClr val="accent4">
              <a:lumMod val="60000"/>
              <a:lumOff val="40000"/>
            </a:schemeClr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 b="1" baseline="0">
              <a:solidFill>
                <a:srgbClr val="FF0000"/>
              </a:solidFill>
            </a:rPr>
            <a:t>Journée</a:t>
          </a:r>
          <a:r>
            <a:rPr lang="fr-FR" sz="1200" b="1">
              <a:solidFill>
                <a:srgbClr val="FF0000"/>
              </a:solidFill>
            </a:rPr>
            <a:t> 1</a:t>
          </a:r>
        </a:p>
      </xdr:txBody>
    </xdr:sp>
    <xdr:clientData/>
  </xdr:twoCellAnchor>
  <xdr:twoCellAnchor>
    <xdr:from>
      <xdr:col>4</xdr:col>
      <xdr:colOff>95250</xdr:colOff>
      <xdr:row>11</xdr:row>
      <xdr:rowOff>85725</xdr:rowOff>
    </xdr:from>
    <xdr:to>
      <xdr:col>4</xdr:col>
      <xdr:colOff>1009650</xdr:colOff>
      <xdr:row>12</xdr:row>
      <xdr:rowOff>114300</xdr:rowOff>
    </xdr:to>
    <xdr:sp macro="[0]!Macro2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7905750" y="3543300"/>
          <a:ext cx="914400" cy="342900"/>
        </a:xfrm>
        <a:prstGeom prst="wedgeRectCallout">
          <a:avLst>
            <a:gd name="adj1" fmla="val -55663"/>
            <a:gd name="adj2" fmla="val 119318"/>
          </a:avLst>
        </a:prstGeom>
        <a:pattFill prst="pct30">
          <a:fgClr>
            <a:schemeClr val="accent6">
              <a:lumMod val="60000"/>
              <a:lumOff val="40000"/>
            </a:schemeClr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 b="1" baseline="0">
              <a:solidFill>
                <a:srgbClr val="FF0000"/>
              </a:solidFill>
            </a:rPr>
            <a:t>Journée</a:t>
          </a:r>
          <a:r>
            <a:rPr lang="fr-FR" sz="1400" b="1">
              <a:solidFill>
                <a:srgbClr val="FF0000"/>
              </a:solidFill>
            </a:rPr>
            <a:t> 2</a:t>
          </a:r>
        </a:p>
      </xdr:txBody>
    </xdr:sp>
    <xdr:clientData/>
  </xdr:twoCellAnchor>
  <xdr:twoCellAnchor>
    <xdr:from>
      <xdr:col>3</xdr:col>
      <xdr:colOff>1781175</xdr:colOff>
      <xdr:row>17</xdr:row>
      <xdr:rowOff>123826</xdr:rowOff>
    </xdr:from>
    <xdr:to>
      <xdr:col>4</xdr:col>
      <xdr:colOff>866775</xdr:colOff>
      <xdr:row>18</xdr:row>
      <xdr:rowOff>228601</xdr:rowOff>
    </xdr:to>
    <xdr:sp macro="[0]!Macro3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7639050" y="5467351"/>
          <a:ext cx="1038225" cy="419100"/>
        </a:xfrm>
        <a:prstGeom prst="wedgeRectCallout">
          <a:avLst>
            <a:gd name="adj1" fmla="val -79265"/>
            <a:gd name="adj2" fmla="val -68774"/>
          </a:avLst>
        </a:prstGeom>
        <a:pattFill prst="pct30">
          <a:fgClr>
            <a:schemeClr val="accent2">
              <a:lumMod val="60000"/>
              <a:lumOff val="40000"/>
            </a:schemeClr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 baseline="0">
              <a:solidFill>
                <a:srgbClr val="FF0000"/>
              </a:solidFill>
            </a:rPr>
            <a:t>Journée 3</a:t>
          </a:r>
        </a:p>
      </xdr:txBody>
    </xdr:sp>
    <xdr:clientData/>
  </xdr:twoCellAnchor>
  <xdr:twoCellAnchor>
    <xdr:from>
      <xdr:col>1</xdr:col>
      <xdr:colOff>1057275</xdr:colOff>
      <xdr:row>17</xdr:row>
      <xdr:rowOff>152400</xdr:rowOff>
    </xdr:from>
    <xdr:to>
      <xdr:col>2</xdr:col>
      <xdr:colOff>304800</xdr:colOff>
      <xdr:row>18</xdr:row>
      <xdr:rowOff>209550</xdr:rowOff>
    </xdr:to>
    <xdr:sp macro="[0]!Macro4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3009900" y="5495925"/>
          <a:ext cx="1200150" cy="371475"/>
        </a:xfrm>
        <a:prstGeom prst="wedgeRectCallout">
          <a:avLst>
            <a:gd name="adj1" fmla="val 63127"/>
            <a:gd name="adj2" fmla="val -61677"/>
          </a:avLst>
        </a:prstGeom>
        <a:pattFill prst="pct30">
          <a:fgClr>
            <a:schemeClr val="accent1">
              <a:lumMod val="75000"/>
            </a:schemeClr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 b="1">
              <a:solidFill>
                <a:srgbClr val="FF0000"/>
              </a:solidFill>
            </a:rPr>
            <a:t>Journée 4</a:t>
          </a:r>
        </a:p>
      </xdr:txBody>
    </xdr:sp>
    <xdr:clientData/>
  </xdr:twoCellAnchor>
  <xdr:twoCellAnchor>
    <xdr:from>
      <xdr:col>1</xdr:col>
      <xdr:colOff>581025</xdr:colOff>
      <xdr:row>12</xdr:row>
      <xdr:rowOff>95250</xdr:rowOff>
    </xdr:from>
    <xdr:to>
      <xdr:col>1</xdr:col>
      <xdr:colOff>1704975</xdr:colOff>
      <xdr:row>13</xdr:row>
      <xdr:rowOff>209550</xdr:rowOff>
    </xdr:to>
    <xdr:sp macro="[0]!Macro5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2533650" y="3867150"/>
          <a:ext cx="1123950" cy="428625"/>
        </a:xfrm>
        <a:prstGeom prst="wedgeRectCallout">
          <a:avLst>
            <a:gd name="adj1" fmla="val 69143"/>
            <a:gd name="adj2" fmla="val 34315"/>
          </a:avLst>
        </a:prstGeom>
        <a:pattFill prst="pct30">
          <a:fgClr>
            <a:srgbClr val="FF5050"/>
          </a:fgClr>
          <a:bgClr>
            <a:schemeClr val="bg1"/>
          </a:bgClr>
        </a:patt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 b="1">
              <a:solidFill>
                <a:srgbClr val="FF0000"/>
              </a:solidFill>
            </a:rPr>
            <a:t>Journée 5</a:t>
          </a:r>
        </a:p>
      </xdr:txBody>
    </xdr:sp>
    <xdr:clientData/>
  </xdr:twoCellAnchor>
  <xdr:twoCellAnchor>
    <xdr:from>
      <xdr:col>1</xdr:col>
      <xdr:colOff>981075</xdr:colOff>
      <xdr:row>7</xdr:row>
      <xdr:rowOff>123825</xdr:rowOff>
    </xdr:from>
    <xdr:to>
      <xdr:col>2</xdr:col>
      <xdr:colOff>238125</xdr:colOff>
      <xdr:row>8</xdr:row>
      <xdr:rowOff>171450</xdr:rowOff>
    </xdr:to>
    <xdr:sp macro="[0]!Macro6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2933700" y="2324100"/>
          <a:ext cx="1209675" cy="361950"/>
        </a:xfrm>
        <a:prstGeom prst="wedgeRectCallout">
          <a:avLst>
            <a:gd name="adj1" fmla="val 87716"/>
            <a:gd name="adj2" fmla="val 66870"/>
          </a:avLst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400" b="1">
              <a:solidFill>
                <a:srgbClr val="FF0000"/>
              </a:solidFill>
            </a:rPr>
            <a:t>Classt</a:t>
          </a:r>
          <a:r>
            <a:rPr lang="fr-FR" sz="1400" b="1" baseline="0">
              <a:solidFill>
                <a:srgbClr val="FF0000"/>
              </a:solidFill>
            </a:rPr>
            <a:t> Poules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1609725</xdr:colOff>
      <xdr:row>3</xdr:row>
      <xdr:rowOff>171451</xdr:rowOff>
    </xdr:from>
    <xdr:to>
      <xdr:col>3</xdr:col>
      <xdr:colOff>304800</xdr:colOff>
      <xdr:row>7</xdr:row>
      <xdr:rowOff>114301</xdr:rowOff>
    </xdr:to>
    <xdr:sp macro="" textlink="">
      <xdr:nvSpPr>
        <xdr:cNvPr id="11" name="Flèche vers le bas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5514975" y="1114426"/>
          <a:ext cx="647700" cy="1200150"/>
        </a:xfrm>
        <a:prstGeom prst="downArrow">
          <a:avLst/>
        </a:prstGeom>
        <a:gradFill>
          <a:gsLst>
            <a:gs pos="61000">
              <a:srgbClr val="FF0000"/>
            </a:gs>
            <a:gs pos="2000">
              <a:schemeClr val="accent4"/>
            </a:gs>
            <a:gs pos="27000">
              <a:schemeClr val="accent4"/>
            </a:gs>
            <a:gs pos="76000">
              <a:schemeClr val="accent4"/>
            </a:gs>
            <a:gs pos="100000">
              <a:schemeClr val="accent4"/>
            </a:gs>
          </a:gsLst>
          <a:lin ang="5400000" scaled="1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247650</xdr:colOff>
      <xdr:row>3</xdr:row>
      <xdr:rowOff>19050</xdr:rowOff>
    </xdr:from>
    <xdr:to>
      <xdr:col>1</xdr:col>
      <xdr:colOff>276225</xdr:colOff>
      <xdr:row>7</xdr:row>
      <xdr:rowOff>152400</xdr:rowOff>
    </xdr:to>
    <xdr:sp macro="" textlink="">
      <xdr:nvSpPr>
        <xdr:cNvPr id="12" name="Parchemin horizontal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247650" y="962025"/>
          <a:ext cx="1981200" cy="1390650"/>
        </a:xfrm>
        <a:prstGeom prst="horizontalScroll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Faire </a:t>
          </a:r>
          <a:r>
            <a:rPr lang="fr-FR" sz="2000" b="1">
              <a:solidFill>
                <a:srgbClr val="FF0000"/>
              </a:solidFill>
            </a:rPr>
            <a:t>RAZ</a:t>
          </a:r>
          <a:r>
            <a:rPr lang="fr-FR" sz="2000" b="1">
              <a:solidFill>
                <a:sysClr val="windowText" lastClr="000000"/>
              </a:solidFill>
            </a:rPr>
            <a:t> </a:t>
          </a:r>
          <a:r>
            <a:rPr lang="fr-FR" sz="1400" b="1">
              <a:solidFill>
                <a:sysClr val="windowText" lastClr="000000"/>
              </a:solidFill>
            </a:rPr>
            <a:t>avant chaque Macro </a:t>
          </a:r>
        </a:p>
      </xdr:txBody>
    </xdr:sp>
    <xdr:clientData/>
  </xdr:twoCellAnchor>
  <xdr:twoCellAnchor>
    <xdr:from>
      <xdr:col>1</xdr:col>
      <xdr:colOff>69526</xdr:colOff>
      <xdr:row>2</xdr:row>
      <xdr:rowOff>25861</xdr:rowOff>
    </xdr:from>
    <xdr:to>
      <xdr:col>2</xdr:col>
      <xdr:colOff>1530245</xdr:colOff>
      <xdr:row>3</xdr:row>
      <xdr:rowOff>22090</xdr:rowOff>
    </xdr:to>
    <xdr:sp macro="" textlink="">
      <xdr:nvSpPr>
        <xdr:cNvPr id="13" name="Flèche courbée vers la gauche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 rot="14819988">
          <a:off x="3573546" y="-896884"/>
          <a:ext cx="310554" cy="341334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3-PETANQUE\COMITE%20P&#233;tanque\1-Maquettes%20Comit&#233;\Evolution%20solutions%20via55\Dodomimi_formules-exaequos-2premiers-ou-seconds%20finalis&#233;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Classt"/>
      <sheetName val="Macros"/>
      <sheetName val="Dodomimi_formules-exaequos-2pre"/>
    </sheetNames>
    <sheetDataSet>
      <sheetData sheetId="0">
        <row r="50">
          <cell r="G50">
            <v>1</v>
          </cell>
        </row>
        <row r="51">
          <cell r="G51">
            <v>2</v>
          </cell>
        </row>
        <row r="52">
          <cell r="G52">
            <v>3</v>
          </cell>
        </row>
        <row r="53">
          <cell r="G53">
            <v>4</v>
          </cell>
        </row>
        <row r="54">
          <cell r="G54">
            <v>6</v>
          </cell>
        </row>
        <row r="55">
          <cell r="G55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O3">
            <v>0</v>
          </cell>
        </row>
      </sheetData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3">
    <tabColor rgb="FFFF0000"/>
  </sheetPr>
  <dimension ref="A1:N70"/>
  <sheetViews>
    <sheetView tabSelected="1" zoomScale="115" zoomScaleNormal="115" workbookViewId="0">
      <selection activeCell="N15" sqref="N15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0.7109375" style="2" customWidth="1"/>
    <col min="8" max="8" width="7.140625" style="188" bestFit="1" customWidth="1"/>
    <col min="9" max="9" width="4.7109375" style="188" customWidth="1"/>
    <col min="10" max="10" width="9" style="188" bestFit="1" customWidth="1"/>
    <col min="11" max="11" width="11.5703125" style="188" bestFit="1" customWidth="1"/>
    <col min="12" max="12" width="15.28515625" style="188" customWidth="1"/>
    <col min="13" max="13" width="18.5703125" style="1" bestFit="1" customWidth="1"/>
    <col min="14" max="14" width="67" style="166" bestFit="1" customWidth="1"/>
    <col min="15" max="1012" width="18.5703125" customWidth="1"/>
  </cols>
  <sheetData>
    <row r="1" spans="1:14" ht="20.100000000000001" customHeight="1" thickBot="1" x14ac:dyDescent="0.3">
      <c r="A1" s="173"/>
      <c r="B1" s="173"/>
      <c r="C1" s="173"/>
      <c r="D1" s="173"/>
      <c r="E1" s="173"/>
      <c r="F1" s="173"/>
      <c r="M1" s="171" t="s">
        <v>263</v>
      </c>
    </row>
    <row r="2" spans="1:14" ht="20.100000000000001" customHeight="1" x14ac:dyDescent="0.35">
      <c r="A2" s="174" t="s">
        <v>0</v>
      </c>
      <c r="B2" s="174"/>
      <c r="C2" s="174"/>
      <c r="D2" s="174"/>
      <c r="E2" s="174"/>
      <c r="F2" s="174"/>
      <c r="M2" s="171" t="s">
        <v>264</v>
      </c>
    </row>
    <row r="3" spans="1:14" ht="20.100000000000001" customHeight="1" x14ac:dyDescent="0.25">
      <c r="A3" s="175"/>
      <c r="B3" s="175"/>
      <c r="C3" s="175"/>
      <c r="D3" s="175"/>
      <c r="E3" s="175"/>
      <c r="F3" s="175"/>
      <c r="M3" s="171" t="s">
        <v>261</v>
      </c>
    </row>
    <row r="4" spans="1:14" ht="20.100000000000001" customHeight="1" thickBot="1" x14ac:dyDescent="0.4">
      <c r="A4" s="176" t="s">
        <v>1</v>
      </c>
      <c r="B4" s="176"/>
      <c r="C4" s="176"/>
      <c r="D4" s="176"/>
      <c r="E4" s="176"/>
      <c r="F4" s="176"/>
      <c r="H4" s="193" t="s">
        <v>267</v>
      </c>
      <c r="I4" s="193"/>
      <c r="J4" s="193"/>
      <c r="K4" s="193"/>
    </row>
    <row r="5" spans="1:14" ht="20.100000000000001" customHeight="1" thickTop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163" t="s">
        <v>7</v>
      </c>
      <c r="G5" s="165" t="s">
        <v>34</v>
      </c>
      <c r="H5" s="194" t="s">
        <v>266</v>
      </c>
      <c r="I5" s="194" t="s">
        <v>268</v>
      </c>
      <c r="J5" s="194" t="s">
        <v>269</v>
      </c>
      <c r="K5" s="194" t="s">
        <v>270</v>
      </c>
      <c r="L5" s="189" t="s">
        <v>265</v>
      </c>
      <c r="N5" s="170" t="s">
        <v>258</v>
      </c>
    </row>
    <row r="6" spans="1:14" ht="20.100000000000001" customHeight="1" x14ac:dyDescent="0.25">
      <c r="A6" s="126" t="s">
        <v>8</v>
      </c>
      <c r="B6" s="8" t="s">
        <v>9</v>
      </c>
      <c r="C6" s="9">
        <f>SUMIF($A$18:$A$69,A6,$E$18:$E$69)+SUMIF($C$18:$C$69,A6,$F$18:$F$69)</f>
        <v>19</v>
      </c>
      <c r="D6" s="10">
        <f>SUMIF($A$18:$A$69,$A6,$B$18:$B$69)+SUMIF($C$18:$C$69,$A6,$D$18:$D$69)</f>
        <v>156</v>
      </c>
      <c r="E6" s="10">
        <f>SUMIF($C$18:$C$69,$A6,$B$18:$B$69)+SUMIF($A$18:$A$69,$A6,$D$18:$D$69)</f>
        <v>96</v>
      </c>
      <c r="F6" s="164">
        <f t="shared" ref="F6:F11" si="0">D6-E6</f>
        <v>60</v>
      </c>
      <c r="G6" s="7">
        <f>IF(K6="",L6,IF(K6=1,MIN(J6,L6),MAX(J6,L6)))</f>
        <v>1</v>
      </c>
      <c r="H6" s="195" t="str">
        <f>C6&amp;"-"&amp;COUNTIF(C$6:C6,C6)&amp;"/"&amp;COUNTIF($C$6:$C$13,C6)</f>
        <v>19-1/3</v>
      </c>
      <c r="I6" s="195" t="str">
        <f>IF(RIGHT(H6,3)="1/2",INDEX($A$6:$A$13,MATCH(SUBSTITUTE(H6,"1/2","2/2"),$H$6:$H$13,0)),IF(RIGHT(H6,3)="2/2",INDEX($A$6:$A$13,MATCH(SUBSTITUTE(H6,"2/2","1/2"),$H$6:$H$13,0)),""))</f>
        <v/>
      </c>
      <c r="J6" s="195" t="str">
        <f>IF(I6="","",INDEX($L$6:$L$13,MATCH(I6,$A$6:$A$13,0)))</f>
        <v/>
      </c>
      <c r="K6" s="195" t="str">
        <f>IF(I6="","",COUNTIF($M$18:$M$69,A6&amp;I6))</f>
        <v/>
      </c>
      <c r="L6" s="190">
        <v>1</v>
      </c>
      <c r="M6" s="2">
        <f>VALUE(C6&amp;TEXT((F6+ABS(MIN($F$6:$F$13))),"000"&amp;TEXT(D6,"000"))&amp;TEXT(252-E6,"000"))</f>
        <v>19124156156</v>
      </c>
      <c r="N6" s="168" t="s">
        <v>257</v>
      </c>
    </row>
    <row r="7" spans="1:14" ht="20.100000000000001" customHeight="1" x14ac:dyDescent="0.35">
      <c r="A7" s="127" t="s">
        <v>10</v>
      </c>
      <c r="B7" s="8" t="s">
        <v>11</v>
      </c>
      <c r="C7" s="9">
        <f>SUMIF($A$18:$A$69,A7,$E$18:$E$69)+SUMIF($C$18:$C$69,A7,$F$18:$F$69)</f>
        <v>19</v>
      </c>
      <c r="D7" s="10">
        <f t="shared" ref="D7:D12" si="1">SUMIF($A$18:$A$69,$A7,$B$18:$B$69)+SUMIF($C$18:$C$69,$A7,$D$18:$D$69)</f>
        <v>156</v>
      </c>
      <c r="E7" s="10">
        <f t="shared" ref="E7:E13" si="2">SUMIF($C$18:$C$69,$A7,$B$18:$B$69)+SUMIF($A$18:$A$69,$A7,$D$18:$D$69)</f>
        <v>96</v>
      </c>
      <c r="F7" s="164">
        <f t="shared" si="0"/>
        <v>60</v>
      </c>
      <c r="G7" s="7">
        <f>IF(K7="",L7,IF(K7=1,MIN(J7,L7),MAX(J7,L7)))</f>
        <v>1</v>
      </c>
      <c r="H7" s="195" t="str">
        <f>C7&amp;"-"&amp;COUNTIF(C$6:C7,C7)&amp;"/"&amp;COUNTIF($C$6:$C$13,C7)</f>
        <v>19-2/3</v>
      </c>
      <c r="I7" s="195" t="str">
        <f t="shared" ref="I7:I13" si="3">IF(RIGHT(H7,3)="1/2",INDEX($A$6:$A$13,MATCH(SUBSTITUTE(H7,"1/2","2/2"),$H$6:$H$13,0)),IF(RIGHT(H7,3)="2/2",INDEX($A$6:$A$13,MATCH(SUBSTITUTE(H7,"2/2","1/2"),$H$6:$H$13,0)),""))</f>
        <v/>
      </c>
      <c r="J7" s="195" t="str">
        <f>IF(I7="","",INDEX($L$6:$L$13,MATCH(I7,$A$6:$A$13,0)))</f>
        <v/>
      </c>
      <c r="K7" s="195" t="str">
        <f t="shared" ref="K7:K13" si="4">IF(I7="","",COUNTIF($M$18:$M$69,A7&amp;I7))</f>
        <v/>
      </c>
      <c r="L7" s="190">
        <v>1</v>
      </c>
      <c r="M7" s="2">
        <f>VALUE(C7&amp;TEXT((F7+ABS(MIN($F$6:$F$13))),"000"&amp;TEXT(D7,"000"))&amp;TEXT(252-E7,"000"))</f>
        <v>19124156156</v>
      </c>
      <c r="N7" s="168" t="s">
        <v>254</v>
      </c>
    </row>
    <row r="8" spans="1:14" ht="20.100000000000001" customHeight="1" x14ac:dyDescent="0.25">
      <c r="A8" s="126" t="s">
        <v>12</v>
      </c>
      <c r="B8" s="8" t="s">
        <v>13</v>
      </c>
      <c r="C8" s="9">
        <f t="shared" ref="C8:C13" si="5">SUMIF($A$18:$A$69,A8,$E$18:$E$69)+SUMIF($C$18:$C$69,A8,$F$18:$F$69)</f>
        <v>13</v>
      </c>
      <c r="D8" s="10">
        <f t="shared" si="1"/>
        <v>118</v>
      </c>
      <c r="E8" s="10">
        <f t="shared" si="2"/>
        <v>134</v>
      </c>
      <c r="F8" s="164">
        <f t="shared" si="0"/>
        <v>-16</v>
      </c>
      <c r="G8" s="7">
        <f>IF(K8="",L8,IF(K8=1,MIN(J8,L8),MAX(J8,L8)))</f>
        <v>4</v>
      </c>
      <c r="H8" s="195" t="str">
        <f>C8&amp;"-"&amp;COUNTIF(C$6:C8,C8)&amp;"/"&amp;COUNTIF($C$6:$C$13,C8)</f>
        <v>13-1/2</v>
      </c>
      <c r="I8" s="195" t="str">
        <f t="shared" si="3"/>
        <v>AF</v>
      </c>
      <c r="J8" s="195">
        <f>IF(I8="","",INDEX($L$6:$L$13,MATCH(I8,$A$6:$A$13,0)))</f>
        <v>4</v>
      </c>
      <c r="K8" s="195">
        <f t="shared" si="4"/>
        <v>1</v>
      </c>
      <c r="L8" s="190">
        <v>5</v>
      </c>
      <c r="M8" s="2">
        <f>VALUE(C8&amp;TEXT((F8+ABS(MIN($F$6:$F$13))),"000"&amp;TEXT(D8,"000"))&amp;TEXT(252-E8,"000"))</f>
        <v>13048118118</v>
      </c>
      <c r="N8" s="168" t="s">
        <v>255</v>
      </c>
    </row>
    <row r="9" spans="1:14" ht="20.100000000000001" customHeight="1" thickBot="1" x14ac:dyDescent="0.3">
      <c r="A9" s="126" t="s">
        <v>250</v>
      </c>
      <c r="B9" s="8" t="s">
        <v>15</v>
      </c>
      <c r="C9" s="9">
        <f t="shared" si="5"/>
        <v>11</v>
      </c>
      <c r="D9" s="10">
        <f t="shared" si="1"/>
        <v>108</v>
      </c>
      <c r="E9" s="10">
        <f t="shared" si="2"/>
        <v>144</v>
      </c>
      <c r="F9" s="164">
        <f t="shared" si="0"/>
        <v>-36</v>
      </c>
      <c r="G9" s="7">
        <f>IF(K9="",L9,IF(K9=1,MIN(J9,L9),MAX(J9,L9)))</f>
        <v>6</v>
      </c>
      <c r="H9" s="195" t="str">
        <f>C9&amp;"-"&amp;COUNTIF(C$6:C9,C9)&amp;"/"&amp;COUNTIF($C$6:$C$13,C9)</f>
        <v>11-1/1</v>
      </c>
      <c r="I9" s="195" t="str">
        <f t="shared" si="3"/>
        <v/>
      </c>
      <c r="J9" s="195" t="str">
        <f>IF(I9="","",INDEX($L$6:$L$13,MATCH(I9,$A$6:$A$13,0)))</f>
        <v/>
      </c>
      <c r="K9" s="195" t="str">
        <f t="shared" si="4"/>
        <v/>
      </c>
      <c r="L9" s="190">
        <v>6</v>
      </c>
      <c r="M9" s="2">
        <f>VALUE(C9&amp;TEXT((F9+ABS(MIN($F$6:$F$13))),"000"&amp;TEXT(D9,"000"))&amp;TEXT(252-E9,"000"))</f>
        <v>11002188108</v>
      </c>
      <c r="N9" s="169" t="s">
        <v>256</v>
      </c>
    </row>
    <row r="10" spans="1:14" ht="20.100000000000001" customHeight="1" thickTop="1" x14ac:dyDescent="0.25">
      <c r="A10" s="126" t="s">
        <v>14</v>
      </c>
      <c r="B10" s="8" t="s">
        <v>17</v>
      </c>
      <c r="C10" s="9">
        <f t="shared" si="5"/>
        <v>19</v>
      </c>
      <c r="D10" s="10">
        <f t="shared" si="1"/>
        <v>156</v>
      </c>
      <c r="E10" s="10">
        <f t="shared" si="2"/>
        <v>96</v>
      </c>
      <c r="F10" s="164">
        <f t="shared" si="0"/>
        <v>60</v>
      </c>
      <c r="G10" s="7">
        <f>IF(K10="",L10,IF(K10=1,MIN(J10,L10),MAX(J10,L10)))</f>
        <v>1</v>
      </c>
      <c r="H10" s="195" t="str">
        <f>C10&amp;"-"&amp;COUNTIF(C$6:C10,C10)&amp;"/"&amp;COUNTIF($C$6:$C$13,C10)</f>
        <v>19-3/3</v>
      </c>
      <c r="I10" s="195" t="str">
        <f t="shared" si="3"/>
        <v/>
      </c>
      <c r="J10" s="195" t="str">
        <f>IF(I10="","",INDEX($L$6:$L$13,MATCH(I10,$A$6:$A$13,0)))</f>
        <v/>
      </c>
      <c r="K10" s="195" t="str">
        <f t="shared" si="4"/>
        <v/>
      </c>
      <c r="L10" s="190">
        <v>1</v>
      </c>
      <c r="M10" s="2">
        <f>VALUE(C10&amp;TEXT((F10+ABS(MIN($F$6:$F$13))),"000"&amp;TEXT(D10,"000"))&amp;TEXT(252-E10,"000"))</f>
        <v>19124156156</v>
      </c>
    </row>
    <row r="11" spans="1:14" ht="20.100000000000001" customHeight="1" x14ac:dyDescent="0.25">
      <c r="A11" s="126" t="s">
        <v>16</v>
      </c>
      <c r="B11" s="8" t="s">
        <v>19</v>
      </c>
      <c r="C11" s="9">
        <f t="shared" si="5"/>
        <v>13</v>
      </c>
      <c r="D11" s="10">
        <f t="shared" si="1"/>
        <v>122</v>
      </c>
      <c r="E11" s="10">
        <f t="shared" si="2"/>
        <v>130</v>
      </c>
      <c r="F11" s="164">
        <f t="shared" si="0"/>
        <v>-8</v>
      </c>
      <c r="G11" s="7">
        <f>IF(K11="",L11,IF(K11=1,MIN(J11,L11),MAX(J11,L11)))</f>
        <v>5</v>
      </c>
      <c r="H11" s="195" t="str">
        <f>C11&amp;"-"&amp;COUNTIF(C$6:C11,C11)&amp;"/"&amp;COUNTIF($C$6:$C$13,C11)</f>
        <v>13-2/2</v>
      </c>
      <c r="I11" s="195" t="str">
        <f t="shared" si="3"/>
        <v>AC</v>
      </c>
      <c r="J11" s="195">
        <f>IF(I11="","",INDEX($L$6:$L$13,MATCH(I11,$A$6:$A$13,0)))</f>
        <v>5</v>
      </c>
      <c r="K11" s="195">
        <f t="shared" si="4"/>
        <v>0</v>
      </c>
      <c r="L11" s="190">
        <v>4</v>
      </c>
      <c r="M11" s="2">
        <f>VALUE(C11&amp;TEXT((F11+ABS(MIN($F$6:$F$13))),"000"&amp;TEXT(D11,"000"))&amp;TEXT(252-E11,"000"))</f>
        <v>13056122122</v>
      </c>
      <c r="N11" s="166" t="s">
        <v>262</v>
      </c>
    </row>
    <row r="12" spans="1:14" ht="20.100000000000001" customHeight="1" x14ac:dyDescent="0.25">
      <c r="A12" s="126" t="s">
        <v>18</v>
      </c>
      <c r="B12" s="8" t="s">
        <v>248</v>
      </c>
      <c r="C12" s="9">
        <f t="shared" si="5"/>
        <v>9</v>
      </c>
      <c r="D12" s="10">
        <f t="shared" si="1"/>
        <v>94</v>
      </c>
      <c r="E12" s="10">
        <f t="shared" si="2"/>
        <v>158</v>
      </c>
      <c r="F12" s="164">
        <f t="shared" ref="F12:F13" si="6">D12-E12</f>
        <v>-64</v>
      </c>
      <c r="G12" s="7">
        <f>IF(K12="",L12,IF(K12=1,MIN(J12,L12),MAX(J12,L12)))</f>
        <v>8</v>
      </c>
      <c r="H12" s="195" t="str">
        <f>C12&amp;"-"&amp;COUNTIF(C$6:C12,C12)&amp;"/"&amp;COUNTIF($C$6:$C$13,C12)</f>
        <v>9-1/2</v>
      </c>
      <c r="I12" s="195" t="str">
        <f t="shared" si="3"/>
        <v>AH</v>
      </c>
      <c r="J12" s="195">
        <f>IF(I12="","",INDEX($L$6:$L$13,MATCH(I12,$A$6:$A$13,0)))</f>
        <v>7</v>
      </c>
      <c r="K12" s="195">
        <f t="shared" si="4"/>
        <v>0</v>
      </c>
      <c r="L12" s="190">
        <v>8</v>
      </c>
      <c r="M12" s="2">
        <f>VALUE(C12&amp;TEXT((F12+ABS(MIN($F$6:$F$13))),"000"&amp;TEXT(D12,"000"))&amp;TEXT(252-E12,"000"))</f>
        <v>9000094094</v>
      </c>
      <c r="N12" s="166" t="s">
        <v>259</v>
      </c>
    </row>
    <row r="13" spans="1:14" ht="20.100000000000001" customHeight="1" x14ac:dyDescent="0.25">
      <c r="A13" s="126" t="s">
        <v>42</v>
      </c>
      <c r="B13" s="8" t="s">
        <v>249</v>
      </c>
      <c r="C13" s="9">
        <f t="shared" si="5"/>
        <v>9</v>
      </c>
      <c r="D13" s="10">
        <f>SUMIF($A$18:$A$69,$A13,$B$18:$B$69)+SUMIF($C$18:$C$69,$A13,$D$18:$D$69)</f>
        <v>98</v>
      </c>
      <c r="E13" s="10">
        <f t="shared" si="2"/>
        <v>154</v>
      </c>
      <c r="F13" s="164">
        <f t="shared" si="6"/>
        <v>-56</v>
      </c>
      <c r="G13" s="7">
        <f>IF(K13="",L13,IF(K13=1,MIN(J13,L13),MAX(J13,L13)))</f>
        <v>7</v>
      </c>
      <c r="H13" s="195" t="str">
        <f>C13&amp;"-"&amp;COUNTIF(C$6:C13,C13)&amp;"/"&amp;COUNTIF($C$6:$C$13,C13)</f>
        <v>9-2/2</v>
      </c>
      <c r="I13" s="195" t="str">
        <f t="shared" si="3"/>
        <v>AG</v>
      </c>
      <c r="J13" s="195">
        <f>IF(I13="","",INDEX($L$6:$L$13,MATCH(I13,$A$6:$A$13,0)))</f>
        <v>8</v>
      </c>
      <c r="K13" s="195">
        <f t="shared" si="4"/>
        <v>1</v>
      </c>
      <c r="L13" s="190">
        <v>7</v>
      </c>
      <c r="M13" s="2">
        <f>VALUE(C13&amp;TEXT((F13+ABS(MIN($F$6:$F$13))),"000"&amp;TEXT(D13,"000"))&amp;TEXT(252-E13,"000"))</f>
        <v>9000898098</v>
      </c>
      <c r="N13" s="166" t="s">
        <v>260</v>
      </c>
    </row>
    <row r="14" spans="1:14" ht="20.100000000000001" customHeight="1" x14ac:dyDescent="0.25">
      <c r="A14" s="17"/>
      <c r="B14" s="18"/>
      <c r="C14" s="17"/>
      <c r="D14" s="18"/>
      <c r="E14" s="19"/>
      <c r="F14" s="19"/>
    </row>
    <row r="15" spans="1:14" ht="20.100000000000001" customHeight="1" thickBot="1" x14ac:dyDescent="0.4">
      <c r="A15" s="146" t="s">
        <v>21</v>
      </c>
      <c r="B15" s="22" t="s">
        <v>22</v>
      </c>
      <c r="C15" s="147" t="str">
        <f>A6</f>
        <v>AA</v>
      </c>
      <c r="D15" s="22"/>
      <c r="E15" s="23"/>
      <c r="F15" s="23"/>
      <c r="M15" s="1" t="s">
        <v>253</v>
      </c>
    </row>
    <row r="16" spans="1:14" ht="20.100000000000001" customHeight="1" thickBot="1" x14ac:dyDescent="0.4">
      <c r="A16" s="24"/>
      <c r="B16" s="25"/>
      <c r="C16" s="24"/>
      <c r="D16" s="25"/>
      <c r="E16" s="26"/>
      <c r="F16" s="26"/>
      <c r="G16" s="172" t="s">
        <v>24</v>
      </c>
      <c r="H16" s="191"/>
      <c r="I16" s="191"/>
      <c r="J16" s="191"/>
      <c r="K16" s="191"/>
      <c r="L16" s="191"/>
    </row>
    <row r="17" spans="1:13" ht="20.100000000000001" customHeight="1" thickBot="1" x14ac:dyDescent="0.35">
      <c r="A17" s="27" t="s">
        <v>25</v>
      </c>
      <c r="B17" s="28" t="s">
        <v>26</v>
      </c>
      <c r="C17" s="27" t="s">
        <v>25</v>
      </c>
      <c r="D17" s="29" t="s">
        <v>26</v>
      </c>
      <c r="E17" s="28" t="s">
        <v>247</v>
      </c>
      <c r="F17" s="28" t="s">
        <v>247</v>
      </c>
      <c r="G17" s="172"/>
      <c r="H17" s="191"/>
      <c r="I17" s="191"/>
      <c r="J17" s="191"/>
      <c r="K17" s="191"/>
      <c r="L17" s="191"/>
    </row>
    <row r="18" spans="1:13" ht="20.100000000000001" customHeight="1" thickBot="1" x14ac:dyDescent="0.3">
      <c r="A18" s="30" t="str">
        <f>$A$6</f>
        <v>AA</v>
      </c>
      <c r="B18" s="129">
        <v>24</v>
      </c>
      <c r="C18" s="30" t="str">
        <f>$A$7</f>
        <v>AB</v>
      </c>
      <c r="D18" s="148">
        <f>IF(G18=19,19,IF(ISBLANK(B18),"",IF(B18=19,0,36-B18)))</f>
        <v>12</v>
      </c>
      <c r="E18" s="149">
        <f>IF(G18=19,0,IF(ISBLANK(B18),"",IF(B18&lt;18,1,IF(B18=18,2,IF(B18&gt;18,3)))))</f>
        <v>3</v>
      </c>
      <c r="F18" s="149">
        <f>IF(G18=19,3,IF(ISBLANK(B18),"",IF(B18=19,0,IF(D18&lt;18,1,IF(D18=18,2,IF(D18&gt;=20,3))))))</f>
        <v>1</v>
      </c>
      <c r="G18" s="130"/>
      <c r="H18" s="192"/>
      <c r="I18" s="192"/>
      <c r="J18" s="192"/>
      <c r="K18" s="192"/>
      <c r="L18" s="192"/>
      <c r="M18" s="1" t="str">
        <f>IF(B18&gt;D18,A18&amp;C18,IF(D18&gt;B18,C18&amp;A18,"/"))</f>
        <v>AAAB</v>
      </c>
    </row>
    <row r="19" spans="1:13" ht="20.100000000000001" customHeight="1" thickBot="1" x14ac:dyDescent="0.3">
      <c r="A19" s="30" t="str">
        <f>$A$8</f>
        <v>AC</v>
      </c>
      <c r="B19" s="129">
        <v>24</v>
      </c>
      <c r="C19" s="30" t="str">
        <f>$A$9</f>
        <v>AD</v>
      </c>
      <c r="D19" s="148">
        <f>IF(G19=19,19,IF(ISBLANK(B19),"",IF(B19=19,0,36-B19)))</f>
        <v>12</v>
      </c>
      <c r="E19" s="149">
        <f>IF(G19=19,0,IF(ISBLANK(B19),"",IF(B19&lt;18,1,IF(B19=18,2,IF(B19&gt;18,3)))))</f>
        <v>3</v>
      </c>
      <c r="F19" s="149">
        <f>IF(G19=19,3,IF(ISBLANK(B19),"",IF(B19=19,0,IF(D19&lt;18,1,IF(D19=18,2,IF(D19&gt;=20,3))))))</f>
        <v>1</v>
      </c>
      <c r="G19" s="130"/>
      <c r="H19" s="192"/>
      <c r="I19" s="192"/>
      <c r="J19" s="192"/>
      <c r="K19" s="192"/>
      <c r="L19" s="192"/>
      <c r="M19" s="1" t="str">
        <f>IF(B19&gt;D19,A19&amp;C19,IF(D19&gt;B19,C19&amp;A19,"/"))</f>
        <v>ACAD</v>
      </c>
    </row>
    <row r="20" spans="1:13" ht="20.100000000000001" customHeight="1" thickBot="1" x14ac:dyDescent="0.3">
      <c r="A20" s="30" t="str">
        <f>$A$10</f>
        <v>AE</v>
      </c>
      <c r="B20" s="129">
        <v>24</v>
      </c>
      <c r="C20" s="30" t="str">
        <f>$A$11</f>
        <v>AF</v>
      </c>
      <c r="D20" s="148">
        <f>IF(G20=19,19,IF(ISBLANK(B20),"",IF(B20=19,0,36-B20)))</f>
        <v>12</v>
      </c>
      <c r="E20" s="149">
        <f>IF(G20=19,0,IF(ISBLANK(B20),"",IF(B20&lt;18,1,IF(B20=18,2,IF(B20&gt;18,3)))))</f>
        <v>3</v>
      </c>
      <c r="F20" s="149">
        <f>IF(G20=19,3,IF(ISBLANK(B20),"",IF(B20=19,0,IF(D20&lt;18,1,IF(D20=18,2,IF(D20&gt;=20,3))))))</f>
        <v>1</v>
      </c>
      <c r="G20" s="130"/>
      <c r="H20" s="192"/>
      <c r="I20" s="192"/>
      <c r="J20" s="192"/>
      <c r="K20" s="192"/>
      <c r="L20" s="192"/>
      <c r="M20" s="1" t="str">
        <f>IF(B20&gt;D20,A20&amp;C20,IF(D20&gt;B20,C20&amp;A20,"/"))</f>
        <v>AEAF</v>
      </c>
    </row>
    <row r="21" spans="1:13" ht="20.100000000000001" customHeight="1" thickBot="1" x14ac:dyDescent="0.3">
      <c r="A21" s="30" t="str">
        <f>$A$12</f>
        <v>AG</v>
      </c>
      <c r="B21" s="129">
        <v>10</v>
      </c>
      <c r="C21" s="30" t="str">
        <f>$A$13</f>
        <v>AH</v>
      </c>
      <c r="D21" s="148">
        <f>IF(G21=19,19,IF(ISBLANK(B21),"",IF(B21=19,0,36-B21)))</f>
        <v>26</v>
      </c>
      <c r="E21" s="149">
        <f>IF(G21=19,0,IF(ISBLANK(B21),"",IF(B21&lt;18,1,IF(B21=18,2,IF(B21&gt;18,3)))))</f>
        <v>1</v>
      </c>
      <c r="F21" s="149">
        <f>IF(G21=19,3,IF(ISBLANK(B21),"",IF(B21=19,0,IF(D21&lt;18,1,IF(D21=18,2,IF(D21&gt;=20,3))))))</f>
        <v>3</v>
      </c>
      <c r="G21" s="130"/>
      <c r="H21" s="192"/>
      <c r="I21" s="192"/>
      <c r="J21" s="192"/>
      <c r="K21" s="192"/>
      <c r="L21" s="192"/>
      <c r="M21" s="1" t="str">
        <f>IF(B21&gt;D21,A21&amp;C21,IF(D21&gt;B21,C21&amp;A21,"/"))</f>
        <v>AHAG</v>
      </c>
    </row>
    <row r="22" spans="1:13" ht="20.100000000000001" customHeight="1" x14ac:dyDescent="0.25">
      <c r="A22" s="33"/>
      <c r="B22" s="31"/>
      <c r="C22" s="33"/>
      <c r="D22" s="31"/>
      <c r="E22" s="31"/>
      <c r="F22" s="31"/>
    </row>
    <row r="23" spans="1:13" ht="20.100000000000001" customHeight="1" thickBot="1" x14ac:dyDescent="0.3">
      <c r="A23" s="146" t="s">
        <v>27</v>
      </c>
      <c r="B23" s="34" t="s">
        <v>22</v>
      </c>
      <c r="C23" s="147" t="str">
        <f>A7</f>
        <v>AB</v>
      </c>
      <c r="D23" s="34"/>
      <c r="E23" s="35"/>
      <c r="F23" s="35"/>
    </row>
    <row r="24" spans="1:13" ht="20.100000000000001" customHeight="1" thickBot="1" x14ac:dyDescent="0.35">
      <c r="A24" s="36"/>
      <c r="B24" s="37"/>
      <c r="C24" s="36"/>
      <c r="D24" s="37"/>
      <c r="E24" s="38"/>
      <c r="F24" s="38"/>
      <c r="G24" s="172" t="s">
        <v>24</v>
      </c>
      <c r="H24" s="191"/>
      <c r="I24" s="191"/>
      <c r="J24" s="191"/>
      <c r="K24" s="191"/>
      <c r="L24" s="191"/>
    </row>
    <row r="25" spans="1:13" ht="20.100000000000001" customHeight="1" thickBot="1" x14ac:dyDescent="0.35">
      <c r="A25" s="27" t="s">
        <v>25</v>
      </c>
      <c r="B25" s="28" t="s">
        <v>26</v>
      </c>
      <c r="C25" s="27" t="s">
        <v>25</v>
      </c>
      <c r="D25" s="29" t="s">
        <v>26</v>
      </c>
      <c r="E25" s="28" t="s">
        <v>247</v>
      </c>
      <c r="F25" s="28" t="s">
        <v>247</v>
      </c>
      <c r="G25" s="172"/>
      <c r="H25" s="191"/>
      <c r="I25" s="191"/>
      <c r="J25" s="191"/>
      <c r="K25" s="191"/>
      <c r="L25" s="191"/>
    </row>
    <row r="26" spans="1:13" ht="20.100000000000001" customHeight="1" thickBot="1" x14ac:dyDescent="0.3">
      <c r="A26" s="30" t="str">
        <f>$A$6</f>
        <v>AA</v>
      </c>
      <c r="B26" s="129">
        <v>24</v>
      </c>
      <c r="C26" s="30" t="str">
        <f>$A$8</f>
        <v>AC</v>
      </c>
      <c r="D26" s="148">
        <f>IF(G26=19,19,IF(ISBLANK(B26),"",IF(B26=19,0,36-B26)))</f>
        <v>12</v>
      </c>
      <c r="E26" s="149">
        <f>IF(G26=19,0,IF(ISBLANK(B26),"",IF(B26&lt;18,1,IF(B26=18,2,IF(B26&gt;18,3)))))</f>
        <v>3</v>
      </c>
      <c r="F26" s="149">
        <f>IF(G26=19,3,IF(ISBLANK(B26),"",IF(B26=19,0,IF(D26&lt;18,1,IF(D26=18,2,IF(D26&gt;=20,3))))))</f>
        <v>1</v>
      </c>
      <c r="G26" s="130"/>
      <c r="H26" s="192"/>
      <c r="I26" s="192"/>
      <c r="J26" s="192"/>
      <c r="K26" s="192"/>
      <c r="L26" s="192"/>
      <c r="M26" s="1" t="str">
        <f>IF(B26&gt;D26,A26&amp;C26,IF(D26&gt;B26,C26&amp;A26,"/"))</f>
        <v>AAAC</v>
      </c>
    </row>
    <row r="27" spans="1:13" ht="20.100000000000001" customHeight="1" thickBot="1" x14ac:dyDescent="0.3">
      <c r="A27" s="30" t="str">
        <f>$A$7</f>
        <v>AB</v>
      </c>
      <c r="B27" s="129">
        <v>24</v>
      </c>
      <c r="C27" s="30" t="str">
        <f>$A$13</f>
        <v>AH</v>
      </c>
      <c r="D27" s="148">
        <f>IF(G27=19,19,IF(ISBLANK(B27),"",IF(B27=19,0,36-B27)))</f>
        <v>12</v>
      </c>
      <c r="E27" s="149">
        <f>IF(G27=19,0,IF(ISBLANK(B27),"",IF(B27&lt;18,1,IF(B27=18,2,IF(B27&gt;18,3)))))</f>
        <v>3</v>
      </c>
      <c r="F27" s="149">
        <f>IF(G27=19,3,IF(ISBLANK(B27),"",IF(B27=19,0,IF(D27&lt;18,1,IF(D27=18,2,IF(D27&gt;=20,3))))))</f>
        <v>1</v>
      </c>
      <c r="G27" s="130"/>
      <c r="H27" s="192"/>
      <c r="I27" s="192"/>
      <c r="J27" s="192"/>
      <c r="K27" s="192"/>
      <c r="L27" s="192"/>
      <c r="M27" s="1" t="str">
        <f>IF(B27&gt;D27,A27&amp;C27,IF(D27&gt;B27,C27&amp;A27,"/"))</f>
        <v>ABAH</v>
      </c>
    </row>
    <row r="28" spans="1:13" ht="20.100000000000001" customHeight="1" thickBot="1" x14ac:dyDescent="0.3">
      <c r="A28" s="30" t="str">
        <f>$A$9</f>
        <v>AD</v>
      </c>
      <c r="B28" s="129">
        <v>12</v>
      </c>
      <c r="C28" s="30" t="str">
        <f>$A$11</f>
        <v>AF</v>
      </c>
      <c r="D28" s="148">
        <f>IF(G28=19,19,IF(ISBLANK(B28),"",IF(B28=19,0,36-B28)))</f>
        <v>24</v>
      </c>
      <c r="E28" s="149">
        <f>IF(G28=19,0,IF(ISBLANK(B28),"",IF(B28&lt;18,1,IF(B28=18,2,IF(B28&gt;18,3)))))</f>
        <v>1</v>
      </c>
      <c r="F28" s="149">
        <f>IF(G28=19,3,IF(ISBLANK(B28),"",IF(B28=19,0,IF(D28&lt;18,1,IF(D28=18,2,IF(D28&gt;=20,3))))))</f>
        <v>3</v>
      </c>
      <c r="G28" s="130"/>
      <c r="H28" s="192"/>
      <c r="I28" s="192"/>
      <c r="J28" s="192"/>
      <c r="K28" s="192"/>
      <c r="L28" s="192"/>
      <c r="M28" s="1" t="str">
        <f>IF(B28&gt;D28,A28&amp;C28,IF(D28&gt;B28,C28&amp;A28,"/"))</f>
        <v>AFAD</v>
      </c>
    </row>
    <row r="29" spans="1:13" ht="20.100000000000001" customHeight="1" thickBot="1" x14ac:dyDescent="0.3">
      <c r="A29" s="30" t="str">
        <f>$A$10</f>
        <v>AE</v>
      </c>
      <c r="B29" s="129">
        <v>24</v>
      </c>
      <c r="C29" s="30" t="str">
        <f>$A$12</f>
        <v>AG</v>
      </c>
      <c r="D29" s="148">
        <f>IF(G29=19,19,IF(ISBLANK(B29),"",IF(B29=19,0,36-B29)))</f>
        <v>12</v>
      </c>
      <c r="E29" s="149">
        <f>IF(G29=19,0,IF(ISBLANK(B29),"",IF(B29&lt;18,1,IF(B29=18,2,IF(B29&gt;18,3)))))</f>
        <v>3</v>
      </c>
      <c r="F29" s="149">
        <f>IF(G29=19,3,IF(ISBLANK(B29),"",IF(B29=19,0,IF(D29&lt;18,1,IF(D29=18,2,IF(D29&gt;=20,3))))))</f>
        <v>1</v>
      </c>
      <c r="G29" s="130"/>
      <c r="H29" s="192"/>
      <c r="I29" s="192"/>
      <c r="J29" s="192"/>
      <c r="K29" s="192"/>
      <c r="L29" s="192"/>
      <c r="M29" s="1" t="str">
        <f>IF(B29&gt;D29,A29&amp;C29,IF(D29&gt;B29,C29&amp;A29,"/"))</f>
        <v>AEAG</v>
      </c>
    </row>
    <row r="30" spans="1:13" ht="20.100000000000001" customHeight="1" x14ac:dyDescent="0.25">
      <c r="A30" s="17"/>
      <c r="B30" s="18"/>
      <c r="C30" s="17"/>
      <c r="D30" s="18"/>
      <c r="E30" s="19"/>
      <c r="F30" s="19"/>
    </row>
    <row r="31" spans="1:13" ht="20.100000000000001" customHeight="1" thickBot="1" x14ac:dyDescent="0.4">
      <c r="A31" s="146" t="s">
        <v>28</v>
      </c>
      <c r="B31" s="22" t="s">
        <v>22</v>
      </c>
      <c r="C31" s="147" t="str">
        <f>A8</f>
        <v>AC</v>
      </c>
      <c r="D31" s="22"/>
      <c r="E31" s="23"/>
      <c r="F31" s="23"/>
    </row>
    <row r="32" spans="1:13" ht="20.100000000000001" customHeight="1" thickBot="1" x14ac:dyDescent="0.4">
      <c r="A32" s="24"/>
      <c r="B32" s="25"/>
      <c r="C32" s="24"/>
      <c r="D32" s="25"/>
      <c r="E32" s="26"/>
      <c r="F32" s="26"/>
      <c r="G32" s="172" t="s">
        <v>24</v>
      </c>
      <c r="H32" s="191"/>
      <c r="I32" s="191"/>
      <c r="J32" s="191"/>
      <c r="K32" s="191"/>
      <c r="L32" s="191"/>
    </row>
    <row r="33" spans="1:13" ht="20.100000000000001" customHeight="1" thickBot="1" x14ac:dyDescent="0.35">
      <c r="A33" s="39" t="s">
        <v>25</v>
      </c>
      <c r="B33" s="28" t="s">
        <v>26</v>
      </c>
      <c r="C33" s="39" t="s">
        <v>25</v>
      </c>
      <c r="D33" s="29" t="s">
        <v>26</v>
      </c>
      <c r="E33" s="28" t="s">
        <v>247</v>
      </c>
      <c r="F33" s="28" t="s">
        <v>247</v>
      </c>
      <c r="G33" s="172"/>
      <c r="H33" s="191"/>
      <c r="I33" s="191"/>
      <c r="J33" s="191"/>
      <c r="K33" s="191"/>
      <c r="L33" s="191"/>
    </row>
    <row r="34" spans="1:13" ht="20.100000000000001" customHeight="1" thickBot="1" x14ac:dyDescent="0.4">
      <c r="A34" s="40" t="str">
        <f>$A$6</f>
        <v>AA</v>
      </c>
      <c r="B34" s="129">
        <v>24</v>
      </c>
      <c r="C34" s="30" t="str">
        <f>$A$13</f>
        <v>AH</v>
      </c>
      <c r="D34" s="148">
        <f>IF(G34=19,19,IF(ISBLANK(B34),"",IF(B34=19,0,36-B34)))</f>
        <v>12</v>
      </c>
      <c r="E34" s="149">
        <f>IF(G34=19,0,IF(ISBLANK(B34),"",IF(B34&lt;18,1,IF(B34=18,2,IF(B34&gt;18,3)))))</f>
        <v>3</v>
      </c>
      <c r="F34" s="149">
        <f>IF(G34=19,3,IF(ISBLANK(B34),"",IF(B34=19,0,IF(D34&lt;18,1,IF(D34=18,2,IF(D34&gt;=20,3))))))</f>
        <v>1</v>
      </c>
      <c r="G34" s="130"/>
      <c r="H34" s="192"/>
      <c r="I34" s="192"/>
      <c r="J34" s="192"/>
      <c r="K34" s="192"/>
      <c r="L34" s="192"/>
      <c r="M34" s="1" t="str">
        <f>IF(B34&gt;D34,A34&amp;C34,IF(D34&gt;B34,C34&amp;A34,"/"))</f>
        <v>AAAH</v>
      </c>
    </row>
    <row r="35" spans="1:13" ht="20.100000000000001" customHeight="1" thickBot="1" x14ac:dyDescent="0.3">
      <c r="A35" s="30" t="str">
        <f>$A$7</f>
        <v>AB</v>
      </c>
      <c r="B35" s="129">
        <v>24</v>
      </c>
      <c r="C35" s="30" t="str">
        <f>$A$10</f>
        <v>AE</v>
      </c>
      <c r="D35" s="148">
        <f>IF(G35=19,19,IF(ISBLANK(B35),"",IF(B35=19,0,36-B35)))</f>
        <v>12</v>
      </c>
      <c r="E35" s="149">
        <f>IF(G35=19,0,IF(ISBLANK(B35),"",IF(B35&lt;18,1,IF(B35=18,2,IF(B35&gt;18,3)))))</f>
        <v>3</v>
      </c>
      <c r="F35" s="149">
        <f>IF(G35=19,3,IF(ISBLANK(B35),"",IF(B35=19,0,IF(D35&lt;18,1,IF(D35=18,2,IF(D35&gt;=20,3))))))</f>
        <v>1</v>
      </c>
      <c r="G35" s="130"/>
      <c r="H35" s="192"/>
      <c r="I35" s="192"/>
      <c r="J35" s="192"/>
      <c r="K35" s="192"/>
      <c r="L35" s="192"/>
      <c r="M35" s="1" t="str">
        <f>IF(B35&gt;D35,A35&amp;C35,IF(D35&gt;B35,C35&amp;A35,"/"))</f>
        <v>ABAE</v>
      </c>
    </row>
    <row r="36" spans="1:13" ht="20.100000000000001" customHeight="1" thickBot="1" x14ac:dyDescent="0.3">
      <c r="A36" s="30" t="str">
        <f>$A$8</f>
        <v>AC</v>
      </c>
      <c r="B36" s="129">
        <v>22</v>
      </c>
      <c r="C36" s="30" t="str">
        <f>$A$11</f>
        <v>AF</v>
      </c>
      <c r="D36" s="148">
        <f>IF(G36=19,19,IF(ISBLANK(B36),"",IF(B36=19,0,36-B36)))</f>
        <v>14</v>
      </c>
      <c r="E36" s="149">
        <f>IF(G36=19,0,IF(ISBLANK(B36),"",IF(B36&lt;18,1,IF(B36=18,2,IF(B36&gt;18,3)))))</f>
        <v>3</v>
      </c>
      <c r="F36" s="149">
        <f>IF(G36=19,3,IF(ISBLANK(B36),"",IF(B36=19,0,IF(D36&lt;18,1,IF(D36=18,2,IF(D36&gt;=20,3))))))</f>
        <v>1</v>
      </c>
      <c r="G36" s="130"/>
      <c r="H36" s="192"/>
      <c r="I36" s="192"/>
      <c r="J36" s="192"/>
      <c r="K36" s="192"/>
      <c r="L36" s="192"/>
      <c r="M36" s="1" t="str">
        <f>IF(B36&gt;D36,A36&amp;C36,IF(D36&gt;B36,C36&amp;A36,"/"))</f>
        <v>ACAF</v>
      </c>
    </row>
    <row r="37" spans="1:13" ht="20.100000000000001" customHeight="1" thickBot="1" x14ac:dyDescent="0.3">
      <c r="A37" s="30" t="str">
        <f>$A$9</f>
        <v>AD</v>
      </c>
      <c r="B37" s="129">
        <v>24</v>
      </c>
      <c r="C37" s="30" t="str">
        <f>$A$12</f>
        <v>AG</v>
      </c>
      <c r="D37" s="148">
        <f>IF(G37=19,19,IF(ISBLANK(B37),"",IF(B37=19,0,36-B37)))</f>
        <v>12</v>
      </c>
      <c r="E37" s="149">
        <f>IF(G37=19,0,IF(ISBLANK(B37),"",IF(B37&lt;18,1,IF(B37=18,2,IF(B37&gt;18,3)))))</f>
        <v>3</v>
      </c>
      <c r="F37" s="149">
        <f>IF(G37=19,3,IF(ISBLANK(B37),"",IF(B37=19,0,IF(D37&lt;18,1,IF(D37=18,2,IF(D37&gt;=20,3))))))</f>
        <v>1</v>
      </c>
      <c r="G37" s="130"/>
      <c r="H37" s="192"/>
      <c r="I37" s="192"/>
      <c r="J37" s="192"/>
      <c r="K37" s="192"/>
      <c r="L37" s="192"/>
      <c r="M37" s="1" t="str">
        <f>IF(B37&gt;D37,A37&amp;C37,IF(D37&gt;B37,C37&amp;A37,"/"))</f>
        <v>ADAG</v>
      </c>
    </row>
    <row r="38" spans="1:13" ht="20.100000000000001" customHeight="1" x14ac:dyDescent="0.3">
      <c r="A38" s="41"/>
      <c r="B38" s="42"/>
      <c r="C38" s="41"/>
      <c r="D38" s="42"/>
      <c r="E38" s="43"/>
      <c r="F38" s="43"/>
    </row>
    <row r="39" spans="1:13" ht="20.100000000000001" customHeight="1" thickBot="1" x14ac:dyDescent="0.4">
      <c r="A39" s="146" t="s">
        <v>29</v>
      </c>
      <c r="B39" s="22" t="s">
        <v>22</v>
      </c>
      <c r="C39" s="147" t="str">
        <f>A9</f>
        <v>AD</v>
      </c>
      <c r="D39" s="22"/>
      <c r="E39" s="23"/>
      <c r="F39" s="23"/>
    </row>
    <row r="40" spans="1:13" ht="20.100000000000001" customHeight="1" thickBot="1" x14ac:dyDescent="0.4">
      <c r="A40" s="24"/>
      <c r="B40" s="25"/>
      <c r="C40" s="24"/>
      <c r="D40" s="25"/>
      <c r="E40" s="26"/>
      <c r="F40" s="26"/>
      <c r="G40" s="172" t="s">
        <v>24</v>
      </c>
      <c r="H40" s="191"/>
      <c r="I40" s="191"/>
      <c r="J40" s="191"/>
      <c r="K40" s="191"/>
      <c r="L40" s="191"/>
    </row>
    <row r="41" spans="1:13" ht="20.100000000000001" customHeight="1" thickBot="1" x14ac:dyDescent="0.35">
      <c r="A41" s="39" t="s">
        <v>25</v>
      </c>
      <c r="B41" s="28" t="s">
        <v>26</v>
      </c>
      <c r="C41" s="39" t="s">
        <v>25</v>
      </c>
      <c r="D41" s="29" t="s">
        <v>26</v>
      </c>
      <c r="E41" s="28" t="s">
        <v>247</v>
      </c>
      <c r="F41" s="28" t="s">
        <v>247</v>
      </c>
      <c r="G41" s="172"/>
      <c r="H41" s="191"/>
      <c r="I41" s="191"/>
      <c r="J41" s="191"/>
      <c r="K41" s="191"/>
      <c r="L41" s="191"/>
    </row>
    <row r="42" spans="1:13" ht="20.100000000000001" customHeight="1" thickBot="1" x14ac:dyDescent="0.4">
      <c r="A42" s="40" t="str">
        <f>A6</f>
        <v>AA</v>
      </c>
      <c r="B42" s="129">
        <v>24</v>
      </c>
      <c r="C42" s="30" t="str">
        <f>$A$9</f>
        <v>AD</v>
      </c>
      <c r="D42" s="148">
        <f>IF(G42=19,19,IF(ISBLANK(B42),"",IF(B42=19,0,36-B42)))</f>
        <v>12</v>
      </c>
      <c r="E42" s="149">
        <f>IF(G42=19,0,IF(ISBLANK(B42),"",IF(B42&lt;18,1,IF(B42=18,2,IF(B42&gt;18,3)))))</f>
        <v>3</v>
      </c>
      <c r="F42" s="149">
        <f>IF(G42=19,3,IF(ISBLANK(B42),"",IF(B42=19,0,IF(D42&lt;18,1,IF(D42=18,2,IF(D42&gt;=20,3))))))</f>
        <v>1</v>
      </c>
      <c r="G42" s="130"/>
      <c r="H42" s="192"/>
      <c r="I42" s="192"/>
      <c r="J42" s="192"/>
      <c r="K42" s="192"/>
      <c r="L42" s="192"/>
      <c r="M42" s="1" t="str">
        <f>IF(B42&gt;D42,A42&amp;C42,IF(D42&gt;B42,C42&amp;A42,"/"))</f>
        <v>AAAD</v>
      </c>
    </row>
    <row r="43" spans="1:13" ht="20.100000000000001" customHeight="1" thickBot="1" x14ac:dyDescent="0.3">
      <c r="A43" s="30" t="str">
        <f>$A$11</f>
        <v>AF</v>
      </c>
      <c r="B43" s="129">
        <v>24</v>
      </c>
      <c r="C43" s="30" t="str">
        <f>$A$12</f>
        <v>AG</v>
      </c>
      <c r="D43" s="148">
        <f>IF(G43=19,19,IF(ISBLANK(B43),"",IF(B43=19,0,36-B43)))</f>
        <v>12</v>
      </c>
      <c r="E43" s="149">
        <f>IF(G43=19,0,IF(ISBLANK(B43),"",IF(B43&lt;18,1,IF(B43=18,2,IF(B43&gt;18,3)))))</f>
        <v>3</v>
      </c>
      <c r="F43" s="149">
        <f>IF(G43=19,3,IF(ISBLANK(B43),"",IF(B43=19,0,IF(D43&lt;18,1,IF(D43=18,2,IF(D43&gt;=20,3))))))</f>
        <v>1</v>
      </c>
      <c r="G43" s="130"/>
      <c r="H43" s="192"/>
      <c r="I43" s="192"/>
      <c r="J43" s="192"/>
      <c r="K43" s="192"/>
      <c r="L43" s="192"/>
      <c r="M43" s="1" t="str">
        <f>IF(B43&gt;D43,A43&amp;C43,IF(D43&gt;B43,C43&amp;A43,"/"))</f>
        <v>AFAG</v>
      </c>
    </row>
    <row r="44" spans="1:13" ht="20.100000000000001" customHeight="1" thickBot="1" x14ac:dyDescent="0.4">
      <c r="A44" s="40" t="str">
        <f>A7</f>
        <v>AB</v>
      </c>
      <c r="B44" s="129">
        <v>24</v>
      </c>
      <c r="C44" s="30" t="str">
        <f>$A$8</f>
        <v>AC</v>
      </c>
      <c r="D44" s="148">
        <f>IF(G44=19,19,IF(ISBLANK(B44),"",IF(B44=19,0,36-B44)))</f>
        <v>12</v>
      </c>
      <c r="E44" s="149">
        <f>IF(G44=19,0,IF(ISBLANK(B44),"",IF(B44&lt;18,1,IF(B44=18,2,IF(B44&gt;18,3)))))</f>
        <v>3</v>
      </c>
      <c r="F44" s="149">
        <f>IF(G44=19,3,IF(ISBLANK(B44),"",IF(B44=19,0,IF(D44&lt;18,1,IF(D44=18,2,IF(D44&gt;=20,3))))))</f>
        <v>1</v>
      </c>
      <c r="G44" s="130"/>
      <c r="H44" s="192"/>
      <c r="I44" s="192"/>
      <c r="J44" s="192"/>
      <c r="K44" s="192"/>
      <c r="L44" s="192"/>
      <c r="M44" s="1" t="str">
        <f>IF(B44&gt;D44,A44&amp;C44,IF(D44&gt;B44,C44&amp;A44,"/"))</f>
        <v>ABAC</v>
      </c>
    </row>
    <row r="45" spans="1:13" ht="20.100000000000001" customHeight="1" thickBot="1" x14ac:dyDescent="0.4">
      <c r="A45" s="40" t="str">
        <f>A10</f>
        <v>AE</v>
      </c>
      <c r="B45" s="129">
        <v>24</v>
      </c>
      <c r="C45" s="30" t="str">
        <f>$A$13</f>
        <v>AH</v>
      </c>
      <c r="D45" s="148">
        <f>IF(G45=19,19,IF(ISBLANK(B45),"",IF(B45=19,0,36-B45)))</f>
        <v>12</v>
      </c>
      <c r="E45" s="149">
        <f>IF(G45=19,0,IF(ISBLANK(B45),"",IF(B45&lt;18,1,IF(B45=18,2,IF(B45&gt;18,3)))))</f>
        <v>3</v>
      </c>
      <c r="F45" s="149">
        <f>IF(G45=19,3,IF(ISBLANK(B45),"",IF(B45=19,0,IF(D45&lt;18,1,IF(D45=18,2,IF(D45&gt;=20,3))))))</f>
        <v>1</v>
      </c>
      <c r="G45" s="130"/>
      <c r="H45" s="192"/>
      <c r="I45" s="192"/>
      <c r="J45" s="192"/>
      <c r="K45" s="192"/>
      <c r="L45" s="192"/>
      <c r="M45" s="1" t="str">
        <f>IF(B45&gt;D45,A45&amp;C45,IF(D45&gt;B45,C45&amp;A45,"/"))</f>
        <v>AEAH</v>
      </c>
    </row>
    <row r="46" spans="1:13" ht="20.100000000000001" customHeight="1" x14ac:dyDescent="0.3">
      <c r="A46" s="41"/>
      <c r="B46" s="42"/>
      <c r="C46" s="41"/>
      <c r="D46" s="42"/>
      <c r="E46" s="43"/>
      <c r="F46" s="43"/>
    </row>
    <row r="47" spans="1:13" ht="20.100000000000001" customHeight="1" thickBot="1" x14ac:dyDescent="0.4">
      <c r="A47" s="146" t="s">
        <v>30</v>
      </c>
      <c r="B47" s="22" t="s">
        <v>22</v>
      </c>
      <c r="C47" s="147" t="str">
        <f>A10</f>
        <v>AE</v>
      </c>
      <c r="D47" s="22"/>
      <c r="E47" s="23"/>
      <c r="F47" s="23"/>
    </row>
    <row r="48" spans="1:13" ht="20.100000000000001" customHeight="1" thickBot="1" x14ac:dyDescent="0.4">
      <c r="A48" s="24"/>
      <c r="B48" s="25"/>
      <c r="C48" s="24"/>
      <c r="D48" s="25"/>
      <c r="E48" s="26"/>
      <c r="F48" s="26"/>
      <c r="G48" s="172" t="s">
        <v>24</v>
      </c>
      <c r="H48" s="191"/>
      <c r="I48" s="191"/>
      <c r="J48" s="191"/>
      <c r="K48" s="191"/>
      <c r="L48" s="191"/>
    </row>
    <row r="49" spans="1:14" ht="20.100000000000001" customHeight="1" thickBot="1" x14ac:dyDescent="0.35">
      <c r="A49" s="39" t="s">
        <v>25</v>
      </c>
      <c r="B49" s="28" t="s">
        <v>26</v>
      </c>
      <c r="C49" s="39" t="s">
        <v>25</v>
      </c>
      <c r="D49" s="29" t="s">
        <v>26</v>
      </c>
      <c r="E49" s="28" t="s">
        <v>247</v>
      </c>
      <c r="F49" s="28" t="s">
        <v>247</v>
      </c>
      <c r="G49" s="172"/>
      <c r="H49" s="191"/>
      <c r="I49" s="191"/>
      <c r="J49" s="191"/>
      <c r="K49" s="191"/>
      <c r="L49" s="191"/>
    </row>
    <row r="50" spans="1:14" ht="20.100000000000001" customHeight="1" thickBot="1" x14ac:dyDescent="0.4">
      <c r="A50" s="40" t="str">
        <f>A6</f>
        <v>AA</v>
      </c>
      <c r="B50" s="129">
        <v>24</v>
      </c>
      <c r="C50" s="30" t="str">
        <f>$A$11</f>
        <v>AF</v>
      </c>
      <c r="D50" s="148">
        <f>IF(G50=19,19,IF(ISBLANK(B50),"",IF(B50=19,0,36-B50)))</f>
        <v>12</v>
      </c>
      <c r="E50" s="149">
        <f>IF(G50=19,0,IF(ISBLANK(B50),"",IF(B50&lt;18,1,IF(B50=18,2,IF(B50&gt;18,3)))))</f>
        <v>3</v>
      </c>
      <c r="F50" s="149">
        <f>IF(G50=19,3,IF(ISBLANK(B50),"",IF(B50=19,0,IF(D50&lt;18,1,IF(D50=18,2,IF(D50&gt;=20,3))))))</f>
        <v>1</v>
      </c>
      <c r="G50" s="130"/>
      <c r="H50" s="192"/>
      <c r="I50" s="192"/>
      <c r="J50" s="192"/>
      <c r="K50" s="192"/>
      <c r="L50" s="192"/>
      <c r="M50" s="1" t="str">
        <f>IF(B50&gt;D50,A50&amp;C50,IF(D50&gt;B50,C50&amp;A50,"/"))</f>
        <v>AAAF</v>
      </c>
    </row>
    <row r="51" spans="1:14" ht="20.100000000000001" customHeight="1" thickBot="1" x14ac:dyDescent="0.3">
      <c r="A51" s="30" t="str">
        <f>$A$9</f>
        <v>AD</v>
      </c>
      <c r="B51" s="129">
        <v>24</v>
      </c>
      <c r="C51" s="30" t="str">
        <f>A13</f>
        <v>AH</v>
      </c>
      <c r="D51" s="148">
        <f>IF(G51=19,19,IF(ISBLANK(B51),"",IF(B51=19,0,36-B51)))</f>
        <v>12</v>
      </c>
      <c r="E51" s="149">
        <f>IF(G51=19,0,IF(ISBLANK(B51),"",IF(B51&lt;18,1,IF(B51=18,2,IF(B51&gt;18,3)))))</f>
        <v>3</v>
      </c>
      <c r="F51" s="149">
        <f>IF(G51=19,3,IF(ISBLANK(B51),"",IF(B51=19,0,IF(D51&lt;18,1,IF(D51=18,2,IF(D51&gt;=20,3))))))</f>
        <v>1</v>
      </c>
      <c r="G51" s="130"/>
      <c r="H51" s="192"/>
      <c r="I51" s="192"/>
      <c r="J51" s="192"/>
      <c r="K51" s="192"/>
      <c r="L51" s="192"/>
      <c r="M51" s="1" t="str">
        <f>IF(B51&gt;D51,A51&amp;C51,IF(D51&gt;B51,C51&amp;A51,"/"))</f>
        <v>ADAH</v>
      </c>
    </row>
    <row r="52" spans="1:14" ht="20.100000000000001" customHeight="1" thickBot="1" x14ac:dyDescent="0.3">
      <c r="A52" s="30" t="str">
        <f>A7</f>
        <v>AB</v>
      </c>
      <c r="B52" s="129">
        <v>24</v>
      </c>
      <c r="C52" s="30" t="str">
        <f>$A$12</f>
        <v>AG</v>
      </c>
      <c r="D52" s="148">
        <f>IF(G52=19,19,IF(ISBLANK(B52),"",IF(B52=19,0,36-B52)))</f>
        <v>12</v>
      </c>
      <c r="E52" s="149">
        <f>IF(G52=19,0,IF(ISBLANK(B52),"",IF(B52&lt;18,1,IF(B52=18,2,IF(B52&gt;18,3)))))</f>
        <v>3</v>
      </c>
      <c r="F52" s="149">
        <f>IF(G52=19,3,IF(ISBLANK(B52),"",IF(B52=19,0,IF(D52&lt;18,1,IF(D52=18,2,IF(D52&gt;=20,3))))))</f>
        <v>1</v>
      </c>
      <c r="G52" s="130"/>
      <c r="H52" s="192"/>
      <c r="I52" s="192"/>
      <c r="J52" s="192"/>
      <c r="K52" s="192"/>
      <c r="L52" s="192"/>
      <c r="M52" s="1" t="str">
        <f>IF(B52&gt;D52,A52&amp;C52,IF(D52&gt;B52,C52&amp;A52,"/"))</f>
        <v>ABAG</v>
      </c>
    </row>
    <row r="53" spans="1:14" ht="20.100000000000001" customHeight="1" thickBot="1" x14ac:dyDescent="0.3">
      <c r="A53" s="30" t="str">
        <f>A8</f>
        <v>AC</v>
      </c>
      <c r="B53" s="129">
        <v>12</v>
      </c>
      <c r="C53" s="30" t="str">
        <f>$A$10</f>
        <v>AE</v>
      </c>
      <c r="D53" s="148">
        <f>IF(G53=19,19,IF(ISBLANK(B53),"",IF(B53=19,0,36-B53)))</f>
        <v>24</v>
      </c>
      <c r="E53" s="149">
        <f>IF(G53=19,0,IF(ISBLANK(B53),"",IF(B53&lt;18,1,IF(B53=18,2,IF(B53&gt;18,3)))))</f>
        <v>1</v>
      </c>
      <c r="F53" s="149">
        <f>IF(G53=19,3,IF(ISBLANK(B53),"",IF(B53=19,0,IF(D53&lt;18,1,IF(D53=18,2,IF(D53&gt;=20,3))))))</f>
        <v>3</v>
      </c>
      <c r="G53" s="130"/>
      <c r="H53" s="192"/>
      <c r="I53" s="192"/>
      <c r="J53" s="192"/>
      <c r="K53" s="192"/>
      <c r="L53" s="192"/>
      <c r="M53" s="1" t="str">
        <f>IF(B53&gt;D53,A53&amp;C53,IF(D53&gt;B53,C53&amp;A53,"/"))</f>
        <v>AEAC</v>
      </c>
    </row>
    <row r="54" spans="1:14" s="155" customFormat="1" ht="20.100000000000001" customHeight="1" x14ac:dyDescent="0.25">
      <c r="A54" s="160"/>
      <c r="B54" s="158"/>
      <c r="C54" s="160"/>
      <c r="D54" s="159"/>
      <c r="E54" s="161"/>
      <c r="F54" s="161"/>
      <c r="G54" s="162"/>
      <c r="H54" s="192"/>
      <c r="I54" s="192"/>
      <c r="J54" s="192"/>
      <c r="K54" s="192"/>
      <c r="L54" s="192"/>
      <c r="M54" s="1"/>
      <c r="N54" s="167"/>
    </row>
    <row r="55" spans="1:14" ht="20.100000000000001" customHeight="1" thickBot="1" x14ac:dyDescent="0.4">
      <c r="A55" s="146" t="s">
        <v>251</v>
      </c>
      <c r="B55" s="22" t="s">
        <v>22</v>
      </c>
      <c r="C55" s="147" t="str">
        <f>A18</f>
        <v>AA</v>
      </c>
      <c r="D55" s="22"/>
      <c r="E55" s="23"/>
      <c r="F55" s="23"/>
    </row>
    <row r="56" spans="1:14" ht="20.100000000000001" customHeight="1" thickBot="1" x14ac:dyDescent="0.4">
      <c r="A56" s="24"/>
      <c r="B56" s="25"/>
      <c r="C56" s="24"/>
      <c r="D56" s="25"/>
      <c r="E56" s="26"/>
      <c r="F56" s="26"/>
      <c r="G56" s="172" t="s">
        <v>24</v>
      </c>
      <c r="H56" s="191"/>
      <c r="I56" s="191"/>
      <c r="J56" s="191"/>
      <c r="K56" s="191"/>
      <c r="L56" s="191"/>
    </row>
    <row r="57" spans="1:14" ht="20.100000000000001" customHeight="1" thickBot="1" x14ac:dyDescent="0.35">
      <c r="A57" s="39" t="s">
        <v>25</v>
      </c>
      <c r="B57" s="28" t="s">
        <v>26</v>
      </c>
      <c r="C57" s="39" t="s">
        <v>25</v>
      </c>
      <c r="D57" s="29" t="s">
        <v>26</v>
      </c>
      <c r="E57" s="28" t="s">
        <v>247</v>
      </c>
      <c r="F57" s="28" t="s">
        <v>247</v>
      </c>
      <c r="G57" s="172"/>
      <c r="H57" s="191"/>
      <c r="I57" s="191"/>
      <c r="J57" s="191"/>
      <c r="K57" s="191"/>
      <c r="L57" s="191"/>
    </row>
    <row r="58" spans="1:14" ht="20.100000000000001" customHeight="1" thickBot="1" x14ac:dyDescent="0.4">
      <c r="A58" s="40" t="str">
        <f>A7</f>
        <v>AB</v>
      </c>
      <c r="B58" s="129">
        <v>24</v>
      </c>
      <c r="C58" s="30" t="str">
        <f>A9</f>
        <v>AD</v>
      </c>
      <c r="D58" s="148">
        <f>IF(G58=19,19,IF(ISBLANK(B58),"",IF(B58=19,0,36-B58)))</f>
        <v>12</v>
      </c>
      <c r="E58" s="149">
        <f>IF(G58=19,0,IF(ISBLANK(B58),"",IF(B58&lt;18,1,IF(B58=18,2,IF(B58&gt;18,3)))))</f>
        <v>3</v>
      </c>
      <c r="F58" s="149">
        <f>IF(G58=19,3,IF(ISBLANK(B58),"",IF(B58=19,0,IF(D58&lt;18,1,IF(D58=18,2,IF(D58&gt;=20,3))))))</f>
        <v>1</v>
      </c>
      <c r="G58" s="130"/>
      <c r="H58" s="192"/>
      <c r="I58" s="192"/>
      <c r="J58" s="192"/>
      <c r="K58" s="192"/>
      <c r="L58" s="192"/>
      <c r="M58" s="1" t="str">
        <f>IF(B58&gt;D58,A58&amp;C58,IF(D58&gt;B58,C58&amp;A58,"/"))</f>
        <v>ABAD</v>
      </c>
    </row>
    <row r="59" spans="1:14" ht="20.100000000000001" customHeight="1" thickBot="1" x14ac:dyDescent="0.3">
      <c r="A59" s="30" t="str">
        <f>A10</f>
        <v>AE</v>
      </c>
      <c r="B59" s="129">
        <v>24</v>
      </c>
      <c r="C59" s="30" t="str">
        <f>A6</f>
        <v>AA</v>
      </c>
      <c r="D59" s="148">
        <f>IF(G59=19,19,IF(ISBLANK(B59),"",IF(B59=19,0,36-B59)))</f>
        <v>12</v>
      </c>
      <c r="E59" s="149">
        <f>IF(G59=19,0,IF(ISBLANK(B59),"",IF(B59&lt;18,1,IF(B59=18,2,IF(B59&gt;18,3)))))</f>
        <v>3</v>
      </c>
      <c r="F59" s="149">
        <f>IF(G59=19,3,IF(ISBLANK(B59),"",IF(B59=19,0,IF(D59&lt;18,1,IF(D59=18,2,IF(D59&gt;=20,3))))))</f>
        <v>1</v>
      </c>
      <c r="G59" s="130"/>
      <c r="H59" s="192"/>
      <c r="I59" s="192"/>
      <c r="J59" s="192"/>
      <c r="K59" s="192"/>
      <c r="L59" s="192"/>
      <c r="M59" s="1" t="str">
        <f>IF(B59&gt;D59,A59&amp;C59,IF(D59&gt;B59,C59&amp;A59,"/"))</f>
        <v>AEAA</v>
      </c>
    </row>
    <row r="60" spans="1:14" ht="20.100000000000001" customHeight="1" thickBot="1" x14ac:dyDescent="0.3">
      <c r="A60" s="30" t="str">
        <f>A12</f>
        <v>AG</v>
      </c>
      <c r="B60" s="129">
        <v>24</v>
      </c>
      <c r="C60" s="30" t="str">
        <f>A8</f>
        <v>AC</v>
      </c>
      <c r="D60" s="148">
        <f>IF(G60=19,19,IF(ISBLANK(B60),"",IF(B60=19,0,36-B60)))</f>
        <v>12</v>
      </c>
      <c r="E60" s="149">
        <f>IF(G60=19,0,IF(ISBLANK(B60),"",IF(B60&lt;18,1,IF(B60=18,2,IF(B60&gt;18,3)))))</f>
        <v>3</v>
      </c>
      <c r="F60" s="149">
        <f>IF(G60=19,3,IF(ISBLANK(B60),"",IF(B60=19,0,IF(D60&lt;18,1,IF(D60=18,2,IF(D60&gt;=20,3))))))</f>
        <v>1</v>
      </c>
      <c r="G60" s="130"/>
      <c r="H60" s="192"/>
      <c r="I60" s="192"/>
      <c r="J60" s="192"/>
      <c r="K60" s="192"/>
      <c r="L60" s="192"/>
      <c r="M60" s="1" t="str">
        <f>IF(B60&gt;D60,A60&amp;C60,IF(D60&gt;B60,C60&amp;A60,"/"))</f>
        <v>AGAC</v>
      </c>
    </row>
    <row r="61" spans="1:14" ht="20.100000000000001" customHeight="1" thickBot="1" x14ac:dyDescent="0.3">
      <c r="A61" s="30" t="str">
        <f>A11</f>
        <v>AF</v>
      </c>
      <c r="B61" s="129">
        <v>24</v>
      </c>
      <c r="C61" s="30" t="str">
        <f>A13</f>
        <v>AH</v>
      </c>
      <c r="D61" s="148">
        <f>IF(G61=19,19,IF(ISBLANK(B61),"",IF(B61=19,0,36-B61)))</f>
        <v>12</v>
      </c>
      <c r="E61" s="149">
        <f>IF(G61=19,0,IF(ISBLANK(B61),"",IF(B61&lt;18,1,IF(B61=18,2,IF(B61&gt;18,3)))))</f>
        <v>3</v>
      </c>
      <c r="F61" s="149">
        <f>IF(G61=19,3,IF(ISBLANK(B61),"",IF(B61=19,0,IF(D61&lt;18,1,IF(D61=18,2,IF(D61&gt;=20,3))))))</f>
        <v>1</v>
      </c>
      <c r="G61" s="130"/>
      <c r="H61" s="192"/>
      <c r="I61" s="192"/>
      <c r="J61" s="192"/>
      <c r="K61" s="192"/>
      <c r="L61" s="192"/>
      <c r="M61" s="1" t="str">
        <f>IF(B61&gt;D61,A61&amp;C61,IF(D61&gt;B61,C61&amp;A61,"/"))</f>
        <v>AFAH</v>
      </c>
    </row>
    <row r="62" spans="1:14" s="155" customFormat="1" ht="20.100000000000001" customHeight="1" x14ac:dyDescent="0.25">
      <c r="A62" s="160"/>
      <c r="B62" s="158"/>
      <c r="C62" s="160"/>
      <c r="D62" s="159"/>
      <c r="E62" s="161"/>
      <c r="F62" s="161"/>
      <c r="G62" s="162"/>
      <c r="H62" s="192"/>
      <c r="I62" s="192"/>
      <c r="J62" s="192"/>
      <c r="K62" s="192"/>
      <c r="L62" s="192"/>
      <c r="M62" s="1"/>
      <c r="N62" s="167"/>
    </row>
    <row r="63" spans="1:14" ht="20.100000000000001" customHeight="1" thickBot="1" x14ac:dyDescent="0.4">
      <c r="A63" s="146" t="s">
        <v>252</v>
      </c>
      <c r="B63" s="22" t="s">
        <v>22</v>
      </c>
      <c r="C63" s="147" t="str">
        <f>A26</f>
        <v>AA</v>
      </c>
      <c r="D63" s="22"/>
      <c r="E63" s="23"/>
      <c r="F63" s="23"/>
    </row>
    <row r="64" spans="1:14" ht="20.100000000000001" customHeight="1" thickBot="1" x14ac:dyDescent="0.4">
      <c r="A64" s="24"/>
      <c r="B64" s="25"/>
      <c r="C64" s="24"/>
      <c r="D64" s="25"/>
      <c r="E64" s="26"/>
      <c r="F64" s="26"/>
      <c r="G64" s="172" t="s">
        <v>24</v>
      </c>
      <c r="H64" s="191"/>
      <c r="I64" s="191"/>
      <c r="J64" s="191"/>
      <c r="K64" s="191"/>
      <c r="L64" s="191"/>
    </row>
    <row r="65" spans="1:13" ht="20.100000000000001" customHeight="1" thickBot="1" x14ac:dyDescent="0.35">
      <c r="A65" s="39" t="s">
        <v>25</v>
      </c>
      <c r="B65" s="28" t="s">
        <v>26</v>
      </c>
      <c r="C65" s="39" t="s">
        <v>25</v>
      </c>
      <c r="D65" s="29" t="s">
        <v>26</v>
      </c>
      <c r="E65" s="28" t="s">
        <v>247</v>
      </c>
      <c r="F65" s="28" t="s">
        <v>247</v>
      </c>
      <c r="G65" s="172"/>
      <c r="H65" s="191"/>
      <c r="I65" s="191"/>
      <c r="J65" s="191"/>
      <c r="K65" s="191"/>
      <c r="L65" s="191"/>
    </row>
    <row r="66" spans="1:13" ht="20.100000000000001" customHeight="1" thickBot="1" x14ac:dyDescent="0.4">
      <c r="A66" s="40" t="str">
        <f>A6</f>
        <v>AA</v>
      </c>
      <c r="B66" s="129">
        <v>24</v>
      </c>
      <c r="C66" s="30" t="str">
        <f>A12</f>
        <v>AG</v>
      </c>
      <c r="D66" s="148">
        <f>IF(G66=19,19,IF(ISBLANK(B66),"",IF(B66=19,0,36-B66)))</f>
        <v>12</v>
      </c>
      <c r="E66" s="149">
        <f>IF(G66=19,0,IF(ISBLANK(B66),"",IF(B66&lt;18,1,IF(B66=18,2,IF(B66&gt;18,3)))))</f>
        <v>3</v>
      </c>
      <c r="F66" s="149">
        <f>IF(G66=19,3,IF(ISBLANK(B66),"",IF(B66=19,0,IF(D66&lt;18,1,IF(D66=18,2,IF(D66&gt;=20,3))))))</f>
        <v>1</v>
      </c>
      <c r="G66" s="130"/>
      <c r="H66" s="192"/>
      <c r="I66" s="192"/>
      <c r="J66" s="192"/>
      <c r="K66" s="192"/>
      <c r="L66" s="192"/>
      <c r="M66" s="1" t="str">
        <f>IF(B66&gt;D66,A66&amp;C66,IF(D66&gt;B66,C66&amp;A66,"/"))</f>
        <v>AAAG</v>
      </c>
    </row>
    <row r="67" spans="1:13" ht="20.100000000000001" customHeight="1" thickBot="1" x14ac:dyDescent="0.3">
      <c r="A67" s="30" t="str">
        <f>A7</f>
        <v>AB</v>
      </c>
      <c r="B67" s="129">
        <v>24</v>
      </c>
      <c r="C67" s="30" t="str">
        <f>A11</f>
        <v>AF</v>
      </c>
      <c r="D67" s="148">
        <f>IF(G67=19,19,IF(ISBLANK(B67),"",IF(B67=19,0,36-B67)))</f>
        <v>12</v>
      </c>
      <c r="E67" s="149">
        <f>IF(G67=19,0,IF(ISBLANK(B67),"",IF(B67&lt;18,1,IF(B67=18,2,IF(B67&gt;18,3)))))</f>
        <v>3</v>
      </c>
      <c r="F67" s="149">
        <f>IF(G67=19,3,IF(ISBLANK(B67),"",IF(B67=19,0,IF(D67&lt;18,1,IF(D67=18,2,IF(D67&gt;=20,3))))))</f>
        <v>1</v>
      </c>
      <c r="G67" s="130"/>
      <c r="H67" s="192"/>
      <c r="I67" s="192"/>
      <c r="J67" s="192"/>
      <c r="K67" s="192"/>
      <c r="L67" s="192"/>
      <c r="M67" s="1" t="str">
        <f>IF(B67&gt;D67,A67&amp;C67,IF(D67&gt;B67,C67&amp;A67,"/"))</f>
        <v>ABAF</v>
      </c>
    </row>
    <row r="68" spans="1:13" ht="20.100000000000001" customHeight="1" thickBot="1" x14ac:dyDescent="0.3">
      <c r="A68" s="30" t="str">
        <f>A10</f>
        <v>AE</v>
      </c>
      <c r="B68" s="129">
        <v>24</v>
      </c>
      <c r="C68" s="30" t="str">
        <f>A9</f>
        <v>AD</v>
      </c>
      <c r="D68" s="148">
        <f>IF(G68=19,19,IF(ISBLANK(B68),"",IF(B68=19,0,36-B68)))</f>
        <v>12</v>
      </c>
      <c r="E68" s="149">
        <f>IF(G68=19,0,IF(ISBLANK(B68),"",IF(B68&lt;18,1,IF(B68=18,2,IF(B68&gt;18,3)))))</f>
        <v>3</v>
      </c>
      <c r="F68" s="149">
        <f>IF(G68=19,3,IF(ISBLANK(B68),"",IF(B68=19,0,IF(D68&lt;18,1,IF(D68=18,2,IF(D68&gt;=20,3))))))</f>
        <v>1</v>
      </c>
      <c r="G68" s="130"/>
      <c r="H68" s="192"/>
      <c r="I68" s="192"/>
      <c r="J68" s="192"/>
      <c r="K68" s="192"/>
      <c r="L68" s="192"/>
      <c r="M68" s="1" t="str">
        <f>IF(B68&gt;D68,A68&amp;C68,IF(D68&gt;B68,C68&amp;A68,"/"))</f>
        <v>AEAD</v>
      </c>
    </row>
    <row r="69" spans="1:13" ht="20.100000000000001" customHeight="1" thickBot="1" x14ac:dyDescent="0.3">
      <c r="A69" s="30" t="str">
        <f>A8</f>
        <v>AC</v>
      </c>
      <c r="B69" s="129">
        <v>24</v>
      </c>
      <c r="C69" s="30" t="str">
        <f>A13</f>
        <v>AH</v>
      </c>
      <c r="D69" s="148">
        <f>IF(G69=19,19,IF(ISBLANK(B69),"",IF(B69=19,0,36-B69)))</f>
        <v>12</v>
      </c>
      <c r="E69" s="149">
        <f>IF(G69=19,0,IF(ISBLANK(B69),"",IF(B69&lt;18,1,IF(B69=18,2,IF(B69&gt;18,3)))))</f>
        <v>3</v>
      </c>
      <c r="F69" s="149">
        <f>IF(G69=19,3,IF(ISBLANK(B69),"",IF(B69=19,0,IF(D69&lt;18,1,IF(D69=18,2,IF(D69&gt;=20,3))))))</f>
        <v>1</v>
      </c>
      <c r="G69" s="130"/>
      <c r="H69" s="192"/>
      <c r="I69" s="192"/>
      <c r="J69" s="192"/>
      <c r="K69" s="192"/>
      <c r="L69" s="192"/>
      <c r="M69" s="1" t="str">
        <f>IF(B69&gt;D69,A69&amp;C69,IF(D69&gt;B69,C69&amp;A69,"/"))</f>
        <v>ACAH</v>
      </c>
    </row>
    <row r="70" spans="1:13" ht="20.100000000000001" customHeight="1" x14ac:dyDescent="0.25">
      <c r="F70" s="156"/>
      <c r="G70" s="157"/>
      <c r="H70" s="192"/>
      <c r="I70" s="192"/>
      <c r="J70" s="192"/>
      <c r="K70" s="192"/>
      <c r="L70" s="192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H4:K4"/>
    <mergeCell ref="G64:G65"/>
    <mergeCell ref="A1:F1"/>
    <mergeCell ref="A2:F2"/>
    <mergeCell ref="A3:F3"/>
    <mergeCell ref="A4:F4"/>
    <mergeCell ref="G16:G17"/>
    <mergeCell ref="G24:G25"/>
    <mergeCell ref="G32:G33"/>
    <mergeCell ref="G40:G41"/>
    <mergeCell ref="G48:G49"/>
    <mergeCell ref="G56:G57"/>
  </mergeCells>
  <conditionalFormatting sqref="D50 D42 D34 D26 D18">
    <cfRule type="expression" dxfId="401" priority="34">
      <formula>B18=19</formula>
    </cfRule>
  </conditionalFormatting>
  <conditionalFormatting sqref="D51 D43 D35 D27 D19">
    <cfRule type="expression" dxfId="400" priority="35">
      <formula>B19=19</formula>
    </cfRule>
  </conditionalFormatting>
  <conditionalFormatting sqref="D20:D21 D62 D28:D29 D36:D37 D44:D45 D52:D54">
    <cfRule type="expression" dxfId="399" priority="36">
      <formula>B20=19</formula>
    </cfRule>
  </conditionalFormatting>
  <conditionalFormatting sqref="D58">
    <cfRule type="expression" dxfId="398" priority="11">
      <formula>B58=19</formula>
    </cfRule>
  </conditionalFormatting>
  <conditionalFormatting sqref="D59">
    <cfRule type="expression" dxfId="397" priority="12">
      <formula>B59=19</formula>
    </cfRule>
  </conditionalFormatting>
  <conditionalFormatting sqref="D60:D61">
    <cfRule type="expression" dxfId="396" priority="13">
      <formula>B60=19</formula>
    </cfRule>
  </conditionalFormatting>
  <conditionalFormatting sqref="D66">
    <cfRule type="expression" dxfId="395" priority="3">
      <formula>B66=19</formula>
    </cfRule>
  </conditionalFormatting>
  <conditionalFormatting sqref="D67">
    <cfRule type="expression" dxfId="394" priority="4">
      <formula>B67=19</formula>
    </cfRule>
  </conditionalFormatting>
  <conditionalFormatting sqref="D68:D69">
    <cfRule type="expression" dxfId="393" priority="5">
      <formula>B68=19</formula>
    </cfRule>
  </conditionalFormatting>
  <conditionalFormatting sqref="B18:B21 B26:B29 B34:B37 B42:B45 B66:B69 B58:B62 B50:B54">
    <cfRule type="expression" dxfId="392" priority="92">
      <formula>XEQ18=19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42">
    <tabColor rgb="FF009900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145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CD</v>
      </c>
      <c r="K5" s="7" t="str">
        <f>A7</f>
        <v>CE</v>
      </c>
      <c r="L5" s="7" t="str">
        <f>A8</f>
        <v>CF</v>
      </c>
      <c r="M5" s="7" t="str">
        <f>A9</f>
        <v>CG</v>
      </c>
      <c r="N5" s="7" t="str">
        <f>A10</f>
        <v>CH</v>
      </c>
      <c r="O5" s="7" t="str">
        <f>A11</f>
        <v>CI</v>
      </c>
    </row>
    <row r="6" spans="1:17" ht="20.100000000000001" customHeight="1" x14ac:dyDescent="0.25">
      <c r="A6" s="126" t="s">
        <v>146</v>
      </c>
      <c r="B6" s="8" t="s">
        <v>147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CD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148</v>
      </c>
      <c r="B7" s="8" t="s">
        <v>149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CE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150</v>
      </c>
      <c r="B8" s="8" t="s">
        <v>151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CF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152</v>
      </c>
      <c r="B9" s="8" t="s">
        <v>153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CG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154</v>
      </c>
      <c r="B10" s="8" t="s">
        <v>155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CH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156</v>
      </c>
      <c r="B11" s="13" t="s">
        <v>157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CI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CD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CD</v>
      </c>
      <c r="B16" s="129"/>
      <c r="C16" s="30" t="str">
        <f>$A$7</f>
        <v>CE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CDCE</v>
      </c>
    </row>
    <row r="17" spans="1:11" ht="20.100000000000001" customHeight="1" thickBot="1" x14ac:dyDescent="0.3">
      <c r="A17" s="30" t="str">
        <f>$A$8</f>
        <v>CF</v>
      </c>
      <c r="B17" s="129"/>
      <c r="C17" s="30" t="str">
        <f>$A$9</f>
        <v>CG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CFCG</v>
      </c>
    </row>
    <row r="18" spans="1:11" ht="20.100000000000001" customHeight="1" thickBot="1" x14ac:dyDescent="0.3">
      <c r="A18" s="30" t="str">
        <f>$A$10</f>
        <v>CH</v>
      </c>
      <c r="B18" s="129"/>
      <c r="C18" s="30" t="str">
        <f>$A$11</f>
        <v>CI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CHCI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CE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CD</v>
      </c>
      <c r="B23" s="129"/>
      <c r="C23" s="30" t="str">
        <f>$A$8</f>
        <v>CF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CDCF</v>
      </c>
    </row>
    <row r="24" spans="1:11" ht="20.100000000000001" customHeight="1" thickBot="1" x14ac:dyDescent="0.3">
      <c r="A24" s="30" t="str">
        <f>$A$7</f>
        <v>CE</v>
      </c>
      <c r="B24" s="129"/>
      <c r="C24" s="30" t="str">
        <f>$A$10</f>
        <v>CH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CECH</v>
      </c>
    </row>
    <row r="25" spans="1:11" ht="20.100000000000001" customHeight="1" thickBot="1" x14ac:dyDescent="0.3">
      <c r="A25" s="30" t="str">
        <f>$A$9</f>
        <v>CG</v>
      </c>
      <c r="B25" s="129"/>
      <c r="C25" s="30" t="str">
        <f>$A$11</f>
        <v>CI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CGCI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CF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CD</v>
      </c>
      <c r="B30" s="129"/>
      <c r="C30" s="30" t="str">
        <f>$A$11</f>
        <v>CI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CDCI</v>
      </c>
    </row>
    <row r="31" spans="1:11" ht="20.100000000000001" customHeight="1" thickBot="1" x14ac:dyDescent="0.3">
      <c r="A31" s="30" t="str">
        <f>$A$10</f>
        <v>CH</v>
      </c>
      <c r="B31" s="129"/>
      <c r="C31" s="30" t="str">
        <f>$A$9</f>
        <v>CG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CHCG</v>
      </c>
    </row>
    <row r="32" spans="1:11" ht="20.100000000000001" customHeight="1" thickBot="1" x14ac:dyDescent="0.3">
      <c r="A32" s="30" t="str">
        <f>$A$8</f>
        <v>CF</v>
      </c>
      <c r="B32" s="129"/>
      <c r="C32" s="30" t="str">
        <f>$A$7</f>
        <v>CE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CFCE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CG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CD</v>
      </c>
      <c r="B37" s="129"/>
      <c r="C37" s="30" t="str">
        <f>$A$9</f>
        <v>CG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CDCG</v>
      </c>
    </row>
    <row r="38" spans="1:16" ht="20.100000000000001" customHeight="1" thickBot="1" x14ac:dyDescent="0.3">
      <c r="A38" s="30" t="str">
        <f>$A$7</f>
        <v>CE</v>
      </c>
      <c r="B38" s="129"/>
      <c r="C38" s="30" t="str">
        <f>$A$11</f>
        <v>CI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CECI</v>
      </c>
    </row>
    <row r="39" spans="1:16" ht="20.100000000000001" customHeight="1" thickBot="1" x14ac:dyDescent="0.4">
      <c r="A39" s="40" t="str">
        <f>A8</f>
        <v>CF</v>
      </c>
      <c r="B39" s="129"/>
      <c r="C39" s="30" t="str">
        <f>$A$10</f>
        <v>CH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CFCH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CH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CF</v>
      </c>
      <c r="B44" s="129"/>
      <c r="C44" s="30" t="str">
        <f>$A$11</f>
        <v>CI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CFCI</v>
      </c>
    </row>
    <row r="45" spans="1:16" ht="20.100000000000001" customHeight="1" thickBot="1" x14ac:dyDescent="0.3">
      <c r="A45" s="30" t="str">
        <f>$A$10</f>
        <v>CH</v>
      </c>
      <c r="B45" s="129"/>
      <c r="C45" s="30" t="str">
        <f>A6</f>
        <v>CD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CHCD</v>
      </c>
    </row>
    <row r="46" spans="1:16" ht="20.100000000000001" customHeight="1" thickBot="1" x14ac:dyDescent="0.3">
      <c r="A46" s="30" t="str">
        <f>A7</f>
        <v>CE</v>
      </c>
      <c r="B46" s="129"/>
      <c r="C46" s="30" t="str">
        <f>$A$9</f>
        <v>CG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CECG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146</v>
      </c>
      <c r="B50" s="50" t="s">
        <v>147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148</v>
      </c>
      <c r="B51" s="48" t="s">
        <v>149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150</v>
      </c>
      <c r="B52" s="50" t="s">
        <v>151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152</v>
      </c>
      <c r="B53" s="50" t="s">
        <v>153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7" t="s">
        <v>154</v>
      </c>
      <c r="B54" s="50" t="s">
        <v>155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28" t="s">
        <v>156</v>
      </c>
      <c r="B55" s="54" t="s">
        <v>157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CD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CD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CE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CE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CF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CF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CG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CG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CH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CH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CI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CI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183" priority="51">
      <formula>XFD16=19</formula>
    </cfRule>
  </conditionalFormatting>
  <conditionalFormatting sqref="D45 D38 D31 D24 D17">
    <cfRule type="expression" dxfId="182" priority="52">
      <formula>B17=19</formula>
    </cfRule>
  </conditionalFormatting>
  <conditionalFormatting sqref="D46 D39 D32 D25 D18">
    <cfRule type="expression" dxfId="181" priority="53">
      <formula>B18=19</formula>
    </cfRule>
  </conditionalFormatting>
  <conditionalFormatting sqref="B50">
    <cfRule type="expression" dxfId="180" priority="44">
      <formula>$G$50=1</formula>
    </cfRule>
  </conditionalFormatting>
  <conditionalFormatting sqref="B51">
    <cfRule type="expression" dxfId="179" priority="45">
      <formula>$G$51=1</formula>
    </cfRule>
  </conditionalFormatting>
  <conditionalFormatting sqref="B52">
    <cfRule type="expression" dxfId="178" priority="46">
      <formula>$G$52=1</formula>
    </cfRule>
  </conditionalFormatting>
  <conditionalFormatting sqref="A50">
    <cfRule type="expression" dxfId="177" priority="42">
      <formula>$G$50=1</formula>
    </cfRule>
  </conditionalFormatting>
  <conditionalFormatting sqref="A51">
    <cfRule type="expression" dxfId="176" priority="33">
      <formula>$G$51=1</formula>
    </cfRule>
  </conditionalFormatting>
  <conditionalFormatting sqref="A52">
    <cfRule type="expression" dxfId="175" priority="32">
      <formula>$G$52=1</formula>
    </cfRule>
  </conditionalFormatting>
  <conditionalFormatting sqref="B53">
    <cfRule type="expression" dxfId="174" priority="31">
      <formula>$G$53=1</formula>
    </cfRule>
  </conditionalFormatting>
  <conditionalFormatting sqref="A53">
    <cfRule type="expression" dxfId="173" priority="26">
      <formula>$G$53=1</formula>
    </cfRule>
  </conditionalFormatting>
  <conditionalFormatting sqref="B44:B46">
    <cfRule type="expression" dxfId="172" priority="15">
      <formula>XFD44=19</formula>
    </cfRule>
  </conditionalFormatting>
  <conditionalFormatting sqref="B37:B39 B30:B32 B23:B25 B17:B18">
    <cfRule type="expression" dxfId="171" priority="14">
      <formula>XFD17=19</formula>
    </cfRule>
  </conditionalFormatting>
  <conditionalFormatting sqref="D50:G50">
    <cfRule type="expression" dxfId="170" priority="11">
      <formula>$G$50=1</formula>
    </cfRule>
  </conditionalFormatting>
  <conditionalFormatting sqref="D51:G51">
    <cfRule type="expression" dxfId="169" priority="12">
      <formula>$G$51=1</formula>
    </cfRule>
  </conditionalFormatting>
  <conditionalFormatting sqref="D52:G52">
    <cfRule type="expression" dxfId="168" priority="13">
      <formula>$G$52=1</formula>
    </cfRule>
  </conditionalFormatting>
  <conditionalFormatting sqref="C50">
    <cfRule type="expression" dxfId="167" priority="5">
      <formula>$G$50=1</formula>
    </cfRule>
  </conditionalFormatting>
  <conditionalFormatting sqref="C51">
    <cfRule type="expression" dxfId="166" priority="4">
      <formula>$G$51=1</formula>
    </cfRule>
  </conditionalFormatting>
  <conditionalFormatting sqref="C52">
    <cfRule type="expression" dxfId="165" priority="7">
      <formula>$G$52=1</formula>
    </cfRule>
  </conditionalFormatting>
  <conditionalFormatting sqref="C51">
    <cfRule type="expression" dxfId="164" priority="9">
      <formula>$C$50=$C$51</formula>
    </cfRule>
  </conditionalFormatting>
  <conditionalFormatting sqref="C52">
    <cfRule type="expression" dxfId="163" priority="10">
      <formula>$C$50=$C$52</formula>
    </cfRule>
  </conditionalFormatting>
  <conditionalFormatting sqref="C50">
    <cfRule type="expression" dxfId="162" priority="6">
      <formula>$C$50=$C$51</formula>
    </cfRule>
    <cfRule type="expression" dxfId="161" priority="8">
      <formula>$C$50=$C$52</formula>
    </cfRule>
  </conditionalFormatting>
  <conditionalFormatting sqref="D53:G53">
    <cfRule type="expression" dxfId="160" priority="3">
      <formula>$G$53=1</formula>
    </cfRule>
  </conditionalFormatting>
  <conditionalFormatting sqref="C53">
    <cfRule type="expression" dxfId="159" priority="1">
      <formula>$G$53=1</formula>
    </cfRule>
  </conditionalFormatting>
  <conditionalFormatting sqref="C53">
    <cfRule type="expression" dxfId="158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3">
    <tabColor rgb="FFCC3300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158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CJ</v>
      </c>
      <c r="K5" s="7" t="str">
        <f>A7</f>
        <v>CK</v>
      </c>
      <c r="L5" s="7" t="str">
        <f>A8</f>
        <v>CL</v>
      </c>
      <c r="M5" s="7" t="str">
        <f>A9</f>
        <v>CM</v>
      </c>
      <c r="N5" s="7" t="str">
        <f>A10</f>
        <v>CN</v>
      </c>
      <c r="O5" s="7" t="str">
        <f>A11</f>
        <v>CO</v>
      </c>
    </row>
    <row r="6" spans="1:17" ht="20.100000000000001" customHeight="1" x14ac:dyDescent="0.25">
      <c r="A6" s="126" t="s">
        <v>159</v>
      </c>
      <c r="B6" s="8" t="s">
        <v>160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CJ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161</v>
      </c>
      <c r="B7" s="8" t="s">
        <v>162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CK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163</v>
      </c>
      <c r="B8" s="8" t="s">
        <v>164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CL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165</v>
      </c>
      <c r="B9" s="8" t="s">
        <v>166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CM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167</v>
      </c>
      <c r="B10" s="8" t="s">
        <v>168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CN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169</v>
      </c>
      <c r="B11" s="13" t="s">
        <v>170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CO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CJ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CJ</v>
      </c>
      <c r="B16" s="129"/>
      <c r="C16" s="30" t="str">
        <f>$A$7</f>
        <v>CK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CJCK</v>
      </c>
    </row>
    <row r="17" spans="1:11" ht="20.100000000000001" customHeight="1" thickBot="1" x14ac:dyDescent="0.3">
      <c r="A17" s="30" t="str">
        <f>$A$8</f>
        <v>CL</v>
      </c>
      <c r="B17" s="129"/>
      <c r="C17" s="30" t="str">
        <f>$A$9</f>
        <v>CM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CLCM</v>
      </c>
    </row>
    <row r="18" spans="1:11" ht="20.100000000000001" customHeight="1" thickBot="1" x14ac:dyDescent="0.3">
      <c r="A18" s="30" t="str">
        <f>$A$10</f>
        <v>CN</v>
      </c>
      <c r="B18" s="129"/>
      <c r="C18" s="30" t="str">
        <f>$A$11</f>
        <v>CO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CNCO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CK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CJ</v>
      </c>
      <c r="B23" s="129"/>
      <c r="C23" s="30" t="str">
        <f>$A$8</f>
        <v>CL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CJCL</v>
      </c>
    </row>
    <row r="24" spans="1:11" ht="20.100000000000001" customHeight="1" thickBot="1" x14ac:dyDescent="0.3">
      <c r="A24" s="30" t="str">
        <f>$A$7</f>
        <v>CK</v>
      </c>
      <c r="B24" s="129"/>
      <c r="C24" s="30" t="str">
        <f>$A$10</f>
        <v>CN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CKCN</v>
      </c>
    </row>
    <row r="25" spans="1:11" ht="20.100000000000001" customHeight="1" thickBot="1" x14ac:dyDescent="0.3">
      <c r="A25" s="30" t="str">
        <f>$A$9</f>
        <v>CM</v>
      </c>
      <c r="B25" s="129"/>
      <c r="C25" s="30" t="str">
        <f>$A$11</f>
        <v>CO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CMCO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CL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CJ</v>
      </c>
      <c r="B30" s="129"/>
      <c r="C30" s="30" t="str">
        <f>$A$11</f>
        <v>CO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CJCO</v>
      </c>
    </row>
    <row r="31" spans="1:11" ht="20.100000000000001" customHeight="1" thickBot="1" x14ac:dyDescent="0.3">
      <c r="A31" s="30" t="str">
        <f>$A$10</f>
        <v>CN</v>
      </c>
      <c r="B31" s="129"/>
      <c r="C31" s="30" t="str">
        <f>$A$9</f>
        <v>CM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CNCM</v>
      </c>
    </row>
    <row r="32" spans="1:11" ht="20.100000000000001" customHeight="1" thickBot="1" x14ac:dyDescent="0.3">
      <c r="A32" s="30" t="str">
        <f>$A$8</f>
        <v>CL</v>
      </c>
      <c r="B32" s="129"/>
      <c r="C32" s="30" t="str">
        <f>$A$7</f>
        <v>CK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CLCK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CM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CJ</v>
      </c>
      <c r="B37" s="129"/>
      <c r="C37" s="30" t="str">
        <f>$A$9</f>
        <v>CM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CJCM</v>
      </c>
    </row>
    <row r="38" spans="1:16" ht="20.100000000000001" customHeight="1" thickBot="1" x14ac:dyDescent="0.3">
      <c r="A38" s="30" t="str">
        <f>$A$7</f>
        <v>CK</v>
      </c>
      <c r="B38" s="129"/>
      <c r="C38" s="30" t="str">
        <f>$A$11</f>
        <v>CO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CKCO</v>
      </c>
    </row>
    <row r="39" spans="1:16" ht="20.100000000000001" customHeight="1" thickBot="1" x14ac:dyDescent="0.4">
      <c r="A39" s="40" t="str">
        <f>A8</f>
        <v>CL</v>
      </c>
      <c r="B39" s="129"/>
      <c r="C39" s="30" t="str">
        <f>$A$10</f>
        <v>CN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CLCN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CN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CL</v>
      </c>
      <c r="B44" s="129"/>
      <c r="C44" s="30" t="str">
        <f>$A$11</f>
        <v>CO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CLCO</v>
      </c>
    </row>
    <row r="45" spans="1:16" ht="20.100000000000001" customHeight="1" thickBot="1" x14ac:dyDescent="0.3">
      <c r="A45" s="30" t="str">
        <f>$A$10</f>
        <v>CN</v>
      </c>
      <c r="B45" s="129"/>
      <c r="C45" s="30" t="str">
        <f>A6</f>
        <v>CJ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CNCJ</v>
      </c>
    </row>
    <row r="46" spans="1:16" ht="20.100000000000001" customHeight="1" thickBot="1" x14ac:dyDescent="0.3">
      <c r="A46" s="30" t="str">
        <f>A7</f>
        <v>CK</v>
      </c>
      <c r="B46" s="129"/>
      <c r="C46" s="30" t="str">
        <f>$A$9</f>
        <v>CM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CKCM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159</v>
      </c>
      <c r="B50" s="50" t="s">
        <v>160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161</v>
      </c>
      <c r="B51" s="48" t="s">
        <v>162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163</v>
      </c>
      <c r="B52" s="50" t="s">
        <v>164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165</v>
      </c>
      <c r="B53" s="50" t="s">
        <v>166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167</v>
      </c>
      <c r="B54" s="50" t="s">
        <v>168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169</v>
      </c>
      <c r="B55" s="54" t="s">
        <v>170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CJ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CJ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CK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CK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CL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CL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CM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CM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CN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CN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CO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CO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157" priority="51">
      <formula>XFD16=19</formula>
    </cfRule>
  </conditionalFormatting>
  <conditionalFormatting sqref="D45 D38 D31 D24 D17">
    <cfRule type="expression" dxfId="156" priority="52">
      <formula>B17=19</formula>
    </cfRule>
  </conditionalFormatting>
  <conditionalFormatting sqref="D46 D39 D32 D25 D18">
    <cfRule type="expression" dxfId="155" priority="53">
      <formula>B18=19</formula>
    </cfRule>
  </conditionalFormatting>
  <conditionalFormatting sqref="B50">
    <cfRule type="expression" dxfId="154" priority="44">
      <formula>$G$50=1</formula>
    </cfRule>
  </conditionalFormatting>
  <conditionalFormatting sqref="B51">
    <cfRule type="expression" dxfId="153" priority="45">
      <formula>$G$51=1</formula>
    </cfRule>
  </conditionalFormatting>
  <conditionalFormatting sqref="B52">
    <cfRule type="expression" dxfId="152" priority="46">
      <formula>$G$52=1</formula>
    </cfRule>
  </conditionalFormatting>
  <conditionalFormatting sqref="A50">
    <cfRule type="expression" dxfId="151" priority="42">
      <formula>$G$50=1</formula>
    </cfRule>
  </conditionalFormatting>
  <conditionalFormatting sqref="A51">
    <cfRule type="expression" dxfId="150" priority="33">
      <formula>$G$51=1</formula>
    </cfRule>
  </conditionalFormatting>
  <conditionalFormatting sqref="A52">
    <cfRule type="expression" dxfId="149" priority="32">
      <formula>$G$52=1</formula>
    </cfRule>
  </conditionalFormatting>
  <conditionalFormatting sqref="B53">
    <cfRule type="expression" dxfId="148" priority="31">
      <formula>$G$53=1</formula>
    </cfRule>
  </conditionalFormatting>
  <conditionalFormatting sqref="A53">
    <cfRule type="expression" dxfId="147" priority="26">
      <formula>$G$53=1</formula>
    </cfRule>
  </conditionalFormatting>
  <conditionalFormatting sqref="B44:B46">
    <cfRule type="expression" dxfId="146" priority="15">
      <formula>XFD44=19</formula>
    </cfRule>
  </conditionalFormatting>
  <conditionalFormatting sqref="B37:B39 B30:B32 B23:B25 B17:B18">
    <cfRule type="expression" dxfId="145" priority="14">
      <formula>XFD17=19</formula>
    </cfRule>
  </conditionalFormatting>
  <conditionalFormatting sqref="D50:G50">
    <cfRule type="expression" dxfId="144" priority="11">
      <formula>$G$50=1</formula>
    </cfRule>
  </conditionalFormatting>
  <conditionalFormatting sqref="D51:G51">
    <cfRule type="expression" dxfId="143" priority="12">
      <formula>$G$51=1</formula>
    </cfRule>
  </conditionalFormatting>
  <conditionalFormatting sqref="D52:G52">
    <cfRule type="expression" dxfId="142" priority="13">
      <formula>$G$52=1</formula>
    </cfRule>
  </conditionalFormatting>
  <conditionalFormatting sqref="C50">
    <cfRule type="expression" dxfId="141" priority="5">
      <formula>$G$50=1</formula>
    </cfRule>
  </conditionalFormatting>
  <conditionalFormatting sqref="C51">
    <cfRule type="expression" dxfId="140" priority="4">
      <formula>$G$51=1</formula>
    </cfRule>
  </conditionalFormatting>
  <conditionalFormatting sqref="C52">
    <cfRule type="expression" dxfId="139" priority="7">
      <formula>$G$52=1</formula>
    </cfRule>
  </conditionalFormatting>
  <conditionalFormatting sqref="C51">
    <cfRule type="expression" dxfId="138" priority="9">
      <formula>$C$50=$C$51</formula>
    </cfRule>
  </conditionalFormatting>
  <conditionalFormatting sqref="C52">
    <cfRule type="expression" dxfId="137" priority="10">
      <formula>$C$50=$C$52</formula>
    </cfRule>
  </conditionalFormatting>
  <conditionalFormatting sqref="C50">
    <cfRule type="expression" dxfId="136" priority="6">
      <formula>$C$50=$C$51</formula>
    </cfRule>
    <cfRule type="expression" dxfId="135" priority="8">
      <formula>$C$50=$C$52</formula>
    </cfRule>
  </conditionalFormatting>
  <conditionalFormatting sqref="D53:G53">
    <cfRule type="expression" dxfId="134" priority="3">
      <formula>$G$53=1</formula>
    </cfRule>
  </conditionalFormatting>
  <conditionalFormatting sqref="C53">
    <cfRule type="expression" dxfId="133" priority="1">
      <formula>$G$53=1</formula>
    </cfRule>
  </conditionalFormatting>
  <conditionalFormatting sqref="C53">
    <cfRule type="expression" dxfId="132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44">
    <tabColor rgb="FF99CC00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171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CP</v>
      </c>
      <c r="K5" s="7" t="str">
        <f>A7</f>
        <v>CQ</v>
      </c>
      <c r="L5" s="7" t="str">
        <f>A8</f>
        <v>CR</v>
      </c>
      <c r="M5" s="7" t="str">
        <f>A9</f>
        <v>CS</v>
      </c>
      <c r="N5" s="7" t="str">
        <f>A10</f>
        <v>CT</v>
      </c>
      <c r="O5" s="7" t="str">
        <f>A11</f>
        <v>CU</v>
      </c>
    </row>
    <row r="6" spans="1:17" ht="20.100000000000001" customHeight="1" x14ac:dyDescent="0.25">
      <c r="A6" s="126" t="s">
        <v>172</v>
      </c>
      <c r="B6" s="8" t="s">
        <v>173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CP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174</v>
      </c>
      <c r="B7" s="8" t="s">
        <v>175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CQ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176</v>
      </c>
      <c r="B8" s="8" t="s">
        <v>177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CR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178</v>
      </c>
      <c r="B9" s="8" t="s">
        <v>179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CS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180</v>
      </c>
      <c r="B10" s="8" t="s">
        <v>181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CT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182</v>
      </c>
      <c r="B11" s="13" t="s">
        <v>183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CU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CP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CP</v>
      </c>
      <c r="B16" s="129"/>
      <c r="C16" s="30" t="str">
        <f>$A$7</f>
        <v>CQ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CPCQ</v>
      </c>
    </row>
    <row r="17" spans="1:11" ht="20.100000000000001" customHeight="1" thickBot="1" x14ac:dyDescent="0.3">
      <c r="A17" s="30" t="str">
        <f>$A$8</f>
        <v>CR</v>
      </c>
      <c r="B17" s="129"/>
      <c r="C17" s="30" t="str">
        <f>$A$9</f>
        <v>CS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CRCS</v>
      </c>
    </row>
    <row r="18" spans="1:11" ht="20.100000000000001" customHeight="1" thickBot="1" x14ac:dyDescent="0.3">
      <c r="A18" s="30" t="str">
        <f>$A$10</f>
        <v>CT</v>
      </c>
      <c r="B18" s="129"/>
      <c r="C18" s="30" t="str">
        <f>$A$11</f>
        <v>CU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CTCU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CQ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CP</v>
      </c>
      <c r="B23" s="129"/>
      <c r="C23" s="30" t="str">
        <f>$A$8</f>
        <v>CR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CPCR</v>
      </c>
    </row>
    <row r="24" spans="1:11" ht="20.100000000000001" customHeight="1" thickBot="1" x14ac:dyDescent="0.3">
      <c r="A24" s="30" t="str">
        <f>$A$7</f>
        <v>CQ</v>
      </c>
      <c r="B24" s="129"/>
      <c r="C24" s="30" t="str">
        <f>$A$10</f>
        <v>CT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CQCT</v>
      </c>
    </row>
    <row r="25" spans="1:11" ht="20.100000000000001" customHeight="1" thickBot="1" x14ac:dyDescent="0.3">
      <c r="A25" s="30" t="str">
        <f>$A$9</f>
        <v>CS</v>
      </c>
      <c r="B25" s="129"/>
      <c r="C25" s="30" t="str">
        <f>$A$11</f>
        <v>CU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CSCU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CR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CP</v>
      </c>
      <c r="B30" s="129"/>
      <c r="C30" s="30" t="str">
        <f>$A$11</f>
        <v>CU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CPCU</v>
      </c>
    </row>
    <row r="31" spans="1:11" ht="20.100000000000001" customHeight="1" thickBot="1" x14ac:dyDescent="0.3">
      <c r="A31" s="30" t="str">
        <f>$A$10</f>
        <v>CT</v>
      </c>
      <c r="B31" s="129"/>
      <c r="C31" s="30" t="str">
        <f>$A$9</f>
        <v>CS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CTCS</v>
      </c>
    </row>
    <row r="32" spans="1:11" ht="20.100000000000001" customHeight="1" thickBot="1" x14ac:dyDescent="0.3">
      <c r="A32" s="30" t="str">
        <f>$A$8</f>
        <v>CR</v>
      </c>
      <c r="B32" s="129"/>
      <c r="C32" s="30" t="str">
        <f>$A$7</f>
        <v>CQ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CRCQ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CS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CP</v>
      </c>
      <c r="B37" s="129"/>
      <c r="C37" s="30" t="str">
        <f>$A$9</f>
        <v>CS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CPCS</v>
      </c>
    </row>
    <row r="38" spans="1:16" ht="20.100000000000001" customHeight="1" thickBot="1" x14ac:dyDescent="0.3">
      <c r="A38" s="30" t="str">
        <f>$A$7</f>
        <v>CQ</v>
      </c>
      <c r="B38" s="129"/>
      <c r="C38" s="30" t="str">
        <f>$A$11</f>
        <v>CU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CQCU</v>
      </c>
    </row>
    <row r="39" spans="1:16" ht="20.100000000000001" customHeight="1" thickBot="1" x14ac:dyDescent="0.4">
      <c r="A39" s="40" t="str">
        <f>A8</f>
        <v>CR</v>
      </c>
      <c r="B39" s="129"/>
      <c r="C39" s="30" t="str">
        <f>$A$10</f>
        <v>CT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CRCT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CT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CR</v>
      </c>
      <c r="B44" s="129"/>
      <c r="C44" s="30" t="str">
        <f>$A$11</f>
        <v>CU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CRCU</v>
      </c>
    </row>
    <row r="45" spans="1:16" ht="20.100000000000001" customHeight="1" thickBot="1" x14ac:dyDescent="0.3">
      <c r="A45" s="30" t="str">
        <f>$A$10</f>
        <v>CT</v>
      </c>
      <c r="B45" s="129"/>
      <c r="C45" s="30" t="str">
        <f>A6</f>
        <v>CP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CTCP</v>
      </c>
    </row>
    <row r="46" spans="1:16" ht="20.100000000000001" customHeight="1" thickBot="1" x14ac:dyDescent="0.3">
      <c r="A46" s="30" t="str">
        <f>A7</f>
        <v>CQ</v>
      </c>
      <c r="B46" s="129"/>
      <c r="C46" s="30" t="str">
        <f>$A$9</f>
        <v>CS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CQCS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172</v>
      </c>
      <c r="B50" s="50" t="s">
        <v>173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174</v>
      </c>
      <c r="B51" s="48" t="s">
        <v>175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176</v>
      </c>
      <c r="B52" s="50" t="s">
        <v>177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178</v>
      </c>
      <c r="B53" s="50" t="s">
        <v>179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180</v>
      </c>
      <c r="B54" s="50" t="s">
        <v>181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182</v>
      </c>
      <c r="B55" s="54" t="s">
        <v>183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CP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CP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CQ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CQ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CR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CR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CS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CS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CT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CT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CU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CU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131" priority="51">
      <formula>XFD16=19</formula>
    </cfRule>
  </conditionalFormatting>
  <conditionalFormatting sqref="D45 D38 D31 D24 D17">
    <cfRule type="expression" dxfId="130" priority="52">
      <formula>B17=19</formula>
    </cfRule>
  </conditionalFormatting>
  <conditionalFormatting sqref="D46 D39 D32 D25 D18">
    <cfRule type="expression" dxfId="129" priority="53">
      <formula>B18=19</formula>
    </cfRule>
  </conditionalFormatting>
  <conditionalFormatting sqref="B50">
    <cfRule type="expression" dxfId="128" priority="44">
      <formula>$G$50=1</formula>
    </cfRule>
  </conditionalFormatting>
  <conditionalFormatting sqref="B51">
    <cfRule type="expression" dxfId="127" priority="45">
      <formula>$G$51=1</formula>
    </cfRule>
  </conditionalFormatting>
  <conditionalFormatting sqref="B52">
    <cfRule type="expression" dxfId="126" priority="46">
      <formula>$G$52=1</formula>
    </cfRule>
  </conditionalFormatting>
  <conditionalFormatting sqref="A50">
    <cfRule type="expression" dxfId="125" priority="42">
      <formula>$G$50=1</formula>
    </cfRule>
  </conditionalFormatting>
  <conditionalFormatting sqref="A51">
    <cfRule type="expression" dxfId="124" priority="33">
      <formula>$G$51=1</formula>
    </cfRule>
  </conditionalFormatting>
  <conditionalFormatting sqref="A52">
    <cfRule type="expression" dxfId="123" priority="32">
      <formula>$G$52=1</formula>
    </cfRule>
  </conditionalFormatting>
  <conditionalFormatting sqref="B53">
    <cfRule type="expression" dxfId="122" priority="31">
      <formula>$G$53=1</formula>
    </cfRule>
  </conditionalFormatting>
  <conditionalFormatting sqref="A53">
    <cfRule type="expression" dxfId="121" priority="26">
      <formula>$G$53=1</formula>
    </cfRule>
  </conditionalFormatting>
  <conditionalFormatting sqref="B44:B46">
    <cfRule type="expression" dxfId="120" priority="15">
      <formula>XFD44=19</formula>
    </cfRule>
  </conditionalFormatting>
  <conditionalFormatting sqref="B37:B39 B30:B32 B23:B25 B17:B18">
    <cfRule type="expression" dxfId="119" priority="14">
      <formula>XFD17=19</formula>
    </cfRule>
  </conditionalFormatting>
  <conditionalFormatting sqref="D50:G50">
    <cfRule type="expression" dxfId="118" priority="11">
      <formula>$G$50=1</formula>
    </cfRule>
  </conditionalFormatting>
  <conditionalFormatting sqref="D51:G51">
    <cfRule type="expression" dxfId="117" priority="12">
      <formula>$G$51=1</formula>
    </cfRule>
  </conditionalFormatting>
  <conditionalFormatting sqref="D52:G52">
    <cfRule type="expression" dxfId="116" priority="13">
      <formula>$G$52=1</formula>
    </cfRule>
  </conditionalFormatting>
  <conditionalFormatting sqref="C50">
    <cfRule type="expression" dxfId="115" priority="5">
      <formula>$G$50=1</formula>
    </cfRule>
  </conditionalFormatting>
  <conditionalFormatting sqref="C51">
    <cfRule type="expression" dxfId="114" priority="4">
      <formula>$G$51=1</formula>
    </cfRule>
  </conditionalFormatting>
  <conditionalFormatting sqref="C52">
    <cfRule type="expression" dxfId="113" priority="7">
      <formula>$G$52=1</formula>
    </cfRule>
  </conditionalFormatting>
  <conditionalFormatting sqref="C51">
    <cfRule type="expression" dxfId="112" priority="9">
      <formula>$C$50=$C$51</formula>
    </cfRule>
  </conditionalFormatting>
  <conditionalFormatting sqref="C52">
    <cfRule type="expression" dxfId="111" priority="10">
      <formula>$C$50=$C$52</formula>
    </cfRule>
  </conditionalFormatting>
  <conditionalFormatting sqref="C50">
    <cfRule type="expression" dxfId="110" priority="6">
      <formula>$C$50=$C$51</formula>
    </cfRule>
    <cfRule type="expression" dxfId="109" priority="8">
      <formula>$C$50=$C$52</formula>
    </cfRule>
  </conditionalFormatting>
  <conditionalFormatting sqref="D53:G53">
    <cfRule type="expression" dxfId="108" priority="3">
      <formula>$G$53=1</formula>
    </cfRule>
  </conditionalFormatting>
  <conditionalFormatting sqref="C53">
    <cfRule type="expression" dxfId="107" priority="1">
      <formula>$G$53=1</formula>
    </cfRule>
  </conditionalFormatting>
  <conditionalFormatting sqref="C53">
    <cfRule type="expression" dxfId="106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45">
    <tabColor rgb="FF66CCFF"/>
  </sheetPr>
  <dimension ref="A1:T65"/>
  <sheetViews>
    <sheetView zoomScale="80" zoomScaleNormal="80" workbookViewId="0">
      <selection activeCell="W16" sqref="W16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184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CV</v>
      </c>
      <c r="K5" s="7" t="str">
        <f>A7</f>
        <v>CW</v>
      </c>
      <c r="L5" s="7" t="str">
        <f>A8</f>
        <v>CX</v>
      </c>
      <c r="M5" s="7" t="str">
        <f>A9</f>
        <v>CY</v>
      </c>
      <c r="N5" s="7" t="str">
        <f>A10</f>
        <v>CZ</v>
      </c>
      <c r="O5" s="7" t="str">
        <f>A11</f>
        <v>DA</v>
      </c>
    </row>
    <row r="6" spans="1:17" ht="20.100000000000001" customHeight="1" x14ac:dyDescent="0.25">
      <c r="A6" s="126" t="s">
        <v>185</v>
      </c>
      <c r="B6" s="8" t="s">
        <v>186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CV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187</v>
      </c>
      <c r="B7" s="8" t="s">
        <v>188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CW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189</v>
      </c>
      <c r="B8" s="8" t="s">
        <v>190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CX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191</v>
      </c>
      <c r="B9" s="8" t="s">
        <v>192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CY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193</v>
      </c>
      <c r="B10" s="8" t="s">
        <v>194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CZ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195</v>
      </c>
      <c r="B11" s="13" t="s">
        <v>196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DA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CV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CV</v>
      </c>
      <c r="B16" s="129"/>
      <c r="C16" s="30" t="str">
        <f>$A$7</f>
        <v>CW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CVCW</v>
      </c>
    </row>
    <row r="17" spans="1:11" ht="20.100000000000001" customHeight="1" thickBot="1" x14ac:dyDescent="0.3">
      <c r="A17" s="30" t="str">
        <f>$A$8</f>
        <v>CX</v>
      </c>
      <c r="B17" s="129"/>
      <c r="C17" s="30" t="str">
        <f>$A$9</f>
        <v>CY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CXCY</v>
      </c>
    </row>
    <row r="18" spans="1:11" ht="20.100000000000001" customHeight="1" thickBot="1" x14ac:dyDescent="0.3">
      <c r="A18" s="30" t="str">
        <f>$A$10</f>
        <v>CZ</v>
      </c>
      <c r="B18" s="129"/>
      <c r="C18" s="30" t="str">
        <f>$A$11</f>
        <v>DA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CZDA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CW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CV</v>
      </c>
      <c r="B23" s="129"/>
      <c r="C23" s="30" t="str">
        <f>$A$8</f>
        <v>CX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CVCX</v>
      </c>
    </row>
    <row r="24" spans="1:11" ht="20.100000000000001" customHeight="1" thickBot="1" x14ac:dyDescent="0.3">
      <c r="A24" s="30" t="str">
        <f>$A$7</f>
        <v>CW</v>
      </c>
      <c r="B24" s="129"/>
      <c r="C24" s="30" t="str">
        <f>$A$10</f>
        <v>CZ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CWCZ</v>
      </c>
    </row>
    <row r="25" spans="1:11" ht="20.100000000000001" customHeight="1" thickBot="1" x14ac:dyDescent="0.3">
      <c r="A25" s="30" t="str">
        <f>$A$9</f>
        <v>CY</v>
      </c>
      <c r="B25" s="129"/>
      <c r="C25" s="30" t="str">
        <f>$A$11</f>
        <v>DA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CYDA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CX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CV</v>
      </c>
      <c r="B30" s="129"/>
      <c r="C30" s="30" t="str">
        <f>$A$11</f>
        <v>DA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CVDA</v>
      </c>
    </row>
    <row r="31" spans="1:11" ht="20.100000000000001" customHeight="1" thickBot="1" x14ac:dyDescent="0.3">
      <c r="A31" s="30" t="str">
        <f>$A$10</f>
        <v>CZ</v>
      </c>
      <c r="B31" s="129"/>
      <c r="C31" s="30" t="str">
        <f>$A$9</f>
        <v>CY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CZCY</v>
      </c>
    </row>
    <row r="32" spans="1:11" ht="20.100000000000001" customHeight="1" thickBot="1" x14ac:dyDescent="0.3">
      <c r="A32" s="30" t="str">
        <f>$A$8</f>
        <v>CX</v>
      </c>
      <c r="B32" s="129"/>
      <c r="C32" s="30" t="str">
        <f>$A$7</f>
        <v>CW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CXCW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CY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CV</v>
      </c>
      <c r="B37" s="129"/>
      <c r="C37" s="30" t="str">
        <f>$A$9</f>
        <v>CY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CVCY</v>
      </c>
    </row>
    <row r="38" spans="1:16" ht="20.100000000000001" customHeight="1" thickBot="1" x14ac:dyDescent="0.3">
      <c r="A38" s="30" t="str">
        <f>$A$7</f>
        <v>CW</v>
      </c>
      <c r="B38" s="129"/>
      <c r="C38" s="30" t="str">
        <f>$A$11</f>
        <v>DA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CWDA</v>
      </c>
    </row>
    <row r="39" spans="1:16" ht="20.100000000000001" customHeight="1" thickBot="1" x14ac:dyDescent="0.4">
      <c r="A39" s="40" t="str">
        <f>A8</f>
        <v>CX</v>
      </c>
      <c r="B39" s="129"/>
      <c r="C39" s="30" t="str">
        <f>$A$10</f>
        <v>CZ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CXCZ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CZ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CX</v>
      </c>
      <c r="B44" s="129"/>
      <c r="C44" s="30" t="str">
        <f>$A$11</f>
        <v>DA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CXDA</v>
      </c>
    </row>
    <row r="45" spans="1:16" ht="20.100000000000001" customHeight="1" thickBot="1" x14ac:dyDescent="0.3">
      <c r="A45" s="30" t="str">
        <f>$A$10</f>
        <v>CZ</v>
      </c>
      <c r="B45" s="129"/>
      <c r="C45" s="30" t="str">
        <f>A6</f>
        <v>CV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CZCV</v>
      </c>
    </row>
    <row r="46" spans="1:16" ht="20.100000000000001" customHeight="1" thickBot="1" x14ac:dyDescent="0.3">
      <c r="A46" s="30" t="str">
        <f>A7</f>
        <v>CW</v>
      </c>
      <c r="B46" s="129"/>
      <c r="C46" s="30" t="str">
        <f>$A$9</f>
        <v>CY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CWCY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185</v>
      </c>
      <c r="B50" s="50" t="s">
        <v>186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187</v>
      </c>
      <c r="B51" s="48" t="s">
        <v>188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189</v>
      </c>
      <c r="B52" s="50" t="s">
        <v>190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191</v>
      </c>
      <c r="B53" s="50" t="s">
        <v>192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193</v>
      </c>
      <c r="B54" s="50" t="s">
        <v>194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195</v>
      </c>
      <c r="B55" s="54" t="s">
        <v>196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CV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CV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CW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CW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CX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CX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CY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CY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CZ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CZ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DA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DA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105" priority="51">
      <formula>XFD16=19</formula>
    </cfRule>
  </conditionalFormatting>
  <conditionalFormatting sqref="D45 D38 D31 D24 D17">
    <cfRule type="expression" dxfId="104" priority="52">
      <formula>B17=19</formula>
    </cfRule>
  </conditionalFormatting>
  <conditionalFormatting sqref="D46 D39 D32 D25 D18">
    <cfRule type="expression" dxfId="103" priority="53">
      <formula>B18=19</formula>
    </cfRule>
  </conditionalFormatting>
  <conditionalFormatting sqref="B50">
    <cfRule type="expression" dxfId="102" priority="44">
      <formula>$G$50=1</formula>
    </cfRule>
  </conditionalFormatting>
  <conditionalFormatting sqref="B51">
    <cfRule type="expression" dxfId="101" priority="45">
      <formula>$G$51=1</formula>
    </cfRule>
  </conditionalFormatting>
  <conditionalFormatting sqref="B52">
    <cfRule type="expression" dxfId="100" priority="46">
      <formula>$G$52=1</formula>
    </cfRule>
  </conditionalFormatting>
  <conditionalFormatting sqref="A50">
    <cfRule type="expression" dxfId="99" priority="42">
      <formula>$G$50=1</formula>
    </cfRule>
  </conditionalFormatting>
  <conditionalFormatting sqref="A51">
    <cfRule type="expression" dxfId="98" priority="33">
      <formula>$G$51=1</formula>
    </cfRule>
  </conditionalFormatting>
  <conditionalFormatting sqref="A52">
    <cfRule type="expression" dxfId="97" priority="32">
      <formula>$G$52=1</formula>
    </cfRule>
  </conditionalFormatting>
  <conditionalFormatting sqref="B53">
    <cfRule type="expression" dxfId="96" priority="31">
      <formula>$G$53=1</formula>
    </cfRule>
  </conditionalFormatting>
  <conditionalFormatting sqref="A53">
    <cfRule type="expression" dxfId="95" priority="26">
      <formula>$G$53=1</formula>
    </cfRule>
  </conditionalFormatting>
  <conditionalFormatting sqref="B44:B46">
    <cfRule type="expression" dxfId="94" priority="15">
      <formula>XFD44=19</formula>
    </cfRule>
  </conditionalFormatting>
  <conditionalFormatting sqref="B37:B39 B30:B32 B23:B25 B17:B18">
    <cfRule type="expression" dxfId="93" priority="14">
      <formula>XFD17=19</formula>
    </cfRule>
  </conditionalFormatting>
  <conditionalFormatting sqref="D50:G50">
    <cfRule type="expression" dxfId="92" priority="11">
      <formula>$G$50=1</formula>
    </cfRule>
  </conditionalFormatting>
  <conditionalFormatting sqref="D51:G51">
    <cfRule type="expression" dxfId="91" priority="12">
      <formula>$G$51=1</formula>
    </cfRule>
  </conditionalFormatting>
  <conditionalFormatting sqref="D52:G52">
    <cfRule type="expression" dxfId="90" priority="13">
      <formula>$G$52=1</formula>
    </cfRule>
  </conditionalFormatting>
  <conditionalFormatting sqref="C50">
    <cfRule type="expression" dxfId="89" priority="5">
      <formula>$G$50=1</formula>
    </cfRule>
  </conditionalFormatting>
  <conditionalFormatting sqref="C51">
    <cfRule type="expression" dxfId="88" priority="4">
      <formula>$G$51=1</formula>
    </cfRule>
  </conditionalFormatting>
  <conditionalFormatting sqref="C52">
    <cfRule type="expression" dxfId="87" priority="7">
      <formula>$G$52=1</formula>
    </cfRule>
  </conditionalFormatting>
  <conditionalFormatting sqref="C51">
    <cfRule type="expression" dxfId="86" priority="9">
      <formula>$C$50=$C$51</formula>
    </cfRule>
  </conditionalFormatting>
  <conditionalFormatting sqref="C52">
    <cfRule type="expression" dxfId="85" priority="10">
      <formula>$C$50=$C$52</formula>
    </cfRule>
  </conditionalFormatting>
  <conditionalFormatting sqref="C50">
    <cfRule type="expression" dxfId="84" priority="6">
      <formula>$C$50=$C$51</formula>
    </cfRule>
    <cfRule type="expression" dxfId="83" priority="8">
      <formula>$C$50=$C$52</formula>
    </cfRule>
  </conditionalFormatting>
  <conditionalFormatting sqref="D53:G53">
    <cfRule type="expression" dxfId="82" priority="3">
      <formula>$G$53=1</formula>
    </cfRule>
  </conditionalFormatting>
  <conditionalFormatting sqref="C53">
    <cfRule type="expression" dxfId="81" priority="1">
      <formula>$G$53=1</formula>
    </cfRule>
  </conditionalFormatting>
  <conditionalFormatting sqref="C53">
    <cfRule type="expression" dxfId="80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46">
    <tabColor rgb="FF666633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171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DB</v>
      </c>
      <c r="K5" s="7" t="str">
        <f>A7</f>
        <v>DE</v>
      </c>
      <c r="L5" s="7" t="str">
        <f>A8</f>
        <v>DF</v>
      </c>
      <c r="M5" s="7" t="str">
        <f>A9</f>
        <v>DG</v>
      </c>
      <c r="N5" s="7" t="str">
        <f>A10</f>
        <v>DH</v>
      </c>
      <c r="O5" s="7" t="str">
        <f>A11</f>
        <v>DI</v>
      </c>
    </row>
    <row r="6" spans="1:17" ht="20.100000000000001" customHeight="1" x14ac:dyDescent="0.25">
      <c r="A6" s="126" t="s">
        <v>197</v>
      </c>
      <c r="B6" s="8" t="s">
        <v>198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DB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199</v>
      </c>
      <c r="B7" s="8" t="s">
        <v>200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DE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201</v>
      </c>
      <c r="B8" s="8" t="s">
        <v>202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DF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203</v>
      </c>
      <c r="B9" s="8" t="s">
        <v>204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DG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205</v>
      </c>
      <c r="B10" s="8" t="s">
        <v>206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DH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207</v>
      </c>
      <c r="B11" s="13" t="s">
        <v>208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DI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DB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DB</v>
      </c>
      <c r="B16" s="129"/>
      <c r="C16" s="30" t="str">
        <f>$A$7</f>
        <v>DE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DBDE</v>
      </c>
    </row>
    <row r="17" spans="1:11" ht="20.100000000000001" customHeight="1" thickBot="1" x14ac:dyDescent="0.3">
      <c r="A17" s="30" t="str">
        <f>$A$8</f>
        <v>DF</v>
      </c>
      <c r="B17" s="129"/>
      <c r="C17" s="30" t="str">
        <f>$A$9</f>
        <v>DG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DFDG</v>
      </c>
    </row>
    <row r="18" spans="1:11" ht="20.100000000000001" customHeight="1" thickBot="1" x14ac:dyDescent="0.3">
      <c r="A18" s="30" t="str">
        <f>$A$10</f>
        <v>DH</v>
      </c>
      <c r="B18" s="129"/>
      <c r="C18" s="30" t="str">
        <f>$A$11</f>
        <v>DI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DHDI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DE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DB</v>
      </c>
      <c r="B23" s="129"/>
      <c r="C23" s="30" t="str">
        <f>$A$8</f>
        <v>DF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DBDF</v>
      </c>
    </row>
    <row r="24" spans="1:11" ht="20.100000000000001" customHeight="1" thickBot="1" x14ac:dyDescent="0.3">
      <c r="A24" s="30" t="str">
        <f>$A$7</f>
        <v>DE</v>
      </c>
      <c r="B24" s="129"/>
      <c r="C24" s="30" t="str">
        <f>$A$10</f>
        <v>DH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DEDH</v>
      </c>
    </row>
    <row r="25" spans="1:11" ht="20.100000000000001" customHeight="1" thickBot="1" x14ac:dyDescent="0.3">
      <c r="A25" s="30" t="str">
        <f>$A$9</f>
        <v>DG</v>
      </c>
      <c r="B25" s="129"/>
      <c r="C25" s="30" t="str">
        <f>$A$11</f>
        <v>DI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DGDI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DF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DB</v>
      </c>
      <c r="B30" s="129"/>
      <c r="C30" s="30" t="str">
        <f>$A$11</f>
        <v>DI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DBDI</v>
      </c>
    </row>
    <row r="31" spans="1:11" ht="20.100000000000001" customHeight="1" thickBot="1" x14ac:dyDescent="0.3">
      <c r="A31" s="30" t="str">
        <f>$A$10</f>
        <v>DH</v>
      </c>
      <c r="B31" s="129"/>
      <c r="C31" s="30" t="str">
        <f>$A$9</f>
        <v>DG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DHDG</v>
      </c>
    </row>
    <row r="32" spans="1:11" ht="20.100000000000001" customHeight="1" thickBot="1" x14ac:dyDescent="0.3">
      <c r="A32" s="30" t="str">
        <f>$A$8</f>
        <v>DF</v>
      </c>
      <c r="B32" s="129"/>
      <c r="C32" s="30" t="str">
        <f>$A$7</f>
        <v>DE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DFDE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DG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DB</v>
      </c>
      <c r="B37" s="129"/>
      <c r="C37" s="30" t="str">
        <f>$A$9</f>
        <v>DG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DBDG</v>
      </c>
    </row>
    <row r="38" spans="1:16" ht="20.100000000000001" customHeight="1" thickBot="1" x14ac:dyDescent="0.3">
      <c r="A38" s="30" t="str">
        <f>$A$7</f>
        <v>DE</v>
      </c>
      <c r="B38" s="129"/>
      <c r="C38" s="30" t="str">
        <f>$A$11</f>
        <v>DI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DEDI</v>
      </c>
    </row>
    <row r="39" spans="1:16" ht="20.100000000000001" customHeight="1" thickBot="1" x14ac:dyDescent="0.4">
      <c r="A39" s="40" t="str">
        <f>A8</f>
        <v>DF</v>
      </c>
      <c r="B39" s="129"/>
      <c r="C39" s="30" t="str">
        <f>$A$10</f>
        <v>DH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DFDH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DH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DF</v>
      </c>
      <c r="B44" s="129"/>
      <c r="C44" s="30" t="str">
        <f>$A$11</f>
        <v>DI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DFDI</v>
      </c>
    </row>
    <row r="45" spans="1:16" ht="20.100000000000001" customHeight="1" thickBot="1" x14ac:dyDescent="0.3">
      <c r="A45" s="30" t="str">
        <f>$A$10</f>
        <v>DH</v>
      </c>
      <c r="B45" s="129"/>
      <c r="C45" s="30" t="str">
        <f>A6</f>
        <v>DB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DHDB</v>
      </c>
    </row>
    <row r="46" spans="1:16" ht="20.100000000000001" customHeight="1" thickBot="1" x14ac:dyDescent="0.3">
      <c r="A46" s="30" t="str">
        <f>A7</f>
        <v>DE</v>
      </c>
      <c r="B46" s="129"/>
      <c r="C46" s="30" t="str">
        <f>$A$9</f>
        <v>DG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DEDG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197</v>
      </c>
      <c r="B50" s="50" t="s">
        <v>198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199</v>
      </c>
      <c r="B51" s="48" t="s">
        <v>200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201</v>
      </c>
      <c r="B52" s="50" t="s">
        <v>202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203</v>
      </c>
      <c r="B53" s="50" t="s">
        <v>204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205</v>
      </c>
      <c r="B54" s="50" t="s">
        <v>206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207</v>
      </c>
      <c r="B55" s="54" t="s">
        <v>208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DB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DB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DE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DE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DF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DF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DG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DG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DH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DH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DI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DI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79" priority="51">
      <formula>XFD16=19</formula>
    </cfRule>
  </conditionalFormatting>
  <conditionalFormatting sqref="D45 D38 D31 D24 D17">
    <cfRule type="expression" dxfId="78" priority="52">
      <formula>B17=19</formula>
    </cfRule>
  </conditionalFormatting>
  <conditionalFormatting sqref="D46 D39 D32 D25 D18">
    <cfRule type="expression" dxfId="77" priority="53">
      <formula>B18=19</formula>
    </cfRule>
  </conditionalFormatting>
  <conditionalFormatting sqref="B50">
    <cfRule type="expression" dxfId="76" priority="44">
      <formula>$G$50=1</formula>
    </cfRule>
  </conditionalFormatting>
  <conditionalFormatting sqref="B51">
    <cfRule type="expression" dxfId="75" priority="45">
      <formula>$G$51=1</formula>
    </cfRule>
  </conditionalFormatting>
  <conditionalFormatting sqref="B52">
    <cfRule type="expression" dxfId="74" priority="46">
      <formula>$G$52=1</formula>
    </cfRule>
  </conditionalFormatting>
  <conditionalFormatting sqref="A50">
    <cfRule type="expression" dxfId="73" priority="42">
      <formula>$G$50=1</formula>
    </cfRule>
  </conditionalFormatting>
  <conditionalFormatting sqref="A51">
    <cfRule type="expression" dxfId="72" priority="33">
      <formula>$G$51=1</formula>
    </cfRule>
  </conditionalFormatting>
  <conditionalFormatting sqref="A52">
    <cfRule type="expression" dxfId="71" priority="32">
      <formula>$G$52=1</formula>
    </cfRule>
  </conditionalFormatting>
  <conditionalFormatting sqref="B53">
    <cfRule type="expression" dxfId="70" priority="31">
      <formula>$G$53=1</formula>
    </cfRule>
  </conditionalFormatting>
  <conditionalFormatting sqref="A53">
    <cfRule type="expression" dxfId="69" priority="26">
      <formula>$G$53=1</formula>
    </cfRule>
  </conditionalFormatting>
  <conditionalFormatting sqref="B44:B46">
    <cfRule type="expression" dxfId="68" priority="15">
      <formula>XFD44=19</formula>
    </cfRule>
  </conditionalFormatting>
  <conditionalFormatting sqref="B37:B39 B30:B32 B23:B25 B17:B18">
    <cfRule type="expression" dxfId="67" priority="14">
      <formula>XFD17=19</formula>
    </cfRule>
  </conditionalFormatting>
  <conditionalFormatting sqref="D50:G50">
    <cfRule type="expression" dxfId="66" priority="11">
      <formula>$G$50=1</formula>
    </cfRule>
  </conditionalFormatting>
  <conditionalFormatting sqref="D51:G51">
    <cfRule type="expression" dxfId="65" priority="12">
      <formula>$G$51=1</formula>
    </cfRule>
  </conditionalFormatting>
  <conditionalFormatting sqref="D52:G52">
    <cfRule type="expression" dxfId="64" priority="13">
      <formula>$G$52=1</formula>
    </cfRule>
  </conditionalFormatting>
  <conditionalFormatting sqref="C50">
    <cfRule type="expression" dxfId="63" priority="5">
      <formula>$G$50=1</formula>
    </cfRule>
  </conditionalFormatting>
  <conditionalFormatting sqref="C51">
    <cfRule type="expression" dxfId="62" priority="4">
      <formula>$G$51=1</formula>
    </cfRule>
  </conditionalFormatting>
  <conditionalFormatting sqref="C52">
    <cfRule type="expression" dxfId="61" priority="7">
      <formula>$G$52=1</formula>
    </cfRule>
  </conditionalFormatting>
  <conditionalFormatting sqref="C51">
    <cfRule type="expression" dxfId="60" priority="9">
      <formula>$C$50=$C$51</formula>
    </cfRule>
  </conditionalFormatting>
  <conditionalFormatting sqref="C52">
    <cfRule type="expression" dxfId="59" priority="10">
      <formula>$C$50=$C$52</formula>
    </cfRule>
  </conditionalFormatting>
  <conditionalFormatting sqref="C50">
    <cfRule type="expression" dxfId="58" priority="6">
      <formula>$C$50=$C$51</formula>
    </cfRule>
    <cfRule type="expression" dxfId="57" priority="8">
      <formula>$C$50=$C$52</formula>
    </cfRule>
  </conditionalFormatting>
  <conditionalFormatting sqref="D53:G53">
    <cfRule type="expression" dxfId="56" priority="3">
      <formula>$G$53=1</formula>
    </cfRule>
  </conditionalFormatting>
  <conditionalFormatting sqref="C53">
    <cfRule type="expression" dxfId="55" priority="1">
      <formula>$G$53=1</formula>
    </cfRule>
  </conditionalFormatting>
  <conditionalFormatting sqref="C53">
    <cfRule type="expression" dxfId="54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47">
    <tabColor rgb="FF996600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209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DJ</v>
      </c>
      <c r="K5" s="7" t="str">
        <f>A7</f>
        <v>DK</v>
      </c>
      <c r="L5" s="7" t="str">
        <f>A8</f>
        <v>DL</v>
      </c>
      <c r="M5" s="7" t="str">
        <f>A9</f>
        <v>DM</v>
      </c>
      <c r="N5" s="7" t="str">
        <f>A10</f>
        <v>DN</v>
      </c>
      <c r="O5" s="7" t="str">
        <f>A11</f>
        <v>DO</v>
      </c>
    </row>
    <row r="6" spans="1:17" ht="20.100000000000001" customHeight="1" x14ac:dyDescent="0.25">
      <c r="A6" s="126" t="s">
        <v>210</v>
      </c>
      <c r="B6" s="8" t="s">
        <v>211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DJ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212</v>
      </c>
      <c r="B7" s="8" t="s">
        <v>213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DK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214</v>
      </c>
      <c r="B8" s="8" t="s">
        <v>215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DL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216</v>
      </c>
      <c r="B9" s="8" t="s">
        <v>217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DM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218</v>
      </c>
      <c r="B10" s="8" t="s">
        <v>219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DN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220</v>
      </c>
      <c r="B11" s="13" t="s">
        <v>221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DO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DJ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DJ</v>
      </c>
      <c r="B16" s="129"/>
      <c r="C16" s="30" t="str">
        <f>$A$7</f>
        <v>DK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DJDK</v>
      </c>
    </row>
    <row r="17" spans="1:11" ht="20.100000000000001" customHeight="1" thickBot="1" x14ac:dyDescent="0.3">
      <c r="A17" s="30" t="str">
        <f>$A$8</f>
        <v>DL</v>
      </c>
      <c r="B17" s="129"/>
      <c r="C17" s="30" t="str">
        <f>$A$9</f>
        <v>DM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DLDM</v>
      </c>
    </row>
    <row r="18" spans="1:11" ht="20.100000000000001" customHeight="1" thickBot="1" x14ac:dyDescent="0.3">
      <c r="A18" s="30" t="str">
        <f>$A$10</f>
        <v>DN</v>
      </c>
      <c r="B18" s="129"/>
      <c r="C18" s="30" t="str">
        <f>$A$11</f>
        <v>DO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DNDO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DK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DJ</v>
      </c>
      <c r="B23" s="129"/>
      <c r="C23" s="30" t="str">
        <f>$A$8</f>
        <v>DL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DJDL</v>
      </c>
    </row>
    <row r="24" spans="1:11" ht="20.100000000000001" customHeight="1" thickBot="1" x14ac:dyDescent="0.3">
      <c r="A24" s="30" t="str">
        <f>$A$7</f>
        <v>DK</v>
      </c>
      <c r="B24" s="129"/>
      <c r="C24" s="30" t="str">
        <f>$A$10</f>
        <v>DN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DKDN</v>
      </c>
    </row>
    <row r="25" spans="1:11" ht="20.100000000000001" customHeight="1" thickBot="1" x14ac:dyDescent="0.3">
      <c r="A25" s="30" t="str">
        <f>$A$9</f>
        <v>DM</v>
      </c>
      <c r="B25" s="129"/>
      <c r="C25" s="30" t="str">
        <f>$A$11</f>
        <v>DO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DMDO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DL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DJ</v>
      </c>
      <c r="B30" s="129"/>
      <c r="C30" s="30" t="str">
        <f>$A$11</f>
        <v>DO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DJDO</v>
      </c>
    </row>
    <row r="31" spans="1:11" ht="20.100000000000001" customHeight="1" thickBot="1" x14ac:dyDescent="0.3">
      <c r="A31" s="30" t="str">
        <f>$A$10</f>
        <v>DN</v>
      </c>
      <c r="B31" s="129"/>
      <c r="C31" s="30" t="str">
        <f>$A$9</f>
        <v>DM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DNDM</v>
      </c>
    </row>
    <row r="32" spans="1:11" ht="20.100000000000001" customHeight="1" thickBot="1" x14ac:dyDescent="0.3">
      <c r="A32" s="30" t="str">
        <f>$A$8</f>
        <v>DL</v>
      </c>
      <c r="B32" s="129"/>
      <c r="C32" s="30" t="str">
        <f>$A$7</f>
        <v>DK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DLDK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DM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DJ</v>
      </c>
      <c r="B37" s="129"/>
      <c r="C37" s="30" t="str">
        <f>$A$9</f>
        <v>DM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DJDM</v>
      </c>
    </row>
    <row r="38" spans="1:16" ht="20.100000000000001" customHeight="1" thickBot="1" x14ac:dyDescent="0.3">
      <c r="A38" s="30" t="str">
        <f>$A$7</f>
        <v>DK</v>
      </c>
      <c r="B38" s="129"/>
      <c r="C38" s="30" t="str">
        <f>$A$11</f>
        <v>DO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DKDO</v>
      </c>
    </row>
    <row r="39" spans="1:16" ht="20.100000000000001" customHeight="1" thickBot="1" x14ac:dyDescent="0.4">
      <c r="A39" s="40" t="str">
        <f>A8</f>
        <v>DL</v>
      </c>
      <c r="B39" s="129"/>
      <c r="C39" s="30" t="str">
        <f>$A$10</f>
        <v>DN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DLDN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DN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DL</v>
      </c>
      <c r="B44" s="129"/>
      <c r="C44" s="30" t="str">
        <f>$A$11</f>
        <v>DO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DLDO</v>
      </c>
    </row>
    <row r="45" spans="1:16" ht="20.100000000000001" customHeight="1" thickBot="1" x14ac:dyDescent="0.3">
      <c r="A45" s="30" t="str">
        <f>$A$10</f>
        <v>DN</v>
      </c>
      <c r="B45" s="129"/>
      <c r="C45" s="30" t="str">
        <f>A6</f>
        <v>DJ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DNDJ</v>
      </c>
    </row>
    <row r="46" spans="1:16" ht="20.100000000000001" customHeight="1" thickBot="1" x14ac:dyDescent="0.3">
      <c r="A46" s="30" t="str">
        <f>A7</f>
        <v>DK</v>
      </c>
      <c r="B46" s="129"/>
      <c r="C46" s="30" t="str">
        <f>$A$9</f>
        <v>DM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DKDM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210</v>
      </c>
      <c r="B50" s="50" t="s">
        <v>211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212</v>
      </c>
      <c r="B51" s="48" t="s">
        <v>213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214</v>
      </c>
      <c r="B52" s="50" t="s">
        <v>215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216</v>
      </c>
      <c r="B53" s="50" t="s">
        <v>217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7" t="s">
        <v>218</v>
      </c>
      <c r="B54" s="50" t="s">
        <v>219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28" t="s">
        <v>220</v>
      </c>
      <c r="B55" s="54" t="s">
        <v>221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DJ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DJ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DK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DK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DL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DL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DM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DM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DN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DN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DO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DO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53" priority="54">
      <formula>XFD16=19</formula>
    </cfRule>
  </conditionalFormatting>
  <conditionalFormatting sqref="D45 D38 D31 D24 D17">
    <cfRule type="expression" dxfId="52" priority="55">
      <formula>B17=19</formula>
    </cfRule>
  </conditionalFormatting>
  <conditionalFormatting sqref="D46 D39 D32 D25 D18">
    <cfRule type="expression" dxfId="51" priority="56">
      <formula>B18=19</formula>
    </cfRule>
  </conditionalFormatting>
  <conditionalFormatting sqref="B50">
    <cfRule type="expression" dxfId="50" priority="44">
      <formula>$G$50=1</formula>
    </cfRule>
  </conditionalFormatting>
  <conditionalFormatting sqref="B51">
    <cfRule type="expression" dxfId="49" priority="45">
      <formula>$G$51=1</formula>
    </cfRule>
  </conditionalFormatting>
  <conditionalFormatting sqref="B52">
    <cfRule type="expression" dxfId="48" priority="46">
      <formula>$G$52=1</formula>
    </cfRule>
  </conditionalFormatting>
  <conditionalFormatting sqref="A50">
    <cfRule type="expression" dxfId="47" priority="42">
      <formula>$G$50=1</formula>
    </cfRule>
  </conditionalFormatting>
  <conditionalFormatting sqref="A51">
    <cfRule type="expression" dxfId="46" priority="33">
      <formula>$G$51=1</formula>
    </cfRule>
  </conditionalFormatting>
  <conditionalFormatting sqref="A52">
    <cfRule type="expression" dxfId="45" priority="32">
      <formula>$G$52=1</formula>
    </cfRule>
  </conditionalFormatting>
  <conditionalFormatting sqref="B53">
    <cfRule type="expression" dxfId="44" priority="31">
      <formula>$G$53=1</formula>
    </cfRule>
  </conditionalFormatting>
  <conditionalFormatting sqref="A53">
    <cfRule type="expression" dxfId="43" priority="26">
      <formula>$G$53=1</formula>
    </cfRule>
  </conditionalFormatting>
  <conditionalFormatting sqref="B44:B46">
    <cfRule type="expression" dxfId="42" priority="15">
      <formula>XFD44=19</formula>
    </cfRule>
  </conditionalFormatting>
  <conditionalFormatting sqref="B37:B39 B30:B32 B23:B25 B17:B18">
    <cfRule type="expression" dxfId="41" priority="14">
      <formula>XFD17=19</formula>
    </cfRule>
  </conditionalFormatting>
  <conditionalFormatting sqref="D50:G50">
    <cfRule type="expression" dxfId="40" priority="11">
      <formula>$G$50=1</formula>
    </cfRule>
  </conditionalFormatting>
  <conditionalFormatting sqref="D51:G51">
    <cfRule type="expression" dxfId="39" priority="12">
      <formula>$G$51=1</formula>
    </cfRule>
  </conditionalFormatting>
  <conditionalFormatting sqref="D52:G52">
    <cfRule type="expression" dxfId="38" priority="13">
      <formula>$G$52=1</formula>
    </cfRule>
  </conditionalFormatting>
  <conditionalFormatting sqref="C50">
    <cfRule type="expression" dxfId="37" priority="5">
      <formula>$G$50=1</formula>
    </cfRule>
  </conditionalFormatting>
  <conditionalFormatting sqref="C51">
    <cfRule type="expression" dxfId="36" priority="4">
      <formula>$G$51=1</formula>
    </cfRule>
  </conditionalFormatting>
  <conditionalFormatting sqref="C52">
    <cfRule type="expression" dxfId="35" priority="7">
      <formula>$G$52=1</formula>
    </cfRule>
  </conditionalFormatting>
  <conditionalFormatting sqref="C51">
    <cfRule type="expression" dxfId="34" priority="9">
      <formula>$C$50=$C$51</formula>
    </cfRule>
  </conditionalFormatting>
  <conditionalFormatting sqref="C52">
    <cfRule type="expression" dxfId="33" priority="10">
      <formula>$C$50=$C$52</formula>
    </cfRule>
  </conditionalFormatting>
  <conditionalFormatting sqref="C50">
    <cfRule type="expression" dxfId="32" priority="6">
      <formula>$C$50=$C$51</formula>
    </cfRule>
    <cfRule type="expression" dxfId="31" priority="8">
      <formula>$C$50=$C$52</formula>
    </cfRule>
  </conditionalFormatting>
  <conditionalFormatting sqref="D53:G53">
    <cfRule type="expression" dxfId="30" priority="3">
      <formula>$G$53=1</formula>
    </cfRule>
  </conditionalFormatting>
  <conditionalFormatting sqref="C53">
    <cfRule type="expression" dxfId="29" priority="1">
      <formula>$G$53=1</formula>
    </cfRule>
  </conditionalFormatting>
  <conditionalFormatting sqref="C53">
    <cfRule type="expression" dxfId="28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48">
    <tabColor rgb="FF00B0F0"/>
  </sheetPr>
  <dimension ref="A1:Z63"/>
  <sheetViews>
    <sheetView zoomScaleNormal="100" workbookViewId="0">
      <selection activeCell="M11" sqref="M11"/>
    </sheetView>
  </sheetViews>
  <sheetFormatPr baseColWidth="10" defaultColWidth="9.140625" defaultRowHeight="15" x14ac:dyDescent="0.25"/>
  <cols>
    <col min="1" max="1" width="5.5703125" customWidth="1"/>
    <col min="2" max="2" width="11.85546875" style="77" customWidth="1"/>
    <col min="3" max="3" width="15.42578125" style="1" customWidth="1"/>
    <col min="4" max="4" width="11.140625" customWidth="1"/>
    <col min="5" max="5" width="9.42578125" customWidth="1"/>
    <col min="6" max="6" width="5.7109375" customWidth="1"/>
    <col min="7" max="7" width="7.7109375" customWidth="1"/>
    <col min="8" max="8" width="6.42578125" customWidth="1"/>
    <col min="9" max="9" width="7.28515625" style="1" customWidth="1"/>
    <col min="10" max="10" width="11" style="78" bestFit="1" customWidth="1"/>
    <col min="11" max="11" width="3.7109375" style="79" customWidth="1"/>
    <col min="12" max="12" width="7.28515625" style="1" bestFit="1" customWidth="1"/>
    <col min="13" max="13" width="35.7109375" style="1" customWidth="1"/>
    <col min="14" max="14" width="11.140625" style="1" bestFit="1" customWidth="1"/>
    <col min="15" max="15" width="9.42578125" style="1" bestFit="1" customWidth="1"/>
    <col min="16" max="16" width="6.42578125" style="1" bestFit="1" customWidth="1"/>
    <col min="17" max="17" width="7.7109375" style="1" bestFit="1" customWidth="1"/>
    <col min="18" max="18" width="6.42578125" style="1" bestFit="1" customWidth="1"/>
    <col min="19" max="19" width="3.7109375" customWidth="1"/>
    <col min="20" max="20" width="7.28515625" bestFit="1" customWidth="1"/>
    <col min="21" max="21" width="35.7109375" customWidth="1"/>
    <col min="22" max="22" width="11.140625" bestFit="1" customWidth="1"/>
    <col min="23" max="23" width="9.42578125" bestFit="1" customWidth="1"/>
    <col min="24" max="24" width="6.42578125" bestFit="1" customWidth="1"/>
    <col min="25" max="25" width="7.7109375" bestFit="1" customWidth="1"/>
    <col min="26" max="26" width="6.42578125" bestFit="1" customWidth="1"/>
    <col min="27" max="1025" width="11.28515625" customWidth="1"/>
  </cols>
  <sheetData>
    <row r="1" spans="1:26" ht="35.1" customHeight="1" thickTop="1" thickBot="1" x14ac:dyDescent="0.3">
      <c r="B1" s="185" t="s">
        <v>222</v>
      </c>
      <c r="C1" s="186"/>
      <c r="D1" s="186"/>
      <c r="E1" s="186"/>
      <c r="F1" s="186"/>
      <c r="G1" s="186"/>
      <c r="H1" s="186"/>
      <c r="I1" s="186"/>
      <c r="J1" s="187"/>
      <c r="K1" s="80"/>
      <c r="L1" s="180" t="s">
        <v>223</v>
      </c>
      <c r="M1" s="180"/>
      <c r="N1" s="180"/>
      <c r="O1" s="180"/>
      <c r="P1" s="180"/>
      <c r="Q1" s="180"/>
      <c r="R1" s="180"/>
      <c r="T1" s="182" t="s">
        <v>245</v>
      </c>
      <c r="U1" s="183"/>
      <c r="V1" s="183"/>
      <c r="W1" s="183"/>
      <c r="X1" s="183"/>
      <c r="Y1" s="183"/>
      <c r="Z1" s="184"/>
    </row>
    <row r="2" spans="1:26" ht="39.950000000000003" customHeight="1" thickTop="1" thickBot="1" x14ac:dyDescent="0.3">
      <c r="B2" s="94" t="s">
        <v>224</v>
      </c>
      <c r="C2" s="94" t="s">
        <v>3</v>
      </c>
      <c r="D2" s="95" t="s">
        <v>225</v>
      </c>
      <c r="E2" s="94" t="s">
        <v>4</v>
      </c>
      <c r="F2" s="94" t="s">
        <v>5</v>
      </c>
      <c r="G2" s="94" t="s">
        <v>6</v>
      </c>
      <c r="H2" s="94" t="s">
        <v>7</v>
      </c>
      <c r="I2" s="94" t="s">
        <v>226</v>
      </c>
      <c r="J2" s="96" t="s">
        <v>227</v>
      </c>
      <c r="L2" s="97" t="s">
        <v>226</v>
      </c>
      <c r="M2" s="98" t="s">
        <v>3</v>
      </c>
      <c r="N2" s="97" t="s">
        <v>228</v>
      </c>
      <c r="O2" s="97" t="s">
        <v>4</v>
      </c>
      <c r="P2" s="97" t="s">
        <v>5</v>
      </c>
      <c r="Q2" s="97" t="s">
        <v>6</v>
      </c>
      <c r="R2" s="97" t="s">
        <v>7</v>
      </c>
      <c r="T2" s="99" t="s">
        <v>226</v>
      </c>
      <c r="U2" s="100" t="s">
        <v>3</v>
      </c>
      <c r="V2" s="99" t="s">
        <v>228</v>
      </c>
      <c r="W2" s="99" t="s">
        <v>4</v>
      </c>
      <c r="X2" s="99" t="s">
        <v>5</v>
      </c>
      <c r="Y2" s="99" t="s">
        <v>6</v>
      </c>
      <c r="Z2" s="99" t="s">
        <v>7</v>
      </c>
    </row>
    <row r="3" spans="1:26" ht="25.5" customHeight="1" thickTop="1" thickBot="1" x14ac:dyDescent="0.3">
      <c r="A3" s="181" t="s">
        <v>229</v>
      </c>
      <c r="B3" s="81" t="s">
        <v>230</v>
      </c>
      <c r="C3" s="82" t="e">
        <f ca="1">INDEX(INDIRECT("'"&amp;$B3&amp;"'!$A$50:$A$55"),MATCH(1,INDIRECT("'"&amp;$B3&amp;"'!$G$50:$G$55"),0))</f>
        <v>#N/A</v>
      </c>
      <c r="D3" s="82" t="str">
        <f t="shared" ref="D3:D34" ca="1" si="0">IFERROR(VLOOKUP($C3,INDIRECT("'"&amp;$B3&amp;"'!$A$50:$F$55"),2,0),"")</f>
        <v/>
      </c>
      <c r="E3" s="83" t="str">
        <f t="shared" ref="E3:E34" ca="1" si="1">IFERROR(VLOOKUP($C3,INDIRECT("'"&amp;$B3&amp;"'!$A$50:$F$55"),3,0),"")</f>
        <v/>
      </c>
      <c r="F3" s="84" t="str">
        <f t="shared" ref="F3:F34" ca="1" si="2">IFERROR(VLOOKUP($C3,INDIRECT("'"&amp;$B3&amp;"'!$A$50:$F$55"),4,0),"")</f>
        <v/>
      </c>
      <c r="G3" s="84" t="str">
        <f t="shared" ref="G3:G34" ca="1" si="3">IFERROR(VLOOKUP($C3,INDIRECT("'"&amp;$B3&amp;"'!$A$50:$F$55"),5,0),"")</f>
        <v/>
      </c>
      <c r="H3" s="82" t="str">
        <f t="shared" ref="H3:H34" ca="1" si="4">IFERROR(VLOOKUP($C3,INDIRECT("'"&amp;$B3&amp;"'!$A$50:$F$55"),6,0),"")</f>
        <v/>
      </c>
      <c r="I3" s="82" t="str">
        <f ca="1">IFERROR(RANK(J3,$J$3:$J$32)+COUNTIF($J$3:J3,J3)-1,"")</f>
        <v/>
      </c>
      <c r="J3" s="134" t="str">
        <f ca="1">IFERROR(E3+H3/100+F3/10000,"")</f>
        <v/>
      </c>
      <c r="L3" s="101">
        <v>1</v>
      </c>
      <c r="M3" s="111" t="str">
        <f t="shared" ref="M3:M22" ca="1" si="5">IFERROR(INDEX($C$3:$C$32,MATCH(L3,$I$3:$I$32,0)),"")</f>
        <v>AI</v>
      </c>
      <c r="N3" s="101" t="str">
        <f t="shared" ref="N3:N22" ca="1" si="6">IF(M3="","",VLOOKUP($M3,$C:$H,2,0))</f>
        <v>2B</v>
      </c>
      <c r="O3" s="141">
        <f t="shared" ref="O3:O22" ca="1" si="7">IF(N3="","",VLOOKUP($M3,$C:$H,3,0))</f>
        <v>0</v>
      </c>
      <c r="P3" s="142">
        <f t="shared" ref="P3:P22" ca="1" si="8">IF(O3="","",VLOOKUP($M3,$C:$H,4,0))</f>
        <v>0</v>
      </c>
      <c r="Q3" s="142">
        <f t="shared" ref="Q3:Q22" ca="1" si="9">IF(P3="","",VLOOKUP($M3,$C:$H,5,0))</f>
        <v>0</v>
      </c>
      <c r="R3" s="141">
        <f t="shared" ref="R3:R22" ca="1" si="10">IF(Q3="","",VLOOKUP($M3,$C:$H,6,0))</f>
        <v>0</v>
      </c>
      <c r="T3" s="105">
        <v>1</v>
      </c>
      <c r="U3" s="106" t="str">
        <f t="shared" ref="U3:U22" ca="1" si="11">IFERROR(INDEX($C$33:$C$62,MATCH(T3,$I$33:$I$62,0)),"")</f>
        <v>AJ</v>
      </c>
      <c r="V3" s="105" t="str">
        <f t="shared" ref="V3:V22" ca="1" si="12">IF(U3="","",VLOOKUP($U3,$C:$H,2,0))</f>
        <v>2C</v>
      </c>
      <c r="W3" s="105">
        <f t="shared" ref="W3:W22" ca="1" si="13">IF(V3="","",VLOOKUP($U3,$C:$H,3,0))</f>
        <v>0</v>
      </c>
      <c r="X3" s="107">
        <f t="shared" ref="X3:X22" ca="1" si="14">IF(W3="","",VLOOKUP($U3,$C:$H,4,0))</f>
        <v>0</v>
      </c>
      <c r="Y3" s="107">
        <f t="shared" ref="Y3:Y22" ca="1" si="15">IF(X3="","",VLOOKUP($U3,$C:$H,5,0))</f>
        <v>0</v>
      </c>
      <c r="Z3" s="105">
        <f t="shared" ref="Z3:Z22" ca="1" si="16">IF(Y3="","",VLOOKUP($U3,$C:$H,6,0))</f>
        <v>0</v>
      </c>
    </row>
    <row r="4" spans="1:26" ht="26.25" thickTop="1" thickBot="1" x14ac:dyDescent="0.3">
      <c r="A4" s="181"/>
      <c r="B4" s="81" t="str">
        <f>B3</f>
        <v>P1</v>
      </c>
      <c r="C4" s="82" t="str">
        <f ca="1">IFERROR(INDEX(INDIRECT("'"&amp;$B4&amp;"'!$A$50:$A$55"),MATCH(2,INDIRECT("'"&amp;$B4&amp;"'!$H$50:$H$55"),0)),"")</f>
        <v/>
      </c>
      <c r="D4" s="82" t="str">
        <f t="shared" ca="1" si="0"/>
        <v/>
      </c>
      <c r="E4" s="83" t="str">
        <f t="shared" ca="1" si="1"/>
        <v/>
      </c>
      <c r="F4" s="84" t="str">
        <f t="shared" ca="1" si="2"/>
        <v/>
      </c>
      <c r="G4" s="84" t="str">
        <f t="shared" ca="1" si="3"/>
        <v/>
      </c>
      <c r="H4" s="82" t="str">
        <f t="shared" ca="1" si="4"/>
        <v/>
      </c>
      <c r="I4" s="82" t="str">
        <f ca="1">IFERROR(RANK(J4,$J$3:$J$32)+COUNTIF($J$3:J4,J4)-1,"")</f>
        <v/>
      </c>
      <c r="J4" s="134" t="str">
        <f t="shared" ref="J4:J62" ca="1" si="17">IFERROR(E4+H4/100+F4/10000,"")</f>
        <v/>
      </c>
      <c r="L4" s="101">
        <v>2</v>
      </c>
      <c r="M4" s="102" t="str">
        <f t="shared" ca="1" si="5"/>
        <v>AN</v>
      </c>
      <c r="N4" s="103" t="str">
        <f t="shared" ca="1" si="6"/>
        <v>3A</v>
      </c>
      <c r="O4" s="143">
        <f t="shared" ca="1" si="7"/>
        <v>0</v>
      </c>
      <c r="P4" s="144">
        <f t="shared" ca="1" si="8"/>
        <v>0</v>
      </c>
      <c r="Q4" s="144">
        <f t="shared" ca="1" si="9"/>
        <v>0</v>
      </c>
      <c r="R4" s="143">
        <f t="shared" ca="1" si="10"/>
        <v>0</v>
      </c>
      <c r="T4" s="105">
        <v>2</v>
      </c>
      <c r="U4" s="106" t="str">
        <f t="shared" ca="1" si="11"/>
        <v>AR</v>
      </c>
      <c r="V4" s="105" t="str">
        <f t="shared" ca="1" si="12"/>
        <v>3E</v>
      </c>
      <c r="W4" s="105">
        <f t="shared" ca="1" si="13"/>
        <v>0</v>
      </c>
      <c r="X4" s="107">
        <f t="shared" ca="1" si="14"/>
        <v>0</v>
      </c>
      <c r="Y4" s="107">
        <f t="shared" ca="1" si="15"/>
        <v>0</v>
      </c>
      <c r="Z4" s="105">
        <f t="shared" ca="1" si="16"/>
        <v>0</v>
      </c>
    </row>
    <row r="5" spans="1:26" ht="25.5" customHeight="1" thickTop="1" thickBot="1" x14ac:dyDescent="0.3">
      <c r="A5" s="181"/>
      <c r="B5" s="108" t="s">
        <v>231</v>
      </c>
      <c r="C5" s="108" t="str">
        <f ca="1">INDEX(INDIRECT("'"&amp;$B5&amp;"'!$A$50:$A$55"),MATCH(1,INDIRECT("'"&amp;$B5&amp;"'!$G$50:$G$55"),0))</f>
        <v>AI</v>
      </c>
      <c r="D5" s="108" t="str">
        <f t="shared" ca="1" si="0"/>
        <v>2B</v>
      </c>
      <c r="E5" s="109">
        <f t="shared" ca="1" si="1"/>
        <v>0</v>
      </c>
      <c r="F5" s="110">
        <f t="shared" ca="1" si="2"/>
        <v>0</v>
      </c>
      <c r="G5" s="110">
        <f t="shared" ca="1" si="3"/>
        <v>0</v>
      </c>
      <c r="H5" s="108">
        <f t="shared" ca="1" si="4"/>
        <v>0</v>
      </c>
      <c r="I5" s="108">
        <f ca="1">IFERROR(RANK(J5,$J$3:$J$32)+COUNTIF($J$3:J5,J5)-1,"")</f>
        <v>1</v>
      </c>
      <c r="J5" s="135">
        <f t="shared" ca="1" si="17"/>
        <v>0</v>
      </c>
      <c r="L5" s="101">
        <v>3</v>
      </c>
      <c r="M5" s="111" t="str">
        <f t="shared" ca="1" si="5"/>
        <v>AO</v>
      </c>
      <c r="N5" s="112" t="str">
        <f t="shared" ca="1" si="6"/>
        <v>3B</v>
      </c>
      <c r="O5" s="141">
        <f t="shared" ca="1" si="7"/>
        <v>0</v>
      </c>
      <c r="P5" s="145">
        <f t="shared" ca="1" si="8"/>
        <v>0</v>
      </c>
      <c r="Q5" s="145">
        <f t="shared" ca="1" si="9"/>
        <v>0</v>
      </c>
      <c r="R5" s="141">
        <f t="shared" ca="1" si="10"/>
        <v>0</v>
      </c>
      <c r="T5" s="105">
        <v>3</v>
      </c>
      <c r="U5" s="106" t="str">
        <f t="shared" ca="1" si="11"/>
        <v>AX</v>
      </c>
      <c r="V5" s="105" t="str">
        <f t="shared" ca="1" si="12"/>
        <v>4E</v>
      </c>
      <c r="W5" s="105">
        <f t="shared" ca="1" si="13"/>
        <v>0</v>
      </c>
      <c r="X5" s="107">
        <f t="shared" ca="1" si="14"/>
        <v>0</v>
      </c>
      <c r="Y5" s="107">
        <f t="shared" ca="1" si="15"/>
        <v>0</v>
      </c>
      <c r="Z5" s="105">
        <f t="shared" ca="1" si="16"/>
        <v>0</v>
      </c>
    </row>
    <row r="6" spans="1:26" ht="26.25" thickTop="1" thickBot="1" x14ac:dyDescent="0.3">
      <c r="A6" s="181"/>
      <c r="B6" s="108" t="str">
        <f>B5</f>
        <v>P2</v>
      </c>
      <c r="C6" s="108" t="str">
        <f ca="1">IFERROR(INDEX(INDIRECT("'"&amp;$B6&amp;"'!$A$50:$A$55"),MATCH(2,INDIRECT("'"&amp;$B6&amp;"'!$H$50:$H$55"),0)),"")</f>
        <v/>
      </c>
      <c r="D6" s="108" t="str">
        <f t="shared" ca="1" si="0"/>
        <v/>
      </c>
      <c r="E6" s="109" t="str">
        <f t="shared" ca="1" si="1"/>
        <v/>
      </c>
      <c r="F6" s="110" t="str">
        <f t="shared" ca="1" si="2"/>
        <v/>
      </c>
      <c r="G6" s="110" t="str">
        <f t="shared" ca="1" si="3"/>
        <v/>
      </c>
      <c r="H6" s="108" t="str">
        <f t="shared" ca="1" si="4"/>
        <v/>
      </c>
      <c r="I6" s="108" t="str">
        <f ca="1">IFERROR(RANK(J6,$J$3:$J$32)+COUNTIF($J$3:J6,J6)-1,"")</f>
        <v/>
      </c>
      <c r="J6" s="135" t="str">
        <f t="shared" ca="1" si="17"/>
        <v/>
      </c>
      <c r="L6" s="101">
        <v>4</v>
      </c>
      <c r="M6" s="111" t="str">
        <f t="shared" ca="1" si="5"/>
        <v>AT</v>
      </c>
      <c r="N6" s="112" t="str">
        <f t="shared" ca="1" si="6"/>
        <v>4A</v>
      </c>
      <c r="O6" s="141">
        <f t="shared" ca="1" si="7"/>
        <v>0</v>
      </c>
      <c r="P6" s="142">
        <f t="shared" ca="1" si="8"/>
        <v>0</v>
      </c>
      <c r="Q6" s="142">
        <f t="shared" ca="1" si="9"/>
        <v>0</v>
      </c>
      <c r="R6" s="141">
        <f t="shared" ca="1" si="10"/>
        <v>0</v>
      </c>
      <c r="T6" s="105">
        <v>4</v>
      </c>
      <c r="U6" s="106" t="str">
        <f t="shared" ca="1" si="11"/>
        <v>BD</v>
      </c>
      <c r="V6" s="105" t="str">
        <f t="shared" ca="1" si="12"/>
        <v>5E</v>
      </c>
      <c r="W6" s="105">
        <f t="shared" ca="1" si="13"/>
        <v>0</v>
      </c>
      <c r="X6" s="107">
        <f t="shared" ca="1" si="14"/>
        <v>0</v>
      </c>
      <c r="Y6" s="107">
        <f t="shared" ca="1" si="15"/>
        <v>0</v>
      </c>
      <c r="Z6" s="105">
        <f t="shared" ca="1" si="16"/>
        <v>0</v>
      </c>
    </row>
    <row r="7" spans="1:26" ht="26.25" thickTop="1" thickBot="1" x14ac:dyDescent="0.3">
      <c r="A7" s="181"/>
      <c r="B7" s="81" t="s">
        <v>232</v>
      </c>
      <c r="C7" s="82" t="str">
        <f ca="1">INDEX(INDIRECT("'"&amp;$B7&amp;"'!$A$50:$A$55"),MATCH(1,INDIRECT("'"&amp;$B7&amp;"'!$G$50:$G$55"),0))</f>
        <v>AN</v>
      </c>
      <c r="D7" s="82" t="str">
        <f t="shared" ca="1" si="0"/>
        <v>3A</v>
      </c>
      <c r="E7" s="83">
        <f t="shared" ca="1" si="1"/>
        <v>0</v>
      </c>
      <c r="F7" s="84">
        <f t="shared" ca="1" si="2"/>
        <v>0</v>
      </c>
      <c r="G7" s="84">
        <f t="shared" ca="1" si="3"/>
        <v>0</v>
      </c>
      <c r="H7" s="82">
        <f t="shared" ca="1" si="4"/>
        <v>0</v>
      </c>
      <c r="I7" s="82">
        <f ca="1">IFERROR(RANK(J7,$J$3:$J$32)+COUNTIF($J$3:J7,J7)-1,"")</f>
        <v>2</v>
      </c>
      <c r="J7" s="134">
        <f t="shared" ca="1" si="17"/>
        <v>0</v>
      </c>
      <c r="L7" s="101">
        <v>5</v>
      </c>
      <c r="M7" s="102" t="str">
        <f t="shared" ca="1" si="5"/>
        <v>AU</v>
      </c>
      <c r="N7" s="103" t="str">
        <f t="shared" ca="1" si="6"/>
        <v>4B</v>
      </c>
      <c r="O7" s="143">
        <f t="shared" ca="1" si="7"/>
        <v>0</v>
      </c>
      <c r="P7" s="144">
        <f t="shared" ca="1" si="8"/>
        <v>0</v>
      </c>
      <c r="Q7" s="144">
        <f t="shared" ca="1" si="9"/>
        <v>0</v>
      </c>
      <c r="R7" s="143">
        <f t="shared" ca="1" si="10"/>
        <v>0</v>
      </c>
      <c r="T7" s="105">
        <v>5</v>
      </c>
      <c r="U7" s="106" t="str">
        <f t="shared" ca="1" si="11"/>
        <v>BJ</v>
      </c>
      <c r="V7" s="105" t="str">
        <f t="shared" ca="1" si="12"/>
        <v>6E</v>
      </c>
      <c r="W7" s="105">
        <f t="shared" ca="1" si="13"/>
        <v>0</v>
      </c>
      <c r="X7" s="107">
        <f t="shared" ca="1" si="14"/>
        <v>0</v>
      </c>
      <c r="Y7" s="107">
        <f t="shared" ca="1" si="15"/>
        <v>0</v>
      </c>
      <c r="Z7" s="105">
        <f t="shared" ca="1" si="16"/>
        <v>0</v>
      </c>
    </row>
    <row r="8" spans="1:26" ht="26.25" thickTop="1" thickBot="1" x14ac:dyDescent="0.3">
      <c r="A8" s="181"/>
      <c r="B8" s="81" t="str">
        <f>B7</f>
        <v>P3</v>
      </c>
      <c r="C8" s="82" t="str">
        <f ca="1">IFERROR(INDEX(INDIRECT("'"&amp;$B8&amp;"'!$A$50:$A$55"),MATCH(2,INDIRECT("'"&amp;$B8&amp;"'!$H$50:$H$55"),0)),"")</f>
        <v>AO</v>
      </c>
      <c r="D8" s="82" t="str">
        <f t="shared" ca="1" si="0"/>
        <v>3B</v>
      </c>
      <c r="E8" s="83">
        <f t="shared" ca="1" si="1"/>
        <v>0</v>
      </c>
      <c r="F8" s="84">
        <f t="shared" ca="1" si="2"/>
        <v>0</v>
      </c>
      <c r="G8" s="84">
        <f t="shared" ca="1" si="3"/>
        <v>0</v>
      </c>
      <c r="H8" s="82">
        <f t="shared" ca="1" si="4"/>
        <v>0</v>
      </c>
      <c r="I8" s="82">
        <f ca="1">IFERROR(RANK(J8,$J$3:$J$32)+COUNTIF($J$3:J8,J8)-1,"")</f>
        <v>3</v>
      </c>
      <c r="J8" s="134">
        <f t="shared" ca="1" si="17"/>
        <v>0</v>
      </c>
      <c r="L8" s="101">
        <v>6</v>
      </c>
      <c r="M8" s="102" t="str">
        <f t="shared" ca="1" si="5"/>
        <v>AZ</v>
      </c>
      <c r="N8" s="103" t="str">
        <f t="shared" ca="1" si="6"/>
        <v>5A</v>
      </c>
      <c r="O8" s="143">
        <f t="shared" ca="1" si="7"/>
        <v>0</v>
      </c>
      <c r="P8" s="144">
        <f t="shared" ca="1" si="8"/>
        <v>0</v>
      </c>
      <c r="Q8" s="144">
        <f t="shared" ca="1" si="9"/>
        <v>0</v>
      </c>
      <c r="R8" s="143">
        <f t="shared" ca="1" si="10"/>
        <v>0</v>
      </c>
      <c r="T8" s="105">
        <v>6</v>
      </c>
      <c r="U8" s="106" t="str">
        <f t="shared" ca="1" si="11"/>
        <v>BP</v>
      </c>
      <c r="V8" s="105" t="str">
        <f t="shared" ca="1" si="12"/>
        <v>7E</v>
      </c>
      <c r="W8" s="105">
        <f t="shared" ca="1" si="13"/>
        <v>0</v>
      </c>
      <c r="X8" s="107">
        <f t="shared" ca="1" si="14"/>
        <v>0</v>
      </c>
      <c r="Y8" s="107">
        <f t="shared" ca="1" si="15"/>
        <v>0</v>
      </c>
      <c r="Z8" s="105">
        <f t="shared" ca="1" si="16"/>
        <v>0</v>
      </c>
    </row>
    <row r="9" spans="1:26" ht="26.25" thickTop="1" thickBot="1" x14ac:dyDescent="0.3">
      <c r="A9" s="181"/>
      <c r="B9" s="108" t="s">
        <v>233</v>
      </c>
      <c r="C9" s="108" t="str">
        <f ca="1">INDEX(INDIRECT("'"&amp;$B9&amp;"'!$A$50:$A$55"),MATCH(1,INDIRECT("'"&amp;$B9&amp;"'!$G$50:$G$55"),0))</f>
        <v>AT</v>
      </c>
      <c r="D9" s="108" t="str">
        <f t="shared" ca="1" si="0"/>
        <v>4A</v>
      </c>
      <c r="E9" s="109">
        <f t="shared" ca="1" si="1"/>
        <v>0</v>
      </c>
      <c r="F9" s="110">
        <f t="shared" ca="1" si="2"/>
        <v>0</v>
      </c>
      <c r="G9" s="110">
        <f t="shared" ca="1" si="3"/>
        <v>0</v>
      </c>
      <c r="H9" s="108">
        <f t="shared" ca="1" si="4"/>
        <v>0</v>
      </c>
      <c r="I9" s="108">
        <f ca="1">IFERROR(RANK(J9,$J$3:$J$32)+COUNTIF($J$3:J9,J9)-1,"")</f>
        <v>4</v>
      </c>
      <c r="J9" s="135">
        <f t="shared" ca="1" si="17"/>
        <v>0</v>
      </c>
      <c r="L9" s="101">
        <v>7</v>
      </c>
      <c r="M9" s="111" t="str">
        <f t="shared" ca="1" si="5"/>
        <v>BA</v>
      </c>
      <c r="N9" s="112" t="str">
        <f t="shared" ca="1" si="6"/>
        <v>5B</v>
      </c>
      <c r="O9" s="141">
        <f t="shared" ca="1" si="7"/>
        <v>0</v>
      </c>
      <c r="P9" s="142">
        <f t="shared" ca="1" si="8"/>
        <v>0</v>
      </c>
      <c r="Q9" s="142">
        <f t="shared" ca="1" si="9"/>
        <v>0</v>
      </c>
      <c r="R9" s="141">
        <f t="shared" ca="1" si="10"/>
        <v>0</v>
      </c>
      <c r="T9" s="105">
        <v>7</v>
      </c>
      <c r="U9" s="106" t="str">
        <f t="shared" ca="1" si="11"/>
        <v>BV</v>
      </c>
      <c r="V9" s="105" t="str">
        <f t="shared" ca="1" si="12"/>
        <v>8E</v>
      </c>
      <c r="W9" s="105">
        <f t="shared" ca="1" si="13"/>
        <v>0</v>
      </c>
      <c r="X9" s="107">
        <f t="shared" ca="1" si="14"/>
        <v>0</v>
      </c>
      <c r="Y9" s="107">
        <f t="shared" ca="1" si="15"/>
        <v>0</v>
      </c>
      <c r="Z9" s="105">
        <f t="shared" ca="1" si="16"/>
        <v>0</v>
      </c>
    </row>
    <row r="10" spans="1:26" ht="26.25" thickTop="1" thickBot="1" x14ac:dyDescent="0.3">
      <c r="A10" s="181"/>
      <c r="B10" s="108" t="str">
        <f>B9</f>
        <v>P4</v>
      </c>
      <c r="C10" s="108" t="str">
        <f ca="1">IFERROR(INDEX(INDIRECT("'"&amp;$B10&amp;"'!$A$50:$A$55"),MATCH(2,INDIRECT("'"&amp;$B10&amp;"'!$H$50:$H$55"),0)),"")</f>
        <v>AU</v>
      </c>
      <c r="D10" s="108" t="str">
        <f t="shared" ca="1" si="0"/>
        <v>4B</v>
      </c>
      <c r="E10" s="109">
        <f t="shared" ca="1" si="1"/>
        <v>0</v>
      </c>
      <c r="F10" s="110">
        <f t="shared" ca="1" si="2"/>
        <v>0</v>
      </c>
      <c r="G10" s="110">
        <f t="shared" ca="1" si="3"/>
        <v>0</v>
      </c>
      <c r="H10" s="108">
        <f t="shared" ca="1" si="4"/>
        <v>0</v>
      </c>
      <c r="I10" s="108">
        <f ca="1">IFERROR(RANK(J10,$J$3:$J$32)+COUNTIF($J$3:J10,J10)-1,"")</f>
        <v>5</v>
      </c>
      <c r="J10" s="135">
        <f t="shared" ca="1" si="17"/>
        <v>0</v>
      </c>
      <c r="L10" s="101">
        <v>8</v>
      </c>
      <c r="M10" s="111" t="str">
        <f t="shared" ca="1" si="5"/>
        <v>BF</v>
      </c>
      <c r="N10" s="101" t="str">
        <f t="shared" ca="1" si="6"/>
        <v>6A</v>
      </c>
      <c r="O10" s="141">
        <f t="shared" ca="1" si="7"/>
        <v>0</v>
      </c>
      <c r="P10" s="142">
        <f t="shared" ca="1" si="8"/>
        <v>0</v>
      </c>
      <c r="Q10" s="142">
        <f t="shared" ca="1" si="9"/>
        <v>0</v>
      </c>
      <c r="R10" s="141">
        <f t="shared" ca="1" si="10"/>
        <v>0</v>
      </c>
      <c r="T10" s="105">
        <v>8</v>
      </c>
      <c r="U10" s="106" t="str">
        <f t="shared" ca="1" si="11"/>
        <v>CB</v>
      </c>
      <c r="V10" s="105" t="str">
        <f t="shared" ca="1" si="12"/>
        <v>9E</v>
      </c>
      <c r="W10" s="105">
        <f t="shared" ca="1" si="13"/>
        <v>0</v>
      </c>
      <c r="X10" s="107">
        <f t="shared" ca="1" si="14"/>
        <v>0</v>
      </c>
      <c r="Y10" s="107">
        <f t="shared" ca="1" si="15"/>
        <v>0</v>
      </c>
      <c r="Z10" s="105">
        <f t="shared" ca="1" si="16"/>
        <v>0</v>
      </c>
    </row>
    <row r="11" spans="1:26" ht="26.25" thickTop="1" thickBot="1" x14ac:dyDescent="0.3">
      <c r="A11" s="181"/>
      <c r="B11" s="81" t="s">
        <v>234</v>
      </c>
      <c r="C11" s="82" t="str">
        <f ca="1">INDEX(INDIRECT("'"&amp;$B11&amp;"'!$A$50:$A$55"),MATCH(1,INDIRECT("'"&amp;$B11&amp;"'!$G$50:$G$55"),0))</f>
        <v>AZ</v>
      </c>
      <c r="D11" s="82" t="str">
        <f t="shared" ca="1" si="0"/>
        <v>5A</v>
      </c>
      <c r="E11" s="83">
        <f t="shared" ca="1" si="1"/>
        <v>0</v>
      </c>
      <c r="F11" s="84">
        <f t="shared" ca="1" si="2"/>
        <v>0</v>
      </c>
      <c r="G11" s="84">
        <f t="shared" ca="1" si="3"/>
        <v>0</v>
      </c>
      <c r="H11" s="82">
        <f t="shared" ca="1" si="4"/>
        <v>0</v>
      </c>
      <c r="I11" s="82">
        <f ca="1">IFERROR(RANK(J11,$J$3:$J$32)+COUNTIF($J$3:J11,J11)-1,"")</f>
        <v>6</v>
      </c>
      <c r="J11" s="134">
        <f t="shared" ca="1" si="17"/>
        <v>0</v>
      </c>
      <c r="L11" s="104">
        <v>9</v>
      </c>
      <c r="M11" s="111" t="str">
        <f t="shared" ca="1" si="5"/>
        <v>BG</v>
      </c>
      <c r="N11" s="112" t="str">
        <f t="shared" ca="1" si="6"/>
        <v>6B</v>
      </c>
      <c r="O11" s="141">
        <f t="shared" ca="1" si="7"/>
        <v>0</v>
      </c>
      <c r="P11" s="142">
        <f t="shared" ca="1" si="8"/>
        <v>0</v>
      </c>
      <c r="Q11" s="142">
        <f t="shared" ca="1" si="9"/>
        <v>0</v>
      </c>
      <c r="R11" s="143">
        <f t="shared" ca="1" si="10"/>
        <v>0</v>
      </c>
      <c r="T11" s="105">
        <v>9</v>
      </c>
      <c r="U11" s="106" t="str">
        <f t="shared" ca="1" si="11"/>
        <v>CH</v>
      </c>
      <c r="V11" s="105" t="str">
        <f t="shared" ca="1" si="12"/>
        <v>10E</v>
      </c>
      <c r="W11" s="105">
        <f t="shared" ca="1" si="13"/>
        <v>0</v>
      </c>
      <c r="X11" s="107">
        <f t="shared" ca="1" si="14"/>
        <v>0</v>
      </c>
      <c r="Y11" s="107">
        <f t="shared" ca="1" si="15"/>
        <v>0</v>
      </c>
      <c r="Z11" s="105">
        <f t="shared" ca="1" si="16"/>
        <v>0</v>
      </c>
    </row>
    <row r="12" spans="1:26" ht="26.25" thickTop="1" thickBot="1" x14ac:dyDescent="0.3">
      <c r="A12" s="181"/>
      <c r="B12" s="81" t="str">
        <f>B11</f>
        <v>P5</v>
      </c>
      <c r="C12" s="82" t="str">
        <f ca="1">IFERROR(INDEX(INDIRECT("'"&amp;$B12&amp;"'!$A$50:$A$55"),MATCH(2,INDIRECT("'"&amp;$B12&amp;"'!$H$50:$H$55"),0)),"")</f>
        <v>BA</v>
      </c>
      <c r="D12" s="82" t="str">
        <f t="shared" ca="1" si="0"/>
        <v>5B</v>
      </c>
      <c r="E12" s="83">
        <f t="shared" ca="1" si="1"/>
        <v>0</v>
      </c>
      <c r="F12" s="84">
        <f t="shared" ca="1" si="2"/>
        <v>0</v>
      </c>
      <c r="G12" s="84">
        <f t="shared" ca="1" si="3"/>
        <v>0</v>
      </c>
      <c r="H12" s="82">
        <f t="shared" ca="1" si="4"/>
        <v>0</v>
      </c>
      <c r="I12" s="82">
        <f ca="1">IFERROR(RANK(J12,$J$3:$J$32)+COUNTIF($J$3:J12,J12)-1,"")</f>
        <v>7</v>
      </c>
      <c r="J12" s="134">
        <f t="shared" ca="1" si="17"/>
        <v>0</v>
      </c>
      <c r="L12" s="104">
        <v>10</v>
      </c>
      <c r="M12" s="102" t="str">
        <f t="shared" ca="1" si="5"/>
        <v>BL</v>
      </c>
      <c r="N12" s="103" t="str">
        <f t="shared" ca="1" si="6"/>
        <v>7A</v>
      </c>
      <c r="O12" s="143">
        <f t="shared" ca="1" si="7"/>
        <v>0</v>
      </c>
      <c r="P12" s="144">
        <f t="shared" ca="1" si="8"/>
        <v>0</v>
      </c>
      <c r="Q12" s="144">
        <f t="shared" ca="1" si="9"/>
        <v>0</v>
      </c>
      <c r="R12" s="143">
        <f t="shared" ca="1" si="10"/>
        <v>0</v>
      </c>
      <c r="T12" s="105">
        <v>10</v>
      </c>
      <c r="U12" s="106" t="str">
        <f t="shared" ca="1" si="11"/>
        <v>CN</v>
      </c>
      <c r="V12" s="105" t="str">
        <f t="shared" ca="1" si="12"/>
        <v>11E</v>
      </c>
      <c r="W12" s="105">
        <f t="shared" ca="1" si="13"/>
        <v>0</v>
      </c>
      <c r="X12" s="107">
        <f t="shared" ca="1" si="14"/>
        <v>0</v>
      </c>
      <c r="Y12" s="107">
        <f t="shared" ca="1" si="15"/>
        <v>0</v>
      </c>
      <c r="Z12" s="105">
        <f t="shared" ca="1" si="16"/>
        <v>0</v>
      </c>
    </row>
    <row r="13" spans="1:26" ht="26.25" thickTop="1" thickBot="1" x14ac:dyDescent="0.3">
      <c r="A13" s="181"/>
      <c r="B13" s="108" t="s">
        <v>235</v>
      </c>
      <c r="C13" s="108" t="str">
        <f ca="1">INDEX(INDIRECT("'"&amp;$B13&amp;"'!$A$50:$A$55"),MATCH(1,INDIRECT("'"&amp;$B13&amp;"'!$G$50:$G$55"),0))</f>
        <v>BF</v>
      </c>
      <c r="D13" s="108" t="str">
        <f t="shared" ca="1" si="0"/>
        <v>6A</v>
      </c>
      <c r="E13" s="109">
        <f t="shared" ca="1" si="1"/>
        <v>0</v>
      </c>
      <c r="F13" s="110">
        <f t="shared" ca="1" si="2"/>
        <v>0</v>
      </c>
      <c r="G13" s="110">
        <f t="shared" ca="1" si="3"/>
        <v>0</v>
      </c>
      <c r="H13" s="108">
        <f t="shared" ca="1" si="4"/>
        <v>0</v>
      </c>
      <c r="I13" s="108">
        <f ca="1">IFERROR(RANK(J13,$J$3:$J$32)+COUNTIF($J$3:J13,J13)-1,"")</f>
        <v>8</v>
      </c>
      <c r="J13" s="135">
        <f t="shared" ca="1" si="17"/>
        <v>0</v>
      </c>
      <c r="L13" s="104">
        <v>11</v>
      </c>
      <c r="M13" s="102" t="str">
        <f t="shared" ca="1" si="5"/>
        <v>BM</v>
      </c>
      <c r="N13" s="103" t="str">
        <f t="shared" ca="1" si="6"/>
        <v>7B</v>
      </c>
      <c r="O13" s="143">
        <f t="shared" ca="1" si="7"/>
        <v>0</v>
      </c>
      <c r="P13" s="144">
        <f t="shared" ca="1" si="8"/>
        <v>0</v>
      </c>
      <c r="Q13" s="144">
        <f t="shared" ca="1" si="9"/>
        <v>0</v>
      </c>
      <c r="R13" s="143">
        <f t="shared" ca="1" si="10"/>
        <v>0</v>
      </c>
      <c r="T13" s="105">
        <v>11</v>
      </c>
      <c r="U13" s="106" t="str">
        <f t="shared" ca="1" si="11"/>
        <v>CT</v>
      </c>
      <c r="V13" s="105" t="str">
        <f t="shared" ca="1" si="12"/>
        <v>12E</v>
      </c>
      <c r="W13" s="105">
        <f t="shared" ca="1" si="13"/>
        <v>0</v>
      </c>
      <c r="X13" s="107">
        <f t="shared" ca="1" si="14"/>
        <v>0</v>
      </c>
      <c r="Y13" s="107">
        <f t="shared" ca="1" si="15"/>
        <v>0</v>
      </c>
      <c r="Z13" s="105">
        <f t="shared" ca="1" si="16"/>
        <v>0</v>
      </c>
    </row>
    <row r="14" spans="1:26" ht="26.25" thickTop="1" thickBot="1" x14ac:dyDescent="0.3">
      <c r="A14" s="181"/>
      <c r="B14" s="108" t="str">
        <f>B13</f>
        <v>P6</v>
      </c>
      <c r="C14" s="108" t="str">
        <f ca="1">IFERROR(INDEX(INDIRECT("'"&amp;$B14&amp;"'!$A$50:$A$55"),MATCH(2,INDIRECT("'"&amp;$B14&amp;"'!$H$50:$H$55"),0)),"")</f>
        <v>BG</v>
      </c>
      <c r="D14" s="108" t="str">
        <f t="shared" ca="1" si="0"/>
        <v>6B</v>
      </c>
      <c r="E14" s="109">
        <f t="shared" ca="1" si="1"/>
        <v>0</v>
      </c>
      <c r="F14" s="110">
        <f t="shared" ca="1" si="2"/>
        <v>0</v>
      </c>
      <c r="G14" s="110">
        <f t="shared" ca="1" si="3"/>
        <v>0</v>
      </c>
      <c r="H14" s="108">
        <f t="shared" ca="1" si="4"/>
        <v>0</v>
      </c>
      <c r="I14" s="108">
        <f ca="1">IFERROR(RANK(J14,$J$3:$J$32)+COUNTIF($J$3:J14,J14)-1,"")</f>
        <v>9</v>
      </c>
      <c r="J14" s="135">
        <f t="shared" ca="1" si="17"/>
        <v>0</v>
      </c>
      <c r="L14" s="104">
        <v>12</v>
      </c>
      <c r="M14" s="102" t="str">
        <f t="shared" ca="1" si="5"/>
        <v>BR</v>
      </c>
      <c r="N14" s="103" t="str">
        <f t="shared" ca="1" si="6"/>
        <v>8A</v>
      </c>
      <c r="O14" s="143">
        <f t="shared" ca="1" si="7"/>
        <v>0</v>
      </c>
      <c r="P14" s="144">
        <f t="shared" ca="1" si="8"/>
        <v>0</v>
      </c>
      <c r="Q14" s="144">
        <f t="shared" ca="1" si="9"/>
        <v>0</v>
      </c>
      <c r="R14" s="143">
        <f t="shared" ca="1" si="10"/>
        <v>0</v>
      </c>
      <c r="T14" s="105">
        <v>12</v>
      </c>
      <c r="U14" s="106" t="str">
        <f t="shared" ca="1" si="11"/>
        <v>CZ</v>
      </c>
      <c r="V14" s="105" t="str">
        <f t="shared" ca="1" si="12"/>
        <v>13E</v>
      </c>
      <c r="W14" s="105">
        <f t="shared" ca="1" si="13"/>
        <v>0</v>
      </c>
      <c r="X14" s="107">
        <f t="shared" ca="1" si="14"/>
        <v>0</v>
      </c>
      <c r="Y14" s="107">
        <f t="shared" ca="1" si="15"/>
        <v>0</v>
      </c>
      <c r="Z14" s="105">
        <f t="shared" ca="1" si="16"/>
        <v>0</v>
      </c>
    </row>
    <row r="15" spans="1:26" ht="26.25" thickTop="1" thickBot="1" x14ac:dyDescent="0.3">
      <c r="A15" s="181"/>
      <c r="B15" s="81" t="s">
        <v>236</v>
      </c>
      <c r="C15" s="82" t="str">
        <f ca="1">INDEX(INDIRECT("'"&amp;$B15&amp;"'!$A$50:$A$55"),MATCH(1,INDIRECT("'"&amp;$B15&amp;"'!$G$50:$G$55"),0))</f>
        <v>BL</v>
      </c>
      <c r="D15" s="82" t="str">
        <f t="shared" ca="1" si="0"/>
        <v>7A</v>
      </c>
      <c r="E15" s="83">
        <f t="shared" ca="1" si="1"/>
        <v>0</v>
      </c>
      <c r="F15" s="84">
        <f t="shared" ca="1" si="2"/>
        <v>0</v>
      </c>
      <c r="G15" s="84">
        <f t="shared" ca="1" si="3"/>
        <v>0</v>
      </c>
      <c r="H15" s="82">
        <f t="shared" ca="1" si="4"/>
        <v>0</v>
      </c>
      <c r="I15" s="82">
        <f ca="1">IFERROR(RANK(J15,$J$3:$J$32)+COUNTIF($J$3:J15,J15)-1,"")</f>
        <v>10</v>
      </c>
      <c r="J15" s="134">
        <f t="shared" ca="1" si="17"/>
        <v>0</v>
      </c>
      <c r="L15" s="104">
        <v>13</v>
      </c>
      <c r="M15" s="111" t="str">
        <f t="shared" ca="1" si="5"/>
        <v>BS</v>
      </c>
      <c r="N15" s="112" t="str">
        <f t="shared" ca="1" si="6"/>
        <v>8B</v>
      </c>
      <c r="O15" s="141">
        <f t="shared" ca="1" si="7"/>
        <v>0</v>
      </c>
      <c r="P15" s="142">
        <f t="shared" ca="1" si="8"/>
        <v>0</v>
      </c>
      <c r="Q15" s="142">
        <f t="shared" ca="1" si="9"/>
        <v>0</v>
      </c>
      <c r="R15" s="141">
        <f t="shared" ca="1" si="10"/>
        <v>0</v>
      </c>
      <c r="T15" s="105">
        <v>13</v>
      </c>
      <c r="U15" s="106" t="str">
        <f t="shared" ca="1" si="11"/>
        <v>DH</v>
      </c>
      <c r="V15" s="105" t="str">
        <f t="shared" ca="1" si="12"/>
        <v>14E</v>
      </c>
      <c r="W15" s="105">
        <f t="shared" ca="1" si="13"/>
        <v>0</v>
      </c>
      <c r="X15" s="107">
        <f t="shared" ca="1" si="14"/>
        <v>0</v>
      </c>
      <c r="Y15" s="107">
        <f t="shared" ca="1" si="15"/>
        <v>0</v>
      </c>
      <c r="Z15" s="105">
        <f t="shared" ca="1" si="16"/>
        <v>0</v>
      </c>
    </row>
    <row r="16" spans="1:26" ht="26.25" thickTop="1" thickBot="1" x14ac:dyDescent="0.3">
      <c r="A16" s="181"/>
      <c r="B16" s="81" t="str">
        <f>B15</f>
        <v>P7</v>
      </c>
      <c r="C16" s="82" t="str">
        <f ca="1">IFERROR(INDEX(INDIRECT("'"&amp;$B16&amp;"'!$A$50:$A$55"),MATCH(2,INDIRECT("'"&amp;$B16&amp;"'!$H$50:$H$55"),0)),"")</f>
        <v>BM</v>
      </c>
      <c r="D16" s="82" t="str">
        <f t="shared" ca="1" si="0"/>
        <v>7B</v>
      </c>
      <c r="E16" s="83">
        <f t="shared" ca="1" si="1"/>
        <v>0</v>
      </c>
      <c r="F16" s="84">
        <f t="shared" ca="1" si="2"/>
        <v>0</v>
      </c>
      <c r="G16" s="84">
        <f t="shared" ca="1" si="3"/>
        <v>0</v>
      </c>
      <c r="H16" s="82">
        <f t="shared" ca="1" si="4"/>
        <v>0</v>
      </c>
      <c r="I16" s="82">
        <f ca="1">IFERROR(RANK(J16,$J$3:$J$32)+COUNTIF($J$3:J16,J16)-1,"")</f>
        <v>11</v>
      </c>
      <c r="J16" s="134">
        <f t="shared" ca="1" si="17"/>
        <v>0</v>
      </c>
      <c r="L16" s="104">
        <v>14</v>
      </c>
      <c r="M16" s="102" t="str">
        <f t="shared" ca="1" si="5"/>
        <v>BX</v>
      </c>
      <c r="N16" s="103" t="str">
        <f t="shared" ca="1" si="6"/>
        <v>9A</v>
      </c>
      <c r="O16" s="143">
        <f t="shared" ca="1" si="7"/>
        <v>0</v>
      </c>
      <c r="P16" s="144">
        <f t="shared" ca="1" si="8"/>
        <v>0</v>
      </c>
      <c r="Q16" s="144">
        <f t="shared" ca="1" si="9"/>
        <v>0</v>
      </c>
      <c r="R16" s="141">
        <f t="shared" ca="1" si="10"/>
        <v>0</v>
      </c>
      <c r="T16" s="105">
        <v>14</v>
      </c>
      <c r="U16" s="106" t="str">
        <f t="shared" ca="1" si="11"/>
        <v>DN</v>
      </c>
      <c r="V16" s="105" t="str">
        <f t="shared" ca="1" si="12"/>
        <v>15E</v>
      </c>
      <c r="W16" s="105">
        <f t="shared" ca="1" si="13"/>
        <v>0</v>
      </c>
      <c r="X16" s="107">
        <f t="shared" ca="1" si="14"/>
        <v>0</v>
      </c>
      <c r="Y16" s="107">
        <f t="shared" ca="1" si="15"/>
        <v>0</v>
      </c>
      <c r="Z16" s="105">
        <f t="shared" ca="1" si="16"/>
        <v>0</v>
      </c>
    </row>
    <row r="17" spans="1:26" ht="26.25" thickTop="1" thickBot="1" x14ac:dyDescent="0.3">
      <c r="A17" s="181"/>
      <c r="B17" s="108" t="s">
        <v>237</v>
      </c>
      <c r="C17" s="108" t="str">
        <f ca="1">INDEX(INDIRECT("'"&amp;$B17&amp;"'!$A$50:$A$55"),MATCH(1,INDIRECT("'"&amp;$B17&amp;"'!$G$50:$G$55"),0))</f>
        <v>BR</v>
      </c>
      <c r="D17" s="108" t="str">
        <f t="shared" ca="1" si="0"/>
        <v>8A</v>
      </c>
      <c r="E17" s="109">
        <f t="shared" ca="1" si="1"/>
        <v>0</v>
      </c>
      <c r="F17" s="110">
        <f t="shared" ca="1" si="2"/>
        <v>0</v>
      </c>
      <c r="G17" s="110">
        <f t="shared" ca="1" si="3"/>
        <v>0</v>
      </c>
      <c r="H17" s="108">
        <f t="shared" ca="1" si="4"/>
        <v>0</v>
      </c>
      <c r="I17" s="108">
        <f ca="1">IFERROR(RANK(J17,$J$3:$J$32)+COUNTIF($J$3:J17,J17)-1,"")</f>
        <v>12</v>
      </c>
      <c r="J17" s="135">
        <f t="shared" ca="1" si="17"/>
        <v>0</v>
      </c>
      <c r="L17" s="104">
        <v>15</v>
      </c>
      <c r="M17" s="102" t="str">
        <f t="shared" ca="1" si="5"/>
        <v>BY</v>
      </c>
      <c r="N17" s="103" t="str">
        <f t="shared" ca="1" si="6"/>
        <v>9B</v>
      </c>
      <c r="O17" s="143">
        <f t="shared" ca="1" si="7"/>
        <v>0</v>
      </c>
      <c r="P17" s="144">
        <f t="shared" ca="1" si="8"/>
        <v>0</v>
      </c>
      <c r="Q17" s="144">
        <f t="shared" ca="1" si="9"/>
        <v>0</v>
      </c>
      <c r="R17" s="143">
        <f t="shared" ca="1" si="10"/>
        <v>0</v>
      </c>
      <c r="T17" s="105">
        <v>15</v>
      </c>
      <c r="U17" s="106" t="str">
        <f t="shared" ca="1" si="11"/>
        <v/>
      </c>
      <c r="V17" s="105" t="str">
        <f t="shared" ca="1" si="12"/>
        <v/>
      </c>
      <c r="W17" s="105" t="str">
        <f t="shared" ca="1" si="13"/>
        <v/>
      </c>
      <c r="X17" s="107" t="str">
        <f t="shared" ca="1" si="14"/>
        <v/>
      </c>
      <c r="Y17" s="107" t="str">
        <f t="shared" ca="1" si="15"/>
        <v/>
      </c>
      <c r="Z17" s="105" t="str">
        <f t="shared" ca="1" si="16"/>
        <v/>
      </c>
    </row>
    <row r="18" spans="1:26" ht="26.25" thickTop="1" thickBot="1" x14ac:dyDescent="0.3">
      <c r="A18" s="181"/>
      <c r="B18" s="108" t="str">
        <f>B17</f>
        <v>P8</v>
      </c>
      <c r="C18" s="108" t="str">
        <f ca="1">IFERROR(INDEX(INDIRECT("'"&amp;$B18&amp;"'!$A$50:$A$55"),MATCH(2,INDIRECT("'"&amp;$B18&amp;"'!$H$50:$H$55"),0)),"")</f>
        <v>BS</v>
      </c>
      <c r="D18" s="108" t="str">
        <f t="shared" ca="1" si="0"/>
        <v>8B</v>
      </c>
      <c r="E18" s="109">
        <f t="shared" ca="1" si="1"/>
        <v>0</v>
      </c>
      <c r="F18" s="110">
        <f t="shared" ca="1" si="2"/>
        <v>0</v>
      </c>
      <c r="G18" s="110">
        <f t="shared" ca="1" si="3"/>
        <v>0</v>
      </c>
      <c r="H18" s="108">
        <f t="shared" ca="1" si="4"/>
        <v>0</v>
      </c>
      <c r="I18" s="108">
        <f ca="1">IFERROR(RANK(J18,$J$3:$J$32)+COUNTIF($J$3:J18,J18)-1,"")</f>
        <v>13</v>
      </c>
      <c r="J18" s="135">
        <f t="shared" ca="1" si="17"/>
        <v>0</v>
      </c>
      <c r="L18" s="104">
        <v>16</v>
      </c>
      <c r="M18" s="102" t="str">
        <f t="shared" ca="1" si="5"/>
        <v>CD</v>
      </c>
      <c r="N18" s="103" t="str">
        <f t="shared" ca="1" si="6"/>
        <v>10A</v>
      </c>
      <c r="O18" s="143">
        <f t="shared" ca="1" si="7"/>
        <v>0</v>
      </c>
      <c r="P18" s="144">
        <f t="shared" ca="1" si="8"/>
        <v>0</v>
      </c>
      <c r="Q18" s="144">
        <f t="shared" ca="1" si="9"/>
        <v>0</v>
      </c>
      <c r="R18" s="143">
        <f t="shared" ca="1" si="10"/>
        <v>0</v>
      </c>
      <c r="T18" s="105">
        <v>16</v>
      </c>
      <c r="U18" s="106" t="str">
        <f t="shared" ca="1" si="11"/>
        <v/>
      </c>
      <c r="V18" s="105" t="str">
        <f t="shared" ca="1" si="12"/>
        <v/>
      </c>
      <c r="W18" s="105" t="str">
        <f t="shared" ca="1" si="13"/>
        <v/>
      </c>
      <c r="X18" s="107" t="str">
        <f t="shared" ca="1" si="14"/>
        <v/>
      </c>
      <c r="Y18" s="107" t="str">
        <f t="shared" ca="1" si="15"/>
        <v/>
      </c>
      <c r="Z18" s="105" t="str">
        <f t="shared" ca="1" si="16"/>
        <v/>
      </c>
    </row>
    <row r="19" spans="1:26" ht="26.25" customHeight="1" thickTop="1" thickBot="1" x14ac:dyDescent="0.3">
      <c r="A19" s="181"/>
      <c r="B19" s="81" t="s">
        <v>238</v>
      </c>
      <c r="C19" s="82" t="str">
        <f ca="1">INDEX(INDIRECT("'"&amp;$B19&amp;"'!$A$50:$A$55"),MATCH(1,INDIRECT("'"&amp;$B19&amp;"'!$G$50:$G$55"),0))</f>
        <v>BX</v>
      </c>
      <c r="D19" s="82" t="str">
        <f t="shared" ca="1" si="0"/>
        <v>9A</v>
      </c>
      <c r="E19" s="83">
        <f t="shared" ca="1" si="1"/>
        <v>0</v>
      </c>
      <c r="F19" s="84">
        <f t="shared" ca="1" si="2"/>
        <v>0</v>
      </c>
      <c r="G19" s="84">
        <f t="shared" ca="1" si="3"/>
        <v>0</v>
      </c>
      <c r="H19" s="82">
        <f t="shared" ca="1" si="4"/>
        <v>0</v>
      </c>
      <c r="I19" s="82">
        <f ca="1">IFERROR(RANK(J19,$J$3:$J$32)+COUNTIF($J$3:J19,J19)-1,"")</f>
        <v>14</v>
      </c>
      <c r="J19" s="134">
        <f t="shared" ca="1" si="17"/>
        <v>0</v>
      </c>
      <c r="L19" s="104">
        <v>17</v>
      </c>
      <c r="M19" s="111" t="str">
        <f t="shared" ca="1" si="5"/>
        <v>CE</v>
      </c>
      <c r="N19" s="112" t="str">
        <f t="shared" ca="1" si="6"/>
        <v>10B</v>
      </c>
      <c r="O19" s="141">
        <f t="shared" ca="1" si="7"/>
        <v>0</v>
      </c>
      <c r="P19" s="142">
        <f t="shared" ca="1" si="8"/>
        <v>0</v>
      </c>
      <c r="Q19" s="142">
        <f t="shared" ca="1" si="9"/>
        <v>0</v>
      </c>
      <c r="R19" s="143">
        <f t="shared" ca="1" si="10"/>
        <v>0</v>
      </c>
      <c r="T19" s="105">
        <v>17</v>
      </c>
      <c r="U19" s="106" t="str">
        <f t="shared" ca="1" si="11"/>
        <v/>
      </c>
      <c r="V19" s="105" t="str">
        <f t="shared" ca="1" si="12"/>
        <v/>
      </c>
      <c r="W19" s="105" t="str">
        <f t="shared" ca="1" si="13"/>
        <v/>
      </c>
      <c r="X19" s="107" t="str">
        <f t="shared" ca="1" si="14"/>
        <v/>
      </c>
      <c r="Y19" s="107" t="str">
        <f t="shared" ca="1" si="15"/>
        <v/>
      </c>
      <c r="Z19" s="105" t="str">
        <f t="shared" ca="1" si="16"/>
        <v/>
      </c>
    </row>
    <row r="20" spans="1:26" ht="26.25" thickTop="1" thickBot="1" x14ac:dyDescent="0.3">
      <c r="A20" s="181"/>
      <c r="B20" s="81" t="str">
        <f>B19</f>
        <v>P9</v>
      </c>
      <c r="C20" s="82" t="str">
        <f ca="1">IFERROR(INDEX(INDIRECT("'"&amp;$B20&amp;"'!$A$50:$A$55"),MATCH(2,INDIRECT("'"&amp;$B20&amp;"'!$H$50:$H$55"),0)),"")</f>
        <v>BY</v>
      </c>
      <c r="D20" s="82" t="str">
        <f t="shared" ca="1" si="0"/>
        <v>9B</v>
      </c>
      <c r="E20" s="83">
        <f t="shared" ca="1" si="1"/>
        <v>0</v>
      </c>
      <c r="F20" s="84">
        <f t="shared" ca="1" si="2"/>
        <v>0</v>
      </c>
      <c r="G20" s="84">
        <f t="shared" ca="1" si="3"/>
        <v>0</v>
      </c>
      <c r="H20" s="82">
        <f t="shared" ca="1" si="4"/>
        <v>0</v>
      </c>
      <c r="I20" s="82">
        <f ca="1">IFERROR(RANK(J20,$J$3:$J$32)+COUNTIF($J$3:J20,J20)-1,"")</f>
        <v>15</v>
      </c>
      <c r="J20" s="134">
        <f t="shared" ca="1" si="17"/>
        <v>0</v>
      </c>
      <c r="L20" s="104">
        <v>18</v>
      </c>
      <c r="M20" s="102" t="str">
        <f t="shared" ca="1" si="5"/>
        <v>CJ</v>
      </c>
      <c r="N20" s="103" t="str">
        <f t="shared" ca="1" si="6"/>
        <v>11A</v>
      </c>
      <c r="O20" s="143">
        <f t="shared" ca="1" si="7"/>
        <v>0</v>
      </c>
      <c r="P20" s="144">
        <f t="shared" ca="1" si="8"/>
        <v>0</v>
      </c>
      <c r="Q20" s="144">
        <f t="shared" ca="1" si="9"/>
        <v>0</v>
      </c>
      <c r="R20" s="143">
        <f t="shared" ca="1" si="10"/>
        <v>0</v>
      </c>
      <c r="T20" s="105">
        <v>18</v>
      </c>
      <c r="U20" s="106" t="str">
        <f t="shared" ca="1" si="11"/>
        <v/>
      </c>
      <c r="V20" s="105" t="str">
        <f t="shared" ca="1" si="12"/>
        <v/>
      </c>
      <c r="W20" s="105" t="str">
        <f t="shared" ca="1" si="13"/>
        <v/>
      </c>
      <c r="X20" s="107" t="str">
        <f t="shared" ca="1" si="14"/>
        <v/>
      </c>
      <c r="Y20" s="107" t="str">
        <f t="shared" ca="1" si="15"/>
        <v/>
      </c>
      <c r="Z20" s="105" t="str">
        <f t="shared" ca="1" si="16"/>
        <v/>
      </c>
    </row>
    <row r="21" spans="1:26" ht="26.25" thickTop="1" thickBot="1" x14ac:dyDescent="0.3">
      <c r="A21" s="181"/>
      <c r="B21" s="108" t="s">
        <v>239</v>
      </c>
      <c r="C21" s="108" t="str">
        <f ca="1">INDEX(INDIRECT("'"&amp;$B21&amp;"'!$A$50:$A$55"),MATCH(1,INDIRECT("'"&amp;$B21&amp;"'!$G$50:$G$55"),0))</f>
        <v>CD</v>
      </c>
      <c r="D21" s="108" t="str">
        <f t="shared" ca="1" si="0"/>
        <v>10A</v>
      </c>
      <c r="E21" s="109">
        <f t="shared" ca="1" si="1"/>
        <v>0</v>
      </c>
      <c r="F21" s="110">
        <f t="shared" ca="1" si="2"/>
        <v>0</v>
      </c>
      <c r="G21" s="110">
        <f t="shared" ca="1" si="3"/>
        <v>0</v>
      </c>
      <c r="H21" s="108">
        <f t="shared" ca="1" si="4"/>
        <v>0</v>
      </c>
      <c r="I21" s="108">
        <f ca="1">IFERROR(RANK(J21,$J$3:$J$32)+COUNTIF($J$3:J21,J21)-1,"")</f>
        <v>16</v>
      </c>
      <c r="J21" s="135">
        <f t="shared" ca="1" si="17"/>
        <v>0</v>
      </c>
      <c r="L21" s="104">
        <v>19</v>
      </c>
      <c r="M21" s="102" t="str">
        <f t="shared" ca="1" si="5"/>
        <v>CK</v>
      </c>
      <c r="N21" s="103" t="str">
        <f t="shared" ca="1" si="6"/>
        <v>11B</v>
      </c>
      <c r="O21" s="143">
        <f t="shared" ca="1" si="7"/>
        <v>0</v>
      </c>
      <c r="P21" s="144">
        <f t="shared" ca="1" si="8"/>
        <v>0</v>
      </c>
      <c r="Q21" s="144">
        <f t="shared" ca="1" si="9"/>
        <v>0</v>
      </c>
      <c r="R21" s="141">
        <f t="shared" ca="1" si="10"/>
        <v>0</v>
      </c>
      <c r="T21" s="105">
        <v>19</v>
      </c>
      <c r="U21" s="106" t="str">
        <f t="shared" ca="1" si="11"/>
        <v/>
      </c>
      <c r="V21" s="105" t="str">
        <f t="shared" ca="1" si="12"/>
        <v/>
      </c>
      <c r="W21" s="105" t="str">
        <f t="shared" ca="1" si="13"/>
        <v/>
      </c>
      <c r="X21" s="107" t="str">
        <f t="shared" ca="1" si="14"/>
        <v/>
      </c>
      <c r="Y21" s="107" t="str">
        <f t="shared" ca="1" si="15"/>
        <v/>
      </c>
      <c r="Z21" s="105" t="str">
        <f t="shared" ca="1" si="16"/>
        <v/>
      </c>
    </row>
    <row r="22" spans="1:26" ht="26.25" thickTop="1" thickBot="1" x14ac:dyDescent="0.3">
      <c r="A22" s="181"/>
      <c r="B22" s="108" t="str">
        <f>B21</f>
        <v>P10</v>
      </c>
      <c r="C22" s="108" t="str">
        <f ca="1">IFERROR(INDEX(INDIRECT("'"&amp;$B22&amp;"'!$A$50:$A$55"),MATCH(2,INDIRECT("'"&amp;$B22&amp;"'!$H$50:$H$55"),0)),"")</f>
        <v>CE</v>
      </c>
      <c r="D22" s="108" t="str">
        <f t="shared" ca="1" si="0"/>
        <v>10B</v>
      </c>
      <c r="E22" s="109">
        <f t="shared" ca="1" si="1"/>
        <v>0</v>
      </c>
      <c r="F22" s="110">
        <f t="shared" ca="1" si="2"/>
        <v>0</v>
      </c>
      <c r="G22" s="110">
        <f t="shared" ca="1" si="3"/>
        <v>0</v>
      </c>
      <c r="H22" s="108">
        <f t="shared" ca="1" si="4"/>
        <v>0</v>
      </c>
      <c r="I22" s="108">
        <f ca="1">IFERROR(RANK(J22,$J$3:$J$32)+COUNTIF($J$3:J22,J22)-1,"")</f>
        <v>17</v>
      </c>
      <c r="J22" s="135">
        <f t="shared" ca="1" si="17"/>
        <v>0</v>
      </c>
      <c r="L22" s="104">
        <v>20</v>
      </c>
      <c r="M22" s="111" t="str">
        <f t="shared" ca="1" si="5"/>
        <v>CP</v>
      </c>
      <c r="N22" s="112" t="str">
        <f t="shared" ca="1" si="6"/>
        <v>12A</v>
      </c>
      <c r="O22" s="141">
        <f t="shared" ca="1" si="7"/>
        <v>0</v>
      </c>
      <c r="P22" s="142">
        <f t="shared" ca="1" si="8"/>
        <v>0</v>
      </c>
      <c r="Q22" s="142">
        <f t="shared" ca="1" si="9"/>
        <v>0</v>
      </c>
      <c r="R22" s="141">
        <f t="shared" ca="1" si="10"/>
        <v>0</v>
      </c>
      <c r="T22" s="105">
        <v>20</v>
      </c>
      <c r="U22" s="106" t="str">
        <f t="shared" ca="1" si="11"/>
        <v/>
      </c>
      <c r="V22" s="105" t="str">
        <f t="shared" ca="1" si="12"/>
        <v/>
      </c>
      <c r="W22" s="105" t="str">
        <f t="shared" ca="1" si="13"/>
        <v/>
      </c>
      <c r="X22" s="107" t="str">
        <f t="shared" ca="1" si="14"/>
        <v/>
      </c>
      <c r="Y22" s="107" t="str">
        <f t="shared" ca="1" si="15"/>
        <v/>
      </c>
      <c r="Z22" s="105" t="str">
        <f t="shared" ca="1" si="16"/>
        <v/>
      </c>
    </row>
    <row r="23" spans="1:26" ht="26.25" thickTop="1" thickBot="1" x14ac:dyDescent="0.3">
      <c r="A23" s="181"/>
      <c r="B23" s="81" t="s">
        <v>240</v>
      </c>
      <c r="C23" s="82" t="str">
        <f ca="1">INDEX(INDIRECT("'"&amp;$B23&amp;"'!$A$50:$A$55"),MATCH(1,INDIRECT("'"&amp;$B23&amp;"'!$G$50:$G$55"),0))</f>
        <v>CJ</v>
      </c>
      <c r="D23" s="82" t="str">
        <f t="shared" ca="1" si="0"/>
        <v>11A</v>
      </c>
      <c r="E23" s="83">
        <f t="shared" ca="1" si="1"/>
        <v>0</v>
      </c>
      <c r="F23" s="84">
        <f t="shared" ca="1" si="2"/>
        <v>0</v>
      </c>
      <c r="G23" s="84">
        <f t="shared" ca="1" si="3"/>
        <v>0</v>
      </c>
      <c r="H23" s="82">
        <f t="shared" ca="1" si="4"/>
        <v>0</v>
      </c>
      <c r="I23" s="82">
        <f ca="1">IFERROR(RANK(J23,$J$3:$J$32)+COUNTIF($J$3:J23,J23)-1,"")</f>
        <v>18</v>
      </c>
      <c r="J23" s="134">
        <f t="shared" ca="1" si="17"/>
        <v>0</v>
      </c>
    </row>
    <row r="24" spans="1:26" ht="25.5" customHeight="1" thickTop="1" thickBot="1" x14ac:dyDescent="0.3">
      <c r="A24" s="181"/>
      <c r="B24" s="81" t="str">
        <f>B23</f>
        <v>P11</v>
      </c>
      <c r="C24" s="82" t="str">
        <f ca="1">IFERROR(INDEX(INDIRECT("'"&amp;$B24&amp;"'!$A$50:$A$55"),MATCH(2,INDIRECT("'"&amp;$B24&amp;"'!$H$50:$H$55"),0)),"")</f>
        <v>CK</v>
      </c>
      <c r="D24" s="82" t="str">
        <f t="shared" ca="1" si="0"/>
        <v>11B</v>
      </c>
      <c r="E24" s="83">
        <f t="shared" ca="1" si="1"/>
        <v>0</v>
      </c>
      <c r="F24" s="84">
        <f t="shared" ca="1" si="2"/>
        <v>0</v>
      </c>
      <c r="G24" s="84">
        <f t="shared" ca="1" si="3"/>
        <v>0</v>
      </c>
      <c r="H24" s="82">
        <f t="shared" ca="1" si="4"/>
        <v>0</v>
      </c>
      <c r="I24" s="82">
        <f ca="1">IFERROR(RANK(J24,$J$3:$J$32)+COUNTIF($J$3:J24,J24)-1,"")</f>
        <v>19</v>
      </c>
      <c r="J24" s="134">
        <f t="shared" ca="1" si="17"/>
        <v>0</v>
      </c>
      <c r="N24" s="77"/>
    </row>
    <row r="25" spans="1:26" ht="25.5" customHeight="1" thickTop="1" thickBot="1" x14ac:dyDescent="0.3">
      <c r="A25" s="181"/>
      <c r="B25" s="108" t="s">
        <v>241</v>
      </c>
      <c r="C25" s="108" t="str">
        <f ca="1">INDEX(INDIRECT("'"&amp;$B25&amp;"'!$A$50:$A$55"),MATCH(1,INDIRECT("'"&amp;$B25&amp;"'!$G$50:$G$55"),0))</f>
        <v>CP</v>
      </c>
      <c r="D25" s="108" t="str">
        <f t="shared" ca="1" si="0"/>
        <v>12A</v>
      </c>
      <c r="E25" s="109">
        <f t="shared" ca="1" si="1"/>
        <v>0</v>
      </c>
      <c r="F25" s="110">
        <f t="shared" ca="1" si="2"/>
        <v>0</v>
      </c>
      <c r="G25" s="110">
        <f t="shared" ca="1" si="3"/>
        <v>0</v>
      </c>
      <c r="H25" s="108">
        <f t="shared" ca="1" si="4"/>
        <v>0</v>
      </c>
      <c r="I25" s="108">
        <f ca="1">IFERROR(RANK(J25,$J$3:$J$32)+COUNTIF($J$3:J25,J25)-1,"")</f>
        <v>20</v>
      </c>
      <c r="J25" s="135">
        <f t="shared" ca="1" si="17"/>
        <v>0</v>
      </c>
    </row>
    <row r="26" spans="1:26" ht="26.25" thickTop="1" thickBot="1" x14ac:dyDescent="0.3">
      <c r="A26" s="181"/>
      <c r="B26" s="108" t="str">
        <f>B25</f>
        <v>P12</v>
      </c>
      <c r="C26" s="108" t="str">
        <f ca="1">IFERROR(INDEX(INDIRECT("'"&amp;$B26&amp;"'!$A$50:$A$55"),MATCH(2,INDIRECT("'"&amp;$B26&amp;"'!$H$50:$H$55"),0)),"")</f>
        <v>CQ</v>
      </c>
      <c r="D26" s="108" t="str">
        <f t="shared" ca="1" si="0"/>
        <v>12B</v>
      </c>
      <c r="E26" s="109">
        <f t="shared" ca="1" si="1"/>
        <v>0</v>
      </c>
      <c r="F26" s="110">
        <f t="shared" ca="1" si="2"/>
        <v>0</v>
      </c>
      <c r="G26" s="110">
        <f t="shared" ca="1" si="3"/>
        <v>0</v>
      </c>
      <c r="H26" s="108">
        <f t="shared" ca="1" si="4"/>
        <v>0</v>
      </c>
      <c r="I26" s="108">
        <f ca="1">IFERROR(RANK(J26,$J$3:$J$32)+COUNTIF($J$3:J26,J26)-1,"")</f>
        <v>21</v>
      </c>
      <c r="J26" s="135">
        <f t="shared" ca="1" si="17"/>
        <v>0</v>
      </c>
    </row>
    <row r="27" spans="1:26" ht="26.25" thickTop="1" thickBot="1" x14ac:dyDescent="0.3">
      <c r="A27" s="181"/>
      <c r="B27" s="81" t="s">
        <v>242</v>
      </c>
      <c r="C27" s="82" t="str">
        <f ca="1">INDEX(INDIRECT("'"&amp;$B27&amp;"'!$A$50:$A$55"),MATCH(1,INDIRECT("'"&amp;$B27&amp;"'!$G$50:$G$55"),0))</f>
        <v>CV</v>
      </c>
      <c r="D27" s="82" t="str">
        <f t="shared" ca="1" si="0"/>
        <v>13A</v>
      </c>
      <c r="E27" s="83">
        <f t="shared" ca="1" si="1"/>
        <v>0</v>
      </c>
      <c r="F27" s="84">
        <f t="shared" ca="1" si="2"/>
        <v>0</v>
      </c>
      <c r="G27" s="84">
        <f t="shared" ca="1" si="3"/>
        <v>0</v>
      </c>
      <c r="H27" s="82">
        <f t="shared" ca="1" si="4"/>
        <v>0</v>
      </c>
      <c r="I27" s="82">
        <f ca="1">IFERROR(RANK(J27,$J$3:$J$32)+COUNTIF($J$3:J27,J27)-1,"")</f>
        <v>22</v>
      </c>
      <c r="J27" s="134">
        <f t="shared" ca="1" si="17"/>
        <v>0</v>
      </c>
    </row>
    <row r="28" spans="1:26" ht="26.25" thickTop="1" thickBot="1" x14ac:dyDescent="0.3">
      <c r="A28" s="181"/>
      <c r="B28" s="81" t="str">
        <f>B27</f>
        <v>P13</v>
      </c>
      <c r="C28" s="82" t="str">
        <f ca="1">IFERROR(INDEX(INDIRECT("'"&amp;$B28&amp;"'!$A$50:$A$55"),MATCH(2,INDIRECT("'"&amp;$B28&amp;"'!$H$50:$H$55"),0)),"")</f>
        <v>CW</v>
      </c>
      <c r="D28" s="82" t="str">
        <f t="shared" ca="1" si="0"/>
        <v>13B</v>
      </c>
      <c r="E28" s="83">
        <f t="shared" ca="1" si="1"/>
        <v>0</v>
      </c>
      <c r="F28" s="84">
        <f t="shared" ca="1" si="2"/>
        <v>0</v>
      </c>
      <c r="G28" s="84">
        <f t="shared" ca="1" si="3"/>
        <v>0</v>
      </c>
      <c r="H28" s="82">
        <f t="shared" ca="1" si="4"/>
        <v>0</v>
      </c>
      <c r="I28" s="82">
        <f ca="1">IFERROR(RANK(J28,$J$3:$J$32)+COUNTIF($J$3:J28,J28)-1,"")</f>
        <v>23</v>
      </c>
      <c r="J28" s="134">
        <f t="shared" ca="1" si="17"/>
        <v>0</v>
      </c>
    </row>
    <row r="29" spans="1:26" ht="26.25" thickTop="1" thickBot="1" x14ac:dyDescent="0.3">
      <c r="A29" s="181"/>
      <c r="B29" s="108" t="s">
        <v>243</v>
      </c>
      <c r="C29" s="108" t="str">
        <f ca="1">INDEX(INDIRECT("'"&amp;$B29&amp;"'!$A$50:$A$55"),MATCH(1,INDIRECT("'"&amp;$B29&amp;"'!$G$50:$G$55"),0))</f>
        <v>DB</v>
      </c>
      <c r="D29" s="108" t="str">
        <f t="shared" ca="1" si="0"/>
        <v>14A</v>
      </c>
      <c r="E29" s="109">
        <f t="shared" ca="1" si="1"/>
        <v>0</v>
      </c>
      <c r="F29" s="110">
        <f t="shared" ca="1" si="2"/>
        <v>0</v>
      </c>
      <c r="G29" s="110">
        <f t="shared" ca="1" si="3"/>
        <v>0</v>
      </c>
      <c r="H29" s="108">
        <f t="shared" ca="1" si="4"/>
        <v>0</v>
      </c>
      <c r="I29" s="108">
        <f ca="1">IFERROR(RANK(J29,$J$3:$J$32)+COUNTIF($J$3:J29,J29)-1,"")</f>
        <v>24</v>
      </c>
      <c r="J29" s="135">
        <f t="shared" ca="1" si="17"/>
        <v>0</v>
      </c>
    </row>
    <row r="30" spans="1:26" ht="26.25" thickTop="1" thickBot="1" x14ac:dyDescent="0.3">
      <c r="A30" s="181"/>
      <c r="B30" s="108" t="str">
        <f>B29</f>
        <v>P14</v>
      </c>
      <c r="C30" s="108" t="str">
        <f ca="1">IFERROR(INDEX(INDIRECT("'"&amp;$B30&amp;"'!$A$50:$A$55"),MATCH(2,INDIRECT("'"&amp;$B30&amp;"'!$H$50:$H$55"),0)),"")</f>
        <v>DE</v>
      </c>
      <c r="D30" s="108" t="str">
        <f t="shared" ca="1" si="0"/>
        <v>14B</v>
      </c>
      <c r="E30" s="109">
        <f t="shared" ca="1" si="1"/>
        <v>0</v>
      </c>
      <c r="F30" s="110">
        <f t="shared" ca="1" si="2"/>
        <v>0</v>
      </c>
      <c r="G30" s="110">
        <f t="shared" ca="1" si="3"/>
        <v>0</v>
      </c>
      <c r="H30" s="108">
        <f t="shared" ca="1" si="4"/>
        <v>0</v>
      </c>
      <c r="I30" s="108">
        <f ca="1">IFERROR(RANK(J30,$J$3:$J$32)+COUNTIF($J$3:J30,J30)-1,"")</f>
        <v>25</v>
      </c>
      <c r="J30" s="135">
        <f t="shared" ca="1" si="17"/>
        <v>0</v>
      </c>
    </row>
    <row r="31" spans="1:26" ht="26.25" thickTop="1" thickBot="1" x14ac:dyDescent="0.3">
      <c r="A31" s="181"/>
      <c r="B31" s="81" t="s">
        <v>244</v>
      </c>
      <c r="C31" s="82" t="str">
        <f ca="1">INDEX(INDIRECT("'"&amp;$B31&amp;"'!$A$50:$A$55"),MATCH(1,INDIRECT("'"&amp;$B31&amp;"'!$G$50:$G$55"),0))</f>
        <v>DJ</v>
      </c>
      <c r="D31" s="82" t="str">
        <f t="shared" ca="1" si="0"/>
        <v>15A</v>
      </c>
      <c r="E31" s="83">
        <f t="shared" ca="1" si="1"/>
        <v>0</v>
      </c>
      <c r="F31" s="84">
        <f t="shared" ca="1" si="2"/>
        <v>0</v>
      </c>
      <c r="G31" s="84">
        <f t="shared" ca="1" si="3"/>
        <v>0</v>
      </c>
      <c r="H31" s="82">
        <f t="shared" ca="1" si="4"/>
        <v>0</v>
      </c>
      <c r="I31" s="82">
        <f ca="1">IFERROR(RANK(J31,$J$3:$J$32)+COUNTIF($J$3:J31,J31)-1,"")</f>
        <v>26</v>
      </c>
      <c r="J31" s="134">
        <f t="shared" ca="1" si="17"/>
        <v>0</v>
      </c>
    </row>
    <row r="32" spans="1:26" ht="26.25" thickTop="1" thickBot="1" x14ac:dyDescent="0.3">
      <c r="A32" s="181"/>
      <c r="B32" s="113" t="str">
        <f>B31</f>
        <v>P15</v>
      </c>
      <c r="C32" s="114" t="str">
        <f ca="1">IFERROR(INDEX(INDIRECT("'"&amp;$B32&amp;"'!$A$50:$A$55"),MATCH(2,INDIRECT("'"&amp;$B32&amp;"'!$H$50:$H$55"),0)),"")</f>
        <v>DK</v>
      </c>
      <c r="D32" s="114" t="str">
        <f t="shared" ca="1" si="0"/>
        <v>15B</v>
      </c>
      <c r="E32" s="115">
        <f t="shared" ca="1" si="1"/>
        <v>0</v>
      </c>
      <c r="F32" s="116">
        <f t="shared" ca="1" si="2"/>
        <v>0</v>
      </c>
      <c r="G32" s="116">
        <f t="shared" ca="1" si="3"/>
        <v>0</v>
      </c>
      <c r="H32" s="114">
        <f t="shared" ca="1" si="4"/>
        <v>0</v>
      </c>
      <c r="I32" s="114">
        <f ca="1">IFERROR(RANK(J32,$J$3:$J$32)+COUNTIF($J$3:J32,J32)-1,"")</f>
        <v>27</v>
      </c>
      <c r="J32" s="136">
        <f t="shared" ca="1" si="17"/>
        <v>0</v>
      </c>
    </row>
    <row r="33" spans="1:10" ht="25.5" customHeight="1" thickTop="1" thickBot="1" x14ac:dyDescent="0.3">
      <c r="A33" s="179" t="s">
        <v>246</v>
      </c>
      <c r="B33" s="117" t="s">
        <v>230</v>
      </c>
      <c r="C33" s="118" t="str">
        <f ca="1">IFERROR(INDEX(INDIRECT("'"&amp;$B33&amp;"'!$A$50:$A$55"),MATCH(2,INDIRECT("'"&amp;$B33&amp;"'!$G$50:$G$55"),0)),"2 premiers")</f>
        <v>2 premiers</v>
      </c>
      <c r="D33" s="118" t="str">
        <f t="shared" ca="1" si="0"/>
        <v/>
      </c>
      <c r="E33" s="119" t="str">
        <f t="shared" ca="1" si="1"/>
        <v/>
      </c>
      <c r="F33" s="120" t="str">
        <f t="shared" ca="1" si="2"/>
        <v/>
      </c>
      <c r="G33" s="120" t="str">
        <f t="shared" ca="1" si="3"/>
        <v/>
      </c>
      <c r="H33" s="118" t="str">
        <f t="shared" ca="1" si="4"/>
        <v/>
      </c>
      <c r="I33" s="118" t="str">
        <f ca="1">IFERROR(RANK(J33,$J$33:$J$62)+COUNTIF($J$33:J33,J33)-1,"")</f>
        <v/>
      </c>
      <c r="J33" s="137" t="str">
        <f t="shared" ca="1" si="17"/>
        <v/>
      </c>
    </row>
    <row r="34" spans="1:10" ht="26.25" thickTop="1" thickBot="1" x14ac:dyDescent="0.3">
      <c r="A34" s="179"/>
      <c r="B34" s="117" t="str">
        <f>B33</f>
        <v>P1</v>
      </c>
      <c r="C34" s="118" t="str">
        <f ca="1">IFERROR(INDEX(INDIRECT("'"&amp;$B34&amp;"'!$A$50:$A$55"),MATCH(5,INDIRECT("'"&amp;$B34&amp;"'!$H$50:$H$55"),0)),"")</f>
        <v/>
      </c>
      <c r="D34" s="118" t="str">
        <f t="shared" ca="1" si="0"/>
        <v/>
      </c>
      <c r="E34" s="119" t="str">
        <f t="shared" ca="1" si="1"/>
        <v/>
      </c>
      <c r="F34" s="120" t="str">
        <f t="shared" ca="1" si="2"/>
        <v/>
      </c>
      <c r="G34" s="120" t="str">
        <f t="shared" ca="1" si="3"/>
        <v/>
      </c>
      <c r="H34" s="118" t="str">
        <f t="shared" ca="1" si="4"/>
        <v/>
      </c>
      <c r="I34" s="118" t="str">
        <f ca="1">IFERROR(RANK(J34,$J$33:$J$62)+COUNTIF($J$33:J34,J34)-1,"")</f>
        <v/>
      </c>
      <c r="J34" s="137" t="str">
        <f t="shared" ca="1" si="17"/>
        <v/>
      </c>
    </row>
    <row r="35" spans="1:10" ht="26.25" thickTop="1" thickBot="1" x14ac:dyDescent="0.3">
      <c r="A35" s="179"/>
      <c r="B35" s="121" t="s">
        <v>231</v>
      </c>
      <c r="C35" s="122" t="str">
        <f ca="1">IFERROR(INDEX(INDIRECT("'"&amp;$B35&amp;"'!$A$50:$A$55"),MATCH(2,INDIRECT("'"&amp;$B35&amp;"'!$G$50:$G$55"),0)),"2 premiers")</f>
        <v>AJ</v>
      </c>
      <c r="D35" s="122" t="str">
        <f t="shared" ref="D35:D62" ca="1" si="18">IFERROR(VLOOKUP($C35,INDIRECT("'"&amp;$B35&amp;"'!$A$50:$F$55"),2,0),"")</f>
        <v>2C</v>
      </c>
      <c r="E35" s="123">
        <f t="shared" ref="E35:E62" ca="1" si="19">IFERROR(VLOOKUP($C35,INDIRECT("'"&amp;$B35&amp;"'!$A$50:$F$55"),3,0),"")</f>
        <v>0</v>
      </c>
      <c r="F35" s="124">
        <f t="shared" ref="F35:F62" ca="1" si="20">IFERROR(VLOOKUP($C35,INDIRECT("'"&amp;$B35&amp;"'!$A$50:$F$55"),4,0),"")</f>
        <v>0</v>
      </c>
      <c r="G35" s="124">
        <f t="shared" ref="G35:G62" ca="1" si="21">IFERROR(VLOOKUP($C35,INDIRECT("'"&amp;$B35&amp;"'!$A$50:$F$55"),5,0),"")</f>
        <v>0</v>
      </c>
      <c r="H35" s="122">
        <f t="shared" ref="H35:H62" ca="1" si="22">IFERROR(VLOOKUP($C35,INDIRECT("'"&amp;$B35&amp;"'!$A$50:$F$55"),6,0),"")</f>
        <v>0</v>
      </c>
      <c r="I35" s="122">
        <f ca="1">IFERROR(RANK(J35,$J$33:$J$62)+COUNTIF($J$33:J35,J35)-1,"")</f>
        <v>1</v>
      </c>
      <c r="J35" s="138">
        <f t="shared" ca="1" si="17"/>
        <v>0</v>
      </c>
    </row>
    <row r="36" spans="1:10" ht="26.25" thickTop="1" thickBot="1" x14ac:dyDescent="0.3">
      <c r="A36" s="179"/>
      <c r="B36" s="121" t="str">
        <f>B35</f>
        <v>P2</v>
      </c>
      <c r="C36" s="122" t="str">
        <f ca="1">IFERROR(INDEX(INDIRECT("'"&amp;$B36&amp;"'!$A$50:$A$55"),MATCH(5,INDIRECT("'"&amp;$B36&amp;"'!$H$50:$H$55"),0)),"")</f>
        <v/>
      </c>
      <c r="D36" s="122" t="str">
        <f t="shared" ca="1" si="18"/>
        <v/>
      </c>
      <c r="E36" s="123" t="str">
        <f t="shared" ca="1" si="19"/>
        <v/>
      </c>
      <c r="F36" s="124" t="str">
        <f t="shared" ca="1" si="20"/>
        <v/>
      </c>
      <c r="G36" s="124" t="str">
        <f t="shared" ca="1" si="21"/>
        <v/>
      </c>
      <c r="H36" s="122" t="str">
        <f t="shared" ca="1" si="22"/>
        <v/>
      </c>
      <c r="I36" s="122" t="str">
        <f ca="1">IFERROR(RANK(J36,$J$33:$J$62)+COUNTIF($J$33:J36,J36)-1,"")</f>
        <v/>
      </c>
      <c r="J36" s="138" t="str">
        <f t="shared" ca="1" si="17"/>
        <v/>
      </c>
    </row>
    <row r="37" spans="1:10" ht="26.25" thickTop="1" thickBot="1" x14ac:dyDescent="0.3">
      <c r="A37" s="179"/>
      <c r="B37" s="117" t="s">
        <v>232</v>
      </c>
      <c r="C37" s="118" t="str">
        <f ca="1">IFERROR(INDEX(INDIRECT("'"&amp;$B37&amp;"'!$A$50:$A$55"),MATCH(2,INDIRECT("'"&amp;$B37&amp;"'!$G$50:$G$55"),0)),"2 premiers")</f>
        <v>2 premiers</v>
      </c>
      <c r="D37" s="118" t="str">
        <f t="shared" ca="1" si="18"/>
        <v/>
      </c>
      <c r="E37" s="119" t="str">
        <f t="shared" ca="1" si="19"/>
        <v/>
      </c>
      <c r="F37" s="120" t="str">
        <f t="shared" ca="1" si="20"/>
        <v/>
      </c>
      <c r="G37" s="120" t="str">
        <f t="shared" ca="1" si="21"/>
        <v/>
      </c>
      <c r="H37" s="118" t="str">
        <f t="shared" ca="1" si="22"/>
        <v/>
      </c>
      <c r="I37" s="118" t="str">
        <f ca="1">IFERROR(RANK(J37,$J$33:$J$62)+COUNTIF($J$33:J37,J37)-1,"")</f>
        <v/>
      </c>
      <c r="J37" s="137" t="str">
        <f t="shared" ca="1" si="17"/>
        <v/>
      </c>
    </row>
    <row r="38" spans="1:10" ht="26.25" thickTop="1" thickBot="1" x14ac:dyDescent="0.3">
      <c r="A38" s="179"/>
      <c r="B38" s="117" t="str">
        <f>B37</f>
        <v>P3</v>
      </c>
      <c r="C38" s="118" t="str">
        <f ca="1">IFERROR(INDEX(INDIRECT("'"&amp;$B38&amp;"'!$A$50:$A$55"),MATCH(5,INDIRECT("'"&amp;$B38&amp;"'!$H$50:$H$55"),0)),"")</f>
        <v>AR</v>
      </c>
      <c r="D38" s="118" t="str">
        <f t="shared" ca="1" si="18"/>
        <v>3E</v>
      </c>
      <c r="E38" s="119">
        <f t="shared" ca="1" si="19"/>
        <v>0</v>
      </c>
      <c r="F38" s="120">
        <f t="shared" ca="1" si="20"/>
        <v>0</v>
      </c>
      <c r="G38" s="120">
        <f t="shared" ca="1" si="21"/>
        <v>0</v>
      </c>
      <c r="H38" s="118">
        <f t="shared" ca="1" si="22"/>
        <v>0</v>
      </c>
      <c r="I38" s="118">
        <f ca="1">IFERROR(RANK(J38,$J$33:$J$62)+COUNTIF($J$33:J38,J38)-1,"")</f>
        <v>2</v>
      </c>
      <c r="J38" s="137">
        <f t="shared" ca="1" si="17"/>
        <v>0</v>
      </c>
    </row>
    <row r="39" spans="1:10" ht="26.25" thickTop="1" thickBot="1" x14ac:dyDescent="0.3">
      <c r="A39" s="179"/>
      <c r="B39" s="121" t="s">
        <v>233</v>
      </c>
      <c r="C39" s="122" t="str">
        <f ca="1">IFERROR(INDEX(INDIRECT("'"&amp;$B39&amp;"'!$A$50:$A$55"),MATCH(2,INDIRECT("'"&amp;$B39&amp;"'!$G$50:$G$55"),0)),"2 premiers")</f>
        <v>2 premiers</v>
      </c>
      <c r="D39" s="122" t="str">
        <f t="shared" ca="1" si="18"/>
        <v/>
      </c>
      <c r="E39" s="123" t="str">
        <f t="shared" ca="1" si="19"/>
        <v/>
      </c>
      <c r="F39" s="124" t="str">
        <f t="shared" ca="1" si="20"/>
        <v/>
      </c>
      <c r="G39" s="124" t="str">
        <f t="shared" ca="1" si="21"/>
        <v/>
      </c>
      <c r="H39" s="122" t="str">
        <f t="shared" ca="1" si="22"/>
        <v/>
      </c>
      <c r="I39" s="122" t="str">
        <f ca="1">IFERROR(RANK(J39,$J$33:$J$62)+COUNTIF($J$33:J39,J39)-1,"")</f>
        <v/>
      </c>
      <c r="J39" s="138" t="str">
        <f t="shared" ca="1" si="17"/>
        <v/>
      </c>
    </row>
    <row r="40" spans="1:10" ht="26.25" thickTop="1" thickBot="1" x14ac:dyDescent="0.3">
      <c r="A40" s="179"/>
      <c r="B40" s="121" t="str">
        <f>B39</f>
        <v>P4</v>
      </c>
      <c r="C40" s="122" t="str">
        <f ca="1">IFERROR(INDEX(INDIRECT("'"&amp;$B40&amp;"'!$A$50:$A$55"),MATCH(5,INDIRECT("'"&amp;$B40&amp;"'!$H$50:$H$55"),0)),"")</f>
        <v>AX</v>
      </c>
      <c r="D40" s="122" t="str">
        <f t="shared" ca="1" si="18"/>
        <v>4E</v>
      </c>
      <c r="E40" s="123">
        <f t="shared" ca="1" si="19"/>
        <v>0</v>
      </c>
      <c r="F40" s="124">
        <f t="shared" ca="1" si="20"/>
        <v>0</v>
      </c>
      <c r="G40" s="124">
        <f t="shared" ca="1" si="21"/>
        <v>0</v>
      </c>
      <c r="H40" s="122">
        <f t="shared" ca="1" si="22"/>
        <v>0</v>
      </c>
      <c r="I40" s="122">
        <f ca="1">IFERROR(RANK(J40,$J$33:$J$62)+COUNTIF($J$33:J40,J40)-1,"")</f>
        <v>3</v>
      </c>
      <c r="J40" s="138">
        <f t="shared" ca="1" si="17"/>
        <v>0</v>
      </c>
    </row>
    <row r="41" spans="1:10" ht="26.25" thickTop="1" thickBot="1" x14ac:dyDescent="0.3">
      <c r="A41" s="179"/>
      <c r="B41" s="117" t="s">
        <v>234</v>
      </c>
      <c r="C41" s="118" t="str">
        <f ca="1">IFERROR(INDEX(INDIRECT("'"&amp;$B41&amp;"'!$A$50:$A$55"),MATCH(2,INDIRECT("'"&amp;$B41&amp;"'!$G$50:$G$55"),0)),"2 premiers")</f>
        <v>2 premiers</v>
      </c>
      <c r="D41" s="118" t="str">
        <f t="shared" ca="1" si="18"/>
        <v/>
      </c>
      <c r="E41" s="119" t="str">
        <f t="shared" ca="1" si="19"/>
        <v/>
      </c>
      <c r="F41" s="120" t="str">
        <f t="shared" ca="1" si="20"/>
        <v/>
      </c>
      <c r="G41" s="120" t="str">
        <f t="shared" ca="1" si="21"/>
        <v/>
      </c>
      <c r="H41" s="118" t="str">
        <f t="shared" ca="1" si="22"/>
        <v/>
      </c>
      <c r="I41" s="118" t="str">
        <f ca="1">IFERROR(RANK(J41,$J$33:$J$62)+COUNTIF($J$33:J41,J41)-1,"")</f>
        <v/>
      </c>
      <c r="J41" s="137" t="str">
        <f t="shared" ca="1" si="17"/>
        <v/>
      </c>
    </row>
    <row r="42" spans="1:10" ht="26.25" thickTop="1" thickBot="1" x14ac:dyDescent="0.3">
      <c r="A42" s="179"/>
      <c r="B42" s="117" t="str">
        <f>B41</f>
        <v>P5</v>
      </c>
      <c r="C42" s="118" t="str">
        <f ca="1">IFERROR(INDEX(INDIRECT("'"&amp;$B42&amp;"'!$A$50:$A$55"),MATCH(5,INDIRECT("'"&amp;$B42&amp;"'!$H$50:$H$55"),0)),"")</f>
        <v>BD</v>
      </c>
      <c r="D42" s="118" t="str">
        <f t="shared" ca="1" si="18"/>
        <v>5E</v>
      </c>
      <c r="E42" s="119">
        <f t="shared" ca="1" si="19"/>
        <v>0</v>
      </c>
      <c r="F42" s="120">
        <f t="shared" ca="1" si="20"/>
        <v>0</v>
      </c>
      <c r="G42" s="120">
        <f t="shared" ca="1" si="21"/>
        <v>0</v>
      </c>
      <c r="H42" s="118">
        <f t="shared" ca="1" si="22"/>
        <v>0</v>
      </c>
      <c r="I42" s="118">
        <f ca="1">IFERROR(RANK(J42,$J$33:$J$62)+COUNTIF($J$33:J42,J42)-1,"")</f>
        <v>4</v>
      </c>
      <c r="J42" s="137">
        <f t="shared" ca="1" si="17"/>
        <v>0</v>
      </c>
    </row>
    <row r="43" spans="1:10" ht="26.25" thickTop="1" thickBot="1" x14ac:dyDescent="0.3">
      <c r="A43" s="179"/>
      <c r="B43" s="121" t="s">
        <v>235</v>
      </c>
      <c r="C43" s="122" t="str">
        <f ca="1">IFERROR(INDEX(INDIRECT("'"&amp;$B43&amp;"'!$A$50:$A$55"),MATCH(2,INDIRECT("'"&amp;$B43&amp;"'!$G$50:$G$55"),0)),"2 premiers")</f>
        <v>2 premiers</v>
      </c>
      <c r="D43" s="122" t="str">
        <f t="shared" ca="1" si="18"/>
        <v/>
      </c>
      <c r="E43" s="123" t="str">
        <f t="shared" ca="1" si="19"/>
        <v/>
      </c>
      <c r="F43" s="124" t="str">
        <f t="shared" ca="1" si="20"/>
        <v/>
      </c>
      <c r="G43" s="124" t="str">
        <f t="shared" ca="1" si="21"/>
        <v/>
      </c>
      <c r="H43" s="122" t="str">
        <f t="shared" ca="1" si="22"/>
        <v/>
      </c>
      <c r="I43" s="122" t="str">
        <f ca="1">IFERROR(RANK(J43,$J$33:$J$62)+COUNTIF($J$33:J43,J43)-1,"")</f>
        <v/>
      </c>
      <c r="J43" s="138" t="str">
        <f t="shared" ca="1" si="17"/>
        <v/>
      </c>
    </row>
    <row r="44" spans="1:10" ht="26.25" thickTop="1" thickBot="1" x14ac:dyDescent="0.3">
      <c r="A44" s="179"/>
      <c r="B44" s="121" t="str">
        <f>B43</f>
        <v>P6</v>
      </c>
      <c r="C44" s="122" t="str">
        <f ca="1">IFERROR(INDEX(INDIRECT("'"&amp;$B44&amp;"'!$A$50:$A$55"),MATCH(5,INDIRECT("'"&amp;$B44&amp;"'!$H$50:$H$55"),0)),"")</f>
        <v>BJ</v>
      </c>
      <c r="D44" s="122" t="str">
        <f t="shared" ca="1" si="18"/>
        <v>6E</v>
      </c>
      <c r="E44" s="123">
        <f t="shared" ca="1" si="19"/>
        <v>0</v>
      </c>
      <c r="F44" s="124">
        <f t="shared" ca="1" si="20"/>
        <v>0</v>
      </c>
      <c r="G44" s="124">
        <f t="shared" ca="1" si="21"/>
        <v>0</v>
      </c>
      <c r="H44" s="122">
        <f t="shared" ca="1" si="22"/>
        <v>0</v>
      </c>
      <c r="I44" s="122">
        <f ca="1">IFERROR(RANK(J44,$J$33:$J$62)+COUNTIF($J$33:J44,J44)-1,"")</f>
        <v>5</v>
      </c>
      <c r="J44" s="138">
        <f t="shared" ca="1" si="17"/>
        <v>0</v>
      </c>
    </row>
    <row r="45" spans="1:10" ht="26.25" thickTop="1" thickBot="1" x14ac:dyDescent="0.3">
      <c r="A45" s="179"/>
      <c r="B45" s="117" t="s">
        <v>236</v>
      </c>
      <c r="C45" s="118" t="str">
        <f ca="1">IFERROR(INDEX(INDIRECT("'"&amp;$B45&amp;"'!$A$50:$A$55"),MATCH(2,INDIRECT("'"&amp;$B45&amp;"'!$G$50:$G$55"),0)),"2 premiers")</f>
        <v>2 premiers</v>
      </c>
      <c r="D45" s="118" t="str">
        <f t="shared" ca="1" si="18"/>
        <v/>
      </c>
      <c r="E45" s="119" t="str">
        <f t="shared" ca="1" si="19"/>
        <v/>
      </c>
      <c r="F45" s="120" t="str">
        <f t="shared" ca="1" si="20"/>
        <v/>
      </c>
      <c r="G45" s="120" t="str">
        <f t="shared" ca="1" si="21"/>
        <v/>
      </c>
      <c r="H45" s="118" t="str">
        <f t="shared" ca="1" si="22"/>
        <v/>
      </c>
      <c r="I45" s="118" t="str">
        <f ca="1">IFERROR(RANK(J45,$J$33:$J$62)+COUNTIF($J$33:J45,J45)-1,"")</f>
        <v/>
      </c>
      <c r="J45" s="137" t="str">
        <f t="shared" ca="1" si="17"/>
        <v/>
      </c>
    </row>
    <row r="46" spans="1:10" ht="26.25" thickTop="1" thickBot="1" x14ac:dyDescent="0.3">
      <c r="A46" s="179"/>
      <c r="B46" s="117" t="str">
        <f>B45</f>
        <v>P7</v>
      </c>
      <c r="C46" s="118" t="str">
        <f ca="1">IFERROR(INDEX(INDIRECT("'"&amp;$B46&amp;"'!$A$50:$A$55"),MATCH(5,INDIRECT("'"&amp;$B46&amp;"'!$H$50:$H$55"),0)),"")</f>
        <v>BP</v>
      </c>
      <c r="D46" s="118" t="str">
        <f t="shared" ca="1" si="18"/>
        <v>7E</v>
      </c>
      <c r="E46" s="119">
        <f t="shared" ca="1" si="19"/>
        <v>0</v>
      </c>
      <c r="F46" s="120">
        <f t="shared" ca="1" si="20"/>
        <v>0</v>
      </c>
      <c r="G46" s="120">
        <f t="shared" ca="1" si="21"/>
        <v>0</v>
      </c>
      <c r="H46" s="118">
        <f t="shared" ca="1" si="22"/>
        <v>0</v>
      </c>
      <c r="I46" s="118">
        <f ca="1">IFERROR(RANK(J46,$J$33:$J$62)+COUNTIF($J$33:J46,J46)-1,"")</f>
        <v>6</v>
      </c>
      <c r="J46" s="137">
        <f t="shared" ca="1" si="17"/>
        <v>0</v>
      </c>
    </row>
    <row r="47" spans="1:10" ht="26.25" thickTop="1" thickBot="1" x14ac:dyDescent="0.3">
      <c r="A47" s="179"/>
      <c r="B47" s="121" t="s">
        <v>237</v>
      </c>
      <c r="C47" s="122" t="str">
        <f ca="1">IFERROR(INDEX(INDIRECT("'"&amp;$B47&amp;"'!$A$50:$A$55"),MATCH(2,INDIRECT("'"&amp;$B47&amp;"'!$G$50:$G$55"),0)),"2 premiers")</f>
        <v>2 premiers</v>
      </c>
      <c r="D47" s="122" t="str">
        <f t="shared" ca="1" si="18"/>
        <v/>
      </c>
      <c r="E47" s="123" t="str">
        <f t="shared" ca="1" si="19"/>
        <v/>
      </c>
      <c r="F47" s="124" t="str">
        <f t="shared" ca="1" si="20"/>
        <v/>
      </c>
      <c r="G47" s="124" t="str">
        <f t="shared" ca="1" si="21"/>
        <v/>
      </c>
      <c r="H47" s="122" t="str">
        <f t="shared" ca="1" si="22"/>
        <v/>
      </c>
      <c r="I47" s="122" t="str">
        <f ca="1">IFERROR(RANK(J47,$J$33:$J$62)+COUNTIF($J$33:J47,J47)-1,"")</f>
        <v/>
      </c>
      <c r="J47" s="138" t="str">
        <f t="shared" ca="1" si="17"/>
        <v/>
      </c>
    </row>
    <row r="48" spans="1:10" ht="26.25" thickTop="1" thickBot="1" x14ac:dyDescent="0.3">
      <c r="A48" s="179"/>
      <c r="B48" s="121" t="str">
        <f>B47</f>
        <v>P8</v>
      </c>
      <c r="C48" s="122" t="str">
        <f ca="1">IFERROR(INDEX(INDIRECT("'"&amp;$B48&amp;"'!$A$50:$A$55"),MATCH(5,INDIRECT("'"&amp;$B48&amp;"'!$H$50:$H$55"),0)),"")</f>
        <v>BV</v>
      </c>
      <c r="D48" s="122" t="str">
        <f t="shared" ca="1" si="18"/>
        <v>8E</v>
      </c>
      <c r="E48" s="123">
        <f t="shared" ca="1" si="19"/>
        <v>0</v>
      </c>
      <c r="F48" s="124">
        <f t="shared" ca="1" si="20"/>
        <v>0</v>
      </c>
      <c r="G48" s="124">
        <f t="shared" ca="1" si="21"/>
        <v>0</v>
      </c>
      <c r="H48" s="122">
        <f t="shared" ca="1" si="22"/>
        <v>0</v>
      </c>
      <c r="I48" s="122">
        <f ca="1">IFERROR(RANK(J48,$J$33:$J$62)+COUNTIF($J$33:J48,J48)-1,"")</f>
        <v>7</v>
      </c>
      <c r="J48" s="138">
        <f t="shared" ca="1" si="17"/>
        <v>0</v>
      </c>
    </row>
    <row r="49" spans="1:10" ht="26.25" thickTop="1" thickBot="1" x14ac:dyDescent="0.3">
      <c r="A49" s="179"/>
      <c r="B49" s="117" t="s">
        <v>238</v>
      </c>
      <c r="C49" s="118" t="str">
        <f ca="1">IFERROR(INDEX(INDIRECT("'"&amp;$B49&amp;"'!$A$50:$A$55"),MATCH(2,INDIRECT("'"&amp;$B49&amp;"'!$G$50:$G$55"),0)),"2 premiers")</f>
        <v>2 premiers</v>
      </c>
      <c r="D49" s="118" t="str">
        <f t="shared" ca="1" si="18"/>
        <v/>
      </c>
      <c r="E49" s="119" t="str">
        <f t="shared" ca="1" si="19"/>
        <v/>
      </c>
      <c r="F49" s="120" t="str">
        <f t="shared" ca="1" si="20"/>
        <v/>
      </c>
      <c r="G49" s="120" t="str">
        <f t="shared" ca="1" si="21"/>
        <v/>
      </c>
      <c r="H49" s="118" t="str">
        <f t="shared" ca="1" si="22"/>
        <v/>
      </c>
      <c r="I49" s="118" t="str">
        <f ca="1">IFERROR(RANK(J49,$J$33:$J$62)+COUNTIF($J$33:J49,J49)-1,"")</f>
        <v/>
      </c>
      <c r="J49" s="137" t="str">
        <f t="shared" ca="1" si="17"/>
        <v/>
      </c>
    </row>
    <row r="50" spans="1:10" ht="26.25" thickTop="1" thickBot="1" x14ac:dyDescent="0.3">
      <c r="A50" s="179"/>
      <c r="B50" s="117" t="str">
        <f>B49</f>
        <v>P9</v>
      </c>
      <c r="C50" s="118" t="str">
        <f ca="1">IFERROR(INDEX(INDIRECT("'"&amp;$B50&amp;"'!$A$50:$A$55"),MATCH(5,INDIRECT("'"&amp;$B50&amp;"'!$H$50:$H$55"),0)),"")</f>
        <v>CB</v>
      </c>
      <c r="D50" s="118" t="str">
        <f t="shared" ca="1" si="18"/>
        <v>9E</v>
      </c>
      <c r="E50" s="119">
        <f t="shared" ca="1" si="19"/>
        <v>0</v>
      </c>
      <c r="F50" s="120">
        <f t="shared" ca="1" si="20"/>
        <v>0</v>
      </c>
      <c r="G50" s="120">
        <f t="shared" ca="1" si="21"/>
        <v>0</v>
      </c>
      <c r="H50" s="118">
        <f t="shared" ca="1" si="22"/>
        <v>0</v>
      </c>
      <c r="I50" s="118">
        <f ca="1">IFERROR(RANK(J50,$J$33:$J$62)+COUNTIF($J$33:J50,J50)-1,"")</f>
        <v>8</v>
      </c>
      <c r="J50" s="137">
        <f t="shared" ca="1" si="17"/>
        <v>0</v>
      </c>
    </row>
    <row r="51" spans="1:10" ht="26.25" thickTop="1" thickBot="1" x14ac:dyDescent="0.3">
      <c r="A51" s="179"/>
      <c r="B51" s="121" t="s">
        <v>239</v>
      </c>
      <c r="C51" s="122" t="str">
        <f ca="1">IFERROR(INDEX(INDIRECT("'"&amp;$B51&amp;"'!$A$50:$A$55"),MATCH(2,INDIRECT("'"&amp;$B51&amp;"'!$G$50:$G$55"),0)),"2 premiers")</f>
        <v>2 premiers</v>
      </c>
      <c r="D51" s="122" t="str">
        <f t="shared" ca="1" si="18"/>
        <v/>
      </c>
      <c r="E51" s="123" t="str">
        <f t="shared" ca="1" si="19"/>
        <v/>
      </c>
      <c r="F51" s="124" t="str">
        <f t="shared" ca="1" si="20"/>
        <v/>
      </c>
      <c r="G51" s="124" t="str">
        <f t="shared" ca="1" si="21"/>
        <v/>
      </c>
      <c r="H51" s="122" t="str">
        <f t="shared" ca="1" si="22"/>
        <v/>
      </c>
      <c r="I51" s="122" t="str">
        <f ca="1">IFERROR(RANK(J51,$J$33:$J$62)+COUNTIF($J$33:J51,J51)-1,"")</f>
        <v/>
      </c>
      <c r="J51" s="138" t="str">
        <f t="shared" ca="1" si="17"/>
        <v/>
      </c>
    </row>
    <row r="52" spans="1:10" ht="26.25" thickTop="1" thickBot="1" x14ac:dyDescent="0.3">
      <c r="A52" s="179"/>
      <c r="B52" s="121" t="str">
        <f>B51</f>
        <v>P10</v>
      </c>
      <c r="C52" s="122" t="str">
        <f ca="1">IFERROR(INDEX(INDIRECT("'"&amp;$B52&amp;"'!$A$50:$A$55"),MATCH(5,INDIRECT("'"&amp;$B52&amp;"'!$H$50:$H$55"),0)),"")</f>
        <v>CH</v>
      </c>
      <c r="D52" s="122" t="str">
        <f t="shared" ca="1" si="18"/>
        <v>10E</v>
      </c>
      <c r="E52" s="123">
        <f t="shared" ca="1" si="19"/>
        <v>0</v>
      </c>
      <c r="F52" s="124">
        <f t="shared" ca="1" si="20"/>
        <v>0</v>
      </c>
      <c r="G52" s="124">
        <f t="shared" ca="1" si="21"/>
        <v>0</v>
      </c>
      <c r="H52" s="122">
        <f t="shared" ca="1" si="22"/>
        <v>0</v>
      </c>
      <c r="I52" s="122">
        <f ca="1">IFERROR(RANK(J52,$J$33:$J$62)+COUNTIF($J$33:J52,J52)-1,"")</f>
        <v>9</v>
      </c>
      <c r="J52" s="138">
        <f t="shared" ca="1" si="17"/>
        <v>0</v>
      </c>
    </row>
    <row r="53" spans="1:10" ht="26.25" thickTop="1" thickBot="1" x14ac:dyDescent="0.3">
      <c r="A53" s="179"/>
      <c r="B53" s="117" t="s">
        <v>240</v>
      </c>
      <c r="C53" s="118" t="str">
        <f ca="1">IFERROR(INDEX(INDIRECT("'"&amp;$B53&amp;"'!$A$50:$A$55"),MATCH(2,INDIRECT("'"&amp;$B53&amp;"'!$G$50:$G$55"),0)),"2 premiers")</f>
        <v>2 premiers</v>
      </c>
      <c r="D53" s="118" t="str">
        <f t="shared" ca="1" si="18"/>
        <v/>
      </c>
      <c r="E53" s="119" t="str">
        <f t="shared" ca="1" si="19"/>
        <v/>
      </c>
      <c r="F53" s="120" t="str">
        <f t="shared" ca="1" si="20"/>
        <v/>
      </c>
      <c r="G53" s="120" t="str">
        <f t="shared" ca="1" si="21"/>
        <v/>
      </c>
      <c r="H53" s="118" t="str">
        <f t="shared" ca="1" si="22"/>
        <v/>
      </c>
      <c r="I53" s="118" t="str">
        <f ca="1">IFERROR(RANK(J53,$J$33:$J$62)+COUNTIF($J$33:J53,J53)-1,"")</f>
        <v/>
      </c>
      <c r="J53" s="137" t="str">
        <f t="shared" ca="1" si="17"/>
        <v/>
      </c>
    </row>
    <row r="54" spans="1:10" ht="26.25" thickTop="1" thickBot="1" x14ac:dyDescent="0.3">
      <c r="A54" s="179"/>
      <c r="B54" s="117" t="str">
        <f>B53</f>
        <v>P11</v>
      </c>
      <c r="C54" s="118" t="str">
        <f ca="1">IFERROR(INDEX(INDIRECT("'"&amp;$B54&amp;"'!$A$50:$A$55"),MATCH(5,INDIRECT("'"&amp;$B54&amp;"'!$H$50:$H$55"),0)),"")</f>
        <v>CN</v>
      </c>
      <c r="D54" s="118" t="str">
        <f t="shared" ca="1" si="18"/>
        <v>11E</v>
      </c>
      <c r="E54" s="119">
        <f t="shared" ca="1" si="19"/>
        <v>0</v>
      </c>
      <c r="F54" s="120">
        <f t="shared" ca="1" si="20"/>
        <v>0</v>
      </c>
      <c r="G54" s="120">
        <f t="shared" ca="1" si="21"/>
        <v>0</v>
      </c>
      <c r="H54" s="118">
        <f t="shared" ca="1" si="22"/>
        <v>0</v>
      </c>
      <c r="I54" s="118">
        <f ca="1">IFERROR(RANK(J54,$J$33:$J$62)+COUNTIF($J$33:J54,J54)-1,"")</f>
        <v>10</v>
      </c>
      <c r="J54" s="137">
        <f t="shared" ca="1" si="17"/>
        <v>0</v>
      </c>
    </row>
    <row r="55" spans="1:10" ht="26.25" thickTop="1" thickBot="1" x14ac:dyDescent="0.3">
      <c r="A55" s="179"/>
      <c r="B55" s="121" t="s">
        <v>241</v>
      </c>
      <c r="C55" s="122" t="str">
        <f ca="1">IFERROR(INDEX(INDIRECT("'"&amp;$B55&amp;"'!$A$50:$A$55"),MATCH(2,INDIRECT("'"&amp;$B55&amp;"'!$G$50:$G$55"),0)),"2 premiers")</f>
        <v>2 premiers</v>
      </c>
      <c r="D55" s="122" t="str">
        <f t="shared" ca="1" si="18"/>
        <v/>
      </c>
      <c r="E55" s="123" t="str">
        <f t="shared" ca="1" si="19"/>
        <v/>
      </c>
      <c r="F55" s="124" t="str">
        <f t="shared" ca="1" si="20"/>
        <v/>
      </c>
      <c r="G55" s="124" t="str">
        <f t="shared" ca="1" si="21"/>
        <v/>
      </c>
      <c r="H55" s="122" t="str">
        <f t="shared" ca="1" si="22"/>
        <v/>
      </c>
      <c r="I55" s="122" t="str">
        <f ca="1">IFERROR(RANK(J55,$J$33:$J$62)+COUNTIF($J$33:J55,J55)-1,"")</f>
        <v/>
      </c>
      <c r="J55" s="138" t="str">
        <f t="shared" ca="1" si="17"/>
        <v/>
      </c>
    </row>
    <row r="56" spans="1:10" ht="26.25" thickTop="1" thickBot="1" x14ac:dyDescent="0.3">
      <c r="A56" s="179"/>
      <c r="B56" s="121" t="str">
        <f>B55</f>
        <v>P12</v>
      </c>
      <c r="C56" s="122" t="str">
        <f ca="1">IFERROR(INDEX(INDIRECT("'"&amp;$B56&amp;"'!$A$50:$A$55"),MATCH(5,INDIRECT("'"&amp;$B56&amp;"'!$H$50:$H$55"),0)),"")</f>
        <v>CT</v>
      </c>
      <c r="D56" s="122" t="str">
        <f t="shared" ca="1" si="18"/>
        <v>12E</v>
      </c>
      <c r="E56" s="123">
        <f t="shared" ca="1" si="19"/>
        <v>0</v>
      </c>
      <c r="F56" s="124">
        <f t="shared" ca="1" si="20"/>
        <v>0</v>
      </c>
      <c r="G56" s="124">
        <f t="shared" ca="1" si="21"/>
        <v>0</v>
      </c>
      <c r="H56" s="122">
        <f t="shared" ca="1" si="22"/>
        <v>0</v>
      </c>
      <c r="I56" s="122">
        <f ca="1">IFERROR(RANK(J56,$J$33:$J$62)+COUNTIF($J$33:J56,J56)-1,"")</f>
        <v>11</v>
      </c>
      <c r="J56" s="138">
        <f t="shared" ca="1" si="17"/>
        <v>0</v>
      </c>
    </row>
    <row r="57" spans="1:10" ht="26.25" thickTop="1" thickBot="1" x14ac:dyDescent="0.3">
      <c r="A57" s="179"/>
      <c r="B57" s="117" t="s">
        <v>242</v>
      </c>
      <c r="C57" s="118" t="str">
        <f ca="1">IFERROR(INDEX(INDIRECT("'"&amp;$B57&amp;"'!$A$50:$A$55"),MATCH(2,INDIRECT("'"&amp;$B57&amp;"'!$G$50:$G$55"),0)),"2 premiers")</f>
        <v>2 premiers</v>
      </c>
      <c r="D57" s="118" t="str">
        <f t="shared" ca="1" si="18"/>
        <v/>
      </c>
      <c r="E57" s="119" t="str">
        <f t="shared" ca="1" si="19"/>
        <v/>
      </c>
      <c r="F57" s="120" t="str">
        <f t="shared" ca="1" si="20"/>
        <v/>
      </c>
      <c r="G57" s="120" t="str">
        <f t="shared" ca="1" si="21"/>
        <v/>
      </c>
      <c r="H57" s="118" t="str">
        <f t="shared" ca="1" si="22"/>
        <v/>
      </c>
      <c r="I57" s="118" t="str">
        <f ca="1">IFERROR(RANK(J57,$J$33:$J$62)+COUNTIF($J$33:J57,J57)-1,"")</f>
        <v/>
      </c>
      <c r="J57" s="137" t="str">
        <f t="shared" ca="1" si="17"/>
        <v/>
      </c>
    </row>
    <row r="58" spans="1:10" ht="26.25" thickTop="1" thickBot="1" x14ac:dyDescent="0.3">
      <c r="A58" s="179"/>
      <c r="B58" s="117" t="str">
        <f>B57</f>
        <v>P13</v>
      </c>
      <c r="C58" s="118" t="str">
        <f ca="1">IFERROR(INDEX(INDIRECT("'"&amp;$B58&amp;"'!$A$50:$A$55"),MATCH(5,INDIRECT("'"&amp;$B58&amp;"'!$H$50:$H$55"),0)),"")</f>
        <v>CZ</v>
      </c>
      <c r="D58" s="118" t="str">
        <f t="shared" ca="1" si="18"/>
        <v>13E</v>
      </c>
      <c r="E58" s="119">
        <f t="shared" ca="1" si="19"/>
        <v>0</v>
      </c>
      <c r="F58" s="120">
        <f t="shared" ca="1" si="20"/>
        <v>0</v>
      </c>
      <c r="G58" s="120">
        <f t="shared" ca="1" si="21"/>
        <v>0</v>
      </c>
      <c r="H58" s="118">
        <f t="shared" ca="1" si="22"/>
        <v>0</v>
      </c>
      <c r="I58" s="118">
        <f ca="1">IFERROR(RANK(J58,$J$33:$J$62)+COUNTIF($J$33:J58,J58)-1,"")</f>
        <v>12</v>
      </c>
      <c r="J58" s="137">
        <f t="shared" ca="1" si="17"/>
        <v>0</v>
      </c>
    </row>
    <row r="59" spans="1:10" ht="26.25" thickTop="1" thickBot="1" x14ac:dyDescent="0.3">
      <c r="A59" s="179"/>
      <c r="B59" s="121" t="s">
        <v>243</v>
      </c>
      <c r="C59" s="122" t="str">
        <f ca="1">IFERROR(INDEX(INDIRECT("'"&amp;$B59&amp;"'!$A$50:$A$55"),MATCH(2,INDIRECT("'"&amp;$B59&amp;"'!$G$50:$G$55"),0)),"2 premiers")</f>
        <v>2 premiers</v>
      </c>
      <c r="D59" s="122" t="str">
        <f t="shared" ca="1" si="18"/>
        <v/>
      </c>
      <c r="E59" s="123" t="str">
        <f t="shared" ca="1" si="19"/>
        <v/>
      </c>
      <c r="F59" s="124" t="str">
        <f t="shared" ca="1" si="20"/>
        <v/>
      </c>
      <c r="G59" s="124" t="str">
        <f t="shared" ca="1" si="21"/>
        <v/>
      </c>
      <c r="H59" s="122" t="str">
        <f t="shared" ca="1" si="22"/>
        <v/>
      </c>
      <c r="I59" s="122" t="str">
        <f ca="1">IFERROR(RANK(J59,$J$33:$J$62)+COUNTIF($J$33:J59,J59)-1,"")</f>
        <v/>
      </c>
      <c r="J59" s="138" t="str">
        <f t="shared" ca="1" si="17"/>
        <v/>
      </c>
    </row>
    <row r="60" spans="1:10" ht="26.25" thickTop="1" thickBot="1" x14ac:dyDescent="0.3">
      <c r="A60" s="179"/>
      <c r="B60" s="121" t="str">
        <f>B59</f>
        <v>P14</v>
      </c>
      <c r="C60" s="122" t="str">
        <f ca="1">IFERROR(INDEX(INDIRECT("'"&amp;$B60&amp;"'!$A$50:$A$55"),MATCH(5,INDIRECT("'"&amp;$B60&amp;"'!$H$50:$H$55"),0)),"")</f>
        <v>DH</v>
      </c>
      <c r="D60" s="122" t="str">
        <f t="shared" ca="1" si="18"/>
        <v>14E</v>
      </c>
      <c r="E60" s="123">
        <f t="shared" ca="1" si="19"/>
        <v>0</v>
      </c>
      <c r="F60" s="124">
        <f t="shared" ca="1" si="20"/>
        <v>0</v>
      </c>
      <c r="G60" s="124">
        <f t="shared" ca="1" si="21"/>
        <v>0</v>
      </c>
      <c r="H60" s="122">
        <f t="shared" ca="1" si="22"/>
        <v>0</v>
      </c>
      <c r="I60" s="122">
        <f ca="1">IFERROR(RANK(J60,$J$33:$J$62)+COUNTIF($J$33:J60,J60)-1,"")</f>
        <v>13</v>
      </c>
      <c r="J60" s="138">
        <f t="shared" ca="1" si="17"/>
        <v>0</v>
      </c>
    </row>
    <row r="61" spans="1:10" ht="26.25" thickTop="1" thickBot="1" x14ac:dyDescent="0.3">
      <c r="A61" s="179"/>
      <c r="B61" s="117" t="s">
        <v>244</v>
      </c>
      <c r="C61" s="118" t="str">
        <f ca="1">IFERROR(INDEX(INDIRECT("'"&amp;$B61&amp;"'!$A$50:$A$55"),MATCH(2,INDIRECT("'"&amp;$B61&amp;"'!$G$50:$G$55"),0)),"2 premiers")</f>
        <v>2 premiers</v>
      </c>
      <c r="D61" s="118" t="str">
        <f t="shared" ca="1" si="18"/>
        <v/>
      </c>
      <c r="E61" s="119" t="str">
        <f t="shared" ca="1" si="19"/>
        <v/>
      </c>
      <c r="F61" s="120" t="str">
        <f t="shared" ca="1" si="20"/>
        <v/>
      </c>
      <c r="G61" s="120" t="str">
        <f t="shared" ca="1" si="21"/>
        <v/>
      </c>
      <c r="H61" s="118" t="str">
        <f t="shared" ca="1" si="22"/>
        <v/>
      </c>
      <c r="I61" s="118" t="str">
        <f ca="1">IFERROR(RANK(J61,$J$33:$J$62)+COUNTIF($J$33:J61,J61)-1,"")</f>
        <v/>
      </c>
      <c r="J61" s="137" t="str">
        <f t="shared" ca="1" si="17"/>
        <v/>
      </c>
    </row>
    <row r="62" spans="1:10" ht="26.25" thickTop="1" thickBot="1" x14ac:dyDescent="0.3">
      <c r="A62" s="179"/>
      <c r="B62" s="117" t="str">
        <f>B61</f>
        <v>P15</v>
      </c>
      <c r="C62" s="118" t="str">
        <f ca="1">IFERROR(INDEX(INDIRECT("'"&amp;$B62&amp;"'!$A$50:$A$55"),MATCH(5,INDIRECT("'"&amp;$B62&amp;"'!$H$50:$H$55"),0)),"")</f>
        <v>DN</v>
      </c>
      <c r="D62" s="118" t="str">
        <f t="shared" ca="1" si="18"/>
        <v>15E</v>
      </c>
      <c r="E62" s="119">
        <f t="shared" ca="1" si="19"/>
        <v>0</v>
      </c>
      <c r="F62" s="120">
        <f t="shared" ca="1" si="20"/>
        <v>0</v>
      </c>
      <c r="G62" s="120">
        <f t="shared" ca="1" si="21"/>
        <v>0</v>
      </c>
      <c r="H62" s="118">
        <f t="shared" ca="1" si="22"/>
        <v>0</v>
      </c>
      <c r="I62" s="118">
        <f ca="1">IFERROR(RANK(J62,$J$33:$J$62)+COUNTIF($J$33:J62,J62)-1,"")</f>
        <v>14</v>
      </c>
      <c r="J62" s="137">
        <f t="shared" ca="1" si="17"/>
        <v>0</v>
      </c>
    </row>
    <row r="63" spans="1:10" ht="15.75" thickTop="1" x14ac:dyDescent="0.25"/>
  </sheetData>
  <sortState xmlns:xlrd2="http://schemas.microsoft.com/office/spreadsheetml/2017/richdata2" ref="U3:Z22">
    <sortCondition descending="1" ref="W3:W22"/>
    <sortCondition descending="1" ref="Z3:Z22"/>
    <sortCondition descending="1" ref="X3:X22"/>
  </sortState>
  <mergeCells count="5">
    <mergeCell ref="A33:A62"/>
    <mergeCell ref="L1:R1"/>
    <mergeCell ref="A3:A32"/>
    <mergeCell ref="T1:Z1"/>
    <mergeCell ref="B1:J1"/>
  </mergeCells>
  <conditionalFormatting sqref="E3:E24">
    <cfRule type="expression" dxfId="27" priority="23">
      <formula>AND(E3&lt;&gt;"",E2=E3)</formula>
    </cfRule>
  </conditionalFormatting>
  <conditionalFormatting sqref="E3:E22">
    <cfRule type="expression" dxfId="26" priority="24">
      <formula>AND(E4&lt;&gt;"",E4=E3)</formula>
    </cfRule>
  </conditionalFormatting>
  <conditionalFormatting sqref="E33:E34">
    <cfRule type="expression" dxfId="25" priority="25">
      <formula>AND(E33&lt;&gt;"",E32=E33)</formula>
    </cfRule>
  </conditionalFormatting>
  <conditionalFormatting sqref="E33:E34">
    <cfRule type="expression" dxfId="24" priority="26">
      <formula>AND(E34&lt;&gt;"",E34=E33)</formula>
    </cfRule>
  </conditionalFormatting>
  <conditionalFormatting sqref="E31:E32 E27:E28">
    <cfRule type="expression" dxfId="23" priority="27">
      <formula>AND(E27&lt;&gt;"",E26=E27)</formula>
    </cfRule>
  </conditionalFormatting>
  <conditionalFormatting sqref="E31:E32 E27:E28 E23:E24">
    <cfRule type="expression" dxfId="22" priority="28">
      <formula>AND(E24&lt;&gt;"",E24=E23)</formula>
    </cfRule>
  </conditionalFormatting>
  <conditionalFormatting sqref="J27:J28 J31:J32 J3:J4 J7:J8 J11:J12 J15:J16 J19:J20 J23:J24">
    <cfRule type="expression" dxfId="21" priority="29">
      <formula>AND(J3&lt;&gt;"",J2=J3)</formula>
    </cfRule>
  </conditionalFormatting>
  <conditionalFormatting sqref="J23:J24 J27:J28 J31:J32 J3:J4 J7:J8 J11:J12 J15:J16 J19:J20">
    <cfRule type="expression" dxfId="20" priority="30">
      <formula>AND(J4&lt;&gt;"",J4=J3)</formula>
    </cfRule>
  </conditionalFormatting>
  <conditionalFormatting sqref="J33:J34 J37:J38 J41:J42 J45:J46 J49:J50 J53:J54 J57:J58 J61:J62">
    <cfRule type="expression" dxfId="19" priority="31">
      <formula>AND(J33&lt;&gt;"",J32=J33)</formula>
    </cfRule>
  </conditionalFormatting>
  <conditionalFormatting sqref="J33:J34 J37:J38 J41:J42 J45:J46 J49:J50 J53:J54 J57:J58 J61:J62">
    <cfRule type="expression" dxfId="18" priority="32">
      <formula>AND(J34&lt;&gt;"",J34=J33)</formula>
    </cfRule>
  </conditionalFormatting>
  <conditionalFormatting sqref="E29:E30">
    <cfRule type="expression" dxfId="17" priority="21">
      <formula>AND(E29&lt;&gt;"",E28=E29)</formula>
    </cfRule>
  </conditionalFormatting>
  <conditionalFormatting sqref="E29:E30">
    <cfRule type="expression" dxfId="16" priority="22">
      <formula>AND(E30&lt;&gt;"",E30=E29)</formula>
    </cfRule>
  </conditionalFormatting>
  <conditionalFormatting sqref="E25:E26">
    <cfRule type="expression" dxfId="15" priority="19">
      <formula>AND(E25&lt;&gt;"",E24=E25)</formula>
    </cfRule>
  </conditionalFormatting>
  <conditionalFormatting sqref="E25:E26">
    <cfRule type="expression" dxfId="14" priority="20">
      <formula>AND(E26&lt;&gt;"",E26=E25)</formula>
    </cfRule>
  </conditionalFormatting>
  <conditionalFormatting sqref="E45:E46 E41:E42 E37:E38">
    <cfRule type="expression" dxfId="13" priority="17">
      <formula>AND(E37&lt;&gt;"",E36=E37)</formula>
    </cfRule>
  </conditionalFormatting>
  <conditionalFormatting sqref="E45:E46 E41:E42 E37:E38">
    <cfRule type="expression" dxfId="12" priority="18">
      <formula>AND(E38&lt;&gt;"",E38=E37)</formula>
    </cfRule>
  </conditionalFormatting>
  <conditionalFormatting sqref="E57:E58 E53:E54 E49:E50">
    <cfRule type="expression" dxfId="11" priority="15">
      <formula>AND(E49&lt;&gt;"",E48=E49)</formula>
    </cfRule>
  </conditionalFormatting>
  <conditionalFormatting sqref="E57:E58 E53:E54 E49:E50">
    <cfRule type="expression" dxfId="10" priority="16">
      <formula>AND(E50&lt;&gt;"",E50=E49)</formula>
    </cfRule>
  </conditionalFormatting>
  <conditionalFormatting sqref="E61:E62">
    <cfRule type="expression" dxfId="9" priority="13">
      <formula>AND(E61&lt;&gt;"",E60=E61)</formula>
    </cfRule>
  </conditionalFormatting>
  <conditionalFormatting sqref="E61:E62">
    <cfRule type="expression" dxfId="8" priority="14">
      <formula>AND(E62&lt;&gt;"",E62=E61)</formula>
    </cfRule>
  </conditionalFormatting>
  <conditionalFormatting sqref="E35:E36">
    <cfRule type="expression" dxfId="7" priority="9">
      <formula>AND(E35&lt;&gt;"",E34=E35)</formula>
    </cfRule>
  </conditionalFormatting>
  <conditionalFormatting sqref="E35:E36">
    <cfRule type="expression" dxfId="6" priority="10">
      <formula>AND(E36&lt;&gt;"",E36=E35)</formula>
    </cfRule>
  </conditionalFormatting>
  <conditionalFormatting sqref="J35:J36 J39:J40 J43:J44 J47:J48 J51:J52 J55:J56 J59:J60">
    <cfRule type="expression" dxfId="5" priority="11">
      <formula>AND(J35&lt;&gt;"",J34=J35)</formula>
    </cfRule>
  </conditionalFormatting>
  <conditionalFormatting sqref="J35:J36 J39:J40 J43:J44 J47:J48 J51:J52 J55:J56 J59:J60">
    <cfRule type="expression" dxfId="4" priority="12">
      <formula>AND(J36&lt;&gt;"",J36=J35)</formula>
    </cfRule>
  </conditionalFormatting>
  <pageMargins left="0.7" right="0.7" top="1.14375" bottom="1.143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3F7E8E6E-F2F3-46D5-B456-193C7E374125}">
            <xm:f>Macros!$F$1=TRUE</xm:f>
            <x14:dxf>
              <font>
                <b/>
                <i val="0"/>
                <color rgb="FFFF0000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9" tint="-0.25098422193060094"/>
                  </stop>
                </gradientFill>
              </fill>
            </x14:dxf>
          </x14:cfRule>
          <xm:sqref>L3:R4</xm:sqref>
        </x14:conditionalFormatting>
        <x14:conditionalFormatting xmlns:xm="http://schemas.microsoft.com/office/excel/2006/main">
          <x14:cfRule type="expression" priority="3" id="{73350810-495B-49A4-A443-663DCC6B0C2D}">
            <xm:f>Macros!$F$2=TRUE</xm:f>
            <x14:dxf>
              <font>
                <b/>
                <i val="0"/>
                <color rgb="FFFF0000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9" tint="-0.25098422193060094"/>
                  </stop>
                </gradientFill>
              </fill>
            </x14:dxf>
          </x14:cfRule>
          <xm:sqref>L5:R5</xm:sqref>
        </x14:conditionalFormatting>
        <x14:conditionalFormatting xmlns:xm="http://schemas.microsoft.com/office/excel/2006/main">
          <x14:cfRule type="expression" priority="2" id="{4D229A0D-5B50-4E40-A0AD-8A3040F1E48F}">
            <xm:f>Macros!$F$3=TRUE</xm:f>
            <x14:dxf>
              <font>
                <b/>
                <i val="0"/>
                <color rgb="FFFF0000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9" tint="-0.25098422193060094"/>
                  </stop>
                </gradientFill>
              </fill>
            </x14:dxf>
          </x14:cfRule>
          <xm:sqref>L6:R6</xm:sqref>
        </x14:conditionalFormatting>
        <x14:conditionalFormatting xmlns:xm="http://schemas.microsoft.com/office/excel/2006/main">
          <x14:cfRule type="expression" priority="1" id="{425D93BB-70C2-4A4B-BBD5-717913E2AF00}">
            <xm:f>Macros!$F$4=TRUE</xm:f>
            <x14:dxf>
              <font>
                <b/>
                <i val="0"/>
                <color rgb="FFFF0000"/>
              </font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theme="9" tint="-0.25098422193060094"/>
                  </stop>
                </gradientFill>
              </fill>
            </x14:dxf>
          </x14:cfRule>
          <xm:sqref>L7:R7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49">
    <tabColor rgb="FFFFFF00"/>
  </sheetPr>
  <dimension ref="A1:F27"/>
  <sheetViews>
    <sheetView workbookViewId="0">
      <selection activeCell="A22" sqref="A22"/>
    </sheetView>
  </sheetViews>
  <sheetFormatPr baseColWidth="10" defaultRowHeight="15" x14ac:dyDescent="0.25"/>
  <cols>
    <col min="1" max="6" width="29.28515625" customWidth="1"/>
  </cols>
  <sheetData>
    <row r="1" spans="1:6" ht="24.95" customHeight="1" thickTop="1" x14ac:dyDescent="0.25">
      <c r="A1" s="85"/>
      <c r="B1" s="86"/>
      <c r="C1" s="86"/>
      <c r="D1" s="86"/>
      <c r="E1" s="86"/>
      <c r="F1" s="87" t="b">
        <f ca="1">AND(Classt!O3=Classt!O4,Classt!R3=Classt!R4,Classt!P3=Classt!P4)</f>
        <v>1</v>
      </c>
    </row>
    <row r="2" spans="1:6" ht="24.95" customHeight="1" x14ac:dyDescent="0.25">
      <c r="A2" s="88"/>
      <c r="B2" s="89"/>
      <c r="C2" s="89"/>
      <c r="D2" s="89"/>
      <c r="E2" s="89"/>
      <c r="F2" s="90" t="b">
        <f ca="1">AND(Classt!O5=Classt!O3,Classt!R5=Classt!R3,Classt!P5=Classt!P3)</f>
        <v>1</v>
      </c>
    </row>
    <row r="3" spans="1:6" ht="24.95" customHeight="1" x14ac:dyDescent="0.25">
      <c r="A3" s="88"/>
      <c r="B3" s="89"/>
      <c r="C3" s="89"/>
      <c r="D3" s="89"/>
      <c r="E3" s="89"/>
      <c r="F3" s="90" t="b">
        <f ca="1">AND(Classt!O6=Classt!O3,Classt!R6=Classt!R3,Classt!P6=Classt!P3)</f>
        <v>1</v>
      </c>
    </row>
    <row r="4" spans="1:6" ht="24.75" customHeight="1" x14ac:dyDescent="0.25">
      <c r="A4" s="88"/>
      <c r="B4" s="89"/>
      <c r="C4" s="89"/>
      <c r="D4" s="89"/>
      <c r="E4" s="89"/>
      <c r="F4" s="90" t="b">
        <f ca="1">AND(Classt!O7=Classt!O3,Classt!R7=Classt!R3,Classt!P7=Classt!P3)</f>
        <v>1</v>
      </c>
    </row>
    <row r="5" spans="1:6" ht="24.95" customHeight="1" x14ac:dyDescent="0.25">
      <c r="A5" s="88"/>
      <c r="B5" s="89"/>
      <c r="C5" s="89"/>
      <c r="D5" s="89"/>
      <c r="E5" s="89"/>
      <c r="F5" s="90"/>
    </row>
    <row r="6" spans="1:6" ht="24.95" customHeight="1" x14ac:dyDescent="0.25">
      <c r="A6" s="88"/>
      <c r="B6" s="89"/>
      <c r="C6" s="89"/>
      <c r="D6" s="89"/>
      <c r="E6" s="89"/>
      <c r="F6" s="90"/>
    </row>
    <row r="7" spans="1:6" ht="24.95" customHeight="1" x14ac:dyDescent="0.25">
      <c r="A7" s="88"/>
      <c r="B7" s="89"/>
      <c r="C7" s="89"/>
      <c r="D7" s="89"/>
      <c r="E7" s="89"/>
      <c r="F7" s="90"/>
    </row>
    <row r="8" spans="1:6" ht="24.95" customHeight="1" x14ac:dyDescent="0.25">
      <c r="A8" s="88"/>
      <c r="B8" s="89"/>
      <c r="C8" s="89"/>
      <c r="D8" s="89"/>
      <c r="E8" s="89"/>
      <c r="F8" s="90"/>
    </row>
    <row r="9" spans="1:6" ht="24.95" customHeight="1" x14ac:dyDescent="0.25">
      <c r="A9" s="88"/>
      <c r="B9" s="89"/>
      <c r="C9" s="89"/>
      <c r="D9" s="89"/>
      <c r="E9" s="89"/>
      <c r="F9" s="90"/>
    </row>
    <row r="10" spans="1:6" ht="24.95" customHeight="1" x14ac:dyDescent="0.25">
      <c r="A10" s="88"/>
      <c r="B10" s="89"/>
      <c r="C10" s="89"/>
      <c r="D10" s="89"/>
      <c r="E10" s="89"/>
      <c r="F10" s="90"/>
    </row>
    <row r="11" spans="1:6" ht="24.95" customHeight="1" x14ac:dyDescent="0.25">
      <c r="A11" s="88"/>
      <c r="B11" s="89"/>
      <c r="C11" s="89"/>
      <c r="D11" s="89"/>
      <c r="E11" s="89"/>
      <c r="F11" s="90"/>
    </row>
    <row r="12" spans="1:6" ht="24.95" customHeight="1" x14ac:dyDescent="0.25">
      <c r="A12" s="88"/>
      <c r="B12" s="89"/>
      <c r="C12" s="89"/>
      <c r="D12" s="89"/>
      <c r="E12" s="89"/>
      <c r="F12" s="90"/>
    </row>
    <row r="13" spans="1:6" ht="24.95" customHeight="1" x14ac:dyDescent="0.25">
      <c r="A13" s="88"/>
      <c r="B13" s="89"/>
      <c r="C13" s="89"/>
      <c r="D13" s="89"/>
      <c r="E13" s="89"/>
      <c r="F13" s="90"/>
    </row>
    <row r="14" spans="1:6" ht="24.95" customHeight="1" x14ac:dyDescent="0.25">
      <c r="A14" s="88"/>
      <c r="B14" s="89"/>
      <c r="C14" s="89"/>
      <c r="D14" s="89"/>
      <c r="E14" s="89"/>
      <c r="F14" s="90"/>
    </row>
    <row r="15" spans="1:6" ht="24.95" customHeight="1" x14ac:dyDescent="0.25">
      <c r="A15" s="88"/>
      <c r="B15" s="89"/>
      <c r="C15" s="89"/>
      <c r="D15" s="89"/>
      <c r="E15" s="89"/>
      <c r="F15" s="90"/>
    </row>
    <row r="16" spans="1:6" ht="24.95" customHeight="1" x14ac:dyDescent="0.25">
      <c r="A16" s="88"/>
      <c r="B16" s="89"/>
      <c r="C16" s="89"/>
      <c r="D16" s="89"/>
      <c r="E16" s="89"/>
      <c r="F16" s="90"/>
    </row>
    <row r="17" spans="1:6" ht="24.95" customHeight="1" x14ac:dyDescent="0.25">
      <c r="A17" s="88"/>
      <c r="B17" s="89"/>
      <c r="C17" s="89"/>
      <c r="D17" s="89"/>
      <c r="E17" s="89"/>
      <c r="F17" s="90"/>
    </row>
    <row r="18" spans="1:6" ht="24.95" customHeight="1" x14ac:dyDescent="0.25">
      <c r="A18" s="88"/>
      <c r="B18" s="89"/>
      <c r="C18" s="89"/>
      <c r="D18" s="89"/>
      <c r="E18" s="89"/>
      <c r="F18" s="90"/>
    </row>
    <row r="19" spans="1:6" ht="24.95" customHeight="1" x14ac:dyDescent="0.25">
      <c r="A19" s="88"/>
      <c r="B19" s="89"/>
      <c r="C19" s="89"/>
      <c r="D19" s="89"/>
      <c r="E19" s="89"/>
      <c r="F19" s="90"/>
    </row>
    <row r="20" spans="1:6" ht="24.95" customHeight="1" x14ac:dyDescent="0.25">
      <c r="A20" s="88"/>
      <c r="B20" s="89"/>
      <c r="C20" s="89"/>
      <c r="D20" s="89"/>
      <c r="E20" s="89"/>
      <c r="F20" s="90"/>
    </row>
    <row r="21" spans="1:6" ht="24.95" customHeight="1" x14ac:dyDescent="0.25">
      <c r="A21" s="88"/>
      <c r="B21" s="89"/>
      <c r="C21" s="89"/>
      <c r="D21" s="89"/>
      <c r="E21" s="89"/>
      <c r="F21" s="90"/>
    </row>
    <row r="22" spans="1:6" ht="24.95" customHeight="1" thickBot="1" x14ac:dyDescent="0.3">
      <c r="A22" s="91"/>
      <c r="B22" s="92"/>
      <c r="C22" s="92"/>
      <c r="D22" s="92"/>
      <c r="E22" s="92"/>
      <c r="F22" s="93"/>
    </row>
    <row r="23" spans="1:6" ht="24.4" customHeight="1" thickTop="1" x14ac:dyDescent="0.25"/>
    <row r="24" spans="1:6" ht="24.95" customHeight="1" x14ac:dyDescent="0.25"/>
    <row r="25" spans="1:6" ht="24.95" customHeight="1" x14ac:dyDescent="0.25"/>
    <row r="26" spans="1:6" ht="24.95" customHeight="1" x14ac:dyDescent="0.25"/>
    <row r="27" spans="1:6" ht="24.9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4">
    <tabColor rgb="FF00B050"/>
  </sheetPr>
  <dimension ref="A1:Q65"/>
  <sheetViews>
    <sheetView topLeftCell="A43" zoomScale="80" zoomScaleNormal="80" workbookViewId="0">
      <selection activeCell="C6" sqref="C6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customWidth="1"/>
    <col min="10" max="18" width="9.7109375" customWidth="1"/>
    <col min="19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41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AH</v>
      </c>
      <c r="K5" s="7" t="str">
        <f>A7</f>
        <v>AI</v>
      </c>
      <c r="L5" s="7" t="str">
        <f>A8</f>
        <v>AJ</v>
      </c>
      <c r="M5" s="7" t="str">
        <f>A9</f>
        <v>AK</v>
      </c>
      <c r="N5" s="7" t="str">
        <f>A10</f>
        <v>AL</v>
      </c>
      <c r="O5" s="7" t="str">
        <f>A11</f>
        <v>AM</v>
      </c>
    </row>
    <row r="6" spans="1:17" ht="20.100000000000001" customHeight="1" x14ac:dyDescent="0.25">
      <c r="A6" s="126" t="s">
        <v>42</v>
      </c>
      <c r="B6" s="8" t="s">
        <v>43</v>
      </c>
      <c r="C6" s="9">
        <f>SUM(E16,E23,E30,E37,F45)</f>
        <v>13</v>
      </c>
      <c r="D6" s="10">
        <f>I16+I23+I30+I37+J45</f>
        <v>96</v>
      </c>
      <c r="E6" s="10">
        <f>J16+J23+J30+J37+I45</f>
        <v>67</v>
      </c>
      <c r="F6" s="11">
        <f t="shared" ref="F6:F11" si="0">D6-E6</f>
        <v>29</v>
      </c>
      <c r="I6" s="7" t="str">
        <f t="shared" ref="I6:I11" si="1">A6</f>
        <v>AH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-12</v>
      </c>
      <c r="L6" s="7">
        <f>IF(ISBLANK(B23),0,IFERROR(INDEX($B$15:$B$46,MATCH($I6&amp;L$5,$K$15:$K$46,0))-INDEX($D$15:$D$46,MATCH($I6&amp;L$5,$K$15:$K$46,0)),0-INDEX($J$6:$O$11,MATCH(L$5,$I$6:$I$11,0),MATCH($I6,$J$5:$O$5,0))))</f>
        <v>4</v>
      </c>
      <c r="M6" s="7">
        <f>IF(ISBLANK(B37),0,IFERROR(INDEX($B$15:$B$46,MATCH($I6&amp;M$5,$K$15:$K$46,0))-INDEX($D$15:$D$46,MATCH($I6&amp;M$5,$K$15:$K$46,0)),0-INDEX($J$6:$O$11,MATCH(M$5,$I$6:$I$11,0),MATCH($I6,$J$5:$O$5,0))))</f>
        <v>14</v>
      </c>
      <c r="N6" s="7">
        <f>IF(ISBLANK(B45),0,IFERROR(INDEX($B$15:$B$46,MATCH($I6&amp;N$5,$K$15:$K$46,0))-INDEX($D$15:$D$46,MATCH($I6&amp;N$5,$K$15:$K$46,0)),0-INDEX($J$6:$O$11,MATCH(N$5,$I$6:$I$11,0),MATCH($I6,$J$5:$O$5,0))))</f>
        <v>4</v>
      </c>
      <c r="O6" s="7">
        <f>IF(ISBLANK(B30),0,IFERROR(INDEX($B$15:$B$46,MATCH($I6&amp;O$5,$K$15:$K$46,0))-INDEX($D$15:$D$46,MATCH($I6&amp;O$5,$K$15:$K$46,0)),0-INDEX($J$6:$O$11,MATCH(O$5,$I$6:$I$11,0),MATCH($I6,$J$5:$O$5,0))))</f>
        <v>19</v>
      </c>
    </row>
    <row r="7" spans="1:17" ht="20.100000000000001" customHeight="1" x14ac:dyDescent="0.35">
      <c r="A7" s="127" t="s">
        <v>44</v>
      </c>
      <c r="B7" s="8" t="s">
        <v>45</v>
      </c>
      <c r="C7" s="9">
        <f>SUM(F16,E24,F32,E38,E46)</f>
        <v>15</v>
      </c>
      <c r="D7" s="10">
        <f>J16+I24+J32+I38+I46</f>
        <v>112</v>
      </c>
      <c r="E7" s="10">
        <f>I16+J24+I32+J38+J46</f>
        <v>68</v>
      </c>
      <c r="F7" s="11">
        <f t="shared" si="0"/>
        <v>44</v>
      </c>
      <c r="I7" s="7" t="str">
        <f t="shared" si="1"/>
        <v>AI</v>
      </c>
      <c r="J7" s="7">
        <f>IF(ISBLANK(B16),0,IFERROR(INDEX($B$15:$B$46,MATCH($I7&amp;J$5,$K$15:$K$46,0))-INDEX($D$15:$D$46,MATCH($I7&amp;J$5,$K$15:$K$46,0)),0-INDEX($J$6:$O$11,MATCH(J$5,$I$6:$I$11,0),MATCH($I7,$J$5:$O$5,0))))</f>
        <v>12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10</v>
      </c>
      <c r="M7" s="7">
        <f>IF(ISBLANK(B46),0,IFERROR(INDEX($B$15:$B$46,MATCH($I7&amp;M$5,$K$15:$K$46,0))-INDEX($D$15:$D$46,MATCH($I7&amp;M$5,$K$15:$K$46,0)),0-INDEX($J$6:$O$11,MATCH(M$5,$I$6:$I$11,0),MATCH($I7,$J$5:$O$5,0))))</f>
        <v>10</v>
      </c>
      <c r="N7" s="7">
        <f>IF(ISBLANK(B24),0,IFERROR(INDEX($B$15:$B$46,MATCH($I7&amp;N$5,$K$15:$K$46,0))-INDEX($D$15:$D$46,MATCH($I7&amp;N$5,$K$15:$K$46,0)),0-INDEX($J$6:$O$11,MATCH(N$5,$I$6:$I$11,0),MATCH($I7,$J$5:$O$5,0))))</f>
        <v>8</v>
      </c>
      <c r="O7" s="7">
        <f>IF(ISBLANK(B38),0,IFERROR(INDEX($B$15:$B$46,MATCH($I7&amp;O$5,$K$15:$K$46,0))-INDEX($D$15:$D$46,MATCH($I7&amp;O$5,$K$15:$K$46,0)),0-INDEX($J$6:$O$11,MATCH(O$5,$I$6:$I$11,0),MATCH($I7,$J$5:$O$5,0))))</f>
        <v>4</v>
      </c>
    </row>
    <row r="8" spans="1:17" ht="20.100000000000001" customHeight="1" x14ac:dyDescent="0.25">
      <c r="A8" s="126" t="s">
        <v>46</v>
      </c>
      <c r="B8" s="8" t="s">
        <v>47</v>
      </c>
      <c r="C8" s="9">
        <f>SUM(E17,F23,E32,E39,E44)</f>
        <v>9</v>
      </c>
      <c r="D8" s="10">
        <f>I17+J23+I32+I39+I44</f>
        <v>88</v>
      </c>
      <c r="E8" s="10">
        <f>J17+I23+J32+J39+J44</f>
        <v>92</v>
      </c>
      <c r="F8" s="11">
        <f t="shared" si="0"/>
        <v>-4</v>
      </c>
      <c r="I8" s="7" t="str">
        <f t="shared" si="1"/>
        <v>AJ</v>
      </c>
      <c r="J8" s="7">
        <f>IF(ISBLANK(B23),0,IFERROR(INDEX($B$15:$B$46,MATCH($I8&amp;J$5,$K$15:$K$46,0))-INDEX($D$15:$D$46,MATCH($I8&amp;J$5,$K$15:$K$46,0)),0-INDEX($J$6:$O$11,MATCH(J$5,$I$6:$I$11,0),MATCH($I8,$J$5:$O$5,0))))</f>
        <v>-4</v>
      </c>
      <c r="K8" s="7">
        <f>IF(ISBLANK(B32),0,IFERROR(INDEX($B$15:$B$46,MATCH($I8&amp;K$5,$K$15:$K$46,0))-INDEX($D$15:$D$46,MATCH($I8&amp;K$5,$K$15:$K$46,0)),0-INDEX($J$6:$O$11,MATCH(K$5,$I$6:$I$11,0),MATCH($I8,$J$5:$O$5,0))))</f>
        <v>-10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4</v>
      </c>
      <c r="N8" s="7">
        <f>IF(ISBLANK(B39),0,IFERROR(INDEX($B$15:$B$46,MATCH($I8&amp;N$5,$K$15:$K$46,0))-INDEX($D$15:$D$46,MATCH($I8&amp;N$5,$K$15:$K$46,0)),0-INDEX($J$6:$O$11,MATCH(N$5,$I$6:$I$11,0),MATCH($I8,$J$5:$O$5,0))))</f>
        <v>12</v>
      </c>
      <c r="O8" s="7">
        <f>IF(ISBLANK(B44),0,IFERROR(INDEX($B$15:$B$46,MATCH($I8&amp;O$5,$K$15:$K$46,0))-INDEX($D$15:$D$46,MATCH($I8&amp;O$5,$K$15:$K$46,0)),0-INDEX($J$6:$O$11,MATCH(O$5,$I$6:$I$11,0),MATCH($I8,$J$5:$O$5,0))))</f>
        <v>-6</v>
      </c>
    </row>
    <row r="9" spans="1:17" ht="20.100000000000001" customHeight="1" x14ac:dyDescent="0.25">
      <c r="A9" s="126" t="s">
        <v>48</v>
      </c>
      <c r="B9" s="8" t="s">
        <v>49</v>
      </c>
      <c r="C9" s="9">
        <f>SUM(F17,E25,F31,F37,F46)</f>
        <v>5</v>
      </c>
      <c r="D9" s="10">
        <f>J17+I25+J31+J37+J46</f>
        <v>68</v>
      </c>
      <c r="E9" s="10">
        <f>I17+J25+I31+I37+I46</f>
        <v>112</v>
      </c>
      <c r="F9" s="11">
        <f t="shared" si="0"/>
        <v>-44</v>
      </c>
      <c r="I9" s="7" t="str">
        <f t="shared" si="1"/>
        <v>AK</v>
      </c>
      <c r="J9" s="7">
        <f>IF(ISBLANK(B37),0,IFERROR(INDEX($B$15:$B$46,MATCH($I9&amp;J$5,$K$15:$K$46,0))-INDEX($D$15:$D$46,MATCH($I9&amp;J$5,$K$15:$K$46,0)),0-INDEX($J$6:$O$11,MATCH(J$5,$I$6:$I$11,0),MATCH($I9,$J$5:$O$5,0))))</f>
        <v>-14</v>
      </c>
      <c r="K9" s="7">
        <f>IF(ISBLANK(B46),0,IFERROR(INDEX($B$15:$B$46,MATCH($I9&amp;K$5,$K$15:$K$46,0))-INDEX($D$15:$D$46,MATCH($I9&amp;K$5,$K$15:$K$46,0)),0-INDEX($J$6:$O$11,MATCH(K$5,$I$6:$I$11,0),MATCH($I9,$J$5:$O$5,0))))</f>
        <v>-10</v>
      </c>
      <c r="L9" s="7">
        <f>IF(ISBLANK(B17),0,IFERROR(INDEX($B$15:$B$46,MATCH($I9&amp;L$5,$K$15:$K$46,0))-INDEX($D$15:$D$46,MATCH($I9&amp;L$5,$K$15:$K$46,0)),0-INDEX($J$6:$O$11,MATCH(L$5,$I$6:$I$11,0),MATCH($I9,$J$5:$O$5,0))))</f>
        <v>-4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-4</v>
      </c>
      <c r="O9" s="7">
        <f>IF(ISBLANK(B25),0,IFERROR(INDEX($B$15:$B$46,MATCH($I9&amp;O$5,$K$15:$K$46,0))-INDEX($D$15:$D$46,MATCH($I9&amp;O$5,$K$15:$K$46,0)),0-INDEX($J$6:$O$11,MATCH(O$5,$I$6:$I$11,0),MATCH($I9,$J$5:$O$5,0))))</f>
        <v>-12</v>
      </c>
    </row>
    <row r="10" spans="1:17" ht="20.100000000000001" customHeight="1" x14ac:dyDescent="0.25">
      <c r="A10" s="126" t="s">
        <v>50</v>
      </c>
      <c r="B10" s="8" t="s">
        <v>51</v>
      </c>
      <c r="C10" s="9">
        <f>SUM(E18,F24,E31,F39,E45)</f>
        <v>8</v>
      </c>
      <c r="D10" s="10">
        <f>I18+J24+I31+J39+I45</f>
        <v>80</v>
      </c>
      <c r="E10" s="10">
        <f>J18+I24+J31+I39+J45</f>
        <v>100</v>
      </c>
      <c r="F10" s="11">
        <f t="shared" si="0"/>
        <v>-20</v>
      </c>
      <c r="I10" s="7" t="str">
        <f t="shared" si="1"/>
        <v>AL</v>
      </c>
      <c r="J10" s="7">
        <f>IF(ISBLANK(B45),0,IFERROR(INDEX($B$15:$B$46,MATCH($I10&amp;J$5,$K$15:$K$46,0))-INDEX($D$15:$D$46,MATCH($I10&amp;J$5,$K$15:$K$46,0)),0-INDEX($J$6:$O$11,MATCH(J$5,$I$6:$I$11,0),MATCH($I10,$J$5:$O$5,0))))</f>
        <v>-4</v>
      </c>
      <c r="K10" s="7">
        <f>IF(ISBLANK(B24),0,IFERROR(INDEX($B$15:$B$46,MATCH($I10&amp;K$5,$K$15:$K$46,0))-INDEX($D$15:$D$46,MATCH($I10&amp;K$5,$K$15:$K$46,0)),0-INDEX($J$6:$O$11,MATCH(K$5,$I$6:$I$11,0),MATCH($I10,$J$5:$O$5,0))))</f>
        <v>-8</v>
      </c>
      <c r="L10" s="7">
        <f>IF(ISBLANK(B39),0,IFERROR(INDEX($B$15:$B$46,MATCH($I10&amp;L$5,$K$15:$K$46,0))-INDEX($D$15:$D$46,MATCH($I10&amp;L$5,$K$15:$K$46,0)),0-INDEX($J$6:$O$11,MATCH(L$5,$I$6:$I$11,0),MATCH($I10,$J$5:$O$5,0))))</f>
        <v>-12</v>
      </c>
      <c r="M10" s="7">
        <f>IF(ISBLANK(B31),0,IFERROR(INDEX($B$15:$B$46,MATCH($I10&amp;M$5,$K$15:$K$46,0))-INDEX($D$15:$D$46,MATCH($I10&amp;M$5,$K$15:$K$46,0)),0-INDEX($J$6:$O$11,MATCH(M$5,$I$6:$I$11,0),MATCH($I10,$J$5:$O$5,0))))</f>
        <v>4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52</v>
      </c>
      <c r="B11" s="13" t="s">
        <v>53</v>
      </c>
      <c r="C11" s="14">
        <f>SUM(F18,F25,F30,F38,F44)</f>
        <v>9</v>
      </c>
      <c r="D11" s="15">
        <f>J18+J25+J30+J38+J44</f>
        <v>79</v>
      </c>
      <c r="E11" s="15">
        <f>I18+I25+I30+I38+I44</f>
        <v>84</v>
      </c>
      <c r="F11" s="16">
        <f t="shared" si="0"/>
        <v>-5</v>
      </c>
      <c r="I11" s="7" t="str">
        <f t="shared" si="1"/>
        <v>AM</v>
      </c>
      <c r="J11" s="7">
        <f>IF(ISBLANK(B30),0,IFERROR(INDEX($B$15:$B$46,MATCH($I11&amp;J$5,$K$15:$K$46,0))-INDEX($D$15:$D$46,MATCH($I11&amp;J$5,$K$15:$K$46,0)),0-INDEX($J$6:$O$11,MATCH(J$5,$I$6:$I$11,0),MATCH($I11,$J$5:$O$5,0))))</f>
        <v>-19</v>
      </c>
      <c r="K11" s="7">
        <f>IF(ISBLANK(B38),0,IFERROR(INDEX($B$15:$B$46,MATCH($I11&amp;K$5,$K$15:$K$46,0))-INDEX($D$15:$D$46,MATCH($I11&amp;K$5,$K$15:$K$46,0)),0-INDEX($J$6:$O$11,MATCH(K$5,$I$6:$I$11,0),MATCH($I11,$J$5:$O$5,0))))</f>
        <v>-4</v>
      </c>
      <c r="L11" s="7">
        <f>IF(ISBLANK(B44),0,IFERROR(INDEX($B$15:$B$46,MATCH($I11&amp;L$5,$K$15:$K$46,0))-INDEX($D$15:$D$46,MATCH($I11&amp;L$5,$K$15:$K$46,0)),0-INDEX($J$6:$O$11,MATCH(L$5,$I$6:$I$11,0),MATCH($I11,$J$5:$O$5,0))))</f>
        <v>6</v>
      </c>
      <c r="M11" s="7">
        <f>IF(ISBLANK(B25),0,IFERROR(INDEX($B$15:$B$46,MATCH($I11&amp;M$5,$K$15:$K$46,0))-INDEX($D$15:$D$46,MATCH($I11&amp;M$5,$K$15:$K$46,0)),0-INDEX($J$6:$O$11,MATCH(M$5,$I$6:$I$11,0),MATCH($I11,$J$5:$O$5,0))))</f>
        <v>12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AH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AH</v>
      </c>
      <c r="B16" s="129">
        <v>12</v>
      </c>
      <c r="C16" s="30" t="str">
        <f>$A$7</f>
        <v>AI</v>
      </c>
      <c r="D16" s="148">
        <f>IF(G16=19,19,IF(ISBLANK(B16),"",IF(B16=19,0,36-B16)))</f>
        <v>24</v>
      </c>
      <c r="E16" s="150">
        <f>IF(G16=19,0,IF(ISBLANK(B16),"",IF(B16&lt;18,1,IF(B16=18,2,IF(B16&gt;18,3)))))</f>
        <v>1</v>
      </c>
      <c r="F16" s="150">
        <f>IF(G16=19,3,IF(ISBLANK(B16),"",IF(B16=19,0,IF(D16&lt;18,1,IF(D16=18,2,IF(D16&gt;=20,3))))))</f>
        <v>3</v>
      </c>
      <c r="G16" s="130"/>
      <c r="I16" s="31">
        <f>IF(ISBLANK(B16),0,B16)</f>
        <v>12</v>
      </c>
      <c r="J16" s="31">
        <f>IF(ISBLANK(B16),0,D16)</f>
        <v>24</v>
      </c>
      <c r="K16" s="32" t="str">
        <f>A16&amp;C16</f>
        <v>AHAI</v>
      </c>
      <c r="M16" t="str">
        <f>IF(E16=3,A16&amp;C16,C16&amp;A16)</f>
        <v>AIAH</v>
      </c>
    </row>
    <row r="17" spans="1:13" ht="20.100000000000001" customHeight="1" thickBot="1" x14ac:dyDescent="0.3">
      <c r="A17" s="30" t="str">
        <f>$A$8</f>
        <v>AJ</v>
      </c>
      <c r="B17" s="129">
        <v>20</v>
      </c>
      <c r="C17" s="30" t="str">
        <f>$A$9</f>
        <v>AK</v>
      </c>
      <c r="D17" s="148">
        <f>IF(G17=19,19,IF(ISBLANK(B17),"",IF(B17=19,0,36-B17)))</f>
        <v>16</v>
      </c>
      <c r="E17" s="150">
        <f>IF(G17=19,0,IF(ISBLANK(B17),"",IF(B17&lt;18,1,IF(B17=18,2,IF(B17&gt;18,3)))))</f>
        <v>3</v>
      </c>
      <c r="F17" s="150">
        <f>IF(G17=19,3,IF(ISBLANK(B17),"",IF(B17=19,0,IF(D17&lt;18,1,IF(D17=18,2,IF(D17&gt;=20,3))))))</f>
        <v>1</v>
      </c>
      <c r="G17" s="130"/>
      <c r="I17" s="31">
        <f>IF(ISBLANK(B17),0,B17)</f>
        <v>20</v>
      </c>
      <c r="J17" s="31">
        <f>IF(ISBLANK(B17),0,D17)</f>
        <v>16</v>
      </c>
      <c r="K17" s="32" t="str">
        <f>A17&amp;C17</f>
        <v>AJAK</v>
      </c>
      <c r="M17" t="str">
        <f t="shared" ref="M17:M46" si="2">IF(E17=3,A17&amp;C17,C17&amp;A17)</f>
        <v>AJAK</v>
      </c>
    </row>
    <row r="18" spans="1:13" ht="20.100000000000001" customHeight="1" thickBot="1" x14ac:dyDescent="0.3">
      <c r="A18" s="30" t="str">
        <f>$A$10</f>
        <v>AL</v>
      </c>
      <c r="B18" s="129">
        <v>18</v>
      </c>
      <c r="C18" s="30" t="str">
        <f>$A$11</f>
        <v>AM</v>
      </c>
      <c r="D18" s="148">
        <f>IF(G18=19,19,IF(ISBLANK(B18),"",IF(B18=19,0,36-B18)))</f>
        <v>18</v>
      </c>
      <c r="E18" s="150">
        <f>IF(G18=19,0,IF(ISBLANK(B18),"",IF(B18&lt;18,1,IF(B18=18,2,IF(B18&gt;18,3)))))</f>
        <v>2</v>
      </c>
      <c r="F18" s="150">
        <f>IF(G18=19,3,IF(ISBLANK(B18),"",IF(B18=19,0,IF(D18&lt;18,1,IF(D18=18,2,IF(D18&gt;=20,3))))))</f>
        <v>2</v>
      </c>
      <c r="G18" s="130"/>
      <c r="I18" s="31">
        <f>IF(ISBLANK(B18),0,B18)</f>
        <v>18</v>
      </c>
      <c r="J18" s="31">
        <f>IF(ISBLANK(B18),0,D18)</f>
        <v>18</v>
      </c>
      <c r="K18" s="32" t="str">
        <f>A18&amp;C18</f>
        <v>ALAM</v>
      </c>
      <c r="M18" t="str">
        <f t="shared" si="2"/>
        <v>AMAL</v>
      </c>
    </row>
    <row r="19" spans="1:13" ht="20.100000000000001" customHeight="1" x14ac:dyDescent="0.25">
      <c r="A19" s="33"/>
      <c r="B19" s="31"/>
      <c r="C19" s="33"/>
      <c r="D19" s="31"/>
      <c r="E19" s="31"/>
      <c r="F19" s="31"/>
      <c r="K19" s="3"/>
      <c r="M19" t="str">
        <f t="shared" si="2"/>
        <v/>
      </c>
    </row>
    <row r="20" spans="1:13" ht="20.100000000000001" customHeight="1" thickBot="1" x14ac:dyDescent="0.3">
      <c r="A20" s="146" t="s">
        <v>27</v>
      </c>
      <c r="B20" s="34" t="s">
        <v>22</v>
      </c>
      <c r="C20" s="147" t="str">
        <f>A7</f>
        <v>AI</v>
      </c>
      <c r="D20" s="34"/>
      <c r="E20" s="35"/>
      <c r="F20" s="35"/>
      <c r="K20" s="3"/>
    </row>
    <row r="21" spans="1:13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3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3" ht="20.100000000000001" customHeight="1" thickBot="1" x14ac:dyDescent="0.3">
      <c r="A23" s="30" t="str">
        <f>$A$6</f>
        <v>AH</v>
      </c>
      <c r="B23" s="129">
        <v>20</v>
      </c>
      <c r="C23" s="30" t="str">
        <f>$A$8</f>
        <v>AJ</v>
      </c>
      <c r="D23" s="148">
        <f>IF(G23=19,19,IF(ISBLANK(B23),"",IF(B23=19,0,36-B23)))</f>
        <v>16</v>
      </c>
      <c r="E23" s="150">
        <f>IF(G23=19,0,IF(ISBLANK(B23),"",IF(B23&lt;18,1,IF(B23=18,2,IF(B23&gt;18,3)))))</f>
        <v>3</v>
      </c>
      <c r="F23" s="150">
        <f>IF(G23=19,3,IF(ISBLANK(B23),"",IF(B23=19,0,IF(D23&lt;18,1,IF(D23=18,2,IF(D23&gt;=20,3))))))</f>
        <v>1</v>
      </c>
      <c r="G23" s="130"/>
      <c r="I23" s="31">
        <f>IF(ISBLANK(B23),0,B23)</f>
        <v>20</v>
      </c>
      <c r="J23" s="31">
        <f>IF(ISBLANK(B23),0,D23)</f>
        <v>16</v>
      </c>
      <c r="K23" s="32" t="str">
        <f>A23&amp;C23</f>
        <v>AHAJ</v>
      </c>
      <c r="M23" t="str">
        <f t="shared" si="2"/>
        <v>AHAJ</v>
      </c>
    </row>
    <row r="24" spans="1:13" ht="20.100000000000001" customHeight="1" thickBot="1" x14ac:dyDescent="0.3">
      <c r="A24" s="30" t="str">
        <f>$A$7</f>
        <v>AI</v>
      </c>
      <c r="B24" s="129">
        <v>22</v>
      </c>
      <c r="C24" s="30" t="str">
        <f>$A$10</f>
        <v>AL</v>
      </c>
      <c r="D24" s="148">
        <f>IF(G24=19,19,IF(ISBLANK(B24),"",IF(B24=19,0,36-B24)))</f>
        <v>14</v>
      </c>
      <c r="E24" s="150">
        <f>IF(G24=19,0,IF(ISBLANK(B24),"",IF(B24&lt;18,1,IF(B24=18,2,IF(B24&gt;18,3)))))</f>
        <v>3</v>
      </c>
      <c r="F24" s="150">
        <f>IF(G24=19,3,IF(ISBLANK(B24),"",IF(B24=19,0,IF(D24&lt;18,1,IF(D24=18,2,IF(D24&gt;=20,3))))))</f>
        <v>1</v>
      </c>
      <c r="G24" s="130"/>
      <c r="I24" s="31">
        <f>IF(ISBLANK(B24),0,B24)</f>
        <v>22</v>
      </c>
      <c r="J24" s="31">
        <f>IF(ISBLANK(B24),0,D24)</f>
        <v>14</v>
      </c>
      <c r="K24" s="32" t="str">
        <f>A24&amp;C24</f>
        <v>AIAL</v>
      </c>
      <c r="M24" t="str">
        <f t="shared" si="2"/>
        <v>AIAL</v>
      </c>
    </row>
    <row r="25" spans="1:13" ht="20.100000000000001" customHeight="1" thickBot="1" x14ac:dyDescent="0.3">
      <c r="A25" s="30" t="str">
        <f>$A$9</f>
        <v>AK</v>
      </c>
      <c r="B25" s="129">
        <v>12</v>
      </c>
      <c r="C25" s="30" t="str">
        <f>$A$11</f>
        <v>AM</v>
      </c>
      <c r="D25" s="148">
        <f>IF(G25=19,19,IF(ISBLANK(B25),"",IF(B25=19,0,36-B25)))</f>
        <v>24</v>
      </c>
      <c r="E25" s="150">
        <f>IF(G25=19,0,IF(ISBLANK(B25),"",IF(B25&lt;18,1,IF(B25=18,2,IF(B25&gt;18,3)))))</f>
        <v>1</v>
      </c>
      <c r="F25" s="150">
        <f>IF(G25=19,3,IF(ISBLANK(B25),"",IF(B25=19,0,IF(D25&lt;18,1,IF(D25=18,2,IF(D25&gt;=20,3))))))</f>
        <v>3</v>
      </c>
      <c r="G25" s="130"/>
      <c r="I25" s="31">
        <f>IF(ISBLANK(B25),0,B25)</f>
        <v>12</v>
      </c>
      <c r="J25" s="31">
        <f>IF(ISBLANK(B25),0,D25)</f>
        <v>24</v>
      </c>
      <c r="K25" s="32" t="str">
        <f>A25&amp;C25</f>
        <v>AKAM</v>
      </c>
      <c r="M25" t="str">
        <f t="shared" si="2"/>
        <v>AMAK</v>
      </c>
    </row>
    <row r="26" spans="1:13" ht="20.100000000000001" customHeight="1" x14ac:dyDescent="0.25">
      <c r="A26" s="17"/>
      <c r="B26" s="18"/>
      <c r="C26" s="17"/>
      <c r="D26" s="18"/>
      <c r="E26" s="19"/>
      <c r="F26" s="19"/>
      <c r="K26" s="3"/>
      <c r="M26" t="str">
        <f t="shared" si="2"/>
        <v/>
      </c>
    </row>
    <row r="27" spans="1:13" ht="20.100000000000001" customHeight="1" thickBot="1" x14ac:dyDescent="0.4">
      <c r="A27" s="146" t="s">
        <v>28</v>
      </c>
      <c r="B27" s="22" t="s">
        <v>22</v>
      </c>
      <c r="C27" s="147" t="str">
        <f>A8</f>
        <v>AJ</v>
      </c>
      <c r="D27" s="22"/>
      <c r="E27" s="23"/>
      <c r="F27" s="23"/>
      <c r="K27" s="3"/>
    </row>
    <row r="28" spans="1:13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  <c r="M28" t="str">
        <f t="shared" si="2"/>
        <v/>
      </c>
    </row>
    <row r="29" spans="1:13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3" ht="20.100000000000001" customHeight="1" thickBot="1" x14ac:dyDescent="0.4">
      <c r="A30" s="40" t="str">
        <f>$A$6</f>
        <v>AH</v>
      </c>
      <c r="B30" s="129">
        <v>19</v>
      </c>
      <c r="C30" s="30" t="str">
        <f>$A$11</f>
        <v>AM</v>
      </c>
      <c r="D30" s="148">
        <f>IF(G30=19,19,IF(ISBLANK(B30),"",IF(B30=19,0,36-B30)))</f>
        <v>0</v>
      </c>
      <c r="E30" s="150">
        <f>IF(G30=19,0,IF(ISBLANK(B30),"",IF(B30&lt;18,1,IF(B30=18,2,IF(B30&gt;18,3)))))</f>
        <v>3</v>
      </c>
      <c r="F30" s="150">
        <f>IF(G30=19,3,IF(ISBLANK(B30),"",IF(B30=19,0,IF(D30&lt;18,1,IF(D30=18,2,IF(D30&gt;=20,3))))))</f>
        <v>0</v>
      </c>
      <c r="G30" s="130"/>
      <c r="I30" s="31">
        <f>IF(ISBLANK(B30),0,B30)</f>
        <v>19</v>
      </c>
      <c r="J30" s="31">
        <f>IF(ISBLANK(B30),0,D30)</f>
        <v>0</v>
      </c>
      <c r="K30" s="32" t="str">
        <f>A30&amp;C30</f>
        <v>AHAM</v>
      </c>
      <c r="M30" t="str">
        <f t="shared" si="2"/>
        <v>AHAM</v>
      </c>
    </row>
    <row r="31" spans="1:13" ht="20.100000000000001" customHeight="1" thickBot="1" x14ac:dyDescent="0.3">
      <c r="A31" s="30" t="str">
        <f>$A$10</f>
        <v>AL</v>
      </c>
      <c r="B31" s="129">
        <v>20</v>
      </c>
      <c r="C31" s="30" t="str">
        <f>$A$9</f>
        <v>AK</v>
      </c>
      <c r="D31" s="148">
        <f>IF(G31=19,19,IF(ISBLANK(B31),"",IF(B31=19,0,36-B31)))</f>
        <v>16</v>
      </c>
      <c r="E31" s="150">
        <f>IF(G31=19,0,IF(ISBLANK(B31),"",IF(B31&lt;18,1,IF(B31=18,2,IF(B31&gt;18,3)))))</f>
        <v>3</v>
      </c>
      <c r="F31" s="150">
        <f>IF(G31=19,3,IF(ISBLANK(B31),"",IF(B31=19,0,IF(D31&lt;18,1,IF(D31=18,2,IF(D31&gt;=20,3))))))</f>
        <v>1</v>
      </c>
      <c r="G31" s="130"/>
      <c r="I31" s="31">
        <f>IF(ISBLANK(B31),0,B31)</f>
        <v>20</v>
      </c>
      <c r="J31" s="31">
        <f>IF(ISBLANK(B31),0,D31)</f>
        <v>16</v>
      </c>
      <c r="K31" s="32" t="str">
        <f>A31&amp;C31</f>
        <v>ALAK</v>
      </c>
      <c r="M31" t="str">
        <f t="shared" si="2"/>
        <v>ALAK</v>
      </c>
    </row>
    <row r="32" spans="1:13" ht="20.100000000000001" customHeight="1" thickBot="1" x14ac:dyDescent="0.3">
      <c r="A32" s="30" t="str">
        <f>$A$8</f>
        <v>AJ</v>
      </c>
      <c r="B32" s="129">
        <v>13</v>
      </c>
      <c r="C32" s="30" t="str">
        <f>$A$7</f>
        <v>AI</v>
      </c>
      <c r="D32" s="148">
        <f>IF(G32=19,19,IF(ISBLANK(B32),"",IF(B32=19,0,36-B32)))</f>
        <v>23</v>
      </c>
      <c r="E32" s="150">
        <f>IF(G32=19,0,IF(ISBLANK(B32),"",IF(B32&lt;18,1,IF(B32=18,2,IF(B32&gt;18,3)))))</f>
        <v>1</v>
      </c>
      <c r="F32" s="150">
        <f>IF(G32=19,3,IF(ISBLANK(B32),"",IF(B32=19,0,IF(D32&lt;18,1,IF(D32=18,2,IF(D32&gt;=20,3))))))</f>
        <v>3</v>
      </c>
      <c r="G32" s="130"/>
      <c r="I32" s="31">
        <f>IF(ISBLANK(B32),0,B32)</f>
        <v>13</v>
      </c>
      <c r="J32" s="31">
        <f>IF(ISBLANK(B32),0,D32)</f>
        <v>23</v>
      </c>
      <c r="K32" s="32" t="str">
        <f>A32&amp;C32</f>
        <v>AJAI</v>
      </c>
      <c r="M32" t="str">
        <f t="shared" si="2"/>
        <v>AIAJ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  <c r="M33" t="str">
        <f t="shared" si="2"/>
        <v/>
      </c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AK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AH</v>
      </c>
      <c r="B37" s="129">
        <v>25</v>
      </c>
      <c r="C37" s="30" t="str">
        <f>$A$9</f>
        <v>AK</v>
      </c>
      <c r="D37" s="148">
        <f>IF(G37=19,19,IF(ISBLANK(B37),"",IF(B37=19,0,36-B37)))</f>
        <v>11</v>
      </c>
      <c r="E37" s="150">
        <f>IF(G37=19,0,IF(ISBLANK(B37),"",IF(B37&lt;18,1,IF(B37=18,2,IF(B37&gt;18,3)))))</f>
        <v>3</v>
      </c>
      <c r="F37" s="150">
        <f>IF(G37=19,3,IF(ISBLANK(B37),"",IF(B37=19,0,IF(D37&lt;18,1,IF(D37=18,2,IF(D37&gt;=20,3))))))</f>
        <v>1</v>
      </c>
      <c r="G37" s="130"/>
      <c r="I37" s="31">
        <f>IF(ISBLANK(B37),0,B37)</f>
        <v>25</v>
      </c>
      <c r="J37" s="31">
        <f>IF(ISBLANK(B37),0,D37)</f>
        <v>11</v>
      </c>
      <c r="K37" s="32" t="str">
        <f>A37&amp;C37</f>
        <v>AHAK</v>
      </c>
      <c r="M37" t="str">
        <f t="shared" si="2"/>
        <v>AHAK</v>
      </c>
    </row>
    <row r="38" spans="1:16" ht="20.100000000000001" customHeight="1" thickBot="1" x14ac:dyDescent="0.3">
      <c r="A38" s="30" t="str">
        <f>$A$7</f>
        <v>AI</v>
      </c>
      <c r="B38" s="129">
        <v>20</v>
      </c>
      <c r="C38" s="30" t="str">
        <f>$A$11</f>
        <v>AM</v>
      </c>
      <c r="D38" s="148">
        <f>IF(G38=19,19,IF(ISBLANK(B38),"",IF(B38=19,0,36-B38)))</f>
        <v>16</v>
      </c>
      <c r="E38" s="150">
        <f>IF(G38=19,0,IF(ISBLANK(B38),"",IF(B38&lt;18,1,IF(B38=18,2,IF(B38&gt;18,3)))))</f>
        <v>3</v>
      </c>
      <c r="F38" s="150">
        <f>IF(G38=19,3,IF(ISBLANK(B38),"",IF(B38=19,0,IF(D38&lt;18,1,IF(D38=18,2,IF(D38&gt;=20,3))))))</f>
        <v>1</v>
      </c>
      <c r="G38" s="130"/>
      <c r="I38" s="31">
        <f>IF(ISBLANK(B38),0,B38)</f>
        <v>20</v>
      </c>
      <c r="J38" s="31">
        <f>IF(ISBLANK(B38),0,D38)</f>
        <v>16</v>
      </c>
      <c r="K38" s="32" t="str">
        <f>A38&amp;C38</f>
        <v>AIAM</v>
      </c>
      <c r="M38" t="str">
        <f t="shared" si="2"/>
        <v>AIAM</v>
      </c>
    </row>
    <row r="39" spans="1:16" ht="20.100000000000001" customHeight="1" thickBot="1" x14ac:dyDescent="0.4">
      <c r="A39" s="40" t="str">
        <f>A8</f>
        <v>AJ</v>
      </c>
      <c r="B39" s="129">
        <v>24</v>
      </c>
      <c r="C39" s="30" t="str">
        <f>$A$10</f>
        <v>AL</v>
      </c>
      <c r="D39" s="148">
        <f>IF(G39=19,19,IF(ISBLANK(B39),"",IF(B39=19,0,36-B39)))</f>
        <v>12</v>
      </c>
      <c r="E39" s="150">
        <f>IF(G39=19,0,IF(ISBLANK(B39),"",IF(B39&lt;18,1,IF(B39=18,2,IF(B39&gt;18,3)))))</f>
        <v>3</v>
      </c>
      <c r="F39" s="150">
        <f>IF(G39=19,3,IF(ISBLANK(B39),"",IF(B39=19,0,IF(D39&lt;18,1,IF(D39=18,2,IF(D39&gt;=20,3))))))</f>
        <v>1</v>
      </c>
      <c r="G39" s="130"/>
      <c r="I39" s="31">
        <f>IF(ISBLANK(B39),0,B39)</f>
        <v>24</v>
      </c>
      <c r="J39" s="31">
        <f>IF(ISBLANK(B39),0,D39)</f>
        <v>12</v>
      </c>
      <c r="K39" s="32" t="str">
        <f>A39&amp;C39</f>
        <v>AJAL</v>
      </c>
      <c r="M39" t="str">
        <f t="shared" si="2"/>
        <v>AJAL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  <c r="M40" t="str">
        <f t="shared" si="2"/>
        <v/>
      </c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AL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AJ</v>
      </c>
      <c r="B44" s="129">
        <v>15</v>
      </c>
      <c r="C44" s="30" t="str">
        <f>$A$11</f>
        <v>AM</v>
      </c>
      <c r="D44" s="148">
        <f>IF(G44=19,19,IF(ISBLANK(B44),"",IF(B44=19,0,36-B44)))</f>
        <v>21</v>
      </c>
      <c r="E44" s="150">
        <f>IF(G44=19,0,IF(ISBLANK(B44),"",IF(B44&lt;18,1,IF(B44=18,2,IF(B44&gt;18,3)))))</f>
        <v>1</v>
      </c>
      <c r="F44" s="150">
        <f>IF(G44=19,3,IF(ISBLANK(B44),"",IF(B44=19,0,IF(D44&lt;18,1,IF(D44=18,2,IF(D44&gt;=20,3))))))</f>
        <v>3</v>
      </c>
      <c r="G44" s="130"/>
      <c r="I44" s="31">
        <f>IF(ISBLANK(B44),0,B44)</f>
        <v>15</v>
      </c>
      <c r="J44" s="31">
        <f>IF(ISBLANK(B44),0,D44)</f>
        <v>21</v>
      </c>
      <c r="K44" s="32" t="str">
        <f>A44&amp;C44</f>
        <v>AJAM</v>
      </c>
      <c r="M44" t="str">
        <f t="shared" si="2"/>
        <v>AMAJ</v>
      </c>
    </row>
    <row r="45" spans="1:16" ht="20.100000000000001" customHeight="1" thickBot="1" x14ac:dyDescent="0.3">
      <c r="A45" s="30" t="str">
        <f>$A$10</f>
        <v>AL</v>
      </c>
      <c r="B45" s="129">
        <v>16</v>
      </c>
      <c r="C45" s="30" t="str">
        <f>A6</f>
        <v>AH</v>
      </c>
      <c r="D45" s="148">
        <f>IF(G45=19,19,IF(ISBLANK(B45),"",IF(B45=19,0,36-B45)))</f>
        <v>20</v>
      </c>
      <c r="E45" s="150">
        <f>IF(G45=19,0,IF(ISBLANK(B45),"",IF(B45&lt;18,1,IF(B45=18,2,IF(B45&gt;18,3)))))</f>
        <v>1</v>
      </c>
      <c r="F45" s="150">
        <f>IF(G45=19,3,IF(ISBLANK(B45),"",IF(B45=19,0,IF(D45&lt;18,1,IF(D45=18,2,IF(D45&gt;=20,3))))))</f>
        <v>3</v>
      </c>
      <c r="G45" s="130"/>
      <c r="I45" s="31">
        <f>IF(ISBLANK(B45),0,B45)</f>
        <v>16</v>
      </c>
      <c r="J45" s="31">
        <f>IF(ISBLANK(B45),0,D45)</f>
        <v>20</v>
      </c>
      <c r="K45" s="32" t="str">
        <f>A45&amp;C45</f>
        <v>ALAH</v>
      </c>
      <c r="M45" t="str">
        <f t="shared" si="2"/>
        <v>AHAL</v>
      </c>
    </row>
    <row r="46" spans="1:16" ht="20.100000000000001" customHeight="1" thickBot="1" x14ac:dyDescent="0.3">
      <c r="A46" s="30" t="str">
        <f>A7</f>
        <v>AI</v>
      </c>
      <c r="B46" s="129">
        <v>23</v>
      </c>
      <c r="C46" s="30" t="str">
        <f>$A$9</f>
        <v>AK</v>
      </c>
      <c r="D46" s="148">
        <f>IF(G46=19,19,IF(ISBLANK(B46),"",IF(B46=19,0,36-B46)))</f>
        <v>13</v>
      </c>
      <c r="E46" s="150">
        <f>IF(G46=19,0,IF(ISBLANK(B46),"",IF(B46&lt;18,1,IF(B46=18,2,IF(B46&gt;18,3)))))</f>
        <v>3</v>
      </c>
      <c r="F46" s="150">
        <f>IF(G46=19,3,IF(ISBLANK(B46),"",IF(B46=19,0,IF(D46&lt;18,1,IF(D46=18,2,IF(D46&gt;=20,3))))))</f>
        <v>1</v>
      </c>
      <c r="G46" s="130"/>
      <c r="I46" s="31">
        <f>IF(ISBLANK(B46),0,B46)</f>
        <v>23</v>
      </c>
      <c r="J46" s="31">
        <f>IF(ISBLANK(B46),0,D46)</f>
        <v>13</v>
      </c>
      <c r="K46" s="32" t="str">
        <f>A46&amp;C46</f>
        <v>AIAK</v>
      </c>
      <c r="M46" t="str">
        <f t="shared" si="2"/>
        <v>AIAK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42</v>
      </c>
      <c r="B50" s="50" t="s">
        <v>43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3">B59</f>
        <v>5</v>
      </c>
      <c r="H50" s="151" t="str">
        <f>IF(AND(G50=1,COUNTIF(rang1,1)&gt;1),COUNTIF(G$50:G50,1),IF(AND(G50=2,COUNTIF(rang1,2)&gt;1),COUNTIF(G$50:G50,2)+3,""))</f>
        <v/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44</v>
      </c>
      <c r="B51" s="48" t="s">
        <v>45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3"/>
        <v>1</v>
      </c>
      <c r="H51" s="151" t="str">
        <f>IF(AND(G51=1,COUNTIF(rang1,1)&gt;1),COUNTIF(G$50:G51,1),IF(AND(G51=2,COUNTIF(rang1,2)&gt;1),COUNTIF(G$50:G51,2)+3,""))</f>
        <v/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46</v>
      </c>
      <c r="B52" s="50" t="s">
        <v>47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3"/>
        <v>2</v>
      </c>
      <c r="H52" s="151" t="str">
        <f>IF(AND(G52=1,COUNTIF(rang1,1)&gt;1),COUNTIF(G$50:G52,1),IF(AND(G52=2,COUNTIF(rang1,2)&gt;1),COUNTIF(G$50:G52,2)+3,""))</f>
        <v/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48</v>
      </c>
      <c r="B53" s="50" t="s">
        <v>49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3"/>
        <v>4</v>
      </c>
      <c r="H53" s="151" t="str">
        <f>IF(AND(G53=1,COUNTIF(rang1,1)&gt;1),COUNTIF(G$50:G53,1),IF(AND(G53=2,COUNTIF(rang1,2)&gt;1),COUNTIF(G$50:G53,2)+3,""))</f>
        <v/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50</v>
      </c>
      <c r="B54" s="50" t="s">
        <v>51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3"/>
        <v>3</v>
      </c>
      <c r="H54" s="151" t="str">
        <f>IF(AND(G54=1,COUNTIF(rang1,1)&gt;1),COUNTIF(G$50:G54,1),IF(AND(G54=2,COUNTIF(rang1,2)&gt;1),COUNTIF(G$50:G54,2)+3,""))</f>
        <v/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52</v>
      </c>
      <c r="B55" s="54" t="s">
        <v>53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3"/>
        <v>6</v>
      </c>
      <c r="H55" s="151" t="str">
        <f>IF(AND(G55=1,COUNTIF(rang1,1)&gt;1),COUNTIF(G$50:G55,1),IF(AND(G55=2,COUNTIF(rang1,2)&gt;1),COUNTIF(G$50:G55,2)+3,""))</f>
        <v/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4">RANK(G59,$G$59:$G$64)</f>
        <v>5</v>
      </c>
      <c r="C59" s="66" t="str">
        <f t="shared" ref="C59:C64" si="5">INDEX($A$50:$A$55,MATCH(H59,$L$59:$L$64,0))</f>
        <v>AH</v>
      </c>
      <c r="D59" s="66">
        <f t="shared" ref="D59:D64" si="6">VLOOKUP(C59,$A$50:$C$55,3,0)</f>
        <v>0</v>
      </c>
      <c r="E59" s="66">
        <f t="shared" ref="E59:E63" si="7">IF(D59=D60,INDEX($J$6:$O$11,MATCH(C59,$I$6:$I$11,0),MATCH(C60,$J$5:$O$5,0)),IF(D59=D58,INDEX($J$6:$O$11,MATCH(C59,$I$6:$I$11,0),MATCH(C58,$J$5:$O$5,0)),0))</f>
        <v>-12</v>
      </c>
      <c r="F59" s="66">
        <f t="shared" ref="F59:F63" si="8">D59+E59/100</f>
        <v>-0.12</v>
      </c>
      <c r="G59" s="67">
        <f t="shared" ref="G59:G63" si="9">IF(AND(F59&lt;&gt;F58,F59&lt;&gt;F60),F59,F59+VLOOKUP(C59,$A$50:$F$55,6,0)/100)</f>
        <v>-0.12</v>
      </c>
      <c r="H59" s="68">
        <v>1</v>
      </c>
      <c r="L59" s="69">
        <f>RANK(C50,$C$50:$C$55)+COUNTIF($C$50:C50,C50)-1</f>
        <v>1</v>
      </c>
      <c r="M59" s="70">
        <f t="shared" ref="M59:N64" si="10">B59</f>
        <v>5</v>
      </c>
      <c r="N59" s="71" t="str">
        <f t="shared" si="10"/>
        <v>AH</v>
      </c>
      <c r="O59" s="71">
        <f t="shared" ref="O59:O64" si="11">VLOOKUP(N59,$C$59:$D$64,2,0)</f>
        <v>0</v>
      </c>
    </row>
    <row r="60" spans="1:16" ht="24.95" hidden="1" customHeight="1" x14ac:dyDescent="0.3">
      <c r="B60" s="65">
        <f t="shared" si="4"/>
        <v>1</v>
      </c>
      <c r="C60" s="66" t="str">
        <f t="shared" si="5"/>
        <v>AI</v>
      </c>
      <c r="D60" s="66">
        <f t="shared" si="6"/>
        <v>0</v>
      </c>
      <c r="E60" s="66">
        <f t="shared" si="7"/>
        <v>10</v>
      </c>
      <c r="F60" s="66">
        <f t="shared" si="8"/>
        <v>0.1</v>
      </c>
      <c r="G60" s="67">
        <f t="shared" si="9"/>
        <v>0.1</v>
      </c>
      <c r="H60" s="68">
        <v>2</v>
      </c>
      <c r="L60" s="69">
        <f>RANK(C51,$C$50:$C$55)+COUNTIF($C$50:C51,C51)-1</f>
        <v>2</v>
      </c>
      <c r="M60" s="70">
        <f t="shared" si="10"/>
        <v>1</v>
      </c>
      <c r="N60" s="71" t="str">
        <f t="shared" si="10"/>
        <v>AI</v>
      </c>
      <c r="O60" s="71">
        <f t="shared" si="11"/>
        <v>0</v>
      </c>
    </row>
    <row r="61" spans="1:16" ht="24.95" hidden="1" customHeight="1" x14ac:dyDescent="0.3">
      <c r="B61" s="65">
        <f t="shared" si="4"/>
        <v>2</v>
      </c>
      <c r="C61" s="66" t="str">
        <f t="shared" si="5"/>
        <v>AJ</v>
      </c>
      <c r="D61" s="66">
        <f t="shared" si="6"/>
        <v>0</v>
      </c>
      <c r="E61" s="66">
        <f t="shared" si="7"/>
        <v>4</v>
      </c>
      <c r="F61" s="66">
        <f t="shared" si="8"/>
        <v>0.04</v>
      </c>
      <c r="G61" s="67">
        <f t="shared" si="9"/>
        <v>0.04</v>
      </c>
      <c r="H61" s="68">
        <v>3</v>
      </c>
      <c r="L61" s="69">
        <f>RANK(C52,$C$50:$C$55)+COUNTIF($C$50:C52,C52)-1</f>
        <v>3</v>
      </c>
      <c r="M61" s="70">
        <f t="shared" si="10"/>
        <v>2</v>
      </c>
      <c r="N61" s="71" t="str">
        <f t="shared" si="10"/>
        <v>AJ</v>
      </c>
      <c r="O61" s="71">
        <f t="shared" si="11"/>
        <v>0</v>
      </c>
    </row>
    <row r="62" spans="1:16" ht="24.95" hidden="1" customHeight="1" x14ac:dyDescent="0.3">
      <c r="B62" s="65">
        <f t="shared" si="4"/>
        <v>4</v>
      </c>
      <c r="C62" s="66" t="str">
        <f t="shared" si="5"/>
        <v>AK</v>
      </c>
      <c r="D62" s="66">
        <f t="shared" si="6"/>
        <v>0</v>
      </c>
      <c r="E62" s="66">
        <f t="shared" si="7"/>
        <v>-4</v>
      </c>
      <c r="F62" s="66">
        <f t="shared" si="8"/>
        <v>-0.04</v>
      </c>
      <c r="G62" s="67">
        <f t="shared" si="9"/>
        <v>-0.04</v>
      </c>
      <c r="H62" s="68">
        <v>4</v>
      </c>
      <c r="L62" s="69">
        <f>RANK(C53,$C$50:$C$55)+COUNTIF($C$50:C53,C53)-1</f>
        <v>4</v>
      </c>
      <c r="M62" s="70">
        <f t="shared" si="10"/>
        <v>4</v>
      </c>
      <c r="N62" s="71" t="str">
        <f t="shared" si="10"/>
        <v>AK</v>
      </c>
      <c r="O62" s="71">
        <f t="shared" si="11"/>
        <v>0</v>
      </c>
    </row>
    <row r="63" spans="1:16" ht="24.95" hidden="1" customHeight="1" x14ac:dyDescent="0.3">
      <c r="B63" s="65">
        <f t="shared" si="4"/>
        <v>3</v>
      </c>
      <c r="C63" s="66" t="str">
        <f t="shared" si="5"/>
        <v>AL</v>
      </c>
      <c r="D63" s="66">
        <f t="shared" si="6"/>
        <v>0</v>
      </c>
      <c r="E63" s="66">
        <f t="shared" si="7"/>
        <v>0</v>
      </c>
      <c r="F63" s="66">
        <f t="shared" si="8"/>
        <v>0</v>
      </c>
      <c r="G63" s="67">
        <f t="shared" si="9"/>
        <v>0</v>
      </c>
      <c r="H63" s="68">
        <v>5</v>
      </c>
      <c r="L63" s="69">
        <f>RANK(C54,$C$50:$C$55)+COUNTIF($C$50:C54,C54)-1</f>
        <v>5</v>
      </c>
      <c r="M63" s="70">
        <f t="shared" si="10"/>
        <v>3</v>
      </c>
      <c r="N63" s="71" t="str">
        <f t="shared" si="10"/>
        <v>AL</v>
      </c>
      <c r="O63" s="71">
        <f t="shared" si="11"/>
        <v>0</v>
      </c>
    </row>
    <row r="64" spans="1:16" ht="24.95" hidden="1" customHeight="1" thickBot="1" x14ac:dyDescent="0.35">
      <c r="B64" s="125">
        <f t="shared" si="4"/>
        <v>6</v>
      </c>
      <c r="C64" s="72" t="str">
        <f t="shared" si="5"/>
        <v>AM</v>
      </c>
      <c r="D64" s="72">
        <f t="shared" si="6"/>
        <v>0</v>
      </c>
      <c r="E64" s="72">
        <f>IF(D64=D59,INDEX($J$6:$O$11,MATCH(C64,$I$6:$I$11,0),MATCH(C59,$J$5:$O$5,0)),IF(D64=D63,INDEX($J$6:$O$11,MATCH(C64,$I$6:$I$11,0),MATCH(C63,$J$5:$O$5,0)),0))</f>
        <v>-19</v>
      </c>
      <c r="F64" s="72">
        <f>D64+E64/100</f>
        <v>-0.19</v>
      </c>
      <c r="G64" s="73">
        <f>IF(AND(F64&lt;&gt;F63,F64&lt;&gt;F59),F64,F64+VLOOKUP(C64,$A$50:$F$55,6,0)/100)</f>
        <v>-0.19</v>
      </c>
      <c r="H64" s="68">
        <v>6</v>
      </c>
      <c r="L64" s="69">
        <f>RANK(C55,$C$50:$C$55)+COUNTIF($C$50:C55,C55)-1</f>
        <v>6</v>
      </c>
      <c r="M64" s="70">
        <f t="shared" si="10"/>
        <v>6</v>
      </c>
      <c r="N64" s="71" t="str">
        <f t="shared" si="10"/>
        <v>AM</v>
      </c>
      <c r="O64" s="71">
        <f t="shared" si="11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391" priority="51">
      <formula>XFD16=19</formula>
    </cfRule>
  </conditionalFormatting>
  <conditionalFormatting sqref="D45 D38 D31 D24 D17">
    <cfRule type="expression" dxfId="390" priority="52">
      <formula>B17=19</formula>
    </cfRule>
  </conditionalFormatting>
  <conditionalFormatting sqref="D46 D39 D32 D25 D18">
    <cfRule type="expression" dxfId="389" priority="53">
      <formula>B18=19</formula>
    </cfRule>
  </conditionalFormatting>
  <conditionalFormatting sqref="B50">
    <cfRule type="expression" dxfId="388" priority="44">
      <formula>$G$50=1</formula>
    </cfRule>
  </conditionalFormatting>
  <conditionalFormatting sqref="B51">
    <cfRule type="expression" dxfId="387" priority="45">
      <formula>$G$51=1</formula>
    </cfRule>
  </conditionalFormatting>
  <conditionalFormatting sqref="B52">
    <cfRule type="expression" dxfId="386" priority="46">
      <formula>$G$52=1</formula>
    </cfRule>
  </conditionalFormatting>
  <conditionalFormatting sqref="A50">
    <cfRule type="expression" dxfId="385" priority="42">
      <formula>$G$50=1</formula>
    </cfRule>
  </conditionalFormatting>
  <conditionalFormatting sqref="A51">
    <cfRule type="expression" dxfId="384" priority="33">
      <formula>$G$51=1</formula>
    </cfRule>
  </conditionalFormatting>
  <conditionalFormatting sqref="A52">
    <cfRule type="expression" dxfId="383" priority="32">
      <formula>$G$52=1</formula>
    </cfRule>
  </conditionalFormatting>
  <conditionalFormatting sqref="B53">
    <cfRule type="expression" dxfId="382" priority="31">
      <formula>$G$53=1</formula>
    </cfRule>
  </conditionalFormatting>
  <conditionalFormatting sqref="A53">
    <cfRule type="expression" dxfId="381" priority="26">
      <formula>$G$53=1</formula>
    </cfRule>
  </conditionalFormatting>
  <conditionalFormatting sqref="B44:B46">
    <cfRule type="expression" dxfId="380" priority="15">
      <formula>XFD44=19</formula>
    </cfRule>
  </conditionalFormatting>
  <conditionalFormatting sqref="B37:B39 B30:B32 B23:B25 B17:B18">
    <cfRule type="expression" dxfId="379" priority="14">
      <formula>XFD17=19</formula>
    </cfRule>
  </conditionalFormatting>
  <conditionalFormatting sqref="D50:G50">
    <cfRule type="expression" dxfId="378" priority="11">
      <formula>$G$50=1</formula>
    </cfRule>
  </conditionalFormatting>
  <conditionalFormatting sqref="D51:G51">
    <cfRule type="expression" dxfId="377" priority="12">
      <formula>$G$51=1</formula>
    </cfRule>
  </conditionalFormatting>
  <conditionalFormatting sqref="D52:G52">
    <cfRule type="expression" dxfId="376" priority="13">
      <formula>$G$52=1</formula>
    </cfRule>
  </conditionalFormatting>
  <conditionalFormatting sqref="C50">
    <cfRule type="expression" dxfId="375" priority="5">
      <formula>$G$50=1</formula>
    </cfRule>
  </conditionalFormatting>
  <conditionalFormatting sqref="C51">
    <cfRule type="expression" dxfId="374" priority="4">
      <formula>$G$51=1</formula>
    </cfRule>
  </conditionalFormatting>
  <conditionalFormatting sqref="C52">
    <cfRule type="expression" dxfId="373" priority="7">
      <formula>$G$52=1</formula>
    </cfRule>
  </conditionalFormatting>
  <conditionalFormatting sqref="C51">
    <cfRule type="expression" dxfId="372" priority="9">
      <formula>$C$50=$C$51</formula>
    </cfRule>
  </conditionalFormatting>
  <conditionalFormatting sqref="C52">
    <cfRule type="expression" dxfId="371" priority="10">
      <formula>$C$50=$C$52</formula>
    </cfRule>
  </conditionalFormatting>
  <conditionalFormatting sqref="C50">
    <cfRule type="expression" dxfId="370" priority="6">
      <formula>$C$50=$C$51</formula>
    </cfRule>
    <cfRule type="expression" dxfId="369" priority="8">
      <formula>$C$50=$C$52</formula>
    </cfRule>
  </conditionalFormatting>
  <conditionalFormatting sqref="D53:G53">
    <cfRule type="expression" dxfId="368" priority="3">
      <formula>$G$53=1</formula>
    </cfRule>
  </conditionalFormatting>
  <conditionalFormatting sqref="C53">
    <cfRule type="expression" dxfId="367" priority="1">
      <formula>$G$53=1</formula>
    </cfRule>
  </conditionalFormatting>
  <conditionalFormatting sqref="C53">
    <cfRule type="expression" dxfId="366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5">
    <tabColor rgb="FFFFFF00"/>
  </sheetPr>
  <dimension ref="A1:T65"/>
  <sheetViews>
    <sheetView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54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AN</v>
      </c>
      <c r="K5" s="7" t="str">
        <f>A7</f>
        <v>AO</v>
      </c>
      <c r="L5" s="7" t="str">
        <f>A8</f>
        <v>AP</v>
      </c>
      <c r="M5" s="7" t="str">
        <f>A9</f>
        <v>AQ</v>
      </c>
      <c r="N5" s="7" t="str">
        <f>A10</f>
        <v>AR</v>
      </c>
      <c r="O5" s="7" t="str">
        <f>A11</f>
        <v>AS</v>
      </c>
    </row>
    <row r="6" spans="1:17" ht="20.100000000000001" customHeight="1" x14ac:dyDescent="0.25">
      <c r="A6" s="126" t="s">
        <v>55</v>
      </c>
      <c r="B6" s="8" t="s">
        <v>56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AN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57</v>
      </c>
      <c r="B7" s="8" t="s">
        <v>58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AO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59</v>
      </c>
      <c r="B8" s="8" t="s">
        <v>60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AP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61</v>
      </c>
      <c r="B9" s="8" t="s">
        <v>62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AQ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63</v>
      </c>
      <c r="B10" s="8" t="s">
        <v>64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AR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65</v>
      </c>
      <c r="B11" s="13" t="s">
        <v>66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AS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AN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AN</v>
      </c>
      <c r="B16" s="129"/>
      <c r="C16" s="30" t="str">
        <f>$A$7</f>
        <v>AO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ANAO</v>
      </c>
    </row>
    <row r="17" spans="1:11" ht="20.100000000000001" customHeight="1" thickBot="1" x14ac:dyDescent="0.3">
      <c r="A17" s="30" t="str">
        <f>$A$8</f>
        <v>AP</v>
      </c>
      <c r="B17" s="129"/>
      <c r="C17" s="30" t="str">
        <f>$A$9</f>
        <v>AQ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APAQ</v>
      </c>
    </row>
    <row r="18" spans="1:11" ht="20.100000000000001" customHeight="1" thickBot="1" x14ac:dyDescent="0.3">
      <c r="A18" s="30" t="str">
        <f>$A$10</f>
        <v>AR</v>
      </c>
      <c r="B18" s="129"/>
      <c r="C18" s="30" t="str">
        <f>$A$11</f>
        <v>AS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ARAS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AO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AN</v>
      </c>
      <c r="B23" s="129"/>
      <c r="C23" s="30" t="str">
        <f>$A$8</f>
        <v>AP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ANAP</v>
      </c>
    </row>
    <row r="24" spans="1:11" ht="20.100000000000001" customHeight="1" thickBot="1" x14ac:dyDescent="0.3">
      <c r="A24" s="30" t="str">
        <f>$A$7</f>
        <v>AO</v>
      </c>
      <c r="B24" s="129"/>
      <c r="C24" s="30" t="str">
        <f>$A$10</f>
        <v>AR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AOAR</v>
      </c>
    </row>
    <row r="25" spans="1:11" ht="20.100000000000001" customHeight="1" thickBot="1" x14ac:dyDescent="0.3">
      <c r="A25" s="30" t="str">
        <f>$A$9</f>
        <v>AQ</v>
      </c>
      <c r="B25" s="129"/>
      <c r="C25" s="30" t="str">
        <f>$A$11</f>
        <v>AS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AQAS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AP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AN</v>
      </c>
      <c r="B30" s="129"/>
      <c r="C30" s="30" t="str">
        <f>$A$11</f>
        <v>AS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ANAS</v>
      </c>
    </row>
    <row r="31" spans="1:11" ht="20.100000000000001" customHeight="1" thickBot="1" x14ac:dyDescent="0.3">
      <c r="A31" s="30" t="str">
        <f>$A$10</f>
        <v>AR</v>
      </c>
      <c r="B31" s="129"/>
      <c r="C31" s="30" t="str">
        <f>$A$9</f>
        <v>AQ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ARAQ</v>
      </c>
    </row>
    <row r="32" spans="1:11" ht="20.100000000000001" customHeight="1" thickBot="1" x14ac:dyDescent="0.3">
      <c r="A32" s="30" t="str">
        <f>$A$8</f>
        <v>AP</v>
      </c>
      <c r="B32" s="129"/>
      <c r="C32" s="30" t="str">
        <f>$A$7</f>
        <v>AO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APAO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AQ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AN</v>
      </c>
      <c r="B37" s="129"/>
      <c r="C37" s="30" t="str">
        <f>$A$9</f>
        <v>AQ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ANAQ</v>
      </c>
    </row>
    <row r="38" spans="1:16" ht="20.100000000000001" customHeight="1" thickBot="1" x14ac:dyDescent="0.3">
      <c r="A38" s="30" t="str">
        <f>$A$7</f>
        <v>AO</v>
      </c>
      <c r="B38" s="129"/>
      <c r="C38" s="30" t="str">
        <f>$A$11</f>
        <v>AS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AOAS</v>
      </c>
    </row>
    <row r="39" spans="1:16" ht="20.100000000000001" customHeight="1" thickBot="1" x14ac:dyDescent="0.4">
      <c r="A39" s="40" t="str">
        <f>A8</f>
        <v>AP</v>
      </c>
      <c r="B39" s="129"/>
      <c r="C39" s="30" t="str">
        <f>$A$10</f>
        <v>AR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APAR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AR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AP</v>
      </c>
      <c r="B44" s="129"/>
      <c r="C44" s="30" t="str">
        <f>$A$11</f>
        <v>AS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APAS</v>
      </c>
    </row>
    <row r="45" spans="1:16" ht="20.100000000000001" customHeight="1" thickBot="1" x14ac:dyDescent="0.3">
      <c r="A45" s="30" t="str">
        <f>$A$10</f>
        <v>AR</v>
      </c>
      <c r="B45" s="129"/>
      <c r="C45" s="30" t="str">
        <f>A6</f>
        <v>AN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ARAN</v>
      </c>
    </row>
    <row r="46" spans="1:16" ht="20.100000000000001" customHeight="1" thickBot="1" x14ac:dyDescent="0.3">
      <c r="A46" s="30" t="str">
        <f>A7</f>
        <v>AO</v>
      </c>
      <c r="B46" s="129"/>
      <c r="C46" s="30" t="str">
        <f>$A$9</f>
        <v>AQ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AOAQ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55</v>
      </c>
      <c r="B50" s="50" t="s">
        <v>56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57</v>
      </c>
      <c r="B51" s="48" t="s">
        <v>58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59</v>
      </c>
      <c r="B52" s="50" t="s">
        <v>60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61</v>
      </c>
      <c r="B53" s="50" t="s">
        <v>62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63</v>
      </c>
      <c r="B54" s="50" t="s">
        <v>64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65</v>
      </c>
      <c r="B55" s="54" t="s">
        <v>66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AN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AN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AO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AO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AP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AP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AQ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AQ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AR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AR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AS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AS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365" priority="51">
      <formula>XFD16=19</formula>
    </cfRule>
  </conditionalFormatting>
  <conditionalFormatting sqref="D45 D38 D31 D24 D17">
    <cfRule type="expression" dxfId="364" priority="52">
      <formula>B17=19</formula>
    </cfRule>
  </conditionalFormatting>
  <conditionalFormatting sqref="D46 D39 D32 D25 D18">
    <cfRule type="expression" dxfId="363" priority="53">
      <formula>B18=19</formula>
    </cfRule>
  </conditionalFormatting>
  <conditionalFormatting sqref="B50">
    <cfRule type="expression" dxfId="362" priority="44">
      <formula>$G$50=1</formula>
    </cfRule>
  </conditionalFormatting>
  <conditionalFormatting sqref="B51">
    <cfRule type="expression" dxfId="361" priority="45">
      <formula>$G$51=1</formula>
    </cfRule>
  </conditionalFormatting>
  <conditionalFormatting sqref="B52">
    <cfRule type="expression" dxfId="360" priority="46">
      <formula>$G$52=1</formula>
    </cfRule>
  </conditionalFormatting>
  <conditionalFormatting sqref="A50">
    <cfRule type="expression" dxfId="359" priority="42">
      <formula>$G$50=1</formula>
    </cfRule>
  </conditionalFormatting>
  <conditionalFormatting sqref="A51">
    <cfRule type="expression" dxfId="358" priority="33">
      <formula>$G$51=1</formula>
    </cfRule>
  </conditionalFormatting>
  <conditionalFormatting sqref="A52">
    <cfRule type="expression" dxfId="357" priority="32">
      <formula>$G$52=1</formula>
    </cfRule>
  </conditionalFormatting>
  <conditionalFormatting sqref="B53">
    <cfRule type="expression" dxfId="356" priority="31">
      <formula>$G$53=1</formula>
    </cfRule>
  </conditionalFormatting>
  <conditionalFormatting sqref="A53">
    <cfRule type="expression" dxfId="355" priority="26">
      <formula>$G$53=1</formula>
    </cfRule>
  </conditionalFormatting>
  <conditionalFormatting sqref="B44:B46">
    <cfRule type="expression" dxfId="354" priority="15">
      <formula>XFD44=19</formula>
    </cfRule>
  </conditionalFormatting>
  <conditionalFormatting sqref="B37:B39 B30:B32 B23:B25 B17:B18">
    <cfRule type="expression" dxfId="353" priority="14">
      <formula>XFD17=19</formula>
    </cfRule>
  </conditionalFormatting>
  <conditionalFormatting sqref="D50:G50">
    <cfRule type="expression" dxfId="352" priority="11">
      <formula>$G$50=1</formula>
    </cfRule>
  </conditionalFormatting>
  <conditionalFormatting sqref="D51:G51">
    <cfRule type="expression" dxfId="351" priority="12">
      <formula>$G$51=1</formula>
    </cfRule>
  </conditionalFormatting>
  <conditionalFormatting sqref="D52:G52">
    <cfRule type="expression" dxfId="350" priority="13">
      <formula>$G$52=1</formula>
    </cfRule>
  </conditionalFormatting>
  <conditionalFormatting sqref="C50">
    <cfRule type="expression" dxfId="349" priority="5">
      <formula>$G$50=1</formula>
    </cfRule>
  </conditionalFormatting>
  <conditionalFormatting sqref="C51">
    <cfRule type="expression" dxfId="348" priority="4">
      <formula>$G$51=1</formula>
    </cfRule>
  </conditionalFormatting>
  <conditionalFormatting sqref="C52">
    <cfRule type="expression" dxfId="347" priority="7">
      <formula>$G$52=1</formula>
    </cfRule>
  </conditionalFormatting>
  <conditionalFormatting sqref="C51">
    <cfRule type="expression" dxfId="346" priority="9">
      <formula>$C$50=$C$51</formula>
    </cfRule>
  </conditionalFormatting>
  <conditionalFormatting sqref="C52">
    <cfRule type="expression" dxfId="345" priority="10">
      <formula>$C$50=$C$52</formula>
    </cfRule>
  </conditionalFormatting>
  <conditionalFormatting sqref="C50">
    <cfRule type="expression" dxfId="344" priority="6">
      <formula>$C$50=$C$51</formula>
    </cfRule>
    <cfRule type="expression" dxfId="343" priority="8">
      <formula>$C$50=$C$52</formula>
    </cfRule>
  </conditionalFormatting>
  <conditionalFormatting sqref="D53:G53">
    <cfRule type="expression" dxfId="342" priority="3">
      <formula>$G$53=1</formula>
    </cfRule>
  </conditionalFormatting>
  <conditionalFormatting sqref="C53">
    <cfRule type="expression" dxfId="341" priority="1">
      <formula>$G$53=1</formula>
    </cfRule>
  </conditionalFormatting>
  <conditionalFormatting sqref="C53">
    <cfRule type="expression" dxfId="340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6">
    <tabColor rgb="FF002060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18.75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67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AT</v>
      </c>
      <c r="K5" s="7" t="str">
        <f>A7</f>
        <v>AU</v>
      </c>
      <c r="L5" s="7" t="str">
        <f>A8</f>
        <v>AV</v>
      </c>
      <c r="M5" s="7" t="str">
        <f>A9</f>
        <v>AW</v>
      </c>
      <c r="N5" s="7" t="str">
        <f>A10</f>
        <v>AX</v>
      </c>
      <c r="O5" s="7" t="str">
        <f>A11</f>
        <v>AY</v>
      </c>
    </row>
    <row r="6" spans="1:17" ht="20.100000000000001" customHeight="1" x14ac:dyDescent="0.25">
      <c r="A6" s="126" t="s">
        <v>68</v>
      </c>
      <c r="B6" s="8" t="s">
        <v>69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AT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70</v>
      </c>
      <c r="B7" s="8" t="s">
        <v>71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AU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72</v>
      </c>
      <c r="B8" s="8" t="s">
        <v>73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AV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74</v>
      </c>
      <c r="B9" s="8" t="s">
        <v>75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AW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76</v>
      </c>
      <c r="B10" s="8" t="s">
        <v>77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AX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78</v>
      </c>
      <c r="B11" s="13" t="s">
        <v>79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AY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AT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AT</v>
      </c>
      <c r="B16" s="129"/>
      <c r="C16" s="30" t="str">
        <f>$A$7</f>
        <v>AU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ATAU</v>
      </c>
    </row>
    <row r="17" spans="1:11" ht="20.100000000000001" customHeight="1" thickBot="1" x14ac:dyDescent="0.3">
      <c r="A17" s="30" t="str">
        <f>$A$8</f>
        <v>AV</v>
      </c>
      <c r="B17" s="129"/>
      <c r="C17" s="30" t="str">
        <f>$A$9</f>
        <v>AW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AVAW</v>
      </c>
    </row>
    <row r="18" spans="1:11" ht="20.100000000000001" customHeight="1" thickBot="1" x14ac:dyDescent="0.3">
      <c r="A18" s="30" t="str">
        <f>$A$10</f>
        <v>AX</v>
      </c>
      <c r="B18" s="129"/>
      <c r="C18" s="30" t="str">
        <f>$A$11</f>
        <v>AY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AXAY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AU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AT</v>
      </c>
      <c r="B23" s="129"/>
      <c r="C23" s="30" t="str">
        <f>$A$8</f>
        <v>AV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ATAV</v>
      </c>
    </row>
    <row r="24" spans="1:11" ht="20.100000000000001" customHeight="1" thickBot="1" x14ac:dyDescent="0.3">
      <c r="A24" s="30" t="str">
        <f>$A$7</f>
        <v>AU</v>
      </c>
      <c r="B24" s="129"/>
      <c r="C24" s="30" t="str">
        <f>$A$10</f>
        <v>AX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AUAX</v>
      </c>
    </row>
    <row r="25" spans="1:11" ht="20.100000000000001" customHeight="1" thickBot="1" x14ac:dyDescent="0.3">
      <c r="A25" s="30" t="str">
        <f>$A$9</f>
        <v>AW</v>
      </c>
      <c r="B25" s="129"/>
      <c r="C25" s="30" t="str">
        <f>$A$11</f>
        <v>AY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AWAY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AV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AT</v>
      </c>
      <c r="B30" s="129"/>
      <c r="C30" s="30" t="str">
        <f>$A$11</f>
        <v>AY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ATAY</v>
      </c>
    </row>
    <row r="31" spans="1:11" ht="20.100000000000001" customHeight="1" thickBot="1" x14ac:dyDescent="0.3">
      <c r="A31" s="30" t="str">
        <f>$A$10</f>
        <v>AX</v>
      </c>
      <c r="B31" s="129"/>
      <c r="C31" s="30" t="str">
        <f>$A$9</f>
        <v>AW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AXAW</v>
      </c>
    </row>
    <row r="32" spans="1:11" ht="20.100000000000001" customHeight="1" thickBot="1" x14ac:dyDescent="0.3">
      <c r="A32" s="30" t="str">
        <f>$A$8</f>
        <v>AV</v>
      </c>
      <c r="B32" s="129"/>
      <c r="C32" s="30" t="str">
        <f>$A$7</f>
        <v>AU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AVAU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AW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AT</v>
      </c>
      <c r="B37" s="129"/>
      <c r="C37" s="30" t="str">
        <f>$A$9</f>
        <v>AW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ATAW</v>
      </c>
    </row>
    <row r="38" spans="1:16" ht="20.100000000000001" customHeight="1" thickBot="1" x14ac:dyDescent="0.3">
      <c r="A38" s="30" t="str">
        <f>$A$7</f>
        <v>AU</v>
      </c>
      <c r="B38" s="129"/>
      <c r="C38" s="30" t="str">
        <f>$A$11</f>
        <v>AY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AUAY</v>
      </c>
    </row>
    <row r="39" spans="1:16" ht="20.100000000000001" customHeight="1" thickBot="1" x14ac:dyDescent="0.4">
      <c r="A39" s="40" t="str">
        <f>A8</f>
        <v>AV</v>
      </c>
      <c r="B39" s="129"/>
      <c r="C39" s="30" t="str">
        <f>$A$10</f>
        <v>AX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AVAX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AX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AV</v>
      </c>
      <c r="B44" s="129"/>
      <c r="C44" s="30" t="str">
        <f>$A$11</f>
        <v>AY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AVAY</v>
      </c>
    </row>
    <row r="45" spans="1:16" ht="20.100000000000001" customHeight="1" thickBot="1" x14ac:dyDescent="0.3">
      <c r="A45" s="30" t="str">
        <f>$A$10</f>
        <v>AX</v>
      </c>
      <c r="B45" s="129"/>
      <c r="C45" s="30" t="str">
        <f>A6</f>
        <v>AT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AXAT</v>
      </c>
    </row>
    <row r="46" spans="1:16" ht="20.100000000000001" customHeight="1" thickBot="1" x14ac:dyDescent="0.3">
      <c r="A46" s="30" t="str">
        <f>A7</f>
        <v>AU</v>
      </c>
      <c r="B46" s="129"/>
      <c r="C46" s="30" t="str">
        <f>$A$9</f>
        <v>AW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AUAW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68</v>
      </c>
      <c r="B50" s="50" t="s">
        <v>69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70</v>
      </c>
      <c r="B51" s="48" t="s">
        <v>71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72</v>
      </c>
      <c r="B52" s="50" t="s">
        <v>73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74</v>
      </c>
      <c r="B53" s="50" t="s">
        <v>75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76</v>
      </c>
      <c r="B54" s="50" t="s">
        <v>77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78</v>
      </c>
      <c r="B55" s="54" t="s">
        <v>79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AT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AT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AU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AU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AV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AV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AW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AW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AX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AX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AY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AY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339" priority="51">
      <formula>XFD16=19</formula>
    </cfRule>
  </conditionalFormatting>
  <conditionalFormatting sqref="D45 D38 D31 D24 D17">
    <cfRule type="expression" dxfId="338" priority="52">
      <formula>B17=19</formula>
    </cfRule>
  </conditionalFormatting>
  <conditionalFormatting sqref="D46 D39 D32 D25 D18">
    <cfRule type="expression" dxfId="337" priority="53">
      <formula>B18=19</formula>
    </cfRule>
  </conditionalFormatting>
  <conditionalFormatting sqref="B50">
    <cfRule type="expression" dxfId="336" priority="44">
      <formula>$G$50=1</formula>
    </cfRule>
  </conditionalFormatting>
  <conditionalFormatting sqref="B51">
    <cfRule type="expression" dxfId="335" priority="45">
      <formula>$G$51=1</formula>
    </cfRule>
  </conditionalFormatting>
  <conditionalFormatting sqref="B52">
    <cfRule type="expression" dxfId="334" priority="46">
      <formula>$G$52=1</formula>
    </cfRule>
  </conditionalFormatting>
  <conditionalFormatting sqref="A50">
    <cfRule type="expression" dxfId="333" priority="42">
      <formula>$G$50=1</formula>
    </cfRule>
  </conditionalFormatting>
  <conditionalFormatting sqref="A51">
    <cfRule type="expression" dxfId="332" priority="33">
      <formula>$G$51=1</formula>
    </cfRule>
  </conditionalFormatting>
  <conditionalFormatting sqref="A52">
    <cfRule type="expression" dxfId="331" priority="32">
      <formula>$G$52=1</formula>
    </cfRule>
  </conditionalFormatting>
  <conditionalFormatting sqref="B53">
    <cfRule type="expression" dxfId="330" priority="31">
      <formula>$G$53=1</formula>
    </cfRule>
  </conditionalFormatting>
  <conditionalFormatting sqref="A53">
    <cfRule type="expression" dxfId="329" priority="26">
      <formula>$G$53=1</formula>
    </cfRule>
  </conditionalFormatting>
  <conditionalFormatting sqref="B44:B46">
    <cfRule type="expression" dxfId="328" priority="15">
      <formula>XFD44=19</formula>
    </cfRule>
  </conditionalFormatting>
  <conditionalFormatting sqref="B37:B39 B30:B32 B23:B25 B17:B18">
    <cfRule type="expression" dxfId="327" priority="14">
      <formula>XFD17=19</formula>
    </cfRule>
  </conditionalFormatting>
  <conditionalFormatting sqref="D50:G50">
    <cfRule type="expression" dxfId="326" priority="11">
      <formula>$G$50=1</formula>
    </cfRule>
  </conditionalFormatting>
  <conditionalFormatting sqref="D51:G51">
    <cfRule type="expression" dxfId="325" priority="12">
      <formula>$G$51=1</formula>
    </cfRule>
  </conditionalFormatting>
  <conditionalFormatting sqref="D52:G52">
    <cfRule type="expression" dxfId="324" priority="13">
      <formula>$G$52=1</formula>
    </cfRule>
  </conditionalFormatting>
  <conditionalFormatting sqref="C50">
    <cfRule type="expression" dxfId="323" priority="5">
      <formula>$G$50=1</formula>
    </cfRule>
  </conditionalFormatting>
  <conditionalFormatting sqref="C51">
    <cfRule type="expression" dxfId="322" priority="4">
      <formula>$G$51=1</formula>
    </cfRule>
  </conditionalFormatting>
  <conditionalFormatting sqref="C52">
    <cfRule type="expression" dxfId="321" priority="7">
      <formula>$G$52=1</formula>
    </cfRule>
  </conditionalFormatting>
  <conditionalFormatting sqref="C51">
    <cfRule type="expression" dxfId="320" priority="9">
      <formula>$C$50=$C$51</formula>
    </cfRule>
  </conditionalFormatting>
  <conditionalFormatting sqref="C52">
    <cfRule type="expression" dxfId="319" priority="10">
      <formula>$C$50=$C$52</formula>
    </cfRule>
  </conditionalFormatting>
  <conditionalFormatting sqref="C50">
    <cfRule type="expression" dxfId="318" priority="6">
      <formula>$C$50=$C$51</formula>
    </cfRule>
    <cfRule type="expression" dxfId="317" priority="8">
      <formula>$C$50=$C$52</formula>
    </cfRule>
  </conditionalFormatting>
  <conditionalFormatting sqref="D53:G53">
    <cfRule type="expression" dxfId="316" priority="3">
      <formula>$G$53=1</formula>
    </cfRule>
  </conditionalFormatting>
  <conditionalFormatting sqref="C53">
    <cfRule type="expression" dxfId="315" priority="1">
      <formula>$G$53=1</formula>
    </cfRule>
  </conditionalFormatting>
  <conditionalFormatting sqref="C53">
    <cfRule type="expression" dxfId="314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7">
    <tabColor rgb="FF92D050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80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AZ</v>
      </c>
      <c r="K5" s="7" t="str">
        <f>A7</f>
        <v>BA</v>
      </c>
      <c r="L5" s="7" t="str">
        <f>A8</f>
        <v>BB</v>
      </c>
      <c r="M5" s="7" t="str">
        <f>A9</f>
        <v>BC</v>
      </c>
      <c r="N5" s="7" t="str">
        <f>A10</f>
        <v>BD</v>
      </c>
      <c r="O5" s="7" t="str">
        <f>A11</f>
        <v>BE</v>
      </c>
    </row>
    <row r="6" spans="1:17" ht="20.100000000000001" customHeight="1" x14ac:dyDescent="0.25">
      <c r="A6" s="126" t="s">
        <v>81</v>
      </c>
      <c r="B6" s="8" t="s">
        <v>82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AZ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83</v>
      </c>
      <c r="B7" s="8" t="s">
        <v>84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BA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85</v>
      </c>
      <c r="B8" s="8" t="s">
        <v>86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BB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87</v>
      </c>
      <c r="B9" s="8" t="s">
        <v>88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BC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89</v>
      </c>
      <c r="B10" s="8" t="s">
        <v>90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BD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91</v>
      </c>
      <c r="B11" s="13" t="s">
        <v>92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BE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AZ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AZ</v>
      </c>
      <c r="B16" s="129"/>
      <c r="C16" s="30" t="str">
        <f>$A$7</f>
        <v>BA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AZBA</v>
      </c>
    </row>
    <row r="17" spans="1:11" ht="20.100000000000001" customHeight="1" thickBot="1" x14ac:dyDescent="0.3">
      <c r="A17" s="30" t="str">
        <f>$A$8</f>
        <v>BB</v>
      </c>
      <c r="B17" s="129"/>
      <c r="C17" s="30" t="str">
        <f>$A$9</f>
        <v>BC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BBBC</v>
      </c>
    </row>
    <row r="18" spans="1:11" ht="20.100000000000001" customHeight="1" thickBot="1" x14ac:dyDescent="0.3">
      <c r="A18" s="30" t="str">
        <f>$A$10</f>
        <v>BD</v>
      </c>
      <c r="B18" s="129"/>
      <c r="C18" s="30" t="str">
        <f>$A$11</f>
        <v>BE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BDBE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BA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AZ</v>
      </c>
      <c r="B23" s="129"/>
      <c r="C23" s="30" t="str">
        <f>$A$8</f>
        <v>BB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AZBB</v>
      </c>
    </row>
    <row r="24" spans="1:11" ht="20.100000000000001" customHeight="1" thickBot="1" x14ac:dyDescent="0.3">
      <c r="A24" s="30" t="str">
        <f>$A$7</f>
        <v>BA</v>
      </c>
      <c r="B24" s="129"/>
      <c r="C24" s="30" t="str">
        <f>$A$10</f>
        <v>BD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BABD</v>
      </c>
    </row>
    <row r="25" spans="1:11" ht="20.100000000000001" customHeight="1" thickBot="1" x14ac:dyDescent="0.3">
      <c r="A25" s="30" t="str">
        <f>$A$9</f>
        <v>BC</v>
      </c>
      <c r="B25" s="129"/>
      <c r="C25" s="30" t="str">
        <f>$A$11</f>
        <v>BE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BCBE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BB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AZ</v>
      </c>
      <c r="B30" s="129"/>
      <c r="C30" s="30" t="str">
        <f>$A$11</f>
        <v>BE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AZBE</v>
      </c>
    </row>
    <row r="31" spans="1:11" ht="20.100000000000001" customHeight="1" thickBot="1" x14ac:dyDescent="0.3">
      <c r="A31" s="30" t="str">
        <f>$A$10</f>
        <v>BD</v>
      </c>
      <c r="B31" s="129"/>
      <c r="C31" s="30" t="str">
        <f>$A$9</f>
        <v>BC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BDBC</v>
      </c>
    </row>
    <row r="32" spans="1:11" ht="20.100000000000001" customHeight="1" thickBot="1" x14ac:dyDescent="0.3">
      <c r="A32" s="30" t="str">
        <f>$A$8</f>
        <v>BB</v>
      </c>
      <c r="B32" s="129"/>
      <c r="C32" s="30" t="str">
        <f>$A$7</f>
        <v>BA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BBBA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BC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AZ</v>
      </c>
      <c r="B37" s="129"/>
      <c r="C37" s="30" t="str">
        <f>$A$9</f>
        <v>BC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AZBC</v>
      </c>
    </row>
    <row r="38" spans="1:16" ht="20.100000000000001" customHeight="1" thickBot="1" x14ac:dyDescent="0.3">
      <c r="A38" s="30" t="str">
        <f>$A$7</f>
        <v>BA</v>
      </c>
      <c r="B38" s="129"/>
      <c r="C38" s="30" t="str">
        <f>$A$11</f>
        <v>BE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BABE</v>
      </c>
    </row>
    <row r="39" spans="1:16" ht="20.100000000000001" customHeight="1" thickBot="1" x14ac:dyDescent="0.4">
      <c r="A39" s="40" t="str">
        <f>A8</f>
        <v>BB</v>
      </c>
      <c r="B39" s="129"/>
      <c r="C39" s="30" t="str">
        <f>$A$10</f>
        <v>BD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BBBD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BD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BB</v>
      </c>
      <c r="B44" s="129"/>
      <c r="C44" s="30" t="str">
        <f>$A$11</f>
        <v>BE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BBBE</v>
      </c>
    </row>
    <row r="45" spans="1:16" ht="20.100000000000001" customHeight="1" thickBot="1" x14ac:dyDescent="0.3">
      <c r="A45" s="30" t="str">
        <f>$A$10</f>
        <v>BD</v>
      </c>
      <c r="B45" s="129"/>
      <c r="C45" s="30" t="str">
        <f>A6</f>
        <v>AZ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BDAZ</v>
      </c>
    </row>
    <row r="46" spans="1:16" ht="20.100000000000001" customHeight="1" thickBot="1" x14ac:dyDescent="0.3">
      <c r="A46" s="30" t="str">
        <f>A7</f>
        <v>BA</v>
      </c>
      <c r="B46" s="129"/>
      <c r="C46" s="30" t="str">
        <f>$A$9</f>
        <v>BC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BABC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81</v>
      </c>
      <c r="B50" s="50" t="s">
        <v>82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83</v>
      </c>
      <c r="B51" s="48" t="s">
        <v>84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85</v>
      </c>
      <c r="B52" s="50" t="s">
        <v>86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87</v>
      </c>
      <c r="B53" s="50" t="s">
        <v>88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89</v>
      </c>
      <c r="B54" s="50" t="s">
        <v>90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91</v>
      </c>
      <c r="B55" s="54" t="s">
        <v>92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AZ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AZ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BA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BA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BB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BB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BC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BC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BD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BD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BE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BE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313" priority="51">
      <formula>XFD16=19</formula>
    </cfRule>
  </conditionalFormatting>
  <conditionalFormatting sqref="D45 D38 D31 D24 D17">
    <cfRule type="expression" dxfId="312" priority="52">
      <formula>B17=19</formula>
    </cfRule>
  </conditionalFormatting>
  <conditionalFormatting sqref="D46 D39 D32 D25 D18">
    <cfRule type="expression" dxfId="311" priority="53">
      <formula>B18=19</formula>
    </cfRule>
  </conditionalFormatting>
  <conditionalFormatting sqref="B50">
    <cfRule type="expression" dxfId="310" priority="44">
      <formula>$G$50=1</formula>
    </cfRule>
  </conditionalFormatting>
  <conditionalFormatting sqref="B51">
    <cfRule type="expression" dxfId="309" priority="45">
      <formula>$G$51=1</formula>
    </cfRule>
  </conditionalFormatting>
  <conditionalFormatting sqref="B52">
    <cfRule type="expression" dxfId="308" priority="46">
      <formula>$G$52=1</formula>
    </cfRule>
  </conditionalFormatting>
  <conditionalFormatting sqref="A50">
    <cfRule type="expression" dxfId="307" priority="42">
      <formula>$G$50=1</formula>
    </cfRule>
  </conditionalFormatting>
  <conditionalFormatting sqref="A51">
    <cfRule type="expression" dxfId="306" priority="33">
      <formula>$G$51=1</formula>
    </cfRule>
  </conditionalFormatting>
  <conditionalFormatting sqref="A52">
    <cfRule type="expression" dxfId="305" priority="32">
      <formula>$G$52=1</formula>
    </cfRule>
  </conditionalFormatting>
  <conditionalFormatting sqref="B53">
    <cfRule type="expression" dxfId="304" priority="31">
      <formula>$G$53=1</formula>
    </cfRule>
  </conditionalFormatting>
  <conditionalFormatting sqref="A53">
    <cfRule type="expression" dxfId="303" priority="26">
      <formula>$G$53=1</formula>
    </cfRule>
  </conditionalFormatting>
  <conditionalFormatting sqref="B44:B46">
    <cfRule type="expression" dxfId="302" priority="15">
      <formula>XFD44=19</formula>
    </cfRule>
  </conditionalFormatting>
  <conditionalFormatting sqref="B37:B39 B30:B32 B23:B25 B17:B18">
    <cfRule type="expression" dxfId="301" priority="14">
      <formula>XFD17=19</formula>
    </cfRule>
  </conditionalFormatting>
  <conditionalFormatting sqref="D50:G50">
    <cfRule type="expression" dxfId="300" priority="11">
      <formula>$G$50=1</formula>
    </cfRule>
  </conditionalFormatting>
  <conditionalFormatting sqref="D51:G51">
    <cfRule type="expression" dxfId="299" priority="12">
      <formula>$G$51=1</formula>
    </cfRule>
  </conditionalFormatting>
  <conditionalFormatting sqref="D52:G52">
    <cfRule type="expression" dxfId="298" priority="13">
      <formula>$G$52=1</formula>
    </cfRule>
  </conditionalFormatting>
  <conditionalFormatting sqref="C50">
    <cfRule type="expression" dxfId="297" priority="5">
      <formula>$G$50=1</formula>
    </cfRule>
  </conditionalFormatting>
  <conditionalFormatting sqref="C51">
    <cfRule type="expression" dxfId="296" priority="4">
      <formula>$G$51=1</formula>
    </cfRule>
  </conditionalFormatting>
  <conditionalFormatting sqref="C52">
    <cfRule type="expression" dxfId="295" priority="7">
      <formula>$G$52=1</formula>
    </cfRule>
  </conditionalFormatting>
  <conditionalFormatting sqref="C51">
    <cfRule type="expression" dxfId="294" priority="9">
      <formula>$C$50=$C$51</formula>
    </cfRule>
  </conditionalFormatting>
  <conditionalFormatting sqref="C52">
    <cfRule type="expression" dxfId="293" priority="10">
      <formula>$C$50=$C$52</formula>
    </cfRule>
  </conditionalFormatting>
  <conditionalFormatting sqref="C50">
    <cfRule type="expression" dxfId="292" priority="6">
      <formula>$C$50=$C$51</formula>
    </cfRule>
    <cfRule type="expression" dxfId="291" priority="8">
      <formula>$C$50=$C$52</formula>
    </cfRule>
  </conditionalFormatting>
  <conditionalFormatting sqref="D53:G53">
    <cfRule type="expression" dxfId="290" priority="3">
      <formula>$G$53=1</formula>
    </cfRule>
  </conditionalFormatting>
  <conditionalFormatting sqref="C53">
    <cfRule type="expression" dxfId="289" priority="1">
      <formula>$G$53=1</formula>
    </cfRule>
  </conditionalFormatting>
  <conditionalFormatting sqref="C53">
    <cfRule type="expression" dxfId="288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38">
    <tabColor rgb="FFC55A11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93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BF</v>
      </c>
      <c r="K5" s="7" t="str">
        <f>A7</f>
        <v>BG</v>
      </c>
      <c r="L5" s="7" t="str">
        <f>A8</f>
        <v>BH</v>
      </c>
      <c r="M5" s="7" t="str">
        <f>A9</f>
        <v>BI</v>
      </c>
      <c r="N5" s="7" t="str">
        <f>A10</f>
        <v>BJ</v>
      </c>
      <c r="O5" s="7" t="str">
        <f>A11</f>
        <v>BK</v>
      </c>
    </row>
    <row r="6" spans="1:17" ht="20.100000000000001" customHeight="1" x14ac:dyDescent="0.25">
      <c r="A6" s="126" t="s">
        <v>94</v>
      </c>
      <c r="B6" s="8" t="s">
        <v>95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BF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96</v>
      </c>
      <c r="B7" s="8" t="s">
        <v>97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BG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98</v>
      </c>
      <c r="B8" s="8" t="s">
        <v>99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BH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100</v>
      </c>
      <c r="B9" s="8" t="s">
        <v>101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BI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102</v>
      </c>
      <c r="B10" s="8" t="s">
        <v>103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BJ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104</v>
      </c>
      <c r="B11" s="13" t="s">
        <v>105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BK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BF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BF</v>
      </c>
      <c r="B16" s="129"/>
      <c r="C16" s="30" t="str">
        <f>$A$7</f>
        <v>BG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BFBG</v>
      </c>
    </row>
    <row r="17" spans="1:11" ht="20.100000000000001" customHeight="1" thickBot="1" x14ac:dyDescent="0.3">
      <c r="A17" s="30" t="str">
        <f>$A$8</f>
        <v>BH</v>
      </c>
      <c r="B17" s="129"/>
      <c r="C17" s="30" t="str">
        <f>$A$9</f>
        <v>BI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BHBI</v>
      </c>
    </row>
    <row r="18" spans="1:11" ht="20.100000000000001" customHeight="1" thickBot="1" x14ac:dyDescent="0.3">
      <c r="A18" s="30" t="str">
        <f>$A$10</f>
        <v>BJ</v>
      </c>
      <c r="B18" s="129"/>
      <c r="C18" s="30" t="str">
        <f>$A$11</f>
        <v>BK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BJBK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BG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BF</v>
      </c>
      <c r="B23" s="129"/>
      <c r="C23" s="30" t="str">
        <f>$A$8</f>
        <v>BH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BFBH</v>
      </c>
    </row>
    <row r="24" spans="1:11" ht="20.100000000000001" customHeight="1" thickBot="1" x14ac:dyDescent="0.3">
      <c r="A24" s="30" t="str">
        <f>$A$7</f>
        <v>BG</v>
      </c>
      <c r="B24" s="129"/>
      <c r="C24" s="30" t="str">
        <f>$A$10</f>
        <v>BJ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BGBJ</v>
      </c>
    </row>
    <row r="25" spans="1:11" ht="20.100000000000001" customHeight="1" thickBot="1" x14ac:dyDescent="0.3">
      <c r="A25" s="30" t="str">
        <f>$A$9</f>
        <v>BI</v>
      </c>
      <c r="B25" s="129"/>
      <c r="C25" s="30" t="str">
        <f>$A$11</f>
        <v>BK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BIBK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BH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BF</v>
      </c>
      <c r="B30" s="129"/>
      <c r="C30" s="30" t="str">
        <f>$A$11</f>
        <v>BK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BFBK</v>
      </c>
    </row>
    <row r="31" spans="1:11" ht="20.100000000000001" customHeight="1" thickBot="1" x14ac:dyDescent="0.3">
      <c r="A31" s="30" t="str">
        <f>$A$10</f>
        <v>BJ</v>
      </c>
      <c r="B31" s="129"/>
      <c r="C31" s="30" t="str">
        <f>$A$9</f>
        <v>BI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BJBI</v>
      </c>
    </row>
    <row r="32" spans="1:11" ht="20.100000000000001" customHeight="1" thickBot="1" x14ac:dyDescent="0.3">
      <c r="A32" s="30" t="str">
        <f>$A$8</f>
        <v>BH</v>
      </c>
      <c r="B32" s="129"/>
      <c r="C32" s="30" t="str">
        <f>$A$7</f>
        <v>BG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BHBG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BI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BF</v>
      </c>
      <c r="B37" s="129"/>
      <c r="C37" s="30" t="str">
        <f>$A$9</f>
        <v>BI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BFBI</v>
      </c>
    </row>
    <row r="38" spans="1:16" ht="20.100000000000001" customHeight="1" thickBot="1" x14ac:dyDescent="0.3">
      <c r="A38" s="30" t="str">
        <f>$A$7</f>
        <v>BG</v>
      </c>
      <c r="B38" s="129"/>
      <c r="C38" s="30" t="str">
        <f>$A$11</f>
        <v>BK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BGBK</v>
      </c>
    </row>
    <row r="39" spans="1:16" ht="20.100000000000001" customHeight="1" thickBot="1" x14ac:dyDescent="0.4">
      <c r="A39" s="40" t="str">
        <f>A8</f>
        <v>BH</v>
      </c>
      <c r="B39" s="129"/>
      <c r="C39" s="30" t="str">
        <f>$A$10</f>
        <v>BJ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BHBJ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BJ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BH</v>
      </c>
      <c r="B44" s="129"/>
      <c r="C44" s="30" t="str">
        <f>$A$11</f>
        <v>BK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BHBK</v>
      </c>
    </row>
    <row r="45" spans="1:16" ht="20.100000000000001" customHeight="1" thickBot="1" x14ac:dyDescent="0.3">
      <c r="A45" s="30" t="str">
        <f>$A$10</f>
        <v>BJ</v>
      </c>
      <c r="B45" s="129"/>
      <c r="C45" s="30" t="str">
        <f>A6</f>
        <v>BF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BJBF</v>
      </c>
    </row>
    <row r="46" spans="1:16" ht="20.100000000000001" customHeight="1" thickBot="1" x14ac:dyDescent="0.3">
      <c r="A46" s="30" t="str">
        <f>A7</f>
        <v>BG</v>
      </c>
      <c r="B46" s="129"/>
      <c r="C46" s="30" t="str">
        <f>$A$9</f>
        <v>BI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BGBI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94</v>
      </c>
      <c r="B50" s="50" t="s">
        <v>95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96</v>
      </c>
      <c r="B51" s="48" t="s">
        <v>97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98</v>
      </c>
      <c r="B52" s="47" t="s">
        <v>99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100</v>
      </c>
      <c r="B53" s="50" t="s">
        <v>101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102</v>
      </c>
      <c r="B54" s="50" t="s">
        <v>103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104</v>
      </c>
      <c r="B55" s="54" t="s">
        <v>105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BF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BF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BG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BG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BH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BH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BI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BI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BJ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BJ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BK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BK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287" priority="51">
      <formula>XFD16=19</formula>
    </cfRule>
  </conditionalFormatting>
  <conditionalFormatting sqref="D45 D38 D31 D24 D17">
    <cfRule type="expression" dxfId="286" priority="52">
      <formula>B17=19</formula>
    </cfRule>
  </conditionalFormatting>
  <conditionalFormatting sqref="D46 D39 D32 D25 D18">
    <cfRule type="expression" dxfId="285" priority="53">
      <formula>B18=19</formula>
    </cfRule>
  </conditionalFormatting>
  <conditionalFormatting sqref="B50">
    <cfRule type="expression" dxfId="284" priority="44">
      <formula>$G$50=1</formula>
    </cfRule>
  </conditionalFormatting>
  <conditionalFormatting sqref="B51">
    <cfRule type="expression" dxfId="283" priority="45">
      <formula>$G$51=1</formula>
    </cfRule>
  </conditionalFormatting>
  <conditionalFormatting sqref="B52">
    <cfRule type="expression" dxfId="282" priority="46">
      <formula>$G$52=1</formula>
    </cfRule>
  </conditionalFormatting>
  <conditionalFormatting sqref="A50">
    <cfRule type="expression" dxfId="281" priority="42">
      <formula>$G$50=1</formula>
    </cfRule>
  </conditionalFormatting>
  <conditionalFormatting sqref="A51">
    <cfRule type="expression" dxfId="280" priority="33">
      <formula>$G$51=1</formula>
    </cfRule>
  </conditionalFormatting>
  <conditionalFormatting sqref="A52">
    <cfRule type="expression" dxfId="279" priority="32">
      <formula>$G$52=1</formula>
    </cfRule>
  </conditionalFormatting>
  <conditionalFormatting sqref="B53">
    <cfRule type="expression" dxfId="278" priority="31">
      <formula>$G$53=1</formula>
    </cfRule>
  </conditionalFormatting>
  <conditionalFormatting sqref="A53">
    <cfRule type="expression" dxfId="277" priority="26">
      <formula>$G$53=1</formula>
    </cfRule>
  </conditionalFormatting>
  <conditionalFormatting sqref="B44:B46">
    <cfRule type="expression" dxfId="276" priority="15">
      <formula>XFD44=19</formula>
    </cfRule>
  </conditionalFormatting>
  <conditionalFormatting sqref="B37:B39 B30:B32 B23:B25 B17:B18">
    <cfRule type="expression" dxfId="275" priority="14">
      <formula>XFD17=19</formula>
    </cfRule>
  </conditionalFormatting>
  <conditionalFormatting sqref="D50:G50">
    <cfRule type="expression" dxfId="274" priority="11">
      <formula>$G$50=1</formula>
    </cfRule>
  </conditionalFormatting>
  <conditionalFormatting sqref="D51:G51">
    <cfRule type="expression" dxfId="273" priority="12">
      <formula>$G$51=1</formula>
    </cfRule>
  </conditionalFormatting>
  <conditionalFormatting sqref="D52:G52">
    <cfRule type="expression" dxfId="272" priority="13">
      <formula>$G$52=1</formula>
    </cfRule>
  </conditionalFormatting>
  <conditionalFormatting sqref="C50">
    <cfRule type="expression" dxfId="271" priority="5">
      <formula>$G$50=1</formula>
    </cfRule>
  </conditionalFormatting>
  <conditionalFormatting sqref="C51">
    <cfRule type="expression" dxfId="270" priority="4">
      <formula>$G$51=1</formula>
    </cfRule>
  </conditionalFormatting>
  <conditionalFormatting sqref="C52">
    <cfRule type="expression" dxfId="269" priority="7">
      <formula>$G$52=1</formula>
    </cfRule>
  </conditionalFormatting>
  <conditionalFormatting sqref="C51">
    <cfRule type="expression" dxfId="268" priority="9">
      <formula>$C$50=$C$51</formula>
    </cfRule>
  </conditionalFormatting>
  <conditionalFormatting sqref="C52">
    <cfRule type="expression" dxfId="267" priority="10">
      <formula>$C$50=$C$52</formula>
    </cfRule>
  </conditionalFormatting>
  <conditionalFormatting sqref="C50">
    <cfRule type="expression" dxfId="266" priority="6">
      <formula>$C$50=$C$51</formula>
    </cfRule>
    <cfRule type="expression" dxfId="265" priority="8">
      <formula>$C$50=$C$52</formula>
    </cfRule>
  </conditionalFormatting>
  <conditionalFormatting sqref="D53:G53">
    <cfRule type="expression" dxfId="264" priority="3">
      <formula>$G$53=1</formula>
    </cfRule>
  </conditionalFormatting>
  <conditionalFormatting sqref="C53">
    <cfRule type="expression" dxfId="263" priority="1">
      <formula>$G$53=1</formula>
    </cfRule>
  </conditionalFormatting>
  <conditionalFormatting sqref="C53">
    <cfRule type="expression" dxfId="262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9">
    <tabColor rgb="FFCC0099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106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BL</v>
      </c>
      <c r="K5" s="7" t="str">
        <f>A7</f>
        <v>BM</v>
      </c>
      <c r="L5" s="7" t="str">
        <f>A8</f>
        <v>BN</v>
      </c>
      <c r="M5" s="7" t="str">
        <f>A9</f>
        <v>BO</v>
      </c>
      <c r="N5" s="7" t="str">
        <f>A10</f>
        <v>BP</v>
      </c>
      <c r="O5" s="7" t="str">
        <f>A11</f>
        <v>BQ</v>
      </c>
    </row>
    <row r="6" spans="1:17" ht="20.100000000000001" customHeight="1" x14ac:dyDescent="0.25">
      <c r="A6" s="126" t="s">
        <v>107</v>
      </c>
      <c r="B6" s="8" t="s">
        <v>108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BL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109</v>
      </c>
      <c r="B7" s="8" t="s">
        <v>110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BM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111</v>
      </c>
      <c r="B8" s="8" t="s">
        <v>112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BN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113</v>
      </c>
      <c r="B9" s="8" t="s">
        <v>114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BO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115</v>
      </c>
      <c r="B10" s="8" t="s">
        <v>116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BP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117</v>
      </c>
      <c r="B11" s="13" t="s">
        <v>118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BQ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BL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BL</v>
      </c>
      <c r="B16" s="129"/>
      <c r="C16" s="30" t="str">
        <f>$A$7</f>
        <v>BM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BLBM</v>
      </c>
    </row>
    <row r="17" spans="1:11" ht="20.100000000000001" customHeight="1" thickBot="1" x14ac:dyDescent="0.3">
      <c r="A17" s="30" t="str">
        <f>$A$8</f>
        <v>BN</v>
      </c>
      <c r="B17" s="129"/>
      <c r="C17" s="30" t="str">
        <f>$A$9</f>
        <v>BO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BNBO</v>
      </c>
    </row>
    <row r="18" spans="1:11" ht="20.100000000000001" customHeight="1" thickBot="1" x14ac:dyDescent="0.3">
      <c r="A18" s="30" t="str">
        <f>$A$10</f>
        <v>BP</v>
      </c>
      <c r="B18" s="129"/>
      <c r="C18" s="30" t="str">
        <f>$A$11</f>
        <v>BQ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BPBQ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BM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BL</v>
      </c>
      <c r="B23" s="129"/>
      <c r="C23" s="30" t="str">
        <f>$A$8</f>
        <v>BN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BLBN</v>
      </c>
    </row>
    <row r="24" spans="1:11" ht="20.100000000000001" customHeight="1" thickBot="1" x14ac:dyDescent="0.3">
      <c r="A24" s="30" t="str">
        <f>$A$7</f>
        <v>BM</v>
      </c>
      <c r="B24" s="129"/>
      <c r="C24" s="30" t="str">
        <f>$A$10</f>
        <v>BP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BMBP</v>
      </c>
    </row>
    <row r="25" spans="1:11" ht="20.100000000000001" customHeight="1" thickBot="1" x14ac:dyDescent="0.3">
      <c r="A25" s="30" t="str">
        <f>$A$9</f>
        <v>BO</v>
      </c>
      <c r="B25" s="129"/>
      <c r="C25" s="30" t="str">
        <f>$A$11</f>
        <v>BQ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BOBQ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BN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BL</v>
      </c>
      <c r="B30" s="129"/>
      <c r="C30" s="30" t="str">
        <f>$A$11</f>
        <v>BQ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BLBQ</v>
      </c>
    </row>
    <row r="31" spans="1:11" ht="20.100000000000001" customHeight="1" thickBot="1" x14ac:dyDescent="0.3">
      <c r="A31" s="30" t="str">
        <f>$A$10</f>
        <v>BP</v>
      </c>
      <c r="B31" s="129"/>
      <c r="C31" s="30" t="str">
        <f>$A$9</f>
        <v>BO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BPBO</v>
      </c>
    </row>
    <row r="32" spans="1:11" ht="20.100000000000001" customHeight="1" thickBot="1" x14ac:dyDescent="0.3">
      <c r="A32" s="30" t="str">
        <f>$A$8</f>
        <v>BN</v>
      </c>
      <c r="B32" s="129"/>
      <c r="C32" s="30" t="str">
        <f>$A$7</f>
        <v>BM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BNBM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BO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BL</v>
      </c>
      <c r="B37" s="129"/>
      <c r="C37" s="30" t="str">
        <f>$A$9</f>
        <v>BO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BLBO</v>
      </c>
    </row>
    <row r="38" spans="1:16" ht="20.100000000000001" customHeight="1" thickBot="1" x14ac:dyDescent="0.3">
      <c r="A38" s="30" t="str">
        <f>$A$7</f>
        <v>BM</v>
      </c>
      <c r="B38" s="129"/>
      <c r="C38" s="30" t="str">
        <f>$A$11</f>
        <v>BQ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BMBQ</v>
      </c>
    </row>
    <row r="39" spans="1:16" ht="20.100000000000001" customHeight="1" thickBot="1" x14ac:dyDescent="0.4">
      <c r="A39" s="40" t="str">
        <f>A8</f>
        <v>BN</v>
      </c>
      <c r="B39" s="129"/>
      <c r="C39" s="30" t="str">
        <f>$A$10</f>
        <v>BP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BNBP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BP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BN</v>
      </c>
      <c r="B44" s="129"/>
      <c r="C44" s="30" t="str">
        <f>$A$11</f>
        <v>BQ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BNBQ</v>
      </c>
    </row>
    <row r="45" spans="1:16" ht="20.100000000000001" customHeight="1" thickBot="1" x14ac:dyDescent="0.3">
      <c r="A45" s="30" t="str">
        <f>$A$10</f>
        <v>BP</v>
      </c>
      <c r="B45" s="129"/>
      <c r="C45" s="30" t="str">
        <f>A6</f>
        <v>BL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BPBL</v>
      </c>
    </row>
    <row r="46" spans="1:16" ht="20.100000000000001" customHeight="1" thickBot="1" x14ac:dyDescent="0.3">
      <c r="A46" s="30" t="str">
        <f>A7</f>
        <v>BM</v>
      </c>
      <c r="B46" s="129"/>
      <c r="C46" s="30" t="str">
        <f>$A$9</f>
        <v>BO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BMBO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107</v>
      </c>
      <c r="B50" s="50" t="s">
        <v>108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109</v>
      </c>
      <c r="B51" s="48" t="s">
        <v>110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111</v>
      </c>
      <c r="B52" s="50" t="s">
        <v>112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113</v>
      </c>
      <c r="B53" s="50" t="s">
        <v>114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115</v>
      </c>
      <c r="B54" s="50" t="s">
        <v>116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117</v>
      </c>
      <c r="B55" s="54" t="s">
        <v>118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BL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BL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BM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BM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BN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BN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BO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BO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BP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BP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BQ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BQ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261" priority="51">
      <formula>XFD16=19</formula>
    </cfRule>
  </conditionalFormatting>
  <conditionalFormatting sqref="D45 D38 D31 D24 D17">
    <cfRule type="expression" dxfId="260" priority="52">
      <formula>B17=19</formula>
    </cfRule>
  </conditionalFormatting>
  <conditionalFormatting sqref="D46 D39 D32 D25 D18">
    <cfRule type="expression" dxfId="259" priority="53">
      <formula>B18=19</formula>
    </cfRule>
  </conditionalFormatting>
  <conditionalFormatting sqref="B50">
    <cfRule type="expression" dxfId="258" priority="44">
      <formula>$G$50=1</formula>
    </cfRule>
  </conditionalFormatting>
  <conditionalFormatting sqref="B51">
    <cfRule type="expression" dxfId="257" priority="45">
      <formula>$G$51=1</formula>
    </cfRule>
  </conditionalFormatting>
  <conditionalFormatting sqref="B52">
    <cfRule type="expression" dxfId="256" priority="46">
      <formula>$G$52=1</formula>
    </cfRule>
  </conditionalFormatting>
  <conditionalFormatting sqref="A50">
    <cfRule type="expression" dxfId="255" priority="42">
      <formula>$G$50=1</formula>
    </cfRule>
  </conditionalFormatting>
  <conditionalFormatting sqref="A51">
    <cfRule type="expression" dxfId="254" priority="33">
      <formula>$G$51=1</formula>
    </cfRule>
  </conditionalFormatting>
  <conditionalFormatting sqref="A52">
    <cfRule type="expression" dxfId="253" priority="32">
      <formula>$G$52=1</formula>
    </cfRule>
  </conditionalFormatting>
  <conditionalFormatting sqref="B53">
    <cfRule type="expression" dxfId="252" priority="31">
      <formula>$G$53=1</formula>
    </cfRule>
  </conditionalFormatting>
  <conditionalFormatting sqref="A53">
    <cfRule type="expression" dxfId="251" priority="26">
      <formula>$G$53=1</formula>
    </cfRule>
  </conditionalFormatting>
  <conditionalFormatting sqref="B44:B46">
    <cfRule type="expression" dxfId="250" priority="15">
      <formula>XFD44=19</formula>
    </cfRule>
  </conditionalFormatting>
  <conditionalFormatting sqref="B37:B39 B30:B32 B23:B25 B17:B18">
    <cfRule type="expression" dxfId="249" priority="14">
      <formula>XFD17=19</formula>
    </cfRule>
  </conditionalFormatting>
  <conditionalFormatting sqref="D50:G50">
    <cfRule type="expression" dxfId="248" priority="11">
      <formula>$G$50=1</formula>
    </cfRule>
  </conditionalFormatting>
  <conditionalFormatting sqref="D51:G51">
    <cfRule type="expression" dxfId="247" priority="12">
      <formula>$G$51=1</formula>
    </cfRule>
  </conditionalFormatting>
  <conditionalFormatting sqref="D52:G52">
    <cfRule type="expression" dxfId="246" priority="13">
      <formula>$G$52=1</formula>
    </cfRule>
  </conditionalFormatting>
  <conditionalFormatting sqref="C50">
    <cfRule type="expression" dxfId="245" priority="5">
      <formula>$G$50=1</formula>
    </cfRule>
  </conditionalFormatting>
  <conditionalFormatting sqref="C51">
    <cfRule type="expression" dxfId="244" priority="4">
      <formula>$G$51=1</formula>
    </cfRule>
  </conditionalFormatting>
  <conditionalFormatting sqref="C52">
    <cfRule type="expression" dxfId="243" priority="7">
      <formula>$G$52=1</formula>
    </cfRule>
  </conditionalFormatting>
  <conditionalFormatting sqref="C51">
    <cfRule type="expression" dxfId="242" priority="9">
      <formula>$C$50=$C$51</formula>
    </cfRule>
  </conditionalFormatting>
  <conditionalFormatting sqref="C52">
    <cfRule type="expression" dxfId="241" priority="10">
      <formula>$C$50=$C$52</formula>
    </cfRule>
  </conditionalFormatting>
  <conditionalFormatting sqref="C50">
    <cfRule type="expression" dxfId="240" priority="6">
      <formula>$C$50=$C$51</formula>
    </cfRule>
    <cfRule type="expression" dxfId="239" priority="8">
      <formula>$C$50=$C$52</formula>
    </cfRule>
  </conditionalFormatting>
  <conditionalFormatting sqref="D53:G53">
    <cfRule type="expression" dxfId="238" priority="3">
      <formula>$G$53=1</formula>
    </cfRule>
  </conditionalFormatting>
  <conditionalFormatting sqref="C53">
    <cfRule type="expression" dxfId="237" priority="1">
      <formula>$G$53=1</formula>
    </cfRule>
  </conditionalFormatting>
  <conditionalFormatting sqref="C53">
    <cfRule type="expression" dxfId="236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0">
    <tabColor rgb="FF00CCFF"/>
  </sheetPr>
  <dimension ref="A1:T65"/>
  <sheetViews>
    <sheetView topLeftCell="A22" zoomScale="80" zoomScaleNormal="80" workbookViewId="0">
      <selection activeCell="A48" sqref="A48:XFD48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119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BR</v>
      </c>
      <c r="K5" s="7" t="str">
        <f>A7</f>
        <v>BS</v>
      </c>
      <c r="L5" s="7" t="str">
        <f>A8</f>
        <v>BT</v>
      </c>
      <c r="M5" s="7" t="str">
        <f>A9</f>
        <v>BU</v>
      </c>
      <c r="N5" s="7" t="str">
        <f>A10</f>
        <v>BV</v>
      </c>
      <c r="O5" s="7" t="str">
        <f>A11</f>
        <v>BW</v>
      </c>
    </row>
    <row r="6" spans="1:17" ht="20.100000000000001" customHeight="1" x14ac:dyDescent="0.25">
      <c r="A6" s="126" t="s">
        <v>120</v>
      </c>
      <c r="B6" s="8" t="s">
        <v>121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BR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122</v>
      </c>
      <c r="B7" s="8" t="s">
        <v>123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BS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124</v>
      </c>
      <c r="B8" s="8" t="s">
        <v>125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BT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126</v>
      </c>
      <c r="B9" s="8" t="s">
        <v>127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BU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128</v>
      </c>
      <c r="B10" s="8" t="s">
        <v>129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BV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130</v>
      </c>
      <c r="B11" s="13" t="s">
        <v>131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BW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BR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BR</v>
      </c>
      <c r="B16" s="129"/>
      <c r="C16" s="30" t="str">
        <f>$A$7</f>
        <v>BS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BRBS</v>
      </c>
    </row>
    <row r="17" spans="1:11" ht="20.100000000000001" customHeight="1" thickBot="1" x14ac:dyDescent="0.3">
      <c r="A17" s="30" t="str">
        <f>$A$8</f>
        <v>BT</v>
      </c>
      <c r="B17" s="129"/>
      <c r="C17" s="30" t="str">
        <f>$A$9</f>
        <v>BU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BTBU</v>
      </c>
    </row>
    <row r="18" spans="1:11" ht="20.100000000000001" customHeight="1" thickBot="1" x14ac:dyDescent="0.3">
      <c r="A18" s="30" t="str">
        <f>$A$10</f>
        <v>BV</v>
      </c>
      <c r="B18" s="129"/>
      <c r="C18" s="30" t="str">
        <f>$A$11</f>
        <v>BW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BVBW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BS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BR</v>
      </c>
      <c r="B23" s="129"/>
      <c r="C23" s="30" t="str">
        <f>$A$8</f>
        <v>BT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BRBT</v>
      </c>
    </row>
    <row r="24" spans="1:11" ht="20.100000000000001" customHeight="1" thickBot="1" x14ac:dyDescent="0.3">
      <c r="A24" s="30" t="str">
        <f>$A$7</f>
        <v>BS</v>
      </c>
      <c r="B24" s="129"/>
      <c r="C24" s="30" t="str">
        <f>$A$10</f>
        <v>BV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BSBV</v>
      </c>
    </row>
    <row r="25" spans="1:11" ht="20.100000000000001" customHeight="1" thickBot="1" x14ac:dyDescent="0.3">
      <c r="A25" s="30" t="str">
        <f>$A$9</f>
        <v>BU</v>
      </c>
      <c r="B25" s="129"/>
      <c r="C25" s="30" t="str">
        <f>$A$11</f>
        <v>BW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BUBW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BT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BR</v>
      </c>
      <c r="B30" s="129"/>
      <c r="C30" s="30" t="str">
        <f>$A$11</f>
        <v>BW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BRBW</v>
      </c>
    </row>
    <row r="31" spans="1:11" ht="20.100000000000001" customHeight="1" thickBot="1" x14ac:dyDescent="0.3">
      <c r="A31" s="30" t="str">
        <f>$A$10</f>
        <v>BV</v>
      </c>
      <c r="B31" s="129"/>
      <c r="C31" s="30" t="str">
        <f>$A$9</f>
        <v>BU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BVBU</v>
      </c>
    </row>
    <row r="32" spans="1:11" ht="20.100000000000001" customHeight="1" thickBot="1" x14ac:dyDescent="0.3">
      <c r="A32" s="30" t="str">
        <f>$A$8</f>
        <v>BT</v>
      </c>
      <c r="B32" s="129"/>
      <c r="C32" s="30" t="str">
        <f>$A$7</f>
        <v>BS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BTBS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BU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BR</v>
      </c>
      <c r="B37" s="129"/>
      <c r="C37" s="30" t="str">
        <f>$A$9</f>
        <v>BU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BRBU</v>
      </c>
    </row>
    <row r="38" spans="1:16" ht="20.100000000000001" customHeight="1" thickBot="1" x14ac:dyDescent="0.3">
      <c r="A38" s="30" t="str">
        <f>$A$7</f>
        <v>BS</v>
      </c>
      <c r="B38" s="129"/>
      <c r="C38" s="30" t="str">
        <f>$A$11</f>
        <v>BW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BSBW</v>
      </c>
    </row>
    <row r="39" spans="1:16" ht="20.100000000000001" customHeight="1" thickBot="1" x14ac:dyDescent="0.4">
      <c r="A39" s="40" t="str">
        <f>A8</f>
        <v>BT</v>
      </c>
      <c r="B39" s="129"/>
      <c r="C39" s="30" t="str">
        <f>$A$10</f>
        <v>BV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BTBV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BV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BT</v>
      </c>
      <c r="B44" s="129"/>
      <c r="C44" s="30" t="str">
        <f>$A$11</f>
        <v>BW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BTBW</v>
      </c>
    </row>
    <row r="45" spans="1:16" ht="20.100000000000001" customHeight="1" thickBot="1" x14ac:dyDescent="0.3">
      <c r="A45" s="30" t="str">
        <f>$A$10</f>
        <v>BV</v>
      </c>
      <c r="B45" s="129"/>
      <c r="C45" s="30" t="str">
        <f>A6</f>
        <v>BR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BVBR</v>
      </c>
    </row>
    <row r="46" spans="1:16" ht="20.100000000000001" customHeight="1" thickBot="1" x14ac:dyDescent="0.3">
      <c r="A46" s="30" t="str">
        <f>A7</f>
        <v>BS</v>
      </c>
      <c r="B46" s="129"/>
      <c r="C46" s="30" t="str">
        <f>$A$9</f>
        <v>BU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BSBU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120</v>
      </c>
      <c r="B50" s="50" t="s">
        <v>121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122</v>
      </c>
      <c r="B51" s="48" t="s">
        <v>123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124</v>
      </c>
      <c r="B52" s="50" t="s">
        <v>125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126</v>
      </c>
      <c r="B53" s="50" t="s">
        <v>127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128</v>
      </c>
      <c r="B54" s="50" t="s">
        <v>129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130</v>
      </c>
      <c r="B55" s="54" t="s">
        <v>131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BR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BR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BS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BS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BT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BT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BU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BU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BV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BV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BW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BW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235" priority="51">
      <formula>XFD16=19</formula>
    </cfRule>
  </conditionalFormatting>
  <conditionalFormatting sqref="D45 D38 D31 D24 D17">
    <cfRule type="expression" dxfId="234" priority="52">
      <formula>B17=19</formula>
    </cfRule>
  </conditionalFormatting>
  <conditionalFormatting sqref="D46 D39 D32 D25 D18">
    <cfRule type="expression" dxfId="233" priority="53">
      <formula>B18=19</formula>
    </cfRule>
  </conditionalFormatting>
  <conditionalFormatting sqref="B50">
    <cfRule type="expression" dxfId="232" priority="44">
      <formula>$G$50=1</formula>
    </cfRule>
  </conditionalFormatting>
  <conditionalFormatting sqref="B51">
    <cfRule type="expression" dxfId="231" priority="45">
      <formula>$G$51=1</formula>
    </cfRule>
  </conditionalFormatting>
  <conditionalFormatting sqref="B52">
    <cfRule type="expression" dxfId="230" priority="46">
      <formula>$G$52=1</formula>
    </cfRule>
  </conditionalFormatting>
  <conditionalFormatting sqref="A50">
    <cfRule type="expression" dxfId="229" priority="42">
      <formula>$G$50=1</formula>
    </cfRule>
  </conditionalFormatting>
  <conditionalFormatting sqref="A51">
    <cfRule type="expression" dxfId="228" priority="33">
      <formula>$G$51=1</formula>
    </cfRule>
  </conditionalFormatting>
  <conditionalFormatting sqref="A52">
    <cfRule type="expression" dxfId="227" priority="32">
      <formula>$G$52=1</formula>
    </cfRule>
  </conditionalFormatting>
  <conditionalFormatting sqref="B53">
    <cfRule type="expression" dxfId="226" priority="31">
      <formula>$G$53=1</formula>
    </cfRule>
  </conditionalFormatting>
  <conditionalFormatting sqref="A53">
    <cfRule type="expression" dxfId="225" priority="26">
      <formula>$G$53=1</formula>
    </cfRule>
  </conditionalFormatting>
  <conditionalFormatting sqref="B44:B46">
    <cfRule type="expression" dxfId="224" priority="15">
      <formula>XFD44=19</formula>
    </cfRule>
  </conditionalFormatting>
  <conditionalFormatting sqref="B37:B39 B30:B32 B23:B25 B17:B18">
    <cfRule type="expression" dxfId="223" priority="14">
      <formula>XFD17=19</formula>
    </cfRule>
  </conditionalFormatting>
  <conditionalFormatting sqref="D50:G50">
    <cfRule type="expression" dxfId="222" priority="11">
      <formula>$G$50=1</formula>
    </cfRule>
  </conditionalFormatting>
  <conditionalFormatting sqref="D51:G51">
    <cfRule type="expression" dxfId="221" priority="12">
      <formula>$G$51=1</formula>
    </cfRule>
  </conditionalFormatting>
  <conditionalFormatting sqref="D52:G52">
    <cfRule type="expression" dxfId="220" priority="13">
      <formula>$G$52=1</formula>
    </cfRule>
  </conditionalFormatting>
  <conditionalFormatting sqref="C50">
    <cfRule type="expression" dxfId="219" priority="5">
      <formula>$G$50=1</formula>
    </cfRule>
  </conditionalFormatting>
  <conditionalFormatting sqref="C51">
    <cfRule type="expression" dxfId="218" priority="4">
      <formula>$G$51=1</formula>
    </cfRule>
  </conditionalFormatting>
  <conditionalFormatting sqref="C52">
    <cfRule type="expression" dxfId="217" priority="7">
      <formula>$G$52=1</formula>
    </cfRule>
  </conditionalFormatting>
  <conditionalFormatting sqref="C51">
    <cfRule type="expression" dxfId="216" priority="9">
      <formula>$C$50=$C$51</formula>
    </cfRule>
  </conditionalFormatting>
  <conditionalFormatting sqref="C52">
    <cfRule type="expression" dxfId="215" priority="10">
      <formula>$C$50=$C$52</formula>
    </cfRule>
  </conditionalFormatting>
  <conditionalFormatting sqref="C50">
    <cfRule type="expression" dxfId="214" priority="6">
      <formula>$C$50=$C$51</formula>
    </cfRule>
    <cfRule type="expression" dxfId="213" priority="8">
      <formula>$C$50=$C$52</formula>
    </cfRule>
  </conditionalFormatting>
  <conditionalFormatting sqref="D53:G53">
    <cfRule type="expression" dxfId="212" priority="3">
      <formula>$G$53=1</formula>
    </cfRule>
  </conditionalFormatting>
  <conditionalFormatting sqref="C53">
    <cfRule type="expression" dxfId="211" priority="1">
      <formula>$G$53=1</formula>
    </cfRule>
  </conditionalFormatting>
  <conditionalFormatting sqref="C53">
    <cfRule type="expression" dxfId="210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41">
    <tabColor rgb="FF7030A0"/>
  </sheetPr>
  <dimension ref="A1:T65"/>
  <sheetViews>
    <sheetView topLeftCell="A22" zoomScale="80" zoomScaleNormal="80" workbookViewId="0">
      <selection activeCell="U53" sqref="U53"/>
    </sheetView>
  </sheetViews>
  <sheetFormatPr baseColWidth="10" defaultColWidth="9.140625" defaultRowHeight="15" x14ac:dyDescent="0.25"/>
  <cols>
    <col min="1" max="1" width="30.28515625" customWidth="1"/>
    <col min="2" max="2" width="9.140625" style="1" customWidth="1"/>
    <col min="3" max="3" width="29.140625" customWidth="1"/>
    <col min="4" max="4" width="9.140625" style="1" customWidth="1"/>
    <col min="5" max="6" width="8.140625" customWidth="1"/>
    <col min="7" max="7" width="11.28515625" style="2" customWidth="1"/>
    <col min="8" max="9" width="9.7109375" style="1" hidden="1" customWidth="1"/>
    <col min="10" max="18" width="9.7109375" hidden="1" customWidth="1"/>
    <col min="19" max="20" width="18.5703125" hidden="1" customWidth="1"/>
    <col min="21" max="1025" width="18.5703125" customWidth="1"/>
  </cols>
  <sheetData>
    <row r="1" spans="1:17" ht="20.100000000000001" customHeight="1" thickBot="1" x14ac:dyDescent="0.3">
      <c r="A1" s="173"/>
      <c r="B1" s="173"/>
      <c r="C1" s="173"/>
      <c r="D1" s="173"/>
      <c r="E1" s="173"/>
      <c r="F1" s="173"/>
    </row>
    <row r="2" spans="1:17" ht="20.100000000000001" customHeight="1" x14ac:dyDescent="0.35">
      <c r="A2" s="174" t="s">
        <v>0</v>
      </c>
      <c r="B2" s="174"/>
      <c r="C2" s="174"/>
      <c r="D2" s="174"/>
      <c r="E2" s="174"/>
      <c r="F2" s="174"/>
    </row>
    <row r="3" spans="1:17" ht="20.100000000000001" customHeight="1" x14ac:dyDescent="0.25">
      <c r="A3" s="175"/>
      <c r="B3" s="175"/>
      <c r="C3" s="175"/>
      <c r="D3" s="175"/>
      <c r="E3" s="175"/>
      <c r="F3" s="175"/>
    </row>
    <row r="4" spans="1:17" ht="20.100000000000001" customHeight="1" thickBot="1" x14ac:dyDescent="0.4">
      <c r="A4" s="176" t="s">
        <v>132</v>
      </c>
      <c r="B4" s="176"/>
      <c r="C4" s="176"/>
      <c r="D4" s="176"/>
      <c r="E4" s="176"/>
      <c r="F4" s="176"/>
      <c r="I4" s="3" t="s">
        <v>2</v>
      </c>
    </row>
    <row r="5" spans="1:17" ht="20.100000000000001" customHeight="1" x14ac:dyDescent="0.25">
      <c r="A5" s="4" t="s">
        <v>3</v>
      </c>
      <c r="B5" s="5"/>
      <c r="C5" s="5" t="s">
        <v>4</v>
      </c>
      <c r="D5" s="5" t="s">
        <v>5</v>
      </c>
      <c r="E5" s="5" t="s">
        <v>6</v>
      </c>
      <c r="F5" s="6" t="s">
        <v>7</v>
      </c>
      <c r="I5" s="7"/>
      <c r="J5" s="7" t="str">
        <f>A6</f>
        <v>BX</v>
      </c>
      <c r="K5" s="7" t="str">
        <f>A7</f>
        <v>BY</v>
      </c>
      <c r="L5" s="7" t="str">
        <f>A8</f>
        <v>BZ</v>
      </c>
      <c r="M5" s="7" t="str">
        <f>A9</f>
        <v>CA</v>
      </c>
      <c r="N5" s="7" t="str">
        <f>A10</f>
        <v>CB</v>
      </c>
      <c r="O5" s="7" t="str">
        <f>A11</f>
        <v>CC</v>
      </c>
    </row>
    <row r="6" spans="1:17" ht="20.100000000000001" customHeight="1" x14ac:dyDescent="0.25">
      <c r="A6" s="126" t="s">
        <v>133</v>
      </c>
      <c r="B6" s="8" t="s">
        <v>134</v>
      </c>
      <c r="C6" s="9">
        <f>SUM(E16,E23,E30,E37,F45)</f>
        <v>0</v>
      </c>
      <c r="D6" s="10">
        <f>I16+I23+I30+I37+J45</f>
        <v>0</v>
      </c>
      <c r="E6" s="10">
        <f>J16+J23+J30+J37+I45</f>
        <v>0</v>
      </c>
      <c r="F6" s="11">
        <f t="shared" ref="F6:F11" si="0">D6-E6</f>
        <v>0</v>
      </c>
      <c r="I6" s="7" t="str">
        <f t="shared" ref="I6:I11" si="1">A6</f>
        <v>BX</v>
      </c>
      <c r="J6" s="12"/>
      <c r="K6" s="7">
        <f>IF(ISBLANK(B16),0,IFERROR(INDEX($B$15:$B$46,MATCH($I6&amp;K$5,$K$15:$K$46,0))-INDEX($D$15:$D$46,MATCH($I6&amp;K$5,$K$15:$K$46,0)),0-INDEX($J$6:$O$11,MATCH(K$5,$I$6:$I$11,0),MATCH($I6,$J$5:$O$5,0))))</f>
        <v>0</v>
      </c>
      <c r="L6" s="7">
        <f>IF(ISBLANK(B23),0,IFERROR(INDEX($B$15:$B$46,MATCH($I6&amp;L$5,$K$15:$K$46,0))-INDEX($D$15:$D$46,MATCH($I6&amp;L$5,$K$15:$K$46,0)),0-INDEX($J$6:$O$11,MATCH(L$5,$I$6:$I$11,0),MATCH($I6,$J$5:$O$5,0))))</f>
        <v>0</v>
      </c>
      <c r="M6" s="7">
        <f>IF(ISBLANK(B37),0,IFERROR(INDEX($B$15:$B$46,MATCH($I6&amp;M$5,$K$15:$K$46,0))-INDEX($D$15:$D$46,MATCH($I6&amp;M$5,$K$15:$K$46,0)),0-INDEX($J$6:$O$11,MATCH(M$5,$I$6:$I$11,0),MATCH($I6,$J$5:$O$5,0))))</f>
        <v>0</v>
      </c>
      <c r="N6" s="7">
        <f>IF(ISBLANK(B45),0,IFERROR(INDEX($B$15:$B$46,MATCH($I6&amp;N$5,$K$15:$K$46,0))-INDEX($D$15:$D$46,MATCH($I6&amp;N$5,$K$15:$K$46,0)),0-INDEX($J$6:$O$11,MATCH(N$5,$I$6:$I$11,0),MATCH($I6,$J$5:$O$5,0))))</f>
        <v>0</v>
      </c>
      <c r="O6" s="7">
        <f>IF(ISBLANK(B30),0,IFERROR(INDEX($B$15:$B$46,MATCH($I6&amp;O$5,$K$15:$K$46,0))-INDEX($D$15:$D$46,MATCH($I6&amp;O$5,$K$15:$K$46,0)),0-INDEX($J$6:$O$11,MATCH(O$5,$I$6:$I$11,0),MATCH($I6,$J$5:$O$5,0))))</f>
        <v>0</v>
      </c>
    </row>
    <row r="7" spans="1:17" ht="20.100000000000001" customHeight="1" x14ac:dyDescent="0.35">
      <c r="A7" s="127" t="s">
        <v>135</v>
      </c>
      <c r="B7" s="8" t="s">
        <v>136</v>
      </c>
      <c r="C7" s="9">
        <f>SUM(F16,E24,F32,E38,E46)</f>
        <v>0</v>
      </c>
      <c r="D7" s="10">
        <f>J16+I24+J32+I38+I46</f>
        <v>0</v>
      </c>
      <c r="E7" s="10">
        <f>I16+J24+I32+J38+J46</f>
        <v>0</v>
      </c>
      <c r="F7" s="11">
        <f t="shared" si="0"/>
        <v>0</v>
      </c>
      <c r="I7" s="7" t="str">
        <f t="shared" si="1"/>
        <v>BY</v>
      </c>
      <c r="J7" s="7">
        <f>IF(ISBLANK(B16),0,IFERROR(INDEX($B$15:$B$46,MATCH($I7&amp;J$5,$K$15:$K$46,0))-INDEX($D$15:$D$46,MATCH($I7&amp;J$5,$K$15:$K$46,0)),0-INDEX($J$6:$O$11,MATCH(J$5,$I$6:$I$11,0),MATCH($I7,$J$5:$O$5,0))))</f>
        <v>0</v>
      </c>
      <c r="K7" s="12"/>
      <c r="L7" s="7">
        <f>IF(ISBLANK(B32),0,IFERROR(INDEX($B$15:$B$46,MATCH($I7&amp;L$5,$K$15:$K$46,0))-INDEX($D$15:$D$46,MATCH($I7&amp;L$5,$K$15:$K$46,0)),0-INDEX($J$6:$O$11,MATCH(L$5,$I$6:$I$11,0),MATCH($I7,$J$5:$O$5,0))))</f>
        <v>0</v>
      </c>
      <c r="M7" s="7">
        <f>IF(ISBLANK(B46),0,IFERROR(INDEX($B$15:$B$46,MATCH($I7&amp;M$5,$K$15:$K$46,0))-INDEX($D$15:$D$46,MATCH($I7&amp;M$5,$K$15:$K$46,0)),0-INDEX($J$6:$O$11,MATCH(M$5,$I$6:$I$11,0),MATCH($I7,$J$5:$O$5,0))))</f>
        <v>0</v>
      </c>
      <c r="N7" s="7">
        <f>IF(ISBLANK(B24),0,IFERROR(INDEX($B$15:$B$46,MATCH($I7&amp;N$5,$K$15:$K$46,0))-INDEX($D$15:$D$46,MATCH($I7&amp;N$5,$K$15:$K$46,0)),0-INDEX($J$6:$O$11,MATCH(N$5,$I$6:$I$11,0),MATCH($I7,$J$5:$O$5,0))))</f>
        <v>0</v>
      </c>
      <c r="O7" s="7">
        <f>IF(ISBLANK(B38),0,IFERROR(INDEX($B$15:$B$46,MATCH($I7&amp;O$5,$K$15:$K$46,0))-INDEX($D$15:$D$46,MATCH($I7&amp;O$5,$K$15:$K$46,0)),0-INDEX($J$6:$O$11,MATCH(O$5,$I$6:$I$11,0),MATCH($I7,$J$5:$O$5,0))))</f>
        <v>0</v>
      </c>
    </row>
    <row r="8" spans="1:17" ht="20.100000000000001" customHeight="1" x14ac:dyDescent="0.25">
      <c r="A8" s="126" t="s">
        <v>137</v>
      </c>
      <c r="B8" s="8" t="s">
        <v>138</v>
      </c>
      <c r="C8" s="9">
        <f>SUM(E17,F23,E32,E39,E44)</f>
        <v>0</v>
      </c>
      <c r="D8" s="10">
        <f>I17+J23+I32+I39+I44</f>
        <v>0</v>
      </c>
      <c r="E8" s="10">
        <f>J17+I23+J32+J39+J44</f>
        <v>0</v>
      </c>
      <c r="F8" s="11">
        <f t="shared" si="0"/>
        <v>0</v>
      </c>
      <c r="I8" s="7" t="str">
        <f t="shared" si="1"/>
        <v>BZ</v>
      </c>
      <c r="J8" s="7">
        <f>IF(ISBLANK(B23),0,IFERROR(INDEX($B$15:$B$46,MATCH($I8&amp;J$5,$K$15:$K$46,0))-INDEX($D$15:$D$46,MATCH($I8&amp;J$5,$K$15:$K$46,0)),0-INDEX($J$6:$O$11,MATCH(J$5,$I$6:$I$11,0),MATCH($I8,$J$5:$O$5,0))))</f>
        <v>0</v>
      </c>
      <c r="K8" s="7">
        <f>IF(ISBLANK(B32),0,IFERROR(INDEX($B$15:$B$46,MATCH($I8&amp;K$5,$K$15:$K$46,0))-INDEX($D$15:$D$46,MATCH($I8&amp;K$5,$K$15:$K$46,0)),0-INDEX($J$6:$O$11,MATCH(K$5,$I$6:$I$11,0),MATCH($I8,$J$5:$O$5,0))))</f>
        <v>0</v>
      </c>
      <c r="L8" s="12"/>
      <c r="M8" s="7">
        <f>IF(ISBLANK(B17),0,IFERROR(INDEX($B$15:$B$46,MATCH($I8&amp;M$5,$K$15:$K$46,0))-INDEX($D$15:$D$46,MATCH($I8&amp;M$5,$K$15:$K$46,0)),0-INDEX($J$6:$O$11,MATCH(M$5,$I$6:$I$11,0),MATCH($I8,$J$5:$O$5,0))))</f>
        <v>0</v>
      </c>
      <c r="N8" s="7">
        <f>IF(ISBLANK(B39),0,IFERROR(INDEX($B$15:$B$46,MATCH($I8&amp;N$5,$K$15:$K$46,0))-INDEX($D$15:$D$46,MATCH($I8&amp;N$5,$K$15:$K$46,0)),0-INDEX($J$6:$O$11,MATCH(N$5,$I$6:$I$11,0),MATCH($I8,$J$5:$O$5,0))))</f>
        <v>0</v>
      </c>
      <c r="O8" s="7">
        <f>IF(ISBLANK(B44),0,IFERROR(INDEX($B$15:$B$46,MATCH($I8&amp;O$5,$K$15:$K$46,0))-INDEX($D$15:$D$46,MATCH($I8&amp;O$5,$K$15:$K$46,0)),0-INDEX($J$6:$O$11,MATCH(O$5,$I$6:$I$11,0),MATCH($I8,$J$5:$O$5,0))))</f>
        <v>0</v>
      </c>
    </row>
    <row r="9" spans="1:17" ht="20.100000000000001" customHeight="1" x14ac:dyDescent="0.25">
      <c r="A9" s="126" t="s">
        <v>139</v>
      </c>
      <c r="B9" s="8" t="s">
        <v>140</v>
      </c>
      <c r="C9" s="9">
        <f>SUM(F17,E25,F31,F37,F46)</f>
        <v>0</v>
      </c>
      <c r="D9" s="10">
        <f>J17+I25+J31+J37+J46</f>
        <v>0</v>
      </c>
      <c r="E9" s="10">
        <f>I17+J25+I31+I37+I46</f>
        <v>0</v>
      </c>
      <c r="F9" s="11">
        <f t="shared" si="0"/>
        <v>0</v>
      </c>
      <c r="I9" s="7" t="str">
        <f t="shared" si="1"/>
        <v>CA</v>
      </c>
      <c r="J9" s="7">
        <f>IF(ISBLANK(B37),0,IFERROR(INDEX($B$15:$B$46,MATCH($I9&amp;J$5,$K$15:$K$46,0))-INDEX($D$15:$D$46,MATCH($I9&amp;J$5,$K$15:$K$46,0)),0-INDEX($J$6:$O$11,MATCH(J$5,$I$6:$I$11,0),MATCH($I9,$J$5:$O$5,0))))</f>
        <v>0</v>
      </c>
      <c r="K9" s="7">
        <f>IF(ISBLANK(B46),0,IFERROR(INDEX($B$15:$B$46,MATCH($I9&amp;K$5,$K$15:$K$46,0))-INDEX($D$15:$D$46,MATCH($I9&amp;K$5,$K$15:$K$46,0)),0-INDEX($J$6:$O$11,MATCH(K$5,$I$6:$I$11,0),MATCH($I9,$J$5:$O$5,0))))</f>
        <v>0</v>
      </c>
      <c r="L9" s="7">
        <f>IF(ISBLANK(B17),0,IFERROR(INDEX($B$15:$B$46,MATCH($I9&amp;L$5,$K$15:$K$46,0))-INDEX($D$15:$D$46,MATCH($I9&amp;L$5,$K$15:$K$46,0)),0-INDEX($J$6:$O$11,MATCH(L$5,$I$6:$I$11,0),MATCH($I9,$J$5:$O$5,0))))</f>
        <v>0</v>
      </c>
      <c r="M9" s="12"/>
      <c r="N9" s="7">
        <f>IF(ISBLANK(B31),0,IFERROR(INDEX($B$15:$B$46,MATCH($I9&amp;N$5,$K$15:$K$46,0))-INDEX($D$15:$D$46,MATCH($I9&amp;N$5,$K$15:$K$46,0)),0-INDEX($J$6:$O$11,MATCH(N$5,$I$6:$I$11,0),MATCH($I9,$J$5:$O$5,0))))</f>
        <v>0</v>
      </c>
      <c r="O9" s="7">
        <f>IF(ISBLANK(B25),0,IFERROR(INDEX($B$15:$B$46,MATCH($I9&amp;O$5,$K$15:$K$46,0))-INDEX($D$15:$D$46,MATCH($I9&amp;O$5,$K$15:$K$46,0)),0-INDEX($J$6:$O$11,MATCH(O$5,$I$6:$I$11,0),MATCH($I9,$J$5:$O$5,0))))</f>
        <v>0</v>
      </c>
    </row>
    <row r="10" spans="1:17" ht="20.100000000000001" customHeight="1" x14ac:dyDescent="0.25">
      <c r="A10" s="126" t="s">
        <v>141</v>
      </c>
      <c r="B10" s="8" t="s">
        <v>142</v>
      </c>
      <c r="C10" s="9">
        <f>SUM(E18,F24,E31,F39,E45)</f>
        <v>0</v>
      </c>
      <c r="D10" s="10">
        <f>I18+J24+I31+J39+I45</f>
        <v>0</v>
      </c>
      <c r="E10" s="10">
        <f>J18+I24+J31+I39+J45</f>
        <v>0</v>
      </c>
      <c r="F10" s="11">
        <f t="shared" si="0"/>
        <v>0</v>
      </c>
      <c r="I10" s="7" t="str">
        <f t="shared" si="1"/>
        <v>CB</v>
      </c>
      <c r="J10" s="7">
        <f>IF(ISBLANK(B45),0,IFERROR(INDEX($B$15:$B$46,MATCH($I10&amp;J$5,$K$15:$K$46,0))-INDEX($D$15:$D$46,MATCH($I10&amp;J$5,$K$15:$K$46,0)),0-INDEX($J$6:$O$11,MATCH(J$5,$I$6:$I$11,0),MATCH($I10,$J$5:$O$5,0))))</f>
        <v>0</v>
      </c>
      <c r="K10" s="7">
        <f>IF(ISBLANK(B24),0,IFERROR(INDEX($B$15:$B$46,MATCH($I10&amp;K$5,$K$15:$K$46,0))-INDEX($D$15:$D$46,MATCH($I10&amp;K$5,$K$15:$K$46,0)),0-INDEX($J$6:$O$11,MATCH(K$5,$I$6:$I$11,0),MATCH($I10,$J$5:$O$5,0))))</f>
        <v>0</v>
      </c>
      <c r="L10" s="7">
        <f>IF(ISBLANK(B39),0,IFERROR(INDEX($B$15:$B$46,MATCH($I10&amp;L$5,$K$15:$K$46,0))-INDEX($D$15:$D$46,MATCH($I10&amp;L$5,$K$15:$K$46,0)),0-INDEX($J$6:$O$11,MATCH(L$5,$I$6:$I$11,0),MATCH($I10,$J$5:$O$5,0))))</f>
        <v>0</v>
      </c>
      <c r="M10" s="7">
        <f>IF(ISBLANK(B31),0,IFERROR(INDEX($B$15:$B$46,MATCH($I10&amp;M$5,$K$15:$K$46,0))-INDEX($D$15:$D$46,MATCH($I10&amp;M$5,$K$15:$K$46,0)),0-INDEX($J$6:$O$11,MATCH(M$5,$I$6:$I$11,0),MATCH($I10,$J$5:$O$5,0))))</f>
        <v>0</v>
      </c>
      <c r="N10" s="12"/>
      <c r="O10" s="7">
        <f>IF(ISBLANK(B18),0,IFERROR(INDEX($B$15:$B$46,MATCH($I10&amp;O$5,$K$15:$K$46,0))-INDEX($D$15:$D$46,MATCH($I10&amp;O$5,$K$15:$K$46,0)),0-INDEX($J$6:$O$11,MATCH(O$5,$I$6:$I$11,0),MATCH($I10,$J$5:$O$5,0))))</f>
        <v>0</v>
      </c>
    </row>
    <row r="11" spans="1:17" ht="20.100000000000001" customHeight="1" x14ac:dyDescent="0.25">
      <c r="A11" s="128" t="s">
        <v>143</v>
      </c>
      <c r="B11" s="13" t="s">
        <v>144</v>
      </c>
      <c r="C11" s="14">
        <f>SUM(F18,F25,F30,F38,F44)</f>
        <v>0</v>
      </c>
      <c r="D11" s="15">
        <f>J18+J25+J30+J38+J44</f>
        <v>0</v>
      </c>
      <c r="E11" s="15">
        <f>I18+I25+I30+I38+I44</f>
        <v>0</v>
      </c>
      <c r="F11" s="16">
        <f t="shared" si="0"/>
        <v>0</v>
      </c>
      <c r="I11" s="7" t="str">
        <f t="shared" si="1"/>
        <v>CC</v>
      </c>
      <c r="J11" s="7">
        <f>IF(ISBLANK(B30),0,IFERROR(INDEX($B$15:$B$46,MATCH($I11&amp;J$5,$K$15:$K$46,0))-INDEX($D$15:$D$46,MATCH($I11&amp;J$5,$K$15:$K$46,0)),0-INDEX($J$6:$O$11,MATCH(J$5,$I$6:$I$11,0),MATCH($I11,$J$5:$O$5,0))))</f>
        <v>0</v>
      </c>
      <c r="K11" s="7">
        <f>IF(ISBLANK(B38),0,IFERROR(INDEX($B$15:$B$46,MATCH($I11&amp;K$5,$K$15:$K$46,0))-INDEX($D$15:$D$46,MATCH($I11&amp;K$5,$K$15:$K$46,0)),0-INDEX($J$6:$O$11,MATCH(K$5,$I$6:$I$11,0),MATCH($I11,$J$5:$O$5,0))))</f>
        <v>0</v>
      </c>
      <c r="L11" s="7">
        <f>IF(ISBLANK(B44),0,IFERROR(INDEX($B$15:$B$46,MATCH($I11&amp;L$5,$K$15:$K$46,0))-INDEX($D$15:$D$46,MATCH($I11&amp;L$5,$K$15:$K$46,0)),0-INDEX($J$6:$O$11,MATCH(L$5,$I$6:$I$11,0),MATCH($I11,$J$5:$O$5,0))))</f>
        <v>0</v>
      </c>
      <c r="M11" s="7">
        <f>IF(ISBLANK(B25),0,IFERROR(INDEX($B$15:$B$46,MATCH($I11&amp;M$5,$K$15:$K$46,0))-INDEX($D$15:$D$46,MATCH($I11&amp;M$5,$K$15:$K$46,0)),0-INDEX($J$6:$O$11,MATCH(M$5,$I$6:$I$11,0),MATCH($I11,$J$5:$O$5,0))))</f>
        <v>0</v>
      </c>
      <c r="N11" s="7">
        <f>IF(ISBLANK(B18),0,IFERROR(INDEX($B$15:$B$46,MATCH($I11&amp;N$5,$K$15:$K$46,0))-INDEX($D$15:$D$46,MATCH($I11&amp;N$5,$K$15:$K$46,0)),0-INDEX($J$6:$O$11,MATCH(N$5,$I$6:$I$11,0),MATCH($I11,$J$5:$O$5,0))))</f>
        <v>0</v>
      </c>
      <c r="O11" s="12"/>
    </row>
    <row r="12" spans="1:17" ht="20.100000000000001" customHeight="1" x14ac:dyDescent="0.3">
      <c r="A12" s="17"/>
      <c r="B12" s="18"/>
      <c r="C12" s="17"/>
      <c r="D12" s="18"/>
      <c r="E12" s="19"/>
      <c r="F12" s="19"/>
      <c r="I12" s="20" t="s">
        <v>20</v>
      </c>
      <c r="J12" s="20"/>
      <c r="K12" s="20"/>
      <c r="L12" s="20"/>
      <c r="M12" s="20"/>
      <c r="N12" s="20"/>
      <c r="O12" s="21"/>
      <c r="P12" s="21"/>
      <c r="Q12" s="21"/>
    </row>
    <row r="13" spans="1:17" ht="20.100000000000001" customHeight="1" thickBot="1" x14ac:dyDescent="0.4">
      <c r="A13" s="146" t="s">
        <v>21</v>
      </c>
      <c r="B13" s="22" t="s">
        <v>22</v>
      </c>
      <c r="C13" s="147" t="str">
        <f>A6</f>
        <v>BX</v>
      </c>
      <c r="D13" s="22"/>
      <c r="E13" s="23"/>
      <c r="F13" s="23"/>
      <c r="I13" s="20" t="s">
        <v>23</v>
      </c>
      <c r="J13" s="20"/>
      <c r="K13" s="20"/>
      <c r="L13" s="20"/>
      <c r="M13" s="20"/>
      <c r="N13" s="20"/>
      <c r="O13" s="21"/>
      <c r="P13" s="21"/>
      <c r="Q13" s="21"/>
    </row>
    <row r="14" spans="1:17" ht="20.100000000000001" customHeight="1" thickBot="1" x14ac:dyDescent="0.4">
      <c r="A14" s="24"/>
      <c r="B14" s="25"/>
      <c r="C14" s="24"/>
      <c r="D14" s="25"/>
      <c r="E14" s="26"/>
      <c r="F14" s="26"/>
      <c r="G14" s="172" t="s">
        <v>24</v>
      </c>
    </row>
    <row r="15" spans="1:17" ht="20.100000000000001" customHeight="1" thickBot="1" x14ac:dyDescent="0.3">
      <c r="A15" s="27" t="s">
        <v>25</v>
      </c>
      <c r="B15" s="28" t="s">
        <v>26</v>
      </c>
      <c r="C15" s="27" t="s">
        <v>25</v>
      </c>
      <c r="D15" s="29" t="s">
        <v>26</v>
      </c>
      <c r="E15" s="28"/>
      <c r="F15" s="28"/>
      <c r="G15" s="172"/>
    </row>
    <row r="16" spans="1:17" ht="20.100000000000001" customHeight="1" thickBot="1" x14ac:dyDescent="0.3">
      <c r="A16" s="30" t="str">
        <f>$A$6</f>
        <v>BX</v>
      </c>
      <c r="B16" s="129"/>
      <c r="C16" s="30" t="str">
        <f>$A$7</f>
        <v>BY</v>
      </c>
      <c r="D16" s="148" t="str">
        <f>IF(G16=19,19,IF(ISBLANK(B16),"",IF(B16=19,0,36-B16)))</f>
        <v/>
      </c>
      <c r="E16" s="150" t="str">
        <f>IF(G16=19,0,IF(ISBLANK(B16),"",IF(B16&lt;18,1,IF(B16=18,2,IF(B16&gt;18,3)))))</f>
        <v/>
      </c>
      <c r="F16" s="150" t="str">
        <f>IF(G16=19,3,IF(ISBLANK(B16),"",IF(B16=19,0,IF(D16&lt;18,1,IF(D16=18,2,IF(D16&gt;=20,3))))))</f>
        <v/>
      </c>
      <c r="G16" s="130"/>
      <c r="I16" s="31">
        <f>IF(ISBLANK(B16),0,B16)</f>
        <v>0</v>
      </c>
      <c r="J16" s="31">
        <f>IF(ISBLANK(B16),0,D16)</f>
        <v>0</v>
      </c>
      <c r="K16" s="32" t="str">
        <f>A16&amp;C16</f>
        <v>BXBY</v>
      </c>
    </row>
    <row r="17" spans="1:11" ht="20.100000000000001" customHeight="1" thickBot="1" x14ac:dyDescent="0.3">
      <c r="A17" s="30" t="str">
        <f>$A$8</f>
        <v>BZ</v>
      </c>
      <c r="B17" s="129"/>
      <c r="C17" s="30" t="str">
        <f>$A$9</f>
        <v>CA</v>
      </c>
      <c r="D17" s="148" t="str">
        <f>IF(G17=19,19,IF(ISBLANK(B17),"",IF(B17=19,0,36-B17)))</f>
        <v/>
      </c>
      <c r="E17" s="150" t="str">
        <f>IF(G17=19,0,IF(ISBLANK(B17),"",IF(B17&lt;18,1,IF(B17=18,2,IF(B17&gt;18,3)))))</f>
        <v/>
      </c>
      <c r="F17" s="150" t="str">
        <f>IF(G17=19,3,IF(ISBLANK(B17),"",IF(B17=19,0,IF(D17&lt;18,1,IF(D17=18,2,IF(D17&gt;=20,3))))))</f>
        <v/>
      </c>
      <c r="G17" s="130"/>
      <c r="I17" s="31">
        <f>IF(ISBLANK(B17),0,B17)</f>
        <v>0</v>
      </c>
      <c r="J17" s="31">
        <f>IF(ISBLANK(B17),0,D17)</f>
        <v>0</v>
      </c>
      <c r="K17" s="32" t="str">
        <f>A17&amp;C17</f>
        <v>BZCA</v>
      </c>
    </row>
    <row r="18" spans="1:11" ht="20.100000000000001" customHeight="1" thickBot="1" x14ac:dyDescent="0.3">
      <c r="A18" s="30" t="str">
        <f>$A$10</f>
        <v>CB</v>
      </c>
      <c r="B18" s="129"/>
      <c r="C18" s="30" t="str">
        <f>$A$11</f>
        <v>CC</v>
      </c>
      <c r="D18" s="148" t="str">
        <f>IF(G18=19,19,IF(ISBLANK(B18),"",IF(B18=19,0,36-B18)))</f>
        <v/>
      </c>
      <c r="E18" s="150" t="str">
        <f>IF(G18=19,0,IF(ISBLANK(B18),"",IF(B18&lt;18,1,IF(B18=18,2,IF(B18&gt;18,3)))))</f>
        <v/>
      </c>
      <c r="F18" s="150" t="str">
        <f>IF(G18=19,3,IF(ISBLANK(B18),"",IF(B18=19,0,IF(D18&lt;18,1,IF(D18=18,2,IF(D18&gt;=20,3))))))</f>
        <v/>
      </c>
      <c r="G18" s="130"/>
      <c r="I18" s="31">
        <f>IF(ISBLANK(B18),0,B18)</f>
        <v>0</v>
      </c>
      <c r="J18" s="31">
        <f>IF(ISBLANK(B18),0,D18)</f>
        <v>0</v>
      </c>
      <c r="K18" s="32" t="str">
        <f>A18&amp;C18</f>
        <v>CBCC</v>
      </c>
    </row>
    <row r="19" spans="1:11" ht="20.100000000000001" customHeight="1" x14ac:dyDescent="0.25">
      <c r="A19" s="33"/>
      <c r="B19" s="31"/>
      <c r="C19" s="33"/>
      <c r="D19" s="31"/>
      <c r="E19" s="31"/>
      <c r="F19" s="31"/>
      <c r="K19" s="3"/>
    </row>
    <row r="20" spans="1:11" ht="20.100000000000001" customHeight="1" thickBot="1" x14ac:dyDescent="0.3">
      <c r="A20" s="146" t="s">
        <v>27</v>
      </c>
      <c r="B20" s="34" t="s">
        <v>22</v>
      </c>
      <c r="C20" s="147" t="str">
        <f>A7</f>
        <v>BY</v>
      </c>
      <c r="D20" s="34"/>
      <c r="E20" s="35"/>
      <c r="F20" s="35"/>
      <c r="K20" s="3"/>
    </row>
    <row r="21" spans="1:11" ht="20.100000000000001" customHeight="1" thickBot="1" x14ac:dyDescent="0.3">
      <c r="A21" s="36"/>
      <c r="B21" s="37"/>
      <c r="C21" s="36"/>
      <c r="D21" s="37"/>
      <c r="E21" s="38"/>
      <c r="F21" s="38"/>
      <c r="G21" s="172" t="s">
        <v>24</v>
      </c>
      <c r="K21" s="3"/>
    </row>
    <row r="22" spans="1:11" ht="20.100000000000001" customHeight="1" thickBot="1" x14ac:dyDescent="0.3">
      <c r="A22" s="27" t="s">
        <v>25</v>
      </c>
      <c r="B22" s="28" t="s">
        <v>26</v>
      </c>
      <c r="C22" s="27" t="s">
        <v>25</v>
      </c>
      <c r="D22" s="29" t="s">
        <v>26</v>
      </c>
      <c r="E22" s="28"/>
      <c r="F22" s="28"/>
      <c r="G22" s="172"/>
      <c r="K22" s="3"/>
    </row>
    <row r="23" spans="1:11" ht="20.100000000000001" customHeight="1" thickBot="1" x14ac:dyDescent="0.3">
      <c r="A23" s="30" t="str">
        <f>$A$6</f>
        <v>BX</v>
      </c>
      <c r="B23" s="129"/>
      <c r="C23" s="30" t="str">
        <f>$A$8</f>
        <v>BZ</v>
      </c>
      <c r="D23" s="148" t="str">
        <f>IF(G23=19,19,IF(ISBLANK(B23),"",IF(B23=19,0,36-B23)))</f>
        <v/>
      </c>
      <c r="E23" s="150" t="str">
        <f>IF(G23=19,0,IF(ISBLANK(B23),"",IF(B23&lt;18,1,IF(B23=18,2,IF(B23&gt;18,3)))))</f>
        <v/>
      </c>
      <c r="F23" s="150" t="str">
        <f>IF(G23=19,3,IF(ISBLANK(B23),"",IF(B23=19,0,IF(D23&lt;18,1,IF(D23=18,2,IF(D23&gt;=20,3))))))</f>
        <v/>
      </c>
      <c r="G23" s="130"/>
      <c r="I23" s="31">
        <f>IF(ISBLANK(B23),0,B23)</f>
        <v>0</v>
      </c>
      <c r="J23" s="31">
        <f>IF(ISBLANK(B23),0,D23)</f>
        <v>0</v>
      </c>
      <c r="K23" s="32" t="str">
        <f>A23&amp;C23</f>
        <v>BXBZ</v>
      </c>
    </row>
    <row r="24" spans="1:11" ht="20.100000000000001" customHeight="1" thickBot="1" x14ac:dyDescent="0.3">
      <c r="A24" s="30" t="str">
        <f>$A$7</f>
        <v>BY</v>
      </c>
      <c r="B24" s="129"/>
      <c r="C24" s="30" t="str">
        <f>$A$10</f>
        <v>CB</v>
      </c>
      <c r="D24" s="148" t="str">
        <f>IF(G24=19,19,IF(ISBLANK(B24),"",IF(B24=19,0,36-B24)))</f>
        <v/>
      </c>
      <c r="E24" s="150" t="str">
        <f>IF(G24=19,0,IF(ISBLANK(B24),"",IF(B24&lt;18,1,IF(B24=18,2,IF(B24&gt;18,3)))))</f>
        <v/>
      </c>
      <c r="F24" s="150" t="str">
        <f>IF(G24=19,3,IF(ISBLANK(B24),"",IF(B24=19,0,IF(D24&lt;18,1,IF(D24=18,2,IF(D24&gt;=20,3))))))</f>
        <v/>
      </c>
      <c r="G24" s="130"/>
      <c r="I24" s="31">
        <f>IF(ISBLANK(B24),0,B24)</f>
        <v>0</v>
      </c>
      <c r="J24" s="31">
        <f>IF(ISBLANK(B24),0,D24)</f>
        <v>0</v>
      </c>
      <c r="K24" s="32" t="str">
        <f>A24&amp;C24</f>
        <v>BYCB</v>
      </c>
    </row>
    <row r="25" spans="1:11" ht="20.100000000000001" customHeight="1" thickBot="1" x14ac:dyDescent="0.3">
      <c r="A25" s="30" t="str">
        <f>$A$9</f>
        <v>CA</v>
      </c>
      <c r="B25" s="129"/>
      <c r="C25" s="30" t="str">
        <f>$A$11</f>
        <v>CC</v>
      </c>
      <c r="D25" s="148" t="str">
        <f>IF(G25=19,19,IF(ISBLANK(B25),"",IF(B25=19,0,36-B25)))</f>
        <v/>
      </c>
      <c r="E25" s="150" t="str">
        <f>IF(G25=19,0,IF(ISBLANK(B25),"",IF(B25&lt;18,1,IF(B25=18,2,IF(B25&gt;18,3)))))</f>
        <v/>
      </c>
      <c r="F25" s="150" t="str">
        <f>IF(G25=19,3,IF(ISBLANK(B25),"",IF(B25=19,0,IF(D25&lt;18,1,IF(D25=18,2,IF(D25&gt;=20,3))))))</f>
        <v/>
      </c>
      <c r="G25" s="130"/>
      <c r="I25" s="31">
        <f>IF(ISBLANK(B25),0,B25)</f>
        <v>0</v>
      </c>
      <c r="J25" s="31">
        <f>IF(ISBLANK(B25),0,D25)</f>
        <v>0</v>
      </c>
      <c r="K25" s="32" t="str">
        <f>A25&amp;C25</f>
        <v>CACC</v>
      </c>
    </row>
    <row r="26" spans="1:11" ht="20.100000000000001" customHeight="1" x14ac:dyDescent="0.25">
      <c r="A26" s="17"/>
      <c r="B26" s="18"/>
      <c r="C26" s="17"/>
      <c r="D26" s="18"/>
      <c r="E26" s="19"/>
      <c r="F26" s="19"/>
      <c r="K26" s="3"/>
    </row>
    <row r="27" spans="1:11" ht="20.100000000000001" customHeight="1" thickBot="1" x14ac:dyDescent="0.4">
      <c r="A27" s="146" t="s">
        <v>28</v>
      </c>
      <c r="B27" s="22" t="s">
        <v>22</v>
      </c>
      <c r="C27" s="147" t="str">
        <f>A8</f>
        <v>BZ</v>
      </c>
      <c r="D27" s="22"/>
      <c r="E27" s="23"/>
      <c r="F27" s="23"/>
      <c r="K27" s="3"/>
    </row>
    <row r="28" spans="1:11" ht="20.100000000000001" customHeight="1" thickBot="1" x14ac:dyDescent="0.4">
      <c r="A28" s="24"/>
      <c r="B28" s="25"/>
      <c r="C28" s="24"/>
      <c r="D28" s="25"/>
      <c r="E28" s="26"/>
      <c r="F28" s="26"/>
      <c r="G28" s="172" t="s">
        <v>24</v>
      </c>
      <c r="K28" s="3"/>
    </row>
    <row r="29" spans="1:11" ht="20.100000000000001" customHeight="1" thickBot="1" x14ac:dyDescent="0.35">
      <c r="A29" s="39" t="s">
        <v>25</v>
      </c>
      <c r="B29" s="28" t="s">
        <v>26</v>
      </c>
      <c r="C29" s="39" t="s">
        <v>25</v>
      </c>
      <c r="D29" s="29" t="s">
        <v>26</v>
      </c>
      <c r="E29" s="28"/>
      <c r="F29" s="28"/>
      <c r="G29" s="172"/>
      <c r="K29" s="3"/>
    </row>
    <row r="30" spans="1:11" ht="20.100000000000001" customHeight="1" thickBot="1" x14ac:dyDescent="0.4">
      <c r="A30" s="40" t="str">
        <f>$A$6</f>
        <v>BX</v>
      </c>
      <c r="B30" s="129"/>
      <c r="C30" s="30" t="str">
        <f>$A$11</f>
        <v>CC</v>
      </c>
      <c r="D30" s="148" t="str">
        <f>IF(G30=19,19,IF(ISBLANK(B30),"",IF(B30=19,0,36-B30)))</f>
        <v/>
      </c>
      <c r="E30" s="150" t="str">
        <f>IF(G30=19,0,IF(ISBLANK(B30),"",IF(B30&lt;18,1,IF(B30=18,2,IF(B30&gt;18,3)))))</f>
        <v/>
      </c>
      <c r="F30" s="150" t="str">
        <f>IF(G30=19,3,IF(ISBLANK(B30),"",IF(B30=19,0,IF(D30&lt;18,1,IF(D30=18,2,IF(D30&gt;=20,3))))))</f>
        <v/>
      </c>
      <c r="G30" s="130"/>
      <c r="I30" s="31">
        <f>IF(ISBLANK(B30),0,B30)</f>
        <v>0</v>
      </c>
      <c r="J30" s="31">
        <f>IF(ISBLANK(B30),0,D30)</f>
        <v>0</v>
      </c>
      <c r="K30" s="32" t="str">
        <f>A30&amp;C30</f>
        <v>BXCC</v>
      </c>
    </row>
    <row r="31" spans="1:11" ht="20.100000000000001" customHeight="1" thickBot="1" x14ac:dyDescent="0.3">
      <c r="A31" s="30" t="str">
        <f>$A$10</f>
        <v>CB</v>
      </c>
      <c r="B31" s="129"/>
      <c r="C31" s="30" t="str">
        <f>$A$9</f>
        <v>CA</v>
      </c>
      <c r="D31" s="148" t="str">
        <f>IF(G31=19,19,IF(ISBLANK(B31),"",IF(B31=19,0,36-B31)))</f>
        <v/>
      </c>
      <c r="E31" s="150" t="str">
        <f>IF(G31=19,0,IF(ISBLANK(B31),"",IF(B31&lt;18,1,IF(B31=18,2,IF(B31&gt;18,3)))))</f>
        <v/>
      </c>
      <c r="F31" s="150" t="str">
        <f>IF(G31=19,3,IF(ISBLANK(B31),"",IF(B31=19,0,IF(D31&lt;18,1,IF(D31=18,2,IF(D31&gt;=20,3))))))</f>
        <v/>
      </c>
      <c r="G31" s="130"/>
      <c r="I31" s="31">
        <f>IF(ISBLANK(B31),0,B31)</f>
        <v>0</v>
      </c>
      <c r="J31" s="31">
        <f>IF(ISBLANK(B31),0,D31)</f>
        <v>0</v>
      </c>
      <c r="K31" s="32" t="str">
        <f>A31&amp;C31</f>
        <v>CBCA</v>
      </c>
    </row>
    <row r="32" spans="1:11" ht="20.100000000000001" customHeight="1" thickBot="1" x14ac:dyDescent="0.3">
      <c r="A32" s="30" t="str">
        <f>$A$8</f>
        <v>BZ</v>
      </c>
      <c r="B32" s="129"/>
      <c r="C32" s="30" t="str">
        <f>$A$7</f>
        <v>BY</v>
      </c>
      <c r="D32" s="148" t="str">
        <f>IF(G32=19,19,IF(ISBLANK(B32),"",IF(B32=19,0,36-B32)))</f>
        <v/>
      </c>
      <c r="E32" s="150" t="str">
        <f>IF(G32=19,0,IF(ISBLANK(B32),"",IF(B32&lt;18,1,IF(B32=18,2,IF(B32&gt;18,3)))))</f>
        <v/>
      </c>
      <c r="F32" s="150" t="str">
        <f>IF(G32=19,3,IF(ISBLANK(B32),"",IF(B32=19,0,IF(D32&lt;18,1,IF(D32=18,2,IF(D32&gt;=20,3))))))</f>
        <v/>
      </c>
      <c r="G32" s="130"/>
      <c r="I32" s="31">
        <f>IF(ISBLANK(B32),0,B32)</f>
        <v>0</v>
      </c>
      <c r="J32" s="31">
        <f>IF(ISBLANK(B32),0,D32)</f>
        <v>0</v>
      </c>
      <c r="K32" s="32" t="str">
        <f>A32&amp;C32</f>
        <v>BZBY</v>
      </c>
    </row>
    <row r="33" spans="1:16" ht="20.100000000000001" customHeight="1" x14ac:dyDescent="0.3">
      <c r="A33" s="41"/>
      <c r="B33" s="42"/>
      <c r="C33" s="41"/>
      <c r="D33" s="42"/>
      <c r="E33" s="43"/>
      <c r="F33" s="43"/>
      <c r="K33" s="3"/>
    </row>
    <row r="34" spans="1:16" ht="20.100000000000001" customHeight="1" thickBot="1" x14ac:dyDescent="0.4">
      <c r="A34" s="146" t="s">
        <v>29</v>
      </c>
      <c r="B34" s="22" t="s">
        <v>22</v>
      </c>
      <c r="C34" s="147" t="str">
        <f>A9</f>
        <v>CA</v>
      </c>
      <c r="D34" s="22"/>
      <c r="E34" s="23"/>
      <c r="F34" s="23"/>
      <c r="K34" s="3"/>
    </row>
    <row r="35" spans="1:16" ht="20.100000000000001" customHeight="1" thickBot="1" x14ac:dyDescent="0.4">
      <c r="A35" s="24"/>
      <c r="B35" s="25"/>
      <c r="C35" s="24"/>
      <c r="D35" s="25"/>
      <c r="E35" s="26"/>
      <c r="F35" s="26"/>
      <c r="G35" s="172" t="s">
        <v>24</v>
      </c>
      <c r="K35" s="3"/>
    </row>
    <row r="36" spans="1:16" ht="20.100000000000001" customHeight="1" thickBot="1" x14ac:dyDescent="0.35">
      <c r="A36" s="39" t="s">
        <v>25</v>
      </c>
      <c r="B36" s="28" t="s">
        <v>26</v>
      </c>
      <c r="C36" s="39" t="s">
        <v>25</v>
      </c>
      <c r="D36" s="29" t="s">
        <v>26</v>
      </c>
      <c r="E36" s="28"/>
      <c r="F36" s="28"/>
      <c r="G36" s="172"/>
      <c r="K36" s="3"/>
    </row>
    <row r="37" spans="1:16" ht="20.100000000000001" customHeight="1" thickBot="1" x14ac:dyDescent="0.4">
      <c r="A37" s="40" t="str">
        <f>A6</f>
        <v>BX</v>
      </c>
      <c r="B37" s="129"/>
      <c r="C37" s="30" t="str">
        <f>$A$9</f>
        <v>CA</v>
      </c>
      <c r="D37" s="148" t="str">
        <f>IF(G37=19,19,IF(ISBLANK(B37),"",IF(B37=19,0,36-B37)))</f>
        <v/>
      </c>
      <c r="E37" s="150" t="str">
        <f>IF(G37=19,0,IF(ISBLANK(B37),"",IF(B37&lt;18,1,IF(B37=18,2,IF(B37&gt;18,3)))))</f>
        <v/>
      </c>
      <c r="F37" s="150" t="str">
        <f>IF(G37=19,3,IF(ISBLANK(B37),"",IF(B37=19,0,IF(D37&lt;18,1,IF(D37=18,2,IF(D37&gt;=20,3))))))</f>
        <v/>
      </c>
      <c r="G37" s="130"/>
      <c r="I37" s="31">
        <f>IF(ISBLANK(B37),0,B37)</f>
        <v>0</v>
      </c>
      <c r="J37" s="31">
        <f>IF(ISBLANK(B37),0,D37)</f>
        <v>0</v>
      </c>
      <c r="K37" s="32" t="str">
        <f>A37&amp;C37</f>
        <v>BXCA</v>
      </c>
    </row>
    <row r="38" spans="1:16" ht="20.100000000000001" customHeight="1" thickBot="1" x14ac:dyDescent="0.3">
      <c r="A38" s="30" t="str">
        <f>$A$7</f>
        <v>BY</v>
      </c>
      <c r="B38" s="129"/>
      <c r="C38" s="30" t="str">
        <f>$A$11</f>
        <v>CC</v>
      </c>
      <c r="D38" s="148" t="str">
        <f>IF(G38=19,19,IF(ISBLANK(B38),"",IF(B38=19,0,36-B38)))</f>
        <v/>
      </c>
      <c r="E38" s="150" t="str">
        <f>IF(G38=19,0,IF(ISBLANK(B38),"",IF(B38&lt;18,1,IF(B38=18,2,IF(B38&gt;18,3)))))</f>
        <v/>
      </c>
      <c r="F38" s="150" t="str">
        <f>IF(G38=19,3,IF(ISBLANK(B38),"",IF(B38=19,0,IF(D38&lt;18,1,IF(D38=18,2,IF(D38&gt;=20,3))))))</f>
        <v/>
      </c>
      <c r="G38" s="130"/>
      <c r="I38" s="31">
        <f>IF(ISBLANK(B38),0,B38)</f>
        <v>0</v>
      </c>
      <c r="J38" s="31">
        <f>IF(ISBLANK(B38),0,D38)</f>
        <v>0</v>
      </c>
      <c r="K38" s="32" t="str">
        <f>A38&amp;C38</f>
        <v>BYCC</v>
      </c>
    </row>
    <row r="39" spans="1:16" ht="20.100000000000001" customHeight="1" thickBot="1" x14ac:dyDescent="0.4">
      <c r="A39" s="40" t="str">
        <f>A8</f>
        <v>BZ</v>
      </c>
      <c r="B39" s="129"/>
      <c r="C39" s="30" t="str">
        <f>$A$10</f>
        <v>CB</v>
      </c>
      <c r="D39" s="148" t="str">
        <f>IF(G39=19,19,IF(ISBLANK(B39),"",IF(B39=19,0,36-B39)))</f>
        <v/>
      </c>
      <c r="E39" s="150" t="str">
        <f>IF(G39=19,0,IF(ISBLANK(B39),"",IF(B39&lt;18,1,IF(B39=18,2,IF(B39&gt;18,3)))))</f>
        <v/>
      </c>
      <c r="F39" s="150" t="str">
        <f>IF(G39=19,3,IF(ISBLANK(B39),"",IF(B39=19,0,IF(D39&lt;18,1,IF(D39=18,2,IF(D39&gt;=20,3))))))</f>
        <v/>
      </c>
      <c r="G39" s="130"/>
      <c r="I39" s="31">
        <f>IF(ISBLANK(B39),0,B39)</f>
        <v>0</v>
      </c>
      <c r="J39" s="31">
        <f>IF(ISBLANK(B39),0,D39)</f>
        <v>0</v>
      </c>
      <c r="K39" s="32" t="str">
        <f>A39&amp;C39</f>
        <v>BZCB</v>
      </c>
    </row>
    <row r="40" spans="1:16" ht="20.100000000000001" customHeight="1" x14ac:dyDescent="0.3">
      <c r="A40" s="41"/>
      <c r="B40" s="42"/>
      <c r="C40" s="41"/>
      <c r="D40" s="42"/>
      <c r="E40" s="43"/>
      <c r="F40" s="43"/>
      <c r="K40" s="3"/>
    </row>
    <row r="41" spans="1:16" ht="20.100000000000001" customHeight="1" thickBot="1" x14ac:dyDescent="0.4">
      <c r="A41" s="146" t="s">
        <v>30</v>
      </c>
      <c r="B41" s="22" t="s">
        <v>22</v>
      </c>
      <c r="C41" s="147" t="str">
        <f>A10</f>
        <v>CB</v>
      </c>
      <c r="D41" s="22"/>
      <c r="E41" s="23"/>
      <c r="F41" s="23"/>
      <c r="K41" s="3"/>
    </row>
    <row r="42" spans="1:16" ht="20.100000000000001" customHeight="1" thickBot="1" x14ac:dyDescent="0.4">
      <c r="A42" s="24"/>
      <c r="B42" s="25"/>
      <c r="C42" s="24"/>
      <c r="D42" s="25"/>
      <c r="E42" s="26"/>
      <c r="F42" s="26"/>
      <c r="G42" s="172" t="s">
        <v>24</v>
      </c>
      <c r="K42" s="3"/>
    </row>
    <row r="43" spans="1:16" ht="20.100000000000001" customHeight="1" thickBot="1" x14ac:dyDescent="0.35">
      <c r="A43" s="39" t="s">
        <v>25</v>
      </c>
      <c r="B43" s="28" t="s">
        <v>26</v>
      </c>
      <c r="C43" s="39" t="s">
        <v>25</v>
      </c>
      <c r="D43" s="29" t="s">
        <v>26</v>
      </c>
      <c r="E43" s="28"/>
      <c r="F43" s="28"/>
      <c r="G43" s="172"/>
      <c r="K43" s="3"/>
    </row>
    <row r="44" spans="1:16" ht="20.100000000000001" customHeight="1" thickBot="1" x14ac:dyDescent="0.4">
      <c r="A44" s="40" t="str">
        <f>A8</f>
        <v>BZ</v>
      </c>
      <c r="B44" s="129"/>
      <c r="C44" s="30" t="str">
        <f>$A$11</f>
        <v>CC</v>
      </c>
      <c r="D44" s="148" t="str">
        <f>IF(G44=19,19,IF(ISBLANK(B44),"",IF(B44=19,0,36-B44)))</f>
        <v/>
      </c>
      <c r="E44" s="150" t="str">
        <f>IF(G44=19,0,IF(ISBLANK(B44),"",IF(B44&lt;18,1,IF(B44=18,2,IF(B44&gt;18,3)))))</f>
        <v/>
      </c>
      <c r="F44" s="150" t="str">
        <f>IF(G44=19,3,IF(ISBLANK(B44),"",IF(B44=19,0,IF(D44&lt;18,1,IF(D44=18,2,IF(D44&gt;=20,3))))))</f>
        <v/>
      </c>
      <c r="G44" s="130"/>
      <c r="I44" s="31">
        <f>IF(ISBLANK(B44),0,B44)</f>
        <v>0</v>
      </c>
      <c r="J44" s="31">
        <f>IF(ISBLANK(B44),0,D44)</f>
        <v>0</v>
      </c>
      <c r="K44" s="32" t="str">
        <f>A44&amp;C44</f>
        <v>BZCC</v>
      </c>
    </row>
    <row r="45" spans="1:16" ht="20.100000000000001" customHeight="1" thickBot="1" x14ac:dyDescent="0.3">
      <c r="A45" s="30" t="str">
        <f>$A$10</f>
        <v>CB</v>
      </c>
      <c r="B45" s="129"/>
      <c r="C45" s="30" t="str">
        <f>A6</f>
        <v>BX</v>
      </c>
      <c r="D45" s="148" t="str">
        <f>IF(G45=19,19,IF(ISBLANK(B45),"",IF(B45=19,0,36-B45)))</f>
        <v/>
      </c>
      <c r="E45" s="150" t="str">
        <f>IF(G45=19,0,IF(ISBLANK(B45),"",IF(B45&lt;18,1,IF(B45=18,2,IF(B45&gt;18,3)))))</f>
        <v/>
      </c>
      <c r="F45" s="150" t="str">
        <f>IF(G45=19,3,IF(ISBLANK(B45),"",IF(B45=19,0,IF(D45&lt;18,1,IF(D45=18,2,IF(D45&gt;=20,3))))))</f>
        <v/>
      </c>
      <c r="G45" s="130"/>
      <c r="I45" s="31">
        <f>IF(ISBLANK(B45),0,B45)</f>
        <v>0</v>
      </c>
      <c r="J45" s="31">
        <f>IF(ISBLANK(B45),0,D45)</f>
        <v>0</v>
      </c>
      <c r="K45" s="32" t="str">
        <f>A45&amp;C45</f>
        <v>CBBX</v>
      </c>
    </row>
    <row r="46" spans="1:16" ht="20.100000000000001" customHeight="1" thickBot="1" x14ac:dyDescent="0.3">
      <c r="A46" s="30" t="str">
        <f>A7</f>
        <v>BY</v>
      </c>
      <c r="B46" s="129"/>
      <c r="C46" s="30" t="str">
        <f>$A$9</f>
        <v>CA</v>
      </c>
      <c r="D46" s="148" t="str">
        <f>IF(G46=19,19,IF(ISBLANK(B46),"",IF(B46=19,0,36-B46)))</f>
        <v/>
      </c>
      <c r="E46" s="150" t="str">
        <f>IF(G46=19,0,IF(ISBLANK(B46),"",IF(B46&lt;18,1,IF(B46=18,2,IF(B46&gt;18,3)))))</f>
        <v/>
      </c>
      <c r="F46" s="150" t="str">
        <f>IF(G46=19,3,IF(ISBLANK(B46),"",IF(B46=19,0,IF(D46&lt;18,1,IF(D46=18,2,IF(D46&gt;=20,3))))))</f>
        <v/>
      </c>
      <c r="G46" s="130"/>
      <c r="I46" s="31">
        <f>IF(ISBLANK(B46),0,B46)</f>
        <v>0</v>
      </c>
      <c r="J46" s="31">
        <f>IF(ISBLANK(B46),0,D46)</f>
        <v>0</v>
      </c>
      <c r="K46" s="32" t="str">
        <f>A46&amp;C46</f>
        <v>BYCA</v>
      </c>
    </row>
    <row r="47" spans="1:16" ht="20.100000000000001" customHeight="1" thickBot="1" x14ac:dyDescent="0.3">
      <c r="F47" s="44"/>
      <c r="G47" s="45"/>
    </row>
    <row r="48" spans="1:16" ht="20.100000000000001" customHeight="1" x14ac:dyDescent="0.25">
      <c r="A48" s="177" t="s">
        <v>31</v>
      </c>
      <c r="B48" s="177"/>
      <c r="C48" s="177"/>
      <c r="D48" s="177"/>
      <c r="E48" s="177"/>
      <c r="F48" s="177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20.100000000000001" customHeight="1" x14ac:dyDescent="0.35">
      <c r="A49" s="4" t="s">
        <v>3</v>
      </c>
      <c r="B49" s="5"/>
      <c r="C49" s="5" t="s">
        <v>4</v>
      </c>
      <c r="D49" s="5" t="s">
        <v>5</v>
      </c>
      <c r="E49" s="5" t="s">
        <v>6</v>
      </c>
      <c r="F49" s="6" t="s">
        <v>7</v>
      </c>
      <c r="G49" s="152" t="s">
        <v>32</v>
      </c>
      <c r="H49"/>
      <c r="I49"/>
      <c r="M49" s="46"/>
      <c r="N49" s="46"/>
      <c r="O49" s="46"/>
      <c r="P49" s="46"/>
    </row>
    <row r="50" spans="1:16" ht="20.100000000000001" customHeight="1" x14ac:dyDescent="0.45">
      <c r="A50" s="126" t="s">
        <v>133</v>
      </c>
      <c r="B50" s="50" t="s">
        <v>134</v>
      </c>
      <c r="C50" s="139">
        <v>0</v>
      </c>
      <c r="D50" s="49">
        <v>0</v>
      </c>
      <c r="E50" s="49">
        <v>0</v>
      </c>
      <c r="F50" s="53">
        <v>0</v>
      </c>
      <c r="G50" s="153">
        <f t="shared" ref="G50:G55" si="2">B59</f>
        <v>1</v>
      </c>
      <c r="H50" s="151">
        <f>IF(AND(G50=1,COUNTIF(rang1,1)&gt;1),COUNTIF(G$50:G50,1),IF(AND(G50=2,COUNTIF(rang1,2)&gt;1),COUNTIF(G$50:G50,2)+3,""))</f>
        <v>1</v>
      </c>
      <c r="I50" s="31"/>
      <c r="M50" s="46"/>
      <c r="N50" s="46"/>
      <c r="O50" s="46"/>
      <c r="P50" s="46"/>
    </row>
    <row r="51" spans="1:16" ht="20.100000000000001" customHeight="1" x14ac:dyDescent="0.45">
      <c r="A51" s="126" t="s">
        <v>135</v>
      </c>
      <c r="B51" s="48" t="s">
        <v>136</v>
      </c>
      <c r="C51" s="132">
        <v>0</v>
      </c>
      <c r="D51" s="49">
        <v>0</v>
      </c>
      <c r="E51" s="49">
        <v>0</v>
      </c>
      <c r="F51" s="131">
        <v>0</v>
      </c>
      <c r="G51" s="153">
        <f t="shared" si="2"/>
        <v>1</v>
      </c>
      <c r="H51" s="151">
        <f>IF(AND(G51=1,COUNTIF(rang1,1)&gt;1),COUNTIF(G$50:G51,1),IF(AND(G51=2,COUNTIF(rang1,2)&gt;1),COUNTIF(G$50:G51,2)+3,""))</f>
        <v>2</v>
      </c>
      <c r="I51" s="31"/>
      <c r="M51" s="46"/>
      <c r="N51" s="46"/>
      <c r="O51" s="46"/>
      <c r="P51" s="46"/>
    </row>
    <row r="52" spans="1:16" ht="20.100000000000001" customHeight="1" x14ac:dyDescent="0.45">
      <c r="A52" s="126" t="s">
        <v>137</v>
      </c>
      <c r="B52" s="50" t="s">
        <v>138</v>
      </c>
      <c r="C52" s="139">
        <v>0</v>
      </c>
      <c r="D52" s="51">
        <v>0</v>
      </c>
      <c r="E52" s="51">
        <v>0</v>
      </c>
      <c r="F52" s="52">
        <v>0</v>
      </c>
      <c r="G52" s="153">
        <f t="shared" si="2"/>
        <v>1</v>
      </c>
      <c r="H52" s="151">
        <f>IF(AND(G52=1,COUNTIF(rang1,1)&gt;1),COUNTIF(G$50:G52,1),IF(AND(G52=2,COUNTIF(rang1,2)&gt;1),COUNTIF(G$50:G52,2)+3,""))</f>
        <v>3</v>
      </c>
      <c r="I52" s="31"/>
      <c r="M52" s="46"/>
      <c r="N52" s="46"/>
      <c r="O52" s="46"/>
      <c r="P52" s="46"/>
    </row>
    <row r="53" spans="1:16" ht="20.100000000000001" customHeight="1" x14ac:dyDescent="0.45">
      <c r="A53" s="126" t="s">
        <v>139</v>
      </c>
      <c r="B53" s="50" t="s">
        <v>140</v>
      </c>
      <c r="C53" s="132">
        <v>0</v>
      </c>
      <c r="D53" s="49">
        <v>0</v>
      </c>
      <c r="E53" s="49">
        <v>0</v>
      </c>
      <c r="F53" s="53">
        <v>0</v>
      </c>
      <c r="G53" s="153">
        <f t="shared" si="2"/>
        <v>1</v>
      </c>
      <c r="H53" s="151">
        <f>IF(AND(G53=1,COUNTIF(rang1,1)&gt;1),COUNTIF(G$50:G53,1),IF(AND(G53=2,COUNTIF(rang1,2)&gt;1),COUNTIF(G$50:G53,2)+3,""))</f>
        <v>4</v>
      </c>
      <c r="I53" s="31"/>
      <c r="M53" s="46"/>
      <c r="N53" s="46"/>
      <c r="O53" s="46"/>
      <c r="P53" s="46"/>
    </row>
    <row r="54" spans="1:16" ht="20.100000000000001" customHeight="1" x14ac:dyDescent="0.45">
      <c r="A54" s="126" t="s">
        <v>141</v>
      </c>
      <c r="B54" s="50" t="s">
        <v>142</v>
      </c>
      <c r="C54" s="132">
        <v>0</v>
      </c>
      <c r="D54" s="49">
        <v>0</v>
      </c>
      <c r="E54" s="49">
        <v>0</v>
      </c>
      <c r="F54" s="53">
        <v>0</v>
      </c>
      <c r="G54" s="153">
        <f t="shared" si="2"/>
        <v>1</v>
      </c>
      <c r="H54" s="151">
        <f>IF(AND(G54=1,COUNTIF(rang1,1)&gt;1),COUNTIF(G$50:G54,1),IF(AND(G54=2,COUNTIF(rang1,2)&gt;1),COUNTIF(G$50:G54,2)+3,""))</f>
        <v>5</v>
      </c>
      <c r="I54" s="31"/>
      <c r="M54" s="46"/>
      <c r="N54" s="46"/>
      <c r="O54" s="46"/>
      <c r="P54" s="46"/>
    </row>
    <row r="55" spans="1:16" ht="20.100000000000001" customHeight="1" thickBot="1" x14ac:dyDescent="0.5">
      <c r="A55" s="140" t="s">
        <v>143</v>
      </c>
      <c r="B55" s="54" t="s">
        <v>144</v>
      </c>
      <c r="C55" s="133">
        <v>0</v>
      </c>
      <c r="D55" s="55">
        <v>0</v>
      </c>
      <c r="E55" s="55">
        <v>0</v>
      </c>
      <c r="F55" s="56">
        <v>0</v>
      </c>
      <c r="G55" s="154">
        <f t="shared" si="2"/>
        <v>1</v>
      </c>
      <c r="H55" s="151">
        <f>IF(AND(G55=1,COUNTIF(rang1,1)&gt;1),COUNTIF(G$50:G55,1),IF(AND(G55=2,COUNTIF(rang1,2)&gt;1),COUNTIF(G$50:G55,2)+3,""))</f>
        <v>6</v>
      </c>
      <c r="I55" s="31"/>
      <c r="M55" s="46"/>
      <c r="N55" s="46"/>
      <c r="O55" s="46"/>
      <c r="P55" s="46"/>
    </row>
    <row r="56" spans="1:16" ht="17.25" hidden="1" customHeight="1" thickBot="1" x14ac:dyDescent="0.3">
      <c r="L56" s="46"/>
      <c r="M56" s="46"/>
      <c r="N56" s="46"/>
      <c r="O56" s="46"/>
      <c r="P56" s="46"/>
    </row>
    <row r="57" spans="1:16" ht="24.95" hidden="1" customHeight="1" thickBot="1" x14ac:dyDescent="0.4">
      <c r="B57" s="177" t="s">
        <v>33</v>
      </c>
      <c r="C57" s="177"/>
      <c r="D57" s="177"/>
      <c r="E57" s="177"/>
      <c r="F57" s="177"/>
      <c r="G57" s="177"/>
      <c r="L57" s="36"/>
      <c r="M57" s="178" t="s">
        <v>31</v>
      </c>
      <c r="N57" s="178"/>
      <c r="O57" s="178"/>
    </row>
    <row r="58" spans="1:16" ht="38.25" hidden="1" x14ac:dyDescent="0.25">
      <c r="B58" s="57" t="s">
        <v>34</v>
      </c>
      <c r="C58" s="58" t="s">
        <v>25</v>
      </c>
      <c r="D58" s="58" t="s">
        <v>35</v>
      </c>
      <c r="E58" s="59" t="s">
        <v>36</v>
      </c>
      <c r="F58" s="60" t="s">
        <v>37</v>
      </c>
      <c r="G58" s="61" t="s">
        <v>38</v>
      </c>
      <c r="H58" s="62" t="s">
        <v>39</v>
      </c>
      <c r="L58" s="7" t="s">
        <v>39</v>
      </c>
      <c r="M58" s="63" t="s">
        <v>34</v>
      </c>
      <c r="N58" s="64" t="s">
        <v>40</v>
      </c>
      <c r="O58" s="64" t="s">
        <v>35</v>
      </c>
    </row>
    <row r="59" spans="1:16" ht="24.95" hidden="1" customHeight="1" x14ac:dyDescent="0.3">
      <c r="B59" s="65">
        <f t="shared" ref="B59:B64" si="3">RANK(G59,$G$59:$G$64)</f>
        <v>1</v>
      </c>
      <c r="C59" s="66" t="str">
        <f t="shared" ref="C59:C64" si="4">INDEX($A$50:$A$55,MATCH(H59,$L$59:$L$64,0))</f>
        <v>BX</v>
      </c>
      <c r="D59" s="66">
        <f t="shared" ref="D59:D64" si="5">VLOOKUP(C59,$A$50:$C$55,3,0)</f>
        <v>0</v>
      </c>
      <c r="E59" s="66">
        <f t="shared" ref="E59:E63" si="6">IF(D59=D60,INDEX($J$6:$O$11,MATCH(C59,$I$6:$I$11,0),MATCH(C60,$J$5:$O$5,0)),IF(D59=D58,INDEX($J$6:$O$11,MATCH(C59,$I$6:$I$11,0),MATCH(C58,$J$5:$O$5,0)),0))</f>
        <v>0</v>
      </c>
      <c r="F59" s="66">
        <f t="shared" ref="F59:F63" si="7">D59+E59/100</f>
        <v>0</v>
      </c>
      <c r="G59" s="67">
        <f t="shared" ref="G59:G63" si="8">IF(AND(F59&lt;&gt;F58,F59&lt;&gt;F60),F59,F59+VLOOKUP(C59,$A$50:$F$55,6,0)/100)</f>
        <v>0</v>
      </c>
      <c r="H59" s="68">
        <v>1</v>
      </c>
      <c r="L59" s="69">
        <f>RANK(C50,$C$50:$C$55)+COUNTIF($C$50:C50,C50)-1</f>
        <v>1</v>
      </c>
      <c r="M59" s="70">
        <f t="shared" ref="M59:N64" si="9">B59</f>
        <v>1</v>
      </c>
      <c r="N59" s="71" t="str">
        <f t="shared" si="9"/>
        <v>BX</v>
      </c>
      <c r="O59" s="71">
        <f t="shared" ref="O59:O64" si="10">VLOOKUP(N59,$C$59:$D$64,2,0)</f>
        <v>0</v>
      </c>
    </row>
    <row r="60" spans="1:16" ht="24.95" hidden="1" customHeight="1" x14ac:dyDescent="0.3">
      <c r="B60" s="65">
        <f t="shared" si="3"/>
        <v>1</v>
      </c>
      <c r="C60" s="66" t="str">
        <f t="shared" si="4"/>
        <v>BY</v>
      </c>
      <c r="D60" s="66">
        <f t="shared" si="5"/>
        <v>0</v>
      </c>
      <c r="E60" s="66">
        <f t="shared" si="6"/>
        <v>0</v>
      </c>
      <c r="F60" s="66">
        <f t="shared" si="7"/>
        <v>0</v>
      </c>
      <c r="G60" s="67">
        <f t="shared" si="8"/>
        <v>0</v>
      </c>
      <c r="H60" s="68">
        <v>2</v>
      </c>
      <c r="L60" s="69">
        <f>RANK(C51,$C$50:$C$55)+COUNTIF($C$50:C51,C51)-1</f>
        <v>2</v>
      </c>
      <c r="M60" s="70">
        <f t="shared" si="9"/>
        <v>1</v>
      </c>
      <c r="N60" s="71" t="str">
        <f t="shared" si="9"/>
        <v>BY</v>
      </c>
      <c r="O60" s="71">
        <f t="shared" si="10"/>
        <v>0</v>
      </c>
    </row>
    <row r="61" spans="1:16" ht="24.95" hidden="1" customHeight="1" x14ac:dyDescent="0.3">
      <c r="B61" s="65">
        <f t="shared" si="3"/>
        <v>1</v>
      </c>
      <c r="C61" s="66" t="str">
        <f t="shared" si="4"/>
        <v>BZ</v>
      </c>
      <c r="D61" s="66">
        <f t="shared" si="5"/>
        <v>0</v>
      </c>
      <c r="E61" s="66">
        <f t="shared" si="6"/>
        <v>0</v>
      </c>
      <c r="F61" s="66">
        <f t="shared" si="7"/>
        <v>0</v>
      </c>
      <c r="G61" s="67">
        <f t="shared" si="8"/>
        <v>0</v>
      </c>
      <c r="H61" s="68">
        <v>3</v>
      </c>
      <c r="L61" s="69">
        <f>RANK(C52,$C$50:$C$55)+COUNTIF($C$50:C52,C52)-1</f>
        <v>3</v>
      </c>
      <c r="M61" s="70">
        <f t="shared" si="9"/>
        <v>1</v>
      </c>
      <c r="N61" s="71" t="str">
        <f t="shared" si="9"/>
        <v>BZ</v>
      </c>
      <c r="O61" s="71">
        <f t="shared" si="10"/>
        <v>0</v>
      </c>
    </row>
    <row r="62" spans="1:16" ht="24.95" hidden="1" customHeight="1" x14ac:dyDescent="0.3">
      <c r="B62" s="65">
        <f t="shared" si="3"/>
        <v>1</v>
      </c>
      <c r="C62" s="66" t="str">
        <f t="shared" si="4"/>
        <v>CA</v>
      </c>
      <c r="D62" s="66">
        <f t="shared" si="5"/>
        <v>0</v>
      </c>
      <c r="E62" s="66">
        <f t="shared" si="6"/>
        <v>0</v>
      </c>
      <c r="F62" s="66">
        <f t="shared" si="7"/>
        <v>0</v>
      </c>
      <c r="G62" s="67">
        <f t="shared" si="8"/>
        <v>0</v>
      </c>
      <c r="H62" s="68">
        <v>4</v>
      </c>
      <c r="L62" s="69">
        <f>RANK(C53,$C$50:$C$55)+COUNTIF($C$50:C53,C53)-1</f>
        <v>4</v>
      </c>
      <c r="M62" s="70">
        <f t="shared" si="9"/>
        <v>1</v>
      </c>
      <c r="N62" s="71" t="str">
        <f t="shared" si="9"/>
        <v>CA</v>
      </c>
      <c r="O62" s="71">
        <f t="shared" si="10"/>
        <v>0</v>
      </c>
    </row>
    <row r="63" spans="1:16" ht="24.95" hidden="1" customHeight="1" x14ac:dyDescent="0.3">
      <c r="B63" s="65">
        <f t="shared" si="3"/>
        <v>1</v>
      </c>
      <c r="C63" s="66" t="str">
        <f t="shared" si="4"/>
        <v>CB</v>
      </c>
      <c r="D63" s="66">
        <f t="shared" si="5"/>
        <v>0</v>
      </c>
      <c r="E63" s="66">
        <f t="shared" si="6"/>
        <v>0</v>
      </c>
      <c r="F63" s="66">
        <f t="shared" si="7"/>
        <v>0</v>
      </c>
      <c r="G63" s="67">
        <f t="shared" si="8"/>
        <v>0</v>
      </c>
      <c r="H63" s="68">
        <v>5</v>
      </c>
      <c r="L63" s="69">
        <f>RANK(C54,$C$50:$C$55)+COUNTIF($C$50:C54,C54)-1</f>
        <v>5</v>
      </c>
      <c r="M63" s="70">
        <f t="shared" si="9"/>
        <v>1</v>
      </c>
      <c r="N63" s="71" t="str">
        <f t="shared" si="9"/>
        <v>CB</v>
      </c>
      <c r="O63" s="71">
        <f t="shared" si="10"/>
        <v>0</v>
      </c>
    </row>
    <row r="64" spans="1:16" ht="24.95" hidden="1" customHeight="1" thickBot="1" x14ac:dyDescent="0.35">
      <c r="B64" s="125">
        <f t="shared" si="3"/>
        <v>1</v>
      </c>
      <c r="C64" s="72" t="str">
        <f t="shared" si="4"/>
        <v>CC</v>
      </c>
      <c r="D64" s="72">
        <f t="shared" si="5"/>
        <v>0</v>
      </c>
      <c r="E64" s="72">
        <f>IF(D64=D59,INDEX($J$6:$O$11,MATCH(C64,$I$6:$I$11,0),MATCH(C59,$J$5:$O$5,0)),IF(D64=D63,INDEX($J$6:$O$11,MATCH(C64,$I$6:$I$11,0),MATCH(C63,$J$5:$O$5,0)),0))</f>
        <v>0</v>
      </c>
      <c r="F64" s="72">
        <f>D64+E64/100</f>
        <v>0</v>
      </c>
      <c r="G64" s="73">
        <f>IF(AND(F64&lt;&gt;F63,F64&lt;&gt;F59),F64,F64+VLOOKUP(C64,$A$50:$F$55,6,0)/100)</f>
        <v>0</v>
      </c>
      <c r="H64" s="68">
        <v>6</v>
      </c>
      <c r="L64" s="69">
        <f>RANK(C55,$C$50:$C$55)+COUNTIF($C$50:C55,C55)-1</f>
        <v>6</v>
      </c>
      <c r="M64" s="70">
        <f t="shared" si="9"/>
        <v>1</v>
      </c>
      <c r="N64" s="71" t="str">
        <f t="shared" si="9"/>
        <v>CC</v>
      </c>
      <c r="O64" s="71">
        <f t="shared" si="10"/>
        <v>0</v>
      </c>
    </row>
    <row r="65" spans="5:10" ht="18.75" x14ac:dyDescent="0.3">
      <c r="E65" s="74"/>
      <c r="F65" s="75"/>
      <c r="G65" s="76"/>
      <c r="J65" s="1"/>
    </row>
  </sheetData>
  <sortState xmlns:xlrd2="http://schemas.microsoft.com/office/spreadsheetml/2017/richdata2" ref="A50:F55">
    <sortCondition descending="1" ref="C50:C55"/>
    <sortCondition descending="1" ref="F50:F55"/>
    <sortCondition descending="1" ref="D50:D55"/>
  </sortState>
  <mergeCells count="12">
    <mergeCell ref="A1:F1"/>
    <mergeCell ref="A2:F2"/>
    <mergeCell ref="A3:F3"/>
    <mergeCell ref="A4:F4"/>
    <mergeCell ref="G14:G15"/>
    <mergeCell ref="B57:G57"/>
    <mergeCell ref="M57:O57"/>
    <mergeCell ref="G21:G22"/>
    <mergeCell ref="G28:G29"/>
    <mergeCell ref="G35:G36"/>
    <mergeCell ref="G42:G43"/>
    <mergeCell ref="A48:F48"/>
  </mergeCells>
  <conditionalFormatting sqref="D44 D37 D30 D23 D16 B16">
    <cfRule type="expression" dxfId="209" priority="51">
      <formula>XFD16=19</formula>
    </cfRule>
  </conditionalFormatting>
  <conditionalFormatting sqref="D45 D38 D31 D24 D17">
    <cfRule type="expression" dxfId="208" priority="52">
      <formula>B17=19</formula>
    </cfRule>
  </conditionalFormatting>
  <conditionalFormatting sqref="D46 D39 D32 D25 D18">
    <cfRule type="expression" dxfId="207" priority="53">
      <formula>B18=19</formula>
    </cfRule>
  </conditionalFormatting>
  <conditionalFormatting sqref="B50">
    <cfRule type="expression" dxfId="206" priority="44">
      <formula>$G$50=1</formula>
    </cfRule>
  </conditionalFormatting>
  <conditionalFormatting sqref="B51">
    <cfRule type="expression" dxfId="205" priority="45">
      <formula>$G$51=1</formula>
    </cfRule>
  </conditionalFormatting>
  <conditionalFormatting sqref="B52">
    <cfRule type="expression" dxfId="204" priority="46">
      <formula>$G$52=1</formula>
    </cfRule>
  </conditionalFormatting>
  <conditionalFormatting sqref="A50">
    <cfRule type="expression" dxfId="203" priority="42">
      <formula>$G$50=1</formula>
    </cfRule>
  </conditionalFormatting>
  <conditionalFormatting sqref="A51">
    <cfRule type="expression" dxfId="202" priority="33">
      <formula>$G$51=1</formula>
    </cfRule>
  </conditionalFormatting>
  <conditionalFormatting sqref="A52">
    <cfRule type="expression" dxfId="201" priority="32">
      <formula>$G$52=1</formula>
    </cfRule>
  </conditionalFormatting>
  <conditionalFormatting sqref="B53">
    <cfRule type="expression" dxfId="200" priority="31">
      <formula>$G$53=1</formula>
    </cfRule>
  </conditionalFormatting>
  <conditionalFormatting sqref="A53">
    <cfRule type="expression" dxfId="199" priority="26">
      <formula>$G$53=1</formula>
    </cfRule>
  </conditionalFormatting>
  <conditionalFormatting sqref="B44:B46">
    <cfRule type="expression" dxfId="198" priority="15">
      <formula>XFD44=19</formula>
    </cfRule>
  </conditionalFormatting>
  <conditionalFormatting sqref="B37:B39 B30:B32 B23:B25 B17:B18">
    <cfRule type="expression" dxfId="197" priority="14">
      <formula>XFD17=19</formula>
    </cfRule>
  </conditionalFormatting>
  <conditionalFormatting sqref="D50:G50">
    <cfRule type="expression" dxfId="196" priority="11">
      <formula>$G$50=1</formula>
    </cfRule>
  </conditionalFormatting>
  <conditionalFormatting sqref="D51:G51">
    <cfRule type="expression" dxfId="195" priority="12">
      <formula>$G$51=1</formula>
    </cfRule>
  </conditionalFormatting>
  <conditionalFormatting sqref="D52:G52">
    <cfRule type="expression" dxfId="194" priority="13">
      <formula>$G$52=1</formula>
    </cfRule>
  </conditionalFormatting>
  <conditionalFormatting sqref="C50">
    <cfRule type="expression" dxfId="193" priority="5">
      <formula>$G$50=1</formula>
    </cfRule>
  </conditionalFormatting>
  <conditionalFormatting sqref="C51">
    <cfRule type="expression" dxfId="192" priority="4">
      <formula>$G$51=1</formula>
    </cfRule>
  </conditionalFormatting>
  <conditionalFormatting sqref="C52">
    <cfRule type="expression" dxfId="191" priority="7">
      <formula>$G$52=1</formula>
    </cfRule>
  </conditionalFormatting>
  <conditionalFormatting sqref="C51">
    <cfRule type="expression" dxfId="190" priority="9">
      <formula>$C$50=$C$51</formula>
    </cfRule>
  </conditionalFormatting>
  <conditionalFormatting sqref="C52">
    <cfRule type="expression" dxfId="189" priority="10">
      <formula>$C$50=$C$52</formula>
    </cfRule>
  </conditionalFormatting>
  <conditionalFormatting sqref="C50">
    <cfRule type="expression" dxfId="188" priority="6">
      <formula>$C$50=$C$51</formula>
    </cfRule>
    <cfRule type="expression" dxfId="187" priority="8">
      <formula>$C$50=$C$52</formula>
    </cfRule>
  </conditionalFormatting>
  <conditionalFormatting sqref="D53:G53">
    <cfRule type="expression" dxfId="186" priority="3">
      <formula>$G$53=1</formula>
    </cfRule>
  </conditionalFormatting>
  <conditionalFormatting sqref="C53">
    <cfRule type="expression" dxfId="185" priority="1">
      <formula>$G$53=1</formula>
    </cfRule>
  </conditionalFormatting>
  <conditionalFormatting sqref="C53">
    <cfRule type="expression" dxfId="184" priority="2">
      <formula>$C$50=$C$53</formula>
    </cfRule>
  </conditionalFormatting>
  <pageMargins left="0.196527777777778" right="0.118055555555556" top="0.55138888888888904" bottom="0.55138888888888904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56</vt:i4>
      </vt:variant>
    </vt:vector>
  </HeadingPairs>
  <TitlesOfParts>
    <vt:vector size="7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Classt</vt:lpstr>
      <vt:lpstr>Macros</vt:lpstr>
      <vt:lpstr>'P10'!__xlnm._FilterDatabase</vt:lpstr>
      <vt:lpstr>'P11'!__xlnm._FilterDatabase</vt:lpstr>
      <vt:lpstr>'P12'!__xlnm._FilterDatabase</vt:lpstr>
      <vt:lpstr>'P13'!__xlnm._FilterDatabase</vt:lpstr>
      <vt:lpstr>'P14'!__xlnm._FilterDatabase</vt:lpstr>
      <vt:lpstr>'P15'!__xlnm._FilterDatabase</vt:lpstr>
      <vt:lpstr>'P2'!__xlnm._FilterDatabase</vt:lpstr>
      <vt:lpstr>'P3'!__xlnm._FilterDatabase</vt:lpstr>
      <vt:lpstr>'P4'!__xlnm._FilterDatabase</vt:lpstr>
      <vt:lpstr>'P5'!__xlnm._FilterDatabase</vt:lpstr>
      <vt:lpstr>'P6'!__xlnm._FilterDatabase</vt:lpstr>
      <vt:lpstr>'P7'!__xlnm._FilterDatabase</vt:lpstr>
      <vt:lpstr>'P8'!__xlnm._FilterDatabase</vt:lpstr>
      <vt:lpstr>'P9'!__xlnm._FilterDatabase</vt:lpstr>
      <vt:lpstr>'P10'!classement1</vt:lpstr>
      <vt:lpstr>'P11'!classement1</vt:lpstr>
      <vt:lpstr>'P12'!classement1</vt:lpstr>
      <vt:lpstr>'P13'!classement1</vt:lpstr>
      <vt:lpstr>'P14'!classement1</vt:lpstr>
      <vt:lpstr>'P15'!classement1</vt:lpstr>
      <vt:lpstr>'P2'!classement1</vt:lpstr>
      <vt:lpstr>'P3'!classement1</vt:lpstr>
      <vt:lpstr>'P4'!classement1</vt:lpstr>
      <vt:lpstr>'P5'!classement1</vt:lpstr>
      <vt:lpstr>'P6'!classement1</vt:lpstr>
      <vt:lpstr>'P7'!classement1</vt:lpstr>
      <vt:lpstr>'P8'!classement1</vt:lpstr>
      <vt:lpstr>'P9'!classement1</vt:lpstr>
      <vt:lpstr>'P10'!equipes1</vt:lpstr>
      <vt:lpstr>'P11'!equipes1</vt:lpstr>
      <vt:lpstr>'P12'!equipes1</vt:lpstr>
      <vt:lpstr>'P13'!equipes1</vt:lpstr>
      <vt:lpstr>'P14'!equipes1</vt:lpstr>
      <vt:lpstr>'P15'!equipes1</vt:lpstr>
      <vt:lpstr>'P2'!equipes1</vt:lpstr>
      <vt:lpstr>'P3'!equipes1</vt:lpstr>
      <vt:lpstr>'P4'!equipes1</vt:lpstr>
      <vt:lpstr>'P5'!equipes1</vt:lpstr>
      <vt:lpstr>'P6'!equipes1</vt:lpstr>
      <vt:lpstr>'P7'!equipes1</vt:lpstr>
      <vt:lpstr>'P8'!equipes1</vt:lpstr>
      <vt:lpstr>'P9'!equipes1</vt:lpstr>
      <vt:lpstr>'P10'!rang1</vt:lpstr>
      <vt:lpstr>'P11'!rang1</vt:lpstr>
      <vt:lpstr>'P12'!rang1</vt:lpstr>
      <vt:lpstr>'P13'!rang1</vt:lpstr>
      <vt:lpstr>'P14'!rang1</vt:lpstr>
      <vt:lpstr>'P15'!rang1</vt:lpstr>
      <vt:lpstr>'P2'!rang1</vt:lpstr>
      <vt:lpstr>'P3'!rang1</vt:lpstr>
      <vt:lpstr>'P4'!rang1</vt:lpstr>
      <vt:lpstr>'P5'!rang1</vt:lpstr>
      <vt:lpstr>'P6'!rang1</vt:lpstr>
      <vt:lpstr>'P7'!rang1</vt:lpstr>
      <vt:lpstr>'P8'!rang1</vt:lpstr>
      <vt:lpstr>'P9'!rang1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</dc:creator>
  <dc:description/>
  <cp:lastModifiedBy>TISSOT</cp:lastModifiedBy>
  <cp:revision>2</cp:revision>
  <dcterms:created xsi:type="dcterms:W3CDTF">2018-10-14T05:30:10Z</dcterms:created>
  <dcterms:modified xsi:type="dcterms:W3CDTF">2021-11-22T23:36:15Z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