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bru\Desktop\"/>
    </mc:Choice>
  </mc:AlternateContent>
  <xr:revisionPtr revIDLastSave="0" documentId="13_ncr:1_{D527F910-9CE4-4570-884A-A2B551FCB815}" xr6:coauthVersionLast="45" xr6:coauthVersionMax="47" xr10:uidLastSave="{00000000-0000-0000-0000-000000000000}"/>
  <bookViews>
    <workbookView xWindow="-108" yWindow="-108" windowWidth="23256" windowHeight="12576" activeTab="5" xr2:uid="{085A56B8-2A4F-4BE8-B59F-1A8FD48F707B}"/>
  </bookViews>
  <sheets>
    <sheet name="1Vente" sheetId="3" r:id="rId1"/>
    <sheet name="TMCV" sheetId="10" r:id="rId2"/>
    <sheet name="TVente" sheetId="7" r:id="rId3"/>
    <sheet name="CoFrancais" sheetId="8" r:id="rId4"/>
    <sheet name="CoMaths" sheetId="6" r:id="rId5"/>
    <sheet name="Orientation" sheetId="9" r:id="rId6"/>
    <sheet name="scol" sheetId="5" r:id="rId7"/>
    <sheet name="feries" sheetId="12" r:id="rId8"/>
    <sheet name="formules" sheetId="11" r:id="rId9"/>
  </sheets>
  <externalReferences>
    <externalReference r:id="rId10"/>
  </externalReferences>
  <definedNames>
    <definedName name="An" localSheetId="7">feries!$B$3</definedName>
    <definedName name="An">feries!$B$3</definedName>
    <definedName name="Fériés">feries!$B$5:$B$16</definedName>
    <definedName name="Pâques">[1]feries!$B$6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0" l="1"/>
  <c r="A3" i="10" s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B11" i="12"/>
  <c r="B10" i="12"/>
  <c r="B7" i="12"/>
  <c r="B3" i="12"/>
  <c r="B18" i="12" s="1"/>
  <c r="B6" i="12" l="1"/>
  <c r="B14" i="12"/>
  <c r="B31" i="12"/>
  <c r="B27" i="12"/>
  <c r="B23" i="12"/>
  <c r="B30" i="12"/>
  <c r="B29" i="12"/>
  <c r="B21" i="12"/>
  <c r="B24" i="12"/>
  <c r="B20" i="12"/>
  <c r="B28" i="12"/>
  <c r="B15" i="12"/>
  <c r="B8" i="12"/>
  <c r="B12" i="12"/>
  <c r="B16" i="12"/>
  <c r="B5" i="12"/>
  <c r="B9" i="12"/>
  <c r="B13" i="12"/>
  <c r="C27" i="3" l="1"/>
  <c r="C11" i="8"/>
  <c r="C32" i="3"/>
  <c r="B26" i="12"/>
  <c r="B22" i="12"/>
  <c r="C85" i="9" l="1"/>
  <c r="B25" i="12"/>
  <c r="C20" i="6" s="1"/>
  <c r="C50" i="9"/>
  <c r="C25" i="6"/>
  <c r="C4" i="8"/>
  <c r="C19" i="3"/>
  <c r="C83" i="3"/>
  <c r="C99" i="3"/>
  <c r="C19" i="9"/>
  <c r="C83" i="9"/>
  <c r="C35" i="8"/>
  <c r="C33" i="10"/>
  <c r="C52" i="3"/>
  <c r="C32" i="9"/>
  <c r="C7" i="6"/>
  <c r="C22" i="8"/>
  <c r="C46" i="10"/>
  <c r="C65" i="3"/>
  <c r="C37" i="9"/>
  <c r="C70" i="3"/>
  <c r="C57" i="9"/>
  <c r="C88" i="3"/>
  <c r="C122" i="3"/>
  <c r="C30" i="3"/>
  <c r="C31" i="10"/>
  <c r="C98" i="3"/>
  <c r="C6" i="9"/>
  <c r="C70" i="9"/>
  <c r="C45" i="6"/>
  <c r="C20" i="10"/>
  <c r="C39" i="3"/>
  <c r="C103" i="3"/>
  <c r="C39" i="9"/>
  <c r="C14" i="6"/>
  <c r="C15" i="8"/>
  <c r="C8" i="3"/>
  <c r="C72" i="3"/>
  <c r="C52" i="9"/>
  <c r="C27" i="6"/>
  <c r="C2" i="8"/>
  <c r="C21" i="3"/>
  <c r="C85" i="3"/>
  <c r="C28" i="6"/>
  <c r="C118" i="3"/>
  <c r="C45" i="8"/>
  <c r="C125" i="3"/>
  <c r="C41" i="8"/>
  <c r="C43" i="10"/>
  <c r="C58" i="9"/>
  <c r="C33" i="6"/>
  <c r="C8" i="10"/>
  <c r="C43" i="3"/>
  <c r="C107" i="3"/>
  <c r="C43" i="9"/>
  <c r="C18" i="6"/>
  <c r="C9" i="10"/>
  <c r="C28" i="3"/>
  <c r="C8" i="9"/>
  <c r="C72" i="9"/>
  <c r="C46" i="8"/>
  <c r="C22" i="10"/>
  <c r="C41" i="3"/>
  <c r="C105" i="3"/>
  <c r="C19" i="10"/>
  <c r="C82" i="3"/>
  <c r="C39" i="10"/>
  <c r="C40" i="6"/>
  <c r="C62" i="3"/>
  <c r="C100" i="3"/>
  <c r="C21" i="9"/>
  <c r="C3" i="6"/>
  <c r="C23" i="8"/>
  <c r="C31" i="3"/>
  <c r="C14" i="9"/>
  <c r="D2" i="10"/>
  <c r="A2" i="9"/>
  <c r="A3" i="9" s="1"/>
  <c r="A2" i="8"/>
  <c r="D2" i="8" s="1"/>
  <c r="A2" i="7"/>
  <c r="A2" i="6"/>
  <c r="D2" i="6" s="1"/>
  <c r="A2" i="3"/>
  <c r="D2" i="3" s="1"/>
  <c r="C22" i="6" l="1"/>
  <c r="C28" i="10"/>
  <c r="C6" i="6"/>
  <c r="C28" i="9"/>
  <c r="C61" i="3"/>
  <c r="C74" i="3"/>
  <c r="C92" i="3"/>
  <c r="C66" i="3"/>
  <c r="C58" i="3"/>
  <c r="C25" i="9"/>
  <c r="C38" i="3"/>
  <c r="C5" i="9"/>
  <c r="C57" i="3"/>
  <c r="C38" i="10"/>
  <c r="C30" i="8"/>
  <c r="C88" i="9"/>
  <c r="C24" i="9"/>
  <c r="C44" i="3"/>
  <c r="C25" i="10"/>
  <c r="C34" i="6"/>
  <c r="C59" i="9"/>
  <c r="C123" i="3"/>
  <c r="C59" i="3"/>
  <c r="C24" i="10"/>
  <c r="C44" i="8"/>
  <c r="C74" i="9"/>
  <c r="C10" i="9"/>
  <c r="C46" i="3"/>
  <c r="C8" i="6"/>
  <c r="C23" i="10"/>
  <c r="C2" i="10"/>
  <c r="C3" i="10"/>
  <c r="C101" i="3"/>
  <c r="C37" i="3"/>
  <c r="C18" i="10"/>
  <c r="C43" i="6"/>
  <c r="C68" i="9"/>
  <c r="C4" i="9"/>
  <c r="C24" i="3"/>
  <c r="C5" i="10"/>
  <c r="C30" i="6"/>
  <c r="C55" i="9"/>
  <c r="C119" i="3"/>
  <c r="C55" i="3"/>
  <c r="C36" i="10"/>
  <c r="C32" i="8"/>
  <c r="C86" i="9"/>
  <c r="C22" i="9"/>
  <c r="C81" i="9"/>
  <c r="C116" i="3"/>
  <c r="C90" i="3"/>
  <c r="C61" i="9"/>
  <c r="C120" i="3"/>
  <c r="C32" i="6"/>
  <c r="C110" i="3"/>
  <c r="C12" i="6"/>
  <c r="C81" i="3"/>
  <c r="C17" i="3"/>
  <c r="C6" i="8"/>
  <c r="C23" i="6"/>
  <c r="C48" i="9"/>
  <c r="C68" i="3"/>
  <c r="C4" i="3"/>
  <c r="C19" i="8"/>
  <c r="C10" i="6"/>
  <c r="C35" i="9"/>
  <c r="C35" i="3"/>
  <c r="C16" i="10"/>
  <c r="C41" i="6"/>
  <c r="C66" i="9"/>
  <c r="C2" i="9"/>
  <c r="C47" i="9"/>
  <c r="C77" i="3"/>
  <c r="C114" i="3"/>
  <c r="C38" i="6"/>
  <c r="C60" i="9"/>
  <c r="C78" i="9"/>
  <c r="C95" i="3"/>
  <c r="C29" i="10"/>
  <c r="C26" i="8"/>
  <c r="C54" i="3"/>
  <c r="C14" i="3"/>
  <c r="C4" i="6"/>
  <c r="C2" i="3"/>
  <c r="C29" i="8"/>
  <c r="C124" i="3"/>
  <c r="C44" i="6"/>
  <c r="C89" i="3"/>
  <c r="C25" i="3"/>
  <c r="C6" i="10"/>
  <c r="C31" i="6"/>
  <c r="C56" i="9"/>
  <c r="C76" i="3"/>
  <c r="C12" i="3"/>
  <c r="C27" i="8"/>
  <c r="C2" i="6"/>
  <c r="C27" i="9"/>
  <c r="C91" i="3"/>
  <c r="C11" i="3"/>
  <c r="C12" i="8"/>
  <c r="C17" i="6"/>
  <c r="C42" i="9"/>
  <c r="C34" i="3"/>
  <c r="C13" i="9"/>
  <c r="C96" i="3"/>
  <c r="C73" i="9"/>
  <c r="C86" i="3"/>
  <c r="C53" i="9"/>
  <c r="C69" i="3"/>
  <c r="C5" i="3"/>
  <c r="C18" i="8"/>
  <c r="C11" i="6"/>
  <c r="C36" i="9"/>
  <c r="C56" i="3"/>
  <c r="C37" i="10"/>
  <c r="C31" i="8"/>
  <c r="C87" i="9"/>
  <c r="C23" i="9"/>
  <c r="C87" i="3"/>
  <c r="C23" i="3"/>
  <c r="C4" i="10"/>
  <c r="C29" i="6"/>
  <c r="C54" i="9"/>
  <c r="C106" i="3"/>
  <c r="C27" i="10"/>
  <c r="C49" i="9"/>
  <c r="C11" i="10"/>
  <c r="C15" i="10"/>
  <c r="C26" i="3"/>
  <c r="C128" i="3"/>
  <c r="C6" i="3"/>
  <c r="C113" i="3"/>
  <c r="C49" i="3"/>
  <c r="C30" i="10"/>
  <c r="C38" i="8"/>
  <c r="C80" i="9"/>
  <c r="C16" i="9"/>
  <c r="C36" i="3"/>
  <c r="C17" i="10"/>
  <c r="C42" i="6"/>
  <c r="C67" i="9"/>
  <c r="C3" i="9"/>
  <c r="C67" i="3"/>
  <c r="C3" i="3"/>
  <c r="C20" i="8"/>
  <c r="C9" i="6"/>
  <c r="C34" i="9"/>
  <c r="C24" i="8"/>
  <c r="C44" i="9"/>
  <c r="C112" i="3"/>
  <c r="C15" i="3"/>
  <c r="C93" i="3"/>
  <c r="C46" i="9"/>
  <c r="C40" i="8"/>
  <c r="C31" i="9"/>
  <c r="C48" i="3"/>
  <c r="C42" i="10"/>
  <c r="C41" i="9"/>
  <c r="C33" i="9"/>
  <c r="C29" i="9"/>
  <c r="C104" i="3"/>
  <c r="C89" i="9"/>
  <c r="C94" i="3"/>
  <c r="C69" i="9"/>
  <c r="C73" i="3"/>
  <c r="C9" i="3"/>
  <c r="C14" i="8"/>
  <c r="C15" i="6"/>
  <c r="C40" i="9"/>
  <c r="C60" i="3"/>
  <c r="C41" i="10"/>
  <c r="C43" i="8"/>
  <c r="C75" i="9"/>
  <c r="C11" i="9"/>
  <c r="C75" i="3"/>
  <c r="C40" i="10"/>
  <c r="C28" i="8"/>
  <c r="C90" i="9"/>
  <c r="C26" i="9"/>
  <c r="C126" i="3"/>
  <c r="C18" i="3"/>
  <c r="C42" i="3"/>
  <c r="C9" i="9"/>
  <c r="C22" i="3"/>
  <c r="C117" i="3"/>
  <c r="C53" i="3"/>
  <c r="C34" i="10"/>
  <c r="C34" i="8"/>
  <c r="C84" i="9"/>
  <c r="C20" i="9"/>
  <c r="C40" i="3"/>
  <c r="C21" i="10"/>
  <c r="C46" i="6"/>
  <c r="C71" i="9"/>
  <c r="C7" i="9"/>
  <c r="C71" i="3"/>
  <c r="C7" i="3"/>
  <c r="C16" i="8"/>
  <c r="C13" i="6"/>
  <c r="C38" i="9"/>
  <c r="C25" i="8"/>
  <c r="C77" i="9"/>
  <c r="C121" i="3"/>
  <c r="C36" i="6"/>
  <c r="C65" i="9"/>
  <c r="C7" i="10"/>
  <c r="C37" i="8"/>
  <c r="C17" i="8"/>
  <c r="C97" i="3"/>
  <c r="C33" i="3"/>
  <c r="C14" i="10"/>
  <c r="C39" i="6"/>
  <c r="C64" i="9"/>
  <c r="C84" i="3"/>
  <c r="C20" i="3"/>
  <c r="C3" i="8"/>
  <c r="C26" i="6"/>
  <c r="C51" i="9"/>
  <c r="C115" i="3"/>
  <c r="C51" i="3"/>
  <c r="C32" i="10"/>
  <c r="C36" i="8"/>
  <c r="C82" i="9"/>
  <c r="C18" i="9"/>
  <c r="C44" i="10"/>
  <c r="C19" i="6"/>
  <c r="C45" i="9"/>
  <c r="C63" i="3"/>
  <c r="C17" i="9"/>
  <c r="C7" i="8"/>
  <c r="C35" i="6"/>
  <c r="C33" i="8"/>
  <c r="C12" i="10"/>
  <c r="C79" i="9"/>
  <c r="C13" i="10"/>
  <c r="C76" i="9"/>
  <c r="C26" i="10"/>
  <c r="C45" i="3"/>
  <c r="C35" i="10"/>
  <c r="C108" i="3"/>
  <c r="C9" i="8"/>
  <c r="C50" i="3"/>
  <c r="C62" i="9"/>
  <c r="C15" i="9"/>
  <c r="C5" i="8"/>
  <c r="C2" i="7"/>
  <c r="C37" i="6"/>
  <c r="C79" i="3"/>
  <c r="C39" i="8"/>
  <c r="C12" i="9"/>
  <c r="C42" i="8"/>
  <c r="C109" i="3"/>
  <c r="C10" i="3"/>
  <c r="C47" i="3"/>
  <c r="C45" i="10"/>
  <c r="C10" i="8"/>
  <c r="C102" i="3"/>
  <c r="C78" i="3"/>
  <c r="C21" i="6"/>
  <c r="C127" i="3"/>
  <c r="C16" i="3"/>
  <c r="C10" i="10"/>
  <c r="C129" i="3"/>
  <c r="C21" i="8"/>
  <c r="C5" i="6"/>
  <c r="C111" i="3"/>
  <c r="C64" i="3"/>
  <c r="C13" i="3"/>
  <c r="C16" i="6"/>
  <c r="C24" i="6"/>
  <c r="C8" i="8"/>
  <c r="C63" i="9"/>
  <c r="C80" i="3"/>
  <c r="C29" i="3"/>
  <c r="C13" i="8"/>
  <c r="C30" i="9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3" i="8"/>
  <c r="A4" i="8" s="1"/>
  <c r="B4" i="8" s="1"/>
  <c r="A3" i="3"/>
  <c r="B2" i="7"/>
  <c r="AYG2" i="7"/>
  <c r="A3" i="7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B2" i="10"/>
  <c r="B2" i="9"/>
  <c r="D2" i="9"/>
  <c r="B2" i="8"/>
  <c r="D3" i="8"/>
  <c r="B3" i="8"/>
  <c r="D2" i="7"/>
  <c r="B2" i="6"/>
  <c r="C3" i="7" l="1"/>
  <c r="B3" i="7"/>
  <c r="A4" i="7"/>
  <c r="A5" i="7"/>
  <c r="D4" i="10"/>
  <c r="D3" i="10"/>
  <c r="B4" i="10"/>
  <c r="B3" i="10"/>
  <c r="D4" i="8"/>
  <c r="A5" i="8"/>
  <c r="A6" i="8" s="1"/>
  <c r="B5" i="10"/>
  <c r="D5" i="10"/>
  <c r="D3" i="9"/>
  <c r="B3" i="9"/>
  <c r="D3" i="7"/>
  <c r="D4" i="6"/>
  <c r="D3" i="6"/>
  <c r="B3" i="6"/>
  <c r="B2" i="3"/>
  <c r="C5" i="7" l="1"/>
  <c r="B5" i="7"/>
  <c r="B4" i="7"/>
  <c r="C4" i="7"/>
  <c r="A6" i="7"/>
  <c r="D5" i="8"/>
  <c r="B5" i="8"/>
  <c r="D6" i="10"/>
  <c r="B6" i="10"/>
  <c r="B4" i="9"/>
  <c r="D4" i="9"/>
  <c r="D6" i="8"/>
  <c r="B6" i="8"/>
  <c r="A7" i="8"/>
  <c r="D4" i="7"/>
  <c r="B4" i="6"/>
  <c r="D5" i="6"/>
  <c r="D3" i="3"/>
  <c r="C6" i="7" l="1"/>
  <c r="B6" i="7"/>
  <c r="A7" i="7"/>
  <c r="D7" i="10"/>
  <c r="B7" i="10"/>
  <c r="D5" i="9"/>
  <c r="B5" i="9"/>
  <c r="A8" i="8"/>
  <c r="D7" i="8"/>
  <c r="B7" i="8"/>
  <c r="D5" i="7"/>
  <c r="D6" i="6"/>
  <c r="B5" i="6"/>
  <c r="B3" i="3"/>
  <c r="A4" i="3"/>
  <c r="D4" i="3" s="1"/>
  <c r="C7" i="7" l="1"/>
  <c r="B7" i="7"/>
  <c r="A8" i="7"/>
  <c r="B8" i="10"/>
  <c r="D8" i="10"/>
  <c r="D6" i="9"/>
  <c r="B6" i="9"/>
  <c r="B8" i="8"/>
  <c r="A9" i="8"/>
  <c r="D8" i="8"/>
  <c r="D6" i="7"/>
  <c r="D7" i="6"/>
  <c r="B6" i="6"/>
  <c r="B4" i="3"/>
  <c r="A5" i="3"/>
  <c r="D5" i="3" s="1"/>
  <c r="B8" i="7" l="1"/>
  <c r="C8" i="7"/>
  <c r="A9" i="7"/>
  <c r="B9" i="10"/>
  <c r="D9" i="10"/>
  <c r="D7" i="9"/>
  <c r="B7" i="9"/>
  <c r="B9" i="8"/>
  <c r="A10" i="8"/>
  <c r="D9" i="8"/>
  <c r="D7" i="7"/>
  <c r="B7" i="6"/>
  <c r="D8" i="6"/>
  <c r="B5" i="3"/>
  <c r="A6" i="3"/>
  <c r="D6" i="3" s="1"/>
  <c r="C9" i="7" l="1"/>
  <c r="B9" i="7"/>
  <c r="A10" i="7"/>
  <c r="D10" i="10"/>
  <c r="B10" i="10"/>
  <c r="B8" i="9"/>
  <c r="D8" i="9"/>
  <c r="D10" i="8"/>
  <c r="B10" i="8"/>
  <c r="A11" i="8"/>
  <c r="D8" i="7"/>
  <c r="B8" i="6"/>
  <c r="D9" i="6"/>
  <c r="B6" i="3"/>
  <c r="A7" i="3"/>
  <c r="D7" i="3" s="1"/>
  <c r="C10" i="7" l="1"/>
  <c r="B10" i="7"/>
  <c r="A11" i="7"/>
  <c r="D11" i="10"/>
  <c r="B11" i="10"/>
  <c r="D9" i="9"/>
  <c r="B9" i="9"/>
  <c r="A12" i="8"/>
  <c r="D11" i="8"/>
  <c r="B11" i="8"/>
  <c r="D9" i="7"/>
  <c r="D10" i="6"/>
  <c r="B9" i="6"/>
  <c r="B10" i="6"/>
  <c r="D11" i="6"/>
  <c r="B7" i="3"/>
  <c r="A8" i="3"/>
  <c r="D8" i="3" s="1"/>
  <c r="C11" i="7" l="1"/>
  <c r="B11" i="7"/>
  <c r="A12" i="7"/>
  <c r="D12" i="10"/>
  <c r="B12" i="10"/>
  <c r="D10" i="9"/>
  <c r="B10" i="9"/>
  <c r="B12" i="8"/>
  <c r="A13" i="8"/>
  <c r="D12" i="8"/>
  <c r="D10" i="7"/>
  <c r="D12" i="6"/>
  <c r="B11" i="6"/>
  <c r="B8" i="3"/>
  <c r="A9" i="3"/>
  <c r="D9" i="3" s="1"/>
  <c r="B12" i="7" l="1"/>
  <c r="C12" i="7"/>
  <c r="A13" i="7"/>
  <c r="B13" i="10"/>
  <c r="D13" i="10"/>
  <c r="D11" i="9"/>
  <c r="B11" i="9"/>
  <c r="B13" i="8"/>
  <c r="A14" i="8"/>
  <c r="D13" i="8"/>
  <c r="D11" i="7"/>
  <c r="D13" i="6"/>
  <c r="B12" i="6"/>
  <c r="B9" i="3"/>
  <c r="A10" i="3"/>
  <c r="D10" i="3" s="1"/>
  <c r="C13" i="7" l="1"/>
  <c r="B13" i="7"/>
  <c r="A14" i="7"/>
  <c r="D14" i="10"/>
  <c r="B14" i="10"/>
  <c r="B12" i="9"/>
  <c r="D12" i="9"/>
  <c r="D14" i="8"/>
  <c r="A15" i="8"/>
  <c r="B14" i="8"/>
  <c r="D12" i="7"/>
  <c r="B13" i="6"/>
  <c r="D14" i="6"/>
  <c r="B10" i="3"/>
  <c r="A11" i="3"/>
  <c r="D11" i="3" s="1"/>
  <c r="C14" i="7" l="1"/>
  <c r="B14" i="7"/>
  <c r="A15" i="7"/>
  <c r="D15" i="10"/>
  <c r="B15" i="10"/>
  <c r="D13" i="9"/>
  <c r="B13" i="9"/>
  <c r="A16" i="8"/>
  <c r="D15" i="8"/>
  <c r="B15" i="8"/>
  <c r="D13" i="7"/>
  <c r="B14" i="6"/>
  <c r="D15" i="6"/>
  <c r="B11" i="3"/>
  <c r="A12" i="3"/>
  <c r="D12" i="3" s="1"/>
  <c r="C15" i="7" l="1"/>
  <c r="B15" i="7"/>
  <c r="A16" i="7"/>
  <c r="B16" i="10"/>
  <c r="D16" i="10"/>
  <c r="D14" i="9"/>
  <c r="B14" i="9"/>
  <c r="A17" i="8"/>
  <c r="D16" i="8"/>
  <c r="B16" i="8"/>
  <c r="D14" i="7"/>
  <c r="D16" i="6"/>
  <c r="B15" i="6"/>
  <c r="B12" i="3"/>
  <c r="A13" i="3"/>
  <c r="D13" i="3" s="1"/>
  <c r="B16" i="7" l="1"/>
  <c r="C16" i="7"/>
  <c r="A17" i="7"/>
  <c r="B17" i="10"/>
  <c r="D17" i="10"/>
  <c r="D15" i="9"/>
  <c r="B15" i="9"/>
  <c r="B17" i="8"/>
  <c r="D17" i="8"/>
  <c r="A18" i="8"/>
  <c r="D15" i="7"/>
  <c r="D17" i="6"/>
  <c r="B16" i="6"/>
  <c r="B13" i="3"/>
  <c r="A14" i="3"/>
  <c r="D14" i="3" s="1"/>
  <c r="C17" i="7" l="1"/>
  <c r="B17" i="7"/>
  <c r="A18" i="7"/>
  <c r="D18" i="10"/>
  <c r="B18" i="10"/>
  <c r="B16" i="9"/>
  <c r="D16" i="9"/>
  <c r="D18" i="8"/>
  <c r="A19" i="8"/>
  <c r="B18" i="8"/>
  <c r="D16" i="7"/>
  <c r="B17" i="6"/>
  <c r="D18" i="6"/>
  <c r="A15" i="3"/>
  <c r="D15" i="3" s="1"/>
  <c r="B14" i="3"/>
  <c r="C18" i="7" l="1"/>
  <c r="B18" i="7"/>
  <c r="A19" i="7"/>
  <c r="D19" i="10"/>
  <c r="B19" i="10"/>
  <c r="D17" i="9"/>
  <c r="B17" i="9"/>
  <c r="A20" i="8"/>
  <c r="D19" i="8"/>
  <c r="B19" i="8"/>
  <c r="D17" i="7"/>
  <c r="B18" i="6"/>
  <c r="D19" i="6"/>
  <c r="A16" i="3"/>
  <c r="D16" i="3" s="1"/>
  <c r="B15" i="3"/>
  <c r="B19" i="7" l="1"/>
  <c r="C19" i="7"/>
  <c r="A20" i="7"/>
  <c r="B20" i="10"/>
  <c r="D20" i="10"/>
  <c r="D18" i="9"/>
  <c r="B18" i="9"/>
  <c r="A21" i="8"/>
  <c r="D20" i="8"/>
  <c r="B20" i="8"/>
  <c r="D18" i="7"/>
  <c r="D20" i="6"/>
  <c r="B19" i="6"/>
  <c r="A17" i="3"/>
  <c r="D17" i="3" s="1"/>
  <c r="B16" i="3"/>
  <c r="B20" i="7" l="1"/>
  <c r="C20" i="7"/>
  <c r="A21" i="7"/>
  <c r="B21" i="10"/>
  <c r="D21" i="10"/>
  <c r="D19" i="9"/>
  <c r="B19" i="9"/>
  <c r="B21" i="8"/>
  <c r="D21" i="8"/>
  <c r="A22" i="8"/>
  <c r="D19" i="7"/>
  <c r="D21" i="6"/>
  <c r="B20" i="6"/>
  <c r="A18" i="3"/>
  <c r="D18" i="3" s="1"/>
  <c r="B17" i="3"/>
  <c r="C21" i="7" l="1"/>
  <c r="B21" i="7"/>
  <c r="A22" i="7"/>
  <c r="D22" i="10"/>
  <c r="B22" i="10"/>
  <c r="B20" i="9"/>
  <c r="D20" i="9"/>
  <c r="D22" i="8"/>
  <c r="B22" i="8"/>
  <c r="A23" i="8"/>
  <c r="D20" i="7"/>
  <c r="B21" i="6"/>
  <c r="D22" i="6"/>
  <c r="A19" i="3"/>
  <c r="D19" i="3" s="1"/>
  <c r="B18" i="3"/>
  <c r="C22" i="7" l="1"/>
  <c r="B22" i="7"/>
  <c r="A23" i="7"/>
  <c r="D23" i="10"/>
  <c r="B23" i="10"/>
  <c r="D21" i="9"/>
  <c r="B21" i="9"/>
  <c r="A24" i="8"/>
  <c r="D23" i="8"/>
  <c r="B23" i="8"/>
  <c r="D21" i="7"/>
  <c r="B22" i="6"/>
  <c r="D23" i="6"/>
  <c r="A20" i="3"/>
  <c r="D20" i="3" s="1"/>
  <c r="B19" i="3"/>
  <c r="C23" i="7" l="1"/>
  <c r="B23" i="7"/>
  <c r="A24" i="7"/>
  <c r="B24" i="10"/>
  <c r="D24" i="10"/>
  <c r="D22" i="9"/>
  <c r="B22" i="9"/>
  <c r="B24" i="8"/>
  <c r="A25" i="8"/>
  <c r="D24" i="8"/>
  <c r="D22" i="7"/>
  <c r="D24" i="6"/>
  <c r="B23" i="6"/>
  <c r="A21" i="3"/>
  <c r="D21" i="3" s="1"/>
  <c r="B20" i="3"/>
  <c r="B24" i="7" l="1"/>
  <c r="C24" i="7"/>
  <c r="A25" i="7"/>
  <c r="B25" i="10"/>
  <c r="D25" i="10"/>
  <c r="D23" i="9"/>
  <c r="B23" i="9"/>
  <c r="B25" i="8"/>
  <c r="A26" i="8"/>
  <c r="D25" i="8"/>
  <c r="D23" i="7"/>
  <c r="D25" i="6"/>
  <c r="B24" i="6"/>
  <c r="A22" i="3"/>
  <c r="D22" i="3" s="1"/>
  <c r="B21" i="3"/>
  <c r="C25" i="7" l="1"/>
  <c r="B25" i="7"/>
  <c r="A26" i="7"/>
  <c r="D26" i="10"/>
  <c r="B26" i="10"/>
  <c r="B24" i="9"/>
  <c r="D24" i="9"/>
  <c r="D26" i="8"/>
  <c r="A27" i="8"/>
  <c r="B26" i="8"/>
  <c r="D24" i="7"/>
  <c r="B25" i="6"/>
  <c r="D26" i="6"/>
  <c r="B22" i="3"/>
  <c r="A23" i="3"/>
  <c r="D23" i="3" s="1"/>
  <c r="C26" i="7" l="1"/>
  <c r="B26" i="7"/>
  <c r="A27" i="7"/>
  <c r="D27" i="10"/>
  <c r="B27" i="10"/>
  <c r="D25" i="9"/>
  <c r="B25" i="9"/>
  <c r="A28" i="8"/>
  <c r="D27" i="8"/>
  <c r="B27" i="8"/>
  <c r="D25" i="7"/>
  <c r="D27" i="6"/>
  <c r="B26" i="6"/>
  <c r="A24" i="3"/>
  <c r="D24" i="3" s="1"/>
  <c r="B23" i="3"/>
  <c r="C27" i="7" l="1"/>
  <c r="B27" i="7"/>
  <c r="A28" i="7"/>
  <c r="B28" i="10"/>
  <c r="D28" i="10"/>
  <c r="D26" i="9"/>
  <c r="B26" i="9"/>
  <c r="A29" i="8"/>
  <c r="D28" i="8"/>
  <c r="B28" i="8"/>
  <c r="D26" i="7"/>
  <c r="D28" i="6"/>
  <c r="B27" i="6"/>
  <c r="A25" i="3"/>
  <c r="D25" i="3" s="1"/>
  <c r="B24" i="3"/>
  <c r="B28" i="7" l="1"/>
  <c r="C28" i="7"/>
  <c r="A29" i="7"/>
  <c r="B29" i="10"/>
  <c r="D29" i="10"/>
  <c r="D27" i="9"/>
  <c r="B27" i="9"/>
  <c r="B29" i="8"/>
  <c r="D29" i="8"/>
  <c r="A30" i="8"/>
  <c r="D27" i="7"/>
  <c r="B28" i="6"/>
  <c r="D29" i="6"/>
  <c r="A26" i="3"/>
  <c r="D26" i="3" s="1"/>
  <c r="B25" i="3"/>
  <c r="C29" i="7" l="1"/>
  <c r="B29" i="7"/>
  <c r="A30" i="7"/>
  <c r="D30" i="10"/>
  <c r="B30" i="10"/>
  <c r="B28" i="9"/>
  <c r="D28" i="9"/>
  <c r="D30" i="8"/>
  <c r="A31" i="8"/>
  <c r="B30" i="8"/>
  <c r="D28" i="7"/>
  <c r="B29" i="6"/>
  <c r="D30" i="6"/>
  <c r="A27" i="3"/>
  <c r="D27" i="3" s="1"/>
  <c r="B26" i="3"/>
  <c r="C30" i="7" l="1"/>
  <c r="B30" i="7"/>
  <c r="A31" i="7"/>
  <c r="D31" i="10"/>
  <c r="B31" i="10"/>
  <c r="D29" i="9"/>
  <c r="B29" i="9"/>
  <c r="A32" i="8"/>
  <c r="D31" i="8"/>
  <c r="B31" i="8"/>
  <c r="D29" i="7"/>
  <c r="D31" i="6"/>
  <c r="B30" i="6"/>
  <c r="A28" i="3"/>
  <c r="D28" i="3" s="1"/>
  <c r="B27" i="3"/>
  <c r="C31" i="7" l="1"/>
  <c r="B31" i="7"/>
  <c r="A32" i="7"/>
  <c r="B32" i="10"/>
  <c r="D32" i="10"/>
  <c r="D30" i="9"/>
  <c r="B30" i="9"/>
  <c r="A33" i="8"/>
  <c r="D32" i="8"/>
  <c r="B32" i="8"/>
  <c r="D30" i="7"/>
  <c r="D32" i="6"/>
  <c r="A29" i="3"/>
  <c r="D29" i="3" s="1"/>
  <c r="B28" i="3"/>
  <c r="B32" i="7" l="1"/>
  <c r="C32" i="7"/>
  <c r="A33" i="7"/>
  <c r="B33" i="10"/>
  <c r="D33" i="10"/>
  <c r="D31" i="9"/>
  <c r="B31" i="9"/>
  <c r="B33" i="8"/>
  <c r="D33" i="8"/>
  <c r="A34" i="8"/>
  <c r="D31" i="7"/>
  <c r="B32" i="6"/>
  <c r="D33" i="6"/>
  <c r="A30" i="3"/>
  <c r="D30" i="3" s="1"/>
  <c r="B29" i="3"/>
  <c r="C33" i="7" l="1"/>
  <c r="B33" i="7"/>
  <c r="A34" i="7"/>
  <c r="D34" i="10"/>
  <c r="B34" i="10"/>
  <c r="B32" i="9"/>
  <c r="D32" i="9"/>
  <c r="D34" i="8"/>
  <c r="A35" i="8"/>
  <c r="B34" i="8"/>
  <c r="D32" i="7"/>
  <c r="B33" i="6"/>
  <c r="D34" i="6"/>
  <c r="B30" i="3"/>
  <c r="A31" i="3"/>
  <c r="D31" i="3" s="1"/>
  <c r="C34" i="7" l="1"/>
  <c r="B34" i="7"/>
  <c r="A35" i="7"/>
  <c r="D35" i="10"/>
  <c r="B35" i="10"/>
  <c r="D33" i="9"/>
  <c r="B33" i="9"/>
  <c r="A36" i="8"/>
  <c r="D35" i="8"/>
  <c r="B35" i="8"/>
  <c r="D33" i="7"/>
  <c r="D35" i="6"/>
  <c r="B34" i="6"/>
  <c r="B31" i="3"/>
  <c r="A32" i="3"/>
  <c r="D32" i="3" s="1"/>
  <c r="C35" i="7" l="1"/>
  <c r="B35" i="7"/>
  <c r="A36" i="7"/>
  <c r="B36" i="10"/>
  <c r="D36" i="10"/>
  <c r="D34" i="9"/>
  <c r="B34" i="9"/>
  <c r="B36" i="8"/>
  <c r="A37" i="8"/>
  <c r="D36" i="8"/>
  <c r="D34" i="7"/>
  <c r="D36" i="6"/>
  <c r="B35" i="6"/>
  <c r="B32" i="3"/>
  <c r="A33" i="3"/>
  <c r="D33" i="3" s="1"/>
  <c r="B36" i="7" l="1"/>
  <c r="C36" i="7"/>
  <c r="A37" i="7"/>
  <c r="B37" i="10"/>
  <c r="D37" i="10"/>
  <c r="D35" i="9"/>
  <c r="B35" i="9"/>
  <c r="B37" i="8"/>
  <c r="D37" i="8"/>
  <c r="A38" i="8"/>
  <c r="D35" i="7"/>
  <c r="B36" i="6"/>
  <c r="D37" i="6"/>
  <c r="B33" i="3"/>
  <c r="A34" i="3"/>
  <c r="D34" i="3" s="1"/>
  <c r="C37" i="7" l="1"/>
  <c r="B37" i="7"/>
  <c r="A38" i="7"/>
  <c r="D38" i="10"/>
  <c r="B38" i="10"/>
  <c r="B36" i="9"/>
  <c r="D36" i="9"/>
  <c r="D38" i="8"/>
  <c r="B38" i="8"/>
  <c r="A39" i="8"/>
  <c r="D36" i="7"/>
  <c r="B37" i="6"/>
  <c r="D38" i="6"/>
  <c r="B34" i="3"/>
  <c r="A35" i="3"/>
  <c r="D35" i="3" s="1"/>
  <c r="C38" i="7" l="1"/>
  <c r="B38" i="7"/>
  <c r="A39" i="7"/>
  <c r="D39" i="10"/>
  <c r="B39" i="10"/>
  <c r="D37" i="9"/>
  <c r="B37" i="9"/>
  <c r="A40" i="8"/>
  <c r="D39" i="8"/>
  <c r="B39" i="8"/>
  <c r="D37" i="7"/>
  <c r="D39" i="6"/>
  <c r="B38" i="6"/>
  <c r="A36" i="3"/>
  <c r="D36" i="3" s="1"/>
  <c r="B35" i="3"/>
  <c r="C39" i="7" l="1"/>
  <c r="B39" i="7"/>
  <c r="A40" i="7"/>
  <c r="B40" i="10"/>
  <c r="D40" i="10"/>
  <c r="D38" i="9"/>
  <c r="B38" i="9"/>
  <c r="B40" i="8"/>
  <c r="A41" i="8"/>
  <c r="D40" i="8"/>
  <c r="D38" i="7"/>
  <c r="D40" i="6"/>
  <c r="B39" i="6"/>
  <c r="A37" i="3"/>
  <c r="D37" i="3" s="1"/>
  <c r="B36" i="3"/>
  <c r="B40" i="7" l="1"/>
  <c r="C40" i="7"/>
  <c r="A41" i="7"/>
  <c r="B41" i="10"/>
  <c r="D41" i="10"/>
  <c r="B39" i="9"/>
  <c r="D39" i="9"/>
  <c r="B41" i="8"/>
  <c r="D41" i="8"/>
  <c r="A42" i="8"/>
  <c r="D39" i="7"/>
  <c r="B40" i="6"/>
  <c r="D41" i="6"/>
  <c r="A38" i="3"/>
  <c r="D38" i="3" s="1"/>
  <c r="B37" i="3"/>
  <c r="C41" i="7" l="1"/>
  <c r="B41" i="7"/>
  <c r="A42" i="7"/>
  <c r="D42" i="10"/>
  <c r="B42" i="10"/>
  <c r="B40" i="9"/>
  <c r="D40" i="9"/>
  <c r="D42" i="8"/>
  <c r="A43" i="8"/>
  <c r="B42" i="8"/>
  <c r="D40" i="7"/>
  <c r="B41" i="6"/>
  <c r="D42" i="6"/>
  <c r="A39" i="3"/>
  <c r="D39" i="3" s="1"/>
  <c r="B38" i="3"/>
  <c r="C42" i="7" l="1"/>
  <c r="B42" i="7"/>
  <c r="A43" i="7"/>
  <c r="D42" i="7"/>
  <c r="D43" i="10"/>
  <c r="B43" i="10"/>
  <c r="D41" i="9"/>
  <c r="B41" i="9"/>
  <c r="A44" i="8"/>
  <c r="D43" i="8"/>
  <c r="B43" i="8"/>
  <c r="D41" i="7"/>
  <c r="D43" i="6"/>
  <c r="B42" i="6"/>
  <c r="A40" i="3"/>
  <c r="D40" i="3" s="1"/>
  <c r="B39" i="3"/>
  <c r="C43" i="7" l="1"/>
  <c r="B43" i="7"/>
  <c r="A44" i="7"/>
  <c r="B44" i="10"/>
  <c r="D44" i="10"/>
  <c r="D42" i="9"/>
  <c r="B42" i="9"/>
  <c r="B44" i="8"/>
  <c r="A45" i="8"/>
  <c r="D44" i="8"/>
  <c r="D44" i="6"/>
  <c r="B43" i="6"/>
  <c r="A41" i="3"/>
  <c r="D41" i="3" s="1"/>
  <c r="B40" i="3"/>
  <c r="B44" i="7" l="1"/>
  <c r="C44" i="7"/>
  <c r="A45" i="7"/>
  <c r="B45" i="10"/>
  <c r="D45" i="10"/>
  <c r="B43" i="9"/>
  <c r="D43" i="9"/>
  <c r="B45" i="8"/>
  <c r="D45" i="8"/>
  <c r="A46" i="8"/>
  <c r="D43" i="7"/>
  <c r="B44" i="6"/>
  <c r="D45" i="6"/>
  <c r="A42" i="3"/>
  <c r="D42" i="3" s="1"/>
  <c r="B41" i="3"/>
  <c r="C45" i="7" l="1"/>
  <c r="B45" i="7"/>
  <c r="A46" i="7"/>
  <c r="D46" i="10"/>
  <c r="B46" i="10"/>
  <c r="B44" i="9"/>
  <c r="D44" i="9"/>
  <c r="D46" i="8"/>
  <c r="B46" i="8"/>
  <c r="D44" i="7"/>
  <c r="B45" i="6"/>
  <c r="D46" i="6"/>
  <c r="A43" i="3"/>
  <c r="D43" i="3" s="1"/>
  <c r="B42" i="3"/>
  <c r="C46" i="7" l="1"/>
  <c r="B46" i="7"/>
  <c r="A47" i="7"/>
  <c r="D45" i="9"/>
  <c r="B45" i="9"/>
  <c r="D45" i="7"/>
  <c r="B46" i="6"/>
  <c r="A44" i="3"/>
  <c r="D44" i="3" s="1"/>
  <c r="B43" i="3"/>
  <c r="C47" i="7" l="1"/>
  <c r="B47" i="7"/>
  <c r="A48" i="7"/>
  <c r="D46" i="9"/>
  <c r="B46" i="9"/>
  <c r="D46" i="7"/>
  <c r="A45" i="3"/>
  <c r="D45" i="3" s="1"/>
  <c r="B44" i="3"/>
  <c r="B48" i="7" l="1"/>
  <c r="C48" i="7"/>
  <c r="A49" i="7"/>
  <c r="B47" i="9"/>
  <c r="D47" i="9"/>
  <c r="D47" i="7"/>
  <c r="A46" i="3"/>
  <c r="D46" i="3" s="1"/>
  <c r="B45" i="3"/>
  <c r="C49" i="7" l="1"/>
  <c r="B49" i="7"/>
  <c r="A50" i="7"/>
  <c r="B48" i="9"/>
  <c r="D48" i="9"/>
  <c r="D48" i="7"/>
  <c r="A47" i="3"/>
  <c r="D47" i="3" s="1"/>
  <c r="B46" i="3"/>
  <c r="C50" i="7" l="1"/>
  <c r="B50" i="7"/>
  <c r="A51" i="7"/>
  <c r="D49" i="9"/>
  <c r="B49" i="9"/>
  <c r="D49" i="7"/>
  <c r="A48" i="3"/>
  <c r="D48" i="3" s="1"/>
  <c r="B47" i="3"/>
  <c r="B51" i="7" l="1"/>
  <c r="C51" i="7"/>
  <c r="A52" i="7"/>
  <c r="D50" i="9"/>
  <c r="B50" i="9"/>
  <c r="D50" i="7"/>
  <c r="A49" i="3"/>
  <c r="D49" i="3" s="1"/>
  <c r="B48" i="3"/>
  <c r="B52" i="7" l="1"/>
  <c r="C52" i="7"/>
  <c r="A53" i="7"/>
  <c r="B51" i="9"/>
  <c r="D51" i="9"/>
  <c r="D51" i="7"/>
  <c r="A50" i="3"/>
  <c r="D50" i="3" s="1"/>
  <c r="B49" i="3"/>
  <c r="C53" i="7" l="1"/>
  <c r="B53" i="7"/>
  <c r="A54" i="7"/>
  <c r="B52" i="9"/>
  <c r="D52" i="9"/>
  <c r="D52" i="7"/>
  <c r="A51" i="3"/>
  <c r="D51" i="3" s="1"/>
  <c r="B50" i="3"/>
  <c r="C54" i="7" l="1"/>
  <c r="B54" i="7"/>
  <c r="A55" i="7"/>
  <c r="D53" i="9"/>
  <c r="B53" i="9"/>
  <c r="D53" i="7"/>
  <c r="A52" i="3"/>
  <c r="D52" i="3" s="1"/>
  <c r="B51" i="3"/>
  <c r="C55" i="7" l="1"/>
  <c r="B55" i="7"/>
  <c r="A56" i="7"/>
  <c r="D54" i="9"/>
  <c r="B54" i="9"/>
  <c r="D54" i="7"/>
  <c r="A53" i="3"/>
  <c r="D53" i="3" s="1"/>
  <c r="B52" i="3"/>
  <c r="B56" i="7" l="1"/>
  <c r="C56" i="7"/>
  <c r="A57" i="7"/>
  <c r="B55" i="9"/>
  <c r="D55" i="9"/>
  <c r="D55" i="7"/>
  <c r="A54" i="3"/>
  <c r="D54" i="3" s="1"/>
  <c r="B53" i="3"/>
  <c r="C57" i="7" l="1"/>
  <c r="B57" i="7"/>
  <c r="A58" i="7"/>
  <c r="B56" i="9"/>
  <c r="D56" i="9"/>
  <c r="D56" i="7"/>
  <c r="A55" i="3"/>
  <c r="D55" i="3" s="1"/>
  <c r="B54" i="3"/>
  <c r="C58" i="7" l="1"/>
  <c r="B58" i="7"/>
  <c r="A59" i="7"/>
  <c r="D57" i="9"/>
  <c r="B57" i="9"/>
  <c r="D57" i="7"/>
  <c r="A56" i="3"/>
  <c r="D56" i="3" s="1"/>
  <c r="B55" i="3"/>
  <c r="C59" i="7" l="1"/>
  <c r="B59" i="7"/>
  <c r="A60" i="7"/>
  <c r="D58" i="9"/>
  <c r="B58" i="9"/>
  <c r="D58" i="7"/>
  <c r="A57" i="3"/>
  <c r="D57" i="3" s="1"/>
  <c r="B56" i="3"/>
  <c r="B60" i="7" l="1"/>
  <c r="C60" i="7"/>
  <c r="A61" i="7"/>
  <c r="B59" i="9"/>
  <c r="D59" i="9"/>
  <c r="D59" i="7"/>
  <c r="A58" i="3"/>
  <c r="D58" i="3" s="1"/>
  <c r="B57" i="3"/>
  <c r="C61" i="7" l="1"/>
  <c r="B61" i="7"/>
  <c r="A62" i="7"/>
  <c r="B60" i="9"/>
  <c r="D60" i="9"/>
  <c r="D60" i="7"/>
  <c r="A59" i="3"/>
  <c r="D59" i="3" s="1"/>
  <c r="B58" i="3"/>
  <c r="C62" i="7" l="1"/>
  <c r="B62" i="7"/>
  <c r="A63" i="7"/>
  <c r="D61" i="9"/>
  <c r="B61" i="9"/>
  <c r="D61" i="7"/>
  <c r="A60" i="3"/>
  <c r="D60" i="3" s="1"/>
  <c r="B59" i="3"/>
  <c r="C63" i="7" l="1"/>
  <c r="B63" i="7"/>
  <c r="A64" i="7"/>
  <c r="D62" i="9"/>
  <c r="B62" i="9"/>
  <c r="D62" i="7"/>
  <c r="A61" i="3"/>
  <c r="D61" i="3" s="1"/>
  <c r="B60" i="3"/>
  <c r="B64" i="7" l="1"/>
  <c r="C64" i="7"/>
  <c r="A65" i="7"/>
  <c r="B63" i="9"/>
  <c r="D63" i="9"/>
  <c r="D63" i="7"/>
  <c r="A62" i="3"/>
  <c r="D62" i="3" s="1"/>
  <c r="B61" i="3"/>
  <c r="C65" i="7" l="1"/>
  <c r="B65" i="7"/>
  <c r="A66" i="7"/>
  <c r="D64" i="9"/>
  <c r="B64" i="9"/>
  <c r="D64" i="7"/>
  <c r="A63" i="3"/>
  <c r="D63" i="3" s="1"/>
  <c r="B62" i="3"/>
  <c r="C66" i="7" l="1"/>
  <c r="B66" i="7"/>
  <c r="A67" i="7"/>
  <c r="D65" i="9"/>
  <c r="B65" i="9"/>
  <c r="D65" i="7"/>
  <c r="A64" i="3"/>
  <c r="D64" i="3" s="1"/>
  <c r="B63" i="3"/>
  <c r="B67" i="7" l="1"/>
  <c r="C67" i="7"/>
  <c r="A68" i="7"/>
  <c r="D66" i="9"/>
  <c r="B66" i="9"/>
  <c r="D66" i="7"/>
  <c r="A65" i="3"/>
  <c r="D65" i="3" s="1"/>
  <c r="B64" i="3"/>
  <c r="B68" i="7" l="1"/>
  <c r="C68" i="7"/>
  <c r="A69" i="7"/>
  <c r="B67" i="9"/>
  <c r="D67" i="9"/>
  <c r="D67" i="7"/>
  <c r="A66" i="3"/>
  <c r="D66" i="3" s="1"/>
  <c r="B65" i="3"/>
  <c r="C69" i="7" l="1"/>
  <c r="B69" i="7"/>
  <c r="A70" i="7"/>
  <c r="D68" i="9"/>
  <c r="B68" i="9"/>
  <c r="D68" i="7"/>
  <c r="A67" i="3"/>
  <c r="D67" i="3" s="1"/>
  <c r="B66" i="3"/>
  <c r="C70" i="7" l="1"/>
  <c r="B70" i="7"/>
  <c r="A71" i="7"/>
  <c r="D69" i="9"/>
  <c r="B69" i="9"/>
  <c r="D69" i="7"/>
  <c r="A68" i="3"/>
  <c r="D68" i="3" s="1"/>
  <c r="B67" i="3"/>
  <c r="C71" i="7" l="1"/>
  <c r="B71" i="7"/>
  <c r="A72" i="7"/>
  <c r="D70" i="9"/>
  <c r="B70" i="9"/>
  <c r="D70" i="7"/>
  <c r="A69" i="3"/>
  <c r="D69" i="3" s="1"/>
  <c r="B68" i="3"/>
  <c r="B72" i="7" l="1"/>
  <c r="C72" i="7"/>
  <c r="A73" i="7"/>
  <c r="B71" i="9"/>
  <c r="D71" i="9"/>
  <c r="D71" i="7"/>
  <c r="A70" i="3"/>
  <c r="D70" i="3" s="1"/>
  <c r="B69" i="3"/>
  <c r="C73" i="7" l="1"/>
  <c r="B73" i="7"/>
  <c r="A74" i="7"/>
  <c r="D72" i="9"/>
  <c r="B72" i="9"/>
  <c r="D72" i="7"/>
  <c r="A71" i="3"/>
  <c r="D71" i="3" s="1"/>
  <c r="B70" i="3"/>
  <c r="C74" i="7" l="1"/>
  <c r="B74" i="7"/>
  <c r="A75" i="7"/>
  <c r="D73" i="9"/>
  <c r="B73" i="9"/>
  <c r="D73" i="7"/>
  <c r="A72" i="3"/>
  <c r="D72" i="3" s="1"/>
  <c r="B71" i="3"/>
  <c r="C75" i="7" l="1"/>
  <c r="B75" i="7"/>
  <c r="A76" i="7"/>
  <c r="D74" i="9"/>
  <c r="B74" i="9"/>
  <c r="D74" i="7"/>
  <c r="A73" i="3"/>
  <c r="D73" i="3" s="1"/>
  <c r="B72" i="3"/>
  <c r="B76" i="7" l="1"/>
  <c r="C76" i="7"/>
  <c r="A77" i="7"/>
  <c r="B75" i="9"/>
  <c r="D75" i="9"/>
  <c r="D75" i="7"/>
  <c r="A74" i="3"/>
  <c r="D74" i="3" s="1"/>
  <c r="B73" i="3"/>
  <c r="C77" i="7" l="1"/>
  <c r="B77" i="7"/>
  <c r="A78" i="7"/>
  <c r="D76" i="9"/>
  <c r="B76" i="9"/>
  <c r="D76" i="7"/>
  <c r="A75" i="3"/>
  <c r="D75" i="3" s="1"/>
  <c r="B74" i="3"/>
  <c r="C78" i="7" l="1"/>
  <c r="B78" i="7"/>
  <c r="A79" i="7"/>
  <c r="D77" i="9"/>
  <c r="B77" i="9"/>
  <c r="D77" i="7"/>
  <c r="A76" i="3"/>
  <c r="D76" i="3" s="1"/>
  <c r="B75" i="3"/>
  <c r="C79" i="7" l="1"/>
  <c r="B79" i="7"/>
  <c r="A80" i="7"/>
  <c r="D78" i="9"/>
  <c r="B78" i="9"/>
  <c r="D78" i="7"/>
  <c r="A77" i="3"/>
  <c r="D77" i="3" s="1"/>
  <c r="B76" i="3"/>
  <c r="B80" i="7" l="1"/>
  <c r="C80" i="7"/>
  <c r="A81" i="7"/>
  <c r="B79" i="9"/>
  <c r="D79" i="9"/>
  <c r="D79" i="7"/>
  <c r="A78" i="3"/>
  <c r="D78" i="3" s="1"/>
  <c r="B77" i="3"/>
  <c r="C81" i="7" l="1"/>
  <c r="B81" i="7"/>
  <c r="A82" i="7"/>
  <c r="D80" i="9"/>
  <c r="B80" i="9"/>
  <c r="D80" i="7"/>
  <c r="A79" i="3"/>
  <c r="D79" i="3" s="1"/>
  <c r="B78" i="3"/>
  <c r="C82" i="7" l="1"/>
  <c r="B82" i="7"/>
  <c r="A83" i="7"/>
  <c r="D81" i="9"/>
  <c r="B81" i="9"/>
  <c r="D81" i="7"/>
  <c r="A80" i="3"/>
  <c r="D80" i="3" s="1"/>
  <c r="B79" i="3"/>
  <c r="C83" i="7" l="1"/>
  <c r="B83" i="7"/>
  <c r="A84" i="7"/>
  <c r="D82" i="9"/>
  <c r="B82" i="9"/>
  <c r="D82" i="7"/>
  <c r="A81" i="3"/>
  <c r="D81" i="3" s="1"/>
  <c r="B80" i="3"/>
  <c r="B84" i="7" l="1"/>
  <c r="C84" i="7"/>
  <c r="A85" i="7"/>
  <c r="B83" i="9"/>
  <c r="D83" i="9"/>
  <c r="D83" i="7"/>
  <c r="A82" i="3"/>
  <c r="D82" i="3" s="1"/>
  <c r="B81" i="3"/>
  <c r="C85" i="7" l="1"/>
  <c r="B85" i="7"/>
  <c r="A86" i="7"/>
  <c r="D84" i="9"/>
  <c r="B84" i="9"/>
  <c r="D84" i="7"/>
  <c r="A83" i="3"/>
  <c r="D83" i="3" s="1"/>
  <c r="B82" i="3"/>
  <c r="C86" i="7" l="1"/>
  <c r="B86" i="7"/>
  <c r="A87" i="7"/>
  <c r="D85" i="9"/>
  <c r="B85" i="9"/>
  <c r="D85" i="7"/>
  <c r="A84" i="3"/>
  <c r="D84" i="3" s="1"/>
  <c r="B83" i="3"/>
  <c r="C87" i="7" l="1"/>
  <c r="B87" i="7"/>
  <c r="A88" i="7"/>
  <c r="D86" i="9"/>
  <c r="B86" i="9"/>
  <c r="D86" i="7"/>
  <c r="A85" i="3"/>
  <c r="D85" i="3" s="1"/>
  <c r="B84" i="3"/>
  <c r="B88" i="7" l="1"/>
  <c r="C88" i="7"/>
  <c r="A89" i="7"/>
  <c r="B87" i="9"/>
  <c r="D87" i="9"/>
  <c r="D87" i="7"/>
  <c r="A86" i="3"/>
  <c r="D86" i="3" s="1"/>
  <c r="B85" i="3"/>
  <c r="C89" i="7" l="1"/>
  <c r="B89" i="7"/>
  <c r="A90" i="7"/>
  <c r="D88" i="9"/>
  <c r="B88" i="9"/>
  <c r="D88" i="7"/>
  <c r="A87" i="3"/>
  <c r="D87" i="3" s="1"/>
  <c r="B86" i="3"/>
  <c r="C90" i="7" l="1"/>
  <c r="B90" i="7"/>
  <c r="A91" i="7"/>
  <c r="D89" i="9"/>
  <c r="B89" i="9"/>
  <c r="D89" i="7"/>
  <c r="A88" i="3"/>
  <c r="D88" i="3" s="1"/>
  <c r="B87" i="3"/>
  <c r="C91" i="7" l="1"/>
  <c r="B91" i="7"/>
  <c r="A92" i="7"/>
  <c r="D90" i="9"/>
  <c r="B90" i="9"/>
  <c r="D90" i="7"/>
  <c r="A89" i="3"/>
  <c r="D89" i="3" s="1"/>
  <c r="B88" i="3"/>
  <c r="B92" i="7" l="1"/>
  <c r="C92" i="7"/>
  <c r="A93" i="7"/>
  <c r="D91" i="7"/>
  <c r="A90" i="3"/>
  <c r="D90" i="3" s="1"/>
  <c r="B89" i="3"/>
  <c r="C93" i="7" l="1"/>
  <c r="B93" i="7"/>
  <c r="A94" i="7"/>
  <c r="D92" i="7"/>
  <c r="A91" i="3"/>
  <c r="D91" i="3" s="1"/>
  <c r="B90" i="3"/>
  <c r="C94" i="7" l="1"/>
  <c r="B94" i="7"/>
  <c r="A95" i="7"/>
  <c r="D93" i="7"/>
  <c r="A92" i="3"/>
  <c r="D92" i="3" s="1"/>
  <c r="B91" i="3"/>
  <c r="C95" i="7" l="1"/>
  <c r="B95" i="7"/>
  <c r="A96" i="7"/>
  <c r="D94" i="7"/>
  <c r="A93" i="3"/>
  <c r="D93" i="3" s="1"/>
  <c r="B92" i="3"/>
  <c r="B96" i="7" l="1"/>
  <c r="C96" i="7"/>
  <c r="A97" i="7"/>
  <c r="D95" i="7"/>
  <c r="A94" i="3"/>
  <c r="D94" i="3" s="1"/>
  <c r="B93" i="3"/>
  <c r="C97" i="7" l="1"/>
  <c r="B97" i="7"/>
  <c r="A98" i="7"/>
  <c r="D96" i="7"/>
  <c r="A95" i="3"/>
  <c r="D95" i="3" s="1"/>
  <c r="B94" i="3"/>
  <c r="C98" i="7" l="1"/>
  <c r="B98" i="7"/>
  <c r="A99" i="7"/>
  <c r="D97" i="7"/>
  <c r="A96" i="3"/>
  <c r="D96" i="3" s="1"/>
  <c r="B95" i="3"/>
  <c r="C99" i="7" l="1"/>
  <c r="B99" i="7"/>
  <c r="A100" i="7"/>
  <c r="D98" i="7"/>
  <c r="A97" i="3"/>
  <c r="D97" i="3" s="1"/>
  <c r="B96" i="3"/>
  <c r="B100" i="7" l="1"/>
  <c r="C100" i="7"/>
  <c r="A101" i="7"/>
  <c r="D99" i="7"/>
  <c r="A98" i="3"/>
  <c r="D98" i="3" s="1"/>
  <c r="B97" i="3"/>
  <c r="C101" i="7" l="1"/>
  <c r="B101" i="7"/>
  <c r="A102" i="7"/>
  <c r="D100" i="7"/>
  <c r="A99" i="3"/>
  <c r="D99" i="3" s="1"/>
  <c r="B98" i="3"/>
  <c r="C102" i="7" l="1"/>
  <c r="B102" i="7"/>
  <c r="A103" i="7"/>
  <c r="D101" i="7"/>
  <c r="A100" i="3"/>
  <c r="D100" i="3" s="1"/>
  <c r="B99" i="3"/>
  <c r="C103" i="7" l="1"/>
  <c r="B103" i="7"/>
  <c r="A104" i="7"/>
  <c r="D102" i="7"/>
  <c r="A101" i="3"/>
  <c r="D101" i="3" s="1"/>
  <c r="B100" i="3"/>
  <c r="B104" i="7" l="1"/>
  <c r="C104" i="7"/>
  <c r="A105" i="7"/>
  <c r="D103" i="7"/>
  <c r="A102" i="3"/>
  <c r="D102" i="3" s="1"/>
  <c r="B101" i="3"/>
  <c r="C105" i="7" l="1"/>
  <c r="B105" i="7"/>
  <c r="A106" i="7"/>
  <c r="D104" i="7"/>
  <c r="A103" i="3"/>
  <c r="D103" i="3" s="1"/>
  <c r="B102" i="3"/>
  <c r="C106" i="7" l="1"/>
  <c r="B106" i="7"/>
  <c r="A107" i="7"/>
  <c r="D105" i="7"/>
  <c r="A104" i="3"/>
  <c r="D104" i="3" s="1"/>
  <c r="B103" i="3"/>
  <c r="C107" i="7" l="1"/>
  <c r="B107" i="7"/>
  <c r="A108" i="7"/>
  <c r="D106" i="7"/>
  <c r="A105" i="3"/>
  <c r="D105" i="3" s="1"/>
  <c r="B104" i="3"/>
  <c r="B108" i="7" l="1"/>
  <c r="C108" i="7"/>
  <c r="A109" i="7"/>
  <c r="D107" i="7"/>
  <c r="A106" i="3"/>
  <c r="D106" i="3" s="1"/>
  <c r="B105" i="3"/>
  <c r="C109" i="7" l="1"/>
  <c r="B109" i="7"/>
  <c r="A110" i="7"/>
  <c r="D108" i="7"/>
  <c r="A107" i="3"/>
  <c r="D107" i="3" s="1"/>
  <c r="B106" i="3"/>
  <c r="C110" i="7" l="1"/>
  <c r="B110" i="7"/>
  <c r="A111" i="7"/>
  <c r="D109" i="7"/>
  <c r="A108" i="3"/>
  <c r="D108" i="3" s="1"/>
  <c r="B107" i="3"/>
  <c r="C111" i="7" l="1"/>
  <c r="B111" i="7"/>
  <c r="A112" i="7"/>
  <c r="D110" i="7"/>
  <c r="A109" i="3"/>
  <c r="D109" i="3" s="1"/>
  <c r="B108" i="3"/>
  <c r="B112" i="7" l="1"/>
  <c r="C112" i="7"/>
  <c r="A113" i="7"/>
  <c r="D111" i="7"/>
  <c r="A110" i="3"/>
  <c r="D110" i="3" s="1"/>
  <c r="B109" i="3"/>
  <c r="C113" i="7" l="1"/>
  <c r="B113" i="7"/>
  <c r="A114" i="7"/>
  <c r="D112" i="7"/>
  <c r="A111" i="3"/>
  <c r="D111" i="3" s="1"/>
  <c r="B110" i="3"/>
  <c r="C114" i="7" l="1"/>
  <c r="B114" i="7"/>
  <c r="A115" i="7"/>
  <c r="D113" i="7"/>
  <c r="A112" i="3"/>
  <c r="D112" i="3" s="1"/>
  <c r="B111" i="3"/>
  <c r="C115" i="7" l="1"/>
  <c r="B115" i="7"/>
  <c r="A116" i="7"/>
  <c r="D114" i="7"/>
  <c r="A113" i="3"/>
  <c r="D113" i="3" s="1"/>
  <c r="B112" i="3"/>
  <c r="B116" i="7" l="1"/>
  <c r="C116" i="7"/>
  <c r="A117" i="7"/>
  <c r="D115" i="7"/>
  <c r="A114" i="3"/>
  <c r="D114" i="3" s="1"/>
  <c r="B113" i="3"/>
  <c r="C117" i="7" l="1"/>
  <c r="B117" i="7"/>
  <c r="A118" i="7"/>
  <c r="D116" i="7"/>
  <c r="A115" i="3"/>
  <c r="D115" i="3" s="1"/>
  <c r="B114" i="3"/>
  <c r="C118" i="7" l="1"/>
  <c r="B118" i="7"/>
  <c r="A119" i="7"/>
  <c r="D117" i="7"/>
  <c r="A116" i="3"/>
  <c r="D116" i="3" s="1"/>
  <c r="B115" i="3"/>
  <c r="C119" i="7" l="1"/>
  <c r="B119" i="7"/>
  <c r="A120" i="7"/>
  <c r="D118" i="7"/>
  <c r="A117" i="3"/>
  <c r="D117" i="3" s="1"/>
  <c r="B116" i="3"/>
  <c r="B120" i="7" l="1"/>
  <c r="C120" i="7"/>
  <c r="A121" i="7"/>
  <c r="D119" i="7"/>
  <c r="A118" i="3"/>
  <c r="D118" i="3" s="1"/>
  <c r="B117" i="3"/>
  <c r="C121" i="7" l="1"/>
  <c r="B121" i="7"/>
  <c r="A122" i="7"/>
  <c r="D120" i="7"/>
  <c r="A119" i="3"/>
  <c r="D119" i="3" s="1"/>
  <c r="B118" i="3"/>
  <c r="C122" i="7" l="1"/>
  <c r="B122" i="7"/>
  <c r="A123" i="7"/>
  <c r="D121" i="7"/>
  <c r="A120" i="3"/>
  <c r="D120" i="3" s="1"/>
  <c r="B119" i="3"/>
  <c r="C123" i="7" l="1"/>
  <c r="B123" i="7"/>
  <c r="A124" i="7"/>
  <c r="D122" i="7"/>
  <c r="A121" i="3"/>
  <c r="D121" i="3" s="1"/>
  <c r="B120" i="3"/>
  <c r="B124" i="7" l="1"/>
  <c r="C124" i="7"/>
  <c r="A125" i="7"/>
  <c r="D123" i="7"/>
  <c r="A122" i="3"/>
  <c r="D122" i="3" s="1"/>
  <c r="B121" i="3"/>
  <c r="C125" i="7" l="1"/>
  <c r="B125" i="7"/>
  <c r="A126" i="7"/>
  <c r="D124" i="7"/>
  <c r="A123" i="3"/>
  <c r="D123" i="3" s="1"/>
  <c r="B122" i="3"/>
  <c r="C126" i="7" l="1"/>
  <c r="B126" i="7"/>
  <c r="A127" i="7"/>
  <c r="D125" i="7"/>
  <c r="A124" i="3"/>
  <c r="D124" i="3" s="1"/>
  <c r="B123" i="3"/>
  <c r="C127" i="7" l="1"/>
  <c r="B127" i="7"/>
  <c r="A128" i="7"/>
  <c r="D126" i="7"/>
  <c r="A125" i="3"/>
  <c r="D125" i="3" s="1"/>
  <c r="B124" i="3"/>
  <c r="B128" i="7" l="1"/>
  <c r="C128" i="7"/>
  <c r="A129" i="7"/>
  <c r="D127" i="7"/>
  <c r="A126" i="3"/>
  <c r="D126" i="3" s="1"/>
  <c r="B125" i="3"/>
  <c r="C129" i="7" l="1"/>
  <c r="B129" i="7"/>
  <c r="A130" i="7"/>
  <c r="D128" i="7"/>
  <c r="A127" i="3"/>
  <c r="D127" i="3" s="1"/>
  <c r="B126" i="3"/>
  <c r="C130" i="7" l="1"/>
  <c r="B130" i="7"/>
  <c r="A131" i="7"/>
  <c r="D130" i="7"/>
  <c r="D129" i="7"/>
  <c r="A128" i="3"/>
  <c r="D128" i="3" s="1"/>
  <c r="B127" i="3"/>
  <c r="C131" i="7" l="1"/>
  <c r="B131" i="7"/>
  <c r="A132" i="7"/>
  <c r="D131" i="7"/>
  <c r="A129" i="3"/>
  <c r="D129" i="3" s="1"/>
  <c r="B128" i="3"/>
  <c r="B132" i="7" l="1"/>
  <c r="C132" i="7"/>
  <c r="A133" i="7"/>
  <c r="D132" i="7"/>
  <c r="B129" i="3"/>
  <c r="C133" i="7" l="1"/>
  <c r="B133" i="7"/>
  <c r="A134" i="7"/>
  <c r="D133" i="7"/>
  <c r="C134" i="7" l="1"/>
  <c r="B134" i="7"/>
  <c r="A135" i="7"/>
  <c r="D134" i="7"/>
  <c r="C135" i="7" l="1"/>
  <c r="B135" i="7"/>
  <c r="A136" i="7"/>
  <c r="D135" i="7"/>
  <c r="B136" i="7" l="1"/>
  <c r="C136" i="7"/>
  <c r="A137" i="7"/>
  <c r="D136" i="7"/>
  <c r="C137" i="7" l="1"/>
  <c r="B137" i="7"/>
  <c r="A138" i="7"/>
  <c r="D137" i="7"/>
  <c r="C138" i="7" l="1"/>
  <c r="B138" i="7"/>
  <c r="A139" i="7"/>
  <c r="D138" i="7"/>
  <c r="C139" i="7" l="1"/>
  <c r="B139" i="7"/>
  <c r="A140" i="7"/>
  <c r="D139" i="7"/>
  <c r="B140" i="7" l="1"/>
  <c r="C140" i="7"/>
  <c r="A141" i="7"/>
  <c r="D140" i="7"/>
  <c r="C141" i="7" l="1"/>
  <c r="B141" i="7"/>
  <c r="D141" i="7"/>
  <c r="A142" i="7"/>
  <c r="C142" i="7" l="1"/>
  <c r="B142" i="7"/>
  <c r="D142" i="7"/>
  <c r="A143" i="7"/>
  <c r="C143" i="7" l="1"/>
  <c r="B143" i="7"/>
  <c r="D143" i="7"/>
  <c r="A144" i="7"/>
  <c r="B144" i="7" l="1"/>
  <c r="C144" i="7"/>
  <c r="D144" i="7"/>
  <c r="A145" i="7"/>
  <c r="C145" i="7" l="1"/>
  <c r="B145" i="7"/>
  <c r="D145" i="7"/>
  <c r="A146" i="7"/>
  <c r="C146" i="7" l="1"/>
  <c r="B146" i="7"/>
  <c r="A147" i="7"/>
  <c r="D146" i="7"/>
  <c r="C147" i="7" l="1"/>
  <c r="B147" i="7"/>
  <c r="A148" i="7"/>
  <c r="D147" i="7"/>
  <c r="B148" i="7" l="1"/>
  <c r="C148" i="7"/>
  <c r="A149" i="7"/>
  <c r="D148" i="7"/>
  <c r="C149" i="7" l="1"/>
  <c r="B149" i="7"/>
  <c r="D149" i="7"/>
  <c r="A150" i="7"/>
  <c r="C150" i="7" l="1"/>
  <c r="B150" i="7"/>
  <c r="A151" i="7"/>
  <c r="D150" i="7"/>
  <c r="C151" i="7" l="1"/>
  <c r="B151" i="7"/>
  <c r="A152" i="7"/>
  <c r="D151" i="7"/>
  <c r="B152" i="7" l="1"/>
  <c r="C152" i="7"/>
  <c r="D152" i="7"/>
  <c r="A153" i="7"/>
  <c r="C153" i="7" l="1"/>
  <c r="B153" i="7"/>
  <c r="D153" i="7"/>
  <c r="A154" i="7"/>
  <c r="C154" i="7" l="1"/>
  <c r="B154" i="7"/>
  <c r="D154" i="7"/>
  <c r="A155" i="7"/>
  <c r="C155" i="7" l="1"/>
  <c r="B155" i="7"/>
  <c r="A156" i="7"/>
  <c r="D155" i="7"/>
  <c r="B156" i="7" l="1"/>
  <c r="C156" i="7"/>
  <c r="D156" i="7"/>
  <c r="A157" i="7"/>
  <c r="C157" i="7" l="1"/>
  <c r="B157" i="7"/>
  <c r="D157" i="7"/>
  <c r="A158" i="7"/>
  <c r="C158" i="7" l="1"/>
  <c r="B158" i="7"/>
  <c r="D158" i="7"/>
  <c r="A159" i="7"/>
  <c r="C159" i="7" l="1"/>
  <c r="B159" i="7"/>
  <c r="A160" i="7"/>
  <c r="D159" i="7"/>
  <c r="B160" i="7" l="1"/>
  <c r="C160" i="7"/>
  <c r="D160" i="7"/>
  <c r="A161" i="7"/>
  <c r="C161" i="7" l="1"/>
  <c r="B161" i="7"/>
  <c r="A162" i="7"/>
  <c r="D161" i="7"/>
  <c r="C162" i="7" l="1"/>
  <c r="B162" i="7"/>
  <c r="D162" i="7"/>
  <c r="A163" i="7"/>
  <c r="C163" i="7" l="1"/>
  <c r="B163" i="7"/>
  <c r="A164" i="7"/>
  <c r="D163" i="7"/>
  <c r="B164" i="7" l="1"/>
  <c r="C164" i="7"/>
  <c r="D164" i="7"/>
  <c r="A165" i="7"/>
  <c r="C165" i="7" l="1"/>
  <c r="B165" i="7"/>
  <c r="A166" i="7"/>
  <c r="D165" i="7"/>
  <c r="C166" i="7" l="1"/>
  <c r="B166" i="7"/>
  <c r="A167" i="7"/>
  <c r="D166" i="7"/>
  <c r="C167" i="7" l="1"/>
  <c r="B167" i="7"/>
  <c r="A168" i="7"/>
  <c r="D167" i="7"/>
  <c r="B168" i="7" l="1"/>
  <c r="C168" i="7"/>
  <c r="D168" i="7"/>
  <c r="A169" i="7"/>
  <c r="C169" i="7" l="1"/>
  <c r="B169" i="7"/>
  <c r="A170" i="7"/>
  <c r="D169" i="7"/>
  <c r="C170" i="7" l="1"/>
  <c r="B170" i="7"/>
  <c r="D170" i="7"/>
  <c r="A171" i="7"/>
  <c r="B171" i="7" l="1"/>
  <c r="C171" i="7"/>
  <c r="A172" i="7"/>
  <c r="D171" i="7"/>
  <c r="B172" i="7" l="1"/>
  <c r="C172" i="7"/>
  <c r="D172" i="7"/>
  <c r="A173" i="7"/>
  <c r="C173" i="7" l="1"/>
  <c r="B173" i="7"/>
  <c r="A174" i="7"/>
  <c r="D173" i="7"/>
  <c r="C174" i="7" l="1"/>
  <c r="B174" i="7"/>
  <c r="D174" i="7"/>
  <c r="A175" i="7"/>
  <c r="C175" i="7" l="1"/>
  <c r="B175" i="7"/>
  <c r="D175" i="7"/>
  <c r="A176" i="7"/>
  <c r="B176" i="7" l="1"/>
  <c r="C176" i="7"/>
  <c r="D176" i="7"/>
</calcChain>
</file>

<file path=xl/sharedStrings.xml><?xml version="1.0" encoding="utf-8"?>
<sst xmlns="http://schemas.openxmlformats.org/spreadsheetml/2006/main" count="124" uniqueCount="58">
  <si>
    <t>Printemps</t>
  </si>
  <si>
    <t>Début</t>
  </si>
  <si>
    <t>Fin</t>
  </si>
  <si>
    <t>1 Vente</t>
  </si>
  <si>
    <t>Stages T MRC</t>
  </si>
  <si>
    <t>PFE1</t>
  </si>
  <si>
    <t>PFE2</t>
  </si>
  <si>
    <t>Stages 1 Vente</t>
  </si>
  <si>
    <t>mardi</t>
  </si>
  <si>
    <t>jeudi</t>
  </si>
  <si>
    <t>T MCV</t>
  </si>
  <si>
    <t>T Vente</t>
  </si>
  <si>
    <t>Co Français</t>
  </si>
  <si>
    <t>Co Maths</t>
  </si>
  <si>
    <t>Orientation</t>
  </si>
  <si>
    <t xml:space="preserve"> </t>
  </si>
  <si>
    <t>Toussaint</t>
  </si>
  <si>
    <t>début</t>
  </si>
  <si>
    <t>fin</t>
  </si>
  <si>
    <t>Noël</t>
  </si>
  <si>
    <t>Hiver</t>
  </si>
  <si>
    <t>Ascension</t>
  </si>
  <si>
    <t>Eté</t>
  </si>
  <si>
    <t>Vacances scolaires zone X</t>
  </si>
  <si>
    <t>COURS</t>
  </si>
  <si>
    <t>VACANCES</t>
  </si>
  <si>
    <t>STAGES</t>
  </si>
  <si>
    <t>JOURS TRAVAILLES</t>
  </si>
  <si>
    <t xml:space="preserve">lundi </t>
  </si>
  <si>
    <t>vendredi</t>
  </si>
  <si>
    <t>lundi</t>
  </si>
  <si>
    <t>mercredi</t>
  </si>
  <si>
    <t>1er jour cours</t>
  </si>
  <si>
    <t>jj/mm/aa</t>
  </si>
  <si>
    <t>lu</t>
  </si>
  <si>
    <t>SI(JOURSEM(A3;2)=3;A3+7;SI(JOURSEM(A3;2)=2;A3+1;SI(JOURSEM(A3;2)=4;A3+6;SI(JOURSEM(A3;2)=5;A3+5;A3+4))))</t>
  </si>
  <si>
    <t>Jours</t>
  </si>
  <si>
    <t>Formules à copier en A4, ajouter "=" devant le premier "SI"</t>
  </si>
  <si>
    <t>me</t>
  </si>
  <si>
    <t>SI(JOURSEM(A3;2)=1;A3+7;SI(JOURSEM(A3;2)=2;A3+6;SI(JOURSEM(A3;2)=3;A3+5;SI(JOURSEM(A3;2)=4;A3+4;A3+3))))</t>
  </si>
  <si>
    <t>me, ve</t>
  </si>
  <si>
    <t>SI(OU(JOURSEM(A3;2)=1;JOURSEM(A3;2)=3);A3+2;SI(OU(JOURSEM(A3;2)=2;JOURSEM(A3;2)=4);A3+1;A3+5))</t>
  </si>
  <si>
    <t>lu, ma, je</t>
  </si>
  <si>
    <t>SI(JOURSEM(A3;2)=4;A3+4;SI(JOURSEM(A3;2)=1;A3+1;A3+2))</t>
  </si>
  <si>
    <t>lu, me, je ,ve</t>
  </si>
  <si>
    <t>SI(JOURSEM(A3;2)=1;A3+2;SI(JOURSEM(A3;2)=5;A3+3;A3+1))</t>
  </si>
  <si>
    <t>Calcul automatique des jours fériés</t>
  </si>
  <si>
    <t>Fériés</t>
  </si>
  <si>
    <t>Premier de l'an</t>
  </si>
  <si>
    <t>Pâques</t>
  </si>
  <si>
    <t>Lundi de Pâques</t>
  </si>
  <si>
    <t>Fête du travail</t>
  </si>
  <si>
    <t>Victoire 1945</t>
  </si>
  <si>
    <t>Pentecôte</t>
  </si>
  <si>
    <t>Fête nat.</t>
  </si>
  <si>
    <t>Assomption</t>
  </si>
  <si>
    <t>Armistice</t>
  </si>
  <si>
    <t>FERIES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</si>
</sst>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\ yy"/>
    <numFmt numFmtId="165" formatCode="ddd\ dd/mm/yyyy"/>
    <numFmt numFmtId="166" formatCode="ddd\ dd\ mmm\ yyyy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EC04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DC1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8">
    <xf numFmtId="0" fontId="0" fillId="0" borderId="0" xfId="0"/>
    <xf numFmtId="0" fontId="0" fillId="0" borderId="0" xfId="0" applyBorder="1"/>
    <xf numFmtId="0" fontId="5" fillId="0" borderId="0" xfId="1"/>
    <xf numFmtId="0" fontId="8" fillId="9" borderId="5" xfId="1" applyFont="1" applyFill="1" applyBorder="1"/>
    <xf numFmtId="164" fontId="7" fillId="9" borderId="5" xfId="1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9" borderId="2" xfId="1" applyFill="1" applyBorder="1"/>
    <xf numFmtId="0" fontId="5" fillId="9" borderId="0" xfId="1" applyFill="1" applyBorder="1"/>
    <xf numFmtId="0" fontId="5" fillId="9" borderId="3" xfId="1" applyFill="1" applyBorder="1"/>
    <xf numFmtId="0" fontId="7" fillId="9" borderId="2" xfId="1" applyFont="1" applyFill="1" applyBorder="1"/>
    <xf numFmtId="0" fontId="5" fillId="9" borderId="4" xfId="1" applyFill="1" applyBorder="1"/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/>
    <xf numFmtId="0" fontId="2" fillId="2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5" xfId="1" applyBorder="1"/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10" borderId="0" xfId="0" applyFill="1" applyBorder="1"/>
    <xf numFmtId="0" fontId="0" fillId="10" borderId="16" xfId="0" applyFill="1" applyBorder="1"/>
    <xf numFmtId="0" fontId="4" fillId="10" borderId="16" xfId="0" applyFont="1" applyFill="1" applyBorder="1" applyAlignment="1">
      <alignment horizontal="center" vertical="center"/>
    </xf>
    <xf numFmtId="0" fontId="0" fillId="0" borderId="17" xfId="0" applyBorder="1"/>
    <xf numFmtId="0" fontId="4" fillId="10" borderId="17" xfId="0" applyFont="1" applyFill="1" applyBorder="1" applyAlignment="1">
      <alignment horizontal="center" vertical="center"/>
    </xf>
    <xf numFmtId="0" fontId="0" fillId="10" borderId="17" xfId="0" applyFill="1" applyBorder="1"/>
    <xf numFmtId="0" fontId="4" fillId="10" borderId="0" xfId="0" applyFont="1" applyFill="1" applyBorder="1" applyAlignment="1">
      <alignment horizontal="center" vertical="center"/>
    </xf>
    <xf numFmtId="0" fontId="0" fillId="0" borderId="14" xfId="0" applyBorder="1"/>
    <xf numFmtId="165" fontId="0" fillId="2" borderId="5" xfId="0" applyNumberFormat="1" applyFill="1" applyBorder="1"/>
    <xf numFmtId="165" fontId="0" fillId="3" borderId="5" xfId="0" applyNumberFormat="1" applyFill="1" applyBorder="1"/>
    <xf numFmtId="0" fontId="0" fillId="0" borderId="1" xfId="0" applyBorder="1"/>
    <xf numFmtId="0" fontId="0" fillId="0" borderId="13" xfId="0" applyFont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165" fontId="8" fillId="0" borderId="11" xfId="1" applyNumberFormat="1" applyFont="1" applyBorder="1"/>
    <xf numFmtId="0" fontId="8" fillId="10" borderId="10" xfId="1" applyFont="1" applyFill="1" applyBorder="1" applyAlignment="1">
      <alignment horizontal="center" vertical="center"/>
    </xf>
    <xf numFmtId="165" fontId="8" fillId="10" borderId="1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8" fillId="0" borderId="5" xfId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9" fillId="0" borderId="0" xfId="2"/>
    <xf numFmtId="0" fontId="8" fillId="0" borderId="0" xfId="2" applyFont="1"/>
    <xf numFmtId="1" fontId="10" fillId="11" borderId="0" xfId="2" applyNumberFormat="1" applyFont="1" applyFill="1" applyAlignment="1">
      <alignment horizontal="center"/>
    </xf>
    <xf numFmtId="0" fontId="9" fillId="0" borderId="0" xfId="2" applyAlignment="1">
      <alignment horizontal="right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166" fontId="9" fillId="0" borderId="10" xfId="2" quotePrefix="1" applyNumberFormat="1" applyBorder="1" applyAlignment="1">
      <alignment vertical="center"/>
    </xf>
    <xf numFmtId="166" fontId="9" fillId="0" borderId="5" xfId="2" quotePrefix="1" applyNumberForma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9" borderId="6" xfId="1" applyFont="1" applyFill="1" applyBorder="1" applyAlignment="1">
      <alignment horizontal="center"/>
    </xf>
    <xf numFmtId="0" fontId="6" fillId="9" borderId="1" xfId="1" applyFont="1" applyFill="1" applyBorder="1" applyAlignment="1">
      <alignment horizontal="center"/>
    </xf>
    <xf numFmtId="0" fontId="6" fillId="9" borderId="7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0" xfId="2" applyFont="1"/>
  </cellXfs>
  <cellStyles count="3">
    <cellStyle name="Normal" xfId="0" builtinId="0"/>
    <cellStyle name="Normal 2" xfId="1" xr:uid="{0F1C1F49-54FB-4CFB-B778-5E2C98EEC956}"/>
    <cellStyle name="Normal 3" xfId="2" xr:uid="{3669FF92-AE7C-4E09-978E-AFFE5BF1C6BC}"/>
  </cellStyles>
  <dxfs count="227"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ill>
        <patternFill patternType="lightHorizontal">
          <fgColor rgb="FF00B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ill>
        <patternFill patternType="lightHorizontal">
          <fgColor rgb="FFFF000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00B050"/>
        </patternFill>
      </fill>
    </dxf>
    <dxf>
      <fill>
        <patternFill patternType="lightHorizontal">
          <f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FF66FF"/>
        </patternFill>
      </fill>
    </dxf>
    <dxf>
      <fill>
        <patternFill>
          <bgColor rgb="FFCC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00"/>
      <color rgb="FFCC6600"/>
      <color rgb="FFFF66FF"/>
      <color rgb="FFFFCCCC"/>
      <color rgb="FFB5C20E"/>
      <color rgb="FF9EC040"/>
      <color rgb="FFFF8A15"/>
      <color rgb="FFFFCC99"/>
      <color rgb="FFBDC1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ing-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el"/>
      <sheetName val="navette"/>
      <sheetName val="notice"/>
      <sheetName val="synthese"/>
      <sheetName val="horaire"/>
      <sheetName val="type"/>
      <sheetName val="a"/>
      <sheetName val="b"/>
      <sheetName val="y"/>
      <sheetName val="semaine"/>
      <sheetName val="feries"/>
      <sheetName val="scol"/>
    </sheetNames>
    <sheetDataSet>
      <sheetData sheetId="0"/>
      <sheetData sheetId="1"/>
      <sheetData sheetId="2"/>
      <sheetData sheetId="3"/>
      <sheetData sheetId="4">
        <row r="2">
          <cell r="B2">
            <v>2021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B6">
            <v>44290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8C27-A516-4400-B973-83EAC94489C2}">
  <sheetPr>
    <tabColor rgb="FF92D050"/>
  </sheetPr>
  <dimension ref="A1:AYP156"/>
  <sheetViews>
    <sheetView workbookViewId="0">
      <pane ySplit="1" topLeftCell="A26" activePane="bottomLeft" state="frozen"/>
      <selection pane="bottomLeft" activeCell="AYJ2" sqref="AYJ2"/>
    </sheetView>
  </sheetViews>
  <sheetFormatPr baseColWidth="10" defaultRowHeight="14.4" x14ac:dyDescent="0.3"/>
  <cols>
    <col min="1" max="1" width="15.77734375" style="31" bestFit="1" customWidth="1"/>
    <col min="2" max="2" width="10.21875" style="31" bestFit="1" customWidth="1"/>
    <col min="3" max="3" width="6.5546875" style="31" bestFit="1" customWidth="1"/>
    <col min="4" max="4" width="7.44140625" style="32" bestFit="1" customWidth="1"/>
    <col min="5" max="5" width="95.44140625" customWidth="1"/>
    <col min="6" max="1331" width="0" style="32" hidden="1" customWidth="1"/>
    <col min="1332" max="1332" width="16.5546875" style="35" bestFit="1" customWidth="1"/>
    <col min="1333" max="1341" width="11.5546875" style="34"/>
    <col min="1342" max="1342" width="11.5546875" style="33"/>
    <col min="1343" max="16384" width="11.5546875" style="32"/>
  </cols>
  <sheetData>
    <row r="1" spans="1:5 1332:1332" x14ac:dyDescent="0.3">
      <c r="A1" s="31" t="s">
        <v>24</v>
      </c>
      <c r="B1" s="31" t="s">
        <v>25</v>
      </c>
      <c r="C1" s="31" t="s">
        <v>57</v>
      </c>
      <c r="D1" s="31" t="s">
        <v>26</v>
      </c>
      <c r="E1" s="32"/>
    </row>
    <row r="2" spans="1:5 1332:1332" ht="94.95" customHeight="1" x14ac:dyDescent="0.3">
      <c r="A2" s="59">
        <f>scol!$G$4</f>
        <v>44441</v>
      </c>
      <c r="B2" s="31" t="str">
        <f>IF(ISNA(MATCH(A2,scol!$D$4:$D$15,1))=TRUE,"",IF(MOD(MATCH(A2,scol!$D$4:$D$15,1),2)=1,"vacances",""))</f>
        <v/>
      </c>
      <c r="C2" s="31" t="str">
        <f>IF(ISNA(VLOOKUP(A2,feries!$B$5:$B$31,1,FALSE)),"",IF(VLOOKUP(A2,feries!$B$5:$B$31,1,FALSE)=A2,"férié",""))</f>
        <v/>
      </c>
      <c r="D2" s="31" t="str">
        <f>IF(AND(A2&gt;=scol!$D$18,A2&lt;=scol!$D$19),"PFE1",IF(AND(A2&gt;=scol!$D$20,A2&lt;=scol!$D$21),"PFE2",""))</f>
        <v/>
      </c>
      <c r="E2" s="32"/>
    </row>
    <row r="3" spans="1:5 1332:1332" ht="94.95" customHeight="1" x14ac:dyDescent="0.3">
      <c r="A3" s="59">
        <f t="shared" ref="A3:A67" si="0">IF(WEEKDAY(A2,2)=4,A2+4,IF(WEEKDAY(A2,2)=1,A2+1,A2+2))</f>
        <v>44445</v>
      </c>
      <c r="B3" s="31" t="str">
        <f>IF(ISNA(MATCH(A3,scol!$D$4:$D$15,1))=TRUE,"",IF(MOD(MATCH(A3,scol!$D$4:$D$15,1),2)=1,"vacances",""))</f>
        <v/>
      </c>
      <c r="C3" s="31" t="str">
        <f>IF(ISNA(VLOOKUP(A3,feries!$B$5:$B$31,1,FALSE)),"",IF(VLOOKUP(A3,feries!$B$5:$B$31,1,FALSE)=A3,"férié",""))</f>
        <v/>
      </c>
      <c r="D3" s="31" t="str">
        <f>IF(AND(A3&gt;=scol!$D$18,A3&lt;=scol!$D$19),"PFE1",IF(AND(A3&gt;=scol!$D$20,A3&lt;=scol!$D$21),"PFE2",""))</f>
        <v/>
      </c>
      <c r="E3" s="32"/>
      <c r="AYF3" s="36" t="s">
        <v>27</v>
      </c>
    </row>
    <row r="4" spans="1:5 1332:1332" ht="94.95" customHeight="1" x14ac:dyDescent="0.3">
      <c r="A4" s="59">
        <f t="shared" si="0"/>
        <v>44446</v>
      </c>
      <c r="B4" s="31" t="str">
        <f>IF(ISNA(MATCH(A4,scol!$D$4:$D$15,1))=TRUE,"",IF(MOD(MATCH(A4,scol!$D$4:$D$15,1),2)=1,"vacances",""))</f>
        <v/>
      </c>
      <c r="C4" s="31" t="str">
        <f>IF(ISNA(VLOOKUP(A4,feries!$B$5:$B$31,1,FALSE)),"",IF(VLOOKUP(A4,feries!$B$5:$B$31,1,FALSE)=A4,"férié",""))</f>
        <v/>
      </c>
      <c r="D4" s="31" t="str">
        <f>IF(AND(A4&gt;=scol!$D$18,A4&lt;=scol!$D$19),"PFE1",IF(AND(A4&gt;=scol!$D$20,A4&lt;=scol!$D$21),"PFE2",""))</f>
        <v/>
      </c>
      <c r="E4" s="32"/>
    </row>
    <row r="5" spans="1:5 1332:1332" ht="94.95" customHeight="1" x14ac:dyDescent="0.3">
      <c r="A5" s="59">
        <f t="shared" si="0"/>
        <v>44448</v>
      </c>
      <c r="B5" s="31" t="str">
        <f>IF(ISNA(MATCH(A5,scol!$D$4:$D$15,1))=TRUE,"",IF(MOD(MATCH(A5,scol!$D$4:$D$15,1),2)=1,"vacances",""))</f>
        <v/>
      </c>
      <c r="C5" s="31" t="str">
        <f>IF(ISNA(VLOOKUP(A5,feries!$B$5:$B$31,1,FALSE)),"",IF(VLOOKUP(A5,feries!$B$5:$B$31,1,FALSE)=A5,"férié",""))</f>
        <v/>
      </c>
      <c r="D5" s="31" t="str">
        <f>IF(AND(A5&gt;=scol!$D$18,A5&lt;=scol!$D$19),"PFE1",IF(AND(A5&gt;=scol!$D$20,A5&lt;=scol!$D$21),"PFE2",""))</f>
        <v/>
      </c>
      <c r="E5" s="32"/>
    </row>
    <row r="6" spans="1:5 1332:1332" ht="94.95" customHeight="1" x14ac:dyDescent="0.3">
      <c r="A6" s="59">
        <f t="shared" si="0"/>
        <v>44452</v>
      </c>
      <c r="B6" s="31" t="str">
        <f>IF(ISNA(MATCH(A6,scol!$D$4:$D$15,1))=TRUE,"",IF(MOD(MATCH(A6,scol!$D$4:$D$15,1),2)=1,"vacances",""))</f>
        <v/>
      </c>
      <c r="C6" s="31" t="str">
        <f>IF(ISNA(VLOOKUP(A6,feries!$B$5:$B$31,1,FALSE)),"",IF(VLOOKUP(A6,feries!$B$5:$B$31,1,FALSE)=A6,"férié",""))</f>
        <v/>
      </c>
      <c r="D6" s="31" t="str">
        <f>IF(AND(A6&gt;=scol!$D$18,A6&lt;=scol!$D$19),"PFE1",IF(AND(A6&gt;=scol!$D$20,A6&lt;=scol!$D$21),"PFE2",""))</f>
        <v/>
      </c>
      <c r="E6" s="32"/>
    </row>
    <row r="7" spans="1:5 1332:1332" ht="94.95" customHeight="1" x14ac:dyDescent="0.3">
      <c r="A7" s="59">
        <f t="shared" si="0"/>
        <v>44453</v>
      </c>
      <c r="B7" s="31" t="str">
        <f>IF(ISNA(MATCH(A7,scol!$D$4:$D$15,1))=TRUE,"",IF(MOD(MATCH(A7,scol!$D$4:$D$15,1),2)=1,"vacances",""))</f>
        <v/>
      </c>
      <c r="C7" s="31" t="str">
        <f>IF(ISNA(VLOOKUP(A7,feries!$B$5:$B$31,1,FALSE)),"",IF(VLOOKUP(A7,feries!$B$5:$B$31,1,FALSE)=A7,"férié",""))</f>
        <v/>
      </c>
      <c r="D7" s="31" t="str">
        <f>IF(AND(A7&gt;=scol!$D$18,A7&lt;=scol!$D$19),"PFE1",IF(AND(A7&gt;=scol!$D$20,A7&lt;=scol!$D$21),"PFE2",""))</f>
        <v/>
      </c>
      <c r="E7" s="32"/>
    </row>
    <row r="8" spans="1:5 1332:1332" ht="94.95" customHeight="1" x14ac:dyDescent="0.3">
      <c r="A8" s="59">
        <f t="shared" si="0"/>
        <v>44455</v>
      </c>
      <c r="B8" s="31" t="str">
        <f>IF(ISNA(MATCH(A8,scol!$D$4:$D$15,1))=TRUE,"",IF(MOD(MATCH(A8,scol!$D$4:$D$15,1),2)=1,"vacances",""))</f>
        <v/>
      </c>
      <c r="C8" s="31" t="str">
        <f>IF(ISNA(VLOOKUP(A8,feries!$B$5:$B$31,1,FALSE)),"",IF(VLOOKUP(A8,feries!$B$5:$B$31,1,FALSE)=A8,"férié",""))</f>
        <v/>
      </c>
      <c r="D8" s="31" t="str">
        <f>IF(AND(A8&gt;=scol!$D$18,A8&lt;=scol!$D$19),"PFE1",IF(AND(A8&gt;=scol!$D$20,A8&lt;=scol!$D$21),"PFE2",""))</f>
        <v/>
      </c>
      <c r="E8" s="32"/>
    </row>
    <row r="9" spans="1:5 1332:1332" ht="94.95" customHeight="1" x14ac:dyDescent="0.3">
      <c r="A9" s="59">
        <f t="shared" si="0"/>
        <v>44459</v>
      </c>
      <c r="B9" s="31" t="str">
        <f>IF(ISNA(MATCH(A9,scol!$D$4:$D$15,1))=TRUE,"",IF(MOD(MATCH(A9,scol!$D$4:$D$15,1),2)=1,"vacances",""))</f>
        <v/>
      </c>
      <c r="C9" s="31" t="str">
        <f>IF(ISNA(VLOOKUP(A9,feries!$B$5:$B$31,1,FALSE)),"",IF(VLOOKUP(A9,feries!$B$5:$B$31,1,FALSE)=A9,"férié",""))</f>
        <v/>
      </c>
      <c r="D9" s="31" t="str">
        <f>IF(AND(A9&gt;=scol!$D$18,A9&lt;=scol!$D$19),"PFE1",IF(AND(A9&gt;=scol!$D$20,A9&lt;=scol!$D$21),"PFE2",""))</f>
        <v/>
      </c>
      <c r="E9" s="32"/>
    </row>
    <row r="10" spans="1:5 1332:1332" ht="94.95" customHeight="1" x14ac:dyDescent="0.3">
      <c r="A10" s="59">
        <f t="shared" si="0"/>
        <v>44460</v>
      </c>
      <c r="B10" s="31" t="str">
        <f>IF(ISNA(MATCH(A10,scol!$D$4:$D$15,1))=TRUE,"",IF(MOD(MATCH(A10,scol!$D$4:$D$15,1),2)=1,"vacances",""))</f>
        <v/>
      </c>
      <c r="C10" s="31" t="str">
        <f>IF(ISNA(VLOOKUP(A10,feries!$B$5:$B$31,1,FALSE)),"",IF(VLOOKUP(A10,feries!$B$5:$B$31,1,FALSE)=A10,"férié",""))</f>
        <v/>
      </c>
      <c r="D10" s="31" t="str">
        <f>IF(AND(A10&gt;=scol!$D$18,A10&lt;=scol!$D$19),"PFE1",IF(AND(A10&gt;=scol!$D$20,A10&lt;=scol!$D$21),"PFE2",""))</f>
        <v/>
      </c>
      <c r="E10" s="32"/>
    </row>
    <row r="11" spans="1:5 1332:1332" ht="94.95" customHeight="1" x14ac:dyDescent="0.3">
      <c r="A11" s="59">
        <f t="shared" si="0"/>
        <v>44462</v>
      </c>
      <c r="B11" s="31" t="str">
        <f>IF(ISNA(MATCH(A11,scol!$D$4:$D$15,1))=TRUE,"",IF(MOD(MATCH(A11,scol!$D$4:$D$15,1),2)=1,"vacances",""))</f>
        <v/>
      </c>
      <c r="C11" s="31" t="str">
        <f>IF(ISNA(VLOOKUP(A11,feries!$B$5:$B$31,1,FALSE)),"",IF(VLOOKUP(A11,feries!$B$5:$B$31,1,FALSE)=A11,"férié",""))</f>
        <v/>
      </c>
      <c r="D11" s="31" t="str">
        <f>IF(AND(A11&gt;=scol!$D$18,A11&lt;=scol!$D$19),"PFE1",IF(AND(A11&gt;=scol!$D$20,A11&lt;=scol!$D$21),"PFE2",""))</f>
        <v/>
      </c>
      <c r="E11" s="32"/>
    </row>
    <row r="12" spans="1:5 1332:1332" ht="94.95" customHeight="1" x14ac:dyDescent="0.3">
      <c r="A12" s="59">
        <f t="shared" si="0"/>
        <v>44466</v>
      </c>
      <c r="B12" s="31" t="str">
        <f>IF(ISNA(MATCH(A12,scol!$D$4:$D$15,1))=TRUE,"",IF(MOD(MATCH(A12,scol!$D$4:$D$15,1),2)=1,"vacances",""))</f>
        <v/>
      </c>
      <c r="C12" s="31" t="str">
        <f>IF(ISNA(VLOOKUP(A12,feries!$B$5:$B$31,1,FALSE)),"",IF(VLOOKUP(A12,feries!$B$5:$B$31,1,FALSE)=A12,"férié",""))</f>
        <v/>
      </c>
      <c r="D12" s="31" t="str">
        <f>IF(AND(A12&gt;=scol!$D$18,A12&lt;=scol!$D$19),"PFE1",IF(AND(A12&gt;=scol!$D$20,A12&lt;=scol!$D$21),"PFE2",""))</f>
        <v/>
      </c>
      <c r="E12" s="32"/>
    </row>
    <row r="13" spans="1:5 1332:1332" ht="94.95" customHeight="1" x14ac:dyDescent="0.3">
      <c r="A13" s="59">
        <f t="shared" si="0"/>
        <v>44467</v>
      </c>
      <c r="B13" s="31" t="str">
        <f>IF(ISNA(MATCH(A13,scol!$D$4:$D$15,1))=TRUE,"",IF(MOD(MATCH(A13,scol!$D$4:$D$15,1),2)=1,"vacances",""))</f>
        <v/>
      </c>
      <c r="C13" s="31" t="str">
        <f>IF(ISNA(VLOOKUP(A13,feries!$B$5:$B$31,1,FALSE)),"",IF(VLOOKUP(A13,feries!$B$5:$B$31,1,FALSE)=A13,"férié",""))</f>
        <v/>
      </c>
      <c r="D13" s="31" t="str">
        <f>IF(AND(A13&gt;=scol!$D$18,A13&lt;=scol!$D$19),"PFE1",IF(AND(A13&gt;=scol!$D$20,A13&lt;=scol!$D$21),"PFE2",""))</f>
        <v/>
      </c>
      <c r="E13" s="32"/>
    </row>
    <row r="14" spans="1:5 1332:1332" ht="94.95" customHeight="1" x14ac:dyDescent="0.3">
      <c r="A14" s="59">
        <f t="shared" si="0"/>
        <v>44469</v>
      </c>
      <c r="B14" s="31" t="str">
        <f>IF(ISNA(MATCH(A14,scol!$D$4:$D$15,1))=TRUE,"",IF(MOD(MATCH(A14,scol!$D$4:$D$15,1),2)=1,"vacances",""))</f>
        <v/>
      </c>
      <c r="C14" s="31" t="str">
        <f>IF(ISNA(VLOOKUP(A14,feries!$B$5:$B$31,1,FALSE)),"",IF(VLOOKUP(A14,feries!$B$5:$B$31,1,FALSE)=A14,"férié",""))</f>
        <v/>
      </c>
      <c r="D14" s="31" t="str">
        <f>IF(AND(A14&gt;=scol!$D$18,A14&lt;=scol!$D$19),"PFE1",IF(AND(A14&gt;=scol!$D$20,A14&lt;=scol!$D$21),"PFE2",""))</f>
        <v/>
      </c>
      <c r="E14" s="32"/>
    </row>
    <row r="15" spans="1:5 1332:1332" ht="94.95" customHeight="1" x14ac:dyDescent="0.3">
      <c r="A15" s="59">
        <f t="shared" si="0"/>
        <v>44473</v>
      </c>
      <c r="B15" s="31" t="str">
        <f>IF(ISNA(MATCH(A15,scol!$D$4:$D$15,1))=TRUE,"",IF(MOD(MATCH(A15,scol!$D$4:$D$15,1),2)=1,"vacances",""))</f>
        <v/>
      </c>
      <c r="C15" s="31" t="str">
        <f>IF(ISNA(VLOOKUP(A15,feries!$B$5:$B$31,1,FALSE)),"",IF(VLOOKUP(A15,feries!$B$5:$B$31,1,FALSE)=A15,"férié",""))</f>
        <v/>
      </c>
      <c r="D15" s="31" t="str">
        <f>IF(AND(A15&gt;=scol!$D$18,A15&lt;=scol!$D$19),"PFE1",IF(AND(A15&gt;=scol!$D$20,A15&lt;=scol!$D$21),"PFE2",""))</f>
        <v/>
      </c>
      <c r="E15" s="32"/>
    </row>
    <row r="16" spans="1:5 1332:1332" ht="94.95" customHeight="1" x14ac:dyDescent="0.3">
      <c r="A16" s="59">
        <f t="shared" si="0"/>
        <v>44474</v>
      </c>
      <c r="B16" s="31" t="str">
        <f>IF(ISNA(MATCH(A16,scol!$D$4:$D$15,1))=TRUE,"",IF(MOD(MATCH(A16,scol!$D$4:$D$15,1),2)=1,"vacances",""))</f>
        <v/>
      </c>
      <c r="C16" s="31" t="str">
        <f>IF(ISNA(VLOOKUP(A16,feries!$B$5:$B$31,1,FALSE)),"",IF(VLOOKUP(A16,feries!$B$5:$B$31,1,FALSE)=A16,"férié",""))</f>
        <v/>
      </c>
      <c r="D16" s="31" t="str">
        <f>IF(AND(A16&gt;=scol!$D$18,A16&lt;=scol!$D$19),"PFE1",IF(AND(A16&gt;=scol!$D$20,A16&lt;=scol!$D$21),"PFE2",""))</f>
        <v/>
      </c>
      <c r="E16" s="32"/>
    </row>
    <row r="17" spans="1:5" ht="94.95" customHeight="1" x14ac:dyDescent="0.3">
      <c r="A17" s="59">
        <f t="shared" si="0"/>
        <v>44476</v>
      </c>
      <c r="B17" s="31" t="str">
        <f>IF(ISNA(MATCH(A17,scol!$D$4:$D$15,1))=TRUE,"",IF(MOD(MATCH(A17,scol!$D$4:$D$15,1),2)=1,"vacances",""))</f>
        <v/>
      </c>
      <c r="C17" s="31" t="str">
        <f>IF(ISNA(VLOOKUP(A17,feries!$B$5:$B$31,1,FALSE)),"",IF(VLOOKUP(A17,feries!$B$5:$B$31,1,FALSE)=A17,"férié",""))</f>
        <v/>
      </c>
      <c r="D17" s="31" t="str">
        <f>IF(AND(A17&gt;=scol!$D$18,A17&lt;=scol!$D$19),"PFE1",IF(AND(A17&gt;=scol!$D$20,A17&lt;=scol!$D$21),"PFE2",""))</f>
        <v/>
      </c>
      <c r="E17" s="32"/>
    </row>
    <row r="18" spans="1:5" ht="94.95" customHeight="1" x14ac:dyDescent="0.3">
      <c r="A18" s="59">
        <f t="shared" si="0"/>
        <v>44480</v>
      </c>
      <c r="B18" s="31" t="str">
        <f>IF(ISNA(MATCH(A18,scol!$D$4:$D$15,1))=TRUE,"",IF(MOD(MATCH(A18,scol!$D$4:$D$15,1),2)=1,"vacances",""))</f>
        <v/>
      </c>
      <c r="C18" s="31" t="str">
        <f>IF(ISNA(VLOOKUP(A18,feries!$B$5:$B$31,1,FALSE)),"",IF(VLOOKUP(A18,feries!$B$5:$B$31,1,FALSE)=A18,"férié",""))</f>
        <v/>
      </c>
      <c r="D18" s="31" t="str">
        <f>IF(AND(A18&gt;=scol!$D$18,A18&lt;=scol!$D$19),"PFE1",IF(AND(A18&gt;=scol!$D$20,A18&lt;=scol!$D$21),"PFE2",""))</f>
        <v/>
      </c>
      <c r="E18" s="32"/>
    </row>
    <row r="19" spans="1:5" ht="94.95" customHeight="1" x14ac:dyDescent="0.3">
      <c r="A19" s="59">
        <f t="shared" si="0"/>
        <v>44481</v>
      </c>
      <c r="B19" s="31" t="str">
        <f>IF(ISNA(MATCH(A19,scol!$D$4:$D$15,1))=TRUE,"",IF(MOD(MATCH(A19,scol!$D$4:$D$15,1),2)=1,"vacances",""))</f>
        <v/>
      </c>
      <c r="C19" s="31" t="str">
        <f>IF(ISNA(VLOOKUP(A19,feries!$B$5:$B$31,1,FALSE)),"",IF(VLOOKUP(A19,feries!$B$5:$B$31,1,FALSE)=A19,"férié",""))</f>
        <v/>
      </c>
      <c r="D19" s="31" t="str">
        <f>IF(AND(A19&gt;=scol!$D$18,A19&lt;=scol!$D$19),"PFE1",IF(AND(A19&gt;=scol!$D$20,A19&lt;=scol!$D$21),"PFE2",""))</f>
        <v/>
      </c>
      <c r="E19" s="32"/>
    </row>
    <row r="20" spans="1:5" ht="94.95" customHeight="1" x14ac:dyDescent="0.3">
      <c r="A20" s="59">
        <f t="shared" si="0"/>
        <v>44483</v>
      </c>
      <c r="B20" s="31" t="str">
        <f>IF(ISNA(MATCH(A20,scol!$D$4:$D$15,1))=TRUE,"",IF(MOD(MATCH(A20,scol!$D$4:$D$15,1),2)=1,"vacances",""))</f>
        <v/>
      </c>
      <c r="C20" s="31" t="str">
        <f>IF(ISNA(VLOOKUP(A20,feries!$B$5:$B$31,1,FALSE)),"",IF(VLOOKUP(A20,feries!$B$5:$B$31,1,FALSE)=A20,"férié",""))</f>
        <v/>
      </c>
      <c r="D20" s="31" t="str">
        <f>IF(AND(A20&gt;=scol!$D$18,A20&lt;=scol!$D$19),"PFE1",IF(AND(A20&gt;=scol!$D$20,A20&lt;=scol!$D$21),"PFE2",""))</f>
        <v/>
      </c>
      <c r="E20" s="32"/>
    </row>
    <row r="21" spans="1:5" ht="94.95" customHeight="1" x14ac:dyDescent="0.3">
      <c r="A21" s="59">
        <f t="shared" si="0"/>
        <v>44487</v>
      </c>
      <c r="B21" s="31" t="str">
        <f>IF(ISNA(MATCH(A21,scol!$D$4:$D$15,1))=TRUE,"",IF(MOD(MATCH(A21,scol!$D$4:$D$15,1),2)=1,"vacances",""))</f>
        <v/>
      </c>
      <c r="C21" s="31" t="str">
        <f>IF(ISNA(VLOOKUP(A21,feries!$B$5:$B$31,1,FALSE)),"",IF(VLOOKUP(A21,feries!$B$5:$B$31,1,FALSE)=A21,"férié",""))</f>
        <v/>
      </c>
      <c r="D21" s="31" t="str">
        <f>IF(AND(A21&gt;=scol!$D$18,A21&lt;=scol!$D$19),"PFE1",IF(AND(A21&gt;=scol!$D$20,A21&lt;=scol!$D$21),"PFE2",""))</f>
        <v/>
      </c>
      <c r="E21" s="32"/>
    </row>
    <row r="22" spans="1:5" ht="94.95" customHeight="1" x14ac:dyDescent="0.3">
      <c r="A22" s="59">
        <f t="shared" si="0"/>
        <v>44488</v>
      </c>
      <c r="B22" s="31" t="str">
        <f>IF(ISNA(MATCH(A22,scol!$D$4:$D$15,1))=TRUE,"",IF(MOD(MATCH(A22,scol!$D$4:$D$15,1),2)=1,"vacances",""))</f>
        <v/>
      </c>
      <c r="C22" s="31" t="str">
        <f>IF(ISNA(VLOOKUP(A22,feries!$B$5:$B$31,1,FALSE)),"",IF(VLOOKUP(A22,feries!$B$5:$B$31,1,FALSE)=A22,"férié",""))</f>
        <v/>
      </c>
      <c r="D22" s="31" t="str">
        <f>IF(AND(A22&gt;=scol!$D$18,A22&lt;=scol!$D$19),"PFE1",IF(AND(A22&gt;=scol!$D$20,A22&lt;=scol!$D$21),"PFE2",""))</f>
        <v/>
      </c>
      <c r="E22" s="32"/>
    </row>
    <row r="23" spans="1:5" ht="94.95" customHeight="1" x14ac:dyDescent="0.3">
      <c r="A23" s="59">
        <f t="shared" si="0"/>
        <v>44490</v>
      </c>
      <c r="B23" s="31" t="str">
        <f>IF(ISNA(MATCH(A23,scol!$D$4:$D$15,1))=TRUE,"",IF(MOD(MATCH(A23,scol!$D$4:$D$15,1),2)=1,"vacances",""))</f>
        <v/>
      </c>
      <c r="C23" s="31" t="str">
        <f>IF(ISNA(VLOOKUP(A23,feries!$B$5:$B$31,1,FALSE)),"",IF(VLOOKUP(A23,feries!$B$5:$B$31,1,FALSE)=A23,"férié",""))</f>
        <v/>
      </c>
      <c r="D23" s="31" t="str">
        <f>IF(AND(A23&gt;=scol!$D$18,A23&lt;=scol!$D$19),"PFE1",IF(AND(A23&gt;=scol!$D$20,A23&lt;=scol!$D$21),"PFE2",""))</f>
        <v/>
      </c>
      <c r="E23" s="32"/>
    </row>
    <row r="24" spans="1:5" ht="94.95" customHeight="1" x14ac:dyDescent="0.3">
      <c r="A24" s="59">
        <f t="shared" si="0"/>
        <v>44494</v>
      </c>
      <c r="B24" s="31" t="str">
        <f>IF(ISNA(MATCH(A24,scol!$D$4:$D$15,1))=TRUE,"",IF(MOD(MATCH(A24,scol!$D$4:$D$15,1),2)=1,"vacances",""))</f>
        <v>vacances</v>
      </c>
      <c r="C24" s="31" t="str">
        <f>IF(ISNA(VLOOKUP(A24,feries!$B$5:$B$31,1,FALSE)),"",IF(VLOOKUP(A24,feries!$B$5:$B$31,1,FALSE)=A24,"férié",""))</f>
        <v/>
      </c>
      <c r="D24" s="31" t="str">
        <f>IF(AND(A24&gt;=scol!$D$18,A24&lt;=scol!$D$19),"PFE1",IF(AND(A24&gt;=scol!$D$20,A24&lt;=scol!$D$21),"PFE2",""))</f>
        <v/>
      </c>
      <c r="E24" s="32"/>
    </row>
    <row r="25" spans="1:5" ht="94.95" customHeight="1" x14ac:dyDescent="0.3">
      <c r="A25" s="59">
        <f t="shared" si="0"/>
        <v>44495</v>
      </c>
      <c r="B25" s="31" t="str">
        <f>IF(ISNA(MATCH(A25,scol!$D$4:$D$15,1))=TRUE,"",IF(MOD(MATCH(A25,scol!$D$4:$D$15,1),2)=1,"vacances",""))</f>
        <v>vacances</v>
      </c>
      <c r="C25" s="31" t="str">
        <f>IF(ISNA(VLOOKUP(A25,feries!$B$5:$B$31,1,FALSE)),"",IF(VLOOKUP(A25,feries!$B$5:$B$31,1,FALSE)=A25,"férié",""))</f>
        <v/>
      </c>
      <c r="D25" s="31" t="str">
        <f>IF(AND(A25&gt;=scol!$D$18,A25&lt;=scol!$D$19),"PFE1",IF(AND(A25&gt;=scol!$D$20,A25&lt;=scol!$D$21),"PFE2",""))</f>
        <v/>
      </c>
      <c r="E25" s="32"/>
    </row>
    <row r="26" spans="1:5" ht="94.95" customHeight="1" x14ac:dyDescent="0.3">
      <c r="A26" s="59">
        <f t="shared" si="0"/>
        <v>44497</v>
      </c>
      <c r="B26" s="31" t="str">
        <f>IF(ISNA(MATCH(A26,scol!$D$4:$D$15,1))=TRUE,"",IF(MOD(MATCH(A26,scol!$D$4:$D$15,1),2)=1,"vacances",""))</f>
        <v>vacances</v>
      </c>
      <c r="C26" s="31" t="str">
        <f>IF(ISNA(VLOOKUP(A26,feries!$B$5:$B$31,1,FALSE)),"",IF(VLOOKUP(A26,feries!$B$5:$B$31,1,FALSE)=A26,"férié",""))</f>
        <v/>
      </c>
      <c r="D26" s="31" t="str">
        <f>IF(AND(A26&gt;=scol!$D$18,A26&lt;=scol!$D$19),"PFE1",IF(AND(A26&gt;=scol!$D$20,A26&lt;=scol!$D$21),"PFE2",""))</f>
        <v/>
      </c>
      <c r="E26" s="32"/>
    </row>
    <row r="27" spans="1:5" ht="94.95" customHeight="1" x14ac:dyDescent="0.3">
      <c r="A27" s="59">
        <f t="shared" si="0"/>
        <v>44501</v>
      </c>
      <c r="B27" s="31" t="str">
        <f>IF(ISNA(MATCH(A27,scol!$D$4:$D$15,1))=TRUE,"",IF(MOD(MATCH(A27,scol!$D$4:$D$15,1),2)=1,"vacances",""))</f>
        <v>vacances</v>
      </c>
      <c r="C27" s="31" t="str">
        <f>IF(ISNA(VLOOKUP(A27,feries!$B$5:$B$31,1,FALSE)),"",IF(VLOOKUP(A27,feries!$B$5:$B$31,1,FALSE)=A27,"férié",""))</f>
        <v>férié</v>
      </c>
      <c r="D27" s="31" t="str">
        <f>IF(AND(A27&gt;=scol!$D$18,A27&lt;=scol!$D$19),"PFE1",IF(AND(A27&gt;=scol!$D$20,A27&lt;=scol!$D$21),"PFE2",""))</f>
        <v/>
      </c>
      <c r="E27" s="32"/>
    </row>
    <row r="28" spans="1:5" ht="94.95" customHeight="1" x14ac:dyDescent="0.3">
      <c r="A28" s="59">
        <f t="shared" si="0"/>
        <v>44502</v>
      </c>
      <c r="B28" s="31" t="str">
        <f>IF(ISNA(MATCH(A28,scol!$D$4:$D$15,1))=TRUE,"",IF(MOD(MATCH(A28,scol!$D$4:$D$15,1),2)=1,"vacances",""))</f>
        <v>vacances</v>
      </c>
      <c r="C28" s="31" t="str">
        <f>IF(ISNA(VLOOKUP(A28,feries!$B$5:$B$31,1,FALSE)),"",IF(VLOOKUP(A28,feries!$B$5:$B$31,1,FALSE)=A28,"férié",""))</f>
        <v/>
      </c>
      <c r="D28" s="31" t="str">
        <f>IF(AND(A28&gt;=scol!$D$18,A28&lt;=scol!$D$19),"PFE1",IF(AND(A28&gt;=scol!$D$20,A28&lt;=scol!$D$21),"PFE2",""))</f>
        <v/>
      </c>
      <c r="E28" s="32"/>
    </row>
    <row r="29" spans="1:5" ht="94.95" customHeight="1" x14ac:dyDescent="0.3">
      <c r="A29" s="59">
        <f t="shared" si="0"/>
        <v>44504</v>
      </c>
      <c r="B29" s="31" t="str">
        <f>IF(ISNA(MATCH(A29,scol!$D$4:$D$15,1))=TRUE,"",IF(MOD(MATCH(A29,scol!$D$4:$D$15,1),2)=1,"vacances",""))</f>
        <v>vacances</v>
      </c>
      <c r="C29" s="31" t="str">
        <f>IF(ISNA(VLOOKUP(A29,feries!$B$5:$B$31,1,FALSE)),"",IF(VLOOKUP(A29,feries!$B$5:$B$31,1,FALSE)=A29,"férié",""))</f>
        <v/>
      </c>
      <c r="D29" s="31" t="str">
        <f>IF(AND(A29&gt;=scol!$D$18,A29&lt;=scol!$D$19),"PFE1",IF(AND(A29&gt;=scol!$D$20,A29&lt;=scol!$D$21),"PFE2",""))</f>
        <v/>
      </c>
      <c r="E29" s="32"/>
    </row>
    <row r="30" spans="1:5" ht="94.95" customHeight="1" x14ac:dyDescent="0.3">
      <c r="A30" s="59">
        <f t="shared" si="0"/>
        <v>44508</v>
      </c>
      <c r="B30" s="31" t="str">
        <f>IF(ISNA(MATCH(A30,scol!$D$4:$D$15,1))=TRUE,"",IF(MOD(MATCH(A30,scol!$D$4:$D$15,1),2)=1,"vacances",""))</f>
        <v/>
      </c>
      <c r="C30" s="31" t="str">
        <f>IF(ISNA(VLOOKUP(A30,feries!$B$5:$B$31,1,FALSE)),"",IF(VLOOKUP(A30,feries!$B$5:$B$31,1,FALSE)=A30,"férié",""))</f>
        <v/>
      </c>
      <c r="D30" s="31" t="str">
        <f>IF(AND(A30&gt;=scol!$D$18,A30&lt;=scol!$D$19),"PFE1",IF(AND(A30&gt;=scol!$D$20,A30&lt;=scol!$D$21),"PFE2",""))</f>
        <v/>
      </c>
      <c r="E30" s="32"/>
    </row>
    <row r="31" spans="1:5" ht="94.95" customHeight="1" x14ac:dyDescent="0.3">
      <c r="A31" s="59">
        <f t="shared" si="0"/>
        <v>44509</v>
      </c>
      <c r="B31" s="31" t="str">
        <f>IF(ISNA(MATCH(A31,scol!$D$4:$D$15,1))=TRUE,"",IF(MOD(MATCH(A31,scol!$D$4:$D$15,1),2)=1,"vacances",""))</f>
        <v/>
      </c>
      <c r="C31" s="31" t="str">
        <f>IF(ISNA(VLOOKUP(A31,feries!$B$5:$B$31,1,FALSE)),"",IF(VLOOKUP(A31,feries!$B$5:$B$31,1,FALSE)=A31,"férié",""))</f>
        <v/>
      </c>
      <c r="D31" s="31" t="str">
        <f>IF(AND(A31&gt;=scol!$D$18,A31&lt;=scol!$D$19),"PFE1",IF(AND(A31&gt;=scol!$D$20,A31&lt;=scol!$D$21),"PFE2",""))</f>
        <v/>
      </c>
      <c r="E31" s="32"/>
    </row>
    <row r="32" spans="1:5" ht="94.95" customHeight="1" x14ac:dyDescent="0.3">
      <c r="A32" s="59">
        <f t="shared" si="0"/>
        <v>44511</v>
      </c>
      <c r="B32" s="31" t="str">
        <f>IF(ISNA(MATCH(A32,scol!$D$4:$D$15,1))=TRUE,"",IF(MOD(MATCH(A32,scol!$D$4:$D$15,1),2)=1,"vacances",""))</f>
        <v/>
      </c>
      <c r="C32" s="31" t="str">
        <f>IF(ISNA(VLOOKUP(A32,feries!$B$5:$B$31,1,FALSE)),"",IF(VLOOKUP(A32,feries!$B$5:$B$31,1,FALSE)=A32,"férié",""))</f>
        <v>férié</v>
      </c>
      <c r="D32" s="31" t="str">
        <f>IF(AND(A32&gt;=scol!$D$18,A32&lt;=scol!$D$19),"PFE1",IF(AND(A32&gt;=scol!$D$20,A32&lt;=scol!$D$21),"PFE2",""))</f>
        <v/>
      </c>
      <c r="E32" s="32"/>
    </row>
    <row r="33" spans="1:5" ht="94.95" customHeight="1" x14ac:dyDescent="0.3">
      <c r="A33" s="59">
        <f t="shared" si="0"/>
        <v>44515</v>
      </c>
      <c r="B33" s="31" t="str">
        <f>IF(ISNA(MATCH(A33,scol!$D$4:$D$15,1))=TRUE,"",IF(MOD(MATCH(A33,scol!$D$4:$D$15,1),2)=1,"vacances",""))</f>
        <v/>
      </c>
      <c r="C33" s="31" t="str">
        <f>IF(ISNA(VLOOKUP(A33,feries!$B$5:$B$31,1,FALSE)),"",IF(VLOOKUP(A33,feries!$B$5:$B$31,1,FALSE)=A33,"férié",""))</f>
        <v/>
      </c>
      <c r="D33" s="31" t="str">
        <f>IF(AND(A33&gt;=scol!$D$18,A33&lt;=scol!$D$19),"PFE1",IF(AND(A33&gt;=scol!$D$20,A33&lt;=scol!$D$21),"PFE2",""))</f>
        <v/>
      </c>
      <c r="E33" s="32"/>
    </row>
    <row r="34" spans="1:5" ht="94.95" customHeight="1" x14ac:dyDescent="0.3">
      <c r="A34" s="59">
        <f t="shared" si="0"/>
        <v>44516</v>
      </c>
      <c r="B34" s="31" t="str">
        <f>IF(ISNA(MATCH(A34,scol!$D$4:$D$15,1))=TRUE,"",IF(MOD(MATCH(A34,scol!$D$4:$D$15,1),2)=1,"vacances",""))</f>
        <v/>
      </c>
      <c r="C34" s="31" t="str">
        <f>IF(ISNA(VLOOKUP(A34,feries!$B$5:$B$31,1,FALSE)),"",IF(VLOOKUP(A34,feries!$B$5:$B$31,1,FALSE)=A34,"férié",""))</f>
        <v/>
      </c>
      <c r="D34" s="31" t="str">
        <f>IF(AND(A34&gt;=scol!$D$18,A34&lt;=scol!$D$19),"PFE1",IF(AND(A34&gt;=scol!$D$20,A34&lt;=scol!$D$21),"PFE2",""))</f>
        <v/>
      </c>
      <c r="E34" s="32"/>
    </row>
    <row r="35" spans="1:5" ht="94.95" customHeight="1" x14ac:dyDescent="0.3">
      <c r="A35" s="59">
        <f t="shared" si="0"/>
        <v>44518</v>
      </c>
      <c r="B35" s="31" t="str">
        <f>IF(ISNA(MATCH(A35,scol!$D$4:$D$15,1))=TRUE,"",IF(MOD(MATCH(A35,scol!$D$4:$D$15,1),2)=1,"vacances",""))</f>
        <v/>
      </c>
      <c r="C35" s="31" t="str">
        <f>IF(ISNA(VLOOKUP(A35,feries!$B$5:$B$31,1,FALSE)),"",IF(VLOOKUP(A35,feries!$B$5:$B$31,1,FALSE)=A35,"férié",""))</f>
        <v/>
      </c>
      <c r="D35" s="31" t="str">
        <f>IF(AND(A35&gt;=scol!$D$18,A35&lt;=scol!$D$19),"PFE1",IF(AND(A35&gt;=scol!$D$20,A35&lt;=scol!$D$21),"PFE2",""))</f>
        <v/>
      </c>
      <c r="E35" s="32"/>
    </row>
    <row r="36" spans="1:5" ht="94.95" customHeight="1" x14ac:dyDescent="0.3">
      <c r="A36" s="59">
        <f t="shared" si="0"/>
        <v>44522</v>
      </c>
      <c r="B36" s="31" t="str">
        <f>IF(ISNA(MATCH(A36,scol!$D$4:$D$15,1))=TRUE,"",IF(MOD(MATCH(A36,scol!$D$4:$D$15,1),2)=1,"vacances",""))</f>
        <v/>
      </c>
      <c r="C36" s="31" t="str">
        <f>IF(ISNA(VLOOKUP(A36,feries!$B$5:$B$31,1,FALSE)),"",IF(VLOOKUP(A36,feries!$B$5:$B$31,1,FALSE)=A36,"férié",""))</f>
        <v/>
      </c>
      <c r="D36" s="31" t="str">
        <f>IF(AND(A36&gt;=scol!$D$18,A36&lt;=scol!$D$19),"PFE1",IF(AND(A36&gt;=scol!$D$20,A36&lt;=scol!$D$21),"PFE2",""))</f>
        <v/>
      </c>
      <c r="E36" s="32"/>
    </row>
    <row r="37" spans="1:5" ht="94.95" customHeight="1" x14ac:dyDescent="0.3">
      <c r="A37" s="59">
        <f t="shared" si="0"/>
        <v>44523</v>
      </c>
      <c r="B37" s="31" t="str">
        <f>IF(ISNA(MATCH(A37,scol!$D$4:$D$15,1))=TRUE,"",IF(MOD(MATCH(A37,scol!$D$4:$D$15,1),2)=1,"vacances",""))</f>
        <v/>
      </c>
      <c r="C37" s="31" t="str">
        <f>IF(ISNA(VLOOKUP(A37,feries!$B$5:$B$31,1,FALSE)),"",IF(VLOOKUP(A37,feries!$B$5:$B$31,1,FALSE)=A37,"férié",""))</f>
        <v/>
      </c>
      <c r="D37" s="31" t="str">
        <f>IF(AND(A37&gt;=scol!$D$18,A37&lt;=scol!$D$19),"PFE1",IF(AND(A37&gt;=scol!$D$20,A37&lt;=scol!$D$21),"PFE2",""))</f>
        <v/>
      </c>
      <c r="E37" s="32"/>
    </row>
    <row r="38" spans="1:5" ht="94.95" customHeight="1" x14ac:dyDescent="0.3">
      <c r="A38" s="59">
        <f t="shared" si="0"/>
        <v>44525</v>
      </c>
      <c r="B38" s="31" t="str">
        <f>IF(ISNA(MATCH(A38,scol!$D$4:$D$15,1))=TRUE,"",IF(MOD(MATCH(A38,scol!$D$4:$D$15,1),2)=1,"vacances",""))</f>
        <v/>
      </c>
      <c r="C38" s="31" t="str">
        <f>IF(ISNA(VLOOKUP(A38,feries!$B$5:$B$31,1,FALSE)),"",IF(VLOOKUP(A38,feries!$B$5:$B$31,1,FALSE)=A38,"férié",""))</f>
        <v/>
      </c>
      <c r="D38" s="31" t="str">
        <f>IF(AND(A38&gt;=scol!$D$18,A38&lt;=scol!$D$19),"PFE1",IF(AND(A38&gt;=scol!$D$20,A38&lt;=scol!$D$21),"PFE2",""))</f>
        <v/>
      </c>
      <c r="E38" s="32"/>
    </row>
    <row r="39" spans="1:5" ht="94.95" customHeight="1" x14ac:dyDescent="0.3">
      <c r="A39" s="59">
        <f t="shared" si="0"/>
        <v>44529</v>
      </c>
      <c r="B39" s="31" t="str">
        <f>IF(ISNA(MATCH(A39,scol!$D$4:$D$15,1))=TRUE,"",IF(MOD(MATCH(A39,scol!$D$4:$D$15,1),2)=1,"vacances",""))</f>
        <v/>
      </c>
      <c r="C39" s="31" t="str">
        <f>IF(ISNA(VLOOKUP(A39,feries!$B$5:$B$31,1,FALSE)),"",IF(VLOOKUP(A39,feries!$B$5:$B$31,1,FALSE)=A39,"férié",""))</f>
        <v/>
      </c>
      <c r="D39" s="31" t="str">
        <f>IF(AND(A39&gt;=scol!$D$18,A39&lt;=scol!$D$19),"PFE1",IF(AND(A39&gt;=scol!$D$20,A39&lt;=scol!$D$21),"PFE2",""))</f>
        <v/>
      </c>
      <c r="E39" s="32"/>
    </row>
    <row r="40" spans="1:5" ht="94.95" customHeight="1" x14ac:dyDescent="0.3">
      <c r="A40" s="59">
        <f t="shared" si="0"/>
        <v>44530</v>
      </c>
      <c r="B40" s="31" t="str">
        <f>IF(ISNA(MATCH(A40,scol!$D$4:$D$15,1))=TRUE,"",IF(MOD(MATCH(A40,scol!$D$4:$D$15,1),2)=1,"vacances",""))</f>
        <v/>
      </c>
      <c r="C40" s="31" t="str">
        <f>IF(ISNA(VLOOKUP(A40,feries!$B$5:$B$31,1,FALSE)),"",IF(VLOOKUP(A40,feries!$B$5:$B$31,1,FALSE)=A40,"férié",""))</f>
        <v/>
      </c>
      <c r="D40" s="31" t="str">
        <f>IF(AND(A40&gt;=scol!$D$18,A40&lt;=scol!$D$19),"PFE1",IF(AND(A40&gt;=scol!$D$20,A40&lt;=scol!$D$21),"PFE2",""))</f>
        <v/>
      </c>
      <c r="E40" s="32"/>
    </row>
    <row r="41" spans="1:5" ht="94.95" customHeight="1" x14ac:dyDescent="0.3">
      <c r="A41" s="59">
        <f t="shared" si="0"/>
        <v>44532</v>
      </c>
      <c r="B41" s="31" t="str">
        <f>IF(ISNA(MATCH(A41,scol!$D$4:$D$15,1))=TRUE,"",IF(MOD(MATCH(A41,scol!$D$4:$D$15,1),2)=1,"vacances",""))</f>
        <v/>
      </c>
      <c r="C41" s="31" t="str">
        <f>IF(ISNA(VLOOKUP(A41,feries!$B$5:$B$31,1,FALSE)),"",IF(VLOOKUP(A41,feries!$B$5:$B$31,1,FALSE)=A41,"férié",""))</f>
        <v/>
      </c>
      <c r="D41" s="31" t="str">
        <f>IF(AND(A41&gt;=scol!$D$18,A41&lt;=scol!$D$19),"PFE1",IF(AND(A41&gt;=scol!$D$20,A41&lt;=scol!$D$21),"PFE2",""))</f>
        <v/>
      </c>
      <c r="E41" s="32"/>
    </row>
    <row r="42" spans="1:5" ht="94.95" customHeight="1" x14ac:dyDescent="0.3">
      <c r="A42" s="59">
        <f t="shared" si="0"/>
        <v>44536</v>
      </c>
      <c r="B42" s="31" t="str">
        <f>IF(ISNA(MATCH(A42,scol!$D$4:$D$15,1))=TRUE,"",IF(MOD(MATCH(A42,scol!$D$4:$D$15,1),2)=1,"vacances",""))</f>
        <v/>
      </c>
      <c r="C42" s="31" t="str">
        <f>IF(ISNA(VLOOKUP(A42,feries!$B$5:$B$31,1,FALSE)),"",IF(VLOOKUP(A42,feries!$B$5:$B$31,1,FALSE)=A42,"férié",""))</f>
        <v/>
      </c>
      <c r="D42" s="31" t="str">
        <f>IF(AND(A42&gt;=scol!$D$18,A42&lt;=scol!$D$19),"PFE1",IF(AND(A42&gt;=scol!$D$20,A42&lt;=scol!$D$21),"PFE2",""))</f>
        <v/>
      </c>
      <c r="E42" s="32"/>
    </row>
    <row r="43" spans="1:5" ht="94.95" customHeight="1" x14ac:dyDescent="0.3">
      <c r="A43" s="59">
        <f t="shared" si="0"/>
        <v>44537</v>
      </c>
      <c r="B43" s="31" t="str">
        <f>IF(ISNA(MATCH(A43,scol!$D$4:$D$15,1))=TRUE,"",IF(MOD(MATCH(A43,scol!$D$4:$D$15,1),2)=1,"vacances",""))</f>
        <v/>
      </c>
      <c r="C43" s="31" t="str">
        <f>IF(ISNA(VLOOKUP(A43,feries!$B$5:$B$31,1,FALSE)),"",IF(VLOOKUP(A43,feries!$B$5:$B$31,1,FALSE)=A43,"férié",""))</f>
        <v/>
      </c>
      <c r="D43" s="31" t="str">
        <f>IF(AND(A43&gt;=scol!$D$18,A43&lt;=scol!$D$19),"PFE1",IF(AND(A43&gt;=scol!$D$20,A43&lt;=scol!$D$21),"PFE2",""))</f>
        <v/>
      </c>
      <c r="E43" s="32"/>
    </row>
    <row r="44" spans="1:5" ht="94.95" customHeight="1" x14ac:dyDescent="0.3">
      <c r="A44" s="59">
        <f t="shared" si="0"/>
        <v>44539</v>
      </c>
      <c r="B44" s="31" t="str">
        <f>IF(ISNA(MATCH(A44,scol!$D$4:$D$15,1))=TRUE,"",IF(MOD(MATCH(A44,scol!$D$4:$D$15,1),2)=1,"vacances",""))</f>
        <v/>
      </c>
      <c r="C44" s="31" t="str">
        <f>IF(ISNA(VLOOKUP(A44,feries!$B$5:$B$31,1,FALSE)),"",IF(VLOOKUP(A44,feries!$B$5:$B$31,1,FALSE)=A44,"férié",""))</f>
        <v/>
      </c>
      <c r="D44" s="31" t="str">
        <f>IF(AND(A44&gt;=scol!$D$18,A44&lt;=scol!$D$19),"PFE1",IF(AND(A44&gt;=scol!$D$20,A44&lt;=scol!$D$21),"PFE2",""))</f>
        <v/>
      </c>
      <c r="E44" s="32"/>
    </row>
    <row r="45" spans="1:5" ht="94.95" customHeight="1" x14ac:dyDescent="0.3">
      <c r="A45" s="59">
        <f t="shared" si="0"/>
        <v>44543</v>
      </c>
      <c r="B45" s="31" t="str">
        <f>IF(ISNA(MATCH(A45,scol!$D$4:$D$15,1))=TRUE,"",IF(MOD(MATCH(A45,scol!$D$4:$D$15,1),2)=1,"vacances",""))</f>
        <v/>
      </c>
      <c r="C45" s="31" t="str">
        <f>IF(ISNA(VLOOKUP(A45,feries!$B$5:$B$31,1,FALSE)),"",IF(VLOOKUP(A45,feries!$B$5:$B$31,1,FALSE)=A45,"férié",""))</f>
        <v/>
      </c>
      <c r="D45" s="31" t="str">
        <f>IF(AND(A45&gt;=scol!$D$18,A45&lt;=scol!$D$19),"PFE1",IF(AND(A45&gt;=scol!$D$20,A45&lt;=scol!$D$21),"PFE2",""))</f>
        <v/>
      </c>
      <c r="E45" s="32"/>
    </row>
    <row r="46" spans="1:5" ht="94.95" customHeight="1" x14ac:dyDescent="0.3">
      <c r="A46" s="59">
        <f t="shared" si="0"/>
        <v>44544</v>
      </c>
      <c r="B46" s="31" t="str">
        <f>IF(ISNA(MATCH(A46,scol!$D$4:$D$15,1))=TRUE,"",IF(MOD(MATCH(A46,scol!$D$4:$D$15,1),2)=1,"vacances",""))</f>
        <v/>
      </c>
      <c r="C46" s="31" t="str">
        <f>IF(ISNA(VLOOKUP(A46,feries!$B$5:$B$31,1,FALSE)),"",IF(VLOOKUP(A46,feries!$B$5:$B$31,1,FALSE)=A46,"férié",""))</f>
        <v/>
      </c>
      <c r="D46" s="31" t="str">
        <f>IF(AND(A46&gt;=scol!$D$18,A46&lt;=scol!$D$19),"PFE1",IF(AND(A46&gt;=scol!$D$20,A46&lt;=scol!$D$21),"PFE2",""))</f>
        <v/>
      </c>
      <c r="E46" s="32"/>
    </row>
    <row r="47" spans="1:5" ht="94.95" customHeight="1" x14ac:dyDescent="0.3">
      <c r="A47" s="59">
        <f t="shared" si="0"/>
        <v>44546</v>
      </c>
      <c r="B47" s="31" t="str">
        <f>IF(ISNA(MATCH(A47,scol!$D$4:$D$15,1))=TRUE,"",IF(MOD(MATCH(A47,scol!$D$4:$D$15,1),2)=1,"vacances",""))</f>
        <v/>
      </c>
      <c r="C47" s="31" t="str">
        <f>IF(ISNA(VLOOKUP(A47,feries!$B$5:$B$31,1,FALSE)),"",IF(VLOOKUP(A47,feries!$B$5:$B$31,1,FALSE)=A47,"férié",""))</f>
        <v/>
      </c>
      <c r="D47" s="31" t="str">
        <f>IF(AND(A47&gt;=scol!$D$18,A47&lt;=scol!$D$19),"PFE1",IF(AND(A47&gt;=scol!$D$20,A47&lt;=scol!$D$21),"PFE2",""))</f>
        <v/>
      </c>
      <c r="E47" s="32"/>
    </row>
    <row r="48" spans="1:5" ht="94.95" customHeight="1" x14ac:dyDescent="0.3">
      <c r="A48" s="59">
        <f t="shared" si="0"/>
        <v>44550</v>
      </c>
      <c r="B48" s="31" t="str">
        <f>IF(ISNA(MATCH(A48,scol!$D$4:$D$15,1))=TRUE,"",IF(MOD(MATCH(A48,scol!$D$4:$D$15,1),2)=1,"vacances",""))</f>
        <v>vacances</v>
      </c>
      <c r="C48" s="31" t="str">
        <f>IF(ISNA(VLOOKUP(A48,feries!$B$5:$B$31,1,FALSE)),"",IF(VLOOKUP(A48,feries!$B$5:$B$31,1,FALSE)=A48,"férié",""))</f>
        <v/>
      </c>
      <c r="D48" s="31" t="str">
        <f>IF(AND(A48&gt;=scol!$D$18,A48&lt;=scol!$D$19),"PFE1",IF(AND(A48&gt;=scol!$D$20,A48&lt;=scol!$D$21),"PFE2",""))</f>
        <v/>
      </c>
      <c r="E48" s="32"/>
    </row>
    <row r="49" spans="1:5" ht="94.95" customHeight="1" x14ac:dyDescent="0.3">
      <c r="A49" s="59">
        <f t="shared" si="0"/>
        <v>44551</v>
      </c>
      <c r="B49" s="31" t="str">
        <f>IF(ISNA(MATCH(A49,scol!$D$4:$D$15,1))=TRUE,"",IF(MOD(MATCH(A49,scol!$D$4:$D$15,1),2)=1,"vacances",""))</f>
        <v>vacances</v>
      </c>
      <c r="C49" s="31" t="str">
        <f>IF(ISNA(VLOOKUP(A49,feries!$B$5:$B$31,1,FALSE)),"",IF(VLOOKUP(A49,feries!$B$5:$B$31,1,FALSE)=A49,"férié",""))</f>
        <v/>
      </c>
      <c r="D49" s="31" t="str">
        <f>IF(AND(A49&gt;=scol!$D$18,A49&lt;=scol!$D$19),"PFE1",IF(AND(A49&gt;=scol!$D$20,A49&lt;=scol!$D$21),"PFE2",""))</f>
        <v/>
      </c>
      <c r="E49" s="32"/>
    </row>
    <row r="50" spans="1:5" ht="94.95" customHeight="1" x14ac:dyDescent="0.3">
      <c r="A50" s="59">
        <f t="shared" si="0"/>
        <v>44553</v>
      </c>
      <c r="B50" s="31" t="str">
        <f>IF(ISNA(MATCH(A50,scol!$D$4:$D$15,1))=TRUE,"",IF(MOD(MATCH(A50,scol!$D$4:$D$15,1),2)=1,"vacances",""))</f>
        <v>vacances</v>
      </c>
      <c r="C50" s="31" t="str">
        <f>IF(ISNA(VLOOKUP(A50,feries!$B$5:$B$31,1,FALSE)),"",IF(VLOOKUP(A50,feries!$B$5:$B$31,1,FALSE)=A50,"férié",""))</f>
        <v/>
      </c>
      <c r="D50" s="31" t="str">
        <f>IF(AND(A50&gt;=scol!$D$18,A50&lt;=scol!$D$19),"PFE1",IF(AND(A50&gt;=scol!$D$20,A50&lt;=scol!$D$21),"PFE2",""))</f>
        <v/>
      </c>
      <c r="E50" s="32"/>
    </row>
    <row r="51" spans="1:5" ht="94.95" customHeight="1" x14ac:dyDescent="0.3">
      <c r="A51" s="59">
        <f t="shared" si="0"/>
        <v>44557</v>
      </c>
      <c r="B51" s="31" t="str">
        <f>IF(ISNA(MATCH(A51,scol!$D$4:$D$15,1))=TRUE,"",IF(MOD(MATCH(A51,scol!$D$4:$D$15,1),2)=1,"vacances",""))</f>
        <v>vacances</v>
      </c>
      <c r="C51" s="31" t="str">
        <f>IF(ISNA(VLOOKUP(A51,feries!$B$5:$B$31,1,FALSE)),"",IF(VLOOKUP(A51,feries!$B$5:$B$31,1,FALSE)=A51,"férié",""))</f>
        <v/>
      </c>
      <c r="D51" s="31" t="str">
        <f>IF(AND(A51&gt;=scol!$D$18,A51&lt;=scol!$D$19),"PFE1",IF(AND(A51&gt;=scol!$D$20,A51&lt;=scol!$D$21),"PFE2",""))</f>
        <v/>
      </c>
      <c r="E51" s="32"/>
    </row>
    <row r="52" spans="1:5" ht="94.95" customHeight="1" x14ac:dyDescent="0.3">
      <c r="A52" s="59">
        <f t="shared" si="0"/>
        <v>44558</v>
      </c>
      <c r="B52" s="31" t="str">
        <f>IF(ISNA(MATCH(A52,scol!$D$4:$D$15,1))=TRUE,"",IF(MOD(MATCH(A52,scol!$D$4:$D$15,1),2)=1,"vacances",""))</f>
        <v>vacances</v>
      </c>
      <c r="C52" s="31" t="str">
        <f>IF(ISNA(VLOOKUP(A52,feries!$B$5:$B$31,1,FALSE)),"",IF(VLOOKUP(A52,feries!$B$5:$B$31,1,FALSE)=A52,"férié",""))</f>
        <v/>
      </c>
      <c r="D52" s="31" t="str">
        <f>IF(AND(A52&gt;=scol!$D$18,A52&lt;=scol!$D$19),"PFE1",IF(AND(A52&gt;=scol!$D$20,A52&lt;=scol!$D$21),"PFE2",""))</f>
        <v/>
      </c>
      <c r="E52" s="32"/>
    </row>
    <row r="53" spans="1:5" ht="94.95" customHeight="1" x14ac:dyDescent="0.3">
      <c r="A53" s="59">
        <f t="shared" si="0"/>
        <v>44560</v>
      </c>
      <c r="B53" s="31" t="str">
        <f>IF(ISNA(MATCH(A53,scol!$D$4:$D$15,1))=TRUE,"",IF(MOD(MATCH(A53,scol!$D$4:$D$15,1),2)=1,"vacances",""))</f>
        <v>vacances</v>
      </c>
      <c r="C53" s="31" t="str">
        <f>IF(ISNA(VLOOKUP(A53,feries!$B$5:$B$31,1,FALSE)),"",IF(VLOOKUP(A53,feries!$B$5:$B$31,1,FALSE)=A53,"férié",""))</f>
        <v/>
      </c>
      <c r="D53" s="31" t="str">
        <f>IF(AND(A53&gt;=scol!$D$18,A53&lt;=scol!$D$19),"PFE1",IF(AND(A53&gt;=scol!$D$20,A53&lt;=scol!$D$21),"PFE2",""))</f>
        <v/>
      </c>
      <c r="E53" s="32"/>
    </row>
    <row r="54" spans="1:5" ht="94.95" customHeight="1" x14ac:dyDescent="0.3">
      <c r="A54" s="59">
        <f t="shared" si="0"/>
        <v>44564</v>
      </c>
      <c r="B54" s="31" t="str">
        <f>IF(ISNA(MATCH(A54,scol!$D$4:$D$15,1))=TRUE,"",IF(MOD(MATCH(A54,scol!$D$4:$D$15,1),2)=1,"vacances",""))</f>
        <v/>
      </c>
      <c r="C54" s="31" t="str">
        <f>IF(ISNA(VLOOKUP(A54,feries!$B$5:$B$31,1,FALSE)),"",IF(VLOOKUP(A54,feries!$B$5:$B$31,1,FALSE)=A54,"férié",""))</f>
        <v/>
      </c>
      <c r="D54" s="31" t="str">
        <f>IF(AND(A54&gt;=scol!$D$18,A54&lt;=scol!$D$19),"PFE1",IF(AND(A54&gt;=scol!$D$20,A54&lt;=scol!$D$21),"PFE2",""))</f>
        <v/>
      </c>
      <c r="E54" s="32"/>
    </row>
    <row r="55" spans="1:5" ht="94.95" customHeight="1" x14ac:dyDescent="0.3">
      <c r="A55" s="59">
        <f t="shared" si="0"/>
        <v>44565</v>
      </c>
      <c r="B55" s="31" t="str">
        <f>IF(ISNA(MATCH(A55,scol!$D$4:$D$15,1))=TRUE,"",IF(MOD(MATCH(A55,scol!$D$4:$D$15,1),2)=1,"vacances",""))</f>
        <v/>
      </c>
      <c r="C55" s="31" t="str">
        <f>IF(ISNA(VLOOKUP(A55,feries!$B$5:$B$31,1,FALSE)),"",IF(VLOOKUP(A55,feries!$B$5:$B$31,1,FALSE)=A55,"férié",""))</f>
        <v/>
      </c>
      <c r="D55" s="31" t="str">
        <f>IF(AND(A55&gt;=scol!$D$18,A55&lt;=scol!$D$19),"PFE1",IF(AND(A55&gt;=scol!$D$20,A55&lt;=scol!$D$21),"PFE2",""))</f>
        <v/>
      </c>
      <c r="E55" s="32"/>
    </row>
    <row r="56" spans="1:5" ht="94.95" customHeight="1" x14ac:dyDescent="0.3">
      <c r="A56" s="59">
        <f t="shared" si="0"/>
        <v>44567</v>
      </c>
      <c r="B56" s="31" t="str">
        <f>IF(ISNA(MATCH(A56,scol!$D$4:$D$15,1))=TRUE,"",IF(MOD(MATCH(A56,scol!$D$4:$D$15,1),2)=1,"vacances",""))</f>
        <v/>
      </c>
      <c r="C56" s="31" t="str">
        <f>IF(ISNA(VLOOKUP(A56,feries!$B$5:$B$31,1,FALSE)),"",IF(VLOOKUP(A56,feries!$B$5:$B$31,1,FALSE)=A56,"férié",""))</f>
        <v/>
      </c>
      <c r="D56" s="31" t="str">
        <f>IF(AND(A56&gt;=scol!$D$18,A56&lt;=scol!$D$19),"PFE1",IF(AND(A56&gt;=scol!$D$20,A56&lt;=scol!$D$21),"PFE2",""))</f>
        <v/>
      </c>
      <c r="E56" s="32"/>
    </row>
    <row r="57" spans="1:5" ht="94.95" customHeight="1" x14ac:dyDescent="0.3">
      <c r="A57" s="59">
        <f t="shared" si="0"/>
        <v>44571</v>
      </c>
      <c r="B57" s="31" t="str">
        <f>IF(ISNA(MATCH(A57,scol!$D$4:$D$15,1))=TRUE,"",IF(MOD(MATCH(A57,scol!$D$4:$D$15,1),2)=1,"vacances",""))</f>
        <v/>
      </c>
      <c r="C57" s="31" t="str">
        <f>IF(ISNA(VLOOKUP(A57,feries!$B$5:$B$31,1,FALSE)),"",IF(VLOOKUP(A57,feries!$B$5:$B$31,1,FALSE)=A57,"férié",""))</f>
        <v/>
      </c>
      <c r="D57" s="31" t="str">
        <f>IF(AND(A57&gt;=scol!$D$18,A57&lt;=scol!$D$19),"PFE1",IF(AND(A57&gt;=scol!$D$20,A57&lt;=scol!$D$21),"PFE2",""))</f>
        <v/>
      </c>
      <c r="E57" s="32"/>
    </row>
    <row r="58" spans="1:5" ht="94.95" customHeight="1" x14ac:dyDescent="0.3">
      <c r="A58" s="59">
        <f t="shared" si="0"/>
        <v>44572</v>
      </c>
      <c r="B58" s="31" t="str">
        <f>IF(ISNA(MATCH(A58,scol!$D$4:$D$15,1))=TRUE,"",IF(MOD(MATCH(A58,scol!$D$4:$D$15,1),2)=1,"vacances",""))</f>
        <v/>
      </c>
      <c r="C58" s="31" t="str">
        <f>IF(ISNA(VLOOKUP(A58,feries!$B$5:$B$31,1,FALSE)),"",IF(VLOOKUP(A58,feries!$B$5:$B$31,1,FALSE)=A58,"férié",""))</f>
        <v/>
      </c>
      <c r="D58" s="31" t="str">
        <f>IF(AND(A58&gt;=scol!$D$18,A58&lt;=scol!$D$19),"PFE1",IF(AND(A58&gt;=scol!$D$20,A58&lt;=scol!$D$21),"PFE2",""))</f>
        <v/>
      </c>
      <c r="E58" s="32"/>
    </row>
    <row r="59" spans="1:5" ht="94.95" customHeight="1" x14ac:dyDescent="0.3">
      <c r="A59" s="59">
        <f t="shared" si="0"/>
        <v>44574</v>
      </c>
      <c r="B59" s="31" t="str">
        <f>IF(ISNA(MATCH(A59,scol!$D$4:$D$15,1))=TRUE,"",IF(MOD(MATCH(A59,scol!$D$4:$D$15,1),2)=1,"vacances",""))</f>
        <v/>
      </c>
      <c r="C59" s="31" t="str">
        <f>IF(ISNA(VLOOKUP(A59,feries!$B$5:$B$31,1,FALSE)),"",IF(VLOOKUP(A59,feries!$B$5:$B$31,1,FALSE)=A59,"férié",""))</f>
        <v/>
      </c>
      <c r="D59" s="31" t="str">
        <f>IF(AND(A59&gt;=scol!$D$18,A59&lt;=scol!$D$19),"PFE1",IF(AND(A59&gt;=scol!$D$20,A59&lt;=scol!$D$21),"PFE2",""))</f>
        <v/>
      </c>
      <c r="E59" s="32"/>
    </row>
    <row r="60" spans="1:5" ht="94.95" customHeight="1" x14ac:dyDescent="0.3">
      <c r="A60" s="59">
        <f t="shared" si="0"/>
        <v>44578</v>
      </c>
      <c r="B60" s="31" t="str">
        <f>IF(ISNA(MATCH(A60,scol!$D$4:$D$15,1))=TRUE,"",IF(MOD(MATCH(A60,scol!$D$4:$D$15,1),2)=1,"vacances",""))</f>
        <v/>
      </c>
      <c r="C60" s="31" t="str">
        <f>IF(ISNA(VLOOKUP(A60,feries!$B$5:$B$31,1,FALSE)),"",IF(VLOOKUP(A60,feries!$B$5:$B$31,1,FALSE)=A60,"férié",""))</f>
        <v/>
      </c>
      <c r="D60" s="31" t="str">
        <f>IF(AND(A60&gt;=scol!$D$18,A60&lt;=scol!$D$19),"PFE1",IF(AND(A60&gt;=scol!$D$20,A60&lt;=scol!$D$21),"PFE2",""))</f>
        <v>PFE1</v>
      </c>
      <c r="E60" s="32"/>
    </row>
    <row r="61" spans="1:5" ht="94.95" customHeight="1" x14ac:dyDescent="0.3">
      <c r="A61" s="59">
        <f t="shared" si="0"/>
        <v>44579</v>
      </c>
      <c r="B61" s="31" t="str">
        <f>IF(ISNA(MATCH(A61,scol!$D$4:$D$15,1))=TRUE,"",IF(MOD(MATCH(A61,scol!$D$4:$D$15,1),2)=1,"vacances",""))</f>
        <v/>
      </c>
      <c r="C61" s="31" t="str">
        <f>IF(ISNA(VLOOKUP(A61,feries!$B$5:$B$31,1,FALSE)),"",IF(VLOOKUP(A61,feries!$B$5:$B$31,1,FALSE)=A61,"férié",""))</f>
        <v/>
      </c>
      <c r="D61" s="31" t="str">
        <f>IF(AND(A61&gt;=scol!$D$18,A61&lt;=scol!$D$19),"PFE1",IF(AND(A61&gt;=scol!$D$20,A61&lt;=scol!$D$21),"PFE2",""))</f>
        <v>PFE1</v>
      </c>
      <c r="E61" s="32"/>
    </row>
    <row r="62" spans="1:5" ht="94.95" customHeight="1" x14ac:dyDescent="0.3">
      <c r="A62" s="59">
        <f t="shared" si="0"/>
        <v>44581</v>
      </c>
      <c r="B62" s="31" t="str">
        <f>IF(ISNA(MATCH(A62,scol!$D$4:$D$15,1))=TRUE,"",IF(MOD(MATCH(A62,scol!$D$4:$D$15,1),2)=1,"vacances",""))</f>
        <v/>
      </c>
      <c r="C62" s="31" t="str">
        <f>IF(ISNA(VLOOKUP(A62,feries!$B$5:$B$31,1,FALSE)),"",IF(VLOOKUP(A62,feries!$B$5:$B$31,1,FALSE)=A62,"férié",""))</f>
        <v/>
      </c>
      <c r="D62" s="31" t="str">
        <f>IF(AND(A62&gt;=scol!$D$18,A62&lt;=scol!$D$19),"PFE1",IF(AND(A62&gt;=scol!$D$20,A62&lt;=scol!$D$21),"PFE2",""))</f>
        <v>PFE1</v>
      </c>
      <c r="E62" s="32"/>
    </row>
    <row r="63" spans="1:5" ht="94.95" customHeight="1" x14ac:dyDescent="0.3">
      <c r="A63" s="59">
        <f t="shared" si="0"/>
        <v>44585</v>
      </c>
      <c r="B63" s="31" t="str">
        <f>IF(ISNA(MATCH(A63,scol!$D$4:$D$15,1))=TRUE,"",IF(MOD(MATCH(A63,scol!$D$4:$D$15,1),2)=1,"vacances",""))</f>
        <v/>
      </c>
      <c r="C63" s="31" t="str">
        <f>IF(ISNA(VLOOKUP(A63,feries!$B$5:$B$31,1,FALSE)),"",IF(VLOOKUP(A63,feries!$B$5:$B$31,1,FALSE)=A63,"férié",""))</f>
        <v/>
      </c>
      <c r="D63" s="31" t="str">
        <f>IF(AND(A63&gt;=scol!$D$18,A63&lt;=scol!$D$19),"PFE1",IF(AND(A63&gt;=scol!$D$20,A63&lt;=scol!$D$21),"PFE2",""))</f>
        <v>PFE1</v>
      </c>
      <c r="E63" s="32"/>
    </row>
    <row r="64" spans="1:5" ht="94.95" customHeight="1" x14ac:dyDescent="0.3">
      <c r="A64" s="59">
        <f t="shared" si="0"/>
        <v>44586</v>
      </c>
      <c r="B64" s="31" t="str">
        <f>IF(ISNA(MATCH(A64,scol!$D$4:$D$15,1))=TRUE,"",IF(MOD(MATCH(A64,scol!$D$4:$D$15,1),2)=1,"vacances",""))</f>
        <v/>
      </c>
      <c r="C64" s="31" t="str">
        <f>IF(ISNA(VLOOKUP(A64,feries!$B$5:$B$31,1,FALSE)),"",IF(VLOOKUP(A64,feries!$B$5:$B$31,1,FALSE)=A64,"férié",""))</f>
        <v/>
      </c>
      <c r="D64" s="31" t="str">
        <f>IF(AND(A64&gt;=scol!$D$18,A64&lt;=scol!$D$19),"PFE1",IF(AND(A64&gt;=scol!$D$20,A64&lt;=scol!$D$21),"PFE2",""))</f>
        <v>PFE1</v>
      </c>
      <c r="E64" s="32"/>
    </row>
    <row r="65" spans="1:5" ht="94.95" customHeight="1" x14ac:dyDescent="0.3">
      <c r="A65" s="59">
        <f t="shared" si="0"/>
        <v>44588</v>
      </c>
      <c r="B65" s="31" t="str">
        <f>IF(ISNA(MATCH(A65,scol!$D$4:$D$15,1))=TRUE,"",IF(MOD(MATCH(A65,scol!$D$4:$D$15,1),2)=1,"vacances",""))</f>
        <v/>
      </c>
      <c r="C65" s="31" t="str">
        <f>IF(ISNA(VLOOKUP(A65,feries!$B$5:$B$31,1,FALSE)),"",IF(VLOOKUP(A65,feries!$B$5:$B$31,1,FALSE)=A65,"férié",""))</f>
        <v/>
      </c>
      <c r="D65" s="31" t="str">
        <f>IF(AND(A65&gt;=scol!$D$18,A65&lt;=scol!$D$19),"PFE1",IF(AND(A65&gt;=scol!$D$20,A65&lt;=scol!$D$21),"PFE2",""))</f>
        <v>PFE1</v>
      </c>
      <c r="E65" s="32"/>
    </row>
    <row r="66" spans="1:5" ht="94.95" customHeight="1" x14ac:dyDescent="0.3">
      <c r="A66" s="59">
        <f t="shared" si="0"/>
        <v>44592</v>
      </c>
      <c r="B66" s="31" t="str">
        <f>IF(ISNA(MATCH(A66,scol!$D$4:$D$15,1))=TRUE,"",IF(MOD(MATCH(A66,scol!$D$4:$D$15,1),2)=1,"vacances",""))</f>
        <v/>
      </c>
      <c r="C66" s="31" t="str">
        <f>IF(ISNA(VLOOKUP(A66,feries!$B$5:$B$31,1,FALSE)),"",IF(VLOOKUP(A66,feries!$B$5:$B$31,1,FALSE)=A66,"férié",""))</f>
        <v/>
      </c>
      <c r="D66" s="31" t="str">
        <f>IF(AND(A66&gt;=scol!$D$18,A66&lt;=scol!$D$19),"PFE1",IF(AND(A66&gt;=scol!$D$20,A66&lt;=scol!$D$21),"PFE2",""))</f>
        <v>PFE1</v>
      </c>
      <c r="E66" s="32"/>
    </row>
    <row r="67" spans="1:5" ht="94.95" customHeight="1" x14ac:dyDescent="0.3">
      <c r="A67" s="59">
        <f t="shared" si="0"/>
        <v>44593</v>
      </c>
      <c r="B67" s="31" t="str">
        <f>IF(ISNA(MATCH(A67,scol!$D$4:$D$15,1))=TRUE,"",IF(MOD(MATCH(A67,scol!$D$4:$D$15,1),2)=1,"vacances",""))</f>
        <v/>
      </c>
      <c r="C67" s="31" t="str">
        <f>IF(ISNA(VLOOKUP(A67,feries!$B$5:$B$31,1,FALSE)),"",IF(VLOOKUP(A67,feries!$B$5:$B$31,1,FALSE)=A67,"férié",""))</f>
        <v/>
      </c>
      <c r="D67" s="31" t="str">
        <f>IF(AND(A67&gt;=scol!$D$18,A67&lt;=scol!$D$19),"PFE1",IF(AND(A67&gt;=scol!$D$20,A67&lt;=scol!$D$21),"PFE2",""))</f>
        <v>PFE1</v>
      </c>
      <c r="E67" s="32"/>
    </row>
    <row r="68" spans="1:5" ht="94.95" customHeight="1" x14ac:dyDescent="0.3">
      <c r="A68" s="59">
        <f t="shared" ref="A68:A129" si="1">IF(WEEKDAY(A67,2)=4,A67+4,IF(WEEKDAY(A67,2)=1,A67+1,A67+2))</f>
        <v>44595</v>
      </c>
      <c r="B68" s="31" t="str">
        <f>IF(ISNA(MATCH(A68,scol!$D$4:$D$15,1))=TRUE,"",IF(MOD(MATCH(A68,scol!$D$4:$D$15,1),2)=1,"vacances",""))</f>
        <v/>
      </c>
      <c r="C68" s="31" t="str">
        <f>IF(ISNA(VLOOKUP(A68,feries!$B$5:$B$31,1,FALSE)),"",IF(VLOOKUP(A68,feries!$B$5:$B$31,1,FALSE)=A68,"férié",""))</f>
        <v/>
      </c>
      <c r="D68" s="31" t="str">
        <f>IF(AND(A68&gt;=scol!$D$18,A68&lt;=scol!$D$19),"PFE1",IF(AND(A68&gt;=scol!$D$20,A68&lt;=scol!$D$21),"PFE2",""))</f>
        <v>PFE1</v>
      </c>
      <c r="E68" s="32"/>
    </row>
    <row r="69" spans="1:5" ht="94.95" customHeight="1" x14ac:dyDescent="0.3">
      <c r="A69" s="59">
        <f t="shared" si="1"/>
        <v>44599</v>
      </c>
      <c r="B69" s="31" t="str">
        <f>IF(ISNA(MATCH(A69,scol!$D$4:$D$15,1))=TRUE,"",IF(MOD(MATCH(A69,scol!$D$4:$D$15,1),2)=1,"vacances",""))</f>
        <v/>
      </c>
      <c r="C69" s="31" t="str">
        <f>IF(ISNA(VLOOKUP(A69,feries!$B$5:$B$31,1,FALSE)),"",IF(VLOOKUP(A69,feries!$B$5:$B$31,1,FALSE)=A69,"férié",""))</f>
        <v/>
      </c>
      <c r="D69" s="31" t="str">
        <f>IF(AND(A69&gt;=scol!$D$18,A69&lt;=scol!$D$19),"PFE1",IF(AND(A69&gt;=scol!$D$20,A69&lt;=scol!$D$21),"PFE2",""))</f>
        <v>PFE1</v>
      </c>
      <c r="E69" s="32"/>
    </row>
    <row r="70" spans="1:5" ht="94.95" customHeight="1" x14ac:dyDescent="0.3">
      <c r="A70" s="59">
        <f t="shared" si="1"/>
        <v>44600</v>
      </c>
      <c r="B70" s="31" t="str">
        <f>IF(ISNA(MATCH(A70,scol!$D$4:$D$15,1))=TRUE,"",IF(MOD(MATCH(A70,scol!$D$4:$D$15,1),2)=1,"vacances",""))</f>
        <v/>
      </c>
      <c r="C70" s="31" t="str">
        <f>IF(ISNA(VLOOKUP(A70,feries!$B$5:$B$31,1,FALSE)),"",IF(VLOOKUP(A70,feries!$B$5:$B$31,1,FALSE)=A70,"férié",""))</f>
        <v/>
      </c>
      <c r="D70" s="31" t="str">
        <f>IF(AND(A70&gt;=scol!$D$18,A70&lt;=scol!$D$19),"PFE1",IF(AND(A70&gt;=scol!$D$20,A70&lt;=scol!$D$21),"PFE2",""))</f>
        <v>PFE1</v>
      </c>
      <c r="E70" s="32"/>
    </row>
    <row r="71" spans="1:5" ht="94.95" customHeight="1" x14ac:dyDescent="0.3">
      <c r="A71" s="59">
        <f t="shared" si="1"/>
        <v>44602</v>
      </c>
      <c r="B71" s="31" t="str">
        <f>IF(ISNA(MATCH(A71,scol!$D$4:$D$15,1))=TRUE,"",IF(MOD(MATCH(A71,scol!$D$4:$D$15,1),2)=1,"vacances",""))</f>
        <v/>
      </c>
      <c r="C71" s="31" t="str">
        <f>IF(ISNA(VLOOKUP(A71,feries!$B$5:$B$31,1,FALSE)),"",IF(VLOOKUP(A71,feries!$B$5:$B$31,1,FALSE)=A71,"férié",""))</f>
        <v/>
      </c>
      <c r="D71" s="31" t="str">
        <f>IF(AND(A71&gt;=scol!$D$18,A71&lt;=scol!$D$19),"PFE1",IF(AND(A71&gt;=scol!$D$20,A71&lt;=scol!$D$21),"PFE2",""))</f>
        <v>PFE1</v>
      </c>
      <c r="E71" s="32"/>
    </row>
    <row r="72" spans="1:5" ht="94.95" customHeight="1" x14ac:dyDescent="0.3">
      <c r="A72" s="59">
        <f t="shared" si="1"/>
        <v>44606</v>
      </c>
      <c r="B72" s="31" t="str">
        <f>IF(ISNA(MATCH(A72,scol!$D$4:$D$15,1))=TRUE,"",IF(MOD(MATCH(A72,scol!$D$4:$D$15,1),2)=1,"vacances",""))</f>
        <v>vacances</v>
      </c>
      <c r="C72" s="31" t="str">
        <f>IF(ISNA(VLOOKUP(A72,feries!$B$5:$B$31,1,FALSE)),"",IF(VLOOKUP(A72,feries!$B$5:$B$31,1,FALSE)=A72,"férié",""))</f>
        <v/>
      </c>
      <c r="D72" s="31" t="str">
        <f>IF(AND(A72&gt;=scol!$D$18,A72&lt;=scol!$D$19),"PFE1",IF(AND(A72&gt;=scol!$D$20,A72&lt;=scol!$D$21),"PFE2",""))</f>
        <v/>
      </c>
      <c r="E72" s="32"/>
    </row>
    <row r="73" spans="1:5" ht="94.95" customHeight="1" x14ac:dyDescent="0.3">
      <c r="A73" s="59">
        <f t="shared" si="1"/>
        <v>44607</v>
      </c>
      <c r="B73" s="31" t="str">
        <f>IF(ISNA(MATCH(A73,scol!$D$4:$D$15,1))=TRUE,"",IF(MOD(MATCH(A73,scol!$D$4:$D$15,1),2)=1,"vacances",""))</f>
        <v>vacances</v>
      </c>
      <c r="C73" s="31" t="str">
        <f>IF(ISNA(VLOOKUP(A73,feries!$B$5:$B$31,1,FALSE)),"",IF(VLOOKUP(A73,feries!$B$5:$B$31,1,FALSE)=A73,"férié",""))</f>
        <v/>
      </c>
      <c r="D73" s="31" t="str">
        <f>IF(AND(A73&gt;=scol!$D$18,A73&lt;=scol!$D$19),"PFE1",IF(AND(A73&gt;=scol!$D$20,A73&lt;=scol!$D$21),"PFE2",""))</f>
        <v/>
      </c>
      <c r="E73" s="32"/>
    </row>
    <row r="74" spans="1:5" ht="94.95" customHeight="1" x14ac:dyDescent="0.3">
      <c r="A74" s="59">
        <f t="shared" si="1"/>
        <v>44609</v>
      </c>
      <c r="B74" s="31" t="str">
        <f>IF(ISNA(MATCH(A74,scol!$D$4:$D$15,1))=TRUE,"",IF(MOD(MATCH(A74,scol!$D$4:$D$15,1),2)=1,"vacances",""))</f>
        <v>vacances</v>
      </c>
      <c r="C74" s="31" t="str">
        <f>IF(ISNA(VLOOKUP(A74,feries!$B$5:$B$31,1,FALSE)),"",IF(VLOOKUP(A74,feries!$B$5:$B$31,1,FALSE)=A74,"férié",""))</f>
        <v/>
      </c>
      <c r="D74" s="31" t="str">
        <f>IF(AND(A74&gt;=scol!$D$18,A74&lt;=scol!$D$19),"PFE1",IF(AND(A74&gt;=scol!$D$20,A74&lt;=scol!$D$21),"PFE2",""))</f>
        <v/>
      </c>
      <c r="E74" s="32"/>
    </row>
    <row r="75" spans="1:5" ht="94.95" customHeight="1" x14ac:dyDescent="0.3">
      <c r="A75" s="59">
        <f t="shared" si="1"/>
        <v>44613</v>
      </c>
      <c r="B75" s="31" t="str">
        <f>IF(ISNA(MATCH(A75,scol!$D$4:$D$15,1))=TRUE,"",IF(MOD(MATCH(A75,scol!$D$4:$D$15,1),2)=1,"vacances",""))</f>
        <v>vacances</v>
      </c>
      <c r="C75" s="31" t="str">
        <f>IF(ISNA(VLOOKUP(A75,feries!$B$5:$B$31,1,FALSE)),"",IF(VLOOKUP(A75,feries!$B$5:$B$31,1,FALSE)=A75,"férié",""))</f>
        <v/>
      </c>
      <c r="D75" s="31" t="str">
        <f>IF(AND(A75&gt;=scol!$D$18,A75&lt;=scol!$D$19),"PFE1",IF(AND(A75&gt;=scol!$D$20,A75&lt;=scol!$D$21),"PFE2",""))</f>
        <v/>
      </c>
      <c r="E75" s="32"/>
    </row>
    <row r="76" spans="1:5" ht="94.95" customHeight="1" x14ac:dyDescent="0.3">
      <c r="A76" s="59">
        <f t="shared" si="1"/>
        <v>44614</v>
      </c>
      <c r="B76" s="31" t="str">
        <f>IF(ISNA(MATCH(A76,scol!$D$4:$D$15,1))=TRUE,"",IF(MOD(MATCH(A76,scol!$D$4:$D$15,1),2)=1,"vacances",""))</f>
        <v>vacances</v>
      </c>
      <c r="C76" s="31" t="str">
        <f>IF(ISNA(VLOOKUP(A76,feries!$B$5:$B$31,1,FALSE)),"",IF(VLOOKUP(A76,feries!$B$5:$B$31,1,FALSE)=A76,"férié",""))</f>
        <v/>
      </c>
      <c r="D76" s="31" t="str">
        <f>IF(AND(A76&gt;=scol!$D$18,A76&lt;=scol!$D$19),"PFE1",IF(AND(A76&gt;=scol!$D$20,A76&lt;=scol!$D$21),"PFE2",""))</f>
        <v/>
      </c>
      <c r="E76" s="32"/>
    </row>
    <row r="77" spans="1:5" ht="94.95" customHeight="1" x14ac:dyDescent="0.3">
      <c r="A77" s="59">
        <f t="shared" si="1"/>
        <v>44616</v>
      </c>
      <c r="B77" s="31" t="str">
        <f>IF(ISNA(MATCH(A77,scol!$D$4:$D$15,1))=TRUE,"",IF(MOD(MATCH(A77,scol!$D$4:$D$15,1),2)=1,"vacances",""))</f>
        <v>vacances</v>
      </c>
      <c r="C77" s="31" t="str">
        <f>IF(ISNA(VLOOKUP(A77,feries!$B$5:$B$31,1,FALSE)),"",IF(VLOOKUP(A77,feries!$B$5:$B$31,1,FALSE)=A77,"férié",""))</f>
        <v/>
      </c>
      <c r="D77" s="31" t="str">
        <f>IF(AND(A77&gt;=scol!$D$18,A77&lt;=scol!$D$19),"PFE1",IF(AND(A77&gt;=scol!$D$20,A77&lt;=scol!$D$21),"PFE2",""))</f>
        <v/>
      </c>
      <c r="E77" s="32"/>
    </row>
    <row r="78" spans="1:5" ht="94.95" customHeight="1" x14ac:dyDescent="0.3">
      <c r="A78" s="59">
        <f t="shared" si="1"/>
        <v>44620</v>
      </c>
      <c r="B78" s="31" t="str">
        <f>IF(ISNA(MATCH(A78,scol!$D$4:$D$15,1))=TRUE,"",IF(MOD(MATCH(A78,scol!$D$4:$D$15,1),2)=1,"vacances",""))</f>
        <v/>
      </c>
      <c r="C78" s="31" t="str">
        <f>IF(ISNA(VLOOKUP(A78,feries!$B$5:$B$31,1,FALSE)),"",IF(VLOOKUP(A78,feries!$B$5:$B$31,1,FALSE)=A78,"férié",""))</f>
        <v/>
      </c>
      <c r="D78" s="31" t="str">
        <f>IF(AND(A78&gt;=scol!$D$18,A78&lt;=scol!$D$19),"PFE1",IF(AND(A78&gt;=scol!$D$20,A78&lt;=scol!$D$21),"PFE2",""))</f>
        <v/>
      </c>
      <c r="E78" s="32"/>
    </row>
    <row r="79" spans="1:5" ht="94.95" customHeight="1" x14ac:dyDescent="0.3">
      <c r="A79" s="59">
        <f t="shared" si="1"/>
        <v>44621</v>
      </c>
      <c r="B79" s="31" t="str">
        <f>IF(ISNA(MATCH(A79,scol!$D$4:$D$15,1))=TRUE,"",IF(MOD(MATCH(A79,scol!$D$4:$D$15,1),2)=1,"vacances",""))</f>
        <v/>
      </c>
      <c r="C79" s="31" t="str">
        <f>IF(ISNA(VLOOKUP(A79,feries!$B$5:$B$31,1,FALSE)),"",IF(VLOOKUP(A79,feries!$B$5:$B$31,1,FALSE)=A79,"férié",""))</f>
        <v/>
      </c>
      <c r="D79" s="31" t="str">
        <f>IF(AND(A79&gt;=scol!$D$18,A79&lt;=scol!$D$19),"PFE1",IF(AND(A79&gt;=scol!$D$20,A79&lt;=scol!$D$21),"PFE2",""))</f>
        <v/>
      </c>
      <c r="E79" s="32"/>
    </row>
    <row r="80" spans="1:5" ht="94.95" customHeight="1" x14ac:dyDescent="0.3">
      <c r="A80" s="59">
        <f t="shared" si="1"/>
        <v>44623</v>
      </c>
      <c r="B80" s="31" t="str">
        <f>IF(ISNA(MATCH(A80,scol!$D$4:$D$15,1))=TRUE,"",IF(MOD(MATCH(A80,scol!$D$4:$D$15,1),2)=1,"vacances",""))</f>
        <v/>
      </c>
      <c r="C80" s="31" t="str">
        <f>IF(ISNA(VLOOKUP(A80,feries!$B$5:$B$31,1,FALSE)),"",IF(VLOOKUP(A80,feries!$B$5:$B$31,1,FALSE)=A80,"férié",""))</f>
        <v/>
      </c>
      <c r="D80" s="31" t="str">
        <f>IF(AND(A80&gt;=scol!$D$18,A80&lt;=scol!$D$19),"PFE1",IF(AND(A80&gt;=scol!$D$20,A80&lt;=scol!$D$21),"PFE2",""))</f>
        <v/>
      </c>
      <c r="E80" s="32"/>
    </row>
    <row r="81" spans="1:5" ht="94.95" customHeight="1" x14ac:dyDescent="0.3">
      <c r="A81" s="59">
        <f t="shared" si="1"/>
        <v>44627</v>
      </c>
      <c r="B81" s="31" t="str">
        <f>IF(ISNA(MATCH(A81,scol!$D$4:$D$15,1))=TRUE,"",IF(MOD(MATCH(A81,scol!$D$4:$D$15,1),2)=1,"vacances",""))</f>
        <v/>
      </c>
      <c r="C81" s="31" t="str">
        <f>IF(ISNA(VLOOKUP(A81,feries!$B$5:$B$31,1,FALSE)),"",IF(VLOOKUP(A81,feries!$B$5:$B$31,1,FALSE)=A81,"férié",""))</f>
        <v/>
      </c>
      <c r="D81" s="31" t="str">
        <f>IF(AND(A81&gt;=scol!$D$18,A81&lt;=scol!$D$19),"PFE1",IF(AND(A81&gt;=scol!$D$20,A81&lt;=scol!$D$21),"PFE2",""))</f>
        <v/>
      </c>
      <c r="E81" s="32"/>
    </row>
    <row r="82" spans="1:5" ht="94.95" customHeight="1" x14ac:dyDescent="0.3">
      <c r="A82" s="59">
        <f t="shared" si="1"/>
        <v>44628</v>
      </c>
      <c r="B82" s="31" t="str">
        <f>IF(ISNA(MATCH(A82,scol!$D$4:$D$15,1))=TRUE,"",IF(MOD(MATCH(A82,scol!$D$4:$D$15,1),2)=1,"vacances",""))</f>
        <v/>
      </c>
      <c r="C82" s="31" t="str">
        <f>IF(ISNA(VLOOKUP(A82,feries!$B$5:$B$31,1,FALSE)),"",IF(VLOOKUP(A82,feries!$B$5:$B$31,1,FALSE)=A82,"férié",""))</f>
        <v/>
      </c>
      <c r="D82" s="31" t="str">
        <f>IF(AND(A82&gt;=scol!$D$18,A82&lt;=scol!$D$19),"PFE1",IF(AND(A82&gt;=scol!$D$20,A82&lt;=scol!$D$21),"PFE2",""))</f>
        <v/>
      </c>
      <c r="E82" s="32"/>
    </row>
    <row r="83" spans="1:5" ht="94.95" customHeight="1" x14ac:dyDescent="0.3">
      <c r="A83" s="59">
        <f t="shared" si="1"/>
        <v>44630</v>
      </c>
      <c r="B83" s="31" t="str">
        <f>IF(ISNA(MATCH(A83,scol!$D$4:$D$15,1))=TRUE,"",IF(MOD(MATCH(A83,scol!$D$4:$D$15,1),2)=1,"vacances",""))</f>
        <v/>
      </c>
      <c r="C83" s="31" t="str">
        <f>IF(ISNA(VLOOKUP(A83,feries!$B$5:$B$31,1,FALSE)),"",IF(VLOOKUP(A83,feries!$B$5:$B$31,1,FALSE)=A83,"férié",""))</f>
        <v/>
      </c>
      <c r="D83" s="31" t="str">
        <f>IF(AND(A83&gt;=scol!$D$18,A83&lt;=scol!$D$19),"PFE1",IF(AND(A83&gt;=scol!$D$20,A83&lt;=scol!$D$21),"PFE2",""))</f>
        <v/>
      </c>
      <c r="E83" s="32"/>
    </row>
    <row r="84" spans="1:5" ht="94.95" customHeight="1" x14ac:dyDescent="0.3">
      <c r="A84" s="59">
        <f t="shared" si="1"/>
        <v>44634</v>
      </c>
      <c r="B84" s="31" t="str">
        <f>IF(ISNA(MATCH(A84,scol!$D$4:$D$15,1))=TRUE,"",IF(MOD(MATCH(A84,scol!$D$4:$D$15,1),2)=1,"vacances",""))</f>
        <v/>
      </c>
      <c r="C84" s="31" t="str">
        <f>IF(ISNA(VLOOKUP(A84,feries!$B$5:$B$31,1,FALSE)),"",IF(VLOOKUP(A84,feries!$B$5:$B$31,1,FALSE)=A84,"férié",""))</f>
        <v/>
      </c>
      <c r="D84" s="31" t="str">
        <f>IF(AND(A84&gt;=scol!$D$18,A84&lt;=scol!$D$19),"PFE1",IF(AND(A84&gt;=scol!$D$20,A84&lt;=scol!$D$21),"PFE2",""))</f>
        <v/>
      </c>
      <c r="E84" s="32"/>
    </row>
    <row r="85" spans="1:5" ht="94.95" customHeight="1" x14ac:dyDescent="0.3">
      <c r="A85" s="59">
        <f t="shared" si="1"/>
        <v>44635</v>
      </c>
      <c r="B85" s="31" t="str">
        <f>IF(ISNA(MATCH(A85,scol!$D$4:$D$15,1))=TRUE,"",IF(MOD(MATCH(A85,scol!$D$4:$D$15,1),2)=1,"vacances",""))</f>
        <v/>
      </c>
      <c r="C85" s="31" t="str">
        <f>IF(ISNA(VLOOKUP(A85,feries!$B$5:$B$31,1,FALSE)),"",IF(VLOOKUP(A85,feries!$B$5:$B$31,1,FALSE)=A85,"férié",""))</f>
        <v/>
      </c>
      <c r="D85" s="31" t="str">
        <f>IF(AND(A85&gt;=scol!$D$18,A85&lt;=scol!$D$19),"PFE1",IF(AND(A85&gt;=scol!$D$20,A85&lt;=scol!$D$21),"PFE2",""))</f>
        <v/>
      </c>
      <c r="E85" s="32"/>
    </row>
    <row r="86" spans="1:5" ht="94.95" customHeight="1" x14ac:dyDescent="0.3">
      <c r="A86" s="59">
        <f t="shared" si="1"/>
        <v>44637</v>
      </c>
      <c r="B86" s="31" t="str">
        <f>IF(ISNA(MATCH(A86,scol!$D$4:$D$15,1))=TRUE,"",IF(MOD(MATCH(A86,scol!$D$4:$D$15,1),2)=1,"vacances",""))</f>
        <v/>
      </c>
      <c r="C86" s="31" t="str">
        <f>IF(ISNA(VLOOKUP(A86,feries!$B$5:$B$31,1,FALSE)),"",IF(VLOOKUP(A86,feries!$B$5:$B$31,1,FALSE)=A86,"férié",""))</f>
        <v/>
      </c>
      <c r="D86" s="31" t="str">
        <f>IF(AND(A86&gt;=scol!$D$18,A86&lt;=scol!$D$19),"PFE1",IF(AND(A86&gt;=scol!$D$20,A86&lt;=scol!$D$21),"PFE2",""))</f>
        <v/>
      </c>
      <c r="E86" s="32"/>
    </row>
    <row r="87" spans="1:5" ht="94.95" customHeight="1" x14ac:dyDescent="0.3">
      <c r="A87" s="59">
        <f t="shared" si="1"/>
        <v>44641</v>
      </c>
      <c r="B87" s="31" t="str">
        <f>IF(ISNA(MATCH(A87,scol!$D$4:$D$15,1))=TRUE,"",IF(MOD(MATCH(A87,scol!$D$4:$D$15,1),2)=1,"vacances",""))</f>
        <v/>
      </c>
      <c r="C87" s="31" t="str">
        <f>IF(ISNA(VLOOKUP(A87,feries!$B$5:$B$31,1,FALSE)),"",IF(VLOOKUP(A87,feries!$B$5:$B$31,1,FALSE)=A87,"férié",""))</f>
        <v/>
      </c>
      <c r="D87" s="31" t="str">
        <f>IF(AND(A87&gt;=scol!$D$18,A87&lt;=scol!$D$19),"PFE1",IF(AND(A87&gt;=scol!$D$20,A87&lt;=scol!$D$21),"PFE2",""))</f>
        <v/>
      </c>
      <c r="E87" s="32"/>
    </row>
    <row r="88" spans="1:5" ht="94.95" customHeight="1" x14ac:dyDescent="0.3">
      <c r="A88" s="59">
        <f t="shared" si="1"/>
        <v>44642</v>
      </c>
      <c r="B88" s="31" t="str">
        <f>IF(ISNA(MATCH(A88,scol!$D$4:$D$15,1))=TRUE,"",IF(MOD(MATCH(A88,scol!$D$4:$D$15,1),2)=1,"vacances",""))</f>
        <v/>
      </c>
      <c r="C88" s="31" t="str">
        <f>IF(ISNA(VLOOKUP(A88,feries!$B$5:$B$31,1,FALSE)),"",IF(VLOOKUP(A88,feries!$B$5:$B$31,1,FALSE)=A88,"férié",""))</f>
        <v/>
      </c>
      <c r="D88" s="31" t="str">
        <f>IF(AND(A88&gt;=scol!$D$18,A88&lt;=scol!$D$19),"PFE1",IF(AND(A88&gt;=scol!$D$20,A88&lt;=scol!$D$21),"PFE2",""))</f>
        <v/>
      </c>
      <c r="E88" s="32"/>
    </row>
    <row r="89" spans="1:5" ht="94.95" customHeight="1" x14ac:dyDescent="0.3">
      <c r="A89" s="59">
        <f t="shared" si="1"/>
        <v>44644</v>
      </c>
      <c r="B89" s="31" t="str">
        <f>IF(ISNA(MATCH(A89,scol!$D$4:$D$15,1))=TRUE,"",IF(MOD(MATCH(A89,scol!$D$4:$D$15,1),2)=1,"vacances",""))</f>
        <v/>
      </c>
      <c r="C89" s="31" t="str">
        <f>IF(ISNA(VLOOKUP(A89,feries!$B$5:$B$31,1,FALSE)),"",IF(VLOOKUP(A89,feries!$B$5:$B$31,1,FALSE)=A89,"férié",""))</f>
        <v/>
      </c>
      <c r="D89" s="31" t="str">
        <f>IF(AND(A89&gt;=scol!$D$18,A89&lt;=scol!$D$19),"PFE1",IF(AND(A89&gt;=scol!$D$20,A89&lt;=scol!$D$21),"PFE2",""))</f>
        <v/>
      </c>
      <c r="E89" s="32"/>
    </row>
    <row r="90" spans="1:5" ht="94.95" customHeight="1" x14ac:dyDescent="0.3">
      <c r="A90" s="59">
        <f t="shared" si="1"/>
        <v>44648</v>
      </c>
      <c r="B90" s="31" t="str">
        <f>IF(ISNA(MATCH(A90,scol!$D$4:$D$15,1))=TRUE,"",IF(MOD(MATCH(A90,scol!$D$4:$D$15,1),2)=1,"vacances",""))</f>
        <v/>
      </c>
      <c r="C90" s="31" t="str">
        <f>IF(ISNA(VLOOKUP(A90,feries!$B$5:$B$31,1,FALSE)),"",IF(VLOOKUP(A90,feries!$B$5:$B$31,1,FALSE)=A90,"férié",""))</f>
        <v/>
      </c>
      <c r="D90" s="31" t="str">
        <f>IF(AND(A90&gt;=scol!$D$18,A90&lt;=scol!$D$19),"PFE1",IF(AND(A90&gt;=scol!$D$20,A90&lt;=scol!$D$21),"PFE2",""))</f>
        <v/>
      </c>
      <c r="E90" s="32"/>
    </row>
    <row r="91" spans="1:5" ht="94.95" customHeight="1" x14ac:dyDescent="0.3">
      <c r="A91" s="59">
        <f t="shared" si="1"/>
        <v>44649</v>
      </c>
      <c r="B91" s="31" t="str">
        <f>IF(ISNA(MATCH(A91,scol!$D$4:$D$15,1))=TRUE,"",IF(MOD(MATCH(A91,scol!$D$4:$D$15,1),2)=1,"vacances",""))</f>
        <v/>
      </c>
      <c r="C91" s="31" t="str">
        <f>IF(ISNA(VLOOKUP(A91,feries!$B$5:$B$31,1,FALSE)),"",IF(VLOOKUP(A91,feries!$B$5:$B$31,1,FALSE)=A91,"férié",""))</f>
        <v/>
      </c>
      <c r="D91" s="31" t="str">
        <f>IF(AND(A91&gt;=scol!$D$18,A91&lt;=scol!$D$19),"PFE1",IF(AND(A91&gt;=scol!$D$20,A91&lt;=scol!$D$21),"PFE2",""))</f>
        <v/>
      </c>
      <c r="E91" s="32"/>
    </row>
    <row r="92" spans="1:5" ht="94.95" customHeight="1" x14ac:dyDescent="0.3">
      <c r="A92" s="59">
        <f t="shared" si="1"/>
        <v>44651</v>
      </c>
      <c r="B92" s="31" t="str">
        <f>IF(ISNA(MATCH(A92,scol!$D$4:$D$15,1))=TRUE,"",IF(MOD(MATCH(A92,scol!$D$4:$D$15,1),2)=1,"vacances",""))</f>
        <v/>
      </c>
      <c r="C92" s="31" t="str">
        <f>IF(ISNA(VLOOKUP(A92,feries!$B$5:$B$31,1,FALSE)),"",IF(VLOOKUP(A92,feries!$B$5:$B$31,1,FALSE)=A92,"férié",""))</f>
        <v/>
      </c>
      <c r="D92" s="31" t="str">
        <f>IF(AND(A92&gt;=scol!$D$18,A92&lt;=scol!$D$19),"PFE1",IF(AND(A92&gt;=scol!$D$20,A92&lt;=scol!$D$21),"PFE2",""))</f>
        <v/>
      </c>
      <c r="E92" s="32"/>
    </row>
    <row r="93" spans="1:5" ht="94.95" customHeight="1" x14ac:dyDescent="0.3">
      <c r="A93" s="59">
        <f t="shared" si="1"/>
        <v>44655</v>
      </c>
      <c r="B93" s="31" t="str">
        <f>IF(ISNA(MATCH(A93,scol!$D$4:$D$15,1))=TRUE,"",IF(MOD(MATCH(A93,scol!$D$4:$D$15,1),2)=1,"vacances",""))</f>
        <v/>
      </c>
      <c r="C93" s="31" t="str">
        <f>IF(ISNA(VLOOKUP(A93,feries!$B$5:$B$31,1,FALSE)),"",IF(VLOOKUP(A93,feries!$B$5:$B$31,1,FALSE)=A93,"férié",""))</f>
        <v/>
      </c>
      <c r="D93" s="31" t="str">
        <f>IF(AND(A93&gt;=scol!$D$18,A93&lt;=scol!$D$19),"PFE1",IF(AND(A93&gt;=scol!$D$20,A93&lt;=scol!$D$21),"PFE2",""))</f>
        <v/>
      </c>
      <c r="E93" s="32"/>
    </row>
    <row r="94" spans="1:5" ht="94.95" customHeight="1" x14ac:dyDescent="0.3">
      <c r="A94" s="59">
        <f t="shared" si="1"/>
        <v>44656</v>
      </c>
      <c r="B94" s="31" t="str">
        <f>IF(ISNA(MATCH(A94,scol!$D$4:$D$15,1))=TRUE,"",IF(MOD(MATCH(A94,scol!$D$4:$D$15,1),2)=1,"vacances",""))</f>
        <v/>
      </c>
      <c r="C94" s="31" t="str">
        <f>IF(ISNA(VLOOKUP(A94,feries!$B$5:$B$31,1,FALSE)),"",IF(VLOOKUP(A94,feries!$B$5:$B$31,1,FALSE)=A94,"férié",""))</f>
        <v/>
      </c>
      <c r="D94" s="31" t="str">
        <f>IF(AND(A94&gt;=scol!$D$18,A94&lt;=scol!$D$19),"PFE1",IF(AND(A94&gt;=scol!$D$20,A94&lt;=scol!$D$21),"PFE2",""))</f>
        <v/>
      </c>
      <c r="E94" s="32"/>
    </row>
    <row r="95" spans="1:5" ht="94.95" customHeight="1" x14ac:dyDescent="0.3">
      <c r="A95" s="59">
        <f t="shared" si="1"/>
        <v>44658</v>
      </c>
      <c r="B95" s="31" t="str">
        <f>IF(ISNA(MATCH(A95,scol!$D$4:$D$15,1))=TRUE,"",IF(MOD(MATCH(A95,scol!$D$4:$D$15,1),2)=1,"vacances",""))</f>
        <v/>
      </c>
      <c r="C95" s="31" t="str">
        <f>IF(ISNA(VLOOKUP(A95,feries!$B$5:$B$31,1,FALSE)),"",IF(VLOOKUP(A95,feries!$B$5:$B$31,1,FALSE)=A95,"férié",""))</f>
        <v/>
      </c>
      <c r="D95" s="31" t="str">
        <f>IF(AND(A95&gt;=scol!$D$18,A95&lt;=scol!$D$19),"PFE1",IF(AND(A95&gt;=scol!$D$20,A95&lt;=scol!$D$21),"PFE2",""))</f>
        <v/>
      </c>
      <c r="E95" s="32"/>
    </row>
    <row r="96" spans="1:5" ht="94.95" customHeight="1" x14ac:dyDescent="0.3">
      <c r="A96" s="59">
        <f t="shared" si="1"/>
        <v>44662</v>
      </c>
      <c r="B96" s="31" t="str">
        <f>IF(ISNA(MATCH(A96,scol!$D$4:$D$15,1))=TRUE,"",IF(MOD(MATCH(A96,scol!$D$4:$D$15,1),2)=1,"vacances",""))</f>
        <v/>
      </c>
      <c r="C96" s="31" t="str">
        <f>IF(ISNA(VLOOKUP(A96,feries!$B$5:$B$31,1,FALSE)),"",IF(VLOOKUP(A96,feries!$B$5:$B$31,1,FALSE)=A96,"férié",""))</f>
        <v/>
      </c>
      <c r="D96" s="31" t="str">
        <f>IF(AND(A96&gt;=scol!$D$18,A96&lt;=scol!$D$19),"PFE1",IF(AND(A96&gt;=scol!$D$20,A96&lt;=scol!$D$21),"PFE2",""))</f>
        <v/>
      </c>
      <c r="E96" s="32"/>
    </row>
    <row r="97" spans="1:5" ht="94.95" customHeight="1" x14ac:dyDescent="0.3">
      <c r="A97" s="59">
        <f t="shared" si="1"/>
        <v>44663</v>
      </c>
      <c r="B97" s="31" t="str">
        <f>IF(ISNA(MATCH(A97,scol!$D$4:$D$15,1))=TRUE,"",IF(MOD(MATCH(A97,scol!$D$4:$D$15,1),2)=1,"vacances",""))</f>
        <v/>
      </c>
      <c r="C97" s="31" t="str">
        <f>IF(ISNA(VLOOKUP(A97,feries!$B$5:$B$31,1,FALSE)),"",IF(VLOOKUP(A97,feries!$B$5:$B$31,1,FALSE)=A97,"férié",""))</f>
        <v/>
      </c>
      <c r="D97" s="31" t="str">
        <f>IF(AND(A97&gt;=scol!$D$18,A97&lt;=scol!$D$19),"PFE1",IF(AND(A97&gt;=scol!$D$20,A97&lt;=scol!$D$21),"PFE2",""))</f>
        <v/>
      </c>
      <c r="E97" s="32"/>
    </row>
    <row r="98" spans="1:5" ht="94.95" customHeight="1" x14ac:dyDescent="0.3">
      <c r="A98" s="59">
        <f t="shared" si="1"/>
        <v>44665</v>
      </c>
      <c r="B98" s="31" t="str">
        <f>IF(ISNA(MATCH(A98,scol!$D$4:$D$15,1))=TRUE,"",IF(MOD(MATCH(A98,scol!$D$4:$D$15,1),2)=1,"vacances",""))</f>
        <v>vacances</v>
      </c>
      <c r="C98" s="31" t="str">
        <f>IF(ISNA(VLOOKUP(A98,feries!$B$5:$B$31,1,FALSE)),"",IF(VLOOKUP(A98,feries!$B$5:$B$31,1,FALSE)=A98,"férié",""))</f>
        <v/>
      </c>
      <c r="D98" s="31" t="str">
        <f>IF(AND(A98&gt;=scol!$D$18,A98&lt;=scol!$D$19),"PFE1",IF(AND(A98&gt;=scol!$D$20,A98&lt;=scol!$D$21),"PFE2",""))</f>
        <v/>
      </c>
      <c r="E98" s="32"/>
    </row>
    <row r="99" spans="1:5" ht="94.95" customHeight="1" x14ac:dyDescent="0.3">
      <c r="A99" s="59">
        <f t="shared" si="1"/>
        <v>44669</v>
      </c>
      <c r="B99" s="31" t="str">
        <f>IF(ISNA(MATCH(A99,scol!$D$4:$D$15,1))=TRUE,"",IF(MOD(MATCH(A99,scol!$D$4:$D$15,1),2)=1,"vacances",""))</f>
        <v>vacances</v>
      </c>
      <c r="C99" s="31" t="str">
        <f>IF(ISNA(VLOOKUP(A99,feries!$B$5:$B$31,1,FALSE)),"",IF(VLOOKUP(A99,feries!$B$5:$B$31,1,FALSE)=A99,"férié",""))</f>
        <v>férié</v>
      </c>
      <c r="D99" s="31" t="str">
        <f>IF(AND(A99&gt;=scol!$D$18,A99&lt;=scol!$D$19),"PFE1",IF(AND(A99&gt;=scol!$D$20,A99&lt;=scol!$D$21),"PFE2",""))</f>
        <v/>
      </c>
      <c r="E99" s="32"/>
    </row>
    <row r="100" spans="1:5" ht="94.95" customHeight="1" x14ac:dyDescent="0.3">
      <c r="A100" s="59">
        <f t="shared" si="1"/>
        <v>44670</v>
      </c>
      <c r="B100" s="31" t="str">
        <f>IF(ISNA(MATCH(A100,scol!$D$4:$D$15,1))=TRUE,"",IF(MOD(MATCH(A100,scol!$D$4:$D$15,1),2)=1,"vacances",""))</f>
        <v>vacances</v>
      </c>
      <c r="C100" s="31" t="str">
        <f>IF(ISNA(VLOOKUP(A100,feries!$B$5:$B$31,1,FALSE)),"",IF(VLOOKUP(A100,feries!$B$5:$B$31,1,FALSE)=A100,"férié",""))</f>
        <v/>
      </c>
      <c r="D100" s="31" t="str">
        <f>IF(AND(A100&gt;=scol!$D$18,A100&lt;=scol!$D$19),"PFE1",IF(AND(A100&gt;=scol!$D$20,A100&lt;=scol!$D$21),"PFE2",""))</f>
        <v/>
      </c>
      <c r="E100" s="32"/>
    </row>
    <row r="101" spans="1:5" ht="94.95" customHeight="1" x14ac:dyDescent="0.3">
      <c r="A101" s="59">
        <f t="shared" si="1"/>
        <v>44672</v>
      </c>
      <c r="B101" s="31" t="str">
        <f>IF(ISNA(MATCH(A101,scol!$D$4:$D$15,1))=TRUE,"",IF(MOD(MATCH(A101,scol!$D$4:$D$15,1),2)=1,"vacances",""))</f>
        <v>vacances</v>
      </c>
      <c r="C101" s="31" t="str">
        <f>IF(ISNA(VLOOKUP(A101,feries!$B$5:$B$31,1,FALSE)),"",IF(VLOOKUP(A101,feries!$B$5:$B$31,1,FALSE)=A101,"férié",""))</f>
        <v/>
      </c>
      <c r="D101" s="31" t="str">
        <f>IF(AND(A101&gt;=scol!$D$18,A101&lt;=scol!$D$19),"PFE1",IF(AND(A101&gt;=scol!$D$20,A101&lt;=scol!$D$21),"PFE2",""))</f>
        <v/>
      </c>
      <c r="E101" s="32"/>
    </row>
    <row r="102" spans="1:5" ht="94.95" customHeight="1" x14ac:dyDescent="0.3">
      <c r="A102" s="59">
        <f t="shared" si="1"/>
        <v>44676</v>
      </c>
      <c r="B102" s="31" t="str">
        <f>IF(ISNA(MATCH(A102,scol!$D$4:$D$15,1))=TRUE,"",IF(MOD(MATCH(A102,scol!$D$4:$D$15,1),2)=1,"vacances",""))</f>
        <v>vacances</v>
      </c>
      <c r="C102" s="31" t="str">
        <f>IF(ISNA(VLOOKUP(A102,feries!$B$5:$B$31,1,FALSE)),"",IF(VLOOKUP(A102,feries!$B$5:$B$31,1,FALSE)=A102,"férié",""))</f>
        <v/>
      </c>
      <c r="D102" s="31" t="str">
        <f>IF(AND(A102&gt;=scol!$D$18,A102&lt;=scol!$D$19),"PFE1",IF(AND(A102&gt;=scol!$D$20,A102&lt;=scol!$D$21),"PFE2",""))</f>
        <v/>
      </c>
      <c r="E102" s="32"/>
    </row>
    <row r="103" spans="1:5" ht="94.95" customHeight="1" x14ac:dyDescent="0.3">
      <c r="A103" s="59">
        <f t="shared" si="1"/>
        <v>44677</v>
      </c>
      <c r="B103" s="31" t="str">
        <f>IF(ISNA(MATCH(A103,scol!$D$4:$D$15,1))=TRUE,"",IF(MOD(MATCH(A103,scol!$D$4:$D$15,1),2)=1,"vacances",""))</f>
        <v>vacances</v>
      </c>
      <c r="C103" s="31" t="str">
        <f>IF(ISNA(VLOOKUP(A103,feries!$B$5:$B$31,1,FALSE)),"",IF(VLOOKUP(A103,feries!$B$5:$B$31,1,FALSE)=A103,"férié",""))</f>
        <v/>
      </c>
      <c r="D103" s="31" t="str">
        <f>IF(AND(A103&gt;=scol!$D$18,A103&lt;=scol!$D$19),"PFE1",IF(AND(A103&gt;=scol!$D$20,A103&lt;=scol!$D$21),"PFE2",""))</f>
        <v/>
      </c>
      <c r="E103" s="32"/>
    </row>
    <row r="104" spans="1:5" ht="94.95" customHeight="1" x14ac:dyDescent="0.3">
      <c r="A104" s="59">
        <f t="shared" si="1"/>
        <v>44679</v>
      </c>
      <c r="B104" s="31" t="str">
        <f>IF(ISNA(MATCH(A104,scol!$D$4:$D$15,1))=TRUE,"",IF(MOD(MATCH(A104,scol!$D$4:$D$15,1),2)=1,"vacances",""))</f>
        <v>vacances</v>
      </c>
      <c r="C104" s="31" t="str">
        <f>IF(ISNA(VLOOKUP(A104,feries!$B$5:$B$31,1,FALSE)),"",IF(VLOOKUP(A104,feries!$B$5:$B$31,1,FALSE)=A104,"férié",""))</f>
        <v/>
      </c>
      <c r="D104" s="31" t="str">
        <f>IF(AND(A104&gt;=scol!$D$18,A104&lt;=scol!$D$19),"PFE1",IF(AND(A104&gt;=scol!$D$20,A104&lt;=scol!$D$21),"PFE2",""))</f>
        <v/>
      </c>
      <c r="E104" s="32"/>
    </row>
    <row r="105" spans="1:5" ht="94.95" customHeight="1" x14ac:dyDescent="0.3">
      <c r="A105" s="59">
        <f t="shared" si="1"/>
        <v>44683</v>
      </c>
      <c r="B105" s="31" t="str">
        <f>IF(ISNA(MATCH(A105,scol!$D$4:$D$15,1))=TRUE,"",IF(MOD(MATCH(A105,scol!$D$4:$D$15,1),2)=1,"vacances",""))</f>
        <v/>
      </c>
      <c r="C105" s="31" t="str">
        <f>IF(ISNA(VLOOKUP(A105,feries!$B$5:$B$31,1,FALSE)),"",IF(VLOOKUP(A105,feries!$B$5:$B$31,1,FALSE)=A105,"férié",""))</f>
        <v/>
      </c>
      <c r="D105" s="31" t="str">
        <f>IF(AND(A105&gt;=scol!$D$18,A105&lt;=scol!$D$19),"PFE1",IF(AND(A105&gt;=scol!$D$20,A105&lt;=scol!$D$21),"PFE2",""))</f>
        <v/>
      </c>
      <c r="E105" s="32"/>
    </row>
    <row r="106" spans="1:5" ht="94.95" customHeight="1" x14ac:dyDescent="0.3">
      <c r="A106" s="59">
        <f t="shared" si="1"/>
        <v>44684</v>
      </c>
      <c r="B106" s="31" t="str">
        <f>IF(ISNA(MATCH(A106,scol!$D$4:$D$15,1))=TRUE,"",IF(MOD(MATCH(A106,scol!$D$4:$D$15,1),2)=1,"vacances",""))</f>
        <v/>
      </c>
      <c r="C106" s="31" t="str">
        <f>IF(ISNA(VLOOKUP(A106,feries!$B$5:$B$31,1,FALSE)),"",IF(VLOOKUP(A106,feries!$B$5:$B$31,1,FALSE)=A106,"férié",""))</f>
        <v/>
      </c>
      <c r="D106" s="31" t="str">
        <f>IF(AND(A106&gt;=scol!$D$18,A106&lt;=scol!$D$19),"PFE1",IF(AND(A106&gt;=scol!$D$20,A106&lt;=scol!$D$21),"PFE2",""))</f>
        <v/>
      </c>
      <c r="E106" s="32"/>
    </row>
    <row r="107" spans="1:5" ht="94.95" customHeight="1" x14ac:dyDescent="0.3">
      <c r="A107" s="59">
        <f t="shared" si="1"/>
        <v>44686</v>
      </c>
      <c r="B107" s="31" t="str">
        <f>IF(ISNA(MATCH(A107,scol!$D$4:$D$15,1))=TRUE,"",IF(MOD(MATCH(A107,scol!$D$4:$D$15,1),2)=1,"vacances",""))</f>
        <v/>
      </c>
      <c r="C107" s="31" t="str">
        <f>IF(ISNA(VLOOKUP(A107,feries!$B$5:$B$31,1,FALSE)),"",IF(VLOOKUP(A107,feries!$B$5:$B$31,1,FALSE)=A107,"férié",""))</f>
        <v/>
      </c>
      <c r="D107" s="31" t="str">
        <f>IF(AND(A107&gt;=scol!$D$18,A107&lt;=scol!$D$19),"PFE1",IF(AND(A107&gt;=scol!$D$20,A107&lt;=scol!$D$21),"PFE2",""))</f>
        <v/>
      </c>
      <c r="E107" s="32"/>
    </row>
    <row r="108" spans="1:5" ht="94.95" customHeight="1" x14ac:dyDescent="0.3">
      <c r="A108" s="59">
        <f t="shared" si="1"/>
        <v>44690</v>
      </c>
      <c r="B108" s="31" t="str">
        <f>IF(ISNA(MATCH(A108,scol!$D$4:$D$15,1))=TRUE,"",IF(MOD(MATCH(A108,scol!$D$4:$D$15,1),2)=1,"vacances",""))</f>
        <v/>
      </c>
      <c r="C108" s="31" t="str">
        <f>IF(ISNA(VLOOKUP(A108,feries!$B$5:$B$31,1,FALSE)),"",IF(VLOOKUP(A108,feries!$B$5:$B$31,1,FALSE)=A108,"férié",""))</f>
        <v/>
      </c>
      <c r="D108" s="31" t="str">
        <f>IF(AND(A108&gt;=scol!$D$18,A108&lt;=scol!$D$19),"PFE1",IF(AND(A108&gt;=scol!$D$20,A108&lt;=scol!$D$21),"PFE2",""))</f>
        <v/>
      </c>
      <c r="E108" s="32"/>
    </row>
    <row r="109" spans="1:5" ht="94.95" customHeight="1" x14ac:dyDescent="0.3">
      <c r="A109" s="59">
        <f t="shared" si="1"/>
        <v>44691</v>
      </c>
      <c r="B109" s="31" t="str">
        <f>IF(ISNA(MATCH(A109,scol!$D$4:$D$15,1))=TRUE,"",IF(MOD(MATCH(A109,scol!$D$4:$D$15,1),2)=1,"vacances",""))</f>
        <v/>
      </c>
      <c r="C109" s="31" t="str">
        <f>IF(ISNA(VLOOKUP(A109,feries!$B$5:$B$31,1,FALSE)),"",IF(VLOOKUP(A109,feries!$B$5:$B$31,1,FALSE)=A109,"férié",""))</f>
        <v/>
      </c>
      <c r="D109" s="31" t="str">
        <f>IF(AND(A109&gt;=scol!$D$18,A109&lt;=scol!$D$19),"PFE1",IF(AND(A109&gt;=scol!$D$20,A109&lt;=scol!$D$21),"PFE2",""))</f>
        <v/>
      </c>
      <c r="E109" s="32"/>
    </row>
    <row r="110" spans="1:5" ht="94.95" customHeight="1" x14ac:dyDescent="0.3">
      <c r="A110" s="59">
        <f t="shared" si="1"/>
        <v>44693</v>
      </c>
      <c r="B110" s="31" t="str">
        <f>IF(ISNA(MATCH(A110,scol!$D$4:$D$15,1))=TRUE,"",IF(MOD(MATCH(A110,scol!$D$4:$D$15,1),2)=1,"vacances",""))</f>
        <v/>
      </c>
      <c r="C110" s="31" t="str">
        <f>IF(ISNA(VLOOKUP(A110,feries!$B$5:$B$31,1,FALSE)),"",IF(VLOOKUP(A110,feries!$B$5:$B$31,1,FALSE)=A110,"férié",""))</f>
        <v/>
      </c>
      <c r="D110" s="31" t="str">
        <f>IF(AND(A110&gt;=scol!$D$18,A110&lt;=scol!$D$19),"PFE1",IF(AND(A110&gt;=scol!$D$20,A110&lt;=scol!$D$21),"PFE2",""))</f>
        <v/>
      </c>
      <c r="E110" s="32"/>
    </row>
    <row r="111" spans="1:5" ht="94.95" customHeight="1" x14ac:dyDescent="0.3">
      <c r="A111" s="59">
        <f t="shared" si="1"/>
        <v>44697</v>
      </c>
      <c r="B111" s="31" t="str">
        <f>IF(ISNA(MATCH(A111,scol!$D$4:$D$15,1))=TRUE,"",IF(MOD(MATCH(A111,scol!$D$4:$D$15,1),2)=1,"vacances",""))</f>
        <v/>
      </c>
      <c r="C111" s="31" t="str">
        <f>IF(ISNA(VLOOKUP(A111,feries!$B$5:$B$31,1,FALSE)),"",IF(VLOOKUP(A111,feries!$B$5:$B$31,1,FALSE)=A111,"férié",""))</f>
        <v/>
      </c>
      <c r="D111" s="31" t="str">
        <f>IF(AND(A111&gt;=scol!$D$18,A111&lt;=scol!$D$19),"PFE1",IF(AND(A111&gt;=scol!$D$20,A111&lt;=scol!$D$21),"PFE2",""))</f>
        <v/>
      </c>
      <c r="E111" s="32"/>
    </row>
    <row r="112" spans="1:5" ht="94.95" customHeight="1" x14ac:dyDescent="0.3">
      <c r="A112" s="59">
        <f t="shared" si="1"/>
        <v>44698</v>
      </c>
      <c r="B112" s="31" t="str">
        <f>IF(ISNA(MATCH(A112,scol!$D$4:$D$15,1))=TRUE,"",IF(MOD(MATCH(A112,scol!$D$4:$D$15,1),2)=1,"vacances",""))</f>
        <v/>
      </c>
      <c r="C112" s="31" t="str">
        <f>IF(ISNA(VLOOKUP(A112,feries!$B$5:$B$31,1,FALSE)),"",IF(VLOOKUP(A112,feries!$B$5:$B$31,1,FALSE)=A112,"férié",""))</f>
        <v/>
      </c>
      <c r="D112" s="31" t="str">
        <f>IF(AND(A112&gt;=scol!$D$18,A112&lt;=scol!$D$19),"PFE1",IF(AND(A112&gt;=scol!$D$20,A112&lt;=scol!$D$21),"PFE2",""))</f>
        <v/>
      </c>
      <c r="E112" s="32"/>
    </row>
    <row r="113" spans="1:5" ht="94.95" customHeight="1" x14ac:dyDescent="0.3">
      <c r="A113" s="59">
        <f t="shared" si="1"/>
        <v>44700</v>
      </c>
      <c r="B113" s="31" t="str">
        <f>IF(ISNA(MATCH(A113,scol!$D$4:$D$15,1))=TRUE,"",IF(MOD(MATCH(A113,scol!$D$4:$D$15,1),2)=1,"vacances",""))</f>
        <v/>
      </c>
      <c r="C113" s="31" t="str">
        <f>IF(ISNA(VLOOKUP(A113,feries!$B$5:$B$31,1,FALSE)),"",IF(VLOOKUP(A113,feries!$B$5:$B$31,1,FALSE)=A113,"férié",""))</f>
        <v/>
      </c>
      <c r="D113" s="31" t="str">
        <f>IF(AND(A113&gt;=scol!$D$18,A113&lt;=scol!$D$19),"PFE1",IF(AND(A113&gt;=scol!$D$20,A113&lt;=scol!$D$21),"PFE2",""))</f>
        <v/>
      </c>
      <c r="E113" s="32"/>
    </row>
    <row r="114" spans="1:5" ht="94.95" customHeight="1" x14ac:dyDescent="0.3">
      <c r="A114" s="59">
        <f t="shared" si="1"/>
        <v>44704</v>
      </c>
      <c r="B114" s="31" t="str">
        <f>IF(ISNA(MATCH(A114,scol!$D$4:$D$15,1))=TRUE,"",IF(MOD(MATCH(A114,scol!$D$4:$D$15,1),2)=1,"vacances",""))</f>
        <v/>
      </c>
      <c r="C114" s="31" t="str">
        <f>IF(ISNA(VLOOKUP(A114,feries!$B$5:$B$31,1,FALSE)),"",IF(VLOOKUP(A114,feries!$B$5:$B$31,1,FALSE)=A114,"férié",""))</f>
        <v/>
      </c>
      <c r="D114" s="31" t="str">
        <f>IF(AND(A114&gt;=scol!$D$18,A114&lt;=scol!$D$19),"PFE1",IF(AND(A114&gt;=scol!$D$20,A114&lt;=scol!$D$21),"PFE2",""))</f>
        <v/>
      </c>
      <c r="E114" s="32"/>
    </row>
    <row r="115" spans="1:5" ht="94.95" customHeight="1" x14ac:dyDescent="0.3">
      <c r="A115" s="59">
        <f t="shared" si="1"/>
        <v>44705</v>
      </c>
      <c r="B115" s="31" t="str">
        <f>IF(ISNA(MATCH(A115,scol!$D$4:$D$15,1))=TRUE,"",IF(MOD(MATCH(A115,scol!$D$4:$D$15,1),2)=1,"vacances",""))</f>
        <v/>
      </c>
      <c r="C115" s="31" t="str">
        <f>IF(ISNA(VLOOKUP(A115,feries!$B$5:$B$31,1,FALSE)),"",IF(VLOOKUP(A115,feries!$B$5:$B$31,1,FALSE)=A115,"férié",""))</f>
        <v/>
      </c>
      <c r="D115" s="31" t="str">
        <f>IF(AND(A115&gt;=scol!$D$18,A115&lt;=scol!$D$19),"PFE1",IF(AND(A115&gt;=scol!$D$20,A115&lt;=scol!$D$21),"PFE2",""))</f>
        <v/>
      </c>
      <c r="E115" s="32"/>
    </row>
    <row r="116" spans="1:5" ht="94.95" customHeight="1" x14ac:dyDescent="0.3">
      <c r="A116" s="59">
        <f t="shared" si="1"/>
        <v>44707</v>
      </c>
      <c r="B116" s="31" t="str">
        <f>IF(ISNA(MATCH(A116,scol!$D$4:$D$15,1))=TRUE,"",IF(MOD(MATCH(A116,scol!$D$4:$D$15,1),2)=1,"vacances",""))</f>
        <v/>
      </c>
      <c r="C116" s="31" t="str">
        <f>IF(ISNA(VLOOKUP(A116,feries!$B$5:$B$31,1,FALSE)),"",IF(VLOOKUP(A116,feries!$B$5:$B$31,1,FALSE)=A116,"férié",""))</f>
        <v/>
      </c>
      <c r="D116" s="31" t="str">
        <f>IF(AND(A116&gt;=scol!$D$18,A116&lt;=scol!$D$19),"PFE1",IF(AND(A116&gt;=scol!$D$20,A116&lt;=scol!$D$21),"PFE2",""))</f>
        <v/>
      </c>
      <c r="E116" s="32"/>
    </row>
    <row r="117" spans="1:5" ht="94.95" customHeight="1" x14ac:dyDescent="0.3">
      <c r="A117" s="59">
        <f t="shared" si="1"/>
        <v>44711</v>
      </c>
      <c r="B117" s="31" t="str">
        <f>IF(ISNA(MATCH(A117,scol!$D$4:$D$15,1))=TRUE,"",IF(MOD(MATCH(A117,scol!$D$4:$D$15,1),2)=1,"vacances",""))</f>
        <v/>
      </c>
      <c r="C117" s="31" t="str">
        <f>IF(ISNA(VLOOKUP(A117,feries!$B$5:$B$31,1,FALSE)),"",IF(VLOOKUP(A117,feries!$B$5:$B$31,1,FALSE)=A117,"férié",""))</f>
        <v/>
      </c>
      <c r="D117" s="31" t="str">
        <f>IF(AND(A117&gt;=scol!$D$18,A117&lt;=scol!$D$19),"PFE1",IF(AND(A117&gt;=scol!$D$20,A117&lt;=scol!$D$21),"PFE2",""))</f>
        <v>PFE2</v>
      </c>
      <c r="E117" s="32"/>
    </row>
    <row r="118" spans="1:5" ht="94.95" customHeight="1" x14ac:dyDescent="0.3">
      <c r="A118" s="59">
        <f t="shared" si="1"/>
        <v>44712</v>
      </c>
      <c r="B118" s="31" t="str">
        <f>IF(ISNA(MATCH(A118,scol!$D$4:$D$15,1))=TRUE,"",IF(MOD(MATCH(A118,scol!$D$4:$D$15,1),2)=1,"vacances",""))</f>
        <v/>
      </c>
      <c r="C118" s="31" t="str">
        <f>IF(ISNA(VLOOKUP(A118,feries!$B$5:$B$31,1,FALSE)),"",IF(VLOOKUP(A118,feries!$B$5:$B$31,1,FALSE)=A118,"férié",""))</f>
        <v/>
      </c>
      <c r="D118" s="31" t="str">
        <f>IF(AND(A118&gt;=scol!$D$18,A118&lt;=scol!$D$19),"PFE1",IF(AND(A118&gt;=scol!$D$20,A118&lt;=scol!$D$21),"PFE2",""))</f>
        <v>PFE2</v>
      </c>
      <c r="E118" s="32"/>
    </row>
    <row r="119" spans="1:5" ht="94.95" customHeight="1" x14ac:dyDescent="0.3">
      <c r="A119" s="59">
        <f t="shared" si="1"/>
        <v>44714</v>
      </c>
      <c r="B119" s="31" t="str">
        <f>IF(ISNA(MATCH(A119,scol!$D$4:$D$15,1))=TRUE,"",IF(MOD(MATCH(A119,scol!$D$4:$D$15,1),2)=1,"vacances",""))</f>
        <v/>
      </c>
      <c r="C119" s="31" t="str">
        <f>IF(ISNA(VLOOKUP(A119,feries!$B$5:$B$31,1,FALSE)),"",IF(VLOOKUP(A119,feries!$B$5:$B$31,1,FALSE)=A119,"férié",""))</f>
        <v/>
      </c>
      <c r="D119" s="31" t="str">
        <f>IF(AND(A119&gt;=scol!$D$18,A119&lt;=scol!$D$19),"PFE1",IF(AND(A119&gt;=scol!$D$20,A119&lt;=scol!$D$21),"PFE2",""))</f>
        <v>PFE2</v>
      </c>
      <c r="E119" s="32"/>
    </row>
    <row r="120" spans="1:5" ht="94.95" customHeight="1" x14ac:dyDescent="0.3">
      <c r="A120" s="59">
        <f t="shared" si="1"/>
        <v>44718</v>
      </c>
      <c r="B120" s="31" t="str">
        <f>IF(ISNA(MATCH(A120,scol!$D$4:$D$15,1))=TRUE,"",IF(MOD(MATCH(A120,scol!$D$4:$D$15,1),2)=1,"vacances",""))</f>
        <v/>
      </c>
      <c r="C120" s="31" t="str">
        <f>IF(ISNA(VLOOKUP(A120,feries!$B$5:$B$31,1,FALSE)),"",IF(VLOOKUP(A120,feries!$B$5:$B$31,1,FALSE)=A120,"férié",""))</f>
        <v>férié</v>
      </c>
      <c r="D120" s="31" t="str">
        <f>IF(AND(A120&gt;=scol!$D$18,A120&lt;=scol!$D$19),"PFE1",IF(AND(A120&gt;=scol!$D$20,A120&lt;=scol!$D$21),"PFE2",""))</f>
        <v>PFE2</v>
      </c>
      <c r="E120" s="32"/>
    </row>
    <row r="121" spans="1:5" ht="94.95" customHeight="1" x14ac:dyDescent="0.3">
      <c r="A121" s="59">
        <f t="shared" si="1"/>
        <v>44719</v>
      </c>
      <c r="B121" s="31" t="str">
        <f>IF(ISNA(MATCH(A121,scol!$D$4:$D$15,1))=TRUE,"",IF(MOD(MATCH(A121,scol!$D$4:$D$15,1),2)=1,"vacances",""))</f>
        <v/>
      </c>
      <c r="C121" s="31" t="str">
        <f>IF(ISNA(VLOOKUP(A121,feries!$B$5:$B$31,1,FALSE)),"",IF(VLOOKUP(A121,feries!$B$5:$B$31,1,FALSE)=A121,"férié",""))</f>
        <v/>
      </c>
      <c r="D121" s="31" t="str">
        <f>IF(AND(A121&gt;=scol!$D$18,A121&lt;=scol!$D$19),"PFE1",IF(AND(A121&gt;=scol!$D$20,A121&lt;=scol!$D$21),"PFE2",""))</f>
        <v>PFE2</v>
      </c>
      <c r="E121" s="32"/>
    </row>
    <row r="122" spans="1:5" ht="94.95" customHeight="1" x14ac:dyDescent="0.3">
      <c r="A122" s="59">
        <f t="shared" si="1"/>
        <v>44721</v>
      </c>
      <c r="B122" s="31" t="str">
        <f>IF(ISNA(MATCH(A122,scol!$D$4:$D$15,1))=TRUE,"",IF(MOD(MATCH(A122,scol!$D$4:$D$15,1),2)=1,"vacances",""))</f>
        <v/>
      </c>
      <c r="C122" s="31" t="str">
        <f>IF(ISNA(VLOOKUP(A122,feries!$B$5:$B$31,1,FALSE)),"",IF(VLOOKUP(A122,feries!$B$5:$B$31,1,FALSE)=A122,"férié",""))</f>
        <v/>
      </c>
      <c r="D122" s="31" t="str">
        <f>IF(AND(A122&gt;=scol!$D$18,A122&lt;=scol!$D$19),"PFE1",IF(AND(A122&gt;=scol!$D$20,A122&lt;=scol!$D$21),"PFE2",""))</f>
        <v>PFE2</v>
      </c>
      <c r="E122" s="32"/>
    </row>
    <row r="123" spans="1:5" ht="94.95" customHeight="1" x14ac:dyDescent="0.3">
      <c r="A123" s="59">
        <f t="shared" si="1"/>
        <v>44725</v>
      </c>
      <c r="B123" s="31" t="str">
        <f>IF(ISNA(MATCH(A123,scol!$D$4:$D$15,1))=TRUE,"",IF(MOD(MATCH(A123,scol!$D$4:$D$15,1),2)=1,"vacances",""))</f>
        <v/>
      </c>
      <c r="C123" s="31" t="str">
        <f>IF(ISNA(VLOOKUP(A123,feries!$B$5:$B$31,1,FALSE)),"",IF(VLOOKUP(A123,feries!$B$5:$B$31,1,FALSE)=A123,"férié",""))</f>
        <v/>
      </c>
      <c r="D123" s="31" t="str">
        <f>IF(AND(A123&gt;=scol!$D$18,A123&lt;=scol!$D$19),"PFE1",IF(AND(A123&gt;=scol!$D$20,A123&lt;=scol!$D$21),"PFE2",""))</f>
        <v>PFE2</v>
      </c>
      <c r="E123" s="32"/>
    </row>
    <row r="124" spans="1:5" ht="94.95" customHeight="1" x14ac:dyDescent="0.3">
      <c r="A124" s="59">
        <f t="shared" si="1"/>
        <v>44726</v>
      </c>
      <c r="B124" s="31" t="str">
        <f>IF(ISNA(MATCH(A124,scol!$D$4:$D$15,1))=TRUE,"",IF(MOD(MATCH(A124,scol!$D$4:$D$15,1),2)=1,"vacances",""))</f>
        <v/>
      </c>
      <c r="C124" s="31" t="str">
        <f>IF(ISNA(VLOOKUP(A124,feries!$B$5:$B$31,1,FALSE)),"",IF(VLOOKUP(A124,feries!$B$5:$B$31,1,FALSE)=A124,"férié",""))</f>
        <v/>
      </c>
      <c r="D124" s="31" t="str">
        <f>IF(AND(A124&gt;=scol!$D$18,A124&lt;=scol!$D$19),"PFE1",IF(AND(A124&gt;=scol!$D$20,A124&lt;=scol!$D$21),"PFE2",""))</f>
        <v>PFE2</v>
      </c>
      <c r="E124" s="32"/>
    </row>
    <row r="125" spans="1:5" ht="94.95" customHeight="1" x14ac:dyDescent="0.3">
      <c r="A125" s="59">
        <f t="shared" si="1"/>
        <v>44728</v>
      </c>
      <c r="B125" s="31" t="str">
        <f>IF(ISNA(MATCH(A125,scol!$D$4:$D$15,1))=TRUE,"",IF(MOD(MATCH(A125,scol!$D$4:$D$15,1),2)=1,"vacances",""))</f>
        <v/>
      </c>
      <c r="C125" s="31" t="str">
        <f>IF(ISNA(VLOOKUP(A125,feries!$B$5:$B$31,1,FALSE)),"",IF(VLOOKUP(A125,feries!$B$5:$B$31,1,FALSE)=A125,"férié",""))</f>
        <v/>
      </c>
      <c r="D125" s="31" t="str">
        <f>IF(AND(A125&gt;=scol!$D$18,A125&lt;=scol!$D$19),"PFE1",IF(AND(A125&gt;=scol!$D$20,A125&lt;=scol!$D$21),"PFE2",""))</f>
        <v>PFE2</v>
      </c>
      <c r="E125" s="32"/>
    </row>
    <row r="126" spans="1:5" ht="94.95" customHeight="1" x14ac:dyDescent="0.3">
      <c r="A126" s="59">
        <f t="shared" si="1"/>
        <v>44732</v>
      </c>
      <c r="B126" s="31" t="str">
        <f>IF(ISNA(MATCH(A126,scol!$D$4:$D$15,1))=TRUE,"",IF(MOD(MATCH(A126,scol!$D$4:$D$15,1),2)=1,"vacances",""))</f>
        <v/>
      </c>
      <c r="C126" s="31" t="str">
        <f>IF(ISNA(VLOOKUP(A126,feries!$B$5:$B$31,1,FALSE)),"",IF(VLOOKUP(A126,feries!$B$5:$B$31,1,FALSE)=A126,"férié",""))</f>
        <v/>
      </c>
      <c r="D126" s="31" t="str">
        <f>IF(AND(A126&gt;=scol!$D$18,A126&lt;=scol!$D$19),"PFE1",IF(AND(A126&gt;=scol!$D$20,A126&lt;=scol!$D$21),"PFE2",""))</f>
        <v>PFE2</v>
      </c>
      <c r="E126" s="32"/>
    </row>
    <row r="127" spans="1:5" ht="94.95" customHeight="1" x14ac:dyDescent="0.3">
      <c r="A127" s="59">
        <f t="shared" si="1"/>
        <v>44733</v>
      </c>
      <c r="B127" s="31" t="str">
        <f>IF(ISNA(MATCH(A127,scol!$D$4:$D$15,1))=TRUE,"",IF(MOD(MATCH(A127,scol!$D$4:$D$15,1),2)=1,"vacances",""))</f>
        <v/>
      </c>
      <c r="C127" s="31" t="str">
        <f>IF(ISNA(VLOOKUP(A127,feries!$B$5:$B$31,1,FALSE)),"",IF(VLOOKUP(A127,feries!$B$5:$B$31,1,FALSE)=A127,"férié",""))</f>
        <v/>
      </c>
      <c r="D127" s="31" t="str">
        <f>IF(AND(A127&gt;=scol!$D$18,A127&lt;=scol!$D$19),"PFE1",IF(AND(A127&gt;=scol!$D$20,A127&lt;=scol!$D$21),"PFE2",""))</f>
        <v>PFE2</v>
      </c>
      <c r="E127" s="32"/>
    </row>
    <row r="128" spans="1:5" ht="94.95" customHeight="1" x14ac:dyDescent="0.3">
      <c r="A128" s="59">
        <f t="shared" si="1"/>
        <v>44735</v>
      </c>
      <c r="B128" s="31" t="str">
        <f>IF(ISNA(MATCH(A128,scol!$D$4:$D$15,1))=TRUE,"",IF(MOD(MATCH(A128,scol!$D$4:$D$15,1),2)=1,"vacances",""))</f>
        <v/>
      </c>
      <c r="C128" s="31" t="str">
        <f>IF(ISNA(VLOOKUP(A128,feries!$B$5:$B$31,1,FALSE)),"",IF(VLOOKUP(A128,feries!$B$5:$B$31,1,FALSE)=A128,"férié",""))</f>
        <v/>
      </c>
      <c r="D128" s="31" t="str">
        <f>IF(AND(A128&gt;=scol!$D$18,A128&lt;=scol!$D$19),"PFE1",IF(AND(A128&gt;=scol!$D$20,A128&lt;=scol!$D$21),"PFE2",""))</f>
        <v>PFE2</v>
      </c>
      <c r="E128" s="32"/>
    </row>
    <row r="129" spans="1:6 1331:1332" ht="94.95" customHeight="1" x14ac:dyDescent="0.3">
      <c r="A129" s="59">
        <f t="shared" si="1"/>
        <v>44739</v>
      </c>
      <c r="B129" s="31" t="str">
        <f>IF(ISNA(MATCH(A129,scol!$D$4:$D$15,1))=TRUE,"",IF(MOD(MATCH(A129,scol!$D$4:$D$15,1),2)=1,"vacances",""))</f>
        <v/>
      </c>
      <c r="C129" s="31" t="str">
        <f>IF(ISNA(VLOOKUP(A129,feries!$B$5:$B$31,1,FALSE)),"",IF(VLOOKUP(A129,feries!$B$5:$B$31,1,FALSE)=A129,"férié",""))</f>
        <v/>
      </c>
      <c r="D129" s="31" t="str">
        <f>IF(AND(A129&gt;=scol!$D$18,A129&lt;=scol!$D$19),"PFE1",IF(AND(A129&gt;=scol!$D$20,A129&lt;=scol!$D$21),"PFE2",""))</f>
        <v/>
      </c>
      <c r="E129" s="32"/>
    </row>
    <row r="130" spans="1:6 1331:1332" x14ac:dyDescent="0.3">
      <c r="A130" s="38"/>
      <c r="B130" s="38"/>
      <c r="C130" s="38"/>
      <c r="D130" s="39"/>
      <c r="E130" s="39"/>
      <c r="F130" s="33"/>
      <c r="AYE130" s="41"/>
      <c r="AYF130" s="34"/>
    </row>
    <row r="131" spans="1:6 1331:1332" x14ac:dyDescent="0.3">
      <c r="A131" s="40"/>
      <c r="B131" s="40"/>
      <c r="C131" s="40"/>
      <c r="D131" s="34"/>
      <c r="E131" s="34"/>
      <c r="F131" s="33"/>
      <c r="AYE131" s="41"/>
      <c r="AYF131" s="34"/>
    </row>
    <row r="132" spans="1:6 1331:1332" x14ac:dyDescent="0.3">
      <c r="A132" s="40"/>
      <c r="B132" s="40"/>
      <c r="C132" s="40"/>
      <c r="D132" s="34"/>
      <c r="E132" s="34"/>
      <c r="F132" s="33"/>
      <c r="AYE132" s="41"/>
      <c r="AYF132" s="34"/>
    </row>
    <row r="133" spans="1:6 1331:1332" x14ac:dyDescent="0.3">
      <c r="A133" s="40"/>
      <c r="B133" s="40"/>
      <c r="C133" s="40"/>
      <c r="D133" s="34"/>
      <c r="E133" s="34"/>
      <c r="F133" s="33"/>
      <c r="AYE133" s="41"/>
      <c r="AYF133" s="34"/>
    </row>
    <row r="134" spans="1:6 1331:1332" x14ac:dyDescent="0.3">
      <c r="A134" s="40"/>
      <c r="B134" s="40"/>
      <c r="C134" s="40"/>
      <c r="D134" s="34"/>
      <c r="E134" s="34"/>
      <c r="F134" s="33"/>
      <c r="AYE134" s="41"/>
      <c r="AYF134" s="34"/>
    </row>
    <row r="135" spans="1:6 1331:1332" x14ac:dyDescent="0.3">
      <c r="A135" s="40"/>
      <c r="B135" s="40"/>
      <c r="C135" s="40"/>
      <c r="D135" s="34"/>
      <c r="E135" s="34"/>
      <c r="F135" s="33"/>
      <c r="AYE135" s="41"/>
      <c r="AYF135" s="34"/>
    </row>
    <row r="136" spans="1:6 1331:1332" x14ac:dyDescent="0.3">
      <c r="A136" s="40"/>
      <c r="B136" s="40"/>
      <c r="C136" s="40"/>
      <c r="D136" s="34"/>
      <c r="E136" s="34"/>
      <c r="F136" s="33"/>
      <c r="AYE136" s="41"/>
      <c r="AYF136" s="34"/>
    </row>
    <row r="137" spans="1:6 1331:1332" x14ac:dyDescent="0.3">
      <c r="A137" s="40"/>
      <c r="B137" s="40"/>
      <c r="C137" s="40"/>
      <c r="D137" s="34"/>
      <c r="E137" s="34"/>
      <c r="F137" s="33"/>
      <c r="AYE137" s="41"/>
      <c r="AYF137" s="34"/>
    </row>
    <row r="138" spans="1:6 1331:1332" x14ac:dyDescent="0.3">
      <c r="A138" s="40"/>
      <c r="B138" s="40"/>
      <c r="C138" s="40"/>
      <c r="D138" s="34"/>
      <c r="E138" s="34"/>
      <c r="F138" s="33"/>
      <c r="AYE138" s="41"/>
      <c r="AYF138" s="34"/>
    </row>
    <row r="139" spans="1:6 1331:1332" x14ac:dyDescent="0.3">
      <c r="A139" s="40"/>
      <c r="B139" s="40"/>
      <c r="C139" s="40"/>
      <c r="D139" s="34"/>
      <c r="E139" s="34"/>
      <c r="F139" s="33"/>
      <c r="AYE139" s="41"/>
      <c r="AYF139" s="34"/>
    </row>
    <row r="140" spans="1:6 1331:1332" x14ac:dyDescent="0.3">
      <c r="A140" s="40"/>
      <c r="B140" s="40"/>
      <c r="C140" s="40"/>
      <c r="D140" s="34"/>
      <c r="E140" s="34"/>
      <c r="F140" s="33"/>
      <c r="AYE140" s="41"/>
      <c r="AYF140" s="34"/>
    </row>
    <row r="141" spans="1:6 1331:1332" x14ac:dyDescent="0.3">
      <c r="A141" s="40"/>
      <c r="B141" s="40"/>
      <c r="C141" s="40"/>
      <c r="D141" s="34"/>
      <c r="E141" s="34"/>
      <c r="F141" s="33"/>
      <c r="AYE141" s="41"/>
      <c r="AYF141" s="34"/>
    </row>
    <row r="142" spans="1:6 1331:1332" x14ac:dyDescent="0.3">
      <c r="A142" s="40"/>
      <c r="B142" s="40"/>
      <c r="C142" s="40"/>
      <c r="D142" s="34"/>
      <c r="E142" s="34"/>
      <c r="F142" s="33"/>
      <c r="AYE142" s="41"/>
      <c r="AYF142" s="34"/>
    </row>
    <row r="143" spans="1:6 1331:1332" x14ac:dyDescent="0.3">
      <c r="A143" s="40"/>
      <c r="B143" s="40"/>
      <c r="C143" s="40"/>
      <c r="D143" s="34"/>
      <c r="E143" s="34"/>
      <c r="F143" s="33"/>
      <c r="AYE143" s="41"/>
      <c r="AYF143" s="34"/>
    </row>
    <row r="144" spans="1:6 1331:1332" x14ac:dyDescent="0.3">
      <c r="A144" s="40"/>
      <c r="B144" s="40"/>
      <c r="C144" s="40"/>
      <c r="D144" s="34"/>
      <c r="E144" s="34"/>
      <c r="F144" s="33"/>
      <c r="AYE144" s="41"/>
      <c r="AYF144" s="34"/>
    </row>
    <row r="145" spans="1:6 1331:1332" x14ac:dyDescent="0.3">
      <c r="A145" s="40"/>
      <c r="B145" s="40"/>
      <c r="C145" s="40"/>
      <c r="D145" s="34"/>
      <c r="E145" s="34"/>
      <c r="F145" s="33"/>
      <c r="AYE145" s="41"/>
      <c r="AYF145" s="34"/>
    </row>
    <row r="146" spans="1:6 1331:1332" x14ac:dyDescent="0.3">
      <c r="A146" s="40"/>
      <c r="B146" s="40"/>
      <c r="C146" s="40"/>
      <c r="D146" s="34"/>
      <c r="E146" s="34"/>
      <c r="F146" s="33"/>
      <c r="AYE146" s="41"/>
      <c r="AYF146" s="34"/>
    </row>
    <row r="147" spans="1:6 1331:1332" x14ac:dyDescent="0.3">
      <c r="A147" s="40"/>
      <c r="B147" s="40"/>
      <c r="C147" s="40"/>
      <c r="D147" s="34"/>
      <c r="E147" s="34"/>
      <c r="F147" s="33"/>
      <c r="AYE147" s="41"/>
      <c r="AYF147" s="34"/>
    </row>
    <row r="148" spans="1:6 1331:1332" x14ac:dyDescent="0.3">
      <c r="A148" s="40"/>
      <c r="B148" s="40"/>
      <c r="C148" s="40"/>
      <c r="D148" s="34"/>
      <c r="E148" s="34"/>
      <c r="F148" s="33"/>
      <c r="AYE148" s="41"/>
      <c r="AYF148" s="34"/>
    </row>
    <row r="149" spans="1:6 1331:1332" x14ac:dyDescent="0.3">
      <c r="A149" s="40"/>
      <c r="B149" s="40"/>
      <c r="C149" s="40"/>
      <c r="D149" s="34"/>
      <c r="E149" s="34"/>
      <c r="F149" s="33"/>
      <c r="AYE149" s="41"/>
      <c r="AYF149" s="34"/>
    </row>
    <row r="150" spans="1:6 1331:1332" x14ac:dyDescent="0.3">
      <c r="A150" s="40"/>
      <c r="B150" s="40"/>
      <c r="C150" s="40"/>
      <c r="D150" s="34"/>
      <c r="E150" s="34"/>
      <c r="F150" s="33"/>
      <c r="AYE150" s="41"/>
      <c r="AYF150" s="34"/>
    </row>
    <row r="151" spans="1:6 1331:1332" x14ac:dyDescent="0.3">
      <c r="A151" s="40"/>
      <c r="B151" s="40"/>
      <c r="C151" s="40"/>
      <c r="D151" s="34"/>
      <c r="E151" s="34"/>
      <c r="F151" s="33"/>
      <c r="AYE151" s="41"/>
      <c r="AYF151" s="34"/>
    </row>
    <row r="152" spans="1:6 1331:1332" x14ac:dyDescent="0.3">
      <c r="A152" s="40"/>
      <c r="B152" s="40"/>
      <c r="C152" s="40"/>
      <c r="D152" s="34"/>
      <c r="E152" s="34"/>
      <c r="F152" s="33"/>
      <c r="AYE152" s="41"/>
      <c r="AYF152" s="34"/>
    </row>
    <row r="153" spans="1:6 1331:1332" x14ac:dyDescent="0.3">
      <c r="C153" s="69"/>
      <c r="D153" s="41"/>
      <c r="E153" s="1"/>
      <c r="F153" s="33"/>
    </row>
    <row r="154" spans="1:6 1331:1332" x14ac:dyDescent="0.3">
      <c r="C154" s="69"/>
      <c r="D154" s="41"/>
      <c r="E154" s="1"/>
      <c r="F154" s="33"/>
    </row>
    <row r="155" spans="1:6 1331:1332" x14ac:dyDescent="0.3">
      <c r="C155" s="69"/>
      <c r="D155" s="41"/>
      <c r="E155" s="1"/>
      <c r="F155" s="33"/>
    </row>
    <row r="156" spans="1:6 1331:1332" x14ac:dyDescent="0.3">
      <c r="C156" s="69"/>
      <c r="D156" s="41"/>
      <c r="E156" s="1"/>
      <c r="F156" s="33"/>
    </row>
  </sheetData>
  <conditionalFormatting sqref="B2:C129">
    <cfRule type="cellIs" dxfId="226" priority="27" operator="equal">
      <formula>"vacances"</formula>
    </cfRule>
  </conditionalFormatting>
  <conditionalFormatting sqref="D2:D129">
    <cfRule type="cellIs" dxfId="225" priority="22" operator="equal">
      <formula>"PFE2"</formula>
    </cfRule>
    <cfRule type="cellIs" dxfId="224" priority="23" operator="equal">
      <formula>"PFE1"</formula>
    </cfRule>
    <cfRule type="cellIs" dxfId="223" priority="25" operator="equal">
      <formula>"vacances"</formula>
    </cfRule>
  </conditionalFormatting>
  <conditionalFormatting sqref="A2:A129">
    <cfRule type="expression" dxfId="222" priority="8">
      <formula>MONTH(A2)=6</formula>
    </cfRule>
    <cfRule type="expression" dxfId="221" priority="9">
      <formula>MONTH(A2)=5</formula>
    </cfRule>
    <cfRule type="expression" dxfId="220" priority="10">
      <formula>MONTH(A2)=4</formula>
    </cfRule>
    <cfRule type="expression" dxfId="219" priority="11">
      <formula>MONTH(A2)=3</formula>
    </cfRule>
    <cfRule type="expression" dxfId="218" priority="12">
      <formula>MONTH(A2)=2</formula>
    </cfRule>
    <cfRule type="expression" dxfId="217" priority="13">
      <formula>MONTH(A2)=1</formula>
    </cfRule>
    <cfRule type="expression" dxfId="216" priority="14">
      <formula>MONTH(A2)=12</formula>
    </cfRule>
    <cfRule type="expression" dxfId="215" priority="15">
      <formula>MONTH(A2)=11</formula>
    </cfRule>
    <cfRule type="expression" dxfId="214" priority="16">
      <formula>MONTH(A2)=10</formula>
    </cfRule>
    <cfRule type="expression" dxfId="213" priority="17">
      <formula>MONTH(A2)=9</formula>
    </cfRule>
  </conditionalFormatting>
  <conditionalFormatting sqref="C2:C129">
    <cfRule type="cellIs" dxfId="212" priority="7" operator="equal">
      <formula>"férié"</formula>
    </cfRule>
  </conditionalFormatting>
  <conditionalFormatting sqref="E2">
    <cfRule type="expression" dxfId="211" priority="3">
      <formula>$C2="férié"</formula>
    </cfRule>
    <cfRule type="expression" dxfId="210" priority="6">
      <formula>$B2="vacances"</formula>
    </cfRule>
  </conditionalFormatting>
  <conditionalFormatting sqref="E3:E129">
    <cfRule type="expression" dxfId="209" priority="5">
      <formula>$B3="vacances"</formula>
    </cfRule>
  </conditionalFormatting>
  <conditionalFormatting sqref="AYG128">
    <cfRule type="expression" dxfId="208" priority="4">
      <formula>$C2="férié"</formula>
    </cfRule>
  </conditionalFormatting>
  <conditionalFormatting sqref="E3:E129">
    <cfRule type="expression" dxfId="207" priority="1">
      <formula>$C3="férié"</formula>
    </cfRule>
    <cfRule type="expression" dxfId="206" priority="2">
      <formula>$B3="vacances"</formula>
    </cfRule>
  </conditionalFormatting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0659-3444-4D9C-90FE-756A62A9CA62}">
  <sheetPr>
    <tabColor rgb="FFFFCCCC"/>
  </sheetPr>
  <dimension ref="A1:AYP80"/>
  <sheetViews>
    <sheetView workbookViewId="0">
      <pane ySplit="1" topLeftCell="A45" activePane="bottomLeft" state="frozen"/>
      <selection pane="bottomLeft" activeCell="A2" sqref="A2:XFD2"/>
    </sheetView>
  </sheetViews>
  <sheetFormatPr baseColWidth="10" defaultRowHeight="14.4" x14ac:dyDescent="0.3"/>
  <cols>
    <col min="1" max="1" width="15.5546875" style="45" bestFit="1" customWidth="1"/>
    <col min="2" max="2" width="10.21875" style="31" bestFit="1" customWidth="1"/>
    <col min="3" max="3" width="6.5546875" style="31" bestFit="1" customWidth="1"/>
    <col min="4" max="4" width="7.44140625" style="32" bestFit="1" customWidth="1"/>
    <col min="5" max="5" width="95.44140625" customWidth="1"/>
    <col min="6" max="1331" width="0" style="32" hidden="1" customWidth="1"/>
    <col min="1332" max="1332" width="16.5546875" style="35" bestFit="1" customWidth="1"/>
    <col min="1333" max="1341" width="11.5546875" style="34"/>
    <col min="1342" max="1342" width="11.5546875" style="33"/>
    <col min="1343" max="16384" width="11.5546875" style="32"/>
  </cols>
  <sheetData>
    <row r="1" spans="1:5 1332:1332" x14ac:dyDescent="0.3">
      <c r="A1" s="31" t="s">
        <v>24</v>
      </c>
      <c r="B1" s="31" t="s">
        <v>25</v>
      </c>
      <c r="C1" s="31" t="s">
        <v>57</v>
      </c>
      <c r="D1" s="31" t="s">
        <v>26</v>
      </c>
      <c r="E1" s="32"/>
    </row>
    <row r="2" spans="1:5 1332:1332" ht="94.95" customHeight="1" x14ac:dyDescent="0.3">
      <c r="A2" s="59">
        <f>scol!$G$4</f>
        <v>44441</v>
      </c>
      <c r="B2" s="31" t="str">
        <f>IF(ISNA(MATCH(A2,scol!$D$4:$D$15,1))=TRUE,"",IF(MOD(MATCH(A2,scol!$D$4:$D$15,1),2)=1,"vacances",""))</f>
        <v/>
      </c>
      <c r="C2" s="31" t="str">
        <f>IF(ISNA(VLOOKUP(A2,feries!$B$5:$B$31,1,FALSE)),"",IF(VLOOKUP(A2,feries!$B$5:$B$31,1,FALSE)=A2,"férié",""))</f>
        <v/>
      </c>
      <c r="D2" s="31" t="str">
        <f>IF(AND(A2&gt;=scol!$D$32,A2&lt;=scol!$D$33),"PFE1",IF(AND(A2&gt;=scol!$D$34,A2&lt;=scol!$D$35),"PFE2",""))</f>
        <v/>
      </c>
      <c r="E2" s="31"/>
    </row>
    <row r="3" spans="1:5 1332:1332" ht="94.95" customHeight="1" x14ac:dyDescent="0.3">
      <c r="A3" s="59">
        <f>IF(WEEKDAY(A2,2)=5,A2+7,IF(WEEKDAY(A2,2)=2,A2+3,IF(WEEKDAY(A2,2)=3,A2+2,IF(WEEKDAY(A2,2)=4,A2+1,A2+4))))</f>
        <v>44442</v>
      </c>
      <c r="B3" s="31" t="str">
        <f>IF(ISNA(MATCH(A3,scol!$D$4:$D$15,1))=TRUE,"",IF(MOD(MATCH(A3,scol!$D$4:$D$15,1),2)=1,"vacances",""))</f>
        <v/>
      </c>
      <c r="C3" s="31" t="str">
        <f>IF(ISNA(VLOOKUP(A3,feries!$B$5:$B$31,1,FALSE)),"",IF(VLOOKUP(A3,feries!$B$5:$B$31,1,FALSE)=A3,"férié",""))</f>
        <v/>
      </c>
      <c r="D3" s="31" t="str">
        <f>IF(AND(A3&gt;=scol!$D$32,A3&lt;=scol!$D$33),"PFE1",IF(AND(A3&gt;=scol!$D$34,A3&lt;=scol!$D$35),"PFE2",""))</f>
        <v/>
      </c>
      <c r="E3" s="31"/>
      <c r="AYF3" s="36" t="s">
        <v>27</v>
      </c>
    </row>
    <row r="4" spans="1:5 1332:1332" ht="94.95" customHeight="1" x14ac:dyDescent="0.3">
      <c r="A4" s="59">
        <f>IF(WEEKDAY(A3,2)=5,A3+7,IF(WEEKDAY(A3,2)=2,A3+3,IF(WEEKDAY(A3,2)=3,A3+2,IF(WEEKDAY(A3,2)=4,A3+1,A3+4))))</f>
        <v>44449</v>
      </c>
      <c r="B4" s="31" t="str">
        <f>IF(ISNA(MATCH(A4,scol!$D$4:$D$15,1))=TRUE,"",IF(MOD(MATCH(A4,scol!$D$4:$D$15,1),2)=1,"vacances",""))</f>
        <v/>
      </c>
      <c r="C4" s="31" t="str">
        <f>IF(ISNA(VLOOKUP(A4,feries!$B$5:$B$31,1,FALSE)),"",IF(VLOOKUP(A4,feries!$B$5:$B$31,1,FALSE)=A4,"férié",""))</f>
        <v/>
      </c>
      <c r="D4" s="31" t="str">
        <f>IF(AND(A4&gt;=scol!$D$32,A4&lt;=scol!$D$33),"PFE1",IF(AND(A4&gt;=scol!$D$34,A4&lt;=scol!$D$35),"PFE2",""))</f>
        <v/>
      </c>
      <c r="E4" s="31"/>
    </row>
    <row r="5" spans="1:5 1332:1332" ht="94.95" customHeight="1" x14ac:dyDescent="0.3">
      <c r="A5" s="59">
        <f t="shared" ref="A5:A46" si="0">IF(WEEKDAY(A4,2)=5,A4+7,IF(WEEKDAY(A4,2)=2,A4+3,IF(WEEKDAY(A4,2)=3,A4+2,IF(WEEKDAY(A4,2)=4,A4+1,A4+4))))</f>
        <v>44456</v>
      </c>
      <c r="B5" s="31" t="str">
        <f>IF(ISNA(MATCH(A5,scol!$D$4:$D$15,1))=TRUE,"",IF(MOD(MATCH(A5,scol!$D$4:$D$15,1),2)=1,"vacances",""))</f>
        <v/>
      </c>
      <c r="C5" s="31" t="str">
        <f>IF(ISNA(VLOOKUP(A5,feries!$B$5:$B$31,1,FALSE)),"",IF(VLOOKUP(A5,feries!$B$5:$B$31,1,FALSE)=A5,"férié",""))</f>
        <v/>
      </c>
      <c r="D5" s="31" t="str">
        <f>IF(AND(A5&gt;=scol!$D$32,A5&lt;=scol!$D$33),"PFE1",IF(AND(A5&gt;=scol!$D$34,A5&lt;=scol!$D$35),"PFE2",""))</f>
        <v/>
      </c>
      <c r="E5" s="31"/>
    </row>
    <row r="6" spans="1:5 1332:1332" ht="94.95" customHeight="1" x14ac:dyDescent="0.3">
      <c r="A6" s="59">
        <f t="shared" si="0"/>
        <v>44463</v>
      </c>
      <c r="B6" s="31" t="str">
        <f>IF(ISNA(MATCH(A6,scol!$D$4:$D$15,1))=TRUE,"",IF(MOD(MATCH(A6,scol!$D$4:$D$15,1),2)=1,"vacances",""))</f>
        <v/>
      </c>
      <c r="C6" s="31" t="str">
        <f>IF(ISNA(VLOOKUP(A6,feries!$B$5:$B$31,1,FALSE)),"",IF(VLOOKUP(A6,feries!$B$5:$B$31,1,FALSE)=A6,"férié",""))</f>
        <v/>
      </c>
      <c r="D6" s="31" t="str">
        <f>IF(AND(A6&gt;=scol!$D$32,A6&lt;=scol!$D$33),"PFE1",IF(AND(A6&gt;=scol!$D$34,A6&lt;=scol!$D$35),"PFE2",""))</f>
        <v/>
      </c>
      <c r="E6" s="31"/>
    </row>
    <row r="7" spans="1:5 1332:1332" ht="94.95" customHeight="1" x14ac:dyDescent="0.3">
      <c r="A7" s="59">
        <f t="shared" si="0"/>
        <v>44470</v>
      </c>
      <c r="B7" s="31" t="str">
        <f>IF(ISNA(MATCH(A7,scol!$D$4:$D$15,1))=TRUE,"",IF(MOD(MATCH(A7,scol!$D$4:$D$15,1),2)=1,"vacances",""))</f>
        <v/>
      </c>
      <c r="C7" s="31" t="str">
        <f>IF(ISNA(VLOOKUP(A7,feries!$B$5:$B$31,1,FALSE)),"",IF(VLOOKUP(A7,feries!$B$5:$B$31,1,FALSE)=A7,"férié",""))</f>
        <v/>
      </c>
      <c r="D7" s="31" t="str">
        <f>IF(AND(A7&gt;=scol!$D$32,A7&lt;=scol!$D$33),"PFE1",IF(AND(A7&gt;=scol!$D$34,A7&lt;=scol!$D$35),"PFE2",""))</f>
        <v/>
      </c>
      <c r="E7" s="31"/>
    </row>
    <row r="8" spans="1:5 1332:1332" ht="94.95" customHeight="1" x14ac:dyDescent="0.3">
      <c r="A8" s="59">
        <f t="shared" si="0"/>
        <v>44477</v>
      </c>
      <c r="B8" s="31" t="str">
        <f>IF(ISNA(MATCH(A8,scol!$D$4:$D$15,1))=TRUE,"",IF(MOD(MATCH(A8,scol!$D$4:$D$15,1),2)=1,"vacances",""))</f>
        <v/>
      </c>
      <c r="C8" s="31" t="str">
        <f>IF(ISNA(VLOOKUP(A8,feries!$B$5:$B$31,1,FALSE)),"",IF(VLOOKUP(A8,feries!$B$5:$B$31,1,FALSE)=A8,"férié",""))</f>
        <v/>
      </c>
      <c r="D8" s="31" t="str">
        <f>IF(AND(A8&gt;=scol!$D$32,A8&lt;=scol!$D$33),"PFE1",IF(AND(A8&gt;=scol!$D$34,A8&lt;=scol!$D$35),"PFE2",""))</f>
        <v/>
      </c>
      <c r="E8" s="31"/>
    </row>
    <row r="9" spans="1:5 1332:1332" ht="94.95" customHeight="1" x14ac:dyDescent="0.3">
      <c r="A9" s="59">
        <f t="shared" si="0"/>
        <v>44484</v>
      </c>
      <c r="B9" s="31" t="str">
        <f>IF(ISNA(MATCH(A9,scol!$D$4:$D$15,1))=TRUE,"",IF(MOD(MATCH(A9,scol!$D$4:$D$15,1),2)=1,"vacances",""))</f>
        <v/>
      </c>
      <c r="C9" s="31" t="str">
        <f>IF(ISNA(VLOOKUP(A9,feries!$B$5:$B$31,1,FALSE)),"",IF(VLOOKUP(A9,feries!$B$5:$B$31,1,FALSE)=A9,"férié",""))</f>
        <v/>
      </c>
      <c r="D9" s="31" t="str">
        <f>IF(AND(A9&gt;=scol!$D$32,A9&lt;=scol!$D$33),"PFE1",IF(AND(A9&gt;=scol!$D$34,A9&lt;=scol!$D$35),"PFE2",""))</f>
        <v/>
      </c>
      <c r="E9" s="31"/>
    </row>
    <row r="10" spans="1:5 1332:1332" ht="94.95" customHeight="1" x14ac:dyDescent="0.3">
      <c r="A10" s="59">
        <f t="shared" si="0"/>
        <v>44491</v>
      </c>
      <c r="B10" s="31" t="str">
        <f>IF(ISNA(MATCH(A10,scol!$D$4:$D$15,1))=TRUE,"",IF(MOD(MATCH(A10,scol!$D$4:$D$15,1),2)=1,"vacances",""))</f>
        <v/>
      </c>
      <c r="C10" s="31" t="str">
        <f>IF(ISNA(VLOOKUP(A10,feries!$B$5:$B$31,1,FALSE)),"",IF(VLOOKUP(A10,feries!$B$5:$B$31,1,FALSE)=A10,"férié",""))</f>
        <v/>
      </c>
      <c r="D10" s="31" t="str">
        <f>IF(AND(A10&gt;=scol!$D$32,A10&lt;=scol!$D$33),"PFE1",IF(AND(A10&gt;=scol!$D$34,A10&lt;=scol!$D$35),"PFE2",""))</f>
        <v/>
      </c>
      <c r="E10" s="31"/>
    </row>
    <row r="11" spans="1:5 1332:1332" ht="94.95" customHeight="1" x14ac:dyDescent="0.3">
      <c r="A11" s="59">
        <f t="shared" si="0"/>
        <v>44498</v>
      </c>
      <c r="B11" s="31" t="str">
        <f>IF(ISNA(MATCH(A11,scol!$D$4:$D$15,1))=TRUE,"",IF(MOD(MATCH(A11,scol!$D$4:$D$15,1),2)=1,"vacances",""))</f>
        <v>vacances</v>
      </c>
      <c r="C11" s="31" t="str">
        <f>IF(ISNA(VLOOKUP(A11,feries!$B$5:$B$31,1,FALSE)),"",IF(VLOOKUP(A11,feries!$B$5:$B$31,1,FALSE)=A11,"férié",""))</f>
        <v/>
      </c>
      <c r="D11" s="31" t="str">
        <f>IF(AND(A11&gt;=scol!$D$32,A11&lt;=scol!$D$33),"PFE1",IF(AND(A11&gt;=scol!$D$34,A11&lt;=scol!$D$35),"PFE2",""))</f>
        <v/>
      </c>
      <c r="E11" s="31"/>
    </row>
    <row r="12" spans="1:5 1332:1332" ht="94.95" customHeight="1" x14ac:dyDescent="0.3">
      <c r="A12" s="59">
        <f t="shared" si="0"/>
        <v>44505</v>
      </c>
      <c r="B12" s="31" t="str">
        <f>IF(ISNA(MATCH(A12,scol!$D$4:$D$15,1))=TRUE,"",IF(MOD(MATCH(A12,scol!$D$4:$D$15,1),2)=1,"vacances",""))</f>
        <v>vacances</v>
      </c>
      <c r="C12" s="31" t="str">
        <f>IF(ISNA(VLOOKUP(A12,feries!$B$5:$B$31,1,FALSE)),"",IF(VLOOKUP(A12,feries!$B$5:$B$31,1,FALSE)=A12,"férié",""))</f>
        <v/>
      </c>
      <c r="D12" s="31" t="str">
        <f>IF(AND(A12&gt;=scol!$D$32,A12&lt;=scol!$D$33),"PFE1",IF(AND(A12&gt;=scol!$D$34,A12&lt;=scol!$D$35),"PFE2",""))</f>
        <v/>
      </c>
      <c r="E12" s="31"/>
    </row>
    <row r="13" spans="1:5 1332:1332" ht="94.95" customHeight="1" x14ac:dyDescent="0.3">
      <c r="A13" s="59">
        <f t="shared" si="0"/>
        <v>44512</v>
      </c>
      <c r="B13" s="31" t="str">
        <f>IF(ISNA(MATCH(A13,scol!$D$4:$D$15,1))=TRUE,"",IF(MOD(MATCH(A13,scol!$D$4:$D$15,1),2)=1,"vacances",""))</f>
        <v/>
      </c>
      <c r="C13" s="31" t="str">
        <f>IF(ISNA(VLOOKUP(A13,feries!$B$5:$B$31,1,FALSE)),"",IF(VLOOKUP(A13,feries!$B$5:$B$31,1,FALSE)=A13,"férié",""))</f>
        <v/>
      </c>
      <c r="D13" s="31" t="str">
        <f>IF(AND(A13&gt;=scol!$D$32,A13&lt;=scol!$D$33),"PFE1",IF(AND(A13&gt;=scol!$D$34,A13&lt;=scol!$D$35),"PFE2",""))</f>
        <v/>
      </c>
      <c r="E13" s="31"/>
    </row>
    <row r="14" spans="1:5 1332:1332" ht="94.95" customHeight="1" x14ac:dyDescent="0.3">
      <c r="A14" s="59">
        <f t="shared" si="0"/>
        <v>44519</v>
      </c>
      <c r="B14" s="31" t="str">
        <f>IF(ISNA(MATCH(A14,scol!$D$4:$D$15,1))=TRUE,"",IF(MOD(MATCH(A14,scol!$D$4:$D$15,1),2)=1,"vacances",""))</f>
        <v/>
      </c>
      <c r="C14" s="31" t="str">
        <f>IF(ISNA(VLOOKUP(A14,feries!$B$5:$B$31,1,FALSE)),"",IF(VLOOKUP(A14,feries!$B$5:$B$31,1,FALSE)=A14,"férié",""))</f>
        <v/>
      </c>
      <c r="D14" s="31" t="str">
        <f>IF(AND(A14&gt;=scol!$D$32,A14&lt;=scol!$D$33),"PFE1",IF(AND(A14&gt;=scol!$D$34,A14&lt;=scol!$D$35),"PFE2",""))</f>
        <v/>
      </c>
      <c r="E14" s="31"/>
    </row>
    <row r="15" spans="1:5 1332:1332" ht="94.95" customHeight="1" x14ac:dyDescent="0.3">
      <c r="A15" s="59">
        <f t="shared" si="0"/>
        <v>44526</v>
      </c>
      <c r="B15" s="31" t="str">
        <f>IF(ISNA(MATCH(A15,scol!$D$4:$D$15,1))=TRUE,"",IF(MOD(MATCH(A15,scol!$D$4:$D$15,1),2)=1,"vacances",""))</f>
        <v/>
      </c>
      <c r="C15" s="31" t="str">
        <f>IF(ISNA(VLOOKUP(A15,feries!$B$5:$B$31,1,FALSE)),"",IF(VLOOKUP(A15,feries!$B$5:$B$31,1,FALSE)=A15,"férié",""))</f>
        <v/>
      </c>
      <c r="D15" s="31" t="str">
        <f>IF(AND(A15&gt;=scol!$D$32,A15&lt;=scol!$D$33),"PFE1",IF(AND(A15&gt;=scol!$D$34,A15&lt;=scol!$D$35),"PFE2",""))</f>
        <v>PFE1</v>
      </c>
      <c r="E15" s="31"/>
    </row>
    <row r="16" spans="1:5 1332:1332" ht="94.95" customHeight="1" x14ac:dyDescent="0.3">
      <c r="A16" s="59">
        <f t="shared" si="0"/>
        <v>44533</v>
      </c>
      <c r="B16" s="31" t="str">
        <f>IF(ISNA(MATCH(A16,scol!$D$4:$D$15,1))=TRUE,"",IF(MOD(MATCH(A16,scol!$D$4:$D$15,1),2)=1,"vacances",""))</f>
        <v/>
      </c>
      <c r="C16" s="31" t="str">
        <f>IF(ISNA(VLOOKUP(A16,feries!$B$5:$B$31,1,FALSE)),"",IF(VLOOKUP(A16,feries!$B$5:$B$31,1,FALSE)=A16,"férié",""))</f>
        <v/>
      </c>
      <c r="D16" s="31" t="str">
        <f>IF(AND(A16&gt;=scol!$D$32,A16&lt;=scol!$D$33),"PFE1",IF(AND(A16&gt;=scol!$D$34,A16&lt;=scol!$D$35),"PFE2",""))</f>
        <v>PFE1</v>
      </c>
      <c r="E16" s="31"/>
    </row>
    <row r="17" spans="1:5" ht="94.95" customHeight="1" x14ac:dyDescent="0.3">
      <c r="A17" s="59">
        <f t="shared" si="0"/>
        <v>44540</v>
      </c>
      <c r="B17" s="31" t="str">
        <f>IF(ISNA(MATCH(A17,scol!$D$4:$D$15,1))=TRUE,"",IF(MOD(MATCH(A17,scol!$D$4:$D$15,1),2)=1,"vacances",""))</f>
        <v/>
      </c>
      <c r="C17" s="31" t="str">
        <f>IF(ISNA(VLOOKUP(A17,feries!$B$5:$B$31,1,FALSE)),"",IF(VLOOKUP(A17,feries!$B$5:$B$31,1,FALSE)=A17,"férié",""))</f>
        <v/>
      </c>
      <c r="D17" s="31" t="str">
        <f>IF(AND(A17&gt;=scol!$D$32,A17&lt;=scol!$D$33),"PFE1",IF(AND(A17&gt;=scol!$D$34,A17&lt;=scol!$D$35),"PFE2",""))</f>
        <v>PFE1</v>
      </c>
      <c r="E17" s="31"/>
    </row>
    <row r="18" spans="1:5" ht="94.95" customHeight="1" x14ac:dyDescent="0.3">
      <c r="A18" s="59">
        <f t="shared" si="0"/>
        <v>44547</v>
      </c>
      <c r="B18" s="31" t="str">
        <f>IF(ISNA(MATCH(A18,scol!$D$4:$D$15,1))=TRUE,"",IF(MOD(MATCH(A18,scol!$D$4:$D$15,1),2)=1,"vacances",""))</f>
        <v/>
      </c>
      <c r="C18" s="31" t="str">
        <f>IF(ISNA(VLOOKUP(A18,feries!$B$5:$B$31,1,FALSE)),"",IF(VLOOKUP(A18,feries!$B$5:$B$31,1,FALSE)=A18,"férié",""))</f>
        <v/>
      </c>
      <c r="D18" s="31" t="str">
        <f>IF(AND(A18&gt;=scol!$D$32,A18&lt;=scol!$D$33),"PFE1",IF(AND(A18&gt;=scol!$D$34,A18&lt;=scol!$D$35),"PFE2",""))</f>
        <v>PFE1</v>
      </c>
      <c r="E18" s="31"/>
    </row>
    <row r="19" spans="1:5" ht="94.95" customHeight="1" x14ac:dyDescent="0.3">
      <c r="A19" s="59">
        <f t="shared" si="0"/>
        <v>44554</v>
      </c>
      <c r="B19" s="31" t="str">
        <f>IF(ISNA(MATCH(A19,scol!$D$4:$D$15,1))=TRUE,"",IF(MOD(MATCH(A19,scol!$D$4:$D$15,1),2)=1,"vacances",""))</f>
        <v>vacances</v>
      </c>
      <c r="C19" s="31" t="str">
        <f>IF(ISNA(VLOOKUP(A19,feries!$B$5:$B$31,1,FALSE)),"",IF(VLOOKUP(A19,feries!$B$5:$B$31,1,FALSE)=A19,"férié",""))</f>
        <v/>
      </c>
      <c r="D19" s="31" t="str">
        <f>IF(AND(A19&gt;=scol!$D$32,A19&lt;=scol!$D$33),"PFE1",IF(AND(A19&gt;=scol!$D$34,A19&lt;=scol!$D$35),"PFE2",""))</f>
        <v/>
      </c>
      <c r="E19" s="31"/>
    </row>
    <row r="20" spans="1:5" ht="94.95" customHeight="1" x14ac:dyDescent="0.3">
      <c r="A20" s="59">
        <f t="shared" si="0"/>
        <v>44561</v>
      </c>
      <c r="B20" s="31" t="str">
        <f>IF(ISNA(MATCH(A20,scol!$D$4:$D$15,1))=TRUE,"",IF(MOD(MATCH(A20,scol!$D$4:$D$15,1),2)=1,"vacances",""))</f>
        <v>vacances</v>
      </c>
      <c r="C20" s="31" t="str">
        <f>IF(ISNA(VLOOKUP(A20,feries!$B$5:$B$31,1,FALSE)),"",IF(VLOOKUP(A20,feries!$B$5:$B$31,1,FALSE)=A20,"férié",""))</f>
        <v/>
      </c>
      <c r="D20" s="31" t="str">
        <f>IF(AND(A20&gt;=scol!$D$32,A20&lt;=scol!$D$33),"PFE1",IF(AND(A20&gt;=scol!$D$34,A20&lt;=scol!$D$35),"PFE2",""))</f>
        <v/>
      </c>
      <c r="E20" s="31"/>
    </row>
    <row r="21" spans="1:5" ht="94.95" customHeight="1" x14ac:dyDescent="0.3">
      <c r="A21" s="59">
        <f t="shared" si="0"/>
        <v>44568</v>
      </c>
      <c r="B21" s="31" t="str">
        <f>IF(ISNA(MATCH(A21,scol!$D$4:$D$15,1))=TRUE,"",IF(MOD(MATCH(A21,scol!$D$4:$D$15,1),2)=1,"vacances",""))</f>
        <v/>
      </c>
      <c r="C21" s="31" t="str">
        <f>IF(ISNA(VLOOKUP(A21,feries!$B$5:$B$31,1,FALSE)),"",IF(VLOOKUP(A21,feries!$B$5:$B$31,1,FALSE)=A21,"férié",""))</f>
        <v/>
      </c>
      <c r="D21" s="31" t="str">
        <f>IF(AND(A21&gt;=scol!$D$32,A21&lt;=scol!$D$33),"PFE1",IF(AND(A21&gt;=scol!$D$34,A21&lt;=scol!$D$35),"PFE2",""))</f>
        <v/>
      </c>
      <c r="E21" s="31"/>
    </row>
    <row r="22" spans="1:5" ht="94.95" customHeight="1" x14ac:dyDescent="0.3">
      <c r="A22" s="59">
        <f t="shared" si="0"/>
        <v>44575</v>
      </c>
      <c r="B22" s="31" t="str">
        <f>IF(ISNA(MATCH(A22,scol!$D$4:$D$15,1))=TRUE,"",IF(MOD(MATCH(A22,scol!$D$4:$D$15,1),2)=1,"vacances",""))</f>
        <v/>
      </c>
      <c r="C22" s="31" t="str">
        <f>IF(ISNA(VLOOKUP(A22,feries!$B$5:$B$31,1,FALSE)),"",IF(VLOOKUP(A22,feries!$B$5:$B$31,1,FALSE)=A22,"férié",""))</f>
        <v/>
      </c>
      <c r="D22" s="31" t="str">
        <f>IF(AND(A22&gt;=scol!$D$32,A22&lt;=scol!$D$33),"PFE1",IF(AND(A22&gt;=scol!$D$34,A22&lt;=scol!$D$35),"PFE2",""))</f>
        <v/>
      </c>
      <c r="E22" s="31"/>
    </row>
    <row r="23" spans="1:5" ht="94.95" customHeight="1" x14ac:dyDescent="0.3">
      <c r="A23" s="59">
        <f t="shared" si="0"/>
        <v>44582</v>
      </c>
      <c r="B23" s="31" t="str">
        <f>IF(ISNA(MATCH(A23,scol!$D$4:$D$15,1))=TRUE,"",IF(MOD(MATCH(A23,scol!$D$4:$D$15,1),2)=1,"vacances",""))</f>
        <v/>
      </c>
      <c r="C23" s="31" t="str">
        <f>IF(ISNA(VLOOKUP(A23,feries!$B$5:$B$31,1,FALSE)),"",IF(VLOOKUP(A23,feries!$B$5:$B$31,1,FALSE)=A23,"férié",""))</f>
        <v/>
      </c>
      <c r="D23" s="31" t="str">
        <f>IF(AND(A23&gt;=scol!$D$32,A23&lt;=scol!$D$33),"PFE1",IF(AND(A23&gt;=scol!$D$34,A23&lt;=scol!$D$35),"PFE2",""))</f>
        <v/>
      </c>
      <c r="E23" s="31"/>
    </row>
    <row r="24" spans="1:5" ht="94.95" customHeight="1" x14ac:dyDescent="0.3">
      <c r="A24" s="59">
        <f t="shared" si="0"/>
        <v>44589</v>
      </c>
      <c r="B24" s="31" t="str">
        <f>IF(ISNA(MATCH(A24,scol!$D$4:$D$15,1))=TRUE,"",IF(MOD(MATCH(A24,scol!$D$4:$D$15,1),2)=1,"vacances",""))</f>
        <v/>
      </c>
      <c r="C24" s="31" t="str">
        <f>IF(ISNA(VLOOKUP(A24,feries!$B$5:$B$31,1,FALSE)),"",IF(VLOOKUP(A24,feries!$B$5:$B$31,1,FALSE)=A24,"férié",""))</f>
        <v/>
      </c>
      <c r="D24" s="31" t="str">
        <f>IF(AND(A24&gt;=scol!$D$32,A24&lt;=scol!$D$33),"PFE1",IF(AND(A24&gt;=scol!$D$34,A24&lt;=scol!$D$35),"PFE2",""))</f>
        <v/>
      </c>
      <c r="E24" s="31"/>
    </row>
    <row r="25" spans="1:5" ht="94.95" customHeight="1" x14ac:dyDescent="0.3">
      <c r="A25" s="59">
        <f t="shared" si="0"/>
        <v>44596</v>
      </c>
      <c r="B25" s="31" t="str">
        <f>IF(ISNA(MATCH(A25,scol!$D$4:$D$15,1))=TRUE,"",IF(MOD(MATCH(A25,scol!$D$4:$D$15,1),2)=1,"vacances",""))</f>
        <v/>
      </c>
      <c r="C25" s="31" t="str">
        <f>IF(ISNA(VLOOKUP(A25,feries!$B$5:$B$31,1,FALSE)),"",IF(VLOOKUP(A25,feries!$B$5:$B$31,1,FALSE)=A25,"férié",""))</f>
        <v/>
      </c>
      <c r="D25" s="31" t="str">
        <f>IF(AND(A25&gt;=scol!$D$32,A25&lt;=scol!$D$33),"PFE1",IF(AND(A25&gt;=scol!$D$34,A25&lt;=scol!$D$35),"PFE2",""))</f>
        <v/>
      </c>
      <c r="E25" s="31"/>
    </row>
    <row r="26" spans="1:5" ht="94.95" customHeight="1" x14ac:dyDescent="0.3">
      <c r="A26" s="59">
        <f t="shared" si="0"/>
        <v>44603</v>
      </c>
      <c r="B26" s="31" t="str">
        <f>IF(ISNA(MATCH(A26,scol!$D$4:$D$15,1))=TRUE,"",IF(MOD(MATCH(A26,scol!$D$4:$D$15,1),2)=1,"vacances",""))</f>
        <v/>
      </c>
      <c r="C26" s="31" t="str">
        <f>IF(ISNA(VLOOKUP(A26,feries!$B$5:$B$31,1,FALSE)),"",IF(VLOOKUP(A26,feries!$B$5:$B$31,1,FALSE)=A26,"férié",""))</f>
        <v/>
      </c>
      <c r="D26" s="31" t="str">
        <f>IF(AND(A26&gt;=scol!$D$32,A26&lt;=scol!$D$33),"PFE1",IF(AND(A26&gt;=scol!$D$34,A26&lt;=scol!$D$35),"PFE2",""))</f>
        <v/>
      </c>
      <c r="E26" s="31"/>
    </row>
    <row r="27" spans="1:5" ht="94.95" customHeight="1" x14ac:dyDescent="0.3">
      <c r="A27" s="59">
        <f t="shared" si="0"/>
        <v>44610</v>
      </c>
      <c r="B27" s="31" t="str">
        <f>IF(ISNA(MATCH(A27,scol!$D$4:$D$15,1))=TRUE,"",IF(MOD(MATCH(A27,scol!$D$4:$D$15,1),2)=1,"vacances",""))</f>
        <v>vacances</v>
      </c>
      <c r="C27" s="31" t="str">
        <f>IF(ISNA(VLOOKUP(A27,feries!$B$5:$B$31,1,FALSE)),"",IF(VLOOKUP(A27,feries!$B$5:$B$31,1,FALSE)=A27,"férié",""))</f>
        <v/>
      </c>
      <c r="D27" s="31" t="str">
        <f>IF(AND(A27&gt;=scol!$D$32,A27&lt;=scol!$D$33),"PFE1",IF(AND(A27&gt;=scol!$D$34,A27&lt;=scol!$D$35),"PFE2",""))</f>
        <v/>
      </c>
      <c r="E27" s="31"/>
    </row>
    <row r="28" spans="1:5" ht="94.95" customHeight="1" x14ac:dyDescent="0.3">
      <c r="A28" s="59">
        <f t="shared" si="0"/>
        <v>44617</v>
      </c>
      <c r="B28" s="31" t="str">
        <f>IF(ISNA(MATCH(A28,scol!$D$4:$D$15,1))=TRUE,"",IF(MOD(MATCH(A28,scol!$D$4:$D$15,1),2)=1,"vacances",""))</f>
        <v>vacances</v>
      </c>
      <c r="C28" s="31" t="str">
        <f>IF(ISNA(VLOOKUP(A28,feries!$B$5:$B$31,1,FALSE)),"",IF(VLOOKUP(A28,feries!$B$5:$B$31,1,FALSE)=A28,"férié",""))</f>
        <v/>
      </c>
      <c r="D28" s="31" t="str">
        <f>IF(AND(A28&gt;=scol!$D$32,A28&lt;=scol!$D$33),"PFE1",IF(AND(A28&gt;=scol!$D$34,A28&lt;=scol!$D$35),"PFE2",""))</f>
        <v/>
      </c>
      <c r="E28" s="31"/>
    </row>
    <row r="29" spans="1:5" ht="94.95" customHeight="1" x14ac:dyDescent="0.3">
      <c r="A29" s="59">
        <f t="shared" si="0"/>
        <v>44624</v>
      </c>
      <c r="B29" s="31" t="str">
        <f>IF(ISNA(MATCH(A29,scol!$D$4:$D$15,1))=TRUE,"",IF(MOD(MATCH(A29,scol!$D$4:$D$15,1),2)=1,"vacances",""))</f>
        <v/>
      </c>
      <c r="C29" s="31" t="str">
        <f>IF(ISNA(VLOOKUP(A29,feries!$B$5:$B$31,1,FALSE)),"",IF(VLOOKUP(A29,feries!$B$5:$B$31,1,FALSE)=A29,"férié",""))</f>
        <v/>
      </c>
      <c r="D29" s="31" t="str">
        <f>IF(AND(A29&gt;=scol!$D$32,A29&lt;=scol!$D$33),"PFE1",IF(AND(A29&gt;=scol!$D$34,A29&lt;=scol!$D$35),"PFE2",""))</f>
        <v>PFE2</v>
      </c>
      <c r="E29" s="31"/>
    </row>
    <row r="30" spans="1:5" ht="94.95" customHeight="1" x14ac:dyDescent="0.3">
      <c r="A30" s="59">
        <f t="shared" si="0"/>
        <v>44631</v>
      </c>
      <c r="B30" s="31" t="str">
        <f>IF(ISNA(MATCH(A30,scol!$D$4:$D$15,1))=TRUE,"",IF(MOD(MATCH(A30,scol!$D$4:$D$15,1),2)=1,"vacances",""))</f>
        <v/>
      </c>
      <c r="C30" s="31" t="str">
        <f>IF(ISNA(VLOOKUP(A30,feries!$B$5:$B$31,1,FALSE)),"",IF(VLOOKUP(A30,feries!$B$5:$B$31,1,FALSE)=A30,"férié",""))</f>
        <v/>
      </c>
      <c r="D30" s="31" t="str">
        <f>IF(AND(A30&gt;=scol!$D$32,A30&lt;=scol!$D$33),"PFE1",IF(AND(A30&gt;=scol!$D$34,A30&lt;=scol!$D$35),"PFE2",""))</f>
        <v>PFE2</v>
      </c>
      <c r="E30" s="31"/>
    </row>
    <row r="31" spans="1:5" ht="94.95" customHeight="1" x14ac:dyDescent="0.3">
      <c r="A31" s="59">
        <f t="shared" si="0"/>
        <v>44638</v>
      </c>
      <c r="B31" s="31" t="str">
        <f>IF(ISNA(MATCH(A31,scol!$D$4:$D$15,1))=TRUE,"",IF(MOD(MATCH(A31,scol!$D$4:$D$15,1),2)=1,"vacances",""))</f>
        <v/>
      </c>
      <c r="C31" s="31" t="str">
        <f>IF(ISNA(VLOOKUP(A31,feries!$B$5:$B$31,1,FALSE)),"",IF(VLOOKUP(A31,feries!$B$5:$B$31,1,FALSE)=A31,"férié",""))</f>
        <v/>
      </c>
      <c r="D31" s="31" t="str">
        <f>IF(AND(A31&gt;=scol!$D$32,A31&lt;=scol!$D$33),"PFE1",IF(AND(A31&gt;=scol!$D$34,A31&lt;=scol!$D$35),"PFE2",""))</f>
        <v>PFE2</v>
      </c>
      <c r="E31" s="31"/>
    </row>
    <row r="32" spans="1:5" ht="94.95" customHeight="1" x14ac:dyDescent="0.3">
      <c r="A32" s="59">
        <f t="shared" si="0"/>
        <v>44645</v>
      </c>
      <c r="B32" s="31" t="str">
        <f>IF(ISNA(MATCH(A32,scol!$D$4:$D$15,1))=TRUE,"",IF(MOD(MATCH(A32,scol!$D$4:$D$15,1),2)=1,"vacances",""))</f>
        <v/>
      </c>
      <c r="C32" s="31" t="str">
        <f>IF(ISNA(VLOOKUP(A32,feries!$B$5:$B$31,1,FALSE)),"",IF(VLOOKUP(A32,feries!$B$5:$B$31,1,FALSE)=A32,"férié",""))</f>
        <v/>
      </c>
      <c r="D32" s="31" t="str">
        <f>IF(AND(A32&gt;=scol!$D$32,A32&lt;=scol!$D$33),"PFE1",IF(AND(A32&gt;=scol!$D$34,A32&lt;=scol!$D$35),"PFE2",""))</f>
        <v>PFE2</v>
      </c>
      <c r="E32" s="31"/>
    </row>
    <row r="33" spans="1:6 1331:1341" ht="94.95" customHeight="1" x14ac:dyDescent="0.3">
      <c r="A33" s="59">
        <f t="shared" si="0"/>
        <v>44652</v>
      </c>
      <c r="B33" s="31" t="str">
        <f>IF(ISNA(MATCH(A33,scol!$D$4:$D$15,1))=TRUE,"",IF(MOD(MATCH(A33,scol!$D$4:$D$15,1),2)=1,"vacances",""))</f>
        <v/>
      </c>
      <c r="C33" s="31" t="str">
        <f>IF(ISNA(VLOOKUP(A33,feries!$B$5:$B$31,1,FALSE)),"",IF(VLOOKUP(A33,feries!$B$5:$B$31,1,FALSE)=A33,"férié",""))</f>
        <v/>
      </c>
      <c r="D33" s="31" t="str">
        <f>IF(AND(A33&gt;=scol!$D$32,A33&lt;=scol!$D$33),"PFE1",IF(AND(A33&gt;=scol!$D$34,A33&lt;=scol!$D$35),"PFE2",""))</f>
        <v/>
      </c>
      <c r="E33" s="31"/>
    </row>
    <row r="34" spans="1:6 1331:1341" ht="94.95" customHeight="1" x14ac:dyDescent="0.3">
      <c r="A34" s="59">
        <f t="shared" si="0"/>
        <v>44659</v>
      </c>
      <c r="B34" s="31" t="str">
        <f>IF(ISNA(MATCH(A34,scol!$D$4:$D$15,1))=TRUE,"",IF(MOD(MATCH(A34,scol!$D$4:$D$15,1),2)=1,"vacances",""))</f>
        <v/>
      </c>
      <c r="C34" s="31" t="str">
        <f>IF(ISNA(VLOOKUP(A34,feries!$B$5:$B$31,1,FALSE)),"",IF(VLOOKUP(A34,feries!$B$5:$B$31,1,FALSE)=A34,"férié",""))</f>
        <v/>
      </c>
      <c r="D34" s="31" t="str">
        <f>IF(AND(A34&gt;=scol!$D$32,A34&lt;=scol!$D$33),"PFE1",IF(AND(A34&gt;=scol!$D$34,A34&lt;=scol!$D$35),"PFE2",""))</f>
        <v/>
      </c>
      <c r="E34" s="31"/>
    </row>
    <row r="35" spans="1:6 1331:1341" ht="94.95" customHeight="1" x14ac:dyDescent="0.3">
      <c r="A35" s="59">
        <f t="shared" si="0"/>
        <v>44666</v>
      </c>
      <c r="B35" s="31" t="str">
        <f>IF(ISNA(MATCH(A35,scol!$D$4:$D$15,1))=TRUE,"",IF(MOD(MATCH(A35,scol!$D$4:$D$15,1),2)=1,"vacances",""))</f>
        <v>vacances</v>
      </c>
      <c r="C35" s="31" t="str">
        <f>IF(ISNA(VLOOKUP(A35,feries!$B$5:$B$31,1,FALSE)),"",IF(VLOOKUP(A35,feries!$B$5:$B$31,1,FALSE)=A35,"férié",""))</f>
        <v/>
      </c>
      <c r="D35" s="31" t="str">
        <f>IF(AND(A35&gt;=scol!$D$32,A35&lt;=scol!$D$33),"PFE1",IF(AND(A35&gt;=scol!$D$34,A35&lt;=scol!$D$35),"PFE2",""))</f>
        <v/>
      </c>
      <c r="E35" s="31"/>
    </row>
    <row r="36" spans="1:6 1331:1341" ht="94.95" customHeight="1" x14ac:dyDescent="0.3">
      <c r="A36" s="59">
        <f t="shared" si="0"/>
        <v>44673</v>
      </c>
      <c r="B36" s="31" t="str">
        <f>IF(ISNA(MATCH(A36,scol!$D$4:$D$15,1))=TRUE,"",IF(MOD(MATCH(A36,scol!$D$4:$D$15,1),2)=1,"vacances",""))</f>
        <v>vacances</v>
      </c>
      <c r="C36" s="31" t="str">
        <f>IF(ISNA(VLOOKUP(A36,feries!$B$5:$B$31,1,FALSE)),"",IF(VLOOKUP(A36,feries!$B$5:$B$31,1,FALSE)=A36,"férié",""))</f>
        <v/>
      </c>
      <c r="D36" s="31" t="str">
        <f>IF(AND(A36&gt;=scol!$D$32,A36&lt;=scol!$D$33),"PFE1",IF(AND(A36&gt;=scol!$D$34,A36&lt;=scol!$D$35),"PFE2",""))</f>
        <v/>
      </c>
      <c r="E36" s="31"/>
    </row>
    <row r="37" spans="1:6 1331:1341" ht="94.95" customHeight="1" x14ac:dyDescent="0.3">
      <c r="A37" s="59">
        <f t="shared" si="0"/>
        <v>44680</v>
      </c>
      <c r="B37" s="31" t="str">
        <f>IF(ISNA(MATCH(A37,scol!$D$4:$D$15,1))=TRUE,"",IF(MOD(MATCH(A37,scol!$D$4:$D$15,1),2)=1,"vacances",""))</f>
        <v>vacances</v>
      </c>
      <c r="C37" s="31" t="str">
        <f>IF(ISNA(VLOOKUP(A37,feries!$B$5:$B$31,1,FALSE)),"",IF(VLOOKUP(A37,feries!$B$5:$B$31,1,FALSE)=A37,"férié",""))</f>
        <v/>
      </c>
      <c r="D37" s="31" t="str">
        <f>IF(AND(A37&gt;=scol!$D$32,A37&lt;=scol!$D$33),"PFE1",IF(AND(A37&gt;=scol!$D$34,A37&lt;=scol!$D$35),"PFE2",""))</f>
        <v/>
      </c>
      <c r="E37" s="31"/>
    </row>
    <row r="38" spans="1:6 1331:1341" ht="94.95" customHeight="1" x14ac:dyDescent="0.3">
      <c r="A38" s="59">
        <f t="shared" si="0"/>
        <v>44687</v>
      </c>
      <c r="B38" s="31" t="str">
        <f>IF(ISNA(MATCH(A38,scol!$D$4:$D$15,1))=TRUE,"",IF(MOD(MATCH(A38,scol!$D$4:$D$15,1),2)=1,"vacances",""))</f>
        <v/>
      </c>
      <c r="C38" s="31" t="str">
        <f>IF(ISNA(VLOOKUP(A38,feries!$B$5:$B$31,1,FALSE)),"",IF(VLOOKUP(A38,feries!$B$5:$B$31,1,FALSE)=A38,"férié",""))</f>
        <v/>
      </c>
      <c r="D38" s="31" t="str">
        <f>IF(AND(A38&gt;=scol!$D$32,A38&lt;=scol!$D$33),"PFE1",IF(AND(A38&gt;=scol!$D$34,A38&lt;=scol!$D$35),"PFE2",""))</f>
        <v/>
      </c>
      <c r="E38" s="31"/>
    </row>
    <row r="39" spans="1:6 1331:1341" ht="94.95" customHeight="1" x14ac:dyDescent="0.3">
      <c r="A39" s="59">
        <f t="shared" si="0"/>
        <v>44694</v>
      </c>
      <c r="B39" s="31" t="str">
        <f>IF(ISNA(MATCH(A39,scol!$D$4:$D$15,1))=TRUE,"",IF(MOD(MATCH(A39,scol!$D$4:$D$15,1),2)=1,"vacances",""))</f>
        <v/>
      </c>
      <c r="C39" s="31" t="str">
        <f>IF(ISNA(VLOOKUP(A39,feries!$B$5:$B$31,1,FALSE)),"",IF(VLOOKUP(A39,feries!$B$5:$B$31,1,FALSE)=A39,"férié",""))</f>
        <v/>
      </c>
      <c r="D39" s="31" t="str">
        <f>IF(AND(A39&gt;=scol!$D$32,A39&lt;=scol!$D$33),"PFE1",IF(AND(A39&gt;=scol!$D$34,A39&lt;=scol!$D$35),"PFE2",""))</f>
        <v/>
      </c>
      <c r="E39" s="31"/>
    </row>
    <row r="40" spans="1:6 1331:1341" ht="94.95" customHeight="1" x14ac:dyDescent="0.3">
      <c r="A40" s="59">
        <f t="shared" si="0"/>
        <v>44701</v>
      </c>
      <c r="B40" s="31" t="str">
        <f>IF(ISNA(MATCH(A40,scol!$D$4:$D$15,1))=TRUE,"",IF(MOD(MATCH(A40,scol!$D$4:$D$15,1),2)=1,"vacances",""))</f>
        <v/>
      </c>
      <c r="C40" s="31" t="str">
        <f>IF(ISNA(VLOOKUP(A40,feries!$B$5:$B$31,1,FALSE)),"",IF(VLOOKUP(A40,feries!$B$5:$B$31,1,FALSE)=A40,"férié",""))</f>
        <v/>
      </c>
      <c r="D40" s="31" t="str">
        <f>IF(AND(A40&gt;=scol!$D$32,A40&lt;=scol!$D$33),"PFE1",IF(AND(A40&gt;=scol!$D$34,A40&lt;=scol!$D$35),"PFE2",""))</f>
        <v/>
      </c>
      <c r="E40" s="31"/>
    </row>
    <row r="41" spans="1:6 1331:1341" ht="94.95" customHeight="1" x14ac:dyDescent="0.3">
      <c r="A41" s="59">
        <f t="shared" si="0"/>
        <v>44708</v>
      </c>
      <c r="B41" s="31" t="str">
        <f>IF(ISNA(MATCH(A41,scol!$D$4:$D$15,1))=TRUE,"",IF(MOD(MATCH(A41,scol!$D$4:$D$15,1),2)=1,"vacances",""))</f>
        <v/>
      </c>
      <c r="C41" s="31" t="str">
        <f>IF(ISNA(VLOOKUP(A41,feries!$B$5:$B$31,1,FALSE)),"",IF(VLOOKUP(A41,feries!$B$5:$B$31,1,FALSE)=A41,"férié",""))</f>
        <v>férié</v>
      </c>
      <c r="D41" s="31" t="str">
        <f>IF(AND(A41&gt;=scol!$D$32,A41&lt;=scol!$D$33),"PFE1",IF(AND(A41&gt;=scol!$D$34,A41&lt;=scol!$D$35),"PFE2",""))</f>
        <v/>
      </c>
      <c r="E41" s="31"/>
    </row>
    <row r="42" spans="1:6 1331:1341" ht="94.95" customHeight="1" x14ac:dyDescent="0.3">
      <c r="A42" s="59">
        <f t="shared" si="0"/>
        <v>44715</v>
      </c>
      <c r="B42" s="31" t="str">
        <f>IF(ISNA(MATCH(A42,scol!$D$4:$D$15,1))=TRUE,"",IF(MOD(MATCH(A42,scol!$D$4:$D$15,1),2)=1,"vacances",""))</f>
        <v/>
      </c>
      <c r="C42" s="31" t="str">
        <f>IF(ISNA(VLOOKUP(A42,feries!$B$5:$B$31,1,FALSE)),"",IF(VLOOKUP(A42,feries!$B$5:$B$31,1,FALSE)=A42,"férié",""))</f>
        <v/>
      </c>
      <c r="D42" s="31" t="str">
        <f>IF(AND(A42&gt;=scol!$D$32,A42&lt;=scol!$D$33),"PFE1",IF(AND(A42&gt;=scol!$D$34,A42&lt;=scol!$D$35),"PFE2",""))</f>
        <v/>
      </c>
      <c r="E42" s="31"/>
    </row>
    <row r="43" spans="1:6 1331:1341" ht="94.95" customHeight="1" x14ac:dyDescent="0.3">
      <c r="A43" s="59">
        <f t="shared" si="0"/>
        <v>44722</v>
      </c>
      <c r="B43" s="31" t="str">
        <f>IF(ISNA(MATCH(A43,scol!$D$4:$D$15,1))=TRUE,"",IF(MOD(MATCH(A43,scol!$D$4:$D$15,1),2)=1,"vacances",""))</f>
        <v/>
      </c>
      <c r="C43" s="31" t="str">
        <f>IF(ISNA(VLOOKUP(A43,feries!$B$5:$B$31,1,FALSE)),"",IF(VLOOKUP(A43,feries!$B$5:$B$31,1,FALSE)=A43,"férié",""))</f>
        <v/>
      </c>
      <c r="D43" s="31" t="str">
        <f>IF(AND(A43&gt;=scol!$D$32,A43&lt;=scol!$D$33),"PFE1",IF(AND(A43&gt;=scol!$D$34,A43&lt;=scol!$D$35),"PFE2",""))</f>
        <v/>
      </c>
      <c r="E43" s="31"/>
    </row>
    <row r="44" spans="1:6 1331:1341" ht="94.95" customHeight="1" x14ac:dyDescent="0.3">
      <c r="A44" s="59">
        <f t="shared" si="0"/>
        <v>44729</v>
      </c>
      <c r="B44" s="31" t="str">
        <f>IF(ISNA(MATCH(A44,scol!$D$4:$D$15,1))=TRUE,"",IF(MOD(MATCH(A44,scol!$D$4:$D$15,1),2)=1,"vacances",""))</f>
        <v/>
      </c>
      <c r="C44" s="31" t="str">
        <f>IF(ISNA(VLOOKUP(A44,feries!$B$5:$B$31,1,FALSE)),"",IF(VLOOKUP(A44,feries!$B$5:$B$31,1,FALSE)=A44,"férié",""))</f>
        <v/>
      </c>
      <c r="D44" s="31" t="str">
        <f>IF(AND(A44&gt;=scol!$D$32,A44&lt;=scol!$D$33),"PFE1",IF(AND(A44&gt;=scol!$D$34,A44&lt;=scol!$D$35),"PFE2",""))</f>
        <v/>
      </c>
      <c r="E44" s="31"/>
    </row>
    <row r="45" spans="1:6 1331:1341" ht="94.95" customHeight="1" x14ac:dyDescent="0.3">
      <c r="A45" s="59">
        <f t="shared" si="0"/>
        <v>44736</v>
      </c>
      <c r="B45" s="31" t="str">
        <f>IF(ISNA(MATCH(A45,scol!$D$4:$D$15,1))=TRUE,"",IF(MOD(MATCH(A45,scol!$D$4:$D$15,1),2)=1,"vacances",""))</f>
        <v/>
      </c>
      <c r="C45" s="31" t="str">
        <f>IF(ISNA(VLOOKUP(A45,feries!$B$5:$B$31,1,FALSE)),"",IF(VLOOKUP(A45,feries!$B$5:$B$31,1,FALSE)=A45,"férié",""))</f>
        <v/>
      </c>
      <c r="D45" s="31" t="str">
        <f>IF(AND(A45&gt;=scol!$D$32,A45&lt;=scol!$D$33),"PFE1",IF(AND(A45&gt;=scol!$D$34,A45&lt;=scol!$D$35),"PFE2",""))</f>
        <v/>
      </c>
      <c r="E45" s="31"/>
    </row>
    <row r="46" spans="1:6 1331:1341" ht="94.95" customHeight="1" x14ac:dyDescent="0.3">
      <c r="A46" s="59">
        <f t="shared" si="0"/>
        <v>44743</v>
      </c>
      <c r="B46" s="31" t="str">
        <f>IF(ISNA(MATCH(A46,scol!$D$4:$D$15,1))=TRUE,"",IF(MOD(MATCH(A46,scol!$D$4:$D$15,1),2)=1,"vacances",""))</f>
        <v/>
      </c>
      <c r="C46" s="31" t="str">
        <f>IF(ISNA(VLOOKUP(A46,feries!$B$5:$B$31,1,FALSE)),"",IF(VLOOKUP(A46,feries!$B$5:$B$31,1,FALSE)=A46,"férié",""))</f>
        <v/>
      </c>
      <c r="D46" s="31" t="str">
        <f>IF(AND(A46&gt;=scol!$D$32,A46&lt;=scol!$D$33),"PFE1",IF(AND(A46&gt;=scol!$D$34,A46&lt;=scol!$D$35),"PFE2",""))</f>
        <v/>
      </c>
      <c r="E46" s="31"/>
    </row>
    <row r="47" spans="1:6 1331:1341" x14ac:dyDescent="0.3">
      <c r="A47" s="46"/>
      <c r="B47" s="38"/>
      <c r="C47" s="38"/>
      <c r="D47" s="39"/>
      <c r="E47" s="39"/>
      <c r="F47" s="33"/>
      <c r="AYE47" s="41"/>
      <c r="AYF47" s="34"/>
    </row>
    <row r="48" spans="1:6 1331:1341" s="37" customFormat="1" x14ac:dyDescent="0.3">
      <c r="A48" s="47"/>
      <c r="B48" s="40"/>
      <c r="C48" s="40"/>
      <c r="D48" s="34"/>
      <c r="E48" s="34"/>
      <c r="AYF48" s="34"/>
      <c r="AYG48" s="34"/>
      <c r="AYH48" s="34"/>
      <c r="AYI48" s="34"/>
      <c r="AYJ48" s="34"/>
      <c r="AYK48" s="34"/>
      <c r="AYL48" s="34"/>
      <c r="AYM48" s="34"/>
      <c r="AYN48" s="34"/>
      <c r="AYO48" s="34"/>
    </row>
    <row r="49" spans="1:5 1332:1341" s="1" customFormat="1" x14ac:dyDescent="0.3">
      <c r="A49" s="47"/>
      <c r="B49" s="40"/>
      <c r="C49" s="40"/>
      <c r="D49" s="34"/>
      <c r="E49" s="34"/>
      <c r="AYF49" s="34"/>
      <c r="AYG49" s="34"/>
      <c r="AYH49" s="34"/>
      <c r="AYI49" s="34"/>
      <c r="AYJ49" s="34"/>
      <c r="AYK49" s="34"/>
      <c r="AYL49" s="34"/>
      <c r="AYM49" s="34"/>
      <c r="AYN49" s="34"/>
      <c r="AYO49" s="34"/>
    </row>
    <row r="50" spans="1:5 1332:1341" s="1" customFormat="1" x14ac:dyDescent="0.3">
      <c r="A50" s="47"/>
      <c r="B50" s="40"/>
      <c r="C50" s="40"/>
      <c r="D50" s="34"/>
      <c r="E50" s="34"/>
      <c r="AYF50" s="34"/>
      <c r="AYG50" s="34"/>
      <c r="AYH50" s="34"/>
      <c r="AYI50" s="34"/>
      <c r="AYJ50" s="34"/>
      <c r="AYK50" s="34"/>
      <c r="AYL50" s="34"/>
      <c r="AYM50" s="34"/>
      <c r="AYN50" s="34"/>
      <c r="AYO50" s="34"/>
    </row>
    <row r="51" spans="1:5 1332:1341" s="1" customFormat="1" x14ac:dyDescent="0.3">
      <c r="A51" s="47"/>
      <c r="B51" s="40"/>
      <c r="C51" s="40"/>
      <c r="D51" s="34"/>
      <c r="E51" s="34"/>
      <c r="AYF51" s="34"/>
      <c r="AYG51" s="34"/>
      <c r="AYH51" s="34"/>
      <c r="AYI51" s="34"/>
      <c r="AYJ51" s="34"/>
      <c r="AYK51" s="34"/>
      <c r="AYL51" s="34"/>
      <c r="AYM51" s="34"/>
      <c r="AYN51" s="34"/>
      <c r="AYO51" s="34"/>
    </row>
    <row r="52" spans="1:5 1332:1341" s="1" customFormat="1" x14ac:dyDescent="0.3">
      <c r="A52" s="47"/>
      <c r="B52" s="40"/>
      <c r="C52" s="40"/>
      <c r="D52" s="34"/>
      <c r="E52" s="34"/>
      <c r="AYF52" s="34"/>
      <c r="AYG52" s="34"/>
      <c r="AYH52" s="34"/>
      <c r="AYI52" s="34"/>
      <c r="AYJ52" s="34"/>
      <c r="AYK52" s="34"/>
      <c r="AYL52" s="34"/>
      <c r="AYM52" s="34"/>
      <c r="AYN52" s="34"/>
      <c r="AYO52" s="34"/>
    </row>
    <row r="53" spans="1:5 1332:1341" s="1" customFormat="1" x14ac:dyDescent="0.3">
      <c r="A53" s="47"/>
      <c r="B53" s="40"/>
      <c r="C53" s="40"/>
      <c r="D53" s="34"/>
      <c r="E53" s="34"/>
      <c r="AYF53" s="34"/>
      <c r="AYG53" s="34"/>
      <c r="AYH53" s="34"/>
      <c r="AYI53" s="34"/>
      <c r="AYJ53" s="34"/>
      <c r="AYK53" s="34"/>
      <c r="AYL53" s="34"/>
      <c r="AYM53" s="34"/>
      <c r="AYN53" s="34"/>
      <c r="AYO53" s="34"/>
    </row>
    <row r="54" spans="1:5 1332:1341" s="1" customFormat="1" x14ac:dyDescent="0.3">
      <c r="A54" s="47"/>
      <c r="B54" s="40"/>
      <c r="C54" s="40"/>
      <c r="D54" s="34"/>
      <c r="E54" s="34"/>
      <c r="AYF54" s="34"/>
      <c r="AYG54" s="34"/>
      <c r="AYH54" s="34"/>
      <c r="AYI54" s="34"/>
      <c r="AYJ54" s="34"/>
      <c r="AYK54" s="34"/>
      <c r="AYL54" s="34"/>
      <c r="AYM54" s="34"/>
      <c r="AYN54" s="34"/>
      <c r="AYO54" s="34"/>
    </row>
    <row r="55" spans="1:5 1332:1341" s="1" customFormat="1" x14ac:dyDescent="0.3">
      <c r="A55" s="47"/>
      <c r="B55" s="40"/>
      <c r="C55" s="40"/>
      <c r="D55" s="34"/>
      <c r="E55" s="34"/>
      <c r="AYF55" s="34"/>
      <c r="AYG55" s="34"/>
      <c r="AYH55" s="34"/>
      <c r="AYI55" s="34"/>
      <c r="AYJ55" s="34"/>
      <c r="AYK55" s="34"/>
      <c r="AYL55" s="34"/>
      <c r="AYM55" s="34"/>
      <c r="AYN55" s="34"/>
      <c r="AYO55" s="34"/>
    </row>
    <row r="56" spans="1:5 1332:1341" s="1" customFormat="1" x14ac:dyDescent="0.3">
      <c r="A56" s="47"/>
      <c r="B56" s="40"/>
      <c r="C56" s="40"/>
      <c r="D56" s="34"/>
      <c r="E56" s="34"/>
      <c r="AYF56" s="34"/>
      <c r="AYG56" s="34"/>
      <c r="AYH56" s="34"/>
      <c r="AYI56" s="34"/>
      <c r="AYJ56" s="34"/>
      <c r="AYK56" s="34"/>
      <c r="AYL56" s="34"/>
      <c r="AYM56" s="34"/>
      <c r="AYN56" s="34"/>
      <c r="AYO56" s="34"/>
    </row>
    <row r="57" spans="1:5 1332:1341" s="1" customFormat="1" x14ac:dyDescent="0.3">
      <c r="A57" s="47"/>
      <c r="B57" s="40"/>
      <c r="C57" s="40"/>
      <c r="D57" s="34"/>
      <c r="E57" s="34"/>
      <c r="AYF57" s="34"/>
      <c r="AYG57" s="34"/>
      <c r="AYH57" s="34"/>
      <c r="AYI57" s="34"/>
      <c r="AYJ57" s="34"/>
      <c r="AYK57" s="34"/>
      <c r="AYL57" s="34"/>
      <c r="AYM57" s="34"/>
      <c r="AYN57" s="34"/>
      <c r="AYO57" s="34"/>
    </row>
    <row r="58" spans="1:5 1332:1341" s="1" customFormat="1" x14ac:dyDescent="0.3">
      <c r="A58" s="47"/>
      <c r="B58" s="40"/>
      <c r="C58" s="40"/>
      <c r="D58" s="34"/>
      <c r="E58" s="34"/>
      <c r="AYF58" s="34"/>
      <c r="AYG58" s="34"/>
      <c r="AYH58" s="34"/>
      <c r="AYI58" s="34"/>
      <c r="AYJ58" s="34"/>
      <c r="AYK58" s="34"/>
      <c r="AYL58" s="34"/>
      <c r="AYM58" s="34"/>
      <c r="AYN58" s="34"/>
      <c r="AYO58" s="34"/>
    </row>
    <row r="59" spans="1:5 1332:1341" s="1" customFormat="1" x14ac:dyDescent="0.3">
      <c r="A59" s="47"/>
      <c r="B59" s="40"/>
      <c r="C59" s="40"/>
      <c r="D59" s="34"/>
      <c r="E59" s="34"/>
      <c r="AYF59" s="34"/>
      <c r="AYG59" s="34"/>
      <c r="AYH59" s="34"/>
      <c r="AYI59" s="34"/>
      <c r="AYJ59" s="34"/>
      <c r="AYK59" s="34"/>
      <c r="AYL59" s="34"/>
      <c r="AYM59" s="34"/>
      <c r="AYN59" s="34"/>
      <c r="AYO59" s="34"/>
    </row>
    <row r="60" spans="1:5 1332:1341" s="1" customFormat="1" x14ac:dyDescent="0.3">
      <c r="A60" s="47"/>
      <c r="B60" s="40"/>
      <c r="C60" s="40"/>
      <c r="D60" s="34"/>
      <c r="E60" s="34"/>
      <c r="AYF60" s="34"/>
      <c r="AYG60" s="34"/>
      <c r="AYH60" s="34"/>
      <c r="AYI60" s="34"/>
      <c r="AYJ60" s="34"/>
      <c r="AYK60" s="34"/>
      <c r="AYL60" s="34"/>
      <c r="AYM60" s="34"/>
      <c r="AYN60" s="34"/>
      <c r="AYO60" s="34"/>
    </row>
    <row r="61" spans="1:5 1332:1341" s="1" customFormat="1" x14ac:dyDescent="0.3">
      <c r="A61" s="47"/>
      <c r="B61" s="47"/>
      <c r="C61" s="47"/>
      <c r="D61" s="47"/>
      <c r="E61" s="47"/>
      <c r="AYF61" s="34"/>
      <c r="AYG61" s="34"/>
      <c r="AYH61" s="34"/>
      <c r="AYI61" s="34"/>
      <c r="AYJ61" s="34"/>
      <c r="AYK61" s="34"/>
      <c r="AYL61" s="34"/>
      <c r="AYM61" s="34"/>
      <c r="AYN61" s="34"/>
      <c r="AYO61" s="34"/>
    </row>
    <row r="62" spans="1:5 1332:1341" s="1" customFormat="1" x14ac:dyDescent="0.3">
      <c r="A62" s="47"/>
      <c r="B62" s="47"/>
      <c r="C62" s="47"/>
      <c r="D62" s="47"/>
      <c r="E62" s="47"/>
      <c r="AYF62" s="34"/>
      <c r="AYG62" s="34"/>
      <c r="AYH62" s="34"/>
      <c r="AYI62" s="34"/>
      <c r="AYJ62" s="34"/>
      <c r="AYK62" s="34"/>
      <c r="AYL62" s="34"/>
      <c r="AYM62" s="34"/>
      <c r="AYN62" s="34"/>
      <c r="AYO62" s="34"/>
    </row>
    <row r="63" spans="1:5 1332:1341" s="1" customFormat="1" x14ac:dyDescent="0.3">
      <c r="A63" s="47"/>
      <c r="B63" s="47"/>
      <c r="C63" s="47"/>
      <c r="D63" s="47"/>
      <c r="E63" s="47"/>
      <c r="AYF63" s="34"/>
      <c r="AYG63" s="34"/>
      <c r="AYH63" s="34"/>
      <c r="AYI63" s="34"/>
      <c r="AYJ63" s="34"/>
      <c r="AYK63" s="34"/>
      <c r="AYL63" s="34"/>
      <c r="AYM63" s="34"/>
      <c r="AYN63" s="34"/>
      <c r="AYO63" s="34"/>
    </row>
    <row r="64" spans="1:5 1332:1341" s="1" customFormat="1" x14ac:dyDescent="0.3">
      <c r="A64" s="47"/>
      <c r="B64" s="47"/>
      <c r="C64" s="47"/>
      <c r="D64" s="47"/>
      <c r="E64" s="47"/>
      <c r="AYF64" s="34"/>
      <c r="AYG64" s="34"/>
      <c r="AYH64" s="34"/>
      <c r="AYI64" s="34"/>
      <c r="AYJ64" s="34"/>
      <c r="AYK64" s="34"/>
      <c r="AYL64" s="34"/>
      <c r="AYM64" s="34"/>
      <c r="AYN64" s="34"/>
      <c r="AYO64" s="34"/>
    </row>
    <row r="65" spans="1:5 1332:1342" s="1" customFormat="1" x14ac:dyDescent="0.3">
      <c r="A65" s="47"/>
      <c r="B65" s="47"/>
      <c r="C65" s="47"/>
      <c r="D65" s="47"/>
      <c r="E65" s="47"/>
      <c r="AYF65" s="34"/>
      <c r="AYG65" s="34"/>
      <c r="AYH65" s="34"/>
      <c r="AYI65" s="34"/>
      <c r="AYJ65" s="34"/>
      <c r="AYK65" s="34"/>
      <c r="AYL65" s="34"/>
      <c r="AYM65" s="34"/>
      <c r="AYN65" s="34"/>
      <c r="AYO65" s="34"/>
    </row>
    <row r="66" spans="1:5 1332:1342" s="1" customFormat="1" x14ac:dyDescent="0.3">
      <c r="A66" s="47"/>
      <c r="B66" s="47"/>
      <c r="C66" s="47"/>
      <c r="D66" s="47"/>
      <c r="E66" s="47"/>
      <c r="AYF66" s="34"/>
      <c r="AYG66" s="34"/>
      <c r="AYH66" s="34"/>
      <c r="AYI66" s="34"/>
      <c r="AYJ66" s="34"/>
      <c r="AYK66" s="34"/>
      <c r="AYL66" s="34"/>
      <c r="AYM66" s="34"/>
      <c r="AYN66" s="34"/>
      <c r="AYO66" s="34"/>
    </row>
    <row r="67" spans="1:5 1332:1342" s="1" customFormat="1" x14ac:dyDescent="0.3">
      <c r="A67" s="47"/>
      <c r="B67" s="47"/>
      <c r="C67" s="47"/>
      <c r="D67" s="47"/>
      <c r="E67" s="47"/>
      <c r="AYF67" s="34"/>
      <c r="AYG67" s="34"/>
      <c r="AYH67" s="34"/>
      <c r="AYI67" s="34"/>
      <c r="AYJ67" s="34"/>
      <c r="AYK67" s="34"/>
      <c r="AYL67" s="34"/>
      <c r="AYM67" s="34"/>
      <c r="AYN67" s="34"/>
      <c r="AYO67" s="34"/>
    </row>
    <row r="68" spans="1:5 1332:1342" s="1" customFormat="1" x14ac:dyDescent="0.3">
      <c r="A68" s="47"/>
      <c r="B68" s="47"/>
      <c r="C68" s="47"/>
      <c r="D68" s="47"/>
      <c r="E68" s="47"/>
      <c r="AYF68" s="34"/>
      <c r="AYG68" s="34"/>
      <c r="AYH68" s="34"/>
      <c r="AYI68" s="34"/>
      <c r="AYJ68" s="34"/>
      <c r="AYK68" s="34"/>
      <c r="AYL68" s="34"/>
      <c r="AYM68" s="34"/>
      <c r="AYN68" s="34"/>
      <c r="AYO68" s="34"/>
    </row>
    <row r="69" spans="1:5 1332:1342" s="1" customFormat="1" x14ac:dyDescent="0.3">
      <c r="A69" s="47"/>
      <c r="B69" s="47"/>
      <c r="C69" s="47"/>
      <c r="D69" s="47"/>
      <c r="E69" s="47"/>
      <c r="AYF69" s="34"/>
      <c r="AYG69" s="34"/>
      <c r="AYH69" s="34"/>
      <c r="AYI69" s="34"/>
      <c r="AYJ69" s="34"/>
      <c r="AYK69" s="34"/>
      <c r="AYL69" s="34"/>
      <c r="AYM69" s="34"/>
      <c r="AYN69" s="34"/>
      <c r="AYO69" s="34"/>
    </row>
    <row r="70" spans="1:5 1332:1342" s="1" customFormat="1" x14ac:dyDescent="0.3">
      <c r="A70" s="47"/>
      <c r="B70" s="47"/>
      <c r="C70" s="47"/>
      <c r="D70" s="47"/>
      <c r="E70" s="47"/>
      <c r="AYF70" s="34"/>
      <c r="AYG70" s="34"/>
      <c r="AYH70" s="34"/>
      <c r="AYI70" s="34"/>
      <c r="AYJ70" s="34"/>
      <c r="AYK70" s="34"/>
      <c r="AYL70" s="34"/>
      <c r="AYM70" s="34"/>
      <c r="AYN70" s="34"/>
      <c r="AYO70" s="34"/>
    </row>
    <row r="71" spans="1:5 1332:1342" s="1" customFormat="1" x14ac:dyDescent="0.3">
      <c r="A71" s="47"/>
      <c r="B71" s="47"/>
      <c r="C71" s="47"/>
      <c r="D71" s="47"/>
      <c r="E71" s="47"/>
      <c r="AYF71" s="34"/>
      <c r="AYG71" s="34"/>
      <c r="AYH71" s="34"/>
      <c r="AYI71" s="34"/>
      <c r="AYJ71" s="34"/>
      <c r="AYK71" s="34"/>
      <c r="AYL71" s="34"/>
      <c r="AYM71" s="34"/>
      <c r="AYN71" s="34"/>
      <c r="AYO71" s="34"/>
    </row>
    <row r="72" spans="1:5 1332:1342" s="1" customFormat="1" x14ac:dyDescent="0.3">
      <c r="A72" s="47"/>
      <c r="B72" s="47"/>
      <c r="C72" s="47"/>
      <c r="D72" s="47"/>
      <c r="E72" s="47"/>
      <c r="AYF72" s="34"/>
      <c r="AYG72" s="34"/>
      <c r="AYH72" s="34"/>
      <c r="AYI72" s="34"/>
      <c r="AYJ72" s="34"/>
      <c r="AYK72" s="34"/>
      <c r="AYL72" s="34"/>
      <c r="AYM72" s="34"/>
      <c r="AYN72" s="34"/>
      <c r="AYO72" s="34"/>
    </row>
    <row r="73" spans="1:5 1332:1342" s="1" customFormat="1" x14ac:dyDescent="0.3">
      <c r="A73" s="47"/>
      <c r="B73" s="47"/>
      <c r="C73" s="47"/>
      <c r="D73" s="47"/>
      <c r="E73" s="47"/>
      <c r="AYF73" s="34"/>
      <c r="AYG73" s="34"/>
      <c r="AYH73" s="34"/>
      <c r="AYI73" s="34"/>
      <c r="AYJ73" s="34"/>
      <c r="AYK73" s="34"/>
      <c r="AYL73" s="34"/>
      <c r="AYM73" s="34"/>
      <c r="AYN73" s="34"/>
      <c r="AYO73" s="34"/>
    </row>
    <row r="74" spans="1:5 1332:1342" s="1" customFormat="1" x14ac:dyDescent="0.3">
      <c r="A74" s="47"/>
      <c r="B74" s="47"/>
      <c r="C74" s="47"/>
      <c r="D74" s="47"/>
      <c r="E74" s="47"/>
      <c r="AYF74" s="34"/>
      <c r="AYG74" s="34"/>
      <c r="AYH74" s="34"/>
      <c r="AYI74" s="34"/>
      <c r="AYJ74" s="34"/>
      <c r="AYK74" s="34"/>
      <c r="AYL74" s="34"/>
      <c r="AYM74" s="34"/>
      <c r="AYN74" s="34"/>
      <c r="AYO74" s="34"/>
    </row>
    <row r="75" spans="1:5 1332:1342" s="1" customFormat="1" x14ac:dyDescent="0.3">
      <c r="A75" s="47"/>
      <c r="B75" s="47"/>
      <c r="C75" s="47"/>
      <c r="D75" s="47"/>
      <c r="E75" s="47"/>
      <c r="AYF75" s="34"/>
      <c r="AYG75" s="34"/>
      <c r="AYH75" s="34"/>
      <c r="AYI75" s="34"/>
      <c r="AYJ75" s="34"/>
      <c r="AYK75" s="34"/>
      <c r="AYL75" s="34"/>
      <c r="AYM75" s="34"/>
      <c r="AYN75" s="34"/>
      <c r="AYO75" s="34"/>
    </row>
    <row r="76" spans="1:5 1332:1342" s="1" customFormat="1" x14ac:dyDescent="0.3">
      <c r="A76" s="47"/>
      <c r="B76" s="47"/>
      <c r="C76" s="47"/>
      <c r="D76" s="47"/>
      <c r="E76" s="47"/>
      <c r="AYF76" s="34"/>
      <c r="AYG76" s="34"/>
      <c r="AYH76" s="34"/>
      <c r="AYI76" s="34"/>
      <c r="AYJ76" s="34"/>
      <c r="AYK76" s="34"/>
      <c r="AYL76" s="34"/>
      <c r="AYM76" s="34"/>
      <c r="AYN76" s="34"/>
      <c r="AYO76" s="34"/>
    </row>
    <row r="77" spans="1:5 1332:1342" s="1" customFormat="1" x14ac:dyDescent="0.3">
      <c r="A77" s="47"/>
      <c r="B77" s="47"/>
      <c r="C77" s="47"/>
      <c r="D77" s="47"/>
      <c r="E77" s="47"/>
      <c r="AYF77" s="34"/>
      <c r="AYG77" s="34"/>
      <c r="AYH77" s="34"/>
      <c r="AYI77" s="34"/>
      <c r="AYJ77" s="34"/>
      <c r="AYK77" s="34"/>
      <c r="AYL77" s="34"/>
      <c r="AYM77" s="34"/>
      <c r="AYN77" s="34"/>
      <c r="AYO77" s="34"/>
    </row>
    <row r="78" spans="1:5 1332:1342" s="1" customFormat="1" x14ac:dyDescent="0.3">
      <c r="A78" s="47"/>
      <c r="B78" s="47"/>
      <c r="C78" s="47"/>
      <c r="D78" s="47"/>
      <c r="E78" s="47"/>
      <c r="AYF78" s="34"/>
      <c r="AYG78" s="34"/>
      <c r="AYH78" s="34"/>
      <c r="AYI78" s="34"/>
      <c r="AYJ78" s="34"/>
      <c r="AYK78" s="34"/>
      <c r="AYL78" s="34"/>
      <c r="AYM78" s="34"/>
      <c r="AYN78" s="34"/>
      <c r="AYO78" s="34"/>
    </row>
    <row r="79" spans="1:5 1332:1342" s="1" customFormat="1" x14ac:dyDescent="0.3">
      <c r="A79" s="47"/>
      <c r="B79" s="47"/>
      <c r="C79" s="47"/>
      <c r="D79" s="47"/>
      <c r="E79" s="47"/>
      <c r="AYF79" s="34"/>
      <c r="AYG79" s="34"/>
      <c r="AYH79" s="34"/>
      <c r="AYI79" s="34"/>
      <c r="AYJ79" s="34"/>
      <c r="AYK79" s="34"/>
      <c r="AYL79" s="34"/>
      <c r="AYM79" s="34"/>
      <c r="AYN79" s="34"/>
      <c r="AYO79" s="34"/>
    </row>
    <row r="80" spans="1:5 1332:1342" s="54" customFormat="1" x14ac:dyDescent="0.3">
      <c r="A80" s="52"/>
      <c r="B80" s="53"/>
      <c r="C80" s="53"/>
      <c r="E80"/>
      <c r="AYF80" s="35"/>
      <c r="AYG80" s="34"/>
      <c r="AYH80" s="34"/>
      <c r="AYI80" s="34"/>
      <c r="AYJ80" s="34"/>
      <c r="AYK80" s="34"/>
      <c r="AYL80" s="34"/>
      <c r="AYM80" s="34"/>
      <c r="AYN80" s="34"/>
      <c r="AYO80" s="34"/>
      <c r="AYP80" s="55"/>
    </row>
  </sheetData>
  <conditionalFormatting sqref="B2:B46">
    <cfRule type="cellIs" dxfId="205" priority="49" operator="equal">
      <formula>"vacances"</formula>
    </cfRule>
  </conditionalFormatting>
  <conditionalFormatting sqref="D2:D46">
    <cfRule type="cellIs" dxfId="204" priority="46" operator="equal">
      <formula>"PFE2"</formula>
    </cfRule>
    <cfRule type="cellIs" dxfId="203" priority="47" operator="equal">
      <formula>"PFE1"</formula>
    </cfRule>
    <cfRule type="cellIs" dxfId="202" priority="48" operator="equal">
      <formula>"vacances"</formula>
    </cfRule>
  </conditionalFormatting>
  <conditionalFormatting sqref="A2">
    <cfRule type="expression" dxfId="201" priority="36">
      <formula>MONTH(A2)=6</formula>
    </cfRule>
    <cfRule type="expression" dxfId="200" priority="37">
      <formula>MONTH(A2)=5</formula>
    </cfRule>
    <cfRule type="expression" dxfId="199" priority="38">
      <formula>MONTH(A2)=4</formula>
    </cfRule>
    <cfRule type="expression" dxfId="198" priority="39">
      <formula>MONTH(A2)=3</formula>
    </cfRule>
    <cfRule type="expression" dxfId="197" priority="40">
      <formula>MONTH(A2)=2</formula>
    </cfRule>
    <cfRule type="expression" dxfId="196" priority="41">
      <formula>MONTH(A2)=1</formula>
    </cfRule>
    <cfRule type="expression" dxfId="195" priority="42">
      <formula>MONTH(A2)=12</formula>
    </cfRule>
    <cfRule type="expression" dxfId="194" priority="43">
      <formula>MONTH(A2)=11</formula>
    </cfRule>
    <cfRule type="expression" dxfId="193" priority="44">
      <formula>MONTH(A2)=10</formula>
    </cfRule>
    <cfRule type="expression" dxfId="192" priority="45">
      <formula>MONTH(A2)=9</formula>
    </cfRule>
  </conditionalFormatting>
  <conditionalFormatting sqref="A3:A46">
    <cfRule type="expression" dxfId="191" priority="6">
      <formula>MONTH(A3)=6</formula>
    </cfRule>
    <cfRule type="expression" dxfId="190" priority="7">
      <formula>MONTH(A3)=5</formula>
    </cfRule>
    <cfRule type="expression" dxfId="189" priority="8">
      <formula>MONTH(A3)=4</formula>
    </cfRule>
    <cfRule type="expression" dxfId="188" priority="9">
      <formula>MONTH(A3)=3</formula>
    </cfRule>
    <cfRule type="expression" dxfId="187" priority="10">
      <formula>MONTH(A3)=2</formula>
    </cfRule>
    <cfRule type="expression" dxfId="186" priority="11">
      <formula>MONTH(A3)=1</formula>
    </cfRule>
    <cfRule type="expression" dxfId="185" priority="12">
      <formula>MONTH(A3)=12</formula>
    </cfRule>
    <cfRule type="expression" dxfId="184" priority="13">
      <formula>MONTH(A3)=11</formula>
    </cfRule>
    <cfRule type="expression" dxfId="183" priority="14">
      <formula>MONTH(A3)=10</formula>
    </cfRule>
    <cfRule type="expression" dxfId="182" priority="15">
      <formula>MONTH(A3)=9</formula>
    </cfRule>
  </conditionalFormatting>
  <conditionalFormatting sqref="C2:C46">
    <cfRule type="cellIs" dxfId="181" priority="5" operator="equal">
      <formula>"férié"</formula>
    </cfRule>
  </conditionalFormatting>
  <conditionalFormatting sqref="E2">
    <cfRule type="expression" dxfId="180" priority="3">
      <formula>$C2="férié"</formula>
    </cfRule>
    <cfRule type="expression" dxfId="179" priority="4">
      <formula>$B2="vacances"</formula>
    </cfRule>
  </conditionalFormatting>
  <conditionalFormatting sqref="E3:E46">
    <cfRule type="expression" dxfId="178" priority="1">
      <formula>$C3="férié"</formula>
    </cfRule>
    <cfRule type="expression" dxfId="177" priority="2">
      <formula>$B3="vacances"</formula>
    </cfRule>
  </conditionalFormatting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4BA4-537C-4121-92FD-3883077DE661}">
  <sheetPr>
    <tabColor rgb="FF7030A0"/>
  </sheetPr>
  <dimension ref="A1:AYO213"/>
  <sheetViews>
    <sheetView workbookViewId="0">
      <pane ySplit="1" topLeftCell="A131" activePane="bottomLeft" state="frozen"/>
      <selection pane="bottomLeft" activeCell="E2" sqref="E2"/>
    </sheetView>
  </sheetViews>
  <sheetFormatPr baseColWidth="10" defaultRowHeight="14.4" x14ac:dyDescent="0.3"/>
  <cols>
    <col min="1" max="1" width="15.77734375" style="45" bestFit="1" customWidth="1"/>
    <col min="2" max="2" width="10.21875" style="31" bestFit="1" customWidth="1"/>
    <col min="3" max="3" width="6.5546875" style="31" bestFit="1" customWidth="1"/>
    <col min="4" max="4" width="7.44140625" style="32" bestFit="1" customWidth="1"/>
    <col min="5" max="5" width="95.44140625" style="31" customWidth="1"/>
    <col min="6" max="6" width="0" style="33" hidden="1" customWidth="1"/>
    <col min="7" max="1330" width="0" style="32" hidden="1" customWidth="1"/>
    <col min="1331" max="1331" width="16.5546875" style="35" bestFit="1" customWidth="1"/>
    <col min="1332" max="1340" width="11.5546875" style="34"/>
    <col min="1341" max="1341" width="11.5546875" style="33"/>
    <col min="1342" max="16384" width="11.5546875" style="32"/>
  </cols>
  <sheetData>
    <row r="1" spans="1:4 1331:1333" x14ac:dyDescent="0.3">
      <c r="A1" s="31" t="s">
        <v>24</v>
      </c>
      <c r="B1" s="31" t="s">
        <v>25</v>
      </c>
      <c r="C1" s="31" t="s">
        <v>57</v>
      </c>
      <c r="D1" s="31" t="s">
        <v>26</v>
      </c>
    </row>
    <row r="2" spans="1:4 1331:1333" ht="94.95" customHeight="1" x14ac:dyDescent="0.3">
      <c r="A2" s="59">
        <f>scol!$G$4</f>
        <v>44441</v>
      </c>
      <c r="B2" s="31" t="str">
        <f>IF(ISNA(MATCH(A2,scol!$D$4:$D$15,1))=TRUE,"",IF(MOD(MATCH(A2,scol!$D$4:$D$15,1),2)=1,"vacances",""))</f>
        <v/>
      </c>
      <c r="C2" s="31" t="str">
        <f>IF(ISNA(VLOOKUP(A2,feries!$B$5:$B$31,1,FALSE)),"",IF(VLOOKUP(A2,feries!$B$5:$B$31,1,FALSE)=A2,"férié",""))</f>
        <v/>
      </c>
      <c r="D2" s="31" t="str">
        <f>IF(AND(A2&gt;=scol!$D$18,A2&lt;=scol!$D$19),"PFE1",IF(AND(A2&gt;=scol!$D$20,A2&lt;=scol!$D$21),"PFE2",""))</f>
        <v/>
      </c>
      <c r="AYG2" s="34" t="str">
        <f>IF(ISNA(VLOOKUP(A2,feries!$B$5:$B$31,1,FALSE)),"","férié")</f>
        <v/>
      </c>
    </row>
    <row r="3" spans="1:4 1331:1333" ht="94.95" customHeight="1" x14ac:dyDescent="0.3">
      <c r="A3" s="59">
        <f t="shared" ref="A3:A67" si="0">IF(WEEKDAY(A2,2)=1,A2+2,IF(WEEKDAY(A2,2)=5,A2+3,A2+1))</f>
        <v>44442</v>
      </c>
      <c r="B3" s="31" t="str">
        <f>IF(ISNA(MATCH(A3,scol!$D$4:$D$15,1))=TRUE,"",IF(MOD(MATCH(A3,scol!$D$4:$D$15,1),2)=1,"vacances",""))</f>
        <v/>
      </c>
      <c r="C3" s="31" t="str">
        <f>IF(ISNA(VLOOKUP(A3,feries!$B$5:$B$31,1,FALSE)),"",IF(VLOOKUP(A3,feries!$B$5:$B$31,1,FALSE)=A3,"férié",""))</f>
        <v/>
      </c>
      <c r="D3" s="31" t="str">
        <f>IF(AND(A3&gt;=scol!$D$18,A3&lt;=scol!$D$19),"PFE1",IF(AND(A3&gt;=scol!$D$20,A3&lt;=scol!$D$21),"PFE2",""))</f>
        <v/>
      </c>
      <c r="AYE3" s="36"/>
    </row>
    <row r="4" spans="1:4 1331:1333" ht="94.95" customHeight="1" x14ac:dyDescent="0.3">
      <c r="A4" s="59">
        <f t="shared" si="0"/>
        <v>44445</v>
      </c>
      <c r="B4" s="31" t="str">
        <f>IF(ISNA(MATCH(A4,scol!$D$4:$D$15,1))=TRUE,"",IF(MOD(MATCH(A4,scol!$D$4:$D$15,1),2)=1,"vacances",""))</f>
        <v/>
      </c>
      <c r="C4" s="31" t="str">
        <f>IF(ISNA(VLOOKUP(A4,feries!$B$5:$B$31,1,FALSE)),"",IF(VLOOKUP(A4,feries!$B$5:$B$31,1,FALSE)=A4,"férié",""))</f>
        <v/>
      </c>
      <c r="D4" s="31" t="str">
        <f>IF(AND(A4&gt;=scol!$D$18,A4&lt;=scol!$D$19),"PFE1",IF(AND(A4&gt;=scol!$D$20,A4&lt;=scol!$D$21),"PFE2",""))</f>
        <v/>
      </c>
    </row>
    <row r="5" spans="1:4 1331:1333" ht="94.95" customHeight="1" x14ac:dyDescent="0.3">
      <c r="A5" s="59">
        <f t="shared" si="0"/>
        <v>44447</v>
      </c>
      <c r="B5" s="31" t="str">
        <f>IF(ISNA(MATCH(A5,scol!$D$4:$D$15,1))=TRUE,"",IF(MOD(MATCH(A5,scol!$D$4:$D$15,1),2)=1,"vacances",""))</f>
        <v/>
      </c>
      <c r="C5" s="31" t="str">
        <f>IF(ISNA(VLOOKUP(A5,feries!$B$5:$B$31,1,FALSE)),"",IF(VLOOKUP(A5,feries!$B$5:$B$31,1,FALSE)=A5,"férié",""))</f>
        <v/>
      </c>
      <c r="D5" s="31" t="str">
        <f>IF(AND(A5&gt;=scol!$D$18,A5&lt;=scol!$D$19),"PFE1",IF(AND(A5&gt;=scol!$D$20,A5&lt;=scol!$D$21),"PFE2",""))</f>
        <v/>
      </c>
    </row>
    <row r="6" spans="1:4 1331:1333" ht="94.95" customHeight="1" x14ac:dyDescent="0.3">
      <c r="A6" s="59">
        <f t="shared" si="0"/>
        <v>44448</v>
      </c>
      <c r="B6" s="31" t="str">
        <f>IF(ISNA(MATCH(A6,scol!$D$4:$D$15,1))=TRUE,"",IF(MOD(MATCH(A6,scol!$D$4:$D$15,1),2)=1,"vacances",""))</f>
        <v/>
      </c>
      <c r="C6" s="31" t="str">
        <f>IF(ISNA(VLOOKUP(A6,feries!$B$5:$B$31,1,FALSE)),"",IF(VLOOKUP(A6,feries!$B$5:$B$31,1,FALSE)=A6,"férié",""))</f>
        <v/>
      </c>
      <c r="D6" s="31" t="str">
        <f>IF(AND(A6&gt;=scol!$D$18,A6&lt;=scol!$D$19),"PFE1",IF(AND(A6&gt;=scol!$D$20,A6&lt;=scol!$D$21),"PFE2",""))</f>
        <v/>
      </c>
    </row>
    <row r="7" spans="1:4 1331:1333" ht="94.95" customHeight="1" x14ac:dyDescent="0.3">
      <c r="A7" s="59">
        <f t="shared" si="0"/>
        <v>44449</v>
      </c>
      <c r="B7" s="31" t="str">
        <f>IF(ISNA(MATCH(A7,scol!$D$4:$D$15,1))=TRUE,"",IF(MOD(MATCH(A7,scol!$D$4:$D$15,1),2)=1,"vacances",""))</f>
        <v/>
      </c>
      <c r="C7" s="31" t="str">
        <f>IF(ISNA(VLOOKUP(A7,feries!$B$5:$B$31,1,FALSE)),"",IF(VLOOKUP(A7,feries!$B$5:$B$31,1,FALSE)=A7,"férié",""))</f>
        <v/>
      </c>
      <c r="D7" s="31" t="str">
        <f>IF(AND(A7&gt;=scol!$D$18,A7&lt;=scol!$D$19),"PFE1",IF(AND(A7&gt;=scol!$D$20,A7&lt;=scol!$D$21),"PFE2",""))</f>
        <v/>
      </c>
    </row>
    <row r="8" spans="1:4 1331:1333" ht="94.95" customHeight="1" x14ac:dyDescent="0.3">
      <c r="A8" s="59">
        <f t="shared" si="0"/>
        <v>44452</v>
      </c>
      <c r="B8" s="31" t="str">
        <f>IF(ISNA(MATCH(A8,scol!$D$4:$D$15,1))=TRUE,"",IF(MOD(MATCH(A8,scol!$D$4:$D$15,1),2)=1,"vacances",""))</f>
        <v/>
      </c>
      <c r="C8" s="31" t="str">
        <f>IF(ISNA(VLOOKUP(A8,feries!$B$5:$B$31,1,FALSE)),"",IF(VLOOKUP(A8,feries!$B$5:$B$31,1,FALSE)=A8,"férié",""))</f>
        <v/>
      </c>
      <c r="D8" s="31" t="str">
        <f>IF(AND(A8&gt;=scol!$D$18,A8&lt;=scol!$D$19),"PFE1",IF(AND(A8&gt;=scol!$D$20,A8&lt;=scol!$D$21),"PFE2",""))</f>
        <v/>
      </c>
    </row>
    <row r="9" spans="1:4 1331:1333" ht="94.95" customHeight="1" x14ac:dyDescent="0.3">
      <c r="A9" s="59">
        <f t="shared" si="0"/>
        <v>44454</v>
      </c>
      <c r="B9" s="31" t="str">
        <f>IF(ISNA(MATCH(A9,scol!$D$4:$D$15,1))=TRUE,"",IF(MOD(MATCH(A9,scol!$D$4:$D$15,1),2)=1,"vacances",""))</f>
        <v/>
      </c>
      <c r="C9" s="31" t="str">
        <f>IF(ISNA(VLOOKUP(A9,feries!$B$5:$B$31,1,FALSE)),"",IF(VLOOKUP(A9,feries!$B$5:$B$31,1,FALSE)=A9,"férié",""))</f>
        <v/>
      </c>
      <c r="D9" s="31" t="str">
        <f>IF(AND(A9&gt;=scol!$D$18,A9&lt;=scol!$D$19),"PFE1",IF(AND(A9&gt;=scol!$D$20,A9&lt;=scol!$D$21),"PFE2",""))</f>
        <v/>
      </c>
    </row>
    <row r="10" spans="1:4 1331:1333" ht="94.95" customHeight="1" x14ac:dyDescent="0.3">
      <c r="A10" s="59">
        <f t="shared" si="0"/>
        <v>44455</v>
      </c>
      <c r="B10" s="31" t="str">
        <f>IF(ISNA(MATCH(A10,scol!$D$4:$D$15,1))=TRUE,"",IF(MOD(MATCH(A10,scol!$D$4:$D$15,1),2)=1,"vacances",""))</f>
        <v/>
      </c>
      <c r="C10" s="31" t="str">
        <f>IF(ISNA(VLOOKUP(A10,feries!$B$5:$B$31,1,FALSE)),"",IF(VLOOKUP(A10,feries!$B$5:$B$31,1,FALSE)=A10,"férié",""))</f>
        <v/>
      </c>
      <c r="D10" s="31" t="str">
        <f>IF(AND(A10&gt;=scol!$D$18,A10&lt;=scol!$D$19),"PFE1",IF(AND(A10&gt;=scol!$D$20,A10&lt;=scol!$D$21),"PFE2",""))</f>
        <v/>
      </c>
    </row>
    <row r="11" spans="1:4 1331:1333" ht="94.95" customHeight="1" x14ac:dyDescent="0.3">
      <c r="A11" s="59">
        <f t="shared" si="0"/>
        <v>44456</v>
      </c>
      <c r="B11" s="31" t="str">
        <f>IF(ISNA(MATCH(A11,scol!$D$4:$D$15,1))=TRUE,"",IF(MOD(MATCH(A11,scol!$D$4:$D$15,1),2)=1,"vacances",""))</f>
        <v/>
      </c>
      <c r="C11" s="31" t="str">
        <f>IF(ISNA(VLOOKUP(A11,feries!$B$5:$B$31,1,FALSE)),"",IF(VLOOKUP(A11,feries!$B$5:$B$31,1,FALSE)=A11,"férié",""))</f>
        <v/>
      </c>
      <c r="D11" s="31" t="str">
        <f>IF(AND(A11&gt;=scol!$D$18,A11&lt;=scol!$D$19),"PFE1",IF(AND(A11&gt;=scol!$D$20,A11&lt;=scol!$D$21),"PFE2",""))</f>
        <v/>
      </c>
    </row>
    <row r="12" spans="1:4 1331:1333" ht="94.95" customHeight="1" x14ac:dyDescent="0.3">
      <c r="A12" s="59">
        <f t="shared" si="0"/>
        <v>44459</v>
      </c>
      <c r="B12" s="31" t="str">
        <f>IF(ISNA(MATCH(A12,scol!$D$4:$D$15,1))=TRUE,"",IF(MOD(MATCH(A12,scol!$D$4:$D$15,1),2)=1,"vacances",""))</f>
        <v/>
      </c>
      <c r="C12" s="31" t="str">
        <f>IF(ISNA(VLOOKUP(A12,feries!$B$5:$B$31,1,FALSE)),"",IF(VLOOKUP(A12,feries!$B$5:$B$31,1,FALSE)=A12,"férié",""))</f>
        <v/>
      </c>
      <c r="D12" s="31" t="str">
        <f>IF(AND(A12&gt;=scol!$D$18,A12&lt;=scol!$D$19),"PFE1",IF(AND(A12&gt;=scol!$D$20,A12&lt;=scol!$D$21),"PFE2",""))</f>
        <v/>
      </c>
    </row>
    <row r="13" spans="1:4 1331:1333" ht="94.95" customHeight="1" x14ac:dyDescent="0.3">
      <c r="A13" s="59">
        <f t="shared" si="0"/>
        <v>44461</v>
      </c>
      <c r="B13" s="31" t="str">
        <f>IF(ISNA(MATCH(A13,scol!$D$4:$D$15,1))=TRUE,"",IF(MOD(MATCH(A13,scol!$D$4:$D$15,1),2)=1,"vacances",""))</f>
        <v/>
      </c>
      <c r="C13" s="31" t="str">
        <f>IF(ISNA(VLOOKUP(A13,feries!$B$5:$B$31,1,FALSE)),"",IF(VLOOKUP(A13,feries!$B$5:$B$31,1,FALSE)=A13,"férié",""))</f>
        <v/>
      </c>
      <c r="D13" s="31" t="str">
        <f>IF(AND(A13&gt;=scol!$D$18,A13&lt;=scol!$D$19),"PFE1",IF(AND(A13&gt;=scol!$D$20,A13&lt;=scol!$D$21),"PFE2",""))</f>
        <v/>
      </c>
    </row>
    <row r="14" spans="1:4 1331:1333" ht="94.95" customHeight="1" x14ac:dyDescent="0.3">
      <c r="A14" s="59">
        <f t="shared" si="0"/>
        <v>44462</v>
      </c>
      <c r="B14" s="31" t="str">
        <f>IF(ISNA(MATCH(A14,scol!$D$4:$D$15,1))=TRUE,"",IF(MOD(MATCH(A14,scol!$D$4:$D$15,1),2)=1,"vacances",""))</f>
        <v/>
      </c>
      <c r="C14" s="31" t="str">
        <f>IF(ISNA(VLOOKUP(A14,feries!$B$5:$B$31,1,FALSE)),"",IF(VLOOKUP(A14,feries!$B$5:$B$31,1,FALSE)=A14,"férié",""))</f>
        <v/>
      </c>
      <c r="D14" s="31" t="str">
        <f>IF(AND(A14&gt;=scol!$D$18,A14&lt;=scol!$D$19),"PFE1",IF(AND(A14&gt;=scol!$D$20,A14&lt;=scol!$D$21),"PFE2",""))</f>
        <v/>
      </c>
    </row>
    <row r="15" spans="1:4 1331:1333" ht="94.95" customHeight="1" x14ac:dyDescent="0.3">
      <c r="A15" s="59">
        <f t="shared" si="0"/>
        <v>44463</v>
      </c>
      <c r="B15" s="31" t="str">
        <f>IF(ISNA(MATCH(A15,scol!$D$4:$D$15,1))=TRUE,"",IF(MOD(MATCH(A15,scol!$D$4:$D$15,1),2)=1,"vacances",""))</f>
        <v/>
      </c>
      <c r="C15" s="31" t="str">
        <f>IF(ISNA(VLOOKUP(A15,feries!$B$5:$B$31,1,FALSE)),"",IF(VLOOKUP(A15,feries!$B$5:$B$31,1,FALSE)=A15,"férié",""))</f>
        <v/>
      </c>
      <c r="D15" s="31" t="str">
        <f>IF(AND(A15&gt;=scol!$D$18,A15&lt;=scol!$D$19),"PFE1",IF(AND(A15&gt;=scol!$D$20,A15&lt;=scol!$D$21),"PFE2",""))</f>
        <v/>
      </c>
    </row>
    <row r="16" spans="1:4 1331:1333" ht="94.95" customHeight="1" x14ac:dyDescent="0.3">
      <c r="A16" s="59">
        <f t="shared" si="0"/>
        <v>44466</v>
      </c>
      <c r="B16" s="31" t="str">
        <f>IF(ISNA(MATCH(A16,scol!$D$4:$D$15,1))=TRUE,"",IF(MOD(MATCH(A16,scol!$D$4:$D$15,1),2)=1,"vacances",""))</f>
        <v/>
      </c>
      <c r="C16" s="31" t="str">
        <f>IF(ISNA(VLOOKUP(A16,feries!$B$5:$B$31,1,FALSE)),"",IF(VLOOKUP(A16,feries!$B$5:$B$31,1,FALSE)=A16,"férié",""))</f>
        <v/>
      </c>
      <c r="D16" s="31" t="str">
        <f>IF(AND(A16&gt;=scol!$D$18,A16&lt;=scol!$D$19),"PFE1",IF(AND(A16&gt;=scol!$D$20,A16&lt;=scol!$D$21),"PFE2",""))</f>
        <v/>
      </c>
    </row>
    <row r="17" spans="1:4" ht="94.95" customHeight="1" x14ac:dyDescent="0.3">
      <c r="A17" s="59">
        <f t="shared" si="0"/>
        <v>44468</v>
      </c>
      <c r="B17" s="31" t="str">
        <f>IF(ISNA(MATCH(A17,scol!$D$4:$D$15,1))=TRUE,"",IF(MOD(MATCH(A17,scol!$D$4:$D$15,1),2)=1,"vacances",""))</f>
        <v/>
      </c>
      <c r="C17" s="31" t="str">
        <f>IF(ISNA(VLOOKUP(A17,feries!$B$5:$B$31,1,FALSE)),"",IF(VLOOKUP(A17,feries!$B$5:$B$31,1,FALSE)=A17,"férié",""))</f>
        <v/>
      </c>
      <c r="D17" s="31" t="str">
        <f>IF(AND(A17&gt;=scol!$D$18,A17&lt;=scol!$D$19),"PFE1",IF(AND(A17&gt;=scol!$D$20,A17&lt;=scol!$D$21),"PFE2",""))</f>
        <v/>
      </c>
    </row>
    <row r="18" spans="1:4" ht="94.95" customHeight="1" x14ac:dyDescent="0.3">
      <c r="A18" s="59">
        <f t="shared" si="0"/>
        <v>44469</v>
      </c>
      <c r="B18" s="31" t="str">
        <f>IF(ISNA(MATCH(A18,scol!$D$4:$D$15,1))=TRUE,"",IF(MOD(MATCH(A18,scol!$D$4:$D$15,1),2)=1,"vacances",""))</f>
        <v/>
      </c>
      <c r="C18" s="31" t="str">
        <f>IF(ISNA(VLOOKUP(A18,feries!$B$5:$B$31,1,FALSE)),"",IF(VLOOKUP(A18,feries!$B$5:$B$31,1,FALSE)=A18,"férié",""))</f>
        <v/>
      </c>
      <c r="D18" s="31" t="str">
        <f>IF(AND(A18&gt;=scol!$D$18,A18&lt;=scol!$D$19),"PFE1",IF(AND(A18&gt;=scol!$D$20,A18&lt;=scol!$D$21),"PFE2",""))</f>
        <v/>
      </c>
    </row>
    <row r="19" spans="1:4" ht="94.95" customHeight="1" x14ac:dyDescent="0.3">
      <c r="A19" s="59">
        <f t="shared" si="0"/>
        <v>44470</v>
      </c>
      <c r="B19" s="31" t="str">
        <f>IF(ISNA(MATCH(A19,scol!$D$4:$D$15,1))=TRUE,"",IF(MOD(MATCH(A19,scol!$D$4:$D$15,1),2)=1,"vacances",""))</f>
        <v/>
      </c>
      <c r="C19" s="31" t="str">
        <f>IF(ISNA(VLOOKUP(A19,feries!$B$5:$B$31,1,FALSE)),"",IF(VLOOKUP(A19,feries!$B$5:$B$31,1,FALSE)=A19,"férié",""))</f>
        <v/>
      </c>
      <c r="D19" s="31" t="str">
        <f>IF(AND(A19&gt;=scol!$D$18,A19&lt;=scol!$D$19),"PFE1",IF(AND(A19&gt;=scol!$D$20,A19&lt;=scol!$D$21),"PFE2",""))</f>
        <v/>
      </c>
    </row>
    <row r="20" spans="1:4" ht="94.95" customHeight="1" x14ac:dyDescent="0.3">
      <c r="A20" s="59">
        <f t="shared" si="0"/>
        <v>44473</v>
      </c>
      <c r="B20" s="31" t="str">
        <f>IF(ISNA(MATCH(A20,scol!$D$4:$D$15,1))=TRUE,"",IF(MOD(MATCH(A20,scol!$D$4:$D$15,1),2)=1,"vacances",""))</f>
        <v/>
      </c>
      <c r="C20" s="31" t="str">
        <f>IF(ISNA(VLOOKUP(A20,feries!$B$5:$B$31,1,FALSE)),"",IF(VLOOKUP(A20,feries!$B$5:$B$31,1,FALSE)=A20,"férié",""))</f>
        <v/>
      </c>
      <c r="D20" s="31" t="str">
        <f>IF(AND(A20&gt;=scol!$D$18,A20&lt;=scol!$D$19),"PFE1",IF(AND(A20&gt;=scol!$D$20,A20&lt;=scol!$D$21),"PFE2",""))</f>
        <v/>
      </c>
    </row>
    <row r="21" spans="1:4" ht="94.95" customHeight="1" x14ac:dyDescent="0.3">
      <c r="A21" s="59">
        <f t="shared" si="0"/>
        <v>44475</v>
      </c>
      <c r="B21" s="31" t="str">
        <f>IF(ISNA(MATCH(A21,scol!$D$4:$D$15,1))=TRUE,"",IF(MOD(MATCH(A21,scol!$D$4:$D$15,1),2)=1,"vacances",""))</f>
        <v/>
      </c>
      <c r="C21" s="31" t="str">
        <f>IF(ISNA(VLOOKUP(A21,feries!$B$5:$B$31,1,FALSE)),"",IF(VLOOKUP(A21,feries!$B$5:$B$31,1,FALSE)=A21,"férié",""))</f>
        <v/>
      </c>
      <c r="D21" s="31" t="str">
        <f>IF(AND(A21&gt;=scol!$D$18,A21&lt;=scol!$D$19),"PFE1",IF(AND(A21&gt;=scol!$D$20,A21&lt;=scol!$D$21),"PFE2",""))</f>
        <v/>
      </c>
    </row>
    <row r="22" spans="1:4" ht="94.95" customHeight="1" x14ac:dyDescent="0.3">
      <c r="A22" s="59">
        <f t="shared" si="0"/>
        <v>44476</v>
      </c>
      <c r="B22" s="31" t="str">
        <f>IF(ISNA(MATCH(A22,scol!$D$4:$D$15,1))=TRUE,"",IF(MOD(MATCH(A22,scol!$D$4:$D$15,1),2)=1,"vacances",""))</f>
        <v/>
      </c>
      <c r="C22" s="31" t="str">
        <f>IF(ISNA(VLOOKUP(A22,feries!$B$5:$B$31,1,FALSE)),"",IF(VLOOKUP(A22,feries!$B$5:$B$31,1,FALSE)=A22,"férié",""))</f>
        <v/>
      </c>
      <c r="D22" s="31" t="str">
        <f>IF(AND(A22&gt;=scol!$D$18,A22&lt;=scol!$D$19),"PFE1",IF(AND(A22&gt;=scol!$D$20,A22&lt;=scol!$D$21),"PFE2",""))</f>
        <v/>
      </c>
    </row>
    <row r="23" spans="1:4" ht="94.95" customHeight="1" x14ac:dyDescent="0.3">
      <c r="A23" s="59">
        <f t="shared" si="0"/>
        <v>44477</v>
      </c>
      <c r="B23" s="31" t="str">
        <f>IF(ISNA(MATCH(A23,scol!$D$4:$D$15,1))=TRUE,"",IF(MOD(MATCH(A23,scol!$D$4:$D$15,1),2)=1,"vacances",""))</f>
        <v/>
      </c>
      <c r="C23" s="31" t="str">
        <f>IF(ISNA(VLOOKUP(A23,feries!$B$5:$B$31,1,FALSE)),"",IF(VLOOKUP(A23,feries!$B$5:$B$31,1,FALSE)=A23,"férié",""))</f>
        <v/>
      </c>
      <c r="D23" s="31" t="str">
        <f>IF(AND(A23&gt;=scol!$D$18,A23&lt;=scol!$D$19),"PFE1",IF(AND(A23&gt;=scol!$D$20,A23&lt;=scol!$D$21),"PFE2",""))</f>
        <v/>
      </c>
    </row>
    <row r="24" spans="1:4" ht="94.95" customHeight="1" x14ac:dyDescent="0.3">
      <c r="A24" s="59">
        <f t="shared" si="0"/>
        <v>44480</v>
      </c>
      <c r="B24" s="31" t="str">
        <f>IF(ISNA(MATCH(A24,scol!$D$4:$D$15,1))=TRUE,"",IF(MOD(MATCH(A24,scol!$D$4:$D$15,1),2)=1,"vacances",""))</f>
        <v/>
      </c>
      <c r="C24" s="31" t="str">
        <f>IF(ISNA(VLOOKUP(A24,feries!$B$5:$B$31,1,FALSE)),"",IF(VLOOKUP(A24,feries!$B$5:$B$31,1,FALSE)=A24,"férié",""))</f>
        <v/>
      </c>
      <c r="D24" s="31" t="str">
        <f>IF(AND(A24&gt;=scol!$D$18,A24&lt;=scol!$D$19),"PFE1",IF(AND(A24&gt;=scol!$D$20,A24&lt;=scol!$D$21),"PFE2",""))</f>
        <v/>
      </c>
    </row>
    <row r="25" spans="1:4" ht="94.95" customHeight="1" x14ac:dyDescent="0.3">
      <c r="A25" s="59">
        <f t="shared" si="0"/>
        <v>44482</v>
      </c>
      <c r="B25" s="31" t="str">
        <f>IF(ISNA(MATCH(A25,scol!$D$4:$D$15,1))=TRUE,"",IF(MOD(MATCH(A25,scol!$D$4:$D$15,1),2)=1,"vacances",""))</f>
        <v/>
      </c>
      <c r="C25" s="31" t="str">
        <f>IF(ISNA(VLOOKUP(A25,feries!$B$5:$B$31,1,FALSE)),"",IF(VLOOKUP(A25,feries!$B$5:$B$31,1,FALSE)=A25,"férié",""))</f>
        <v/>
      </c>
      <c r="D25" s="31" t="str">
        <f>IF(AND(A25&gt;=scol!$D$18,A25&lt;=scol!$D$19),"PFE1",IF(AND(A25&gt;=scol!$D$20,A25&lt;=scol!$D$21),"PFE2",""))</f>
        <v/>
      </c>
    </row>
    <row r="26" spans="1:4" ht="94.95" customHeight="1" x14ac:dyDescent="0.3">
      <c r="A26" s="59">
        <f t="shared" si="0"/>
        <v>44483</v>
      </c>
      <c r="B26" s="31" t="str">
        <f>IF(ISNA(MATCH(A26,scol!$D$4:$D$15,1))=TRUE,"",IF(MOD(MATCH(A26,scol!$D$4:$D$15,1),2)=1,"vacances",""))</f>
        <v/>
      </c>
      <c r="C26" s="31" t="str">
        <f>IF(ISNA(VLOOKUP(A26,feries!$B$5:$B$31,1,FALSE)),"",IF(VLOOKUP(A26,feries!$B$5:$B$31,1,FALSE)=A26,"férié",""))</f>
        <v/>
      </c>
      <c r="D26" s="31" t="str">
        <f>IF(AND(A26&gt;=scol!$D$18,A26&lt;=scol!$D$19),"PFE1",IF(AND(A26&gt;=scol!$D$20,A26&lt;=scol!$D$21),"PFE2",""))</f>
        <v/>
      </c>
    </row>
    <row r="27" spans="1:4" ht="94.95" customHeight="1" x14ac:dyDescent="0.3">
      <c r="A27" s="59">
        <f t="shared" si="0"/>
        <v>44484</v>
      </c>
      <c r="B27" s="31" t="str">
        <f>IF(ISNA(MATCH(A27,scol!$D$4:$D$15,1))=TRUE,"",IF(MOD(MATCH(A27,scol!$D$4:$D$15,1),2)=1,"vacances",""))</f>
        <v/>
      </c>
      <c r="C27" s="31" t="str">
        <f>IF(ISNA(VLOOKUP(A27,feries!$B$5:$B$31,1,FALSE)),"",IF(VLOOKUP(A27,feries!$B$5:$B$31,1,FALSE)=A27,"férié",""))</f>
        <v/>
      </c>
      <c r="D27" s="31" t="str">
        <f>IF(AND(A27&gt;=scol!$D$18,A27&lt;=scol!$D$19),"PFE1",IF(AND(A27&gt;=scol!$D$20,A27&lt;=scol!$D$21),"PFE2",""))</f>
        <v/>
      </c>
    </row>
    <row r="28" spans="1:4" ht="94.95" customHeight="1" x14ac:dyDescent="0.3">
      <c r="A28" s="59">
        <f t="shared" si="0"/>
        <v>44487</v>
      </c>
      <c r="B28" s="31" t="str">
        <f>IF(ISNA(MATCH(A28,scol!$D$4:$D$15,1))=TRUE,"",IF(MOD(MATCH(A28,scol!$D$4:$D$15,1),2)=1,"vacances",""))</f>
        <v/>
      </c>
      <c r="C28" s="31" t="str">
        <f>IF(ISNA(VLOOKUP(A28,feries!$B$5:$B$31,1,FALSE)),"",IF(VLOOKUP(A28,feries!$B$5:$B$31,1,FALSE)=A28,"férié",""))</f>
        <v/>
      </c>
      <c r="D28" s="31" t="str">
        <f>IF(AND(A28&gt;=scol!$D$18,A28&lt;=scol!$D$19),"PFE1",IF(AND(A28&gt;=scol!$D$20,A28&lt;=scol!$D$21),"PFE2",""))</f>
        <v/>
      </c>
    </row>
    <row r="29" spans="1:4" ht="94.95" customHeight="1" x14ac:dyDescent="0.3">
      <c r="A29" s="59">
        <f t="shared" si="0"/>
        <v>44489</v>
      </c>
      <c r="B29" s="31" t="str">
        <f>IF(ISNA(MATCH(A29,scol!$D$4:$D$15,1))=TRUE,"",IF(MOD(MATCH(A29,scol!$D$4:$D$15,1),2)=1,"vacances",""))</f>
        <v/>
      </c>
      <c r="C29" s="31" t="str">
        <f>IF(ISNA(VLOOKUP(A29,feries!$B$5:$B$31,1,FALSE)),"",IF(VLOOKUP(A29,feries!$B$5:$B$31,1,FALSE)=A29,"férié",""))</f>
        <v/>
      </c>
      <c r="D29" s="31" t="str">
        <f>IF(AND(A29&gt;=scol!$D$18,A29&lt;=scol!$D$19),"PFE1",IF(AND(A29&gt;=scol!$D$20,A29&lt;=scol!$D$21),"PFE2",""))</f>
        <v/>
      </c>
    </row>
    <row r="30" spans="1:4" ht="94.95" customHeight="1" x14ac:dyDescent="0.3">
      <c r="A30" s="59">
        <f t="shared" si="0"/>
        <v>44490</v>
      </c>
      <c r="B30" s="31" t="str">
        <f>IF(ISNA(MATCH(A30,scol!$D$4:$D$15,1))=TRUE,"",IF(MOD(MATCH(A30,scol!$D$4:$D$15,1),2)=1,"vacances",""))</f>
        <v/>
      </c>
      <c r="C30" s="31" t="str">
        <f>IF(ISNA(VLOOKUP(A30,feries!$B$5:$B$31,1,FALSE)),"",IF(VLOOKUP(A30,feries!$B$5:$B$31,1,FALSE)=A30,"férié",""))</f>
        <v/>
      </c>
      <c r="D30" s="31" t="str">
        <f>IF(AND(A30&gt;=scol!$D$18,A30&lt;=scol!$D$19),"PFE1",IF(AND(A30&gt;=scol!$D$20,A30&lt;=scol!$D$21),"PFE2",""))</f>
        <v/>
      </c>
    </row>
    <row r="31" spans="1:4" ht="94.95" customHeight="1" x14ac:dyDescent="0.3">
      <c r="A31" s="59">
        <f t="shared" si="0"/>
        <v>44491</v>
      </c>
      <c r="B31" s="31" t="str">
        <f>IF(ISNA(MATCH(A31,scol!$D$4:$D$15,1))=TRUE,"",IF(MOD(MATCH(A31,scol!$D$4:$D$15,1),2)=1,"vacances",""))</f>
        <v/>
      </c>
      <c r="C31" s="31" t="str">
        <f>IF(ISNA(VLOOKUP(A31,feries!$B$5:$B$31,1,FALSE)),"",IF(VLOOKUP(A31,feries!$B$5:$B$31,1,FALSE)=A31,"férié",""))</f>
        <v/>
      </c>
      <c r="D31" s="31" t="str">
        <f>IF(AND(A31&gt;=scol!$D$18,A31&lt;=scol!$D$19),"PFE1",IF(AND(A31&gt;=scol!$D$20,A31&lt;=scol!$D$21),"PFE2",""))</f>
        <v/>
      </c>
    </row>
    <row r="32" spans="1:4" ht="94.95" customHeight="1" x14ac:dyDescent="0.3">
      <c r="A32" s="59">
        <f t="shared" si="0"/>
        <v>44494</v>
      </c>
      <c r="B32" s="31" t="str">
        <f>IF(ISNA(MATCH(A32,scol!$D$4:$D$15,1))=TRUE,"",IF(MOD(MATCH(A32,scol!$D$4:$D$15,1),2)=1,"vacances",""))</f>
        <v>vacances</v>
      </c>
      <c r="C32" s="31" t="str">
        <f>IF(ISNA(VLOOKUP(A32,feries!$B$5:$B$31,1,FALSE)),"",IF(VLOOKUP(A32,feries!$B$5:$B$31,1,FALSE)=A32,"férié",""))</f>
        <v/>
      </c>
      <c r="D32" s="31" t="str">
        <f>IF(AND(A32&gt;=scol!$D$18,A32&lt;=scol!$D$19),"PFE1",IF(AND(A32&gt;=scol!$D$20,A32&lt;=scol!$D$21),"PFE2",""))</f>
        <v/>
      </c>
    </row>
    <row r="33" spans="1:4" ht="94.95" customHeight="1" x14ac:dyDescent="0.3">
      <c r="A33" s="59">
        <f t="shared" si="0"/>
        <v>44496</v>
      </c>
      <c r="B33" s="31" t="str">
        <f>IF(ISNA(MATCH(A33,scol!$D$4:$D$15,1))=TRUE,"",IF(MOD(MATCH(A33,scol!$D$4:$D$15,1),2)=1,"vacances",""))</f>
        <v>vacances</v>
      </c>
      <c r="C33" s="31" t="str">
        <f>IF(ISNA(VLOOKUP(A33,feries!$B$5:$B$31,1,FALSE)),"",IF(VLOOKUP(A33,feries!$B$5:$B$31,1,FALSE)=A33,"férié",""))</f>
        <v/>
      </c>
      <c r="D33" s="31" t="str">
        <f>IF(AND(A33&gt;=scol!$D$18,A33&lt;=scol!$D$19),"PFE1",IF(AND(A33&gt;=scol!$D$20,A33&lt;=scol!$D$21),"PFE2",""))</f>
        <v/>
      </c>
    </row>
    <row r="34" spans="1:4" ht="94.95" customHeight="1" x14ac:dyDescent="0.3">
      <c r="A34" s="59">
        <f t="shared" si="0"/>
        <v>44497</v>
      </c>
      <c r="B34" s="31" t="str">
        <f>IF(ISNA(MATCH(A34,scol!$D$4:$D$15,1))=TRUE,"",IF(MOD(MATCH(A34,scol!$D$4:$D$15,1),2)=1,"vacances",""))</f>
        <v>vacances</v>
      </c>
      <c r="C34" s="31" t="str">
        <f>IF(ISNA(VLOOKUP(A34,feries!$B$5:$B$31,1,FALSE)),"",IF(VLOOKUP(A34,feries!$B$5:$B$31,1,FALSE)=A34,"férié",""))</f>
        <v/>
      </c>
      <c r="D34" s="31" t="str">
        <f>IF(AND(A34&gt;=scol!$D$18,A34&lt;=scol!$D$19),"PFE1",IF(AND(A34&gt;=scol!$D$20,A34&lt;=scol!$D$21),"PFE2",""))</f>
        <v/>
      </c>
    </row>
    <row r="35" spans="1:4" ht="94.95" customHeight="1" x14ac:dyDescent="0.3">
      <c r="A35" s="59">
        <f t="shared" si="0"/>
        <v>44498</v>
      </c>
      <c r="B35" s="31" t="str">
        <f>IF(ISNA(MATCH(A35,scol!$D$4:$D$15,1))=TRUE,"",IF(MOD(MATCH(A35,scol!$D$4:$D$15,1),2)=1,"vacances",""))</f>
        <v>vacances</v>
      </c>
      <c r="C35" s="31" t="str">
        <f>IF(ISNA(VLOOKUP(A35,feries!$B$5:$B$31,1,FALSE)),"",IF(VLOOKUP(A35,feries!$B$5:$B$31,1,FALSE)=A35,"férié",""))</f>
        <v/>
      </c>
      <c r="D35" s="31" t="str">
        <f>IF(AND(A35&gt;=scol!$D$18,A35&lt;=scol!$D$19),"PFE1",IF(AND(A35&gt;=scol!$D$20,A35&lt;=scol!$D$21),"PFE2",""))</f>
        <v/>
      </c>
    </row>
    <row r="36" spans="1:4" ht="94.95" customHeight="1" x14ac:dyDescent="0.3">
      <c r="A36" s="59">
        <f t="shared" si="0"/>
        <v>44501</v>
      </c>
      <c r="B36" s="31" t="str">
        <f>IF(ISNA(MATCH(A36,scol!$D$4:$D$15,1))=TRUE,"",IF(MOD(MATCH(A36,scol!$D$4:$D$15,1),2)=1,"vacances",""))</f>
        <v>vacances</v>
      </c>
      <c r="C36" s="31" t="str">
        <f>IF(ISNA(VLOOKUP(A36,feries!$B$5:$B$31,1,FALSE)),"",IF(VLOOKUP(A36,feries!$B$5:$B$31,1,FALSE)=A36,"férié",""))</f>
        <v>férié</v>
      </c>
      <c r="D36" s="31" t="str">
        <f>IF(AND(A36&gt;=scol!$D$18,A36&lt;=scol!$D$19),"PFE1",IF(AND(A36&gt;=scol!$D$20,A36&lt;=scol!$D$21),"PFE2",""))</f>
        <v/>
      </c>
    </row>
    <row r="37" spans="1:4" ht="94.95" customHeight="1" x14ac:dyDescent="0.3">
      <c r="A37" s="59">
        <f t="shared" si="0"/>
        <v>44503</v>
      </c>
      <c r="B37" s="31" t="str">
        <f>IF(ISNA(MATCH(A37,scol!$D$4:$D$15,1))=TRUE,"",IF(MOD(MATCH(A37,scol!$D$4:$D$15,1),2)=1,"vacances",""))</f>
        <v>vacances</v>
      </c>
      <c r="C37" s="31" t="str">
        <f>IF(ISNA(VLOOKUP(A37,feries!$B$5:$B$31,1,FALSE)),"",IF(VLOOKUP(A37,feries!$B$5:$B$31,1,FALSE)=A37,"férié",""))</f>
        <v/>
      </c>
      <c r="D37" s="31" t="str">
        <f>IF(AND(A37&gt;=scol!$D$18,A37&lt;=scol!$D$19),"PFE1",IF(AND(A37&gt;=scol!$D$20,A37&lt;=scol!$D$21),"PFE2",""))</f>
        <v/>
      </c>
    </row>
    <row r="38" spans="1:4" ht="94.95" customHeight="1" x14ac:dyDescent="0.3">
      <c r="A38" s="59">
        <f t="shared" si="0"/>
        <v>44504</v>
      </c>
      <c r="B38" s="31" t="str">
        <f>IF(ISNA(MATCH(A38,scol!$D$4:$D$15,1))=TRUE,"",IF(MOD(MATCH(A38,scol!$D$4:$D$15,1),2)=1,"vacances",""))</f>
        <v>vacances</v>
      </c>
      <c r="C38" s="31" t="str">
        <f>IF(ISNA(VLOOKUP(A38,feries!$B$5:$B$31,1,FALSE)),"",IF(VLOOKUP(A38,feries!$B$5:$B$31,1,FALSE)=A38,"férié",""))</f>
        <v/>
      </c>
      <c r="D38" s="31" t="str">
        <f>IF(AND(A38&gt;=scol!$D$18,A38&lt;=scol!$D$19),"PFE1",IF(AND(A38&gt;=scol!$D$20,A38&lt;=scol!$D$21),"PFE2",""))</f>
        <v/>
      </c>
    </row>
    <row r="39" spans="1:4" ht="94.95" customHeight="1" x14ac:dyDescent="0.3">
      <c r="A39" s="59">
        <f t="shared" si="0"/>
        <v>44505</v>
      </c>
      <c r="B39" s="31" t="str">
        <f>IF(ISNA(MATCH(A39,scol!$D$4:$D$15,1))=TRUE,"",IF(MOD(MATCH(A39,scol!$D$4:$D$15,1),2)=1,"vacances",""))</f>
        <v>vacances</v>
      </c>
      <c r="C39" s="31" t="str">
        <f>IF(ISNA(VLOOKUP(A39,feries!$B$5:$B$31,1,FALSE)),"",IF(VLOOKUP(A39,feries!$B$5:$B$31,1,FALSE)=A39,"férié",""))</f>
        <v/>
      </c>
      <c r="D39" s="31" t="str">
        <f>IF(AND(A39&gt;=scol!$D$18,A39&lt;=scol!$D$19),"PFE1",IF(AND(A39&gt;=scol!$D$20,A39&lt;=scol!$D$21),"PFE2",""))</f>
        <v/>
      </c>
    </row>
    <row r="40" spans="1:4" ht="94.95" customHeight="1" x14ac:dyDescent="0.3">
      <c r="A40" s="59">
        <f t="shared" si="0"/>
        <v>44508</v>
      </c>
      <c r="B40" s="31" t="str">
        <f>IF(ISNA(MATCH(A40,scol!$D$4:$D$15,1))=TRUE,"",IF(MOD(MATCH(A40,scol!$D$4:$D$15,1),2)=1,"vacances",""))</f>
        <v/>
      </c>
      <c r="C40" s="31" t="str">
        <f>IF(ISNA(VLOOKUP(A40,feries!$B$5:$B$31,1,FALSE)),"",IF(VLOOKUP(A40,feries!$B$5:$B$31,1,FALSE)=A40,"férié",""))</f>
        <v/>
      </c>
      <c r="D40" s="31" t="str">
        <f>IF(AND(A40&gt;=scol!$D$18,A40&lt;=scol!$D$19),"PFE1",IF(AND(A40&gt;=scol!$D$20,A40&lt;=scol!$D$21),"PFE2",""))</f>
        <v/>
      </c>
    </row>
    <row r="41" spans="1:4" ht="94.95" customHeight="1" x14ac:dyDescent="0.3">
      <c r="A41" s="59">
        <f t="shared" si="0"/>
        <v>44510</v>
      </c>
      <c r="B41" s="31" t="str">
        <f>IF(ISNA(MATCH(A41,scol!$D$4:$D$15,1))=TRUE,"",IF(MOD(MATCH(A41,scol!$D$4:$D$15,1),2)=1,"vacances",""))</f>
        <v/>
      </c>
      <c r="C41" s="31" t="str">
        <f>IF(ISNA(VLOOKUP(A41,feries!$B$5:$B$31,1,FALSE)),"",IF(VLOOKUP(A41,feries!$B$5:$B$31,1,FALSE)=A41,"férié",""))</f>
        <v/>
      </c>
      <c r="D41" s="31" t="str">
        <f>IF(AND(A41&gt;=scol!$D$18,A41&lt;=scol!$D$19),"PFE1",IF(AND(A41&gt;=scol!$D$20,A41&lt;=scol!$D$21),"PFE2",""))</f>
        <v/>
      </c>
    </row>
    <row r="42" spans="1:4" ht="94.95" customHeight="1" x14ac:dyDescent="0.3">
      <c r="A42" s="59">
        <f t="shared" si="0"/>
        <v>44511</v>
      </c>
      <c r="B42" s="31" t="str">
        <f>IF(ISNA(MATCH(A42,scol!$D$4:$D$15,1))=TRUE,"",IF(MOD(MATCH(A42,scol!$D$4:$D$15,1),2)=1,"vacances",""))</f>
        <v/>
      </c>
      <c r="C42" s="31" t="str">
        <f>IF(ISNA(VLOOKUP(A42,feries!$B$5:$B$31,1,FALSE)),"",IF(VLOOKUP(A42,feries!$B$5:$B$31,1,FALSE)=A42,"férié",""))</f>
        <v>férié</v>
      </c>
      <c r="D42" s="31" t="str">
        <f>IF(AND(A42&gt;=scol!$D$18,A42&lt;=scol!$D$19),"PFE1",IF(AND(A42&gt;=scol!$D$20,A42&lt;=scol!$D$21),"PFE2",""))</f>
        <v/>
      </c>
    </row>
    <row r="43" spans="1:4" ht="94.95" customHeight="1" x14ac:dyDescent="0.3">
      <c r="A43" s="59">
        <f t="shared" si="0"/>
        <v>44512</v>
      </c>
      <c r="B43" s="31" t="str">
        <f>IF(ISNA(MATCH(A43,scol!$D$4:$D$15,1))=TRUE,"",IF(MOD(MATCH(A43,scol!$D$4:$D$15,1),2)=1,"vacances",""))</f>
        <v/>
      </c>
      <c r="C43" s="31" t="str">
        <f>IF(ISNA(VLOOKUP(A43,feries!$B$5:$B$31,1,FALSE)),"",IF(VLOOKUP(A43,feries!$B$5:$B$31,1,FALSE)=A43,"férié",""))</f>
        <v/>
      </c>
      <c r="D43" s="31" t="str">
        <f>IF(AND(A43&gt;=scol!$D$18,A43&lt;=scol!$D$19),"PFE1",IF(AND(A43&gt;=scol!$D$20,A43&lt;=scol!$D$21),"PFE2",""))</f>
        <v/>
      </c>
    </row>
    <row r="44" spans="1:4" ht="94.95" customHeight="1" x14ac:dyDescent="0.3">
      <c r="A44" s="59">
        <f t="shared" si="0"/>
        <v>44515</v>
      </c>
      <c r="B44" s="31" t="str">
        <f>IF(ISNA(MATCH(A44,scol!$D$4:$D$15,1))=TRUE,"",IF(MOD(MATCH(A44,scol!$D$4:$D$15,1),2)=1,"vacances",""))</f>
        <v/>
      </c>
      <c r="C44" s="31" t="str">
        <f>IF(ISNA(VLOOKUP(A44,feries!$B$5:$B$31,1,FALSE)),"",IF(VLOOKUP(A44,feries!$B$5:$B$31,1,FALSE)=A44,"férié",""))</f>
        <v/>
      </c>
      <c r="D44" s="31" t="str">
        <f>IF(AND(A44&gt;=scol!$D$18,A44&lt;=scol!$D$19),"PFE1",IF(AND(A44&gt;=scol!$D$20,A44&lt;=scol!$D$21),"PFE2",""))</f>
        <v/>
      </c>
    </row>
    <row r="45" spans="1:4" ht="94.95" customHeight="1" x14ac:dyDescent="0.3">
      <c r="A45" s="59">
        <f t="shared" si="0"/>
        <v>44517</v>
      </c>
      <c r="B45" s="31" t="str">
        <f>IF(ISNA(MATCH(A45,scol!$D$4:$D$15,1))=TRUE,"",IF(MOD(MATCH(A45,scol!$D$4:$D$15,1),2)=1,"vacances",""))</f>
        <v/>
      </c>
      <c r="C45" s="31" t="str">
        <f>IF(ISNA(VLOOKUP(A45,feries!$B$5:$B$31,1,FALSE)),"",IF(VLOOKUP(A45,feries!$B$5:$B$31,1,FALSE)=A45,"férié",""))</f>
        <v/>
      </c>
      <c r="D45" s="31" t="str">
        <f>IF(AND(A45&gt;=scol!$D$18,A45&lt;=scol!$D$19),"PFE1",IF(AND(A45&gt;=scol!$D$20,A45&lt;=scol!$D$21),"PFE2",""))</f>
        <v/>
      </c>
    </row>
    <row r="46" spans="1:4" ht="94.95" customHeight="1" x14ac:dyDescent="0.3">
      <c r="A46" s="59">
        <f t="shared" si="0"/>
        <v>44518</v>
      </c>
      <c r="B46" s="31" t="str">
        <f>IF(ISNA(MATCH(A46,scol!$D$4:$D$15,1))=TRUE,"",IF(MOD(MATCH(A46,scol!$D$4:$D$15,1),2)=1,"vacances",""))</f>
        <v/>
      </c>
      <c r="C46" s="31" t="str">
        <f>IF(ISNA(VLOOKUP(A46,feries!$B$5:$B$31,1,FALSE)),"",IF(VLOOKUP(A46,feries!$B$5:$B$31,1,FALSE)=A46,"férié",""))</f>
        <v/>
      </c>
      <c r="D46" s="31" t="str">
        <f>IF(AND(A46&gt;=scol!$D$18,A46&lt;=scol!$D$19),"PFE1",IF(AND(A46&gt;=scol!$D$20,A46&lt;=scol!$D$21),"PFE2",""))</f>
        <v/>
      </c>
    </row>
    <row r="47" spans="1:4" ht="94.95" customHeight="1" x14ac:dyDescent="0.3">
      <c r="A47" s="59">
        <f t="shared" si="0"/>
        <v>44519</v>
      </c>
      <c r="B47" s="31" t="str">
        <f>IF(ISNA(MATCH(A47,scol!$D$4:$D$15,1))=TRUE,"",IF(MOD(MATCH(A47,scol!$D$4:$D$15,1),2)=1,"vacances",""))</f>
        <v/>
      </c>
      <c r="C47" s="31" t="str">
        <f>IF(ISNA(VLOOKUP(A47,feries!$B$5:$B$31,1,FALSE)),"",IF(VLOOKUP(A47,feries!$B$5:$B$31,1,FALSE)=A47,"férié",""))</f>
        <v/>
      </c>
      <c r="D47" s="31" t="str">
        <f>IF(AND(A47&gt;=scol!$D$18,A47&lt;=scol!$D$19),"PFE1",IF(AND(A47&gt;=scol!$D$20,A47&lt;=scol!$D$21),"PFE2",""))</f>
        <v/>
      </c>
    </row>
    <row r="48" spans="1:4" ht="94.95" customHeight="1" x14ac:dyDescent="0.3">
      <c r="A48" s="59">
        <f t="shared" si="0"/>
        <v>44522</v>
      </c>
      <c r="B48" s="31" t="str">
        <f>IF(ISNA(MATCH(A48,scol!$D$4:$D$15,1))=TRUE,"",IF(MOD(MATCH(A48,scol!$D$4:$D$15,1),2)=1,"vacances",""))</f>
        <v/>
      </c>
      <c r="C48" s="31" t="str">
        <f>IF(ISNA(VLOOKUP(A48,feries!$B$5:$B$31,1,FALSE)),"",IF(VLOOKUP(A48,feries!$B$5:$B$31,1,FALSE)=A48,"férié",""))</f>
        <v/>
      </c>
      <c r="D48" s="31" t="str">
        <f>IF(AND(A48&gt;=scol!$D$18,A48&lt;=scol!$D$19),"PFE1",IF(AND(A48&gt;=scol!$D$20,A48&lt;=scol!$D$21),"PFE2",""))</f>
        <v/>
      </c>
    </row>
    <row r="49" spans="1:4" ht="94.95" customHeight="1" x14ac:dyDescent="0.3">
      <c r="A49" s="59">
        <f t="shared" si="0"/>
        <v>44524</v>
      </c>
      <c r="B49" s="31" t="str">
        <f>IF(ISNA(MATCH(A49,scol!$D$4:$D$15,1))=TRUE,"",IF(MOD(MATCH(A49,scol!$D$4:$D$15,1),2)=1,"vacances",""))</f>
        <v/>
      </c>
      <c r="C49" s="31" t="str">
        <f>IF(ISNA(VLOOKUP(A49,feries!$B$5:$B$31,1,FALSE)),"",IF(VLOOKUP(A49,feries!$B$5:$B$31,1,FALSE)=A49,"férié",""))</f>
        <v/>
      </c>
      <c r="D49" s="31" t="str">
        <f>IF(AND(A49&gt;=scol!$D$18,A49&lt;=scol!$D$19),"PFE1",IF(AND(A49&gt;=scol!$D$20,A49&lt;=scol!$D$21),"PFE2",""))</f>
        <v/>
      </c>
    </row>
    <row r="50" spans="1:4" ht="94.95" customHeight="1" x14ac:dyDescent="0.3">
      <c r="A50" s="59">
        <f t="shared" si="0"/>
        <v>44525</v>
      </c>
      <c r="B50" s="31" t="str">
        <f>IF(ISNA(MATCH(A50,scol!$D$4:$D$15,1))=TRUE,"",IF(MOD(MATCH(A50,scol!$D$4:$D$15,1),2)=1,"vacances",""))</f>
        <v/>
      </c>
      <c r="C50" s="31" t="str">
        <f>IF(ISNA(VLOOKUP(A50,feries!$B$5:$B$31,1,FALSE)),"",IF(VLOOKUP(A50,feries!$B$5:$B$31,1,FALSE)=A50,"férié",""))</f>
        <v/>
      </c>
      <c r="D50" s="31" t="str">
        <f>IF(AND(A50&gt;=scol!$D$18,A50&lt;=scol!$D$19),"PFE1",IF(AND(A50&gt;=scol!$D$20,A50&lt;=scol!$D$21),"PFE2",""))</f>
        <v/>
      </c>
    </row>
    <row r="51" spans="1:4" ht="94.95" customHeight="1" x14ac:dyDescent="0.3">
      <c r="A51" s="59">
        <f t="shared" si="0"/>
        <v>44526</v>
      </c>
      <c r="B51" s="31" t="str">
        <f>IF(ISNA(MATCH(A51,scol!$D$4:$D$15,1))=TRUE,"",IF(MOD(MATCH(A51,scol!$D$4:$D$15,1),2)=1,"vacances",""))</f>
        <v/>
      </c>
      <c r="C51" s="31" t="str">
        <f>IF(ISNA(VLOOKUP(A51,feries!$B$5:$B$31,1,FALSE)),"",IF(VLOOKUP(A51,feries!$B$5:$B$31,1,FALSE)=A51,"férié",""))</f>
        <v/>
      </c>
      <c r="D51" s="31" t="str">
        <f>IF(AND(A51&gt;=scol!$D$18,A51&lt;=scol!$D$19),"PFE1",IF(AND(A51&gt;=scol!$D$20,A51&lt;=scol!$D$21),"PFE2",""))</f>
        <v/>
      </c>
    </row>
    <row r="52" spans="1:4" ht="94.95" customHeight="1" x14ac:dyDescent="0.3">
      <c r="A52" s="59">
        <f t="shared" si="0"/>
        <v>44529</v>
      </c>
      <c r="B52" s="31" t="str">
        <f>IF(ISNA(MATCH(A52,scol!$D$4:$D$15,1))=TRUE,"",IF(MOD(MATCH(A52,scol!$D$4:$D$15,1),2)=1,"vacances",""))</f>
        <v/>
      </c>
      <c r="C52" s="31" t="str">
        <f>IF(ISNA(VLOOKUP(A52,feries!$B$5:$B$31,1,FALSE)),"",IF(VLOOKUP(A52,feries!$B$5:$B$31,1,FALSE)=A52,"férié",""))</f>
        <v/>
      </c>
      <c r="D52" s="31" t="str">
        <f>IF(AND(A52&gt;=scol!$D$18,A52&lt;=scol!$D$19),"PFE1",IF(AND(A52&gt;=scol!$D$20,A52&lt;=scol!$D$21),"PFE2",""))</f>
        <v/>
      </c>
    </row>
    <row r="53" spans="1:4" ht="94.95" customHeight="1" x14ac:dyDescent="0.3">
      <c r="A53" s="59">
        <f t="shared" si="0"/>
        <v>44531</v>
      </c>
      <c r="B53" s="31" t="str">
        <f>IF(ISNA(MATCH(A53,scol!$D$4:$D$15,1))=TRUE,"",IF(MOD(MATCH(A53,scol!$D$4:$D$15,1),2)=1,"vacances",""))</f>
        <v/>
      </c>
      <c r="C53" s="31" t="str">
        <f>IF(ISNA(VLOOKUP(A53,feries!$B$5:$B$31,1,FALSE)),"",IF(VLOOKUP(A53,feries!$B$5:$B$31,1,FALSE)=A53,"férié",""))</f>
        <v/>
      </c>
      <c r="D53" s="31" t="str">
        <f>IF(AND(A53&gt;=scol!$D$18,A53&lt;=scol!$D$19),"PFE1",IF(AND(A53&gt;=scol!$D$20,A53&lt;=scol!$D$21),"PFE2",""))</f>
        <v/>
      </c>
    </row>
    <row r="54" spans="1:4" ht="94.95" customHeight="1" x14ac:dyDescent="0.3">
      <c r="A54" s="59">
        <f t="shared" si="0"/>
        <v>44532</v>
      </c>
      <c r="B54" s="31" t="str">
        <f>IF(ISNA(MATCH(A54,scol!$D$4:$D$15,1))=TRUE,"",IF(MOD(MATCH(A54,scol!$D$4:$D$15,1),2)=1,"vacances",""))</f>
        <v/>
      </c>
      <c r="C54" s="31" t="str">
        <f>IF(ISNA(VLOOKUP(A54,feries!$B$5:$B$31,1,FALSE)),"",IF(VLOOKUP(A54,feries!$B$5:$B$31,1,FALSE)=A54,"férié",""))</f>
        <v/>
      </c>
      <c r="D54" s="31" t="str">
        <f>IF(AND(A54&gt;=scol!$D$18,A54&lt;=scol!$D$19),"PFE1",IF(AND(A54&gt;=scol!$D$20,A54&lt;=scol!$D$21),"PFE2",""))</f>
        <v/>
      </c>
    </row>
    <row r="55" spans="1:4" ht="94.95" customHeight="1" x14ac:dyDescent="0.3">
      <c r="A55" s="59">
        <f t="shared" si="0"/>
        <v>44533</v>
      </c>
      <c r="B55" s="31" t="str">
        <f>IF(ISNA(MATCH(A55,scol!$D$4:$D$15,1))=TRUE,"",IF(MOD(MATCH(A55,scol!$D$4:$D$15,1),2)=1,"vacances",""))</f>
        <v/>
      </c>
      <c r="C55" s="31" t="str">
        <f>IF(ISNA(VLOOKUP(A55,feries!$B$5:$B$31,1,FALSE)),"",IF(VLOOKUP(A55,feries!$B$5:$B$31,1,FALSE)=A55,"férié",""))</f>
        <v/>
      </c>
      <c r="D55" s="31" t="str">
        <f>IF(AND(A55&gt;=scol!$D$18,A55&lt;=scol!$D$19),"PFE1",IF(AND(A55&gt;=scol!$D$20,A55&lt;=scol!$D$21),"PFE2",""))</f>
        <v/>
      </c>
    </row>
    <row r="56" spans="1:4" ht="94.95" customHeight="1" x14ac:dyDescent="0.3">
      <c r="A56" s="59">
        <f t="shared" si="0"/>
        <v>44536</v>
      </c>
      <c r="B56" s="31" t="str">
        <f>IF(ISNA(MATCH(A56,scol!$D$4:$D$15,1))=TRUE,"",IF(MOD(MATCH(A56,scol!$D$4:$D$15,1),2)=1,"vacances",""))</f>
        <v/>
      </c>
      <c r="C56" s="31" t="str">
        <f>IF(ISNA(VLOOKUP(A56,feries!$B$5:$B$31,1,FALSE)),"",IF(VLOOKUP(A56,feries!$B$5:$B$31,1,FALSE)=A56,"férié",""))</f>
        <v/>
      </c>
      <c r="D56" s="31" t="str">
        <f>IF(AND(A56&gt;=scol!$D$18,A56&lt;=scol!$D$19),"PFE1",IF(AND(A56&gt;=scol!$D$20,A56&lt;=scol!$D$21),"PFE2",""))</f>
        <v/>
      </c>
    </row>
    <row r="57" spans="1:4" ht="94.95" customHeight="1" x14ac:dyDescent="0.3">
      <c r="A57" s="59">
        <f t="shared" si="0"/>
        <v>44538</v>
      </c>
      <c r="B57" s="31" t="str">
        <f>IF(ISNA(MATCH(A57,scol!$D$4:$D$15,1))=TRUE,"",IF(MOD(MATCH(A57,scol!$D$4:$D$15,1),2)=1,"vacances",""))</f>
        <v/>
      </c>
      <c r="C57" s="31" t="str">
        <f>IF(ISNA(VLOOKUP(A57,feries!$B$5:$B$31,1,FALSE)),"",IF(VLOOKUP(A57,feries!$B$5:$B$31,1,FALSE)=A57,"férié",""))</f>
        <v/>
      </c>
      <c r="D57" s="31" t="str">
        <f>IF(AND(A57&gt;=scol!$D$18,A57&lt;=scol!$D$19),"PFE1",IF(AND(A57&gt;=scol!$D$20,A57&lt;=scol!$D$21),"PFE2",""))</f>
        <v/>
      </c>
    </row>
    <row r="58" spans="1:4" ht="94.95" customHeight="1" x14ac:dyDescent="0.3">
      <c r="A58" s="59">
        <f t="shared" si="0"/>
        <v>44539</v>
      </c>
      <c r="B58" s="31" t="str">
        <f>IF(ISNA(MATCH(A58,scol!$D$4:$D$15,1))=TRUE,"",IF(MOD(MATCH(A58,scol!$D$4:$D$15,1),2)=1,"vacances",""))</f>
        <v/>
      </c>
      <c r="C58" s="31" t="str">
        <f>IF(ISNA(VLOOKUP(A58,feries!$B$5:$B$31,1,FALSE)),"",IF(VLOOKUP(A58,feries!$B$5:$B$31,1,FALSE)=A58,"férié",""))</f>
        <v/>
      </c>
      <c r="D58" s="31" t="str">
        <f>IF(AND(A58&gt;=scol!$D$18,A58&lt;=scol!$D$19),"PFE1",IF(AND(A58&gt;=scol!$D$20,A58&lt;=scol!$D$21),"PFE2",""))</f>
        <v/>
      </c>
    </row>
    <row r="59" spans="1:4" ht="94.95" customHeight="1" x14ac:dyDescent="0.3">
      <c r="A59" s="59">
        <f t="shared" si="0"/>
        <v>44540</v>
      </c>
      <c r="B59" s="31" t="str">
        <f>IF(ISNA(MATCH(A59,scol!$D$4:$D$15,1))=TRUE,"",IF(MOD(MATCH(A59,scol!$D$4:$D$15,1),2)=1,"vacances",""))</f>
        <v/>
      </c>
      <c r="C59" s="31" t="str">
        <f>IF(ISNA(VLOOKUP(A59,feries!$B$5:$B$31,1,FALSE)),"",IF(VLOOKUP(A59,feries!$B$5:$B$31,1,FALSE)=A59,"férié",""))</f>
        <v/>
      </c>
      <c r="D59" s="31" t="str">
        <f>IF(AND(A59&gt;=scol!$D$18,A59&lt;=scol!$D$19),"PFE1",IF(AND(A59&gt;=scol!$D$20,A59&lt;=scol!$D$21),"PFE2",""))</f>
        <v/>
      </c>
    </row>
    <row r="60" spans="1:4" ht="94.95" customHeight="1" x14ac:dyDescent="0.3">
      <c r="A60" s="59">
        <f t="shared" si="0"/>
        <v>44543</v>
      </c>
      <c r="B60" s="31" t="str">
        <f>IF(ISNA(MATCH(A60,scol!$D$4:$D$15,1))=TRUE,"",IF(MOD(MATCH(A60,scol!$D$4:$D$15,1),2)=1,"vacances",""))</f>
        <v/>
      </c>
      <c r="C60" s="31" t="str">
        <f>IF(ISNA(VLOOKUP(A60,feries!$B$5:$B$31,1,FALSE)),"",IF(VLOOKUP(A60,feries!$B$5:$B$31,1,FALSE)=A60,"férié",""))</f>
        <v/>
      </c>
      <c r="D60" s="31" t="str">
        <f>IF(AND(A60&gt;=scol!$D$18,A60&lt;=scol!$D$19),"PFE1",IF(AND(A60&gt;=scol!$D$20,A60&lt;=scol!$D$21),"PFE2",""))</f>
        <v/>
      </c>
    </row>
    <row r="61" spans="1:4" ht="94.95" customHeight="1" x14ac:dyDescent="0.3">
      <c r="A61" s="59">
        <f t="shared" si="0"/>
        <v>44545</v>
      </c>
      <c r="B61" s="31" t="str">
        <f>IF(ISNA(MATCH(A61,scol!$D$4:$D$15,1))=TRUE,"",IF(MOD(MATCH(A61,scol!$D$4:$D$15,1),2)=1,"vacances",""))</f>
        <v/>
      </c>
      <c r="C61" s="31" t="str">
        <f>IF(ISNA(VLOOKUP(A61,feries!$B$5:$B$31,1,FALSE)),"",IF(VLOOKUP(A61,feries!$B$5:$B$31,1,FALSE)=A61,"férié",""))</f>
        <v/>
      </c>
      <c r="D61" s="31" t="str">
        <f>IF(AND(A61&gt;=scol!$D$18,A61&lt;=scol!$D$19),"PFE1",IF(AND(A61&gt;=scol!$D$20,A61&lt;=scol!$D$21),"PFE2",""))</f>
        <v/>
      </c>
    </row>
    <row r="62" spans="1:4" ht="94.95" customHeight="1" x14ac:dyDescent="0.3">
      <c r="A62" s="59">
        <f t="shared" si="0"/>
        <v>44546</v>
      </c>
      <c r="B62" s="31" t="str">
        <f>IF(ISNA(MATCH(A62,scol!$D$4:$D$15,1))=TRUE,"",IF(MOD(MATCH(A62,scol!$D$4:$D$15,1),2)=1,"vacances",""))</f>
        <v/>
      </c>
      <c r="C62" s="31" t="str">
        <f>IF(ISNA(VLOOKUP(A62,feries!$B$5:$B$31,1,FALSE)),"",IF(VLOOKUP(A62,feries!$B$5:$B$31,1,FALSE)=A62,"férié",""))</f>
        <v/>
      </c>
      <c r="D62" s="31" t="str">
        <f>IF(AND(A62&gt;=scol!$D$18,A62&lt;=scol!$D$19),"PFE1",IF(AND(A62&gt;=scol!$D$20,A62&lt;=scol!$D$21),"PFE2",""))</f>
        <v/>
      </c>
    </row>
    <row r="63" spans="1:4" ht="94.95" customHeight="1" x14ac:dyDescent="0.3">
      <c r="A63" s="59">
        <f t="shared" si="0"/>
        <v>44547</v>
      </c>
      <c r="B63" s="31" t="str">
        <f>IF(ISNA(MATCH(A63,scol!$D$4:$D$15,1))=TRUE,"",IF(MOD(MATCH(A63,scol!$D$4:$D$15,1),2)=1,"vacances",""))</f>
        <v/>
      </c>
      <c r="C63" s="31" t="str">
        <f>IF(ISNA(VLOOKUP(A63,feries!$B$5:$B$31,1,FALSE)),"",IF(VLOOKUP(A63,feries!$B$5:$B$31,1,FALSE)=A63,"férié",""))</f>
        <v/>
      </c>
      <c r="D63" s="31" t="str">
        <f>IF(AND(A63&gt;=scol!$D$18,A63&lt;=scol!$D$19),"PFE1",IF(AND(A63&gt;=scol!$D$20,A63&lt;=scol!$D$21),"PFE2",""))</f>
        <v/>
      </c>
    </row>
    <row r="64" spans="1:4" ht="94.95" customHeight="1" x14ac:dyDescent="0.3">
      <c r="A64" s="59">
        <f t="shared" si="0"/>
        <v>44550</v>
      </c>
      <c r="B64" s="31" t="str">
        <f>IF(ISNA(MATCH(A64,scol!$D$4:$D$15,1))=TRUE,"",IF(MOD(MATCH(A64,scol!$D$4:$D$15,1),2)=1,"vacances",""))</f>
        <v>vacances</v>
      </c>
      <c r="C64" s="31" t="str">
        <f>IF(ISNA(VLOOKUP(A64,feries!$B$5:$B$31,1,FALSE)),"",IF(VLOOKUP(A64,feries!$B$5:$B$31,1,FALSE)=A64,"férié",""))</f>
        <v/>
      </c>
      <c r="D64" s="31" t="str">
        <f>IF(AND(A64&gt;=scol!$D$18,A64&lt;=scol!$D$19),"PFE1",IF(AND(A64&gt;=scol!$D$20,A64&lt;=scol!$D$21),"PFE2",""))</f>
        <v/>
      </c>
    </row>
    <row r="65" spans="1:4" ht="94.95" customHeight="1" x14ac:dyDescent="0.3">
      <c r="A65" s="59">
        <f t="shared" si="0"/>
        <v>44552</v>
      </c>
      <c r="B65" s="31" t="str">
        <f>IF(ISNA(MATCH(A65,scol!$D$4:$D$15,1))=TRUE,"",IF(MOD(MATCH(A65,scol!$D$4:$D$15,1),2)=1,"vacances",""))</f>
        <v>vacances</v>
      </c>
      <c r="C65" s="31" t="str">
        <f>IF(ISNA(VLOOKUP(A65,feries!$B$5:$B$31,1,FALSE)),"",IF(VLOOKUP(A65,feries!$B$5:$B$31,1,FALSE)=A65,"férié",""))</f>
        <v/>
      </c>
      <c r="D65" s="31" t="str">
        <f>IF(AND(A65&gt;=scol!$D$18,A65&lt;=scol!$D$19),"PFE1",IF(AND(A65&gt;=scol!$D$20,A65&lt;=scol!$D$21),"PFE2",""))</f>
        <v/>
      </c>
    </row>
    <row r="66" spans="1:4" ht="94.95" customHeight="1" x14ac:dyDescent="0.3">
      <c r="A66" s="59">
        <f t="shared" si="0"/>
        <v>44553</v>
      </c>
      <c r="B66" s="31" t="str">
        <f>IF(ISNA(MATCH(A66,scol!$D$4:$D$15,1))=TRUE,"",IF(MOD(MATCH(A66,scol!$D$4:$D$15,1),2)=1,"vacances",""))</f>
        <v>vacances</v>
      </c>
      <c r="C66" s="31" t="str">
        <f>IF(ISNA(VLOOKUP(A66,feries!$B$5:$B$31,1,FALSE)),"",IF(VLOOKUP(A66,feries!$B$5:$B$31,1,FALSE)=A66,"férié",""))</f>
        <v/>
      </c>
      <c r="D66" s="31" t="str">
        <f>IF(AND(A66&gt;=scol!$D$18,A66&lt;=scol!$D$19),"PFE1",IF(AND(A66&gt;=scol!$D$20,A66&lt;=scol!$D$21),"PFE2",""))</f>
        <v/>
      </c>
    </row>
    <row r="67" spans="1:4" ht="94.95" customHeight="1" x14ac:dyDescent="0.3">
      <c r="A67" s="59">
        <f t="shared" si="0"/>
        <v>44554</v>
      </c>
      <c r="B67" s="31" t="str">
        <f>IF(ISNA(MATCH(A67,scol!$D$4:$D$15,1))=TRUE,"",IF(MOD(MATCH(A67,scol!$D$4:$D$15,1),2)=1,"vacances",""))</f>
        <v>vacances</v>
      </c>
      <c r="C67" s="31" t="str">
        <f>IF(ISNA(VLOOKUP(A67,feries!$B$5:$B$31,1,FALSE)),"",IF(VLOOKUP(A67,feries!$B$5:$B$31,1,FALSE)=A67,"férié",""))</f>
        <v/>
      </c>
      <c r="D67" s="31" t="str">
        <f>IF(AND(A67&gt;=scol!$D$18,A67&lt;=scol!$D$19),"PFE1",IF(AND(A67&gt;=scol!$D$20,A67&lt;=scol!$D$21),"PFE2",""))</f>
        <v/>
      </c>
    </row>
    <row r="68" spans="1:4" ht="94.95" customHeight="1" x14ac:dyDescent="0.3">
      <c r="A68" s="59">
        <f t="shared" ref="A68:A131" si="1">IF(WEEKDAY(A67,2)=1,A67+2,IF(WEEKDAY(A67,2)=5,A67+3,A67+1))</f>
        <v>44557</v>
      </c>
      <c r="B68" s="31" t="str">
        <f>IF(ISNA(MATCH(A68,scol!$D$4:$D$15,1))=TRUE,"",IF(MOD(MATCH(A68,scol!$D$4:$D$15,1),2)=1,"vacances",""))</f>
        <v>vacances</v>
      </c>
      <c r="C68" s="31" t="str">
        <f>IF(ISNA(VLOOKUP(A68,feries!$B$5:$B$31,1,FALSE)),"",IF(VLOOKUP(A68,feries!$B$5:$B$31,1,FALSE)=A68,"férié",""))</f>
        <v/>
      </c>
      <c r="D68" s="31" t="str">
        <f>IF(AND(A68&gt;=scol!$D$18,A68&lt;=scol!$D$19),"PFE1",IF(AND(A68&gt;=scol!$D$20,A68&lt;=scol!$D$21),"PFE2",""))</f>
        <v/>
      </c>
    </row>
    <row r="69" spans="1:4" ht="94.95" customHeight="1" x14ac:dyDescent="0.3">
      <c r="A69" s="59">
        <f t="shared" si="1"/>
        <v>44559</v>
      </c>
      <c r="B69" s="31" t="str">
        <f>IF(ISNA(MATCH(A69,scol!$D$4:$D$15,1))=TRUE,"",IF(MOD(MATCH(A69,scol!$D$4:$D$15,1),2)=1,"vacances",""))</f>
        <v>vacances</v>
      </c>
      <c r="C69" s="31" t="str">
        <f>IF(ISNA(VLOOKUP(A69,feries!$B$5:$B$31,1,FALSE)),"",IF(VLOOKUP(A69,feries!$B$5:$B$31,1,FALSE)=A69,"férié",""))</f>
        <v/>
      </c>
      <c r="D69" s="31" t="str">
        <f>IF(AND(A69&gt;=scol!$D$18,A69&lt;=scol!$D$19),"PFE1",IF(AND(A69&gt;=scol!$D$20,A69&lt;=scol!$D$21),"PFE2",""))</f>
        <v/>
      </c>
    </row>
    <row r="70" spans="1:4" ht="94.95" customHeight="1" x14ac:dyDescent="0.3">
      <c r="A70" s="59">
        <f t="shared" si="1"/>
        <v>44560</v>
      </c>
      <c r="B70" s="31" t="str">
        <f>IF(ISNA(MATCH(A70,scol!$D$4:$D$15,1))=TRUE,"",IF(MOD(MATCH(A70,scol!$D$4:$D$15,1),2)=1,"vacances",""))</f>
        <v>vacances</v>
      </c>
      <c r="C70" s="31" t="str">
        <f>IF(ISNA(VLOOKUP(A70,feries!$B$5:$B$31,1,FALSE)),"",IF(VLOOKUP(A70,feries!$B$5:$B$31,1,FALSE)=A70,"férié",""))</f>
        <v/>
      </c>
      <c r="D70" s="31" t="str">
        <f>IF(AND(A70&gt;=scol!$D$18,A70&lt;=scol!$D$19),"PFE1",IF(AND(A70&gt;=scol!$D$20,A70&lt;=scol!$D$21),"PFE2",""))</f>
        <v/>
      </c>
    </row>
    <row r="71" spans="1:4" ht="94.95" customHeight="1" x14ac:dyDescent="0.3">
      <c r="A71" s="59">
        <f t="shared" si="1"/>
        <v>44561</v>
      </c>
      <c r="B71" s="31" t="str">
        <f>IF(ISNA(MATCH(A71,scol!$D$4:$D$15,1))=TRUE,"",IF(MOD(MATCH(A71,scol!$D$4:$D$15,1),2)=1,"vacances",""))</f>
        <v>vacances</v>
      </c>
      <c r="C71" s="31" t="str">
        <f>IF(ISNA(VLOOKUP(A71,feries!$B$5:$B$31,1,FALSE)),"",IF(VLOOKUP(A71,feries!$B$5:$B$31,1,FALSE)=A71,"férié",""))</f>
        <v/>
      </c>
      <c r="D71" s="31" t="str">
        <f>IF(AND(A71&gt;=scol!$D$18,A71&lt;=scol!$D$19),"PFE1",IF(AND(A71&gt;=scol!$D$20,A71&lt;=scol!$D$21),"PFE2",""))</f>
        <v/>
      </c>
    </row>
    <row r="72" spans="1:4" ht="94.95" customHeight="1" x14ac:dyDescent="0.3">
      <c r="A72" s="59">
        <f t="shared" si="1"/>
        <v>44564</v>
      </c>
      <c r="B72" s="31" t="str">
        <f>IF(ISNA(MATCH(A72,scol!$D$4:$D$15,1))=TRUE,"",IF(MOD(MATCH(A72,scol!$D$4:$D$15,1),2)=1,"vacances",""))</f>
        <v/>
      </c>
      <c r="C72" s="31" t="str">
        <f>IF(ISNA(VLOOKUP(A72,feries!$B$5:$B$31,1,FALSE)),"",IF(VLOOKUP(A72,feries!$B$5:$B$31,1,FALSE)=A72,"férié",""))</f>
        <v/>
      </c>
      <c r="D72" s="31" t="str">
        <f>IF(AND(A72&gt;=scol!$D$18,A72&lt;=scol!$D$19),"PFE1",IF(AND(A72&gt;=scol!$D$20,A72&lt;=scol!$D$21),"PFE2",""))</f>
        <v/>
      </c>
    </row>
    <row r="73" spans="1:4" ht="94.95" customHeight="1" x14ac:dyDescent="0.3">
      <c r="A73" s="59">
        <f t="shared" si="1"/>
        <v>44566</v>
      </c>
      <c r="B73" s="31" t="str">
        <f>IF(ISNA(MATCH(A73,scol!$D$4:$D$15,1))=TRUE,"",IF(MOD(MATCH(A73,scol!$D$4:$D$15,1),2)=1,"vacances",""))</f>
        <v/>
      </c>
      <c r="C73" s="31" t="str">
        <f>IF(ISNA(VLOOKUP(A73,feries!$B$5:$B$31,1,FALSE)),"",IF(VLOOKUP(A73,feries!$B$5:$B$31,1,FALSE)=A73,"férié",""))</f>
        <v/>
      </c>
      <c r="D73" s="31" t="str">
        <f>IF(AND(A73&gt;=scol!$D$18,A73&lt;=scol!$D$19),"PFE1",IF(AND(A73&gt;=scol!$D$20,A73&lt;=scol!$D$21),"PFE2",""))</f>
        <v/>
      </c>
    </row>
    <row r="74" spans="1:4" ht="94.95" customHeight="1" x14ac:dyDescent="0.3">
      <c r="A74" s="59">
        <f t="shared" si="1"/>
        <v>44567</v>
      </c>
      <c r="B74" s="31" t="str">
        <f>IF(ISNA(MATCH(A74,scol!$D$4:$D$15,1))=TRUE,"",IF(MOD(MATCH(A74,scol!$D$4:$D$15,1),2)=1,"vacances",""))</f>
        <v/>
      </c>
      <c r="C74" s="31" t="str">
        <f>IF(ISNA(VLOOKUP(A74,feries!$B$5:$B$31,1,FALSE)),"",IF(VLOOKUP(A74,feries!$B$5:$B$31,1,FALSE)=A74,"férié",""))</f>
        <v/>
      </c>
      <c r="D74" s="31" t="str">
        <f>IF(AND(A74&gt;=scol!$D$18,A74&lt;=scol!$D$19),"PFE1",IF(AND(A74&gt;=scol!$D$20,A74&lt;=scol!$D$21),"PFE2",""))</f>
        <v/>
      </c>
    </row>
    <row r="75" spans="1:4" ht="94.95" customHeight="1" x14ac:dyDescent="0.3">
      <c r="A75" s="59">
        <f t="shared" si="1"/>
        <v>44568</v>
      </c>
      <c r="B75" s="31" t="str">
        <f>IF(ISNA(MATCH(A75,scol!$D$4:$D$15,1))=TRUE,"",IF(MOD(MATCH(A75,scol!$D$4:$D$15,1),2)=1,"vacances",""))</f>
        <v/>
      </c>
      <c r="C75" s="31" t="str">
        <f>IF(ISNA(VLOOKUP(A75,feries!$B$5:$B$31,1,FALSE)),"",IF(VLOOKUP(A75,feries!$B$5:$B$31,1,FALSE)=A75,"férié",""))</f>
        <v/>
      </c>
      <c r="D75" s="31" t="str">
        <f>IF(AND(A75&gt;=scol!$D$18,A75&lt;=scol!$D$19),"PFE1",IF(AND(A75&gt;=scol!$D$20,A75&lt;=scol!$D$21),"PFE2",""))</f>
        <v/>
      </c>
    </row>
    <row r="76" spans="1:4" ht="94.95" customHeight="1" x14ac:dyDescent="0.3">
      <c r="A76" s="59">
        <f t="shared" si="1"/>
        <v>44571</v>
      </c>
      <c r="B76" s="31" t="str">
        <f>IF(ISNA(MATCH(A76,scol!$D$4:$D$15,1))=TRUE,"",IF(MOD(MATCH(A76,scol!$D$4:$D$15,1),2)=1,"vacances",""))</f>
        <v/>
      </c>
      <c r="C76" s="31" t="str">
        <f>IF(ISNA(VLOOKUP(A76,feries!$B$5:$B$31,1,FALSE)),"",IF(VLOOKUP(A76,feries!$B$5:$B$31,1,FALSE)=A76,"férié",""))</f>
        <v/>
      </c>
      <c r="D76" s="31" t="str">
        <f>IF(AND(A76&gt;=scol!$D$18,A76&lt;=scol!$D$19),"PFE1",IF(AND(A76&gt;=scol!$D$20,A76&lt;=scol!$D$21),"PFE2",""))</f>
        <v/>
      </c>
    </row>
    <row r="77" spans="1:4" ht="94.95" customHeight="1" x14ac:dyDescent="0.3">
      <c r="A77" s="59">
        <f t="shared" si="1"/>
        <v>44573</v>
      </c>
      <c r="B77" s="31" t="str">
        <f>IF(ISNA(MATCH(A77,scol!$D$4:$D$15,1))=TRUE,"",IF(MOD(MATCH(A77,scol!$D$4:$D$15,1),2)=1,"vacances",""))</f>
        <v/>
      </c>
      <c r="C77" s="31" t="str">
        <f>IF(ISNA(VLOOKUP(A77,feries!$B$5:$B$31,1,FALSE)),"",IF(VLOOKUP(A77,feries!$B$5:$B$31,1,FALSE)=A77,"férié",""))</f>
        <v/>
      </c>
      <c r="D77" s="31" t="str">
        <f>IF(AND(A77&gt;=scol!$D$18,A77&lt;=scol!$D$19),"PFE1",IF(AND(A77&gt;=scol!$D$20,A77&lt;=scol!$D$21),"PFE2",""))</f>
        <v/>
      </c>
    </row>
    <row r="78" spans="1:4" ht="94.95" customHeight="1" x14ac:dyDescent="0.3">
      <c r="A78" s="59">
        <f t="shared" si="1"/>
        <v>44574</v>
      </c>
      <c r="B78" s="31" t="str">
        <f>IF(ISNA(MATCH(A78,scol!$D$4:$D$15,1))=TRUE,"",IF(MOD(MATCH(A78,scol!$D$4:$D$15,1),2)=1,"vacances",""))</f>
        <v/>
      </c>
      <c r="C78" s="31" t="str">
        <f>IF(ISNA(VLOOKUP(A78,feries!$B$5:$B$31,1,FALSE)),"",IF(VLOOKUP(A78,feries!$B$5:$B$31,1,FALSE)=A78,"férié",""))</f>
        <v/>
      </c>
      <c r="D78" s="31" t="str">
        <f>IF(AND(A78&gt;=scol!$D$18,A78&lt;=scol!$D$19),"PFE1",IF(AND(A78&gt;=scol!$D$20,A78&lt;=scol!$D$21),"PFE2",""))</f>
        <v/>
      </c>
    </row>
    <row r="79" spans="1:4" ht="94.95" customHeight="1" x14ac:dyDescent="0.3">
      <c r="A79" s="59">
        <f t="shared" si="1"/>
        <v>44575</v>
      </c>
      <c r="B79" s="31" t="str">
        <f>IF(ISNA(MATCH(A79,scol!$D$4:$D$15,1))=TRUE,"",IF(MOD(MATCH(A79,scol!$D$4:$D$15,1),2)=1,"vacances",""))</f>
        <v/>
      </c>
      <c r="C79" s="31" t="str">
        <f>IF(ISNA(VLOOKUP(A79,feries!$B$5:$B$31,1,FALSE)),"",IF(VLOOKUP(A79,feries!$B$5:$B$31,1,FALSE)=A79,"férié",""))</f>
        <v/>
      </c>
      <c r="D79" s="31" t="str">
        <f>IF(AND(A79&gt;=scol!$D$18,A79&lt;=scol!$D$19),"PFE1",IF(AND(A79&gt;=scol!$D$20,A79&lt;=scol!$D$21),"PFE2",""))</f>
        <v/>
      </c>
    </row>
    <row r="80" spans="1:4" ht="94.95" customHeight="1" x14ac:dyDescent="0.3">
      <c r="A80" s="59">
        <f t="shared" si="1"/>
        <v>44578</v>
      </c>
      <c r="B80" s="31" t="str">
        <f>IF(ISNA(MATCH(A80,scol!$D$4:$D$15,1))=TRUE,"",IF(MOD(MATCH(A80,scol!$D$4:$D$15,1),2)=1,"vacances",""))</f>
        <v/>
      </c>
      <c r="C80" s="31" t="str">
        <f>IF(ISNA(VLOOKUP(A80,feries!$B$5:$B$31,1,FALSE)),"",IF(VLOOKUP(A80,feries!$B$5:$B$31,1,FALSE)=A80,"férié",""))</f>
        <v/>
      </c>
      <c r="D80" s="31" t="str">
        <f>IF(AND(A80&gt;=scol!$D$18,A80&lt;=scol!$D$19),"PFE1",IF(AND(A80&gt;=scol!$D$20,A80&lt;=scol!$D$21),"PFE2",""))</f>
        <v>PFE1</v>
      </c>
    </row>
    <row r="81" spans="1:4" ht="94.95" customHeight="1" x14ac:dyDescent="0.3">
      <c r="A81" s="59">
        <f t="shared" si="1"/>
        <v>44580</v>
      </c>
      <c r="B81" s="31" t="str">
        <f>IF(ISNA(MATCH(A81,scol!$D$4:$D$15,1))=TRUE,"",IF(MOD(MATCH(A81,scol!$D$4:$D$15,1),2)=1,"vacances",""))</f>
        <v/>
      </c>
      <c r="C81" s="31" t="str">
        <f>IF(ISNA(VLOOKUP(A81,feries!$B$5:$B$31,1,FALSE)),"",IF(VLOOKUP(A81,feries!$B$5:$B$31,1,FALSE)=A81,"férié",""))</f>
        <v/>
      </c>
      <c r="D81" s="31" t="str">
        <f>IF(AND(A81&gt;=scol!$D$18,A81&lt;=scol!$D$19),"PFE1",IF(AND(A81&gt;=scol!$D$20,A81&lt;=scol!$D$21),"PFE2",""))</f>
        <v>PFE1</v>
      </c>
    </row>
    <row r="82" spans="1:4" ht="94.95" customHeight="1" x14ac:dyDescent="0.3">
      <c r="A82" s="59">
        <f t="shared" si="1"/>
        <v>44581</v>
      </c>
      <c r="B82" s="31" t="str">
        <f>IF(ISNA(MATCH(A82,scol!$D$4:$D$15,1))=TRUE,"",IF(MOD(MATCH(A82,scol!$D$4:$D$15,1),2)=1,"vacances",""))</f>
        <v/>
      </c>
      <c r="C82" s="31" t="str">
        <f>IF(ISNA(VLOOKUP(A82,feries!$B$5:$B$31,1,FALSE)),"",IF(VLOOKUP(A82,feries!$B$5:$B$31,1,FALSE)=A82,"férié",""))</f>
        <v/>
      </c>
      <c r="D82" s="31" t="str">
        <f>IF(AND(A82&gt;=scol!$D$18,A82&lt;=scol!$D$19),"PFE1",IF(AND(A82&gt;=scol!$D$20,A82&lt;=scol!$D$21),"PFE2",""))</f>
        <v>PFE1</v>
      </c>
    </row>
    <row r="83" spans="1:4" ht="94.95" customHeight="1" x14ac:dyDescent="0.3">
      <c r="A83" s="59">
        <f t="shared" si="1"/>
        <v>44582</v>
      </c>
      <c r="B83" s="31" t="str">
        <f>IF(ISNA(MATCH(A83,scol!$D$4:$D$15,1))=TRUE,"",IF(MOD(MATCH(A83,scol!$D$4:$D$15,1),2)=1,"vacances",""))</f>
        <v/>
      </c>
      <c r="C83" s="31" t="str">
        <f>IF(ISNA(VLOOKUP(A83,feries!$B$5:$B$31,1,FALSE)),"",IF(VLOOKUP(A83,feries!$B$5:$B$31,1,FALSE)=A83,"férié",""))</f>
        <v/>
      </c>
      <c r="D83" s="31" t="str">
        <f>IF(AND(A83&gt;=scol!$D$18,A83&lt;=scol!$D$19),"PFE1",IF(AND(A83&gt;=scol!$D$20,A83&lt;=scol!$D$21),"PFE2",""))</f>
        <v>PFE1</v>
      </c>
    </row>
    <row r="84" spans="1:4" ht="94.95" customHeight="1" x14ac:dyDescent="0.3">
      <c r="A84" s="59">
        <f t="shared" si="1"/>
        <v>44585</v>
      </c>
      <c r="B84" s="31" t="str">
        <f>IF(ISNA(MATCH(A84,scol!$D$4:$D$15,1))=TRUE,"",IF(MOD(MATCH(A84,scol!$D$4:$D$15,1),2)=1,"vacances",""))</f>
        <v/>
      </c>
      <c r="C84" s="31" t="str">
        <f>IF(ISNA(VLOOKUP(A84,feries!$B$5:$B$31,1,FALSE)),"",IF(VLOOKUP(A84,feries!$B$5:$B$31,1,FALSE)=A84,"férié",""))</f>
        <v/>
      </c>
      <c r="D84" s="31" t="str">
        <f>IF(AND(A84&gt;=scol!$D$18,A84&lt;=scol!$D$19),"PFE1",IF(AND(A84&gt;=scol!$D$20,A84&lt;=scol!$D$21),"PFE2",""))</f>
        <v>PFE1</v>
      </c>
    </row>
    <row r="85" spans="1:4" ht="94.95" customHeight="1" x14ac:dyDescent="0.3">
      <c r="A85" s="59">
        <f t="shared" si="1"/>
        <v>44587</v>
      </c>
      <c r="B85" s="31" t="str">
        <f>IF(ISNA(MATCH(A85,scol!$D$4:$D$15,1))=TRUE,"",IF(MOD(MATCH(A85,scol!$D$4:$D$15,1),2)=1,"vacances",""))</f>
        <v/>
      </c>
      <c r="C85" s="31" t="str">
        <f>IF(ISNA(VLOOKUP(A85,feries!$B$5:$B$31,1,FALSE)),"",IF(VLOOKUP(A85,feries!$B$5:$B$31,1,FALSE)=A85,"férié",""))</f>
        <v/>
      </c>
      <c r="D85" s="31" t="str">
        <f>IF(AND(A85&gt;=scol!$D$18,A85&lt;=scol!$D$19),"PFE1",IF(AND(A85&gt;=scol!$D$20,A85&lt;=scol!$D$21),"PFE2",""))</f>
        <v>PFE1</v>
      </c>
    </row>
    <row r="86" spans="1:4" ht="94.95" customHeight="1" x14ac:dyDescent="0.3">
      <c r="A86" s="59">
        <f t="shared" si="1"/>
        <v>44588</v>
      </c>
      <c r="B86" s="31" t="str">
        <f>IF(ISNA(MATCH(A86,scol!$D$4:$D$15,1))=TRUE,"",IF(MOD(MATCH(A86,scol!$D$4:$D$15,1),2)=1,"vacances",""))</f>
        <v/>
      </c>
      <c r="C86" s="31" t="str">
        <f>IF(ISNA(VLOOKUP(A86,feries!$B$5:$B$31,1,FALSE)),"",IF(VLOOKUP(A86,feries!$B$5:$B$31,1,FALSE)=A86,"férié",""))</f>
        <v/>
      </c>
      <c r="D86" s="31" t="str">
        <f>IF(AND(A86&gt;=scol!$D$18,A86&lt;=scol!$D$19),"PFE1",IF(AND(A86&gt;=scol!$D$20,A86&lt;=scol!$D$21),"PFE2",""))</f>
        <v>PFE1</v>
      </c>
    </row>
    <row r="87" spans="1:4" ht="94.95" customHeight="1" x14ac:dyDescent="0.3">
      <c r="A87" s="59">
        <f t="shared" si="1"/>
        <v>44589</v>
      </c>
      <c r="B87" s="31" t="str">
        <f>IF(ISNA(MATCH(A87,scol!$D$4:$D$15,1))=TRUE,"",IF(MOD(MATCH(A87,scol!$D$4:$D$15,1),2)=1,"vacances",""))</f>
        <v/>
      </c>
      <c r="C87" s="31" t="str">
        <f>IF(ISNA(VLOOKUP(A87,feries!$B$5:$B$31,1,FALSE)),"",IF(VLOOKUP(A87,feries!$B$5:$B$31,1,FALSE)=A87,"férié",""))</f>
        <v/>
      </c>
      <c r="D87" s="31" t="str">
        <f>IF(AND(A87&gt;=scol!$D$18,A87&lt;=scol!$D$19),"PFE1",IF(AND(A87&gt;=scol!$D$20,A87&lt;=scol!$D$21),"PFE2",""))</f>
        <v>PFE1</v>
      </c>
    </row>
    <row r="88" spans="1:4" ht="94.95" customHeight="1" x14ac:dyDescent="0.3">
      <c r="A88" s="59">
        <f t="shared" si="1"/>
        <v>44592</v>
      </c>
      <c r="B88" s="31" t="str">
        <f>IF(ISNA(MATCH(A88,scol!$D$4:$D$15,1))=TRUE,"",IF(MOD(MATCH(A88,scol!$D$4:$D$15,1),2)=1,"vacances",""))</f>
        <v/>
      </c>
      <c r="C88" s="31" t="str">
        <f>IF(ISNA(VLOOKUP(A88,feries!$B$5:$B$31,1,FALSE)),"",IF(VLOOKUP(A88,feries!$B$5:$B$31,1,FALSE)=A88,"férié",""))</f>
        <v/>
      </c>
      <c r="D88" s="31" t="str">
        <f>IF(AND(A88&gt;=scol!$D$18,A88&lt;=scol!$D$19),"PFE1",IF(AND(A88&gt;=scol!$D$20,A88&lt;=scol!$D$21),"PFE2",""))</f>
        <v>PFE1</v>
      </c>
    </row>
    <row r="89" spans="1:4" ht="94.95" customHeight="1" x14ac:dyDescent="0.3">
      <c r="A89" s="59">
        <f t="shared" si="1"/>
        <v>44594</v>
      </c>
      <c r="B89" s="31" t="str">
        <f>IF(ISNA(MATCH(A89,scol!$D$4:$D$15,1))=TRUE,"",IF(MOD(MATCH(A89,scol!$D$4:$D$15,1),2)=1,"vacances",""))</f>
        <v/>
      </c>
      <c r="C89" s="31" t="str">
        <f>IF(ISNA(VLOOKUP(A89,feries!$B$5:$B$31,1,FALSE)),"",IF(VLOOKUP(A89,feries!$B$5:$B$31,1,FALSE)=A89,"férié",""))</f>
        <v/>
      </c>
      <c r="D89" s="31" t="str">
        <f>IF(AND(A89&gt;=scol!$D$18,A89&lt;=scol!$D$19),"PFE1",IF(AND(A89&gt;=scol!$D$20,A89&lt;=scol!$D$21),"PFE2",""))</f>
        <v>PFE1</v>
      </c>
    </row>
    <row r="90" spans="1:4" ht="94.95" customHeight="1" x14ac:dyDescent="0.3">
      <c r="A90" s="59">
        <f t="shared" si="1"/>
        <v>44595</v>
      </c>
      <c r="B90" s="31" t="str">
        <f>IF(ISNA(MATCH(A90,scol!$D$4:$D$15,1))=TRUE,"",IF(MOD(MATCH(A90,scol!$D$4:$D$15,1),2)=1,"vacances",""))</f>
        <v/>
      </c>
      <c r="C90" s="31" t="str">
        <f>IF(ISNA(VLOOKUP(A90,feries!$B$5:$B$31,1,FALSE)),"",IF(VLOOKUP(A90,feries!$B$5:$B$31,1,FALSE)=A90,"férié",""))</f>
        <v/>
      </c>
      <c r="D90" s="31" t="str">
        <f>IF(AND(A90&gt;=scol!$D$18,A90&lt;=scol!$D$19),"PFE1",IF(AND(A90&gt;=scol!$D$20,A90&lt;=scol!$D$21),"PFE2",""))</f>
        <v>PFE1</v>
      </c>
    </row>
    <row r="91" spans="1:4" ht="94.95" customHeight="1" x14ac:dyDescent="0.3">
      <c r="A91" s="59">
        <f t="shared" si="1"/>
        <v>44596</v>
      </c>
      <c r="B91" s="31" t="str">
        <f>IF(ISNA(MATCH(A91,scol!$D$4:$D$15,1))=TRUE,"",IF(MOD(MATCH(A91,scol!$D$4:$D$15,1),2)=1,"vacances",""))</f>
        <v/>
      </c>
      <c r="C91" s="31" t="str">
        <f>IF(ISNA(VLOOKUP(A91,feries!$B$5:$B$31,1,FALSE)),"",IF(VLOOKUP(A91,feries!$B$5:$B$31,1,FALSE)=A91,"férié",""))</f>
        <v/>
      </c>
      <c r="D91" s="31" t="str">
        <f>IF(AND(A91&gt;=scol!$D$18,A91&lt;=scol!$D$19),"PFE1",IF(AND(A91&gt;=scol!$D$20,A91&lt;=scol!$D$21),"PFE2",""))</f>
        <v>PFE1</v>
      </c>
    </row>
    <row r="92" spans="1:4" ht="94.95" customHeight="1" x14ac:dyDescent="0.3">
      <c r="A92" s="59">
        <f t="shared" si="1"/>
        <v>44599</v>
      </c>
      <c r="B92" s="31" t="str">
        <f>IF(ISNA(MATCH(A92,scol!$D$4:$D$15,1))=TRUE,"",IF(MOD(MATCH(A92,scol!$D$4:$D$15,1),2)=1,"vacances",""))</f>
        <v/>
      </c>
      <c r="C92" s="31" t="str">
        <f>IF(ISNA(VLOOKUP(A92,feries!$B$5:$B$31,1,FALSE)),"",IF(VLOOKUP(A92,feries!$B$5:$B$31,1,FALSE)=A92,"férié",""))</f>
        <v/>
      </c>
      <c r="D92" s="31" t="str">
        <f>IF(AND(A92&gt;=scol!$D$18,A92&lt;=scol!$D$19),"PFE1",IF(AND(A92&gt;=scol!$D$20,A92&lt;=scol!$D$21),"PFE2",""))</f>
        <v>PFE1</v>
      </c>
    </row>
    <row r="93" spans="1:4" ht="94.95" customHeight="1" x14ac:dyDescent="0.3">
      <c r="A93" s="59">
        <f t="shared" si="1"/>
        <v>44601</v>
      </c>
      <c r="B93" s="31" t="str">
        <f>IF(ISNA(MATCH(A93,scol!$D$4:$D$15,1))=TRUE,"",IF(MOD(MATCH(A93,scol!$D$4:$D$15,1),2)=1,"vacances",""))</f>
        <v/>
      </c>
      <c r="C93" s="31" t="str">
        <f>IF(ISNA(VLOOKUP(A93,feries!$B$5:$B$31,1,FALSE)),"",IF(VLOOKUP(A93,feries!$B$5:$B$31,1,FALSE)=A93,"férié",""))</f>
        <v/>
      </c>
      <c r="D93" s="31" t="str">
        <f>IF(AND(A93&gt;=scol!$D$18,A93&lt;=scol!$D$19),"PFE1",IF(AND(A93&gt;=scol!$D$20,A93&lt;=scol!$D$21),"PFE2",""))</f>
        <v>PFE1</v>
      </c>
    </row>
    <row r="94" spans="1:4" ht="94.95" customHeight="1" x14ac:dyDescent="0.3">
      <c r="A94" s="59">
        <f t="shared" si="1"/>
        <v>44602</v>
      </c>
      <c r="B94" s="31" t="str">
        <f>IF(ISNA(MATCH(A94,scol!$D$4:$D$15,1))=TRUE,"",IF(MOD(MATCH(A94,scol!$D$4:$D$15,1),2)=1,"vacances",""))</f>
        <v/>
      </c>
      <c r="C94" s="31" t="str">
        <f>IF(ISNA(VLOOKUP(A94,feries!$B$5:$B$31,1,FALSE)),"",IF(VLOOKUP(A94,feries!$B$5:$B$31,1,FALSE)=A94,"férié",""))</f>
        <v/>
      </c>
      <c r="D94" s="31" t="str">
        <f>IF(AND(A94&gt;=scol!$D$18,A94&lt;=scol!$D$19),"PFE1",IF(AND(A94&gt;=scol!$D$20,A94&lt;=scol!$D$21),"PFE2",""))</f>
        <v>PFE1</v>
      </c>
    </row>
    <row r="95" spans="1:4" ht="94.95" customHeight="1" x14ac:dyDescent="0.3">
      <c r="A95" s="59">
        <f t="shared" si="1"/>
        <v>44603</v>
      </c>
      <c r="B95" s="31" t="str">
        <f>IF(ISNA(MATCH(A95,scol!$D$4:$D$15,1))=TRUE,"",IF(MOD(MATCH(A95,scol!$D$4:$D$15,1),2)=1,"vacances",""))</f>
        <v/>
      </c>
      <c r="C95" s="31" t="str">
        <f>IF(ISNA(VLOOKUP(A95,feries!$B$5:$B$31,1,FALSE)),"",IF(VLOOKUP(A95,feries!$B$5:$B$31,1,FALSE)=A95,"férié",""))</f>
        <v/>
      </c>
      <c r="D95" s="31" t="str">
        <f>IF(AND(A95&gt;=scol!$D$18,A95&lt;=scol!$D$19),"PFE1",IF(AND(A95&gt;=scol!$D$20,A95&lt;=scol!$D$21),"PFE2",""))</f>
        <v>PFE1</v>
      </c>
    </row>
    <row r="96" spans="1:4" ht="94.95" customHeight="1" x14ac:dyDescent="0.3">
      <c r="A96" s="59">
        <f t="shared" si="1"/>
        <v>44606</v>
      </c>
      <c r="B96" s="31" t="str">
        <f>IF(ISNA(MATCH(A96,scol!$D$4:$D$15,1))=TRUE,"",IF(MOD(MATCH(A96,scol!$D$4:$D$15,1),2)=1,"vacances",""))</f>
        <v>vacances</v>
      </c>
      <c r="C96" s="31" t="str">
        <f>IF(ISNA(VLOOKUP(A96,feries!$B$5:$B$31,1,FALSE)),"",IF(VLOOKUP(A96,feries!$B$5:$B$31,1,FALSE)=A96,"férié",""))</f>
        <v/>
      </c>
      <c r="D96" s="31" t="str">
        <f>IF(AND(A96&gt;=scol!$D$18,A96&lt;=scol!$D$19),"PFE1",IF(AND(A96&gt;=scol!$D$20,A96&lt;=scol!$D$21),"PFE2",""))</f>
        <v/>
      </c>
    </row>
    <row r="97" spans="1:4" ht="94.95" customHeight="1" x14ac:dyDescent="0.3">
      <c r="A97" s="59">
        <f t="shared" si="1"/>
        <v>44608</v>
      </c>
      <c r="B97" s="31" t="str">
        <f>IF(ISNA(MATCH(A97,scol!$D$4:$D$15,1))=TRUE,"",IF(MOD(MATCH(A97,scol!$D$4:$D$15,1),2)=1,"vacances",""))</f>
        <v>vacances</v>
      </c>
      <c r="C97" s="31" t="str">
        <f>IF(ISNA(VLOOKUP(A97,feries!$B$5:$B$31,1,FALSE)),"",IF(VLOOKUP(A97,feries!$B$5:$B$31,1,FALSE)=A97,"férié",""))</f>
        <v/>
      </c>
      <c r="D97" s="31" t="str">
        <f>IF(AND(A97&gt;=scol!$D$18,A97&lt;=scol!$D$19),"PFE1",IF(AND(A97&gt;=scol!$D$20,A97&lt;=scol!$D$21),"PFE2",""))</f>
        <v/>
      </c>
    </row>
    <row r="98" spans="1:4" ht="94.95" customHeight="1" x14ac:dyDescent="0.3">
      <c r="A98" s="59">
        <f t="shared" si="1"/>
        <v>44609</v>
      </c>
      <c r="B98" s="31" t="str">
        <f>IF(ISNA(MATCH(A98,scol!$D$4:$D$15,1))=TRUE,"",IF(MOD(MATCH(A98,scol!$D$4:$D$15,1),2)=1,"vacances",""))</f>
        <v>vacances</v>
      </c>
      <c r="C98" s="31" t="str">
        <f>IF(ISNA(VLOOKUP(A98,feries!$B$5:$B$31,1,FALSE)),"",IF(VLOOKUP(A98,feries!$B$5:$B$31,1,FALSE)=A98,"férié",""))</f>
        <v/>
      </c>
      <c r="D98" s="31" t="str">
        <f>IF(AND(A98&gt;=scol!$D$18,A98&lt;=scol!$D$19),"PFE1",IF(AND(A98&gt;=scol!$D$20,A98&lt;=scol!$D$21),"PFE2",""))</f>
        <v/>
      </c>
    </row>
    <row r="99" spans="1:4" ht="94.95" customHeight="1" x14ac:dyDescent="0.3">
      <c r="A99" s="59">
        <f t="shared" si="1"/>
        <v>44610</v>
      </c>
      <c r="B99" s="31" t="str">
        <f>IF(ISNA(MATCH(A99,scol!$D$4:$D$15,1))=TRUE,"",IF(MOD(MATCH(A99,scol!$D$4:$D$15,1),2)=1,"vacances",""))</f>
        <v>vacances</v>
      </c>
      <c r="C99" s="31" t="str">
        <f>IF(ISNA(VLOOKUP(A99,feries!$B$5:$B$31,1,FALSE)),"",IF(VLOOKUP(A99,feries!$B$5:$B$31,1,FALSE)=A99,"férié",""))</f>
        <v/>
      </c>
      <c r="D99" s="31" t="str">
        <f>IF(AND(A99&gt;=scol!$D$18,A99&lt;=scol!$D$19),"PFE1",IF(AND(A99&gt;=scol!$D$20,A99&lt;=scol!$D$21),"PFE2",""))</f>
        <v/>
      </c>
    </row>
    <row r="100" spans="1:4" ht="94.95" customHeight="1" x14ac:dyDescent="0.3">
      <c r="A100" s="59">
        <f t="shared" si="1"/>
        <v>44613</v>
      </c>
      <c r="B100" s="31" t="str">
        <f>IF(ISNA(MATCH(A100,scol!$D$4:$D$15,1))=TRUE,"",IF(MOD(MATCH(A100,scol!$D$4:$D$15,1),2)=1,"vacances",""))</f>
        <v>vacances</v>
      </c>
      <c r="C100" s="31" t="str">
        <f>IF(ISNA(VLOOKUP(A100,feries!$B$5:$B$31,1,FALSE)),"",IF(VLOOKUP(A100,feries!$B$5:$B$31,1,FALSE)=A100,"férié",""))</f>
        <v/>
      </c>
      <c r="D100" s="31" t="str">
        <f>IF(AND(A100&gt;=scol!$D$18,A100&lt;=scol!$D$19),"PFE1",IF(AND(A100&gt;=scol!$D$20,A100&lt;=scol!$D$21),"PFE2",""))</f>
        <v/>
      </c>
    </row>
    <row r="101" spans="1:4" ht="94.95" customHeight="1" x14ac:dyDescent="0.3">
      <c r="A101" s="59">
        <f t="shared" si="1"/>
        <v>44615</v>
      </c>
      <c r="B101" s="31" t="str">
        <f>IF(ISNA(MATCH(A101,scol!$D$4:$D$15,1))=TRUE,"",IF(MOD(MATCH(A101,scol!$D$4:$D$15,1),2)=1,"vacances",""))</f>
        <v>vacances</v>
      </c>
      <c r="C101" s="31" t="str">
        <f>IF(ISNA(VLOOKUP(A101,feries!$B$5:$B$31,1,FALSE)),"",IF(VLOOKUP(A101,feries!$B$5:$B$31,1,FALSE)=A101,"férié",""))</f>
        <v/>
      </c>
      <c r="D101" s="31" t="str">
        <f>IF(AND(A101&gt;=scol!$D$18,A101&lt;=scol!$D$19),"PFE1",IF(AND(A101&gt;=scol!$D$20,A101&lt;=scol!$D$21),"PFE2",""))</f>
        <v/>
      </c>
    </row>
    <row r="102" spans="1:4" ht="94.95" customHeight="1" x14ac:dyDescent="0.3">
      <c r="A102" s="59">
        <f t="shared" si="1"/>
        <v>44616</v>
      </c>
      <c r="B102" s="31" t="str">
        <f>IF(ISNA(MATCH(A102,scol!$D$4:$D$15,1))=TRUE,"",IF(MOD(MATCH(A102,scol!$D$4:$D$15,1),2)=1,"vacances",""))</f>
        <v>vacances</v>
      </c>
      <c r="C102" s="31" t="str">
        <f>IF(ISNA(VLOOKUP(A102,feries!$B$5:$B$31,1,FALSE)),"",IF(VLOOKUP(A102,feries!$B$5:$B$31,1,FALSE)=A102,"férié",""))</f>
        <v/>
      </c>
      <c r="D102" s="31" t="str">
        <f>IF(AND(A102&gt;=scol!$D$18,A102&lt;=scol!$D$19),"PFE1",IF(AND(A102&gt;=scol!$D$20,A102&lt;=scol!$D$21),"PFE2",""))</f>
        <v/>
      </c>
    </row>
    <row r="103" spans="1:4" ht="94.95" customHeight="1" x14ac:dyDescent="0.3">
      <c r="A103" s="59">
        <f t="shared" si="1"/>
        <v>44617</v>
      </c>
      <c r="B103" s="31" t="str">
        <f>IF(ISNA(MATCH(A103,scol!$D$4:$D$15,1))=TRUE,"",IF(MOD(MATCH(A103,scol!$D$4:$D$15,1),2)=1,"vacances",""))</f>
        <v>vacances</v>
      </c>
      <c r="C103" s="31" t="str">
        <f>IF(ISNA(VLOOKUP(A103,feries!$B$5:$B$31,1,FALSE)),"",IF(VLOOKUP(A103,feries!$B$5:$B$31,1,FALSE)=A103,"férié",""))</f>
        <v/>
      </c>
      <c r="D103" s="31" t="str">
        <f>IF(AND(A103&gt;=scol!$D$18,A103&lt;=scol!$D$19),"PFE1",IF(AND(A103&gt;=scol!$D$20,A103&lt;=scol!$D$21),"PFE2",""))</f>
        <v/>
      </c>
    </row>
    <row r="104" spans="1:4" ht="94.95" customHeight="1" x14ac:dyDescent="0.3">
      <c r="A104" s="59">
        <f t="shared" si="1"/>
        <v>44620</v>
      </c>
      <c r="B104" s="31" t="str">
        <f>IF(ISNA(MATCH(A104,scol!$D$4:$D$15,1))=TRUE,"",IF(MOD(MATCH(A104,scol!$D$4:$D$15,1),2)=1,"vacances",""))</f>
        <v/>
      </c>
      <c r="C104" s="31" t="str">
        <f>IF(ISNA(VLOOKUP(A104,feries!$B$5:$B$31,1,FALSE)),"",IF(VLOOKUP(A104,feries!$B$5:$B$31,1,FALSE)=A104,"férié",""))</f>
        <v/>
      </c>
      <c r="D104" s="31" t="str">
        <f>IF(AND(A104&gt;=scol!$D$18,A104&lt;=scol!$D$19),"PFE1",IF(AND(A104&gt;=scol!$D$20,A104&lt;=scol!$D$21),"PFE2",""))</f>
        <v/>
      </c>
    </row>
    <row r="105" spans="1:4" ht="94.95" customHeight="1" x14ac:dyDescent="0.3">
      <c r="A105" s="59">
        <f t="shared" si="1"/>
        <v>44622</v>
      </c>
      <c r="B105" s="31" t="str">
        <f>IF(ISNA(MATCH(A105,scol!$D$4:$D$15,1))=TRUE,"",IF(MOD(MATCH(A105,scol!$D$4:$D$15,1),2)=1,"vacances",""))</f>
        <v/>
      </c>
      <c r="C105" s="31" t="str">
        <f>IF(ISNA(VLOOKUP(A105,feries!$B$5:$B$31,1,FALSE)),"",IF(VLOOKUP(A105,feries!$B$5:$B$31,1,FALSE)=A105,"férié",""))</f>
        <v/>
      </c>
      <c r="D105" s="31" t="str">
        <f>IF(AND(A105&gt;=scol!$D$18,A105&lt;=scol!$D$19),"PFE1",IF(AND(A105&gt;=scol!$D$20,A105&lt;=scol!$D$21),"PFE2",""))</f>
        <v/>
      </c>
    </row>
    <row r="106" spans="1:4" ht="94.95" customHeight="1" x14ac:dyDescent="0.3">
      <c r="A106" s="59">
        <f t="shared" si="1"/>
        <v>44623</v>
      </c>
      <c r="B106" s="31" t="str">
        <f>IF(ISNA(MATCH(A106,scol!$D$4:$D$15,1))=TRUE,"",IF(MOD(MATCH(A106,scol!$D$4:$D$15,1),2)=1,"vacances",""))</f>
        <v/>
      </c>
      <c r="C106" s="31" t="str">
        <f>IF(ISNA(VLOOKUP(A106,feries!$B$5:$B$31,1,FALSE)),"",IF(VLOOKUP(A106,feries!$B$5:$B$31,1,FALSE)=A106,"férié",""))</f>
        <v/>
      </c>
      <c r="D106" s="31" t="str">
        <f>IF(AND(A106&gt;=scol!$D$18,A106&lt;=scol!$D$19),"PFE1",IF(AND(A106&gt;=scol!$D$20,A106&lt;=scol!$D$21),"PFE2",""))</f>
        <v/>
      </c>
    </row>
    <row r="107" spans="1:4" ht="94.95" customHeight="1" x14ac:dyDescent="0.3">
      <c r="A107" s="59">
        <f t="shared" si="1"/>
        <v>44624</v>
      </c>
      <c r="B107" s="31" t="str">
        <f>IF(ISNA(MATCH(A107,scol!$D$4:$D$15,1))=TRUE,"",IF(MOD(MATCH(A107,scol!$D$4:$D$15,1),2)=1,"vacances",""))</f>
        <v/>
      </c>
      <c r="C107" s="31" t="str">
        <f>IF(ISNA(VLOOKUP(A107,feries!$B$5:$B$31,1,FALSE)),"",IF(VLOOKUP(A107,feries!$B$5:$B$31,1,FALSE)=A107,"férié",""))</f>
        <v/>
      </c>
      <c r="D107" s="31" t="str">
        <f>IF(AND(A107&gt;=scol!$D$18,A107&lt;=scol!$D$19),"PFE1",IF(AND(A107&gt;=scol!$D$20,A107&lt;=scol!$D$21),"PFE2",""))</f>
        <v/>
      </c>
    </row>
    <row r="108" spans="1:4" ht="94.95" customHeight="1" x14ac:dyDescent="0.3">
      <c r="A108" s="59">
        <f t="shared" si="1"/>
        <v>44627</v>
      </c>
      <c r="B108" s="31" t="str">
        <f>IF(ISNA(MATCH(A108,scol!$D$4:$D$15,1))=TRUE,"",IF(MOD(MATCH(A108,scol!$D$4:$D$15,1),2)=1,"vacances",""))</f>
        <v/>
      </c>
      <c r="C108" s="31" t="str">
        <f>IF(ISNA(VLOOKUP(A108,feries!$B$5:$B$31,1,FALSE)),"",IF(VLOOKUP(A108,feries!$B$5:$B$31,1,FALSE)=A108,"férié",""))</f>
        <v/>
      </c>
      <c r="D108" s="31" t="str">
        <f>IF(AND(A108&gt;=scol!$D$18,A108&lt;=scol!$D$19),"PFE1",IF(AND(A108&gt;=scol!$D$20,A108&lt;=scol!$D$21),"PFE2",""))</f>
        <v/>
      </c>
    </row>
    <row r="109" spans="1:4" ht="94.95" customHeight="1" x14ac:dyDescent="0.3">
      <c r="A109" s="59">
        <f t="shared" si="1"/>
        <v>44629</v>
      </c>
      <c r="B109" s="31" t="str">
        <f>IF(ISNA(MATCH(A109,scol!$D$4:$D$15,1))=TRUE,"",IF(MOD(MATCH(A109,scol!$D$4:$D$15,1),2)=1,"vacances",""))</f>
        <v/>
      </c>
      <c r="C109" s="31" t="str">
        <f>IF(ISNA(VLOOKUP(A109,feries!$B$5:$B$31,1,FALSE)),"",IF(VLOOKUP(A109,feries!$B$5:$B$31,1,FALSE)=A109,"férié",""))</f>
        <v/>
      </c>
      <c r="D109" s="31" t="str">
        <f>IF(AND(A109&gt;=scol!$D$18,A109&lt;=scol!$D$19),"PFE1",IF(AND(A109&gt;=scol!$D$20,A109&lt;=scol!$D$21),"PFE2",""))</f>
        <v/>
      </c>
    </row>
    <row r="110" spans="1:4" ht="94.95" customHeight="1" x14ac:dyDescent="0.3">
      <c r="A110" s="59">
        <f t="shared" si="1"/>
        <v>44630</v>
      </c>
      <c r="B110" s="31" t="str">
        <f>IF(ISNA(MATCH(A110,scol!$D$4:$D$15,1))=TRUE,"",IF(MOD(MATCH(A110,scol!$D$4:$D$15,1),2)=1,"vacances",""))</f>
        <v/>
      </c>
      <c r="C110" s="31" t="str">
        <f>IF(ISNA(VLOOKUP(A110,feries!$B$5:$B$31,1,FALSE)),"",IF(VLOOKUP(A110,feries!$B$5:$B$31,1,FALSE)=A110,"férié",""))</f>
        <v/>
      </c>
      <c r="D110" s="31" t="str">
        <f>IF(AND(A110&gt;=scol!$D$18,A110&lt;=scol!$D$19),"PFE1",IF(AND(A110&gt;=scol!$D$20,A110&lt;=scol!$D$21),"PFE2",""))</f>
        <v/>
      </c>
    </row>
    <row r="111" spans="1:4" ht="94.95" customHeight="1" x14ac:dyDescent="0.3">
      <c r="A111" s="59">
        <f t="shared" si="1"/>
        <v>44631</v>
      </c>
      <c r="B111" s="31" t="str">
        <f>IF(ISNA(MATCH(A111,scol!$D$4:$D$15,1))=TRUE,"",IF(MOD(MATCH(A111,scol!$D$4:$D$15,1),2)=1,"vacances",""))</f>
        <v/>
      </c>
      <c r="C111" s="31" t="str">
        <f>IF(ISNA(VLOOKUP(A111,feries!$B$5:$B$31,1,FALSE)),"",IF(VLOOKUP(A111,feries!$B$5:$B$31,1,FALSE)=A111,"férié",""))</f>
        <v/>
      </c>
      <c r="D111" s="31" t="str">
        <f>IF(AND(A111&gt;=scol!$D$18,A111&lt;=scol!$D$19),"PFE1",IF(AND(A111&gt;=scol!$D$20,A111&lt;=scol!$D$21),"PFE2",""))</f>
        <v/>
      </c>
    </row>
    <row r="112" spans="1:4" ht="94.95" customHeight="1" x14ac:dyDescent="0.3">
      <c r="A112" s="59">
        <f t="shared" si="1"/>
        <v>44634</v>
      </c>
      <c r="B112" s="31" t="str">
        <f>IF(ISNA(MATCH(A112,scol!$D$4:$D$15,1))=TRUE,"",IF(MOD(MATCH(A112,scol!$D$4:$D$15,1),2)=1,"vacances",""))</f>
        <v/>
      </c>
      <c r="C112" s="31" t="str">
        <f>IF(ISNA(VLOOKUP(A112,feries!$B$5:$B$31,1,FALSE)),"",IF(VLOOKUP(A112,feries!$B$5:$B$31,1,FALSE)=A112,"férié",""))</f>
        <v/>
      </c>
      <c r="D112" s="31" t="str">
        <f>IF(AND(A112&gt;=scol!$D$18,A112&lt;=scol!$D$19),"PFE1",IF(AND(A112&gt;=scol!$D$20,A112&lt;=scol!$D$21),"PFE2",""))</f>
        <v/>
      </c>
    </row>
    <row r="113" spans="1:4" ht="94.95" customHeight="1" x14ac:dyDescent="0.3">
      <c r="A113" s="59">
        <f t="shared" si="1"/>
        <v>44636</v>
      </c>
      <c r="B113" s="31" t="str">
        <f>IF(ISNA(MATCH(A113,scol!$D$4:$D$15,1))=TRUE,"",IF(MOD(MATCH(A113,scol!$D$4:$D$15,1),2)=1,"vacances",""))</f>
        <v/>
      </c>
      <c r="C113" s="31" t="str">
        <f>IF(ISNA(VLOOKUP(A113,feries!$B$5:$B$31,1,FALSE)),"",IF(VLOOKUP(A113,feries!$B$5:$B$31,1,FALSE)=A113,"férié",""))</f>
        <v/>
      </c>
      <c r="D113" s="31" t="str">
        <f>IF(AND(A113&gt;=scol!$D$18,A113&lt;=scol!$D$19),"PFE1",IF(AND(A113&gt;=scol!$D$20,A113&lt;=scol!$D$21),"PFE2",""))</f>
        <v/>
      </c>
    </row>
    <row r="114" spans="1:4" ht="94.95" customHeight="1" x14ac:dyDescent="0.3">
      <c r="A114" s="59">
        <f t="shared" si="1"/>
        <v>44637</v>
      </c>
      <c r="B114" s="31" t="str">
        <f>IF(ISNA(MATCH(A114,scol!$D$4:$D$15,1))=TRUE,"",IF(MOD(MATCH(A114,scol!$D$4:$D$15,1),2)=1,"vacances",""))</f>
        <v/>
      </c>
      <c r="C114" s="31" t="str">
        <f>IF(ISNA(VLOOKUP(A114,feries!$B$5:$B$31,1,FALSE)),"",IF(VLOOKUP(A114,feries!$B$5:$B$31,1,FALSE)=A114,"férié",""))</f>
        <v/>
      </c>
      <c r="D114" s="31" t="str">
        <f>IF(AND(A114&gt;=scol!$D$18,A114&lt;=scol!$D$19),"PFE1",IF(AND(A114&gt;=scol!$D$20,A114&lt;=scol!$D$21),"PFE2",""))</f>
        <v/>
      </c>
    </row>
    <row r="115" spans="1:4" ht="94.95" customHeight="1" x14ac:dyDescent="0.3">
      <c r="A115" s="59">
        <f t="shared" si="1"/>
        <v>44638</v>
      </c>
      <c r="B115" s="31" t="str">
        <f>IF(ISNA(MATCH(A115,scol!$D$4:$D$15,1))=TRUE,"",IF(MOD(MATCH(A115,scol!$D$4:$D$15,1),2)=1,"vacances",""))</f>
        <v/>
      </c>
      <c r="C115" s="31" t="str">
        <f>IF(ISNA(VLOOKUP(A115,feries!$B$5:$B$31,1,FALSE)),"",IF(VLOOKUP(A115,feries!$B$5:$B$31,1,FALSE)=A115,"férié",""))</f>
        <v/>
      </c>
      <c r="D115" s="31" t="str">
        <f>IF(AND(A115&gt;=scol!$D$18,A115&lt;=scol!$D$19),"PFE1",IF(AND(A115&gt;=scol!$D$20,A115&lt;=scol!$D$21),"PFE2",""))</f>
        <v/>
      </c>
    </row>
    <row r="116" spans="1:4" ht="94.95" customHeight="1" x14ac:dyDescent="0.3">
      <c r="A116" s="59">
        <f t="shared" si="1"/>
        <v>44641</v>
      </c>
      <c r="B116" s="31" t="str">
        <f>IF(ISNA(MATCH(A116,scol!$D$4:$D$15,1))=TRUE,"",IF(MOD(MATCH(A116,scol!$D$4:$D$15,1),2)=1,"vacances",""))</f>
        <v/>
      </c>
      <c r="C116" s="31" t="str">
        <f>IF(ISNA(VLOOKUP(A116,feries!$B$5:$B$31,1,FALSE)),"",IF(VLOOKUP(A116,feries!$B$5:$B$31,1,FALSE)=A116,"férié",""))</f>
        <v/>
      </c>
      <c r="D116" s="31" t="str">
        <f>IF(AND(A116&gt;=scol!$D$18,A116&lt;=scol!$D$19),"PFE1",IF(AND(A116&gt;=scol!$D$20,A116&lt;=scol!$D$21),"PFE2",""))</f>
        <v/>
      </c>
    </row>
    <row r="117" spans="1:4" ht="94.95" customHeight="1" x14ac:dyDescent="0.3">
      <c r="A117" s="59">
        <f t="shared" si="1"/>
        <v>44643</v>
      </c>
      <c r="B117" s="31" t="str">
        <f>IF(ISNA(MATCH(A117,scol!$D$4:$D$15,1))=TRUE,"",IF(MOD(MATCH(A117,scol!$D$4:$D$15,1),2)=1,"vacances",""))</f>
        <v/>
      </c>
      <c r="C117" s="31" t="str">
        <f>IF(ISNA(VLOOKUP(A117,feries!$B$5:$B$31,1,FALSE)),"",IF(VLOOKUP(A117,feries!$B$5:$B$31,1,FALSE)=A117,"férié",""))</f>
        <v/>
      </c>
      <c r="D117" s="31" t="str">
        <f>IF(AND(A117&gt;=scol!$D$18,A117&lt;=scol!$D$19),"PFE1",IF(AND(A117&gt;=scol!$D$20,A117&lt;=scol!$D$21),"PFE2",""))</f>
        <v/>
      </c>
    </row>
    <row r="118" spans="1:4" ht="94.95" customHeight="1" x14ac:dyDescent="0.3">
      <c r="A118" s="59">
        <f t="shared" si="1"/>
        <v>44644</v>
      </c>
      <c r="B118" s="31" t="str">
        <f>IF(ISNA(MATCH(A118,scol!$D$4:$D$15,1))=TRUE,"",IF(MOD(MATCH(A118,scol!$D$4:$D$15,1),2)=1,"vacances",""))</f>
        <v/>
      </c>
      <c r="C118" s="31" t="str">
        <f>IF(ISNA(VLOOKUP(A118,feries!$B$5:$B$31,1,FALSE)),"",IF(VLOOKUP(A118,feries!$B$5:$B$31,1,FALSE)=A118,"férié",""))</f>
        <v/>
      </c>
      <c r="D118" s="31" t="str">
        <f>IF(AND(A118&gt;=scol!$D$18,A118&lt;=scol!$D$19),"PFE1",IF(AND(A118&gt;=scol!$D$20,A118&lt;=scol!$D$21),"PFE2",""))</f>
        <v/>
      </c>
    </row>
    <row r="119" spans="1:4" ht="94.95" customHeight="1" x14ac:dyDescent="0.3">
      <c r="A119" s="59">
        <f t="shared" si="1"/>
        <v>44645</v>
      </c>
      <c r="B119" s="31" t="str">
        <f>IF(ISNA(MATCH(A119,scol!$D$4:$D$15,1))=TRUE,"",IF(MOD(MATCH(A119,scol!$D$4:$D$15,1),2)=1,"vacances",""))</f>
        <v/>
      </c>
      <c r="C119" s="31" t="str">
        <f>IF(ISNA(VLOOKUP(A119,feries!$B$5:$B$31,1,FALSE)),"",IF(VLOOKUP(A119,feries!$B$5:$B$31,1,FALSE)=A119,"férié",""))</f>
        <v/>
      </c>
      <c r="D119" s="31" t="str">
        <f>IF(AND(A119&gt;=scol!$D$18,A119&lt;=scol!$D$19),"PFE1",IF(AND(A119&gt;=scol!$D$20,A119&lt;=scol!$D$21),"PFE2",""))</f>
        <v/>
      </c>
    </row>
    <row r="120" spans="1:4" ht="94.95" customHeight="1" x14ac:dyDescent="0.3">
      <c r="A120" s="59">
        <f t="shared" si="1"/>
        <v>44648</v>
      </c>
      <c r="B120" s="31" t="str">
        <f>IF(ISNA(MATCH(A120,scol!$D$4:$D$15,1))=TRUE,"",IF(MOD(MATCH(A120,scol!$D$4:$D$15,1),2)=1,"vacances",""))</f>
        <v/>
      </c>
      <c r="C120" s="31" t="str">
        <f>IF(ISNA(VLOOKUP(A120,feries!$B$5:$B$31,1,FALSE)),"",IF(VLOOKUP(A120,feries!$B$5:$B$31,1,FALSE)=A120,"férié",""))</f>
        <v/>
      </c>
      <c r="D120" s="31" t="str">
        <f>IF(AND(A120&gt;=scol!$D$18,A120&lt;=scol!$D$19),"PFE1",IF(AND(A120&gt;=scol!$D$20,A120&lt;=scol!$D$21),"PFE2",""))</f>
        <v/>
      </c>
    </row>
    <row r="121" spans="1:4" ht="94.95" customHeight="1" x14ac:dyDescent="0.3">
      <c r="A121" s="59">
        <f t="shared" si="1"/>
        <v>44650</v>
      </c>
      <c r="B121" s="31" t="str">
        <f>IF(ISNA(MATCH(A121,scol!$D$4:$D$15,1))=TRUE,"",IF(MOD(MATCH(A121,scol!$D$4:$D$15,1),2)=1,"vacances",""))</f>
        <v/>
      </c>
      <c r="C121" s="31" t="str">
        <f>IF(ISNA(VLOOKUP(A121,feries!$B$5:$B$31,1,FALSE)),"",IF(VLOOKUP(A121,feries!$B$5:$B$31,1,FALSE)=A121,"férié",""))</f>
        <v/>
      </c>
      <c r="D121" s="31" t="str">
        <f>IF(AND(A121&gt;=scol!$D$18,A121&lt;=scol!$D$19),"PFE1",IF(AND(A121&gt;=scol!$D$20,A121&lt;=scol!$D$21),"PFE2",""))</f>
        <v/>
      </c>
    </row>
    <row r="122" spans="1:4" ht="94.95" customHeight="1" x14ac:dyDescent="0.3">
      <c r="A122" s="59">
        <f t="shared" si="1"/>
        <v>44651</v>
      </c>
      <c r="B122" s="31" t="str">
        <f>IF(ISNA(MATCH(A122,scol!$D$4:$D$15,1))=TRUE,"",IF(MOD(MATCH(A122,scol!$D$4:$D$15,1),2)=1,"vacances",""))</f>
        <v/>
      </c>
      <c r="C122" s="31" t="str">
        <f>IF(ISNA(VLOOKUP(A122,feries!$B$5:$B$31,1,FALSE)),"",IF(VLOOKUP(A122,feries!$B$5:$B$31,1,FALSE)=A122,"férié",""))</f>
        <v/>
      </c>
      <c r="D122" s="31" t="str">
        <f>IF(AND(A122&gt;=scol!$D$18,A122&lt;=scol!$D$19),"PFE1",IF(AND(A122&gt;=scol!$D$20,A122&lt;=scol!$D$21),"PFE2",""))</f>
        <v/>
      </c>
    </row>
    <row r="123" spans="1:4" ht="94.95" customHeight="1" x14ac:dyDescent="0.3">
      <c r="A123" s="59">
        <f t="shared" si="1"/>
        <v>44652</v>
      </c>
      <c r="B123" s="31" t="str">
        <f>IF(ISNA(MATCH(A123,scol!$D$4:$D$15,1))=TRUE,"",IF(MOD(MATCH(A123,scol!$D$4:$D$15,1),2)=1,"vacances",""))</f>
        <v/>
      </c>
      <c r="C123" s="31" t="str">
        <f>IF(ISNA(VLOOKUP(A123,feries!$B$5:$B$31,1,FALSE)),"",IF(VLOOKUP(A123,feries!$B$5:$B$31,1,FALSE)=A123,"férié",""))</f>
        <v/>
      </c>
      <c r="D123" s="31" t="str">
        <f>IF(AND(A123&gt;=scol!$D$18,A123&lt;=scol!$D$19),"PFE1",IF(AND(A123&gt;=scol!$D$20,A123&lt;=scol!$D$21),"PFE2",""))</f>
        <v/>
      </c>
    </row>
    <row r="124" spans="1:4" ht="94.95" customHeight="1" x14ac:dyDescent="0.3">
      <c r="A124" s="59">
        <f t="shared" si="1"/>
        <v>44655</v>
      </c>
      <c r="B124" s="31" t="str">
        <f>IF(ISNA(MATCH(A124,scol!$D$4:$D$15,1))=TRUE,"",IF(MOD(MATCH(A124,scol!$D$4:$D$15,1),2)=1,"vacances",""))</f>
        <v/>
      </c>
      <c r="C124" s="31" t="str">
        <f>IF(ISNA(VLOOKUP(A124,feries!$B$5:$B$31,1,FALSE)),"",IF(VLOOKUP(A124,feries!$B$5:$B$31,1,FALSE)=A124,"férié",""))</f>
        <v/>
      </c>
      <c r="D124" s="31" t="str">
        <f>IF(AND(A124&gt;=scol!$D$18,A124&lt;=scol!$D$19),"PFE1",IF(AND(A124&gt;=scol!$D$20,A124&lt;=scol!$D$21),"PFE2",""))</f>
        <v/>
      </c>
    </row>
    <row r="125" spans="1:4" ht="94.95" customHeight="1" x14ac:dyDescent="0.3">
      <c r="A125" s="59">
        <f t="shared" si="1"/>
        <v>44657</v>
      </c>
      <c r="B125" s="31" t="str">
        <f>IF(ISNA(MATCH(A125,scol!$D$4:$D$15,1))=TRUE,"",IF(MOD(MATCH(A125,scol!$D$4:$D$15,1),2)=1,"vacances",""))</f>
        <v/>
      </c>
      <c r="C125" s="31" t="str">
        <f>IF(ISNA(VLOOKUP(A125,feries!$B$5:$B$31,1,FALSE)),"",IF(VLOOKUP(A125,feries!$B$5:$B$31,1,FALSE)=A125,"férié",""))</f>
        <v/>
      </c>
      <c r="D125" s="31" t="str">
        <f>IF(AND(A125&gt;=scol!$D$18,A125&lt;=scol!$D$19),"PFE1",IF(AND(A125&gt;=scol!$D$20,A125&lt;=scol!$D$21),"PFE2",""))</f>
        <v/>
      </c>
    </row>
    <row r="126" spans="1:4" ht="94.95" customHeight="1" x14ac:dyDescent="0.3">
      <c r="A126" s="59">
        <f t="shared" si="1"/>
        <v>44658</v>
      </c>
      <c r="B126" s="31" t="str">
        <f>IF(ISNA(MATCH(A126,scol!$D$4:$D$15,1))=TRUE,"",IF(MOD(MATCH(A126,scol!$D$4:$D$15,1),2)=1,"vacances",""))</f>
        <v/>
      </c>
      <c r="C126" s="31" t="str">
        <f>IF(ISNA(VLOOKUP(A126,feries!$B$5:$B$31,1,FALSE)),"",IF(VLOOKUP(A126,feries!$B$5:$B$31,1,FALSE)=A126,"férié",""))</f>
        <v/>
      </c>
      <c r="D126" s="31" t="str">
        <f>IF(AND(A126&gt;=scol!$D$18,A126&lt;=scol!$D$19),"PFE1",IF(AND(A126&gt;=scol!$D$20,A126&lt;=scol!$D$21),"PFE2",""))</f>
        <v/>
      </c>
    </row>
    <row r="127" spans="1:4" ht="94.95" customHeight="1" x14ac:dyDescent="0.3">
      <c r="A127" s="59">
        <f t="shared" si="1"/>
        <v>44659</v>
      </c>
      <c r="B127" s="31" t="str">
        <f>IF(ISNA(MATCH(A127,scol!$D$4:$D$15,1))=TRUE,"",IF(MOD(MATCH(A127,scol!$D$4:$D$15,1),2)=1,"vacances",""))</f>
        <v/>
      </c>
      <c r="C127" s="31" t="str">
        <f>IF(ISNA(VLOOKUP(A127,feries!$B$5:$B$31,1,FALSE)),"",IF(VLOOKUP(A127,feries!$B$5:$B$31,1,FALSE)=A127,"férié",""))</f>
        <v/>
      </c>
      <c r="D127" s="31" t="str">
        <f>IF(AND(A127&gt;=scol!$D$18,A127&lt;=scol!$D$19),"PFE1",IF(AND(A127&gt;=scol!$D$20,A127&lt;=scol!$D$21),"PFE2",""))</f>
        <v/>
      </c>
    </row>
    <row r="128" spans="1:4" ht="94.95" customHeight="1" x14ac:dyDescent="0.3">
      <c r="A128" s="59">
        <f t="shared" si="1"/>
        <v>44662</v>
      </c>
      <c r="B128" s="31" t="str">
        <f>IF(ISNA(MATCH(A128,scol!$D$4:$D$15,1))=TRUE,"",IF(MOD(MATCH(A128,scol!$D$4:$D$15,1),2)=1,"vacances",""))</f>
        <v/>
      </c>
      <c r="C128" s="31" t="str">
        <f>IF(ISNA(VLOOKUP(A128,feries!$B$5:$B$31,1,FALSE)),"",IF(VLOOKUP(A128,feries!$B$5:$B$31,1,FALSE)=A128,"férié",""))</f>
        <v/>
      </c>
      <c r="D128" s="31" t="str">
        <f>IF(AND(A128&gt;=scol!$D$18,A128&lt;=scol!$D$19),"PFE1",IF(AND(A128&gt;=scol!$D$20,A128&lt;=scol!$D$21),"PFE2",""))</f>
        <v/>
      </c>
    </row>
    <row r="129" spans="1:4" ht="94.95" customHeight="1" x14ac:dyDescent="0.3">
      <c r="A129" s="59">
        <f t="shared" si="1"/>
        <v>44664</v>
      </c>
      <c r="B129" s="31" t="str">
        <f>IF(ISNA(MATCH(A129,scol!$D$4:$D$15,1))=TRUE,"",IF(MOD(MATCH(A129,scol!$D$4:$D$15,1),2)=1,"vacances",""))</f>
        <v>vacances</v>
      </c>
      <c r="C129" s="31" t="str">
        <f>IF(ISNA(VLOOKUP(A129,feries!$B$5:$B$31,1,FALSE)),"",IF(VLOOKUP(A129,feries!$B$5:$B$31,1,FALSE)=A129,"férié",""))</f>
        <v/>
      </c>
      <c r="D129" s="31" t="str">
        <f>IF(AND(A129&gt;=scol!$D$18,A129&lt;=scol!$D$19),"PFE1",IF(AND(A129&gt;=scol!$D$20,A129&lt;=scol!$D$21),"PFE2",""))</f>
        <v/>
      </c>
    </row>
    <row r="130" spans="1:4" ht="94.95" customHeight="1" x14ac:dyDescent="0.3">
      <c r="A130" s="59">
        <f t="shared" si="1"/>
        <v>44665</v>
      </c>
      <c r="B130" s="31" t="str">
        <f>IF(ISNA(MATCH(A130,scol!$D$4:$D$15,1))=TRUE,"",IF(MOD(MATCH(A130,scol!$D$4:$D$15,1),2)=1,"vacances",""))</f>
        <v>vacances</v>
      </c>
      <c r="C130" s="31" t="str">
        <f>IF(ISNA(VLOOKUP(A130,feries!$B$5:$B$31,1,FALSE)),"",IF(VLOOKUP(A130,feries!$B$5:$B$31,1,FALSE)=A130,"férié",""))</f>
        <v/>
      </c>
      <c r="D130" s="31" t="str">
        <f>IF(AND(A130&gt;=scol!$D$18,A130&lt;=scol!$D$19),"PFE1",IF(AND(A130&gt;=scol!$D$20,A130&lt;=scol!$D$21),"PFE2",""))</f>
        <v/>
      </c>
    </row>
    <row r="131" spans="1:4" ht="94.95" customHeight="1" x14ac:dyDescent="0.3">
      <c r="A131" s="59">
        <f t="shared" si="1"/>
        <v>44666</v>
      </c>
      <c r="B131" s="31" t="str">
        <f>IF(ISNA(MATCH(A131,scol!$D$4:$D$15,1))=TRUE,"",IF(MOD(MATCH(A131,scol!$D$4:$D$15,1),2)=1,"vacances",""))</f>
        <v>vacances</v>
      </c>
      <c r="C131" s="31" t="str">
        <f>IF(ISNA(VLOOKUP(A131,feries!$B$5:$B$31,1,FALSE)),"",IF(VLOOKUP(A131,feries!$B$5:$B$31,1,FALSE)=A131,"férié",""))</f>
        <v/>
      </c>
      <c r="D131" s="31" t="str">
        <f>IF(AND(A131&gt;=scol!$D$18,A131&lt;=scol!$D$19),"PFE1",IF(AND(A131&gt;=scol!$D$20,A131&lt;=scol!$D$21),"PFE2",""))</f>
        <v/>
      </c>
    </row>
    <row r="132" spans="1:4" ht="94.95" customHeight="1" x14ac:dyDescent="0.3">
      <c r="A132" s="59">
        <f t="shared" ref="A132:A176" si="2">IF(WEEKDAY(A131,2)=1,A131+2,IF(WEEKDAY(A131,2)=5,A131+3,A131+1))</f>
        <v>44669</v>
      </c>
      <c r="B132" s="31" t="str">
        <f>IF(ISNA(MATCH(A132,scol!$D$4:$D$15,1))=TRUE,"",IF(MOD(MATCH(A132,scol!$D$4:$D$15,1),2)=1,"vacances",""))</f>
        <v>vacances</v>
      </c>
      <c r="C132" s="31" t="str">
        <f>IF(ISNA(VLOOKUP(A132,feries!$B$5:$B$31,1,FALSE)),"",IF(VLOOKUP(A132,feries!$B$5:$B$31,1,FALSE)=A132,"férié",""))</f>
        <v>férié</v>
      </c>
      <c r="D132" s="31" t="str">
        <f>IF(AND(A132&gt;=scol!$D$18,A132&lt;=scol!$D$19),"PFE1",IF(AND(A132&gt;=scol!$D$20,A132&lt;=scol!$D$21),"PFE2",""))</f>
        <v/>
      </c>
    </row>
    <row r="133" spans="1:4" ht="94.95" customHeight="1" x14ac:dyDescent="0.3">
      <c r="A133" s="59">
        <f t="shared" si="2"/>
        <v>44671</v>
      </c>
      <c r="B133" s="31" t="str">
        <f>IF(ISNA(MATCH(A133,scol!$D$4:$D$15,1))=TRUE,"",IF(MOD(MATCH(A133,scol!$D$4:$D$15,1),2)=1,"vacances",""))</f>
        <v>vacances</v>
      </c>
      <c r="C133" s="31" t="str">
        <f>IF(ISNA(VLOOKUP(A133,feries!$B$5:$B$31,1,FALSE)),"",IF(VLOOKUP(A133,feries!$B$5:$B$31,1,FALSE)=A133,"férié",""))</f>
        <v/>
      </c>
      <c r="D133" s="31" t="str">
        <f>IF(AND(A133&gt;=scol!$D$18,A133&lt;=scol!$D$19),"PFE1",IF(AND(A133&gt;=scol!$D$20,A133&lt;=scol!$D$21),"PFE2",""))</f>
        <v/>
      </c>
    </row>
    <row r="134" spans="1:4" ht="94.95" customHeight="1" x14ac:dyDescent="0.3">
      <c r="A134" s="59">
        <f t="shared" si="2"/>
        <v>44672</v>
      </c>
      <c r="B134" s="31" t="str">
        <f>IF(ISNA(MATCH(A134,scol!$D$4:$D$15,1))=TRUE,"",IF(MOD(MATCH(A134,scol!$D$4:$D$15,1),2)=1,"vacances",""))</f>
        <v>vacances</v>
      </c>
      <c r="C134" s="31" t="str">
        <f>IF(ISNA(VLOOKUP(A134,feries!$B$5:$B$31,1,FALSE)),"",IF(VLOOKUP(A134,feries!$B$5:$B$31,1,FALSE)=A134,"férié",""))</f>
        <v/>
      </c>
      <c r="D134" s="31" t="str">
        <f>IF(AND(A134&gt;=scol!$D$18,A134&lt;=scol!$D$19),"PFE1",IF(AND(A134&gt;=scol!$D$20,A134&lt;=scol!$D$21),"PFE2",""))</f>
        <v/>
      </c>
    </row>
    <row r="135" spans="1:4" ht="94.95" customHeight="1" x14ac:dyDescent="0.3">
      <c r="A135" s="59">
        <f t="shared" si="2"/>
        <v>44673</v>
      </c>
      <c r="B135" s="31" t="str">
        <f>IF(ISNA(MATCH(A135,scol!$D$4:$D$15,1))=TRUE,"",IF(MOD(MATCH(A135,scol!$D$4:$D$15,1),2)=1,"vacances",""))</f>
        <v>vacances</v>
      </c>
      <c r="C135" s="31" t="str">
        <f>IF(ISNA(VLOOKUP(A135,feries!$B$5:$B$31,1,FALSE)),"",IF(VLOOKUP(A135,feries!$B$5:$B$31,1,FALSE)=A135,"férié",""))</f>
        <v/>
      </c>
      <c r="D135" s="31" t="str">
        <f>IF(AND(A135&gt;=scol!$D$18,A135&lt;=scol!$D$19),"PFE1",IF(AND(A135&gt;=scol!$D$20,A135&lt;=scol!$D$21),"PFE2",""))</f>
        <v/>
      </c>
    </row>
    <row r="136" spans="1:4" ht="94.95" customHeight="1" x14ac:dyDescent="0.3">
      <c r="A136" s="59">
        <f t="shared" si="2"/>
        <v>44676</v>
      </c>
      <c r="B136" s="31" t="str">
        <f>IF(ISNA(MATCH(A136,scol!$D$4:$D$15,1))=TRUE,"",IF(MOD(MATCH(A136,scol!$D$4:$D$15,1),2)=1,"vacances",""))</f>
        <v>vacances</v>
      </c>
      <c r="C136" s="31" t="str">
        <f>IF(ISNA(VLOOKUP(A136,feries!$B$5:$B$31,1,FALSE)),"",IF(VLOOKUP(A136,feries!$B$5:$B$31,1,FALSE)=A136,"férié",""))</f>
        <v/>
      </c>
      <c r="D136" s="31" t="str">
        <f>IF(AND(A136&gt;=scol!$D$18,A136&lt;=scol!$D$19),"PFE1",IF(AND(A136&gt;=scol!$D$20,A136&lt;=scol!$D$21),"PFE2",""))</f>
        <v/>
      </c>
    </row>
    <row r="137" spans="1:4" ht="94.95" customHeight="1" x14ac:dyDescent="0.3">
      <c r="A137" s="59">
        <f t="shared" si="2"/>
        <v>44678</v>
      </c>
      <c r="B137" s="31" t="str">
        <f>IF(ISNA(MATCH(A137,scol!$D$4:$D$15,1))=TRUE,"",IF(MOD(MATCH(A137,scol!$D$4:$D$15,1),2)=1,"vacances",""))</f>
        <v>vacances</v>
      </c>
      <c r="C137" s="31" t="str">
        <f>IF(ISNA(VLOOKUP(A137,feries!$B$5:$B$31,1,FALSE)),"",IF(VLOOKUP(A137,feries!$B$5:$B$31,1,FALSE)=A137,"férié",""))</f>
        <v/>
      </c>
      <c r="D137" s="31" t="str">
        <f>IF(AND(A137&gt;=scol!$D$18,A137&lt;=scol!$D$19),"PFE1",IF(AND(A137&gt;=scol!$D$20,A137&lt;=scol!$D$21),"PFE2",""))</f>
        <v/>
      </c>
    </row>
    <row r="138" spans="1:4" ht="94.95" customHeight="1" x14ac:dyDescent="0.3">
      <c r="A138" s="59">
        <f t="shared" si="2"/>
        <v>44679</v>
      </c>
      <c r="B138" s="31" t="str">
        <f>IF(ISNA(MATCH(A138,scol!$D$4:$D$15,1))=TRUE,"",IF(MOD(MATCH(A138,scol!$D$4:$D$15,1),2)=1,"vacances",""))</f>
        <v>vacances</v>
      </c>
      <c r="C138" s="31" t="str">
        <f>IF(ISNA(VLOOKUP(A138,feries!$B$5:$B$31,1,FALSE)),"",IF(VLOOKUP(A138,feries!$B$5:$B$31,1,FALSE)=A138,"férié",""))</f>
        <v/>
      </c>
      <c r="D138" s="31" t="str">
        <f>IF(AND(A138&gt;=scol!$D$18,A138&lt;=scol!$D$19),"PFE1",IF(AND(A138&gt;=scol!$D$20,A138&lt;=scol!$D$21),"PFE2",""))</f>
        <v/>
      </c>
    </row>
    <row r="139" spans="1:4" ht="94.95" customHeight="1" x14ac:dyDescent="0.3">
      <c r="A139" s="59">
        <f t="shared" si="2"/>
        <v>44680</v>
      </c>
      <c r="B139" s="31" t="str">
        <f>IF(ISNA(MATCH(A139,scol!$D$4:$D$15,1))=TRUE,"",IF(MOD(MATCH(A139,scol!$D$4:$D$15,1),2)=1,"vacances",""))</f>
        <v>vacances</v>
      </c>
      <c r="C139" s="31" t="str">
        <f>IF(ISNA(VLOOKUP(A139,feries!$B$5:$B$31,1,FALSE)),"",IF(VLOOKUP(A139,feries!$B$5:$B$31,1,FALSE)=A139,"férié",""))</f>
        <v/>
      </c>
      <c r="D139" s="31" t="str">
        <f>IF(AND(A139&gt;=scol!$D$18,A139&lt;=scol!$D$19),"PFE1",IF(AND(A139&gt;=scol!$D$20,A139&lt;=scol!$D$21),"PFE2",""))</f>
        <v/>
      </c>
    </row>
    <row r="140" spans="1:4" ht="94.95" customHeight="1" x14ac:dyDescent="0.3">
      <c r="A140" s="59">
        <f t="shared" si="2"/>
        <v>44683</v>
      </c>
      <c r="B140" s="31" t="str">
        <f>IF(ISNA(MATCH(A140,scol!$D$4:$D$15,1))=TRUE,"",IF(MOD(MATCH(A140,scol!$D$4:$D$15,1),2)=1,"vacances",""))</f>
        <v/>
      </c>
      <c r="C140" s="31" t="str">
        <f>IF(ISNA(VLOOKUP(A140,feries!$B$5:$B$31,1,FALSE)),"",IF(VLOOKUP(A140,feries!$B$5:$B$31,1,FALSE)=A140,"férié",""))</f>
        <v/>
      </c>
      <c r="D140" s="31" t="str">
        <f>IF(AND(A140&gt;=scol!$D$18,A140&lt;=scol!$D$19),"PFE1",IF(AND(A140&gt;=scol!$D$20,A140&lt;=scol!$D$21),"PFE2",""))</f>
        <v/>
      </c>
    </row>
    <row r="141" spans="1:4" ht="94.95" customHeight="1" x14ac:dyDescent="0.3">
      <c r="A141" s="59">
        <f t="shared" si="2"/>
        <v>44685</v>
      </c>
      <c r="B141" s="31" t="str">
        <f>IF(ISNA(MATCH(A141,scol!$D$4:$D$15,1))=TRUE,"",IF(MOD(MATCH(A141,scol!$D$4:$D$15,1),2)=1,"vacances",""))</f>
        <v/>
      </c>
      <c r="C141" s="31" t="str">
        <f>IF(ISNA(VLOOKUP(A141,feries!$B$5:$B$31,1,FALSE)),"",IF(VLOOKUP(A141,feries!$B$5:$B$31,1,FALSE)=A141,"férié",""))</f>
        <v/>
      </c>
      <c r="D141" s="31" t="str">
        <f>IF(AND(A141&gt;=scol!$D$18,A141&lt;=scol!$D$19),"PFE1",IF(AND(A141&gt;=scol!$D$20,A141&lt;=scol!$D$21),"PFE2",""))</f>
        <v/>
      </c>
    </row>
    <row r="142" spans="1:4" ht="94.95" customHeight="1" x14ac:dyDescent="0.3">
      <c r="A142" s="59">
        <f t="shared" si="2"/>
        <v>44686</v>
      </c>
      <c r="B142" s="31" t="str">
        <f>IF(ISNA(MATCH(A142,scol!$D$4:$D$15,1))=TRUE,"",IF(MOD(MATCH(A142,scol!$D$4:$D$15,1),2)=1,"vacances",""))</f>
        <v/>
      </c>
      <c r="C142" s="31" t="str">
        <f>IF(ISNA(VLOOKUP(A142,feries!$B$5:$B$31,1,FALSE)),"",IF(VLOOKUP(A142,feries!$B$5:$B$31,1,FALSE)=A142,"férié",""))</f>
        <v/>
      </c>
      <c r="D142" s="31" t="str">
        <f>IF(AND(A142&gt;=scol!$D$18,A142&lt;=scol!$D$19),"PFE1",IF(AND(A142&gt;=scol!$D$20,A142&lt;=scol!$D$21),"PFE2",""))</f>
        <v/>
      </c>
    </row>
    <row r="143" spans="1:4" ht="94.95" customHeight="1" x14ac:dyDescent="0.3">
      <c r="A143" s="59">
        <f t="shared" si="2"/>
        <v>44687</v>
      </c>
      <c r="B143" s="31" t="str">
        <f>IF(ISNA(MATCH(A143,scol!$D$4:$D$15,1))=TRUE,"",IF(MOD(MATCH(A143,scol!$D$4:$D$15,1),2)=1,"vacances",""))</f>
        <v/>
      </c>
      <c r="C143" s="31" t="str">
        <f>IF(ISNA(VLOOKUP(A143,feries!$B$5:$B$31,1,FALSE)),"",IF(VLOOKUP(A143,feries!$B$5:$B$31,1,FALSE)=A143,"férié",""))</f>
        <v/>
      </c>
      <c r="D143" s="31" t="str">
        <f>IF(AND(A143&gt;=scol!$D$18,A143&lt;=scol!$D$19),"PFE1",IF(AND(A143&gt;=scol!$D$20,A143&lt;=scol!$D$21),"PFE2",""))</f>
        <v/>
      </c>
    </row>
    <row r="144" spans="1:4" ht="94.95" customHeight="1" x14ac:dyDescent="0.3">
      <c r="A144" s="59">
        <f t="shared" si="2"/>
        <v>44690</v>
      </c>
      <c r="B144" s="31" t="str">
        <f>IF(ISNA(MATCH(A144,scol!$D$4:$D$15,1))=TRUE,"",IF(MOD(MATCH(A144,scol!$D$4:$D$15,1),2)=1,"vacances",""))</f>
        <v/>
      </c>
      <c r="C144" s="31" t="str">
        <f>IF(ISNA(VLOOKUP(A144,feries!$B$5:$B$31,1,FALSE)),"",IF(VLOOKUP(A144,feries!$B$5:$B$31,1,FALSE)=A144,"férié",""))</f>
        <v/>
      </c>
      <c r="D144" s="31" t="str">
        <f>IF(AND(A144&gt;=scol!$D$18,A144&lt;=scol!$D$19),"PFE1",IF(AND(A144&gt;=scol!$D$20,A144&lt;=scol!$D$21),"PFE2",""))</f>
        <v/>
      </c>
    </row>
    <row r="145" spans="1:4" ht="94.95" customHeight="1" x14ac:dyDescent="0.3">
      <c r="A145" s="59">
        <f t="shared" si="2"/>
        <v>44692</v>
      </c>
      <c r="B145" s="31" t="str">
        <f>IF(ISNA(MATCH(A145,scol!$D$4:$D$15,1))=TRUE,"",IF(MOD(MATCH(A145,scol!$D$4:$D$15,1),2)=1,"vacances",""))</f>
        <v/>
      </c>
      <c r="C145" s="31" t="str">
        <f>IF(ISNA(VLOOKUP(A145,feries!$B$5:$B$31,1,FALSE)),"",IF(VLOOKUP(A145,feries!$B$5:$B$31,1,FALSE)=A145,"férié",""))</f>
        <v/>
      </c>
      <c r="D145" s="31" t="str">
        <f>IF(AND(A145&gt;=scol!$D$18,A145&lt;=scol!$D$19),"PFE1",IF(AND(A145&gt;=scol!$D$20,A145&lt;=scol!$D$21),"PFE2",""))</f>
        <v/>
      </c>
    </row>
    <row r="146" spans="1:4" ht="94.95" customHeight="1" x14ac:dyDescent="0.3">
      <c r="A146" s="59">
        <f t="shared" si="2"/>
        <v>44693</v>
      </c>
      <c r="B146" s="31" t="str">
        <f>IF(ISNA(MATCH(A146,scol!$D$4:$D$15,1))=TRUE,"",IF(MOD(MATCH(A146,scol!$D$4:$D$15,1),2)=1,"vacances",""))</f>
        <v/>
      </c>
      <c r="C146" s="31" t="str">
        <f>IF(ISNA(VLOOKUP(A146,feries!$B$5:$B$31,1,FALSE)),"",IF(VLOOKUP(A146,feries!$B$5:$B$31,1,FALSE)=A146,"férié",""))</f>
        <v/>
      </c>
      <c r="D146" s="31" t="str">
        <f>IF(AND(A146&gt;=scol!$D$18,A146&lt;=scol!$D$19),"PFE1",IF(AND(A146&gt;=scol!$D$20,A146&lt;=scol!$D$21),"PFE2",""))</f>
        <v/>
      </c>
    </row>
    <row r="147" spans="1:4" ht="94.95" customHeight="1" x14ac:dyDescent="0.3">
      <c r="A147" s="59">
        <f t="shared" si="2"/>
        <v>44694</v>
      </c>
      <c r="B147" s="31" t="str">
        <f>IF(ISNA(MATCH(A147,scol!$D$4:$D$15,1))=TRUE,"",IF(MOD(MATCH(A147,scol!$D$4:$D$15,1),2)=1,"vacances",""))</f>
        <v/>
      </c>
      <c r="C147" s="31" t="str">
        <f>IF(ISNA(VLOOKUP(A147,feries!$B$5:$B$31,1,FALSE)),"",IF(VLOOKUP(A147,feries!$B$5:$B$31,1,FALSE)=A147,"férié",""))</f>
        <v/>
      </c>
      <c r="D147" s="31" t="str">
        <f>IF(AND(A147&gt;=scol!$D$18,A147&lt;=scol!$D$19),"PFE1",IF(AND(A147&gt;=scol!$D$20,A147&lt;=scol!$D$21),"PFE2",""))</f>
        <v/>
      </c>
    </row>
    <row r="148" spans="1:4" ht="94.95" customHeight="1" x14ac:dyDescent="0.3">
      <c r="A148" s="59">
        <f t="shared" si="2"/>
        <v>44697</v>
      </c>
      <c r="B148" s="31" t="str">
        <f>IF(ISNA(MATCH(A148,scol!$D$4:$D$15,1))=TRUE,"",IF(MOD(MATCH(A148,scol!$D$4:$D$15,1),2)=1,"vacances",""))</f>
        <v/>
      </c>
      <c r="C148" s="31" t="str">
        <f>IF(ISNA(VLOOKUP(A148,feries!$B$5:$B$31,1,FALSE)),"",IF(VLOOKUP(A148,feries!$B$5:$B$31,1,FALSE)=A148,"férié",""))</f>
        <v/>
      </c>
      <c r="D148" s="31" t="str">
        <f>IF(AND(A148&gt;=scol!$D$18,A148&lt;=scol!$D$19),"PFE1",IF(AND(A148&gt;=scol!$D$20,A148&lt;=scol!$D$21),"PFE2",""))</f>
        <v/>
      </c>
    </row>
    <row r="149" spans="1:4" ht="94.95" customHeight="1" x14ac:dyDescent="0.3">
      <c r="A149" s="59">
        <f t="shared" si="2"/>
        <v>44699</v>
      </c>
      <c r="B149" s="31" t="str">
        <f>IF(ISNA(MATCH(A149,scol!$D$4:$D$15,1))=TRUE,"",IF(MOD(MATCH(A149,scol!$D$4:$D$15,1),2)=1,"vacances",""))</f>
        <v/>
      </c>
      <c r="C149" s="31" t="str">
        <f>IF(ISNA(VLOOKUP(A149,feries!$B$5:$B$31,1,FALSE)),"",IF(VLOOKUP(A149,feries!$B$5:$B$31,1,FALSE)=A149,"férié",""))</f>
        <v/>
      </c>
      <c r="D149" s="31" t="str">
        <f>IF(AND(A149&gt;=scol!$D$18,A149&lt;=scol!$D$19),"PFE1",IF(AND(A149&gt;=scol!$D$20,A149&lt;=scol!$D$21),"PFE2",""))</f>
        <v/>
      </c>
    </row>
    <row r="150" spans="1:4" ht="94.95" customHeight="1" x14ac:dyDescent="0.3">
      <c r="A150" s="59">
        <f t="shared" si="2"/>
        <v>44700</v>
      </c>
      <c r="B150" s="31" t="str">
        <f>IF(ISNA(MATCH(A150,scol!$D$4:$D$15,1))=TRUE,"",IF(MOD(MATCH(A150,scol!$D$4:$D$15,1),2)=1,"vacances",""))</f>
        <v/>
      </c>
      <c r="C150" s="31" t="str">
        <f>IF(ISNA(VLOOKUP(A150,feries!$B$5:$B$31,1,FALSE)),"",IF(VLOOKUP(A150,feries!$B$5:$B$31,1,FALSE)=A150,"férié",""))</f>
        <v/>
      </c>
      <c r="D150" s="31" t="str">
        <f>IF(AND(A150&gt;=scol!$D$18,A150&lt;=scol!$D$19),"PFE1",IF(AND(A150&gt;=scol!$D$20,A150&lt;=scol!$D$21),"PFE2",""))</f>
        <v/>
      </c>
    </row>
    <row r="151" spans="1:4" ht="94.95" customHeight="1" x14ac:dyDescent="0.3">
      <c r="A151" s="59">
        <f t="shared" si="2"/>
        <v>44701</v>
      </c>
      <c r="B151" s="31" t="str">
        <f>IF(ISNA(MATCH(A151,scol!$D$4:$D$15,1))=TRUE,"",IF(MOD(MATCH(A151,scol!$D$4:$D$15,1),2)=1,"vacances",""))</f>
        <v/>
      </c>
      <c r="C151" s="31" t="str">
        <f>IF(ISNA(VLOOKUP(A151,feries!$B$5:$B$31,1,FALSE)),"",IF(VLOOKUP(A151,feries!$B$5:$B$31,1,FALSE)=A151,"férié",""))</f>
        <v/>
      </c>
      <c r="D151" s="31" t="str">
        <f>IF(AND(A151&gt;=scol!$D$18,A151&lt;=scol!$D$19),"PFE1",IF(AND(A151&gt;=scol!$D$20,A151&lt;=scol!$D$21),"PFE2",""))</f>
        <v/>
      </c>
    </row>
    <row r="152" spans="1:4" ht="94.95" customHeight="1" x14ac:dyDescent="0.3">
      <c r="A152" s="59">
        <f t="shared" si="2"/>
        <v>44704</v>
      </c>
      <c r="B152" s="31" t="str">
        <f>IF(ISNA(MATCH(A152,scol!$D$4:$D$15,1))=TRUE,"",IF(MOD(MATCH(A152,scol!$D$4:$D$15,1),2)=1,"vacances",""))</f>
        <v/>
      </c>
      <c r="C152" s="31" t="str">
        <f>IF(ISNA(VLOOKUP(A152,feries!$B$5:$B$31,1,FALSE)),"",IF(VLOOKUP(A152,feries!$B$5:$B$31,1,FALSE)=A152,"férié",""))</f>
        <v/>
      </c>
      <c r="D152" s="31" t="str">
        <f>IF(AND(A152&gt;=scol!$D$18,A152&lt;=scol!$D$19),"PFE1",IF(AND(A152&gt;=scol!$D$20,A152&lt;=scol!$D$21),"PFE2",""))</f>
        <v/>
      </c>
    </row>
    <row r="153" spans="1:4" ht="94.95" customHeight="1" x14ac:dyDescent="0.3">
      <c r="A153" s="59">
        <f t="shared" si="2"/>
        <v>44706</v>
      </c>
      <c r="B153" s="31" t="str">
        <f>IF(ISNA(MATCH(A153,scol!$D$4:$D$15,1))=TRUE,"",IF(MOD(MATCH(A153,scol!$D$4:$D$15,1),2)=1,"vacances",""))</f>
        <v/>
      </c>
      <c r="C153" s="31" t="str">
        <f>IF(ISNA(VLOOKUP(A153,feries!$B$5:$B$31,1,FALSE)),"",IF(VLOOKUP(A153,feries!$B$5:$B$31,1,FALSE)=A153,"férié",""))</f>
        <v/>
      </c>
      <c r="D153" s="31" t="str">
        <f>IF(AND(A153&gt;=scol!$D$18,A153&lt;=scol!$D$19),"PFE1",IF(AND(A153&gt;=scol!$D$20,A153&lt;=scol!$D$21),"PFE2",""))</f>
        <v/>
      </c>
    </row>
    <row r="154" spans="1:4" ht="94.95" customHeight="1" x14ac:dyDescent="0.3">
      <c r="A154" s="59">
        <f t="shared" si="2"/>
        <v>44707</v>
      </c>
      <c r="B154" s="31" t="str">
        <f>IF(ISNA(MATCH(A154,scol!$D$4:$D$15,1))=TRUE,"",IF(MOD(MATCH(A154,scol!$D$4:$D$15,1),2)=1,"vacances",""))</f>
        <v/>
      </c>
      <c r="C154" s="31" t="str">
        <f>IF(ISNA(VLOOKUP(A154,feries!$B$5:$B$31,1,FALSE)),"",IF(VLOOKUP(A154,feries!$B$5:$B$31,1,FALSE)=A154,"férié",""))</f>
        <v/>
      </c>
      <c r="D154" s="31" t="str">
        <f>IF(AND(A154&gt;=scol!$D$18,A154&lt;=scol!$D$19),"PFE1",IF(AND(A154&gt;=scol!$D$20,A154&lt;=scol!$D$21),"PFE2",""))</f>
        <v/>
      </c>
    </row>
    <row r="155" spans="1:4" ht="94.95" customHeight="1" x14ac:dyDescent="0.3">
      <c r="A155" s="59">
        <f t="shared" si="2"/>
        <v>44708</v>
      </c>
      <c r="B155" s="31" t="str">
        <f>IF(ISNA(MATCH(A155,scol!$D$4:$D$15,1))=TRUE,"",IF(MOD(MATCH(A155,scol!$D$4:$D$15,1),2)=1,"vacances",""))</f>
        <v/>
      </c>
      <c r="C155" s="31" t="str">
        <f>IF(ISNA(VLOOKUP(A155,feries!$B$5:$B$31,1,FALSE)),"",IF(VLOOKUP(A155,feries!$B$5:$B$31,1,FALSE)=A155,"férié",""))</f>
        <v>férié</v>
      </c>
      <c r="D155" s="31" t="str">
        <f>IF(AND(A155&gt;=scol!$D$18,A155&lt;=scol!$D$19),"PFE1",IF(AND(A155&gt;=scol!$D$20,A155&lt;=scol!$D$21),"PFE2",""))</f>
        <v/>
      </c>
    </row>
    <row r="156" spans="1:4" ht="94.95" customHeight="1" x14ac:dyDescent="0.3">
      <c r="A156" s="59">
        <f t="shared" si="2"/>
        <v>44711</v>
      </c>
      <c r="B156" s="31" t="str">
        <f>IF(ISNA(MATCH(A156,scol!$D$4:$D$15,1))=TRUE,"",IF(MOD(MATCH(A156,scol!$D$4:$D$15,1),2)=1,"vacances",""))</f>
        <v/>
      </c>
      <c r="C156" s="31" t="str">
        <f>IF(ISNA(VLOOKUP(A156,feries!$B$5:$B$31,1,FALSE)),"",IF(VLOOKUP(A156,feries!$B$5:$B$31,1,FALSE)=A156,"férié",""))</f>
        <v/>
      </c>
      <c r="D156" s="31" t="str">
        <f>IF(AND(A156&gt;=scol!$D$18,A156&lt;=scol!$D$19),"PFE1",IF(AND(A156&gt;=scol!$D$20,A156&lt;=scol!$D$21),"PFE2",""))</f>
        <v>PFE2</v>
      </c>
    </row>
    <row r="157" spans="1:4" ht="94.95" customHeight="1" x14ac:dyDescent="0.3">
      <c r="A157" s="59">
        <f t="shared" si="2"/>
        <v>44713</v>
      </c>
      <c r="B157" s="31" t="str">
        <f>IF(ISNA(MATCH(A157,scol!$D$4:$D$15,1))=TRUE,"",IF(MOD(MATCH(A157,scol!$D$4:$D$15,1),2)=1,"vacances",""))</f>
        <v/>
      </c>
      <c r="C157" s="31" t="str">
        <f>IF(ISNA(VLOOKUP(A157,feries!$B$5:$B$31,1,FALSE)),"",IF(VLOOKUP(A157,feries!$B$5:$B$31,1,FALSE)=A157,"férié",""))</f>
        <v/>
      </c>
      <c r="D157" s="31" t="str">
        <f>IF(AND(A157&gt;=scol!$D$18,A157&lt;=scol!$D$19),"PFE1",IF(AND(A157&gt;=scol!$D$20,A157&lt;=scol!$D$21),"PFE2",""))</f>
        <v>PFE2</v>
      </c>
    </row>
    <row r="158" spans="1:4" ht="94.95" customHeight="1" x14ac:dyDescent="0.3">
      <c r="A158" s="59">
        <f t="shared" si="2"/>
        <v>44714</v>
      </c>
      <c r="B158" s="31" t="str">
        <f>IF(ISNA(MATCH(A158,scol!$D$4:$D$15,1))=TRUE,"",IF(MOD(MATCH(A158,scol!$D$4:$D$15,1),2)=1,"vacances",""))</f>
        <v/>
      </c>
      <c r="C158" s="31" t="str">
        <f>IF(ISNA(VLOOKUP(A158,feries!$B$5:$B$31,1,FALSE)),"",IF(VLOOKUP(A158,feries!$B$5:$B$31,1,FALSE)=A158,"férié",""))</f>
        <v/>
      </c>
      <c r="D158" s="31" t="str">
        <f>IF(AND(A158&gt;=scol!$D$18,A158&lt;=scol!$D$19),"PFE1",IF(AND(A158&gt;=scol!$D$20,A158&lt;=scol!$D$21),"PFE2",""))</f>
        <v>PFE2</v>
      </c>
    </row>
    <row r="159" spans="1:4" ht="94.95" customHeight="1" x14ac:dyDescent="0.3">
      <c r="A159" s="59">
        <f t="shared" si="2"/>
        <v>44715</v>
      </c>
      <c r="B159" s="31" t="str">
        <f>IF(ISNA(MATCH(A159,scol!$D$4:$D$15,1))=TRUE,"",IF(MOD(MATCH(A159,scol!$D$4:$D$15,1),2)=1,"vacances",""))</f>
        <v/>
      </c>
      <c r="C159" s="31" t="str">
        <f>IF(ISNA(VLOOKUP(A159,feries!$B$5:$B$31,1,FALSE)),"",IF(VLOOKUP(A159,feries!$B$5:$B$31,1,FALSE)=A159,"férié",""))</f>
        <v/>
      </c>
      <c r="D159" s="31" t="str">
        <f>IF(AND(A159&gt;=scol!$D$18,A159&lt;=scol!$D$19),"PFE1",IF(AND(A159&gt;=scol!$D$20,A159&lt;=scol!$D$21),"PFE2",""))</f>
        <v>PFE2</v>
      </c>
    </row>
    <row r="160" spans="1:4" ht="94.95" customHeight="1" x14ac:dyDescent="0.3">
      <c r="A160" s="59">
        <f t="shared" si="2"/>
        <v>44718</v>
      </c>
      <c r="B160" s="31" t="str">
        <f>IF(ISNA(MATCH(A160,scol!$D$4:$D$15,1))=TRUE,"",IF(MOD(MATCH(A160,scol!$D$4:$D$15,1),2)=1,"vacances",""))</f>
        <v/>
      </c>
      <c r="C160" s="31" t="str">
        <f>IF(ISNA(VLOOKUP(A160,feries!$B$5:$B$31,1,FALSE)),"",IF(VLOOKUP(A160,feries!$B$5:$B$31,1,FALSE)=A160,"férié",""))</f>
        <v>férié</v>
      </c>
      <c r="D160" s="31" t="str">
        <f>IF(AND(A160&gt;=scol!$D$18,A160&lt;=scol!$D$19),"PFE1",IF(AND(A160&gt;=scol!$D$20,A160&lt;=scol!$D$21),"PFE2",""))</f>
        <v>PFE2</v>
      </c>
    </row>
    <row r="161" spans="1:6 1331:1341" ht="94.95" customHeight="1" x14ac:dyDescent="0.3">
      <c r="A161" s="59">
        <f t="shared" si="2"/>
        <v>44720</v>
      </c>
      <c r="B161" s="31" t="str">
        <f>IF(ISNA(MATCH(A161,scol!$D$4:$D$15,1))=TRUE,"",IF(MOD(MATCH(A161,scol!$D$4:$D$15,1),2)=1,"vacances",""))</f>
        <v/>
      </c>
      <c r="C161" s="31" t="str">
        <f>IF(ISNA(VLOOKUP(A161,feries!$B$5:$B$31,1,FALSE)),"",IF(VLOOKUP(A161,feries!$B$5:$B$31,1,FALSE)=A161,"férié",""))</f>
        <v/>
      </c>
      <c r="D161" s="31" t="str">
        <f>IF(AND(A161&gt;=scol!$D$18,A161&lt;=scol!$D$19),"PFE1",IF(AND(A161&gt;=scol!$D$20,A161&lt;=scol!$D$21),"PFE2",""))</f>
        <v>PFE2</v>
      </c>
    </row>
    <row r="162" spans="1:6 1331:1341" ht="94.95" customHeight="1" x14ac:dyDescent="0.3">
      <c r="A162" s="59">
        <f t="shared" si="2"/>
        <v>44721</v>
      </c>
      <c r="B162" s="31" t="str">
        <f>IF(ISNA(MATCH(A162,scol!$D$4:$D$15,1))=TRUE,"",IF(MOD(MATCH(A162,scol!$D$4:$D$15,1),2)=1,"vacances",""))</f>
        <v/>
      </c>
      <c r="C162" s="31" t="str">
        <f>IF(ISNA(VLOOKUP(A162,feries!$B$5:$B$31,1,FALSE)),"",IF(VLOOKUP(A162,feries!$B$5:$B$31,1,FALSE)=A162,"férié",""))</f>
        <v/>
      </c>
      <c r="D162" s="31" t="str">
        <f>IF(AND(A162&gt;=scol!$D$18,A162&lt;=scol!$D$19),"PFE1",IF(AND(A162&gt;=scol!$D$20,A162&lt;=scol!$D$21),"PFE2",""))</f>
        <v>PFE2</v>
      </c>
    </row>
    <row r="163" spans="1:6 1331:1341" ht="94.95" customHeight="1" x14ac:dyDescent="0.3">
      <c r="A163" s="59">
        <f t="shared" si="2"/>
        <v>44722</v>
      </c>
      <c r="B163" s="31" t="str">
        <f>IF(ISNA(MATCH(A163,scol!$D$4:$D$15,1))=TRUE,"",IF(MOD(MATCH(A163,scol!$D$4:$D$15,1),2)=1,"vacances",""))</f>
        <v/>
      </c>
      <c r="C163" s="31" t="str">
        <f>IF(ISNA(VLOOKUP(A163,feries!$B$5:$B$31,1,FALSE)),"",IF(VLOOKUP(A163,feries!$B$5:$B$31,1,FALSE)=A163,"férié",""))</f>
        <v/>
      </c>
      <c r="D163" s="31" t="str">
        <f>IF(AND(A163&gt;=scol!$D$18,A163&lt;=scol!$D$19),"PFE1",IF(AND(A163&gt;=scol!$D$20,A163&lt;=scol!$D$21),"PFE2",""))</f>
        <v>PFE2</v>
      </c>
    </row>
    <row r="164" spans="1:6 1331:1341" ht="94.95" customHeight="1" x14ac:dyDescent="0.3">
      <c r="A164" s="59">
        <f t="shared" si="2"/>
        <v>44725</v>
      </c>
      <c r="B164" s="31" t="str">
        <f>IF(ISNA(MATCH(A164,scol!$D$4:$D$15,1))=TRUE,"",IF(MOD(MATCH(A164,scol!$D$4:$D$15,1),2)=1,"vacances",""))</f>
        <v/>
      </c>
      <c r="C164" s="31" t="str">
        <f>IF(ISNA(VLOOKUP(A164,feries!$B$5:$B$31,1,FALSE)),"",IF(VLOOKUP(A164,feries!$B$5:$B$31,1,FALSE)=A164,"férié",""))</f>
        <v/>
      </c>
      <c r="D164" s="31" t="str">
        <f>IF(AND(A164&gt;=scol!$D$18,A164&lt;=scol!$D$19),"PFE1",IF(AND(A164&gt;=scol!$D$20,A164&lt;=scol!$D$21),"PFE2",""))</f>
        <v>PFE2</v>
      </c>
    </row>
    <row r="165" spans="1:6 1331:1341" ht="94.95" customHeight="1" x14ac:dyDescent="0.3">
      <c r="A165" s="59">
        <f t="shared" si="2"/>
        <v>44727</v>
      </c>
      <c r="B165" s="31" t="str">
        <f>IF(ISNA(MATCH(A165,scol!$D$4:$D$15,1))=TRUE,"",IF(MOD(MATCH(A165,scol!$D$4:$D$15,1),2)=1,"vacances",""))</f>
        <v/>
      </c>
      <c r="C165" s="31" t="str">
        <f>IF(ISNA(VLOOKUP(A165,feries!$B$5:$B$31,1,FALSE)),"",IF(VLOOKUP(A165,feries!$B$5:$B$31,1,FALSE)=A165,"férié",""))</f>
        <v/>
      </c>
      <c r="D165" s="31" t="str">
        <f>IF(AND(A165&gt;=scol!$D$18,A165&lt;=scol!$D$19),"PFE1",IF(AND(A165&gt;=scol!$D$20,A165&lt;=scol!$D$21),"PFE2",""))</f>
        <v>PFE2</v>
      </c>
    </row>
    <row r="166" spans="1:6 1331:1341" ht="94.95" customHeight="1" x14ac:dyDescent="0.3">
      <c r="A166" s="59">
        <f t="shared" si="2"/>
        <v>44728</v>
      </c>
      <c r="B166" s="31" t="str">
        <f>IF(ISNA(MATCH(A166,scol!$D$4:$D$15,1))=TRUE,"",IF(MOD(MATCH(A166,scol!$D$4:$D$15,1),2)=1,"vacances",""))</f>
        <v/>
      </c>
      <c r="C166" s="31" t="str">
        <f>IF(ISNA(VLOOKUP(A166,feries!$B$5:$B$31,1,FALSE)),"",IF(VLOOKUP(A166,feries!$B$5:$B$31,1,FALSE)=A166,"férié",""))</f>
        <v/>
      </c>
      <c r="D166" s="31" t="str">
        <f>IF(AND(A166&gt;=scol!$D$18,A166&lt;=scol!$D$19),"PFE1",IF(AND(A166&gt;=scol!$D$20,A166&lt;=scol!$D$21),"PFE2",""))</f>
        <v>PFE2</v>
      </c>
    </row>
    <row r="167" spans="1:6 1331:1341" ht="94.95" customHeight="1" x14ac:dyDescent="0.3">
      <c r="A167" s="59">
        <f t="shared" si="2"/>
        <v>44729</v>
      </c>
      <c r="B167" s="31" t="str">
        <f>IF(ISNA(MATCH(A167,scol!$D$4:$D$15,1))=TRUE,"",IF(MOD(MATCH(A167,scol!$D$4:$D$15,1),2)=1,"vacances",""))</f>
        <v/>
      </c>
      <c r="C167" s="31" t="str">
        <f>IF(ISNA(VLOOKUP(A167,feries!$B$5:$B$31,1,FALSE)),"",IF(VLOOKUP(A167,feries!$B$5:$B$31,1,FALSE)=A167,"férié",""))</f>
        <v/>
      </c>
      <c r="D167" s="31" t="str">
        <f>IF(AND(A167&gt;=scol!$D$18,A167&lt;=scol!$D$19),"PFE1",IF(AND(A167&gt;=scol!$D$20,A167&lt;=scol!$D$21),"PFE2",""))</f>
        <v>PFE2</v>
      </c>
    </row>
    <row r="168" spans="1:6 1331:1341" ht="94.95" customHeight="1" x14ac:dyDescent="0.3">
      <c r="A168" s="59">
        <f t="shared" si="2"/>
        <v>44732</v>
      </c>
      <c r="B168" s="31" t="str">
        <f>IF(ISNA(MATCH(A168,scol!$D$4:$D$15,1))=TRUE,"",IF(MOD(MATCH(A168,scol!$D$4:$D$15,1),2)=1,"vacances",""))</f>
        <v/>
      </c>
      <c r="C168" s="31" t="str">
        <f>IF(ISNA(VLOOKUP(A168,feries!$B$5:$B$31,1,FALSE)),"",IF(VLOOKUP(A168,feries!$B$5:$B$31,1,FALSE)=A168,"férié",""))</f>
        <v/>
      </c>
      <c r="D168" s="31" t="str">
        <f>IF(AND(A168&gt;=scol!$D$18,A168&lt;=scol!$D$19),"PFE1",IF(AND(A168&gt;=scol!$D$20,A168&lt;=scol!$D$21),"PFE2",""))</f>
        <v>PFE2</v>
      </c>
    </row>
    <row r="169" spans="1:6 1331:1341" ht="94.95" customHeight="1" x14ac:dyDescent="0.3">
      <c r="A169" s="59">
        <f t="shared" si="2"/>
        <v>44734</v>
      </c>
      <c r="B169" s="31" t="str">
        <f>IF(ISNA(MATCH(A169,scol!$D$4:$D$15,1))=TRUE,"",IF(MOD(MATCH(A169,scol!$D$4:$D$15,1),2)=1,"vacances",""))</f>
        <v/>
      </c>
      <c r="C169" s="31" t="str">
        <f>IF(ISNA(VLOOKUP(A169,feries!$B$5:$B$31,1,FALSE)),"",IF(VLOOKUP(A169,feries!$B$5:$B$31,1,FALSE)=A169,"férié",""))</f>
        <v/>
      </c>
      <c r="D169" s="31" t="str">
        <f>IF(AND(A169&gt;=scol!$D$18,A169&lt;=scol!$D$19),"PFE1",IF(AND(A169&gt;=scol!$D$20,A169&lt;=scol!$D$21),"PFE2",""))</f>
        <v>PFE2</v>
      </c>
    </row>
    <row r="170" spans="1:6 1331:1341" ht="94.95" customHeight="1" x14ac:dyDescent="0.3">
      <c r="A170" s="59">
        <f t="shared" si="2"/>
        <v>44735</v>
      </c>
      <c r="B170" s="31" t="str">
        <f>IF(ISNA(MATCH(A170,scol!$D$4:$D$15,1))=TRUE,"",IF(MOD(MATCH(A170,scol!$D$4:$D$15,1),2)=1,"vacances",""))</f>
        <v/>
      </c>
      <c r="C170" s="31" t="str">
        <f>IF(ISNA(VLOOKUP(A170,feries!$B$5:$B$31,1,FALSE)),"",IF(VLOOKUP(A170,feries!$B$5:$B$31,1,FALSE)=A170,"férié",""))</f>
        <v/>
      </c>
      <c r="D170" s="31" t="str">
        <f>IF(AND(A170&gt;=scol!$D$18,A170&lt;=scol!$D$19),"PFE1",IF(AND(A170&gt;=scol!$D$20,A170&lt;=scol!$D$21),"PFE2",""))</f>
        <v>PFE2</v>
      </c>
    </row>
    <row r="171" spans="1:6 1331:1341" ht="94.95" customHeight="1" x14ac:dyDescent="0.3">
      <c r="A171" s="59">
        <f t="shared" si="2"/>
        <v>44736</v>
      </c>
      <c r="B171" s="31" t="str">
        <f>IF(ISNA(MATCH(A171,scol!$D$4:$D$15,1))=TRUE,"",IF(MOD(MATCH(A171,scol!$D$4:$D$15,1),2)=1,"vacances",""))</f>
        <v/>
      </c>
      <c r="C171" s="31" t="str">
        <f>IF(ISNA(VLOOKUP(A171,feries!$B$5:$B$31,1,FALSE)),"",IF(VLOOKUP(A171,feries!$B$5:$B$31,1,FALSE)=A171,"férié",""))</f>
        <v/>
      </c>
      <c r="D171" s="31" t="str">
        <f>IF(AND(A171&gt;=scol!$D$18,A171&lt;=scol!$D$19),"PFE1",IF(AND(A171&gt;=scol!$D$20,A171&lt;=scol!$D$21),"PFE2",""))</f>
        <v>PFE2</v>
      </c>
    </row>
    <row r="172" spans="1:6 1331:1341" ht="94.95" customHeight="1" x14ac:dyDescent="0.3">
      <c r="A172" s="59">
        <f t="shared" si="2"/>
        <v>44739</v>
      </c>
      <c r="B172" s="31" t="str">
        <f>IF(ISNA(MATCH(A172,scol!$D$4:$D$15,1))=TRUE,"",IF(MOD(MATCH(A172,scol!$D$4:$D$15,1),2)=1,"vacances",""))</f>
        <v/>
      </c>
      <c r="C172" s="31" t="str">
        <f>IF(ISNA(VLOOKUP(A172,feries!$B$5:$B$31,1,FALSE)),"",IF(VLOOKUP(A172,feries!$B$5:$B$31,1,FALSE)=A172,"férié",""))</f>
        <v/>
      </c>
      <c r="D172" s="31" t="str">
        <f>IF(AND(A172&gt;=scol!$D$18,A172&lt;=scol!$D$19),"PFE1",IF(AND(A172&gt;=scol!$D$20,A172&lt;=scol!$D$21),"PFE2",""))</f>
        <v/>
      </c>
    </row>
    <row r="173" spans="1:6 1331:1341" ht="94.95" customHeight="1" x14ac:dyDescent="0.3">
      <c r="A173" s="59">
        <f t="shared" si="2"/>
        <v>44741</v>
      </c>
      <c r="B173" s="31" t="str">
        <f>IF(ISNA(MATCH(A173,scol!$D$4:$D$15,1))=TRUE,"",IF(MOD(MATCH(A173,scol!$D$4:$D$15,1),2)=1,"vacances",""))</f>
        <v/>
      </c>
      <c r="C173" s="31" t="str">
        <f>IF(ISNA(VLOOKUP(A173,feries!$B$5:$B$31,1,FALSE)),"",IF(VLOOKUP(A173,feries!$B$5:$B$31,1,FALSE)=A173,"férié",""))</f>
        <v/>
      </c>
      <c r="D173" s="31" t="str">
        <f>IF(AND(A173&gt;=scol!$D$18,A173&lt;=scol!$D$19),"PFE1",IF(AND(A173&gt;=scol!$D$20,A173&lt;=scol!$D$21),"PFE2",""))</f>
        <v/>
      </c>
    </row>
    <row r="174" spans="1:6 1331:1341" ht="94.95" customHeight="1" x14ac:dyDescent="0.3">
      <c r="A174" s="59">
        <f t="shared" si="2"/>
        <v>44742</v>
      </c>
      <c r="B174" s="31" t="str">
        <f>IF(ISNA(MATCH(A174,scol!$D$4:$D$15,1))=TRUE,"",IF(MOD(MATCH(A174,scol!$D$4:$D$15,1),2)=1,"vacances",""))</f>
        <v/>
      </c>
      <c r="C174" s="31" t="str">
        <f>IF(ISNA(VLOOKUP(A174,feries!$B$5:$B$31,1,FALSE)),"",IF(VLOOKUP(A174,feries!$B$5:$B$31,1,FALSE)=A174,"férié",""))</f>
        <v/>
      </c>
      <c r="D174" s="31" t="str">
        <f>IF(AND(A174&gt;=scol!$D$18,A174&lt;=scol!$D$19),"PFE1",IF(AND(A174&gt;=scol!$D$20,A174&lt;=scol!$D$21),"PFE2",""))</f>
        <v/>
      </c>
    </row>
    <row r="175" spans="1:6 1331:1341" ht="94.95" customHeight="1" x14ac:dyDescent="0.3">
      <c r="A175" s="59">
        <f t="shared" si="2"/>
        <v>44743</v>
      </c>
      <c r="B175" s="31" t="str">
        <f>IF(ISNA(MATCH(A175,scol!$D$4:$D$15,1))=TRUE,"",IF(MOD(MATCH(A175,scol!$D$4:$D$15,1),2)=1,"vacances",""))</f>
        <v/>
      </c>
      <c r="C175" s="31" t="str">
        <f>IF(ISNA(VLOOKUP(A175,feries!$B$5:$B$31,1,FALSE)),"",IF(VLOOKUP(A175,feries!$B$5:$B$31,1,FALSE)=A175,"férié",""))</f>
        <v/>
      </c>
      <c r="D175" s="31" t="str">
        <f>IF(AND(A175&gt;=scol!$D$18,A175&lt;=scol!$D$19),"PFE1",IF(AND(A175&gt;=scol!$D$20,A175&lt;=scol!$D$21),"PFE2",""))</f>
        <v/>
      </c>
    </row>
    <row r="176" spans="1:6 1331:1341" s="56" customFormat="1" ht="94.95" customHeight="1" x14ac:dyDescent="0.3">
      <c r="A176" s="59">
        <f t="shared" si="2"/>
        <v>44746</v>
      </c>
      <c r="B176" s="31" t="str">
        <f>IF(ISNA(MATCH(A176,scol!$D$4:$D$15,1))=TRUE,"",IF(MOD(MATCH(A176,scol!$D$4:$D$15,1),2)=1,"vacances",""))</f>
        <v/>
      </c>
      <c r="C176" s="31" t="str">
        <f>IF(ISNA(VLOOKUP(A176,feries!$B$5:$B$31,1,FALSE)),"",IF(VLOOKUP(A176,feries!$B$5:$B$31,1,FALSE)=A176,"férié",""))</f>
        <v/>
      </c>
      <c r="D176" s="31" t="str">
        <f>IF(AND(A176&gt;=scol!$D$18,A176&lt;=scol!$D$19),"PFE1",IF(AND(A176&gt;=scol!$D$20,A176&lt;=scol!$D$21),"PFE2",""))</f>
        <v/>
      </c>
      <c r="E176" s="31"/>
      <c r="F176" s="57"/>
      <c r="AYE176" s="35"/>
      <c r="AYF176" s="34"/>
      <c r="AYG176" s="34"/>
      <c r="AYH176" s="34"/>
      <c r="AYI176" s="34"/>
      <c r="AYJ176" s="34"/>
      <c r="AYK176" s="34"/>
      <c r="AYL176" s="34"/>
      <c r="AYM176" s="34"/>
      <c r="AYN176" s="34"/>
      <c r="AYO176" s="57"/>
    </row>
    <row r="177" spans="1:5" s="34" customFormat="1" x14ac:dyDescent="0.3">
      <c r="A177" s="40"/>
      <c r="B177" s="40"/>
      <c r="C177" s="40"/>
      <c r="E177" s="40"/>
    </row>
    <row r="178" spans="1:5" s="34" customFormat="1" x14ac:dyDescent="0.3">
      <c r="A178" s="40"/>
      <c r="B178" s="40"/>
      <c r="C178" s="40"/>
      <c r="E178" s="40"/>
    </row>
    <row r="179" spans="1:5" s="34" customFormat="1" x14ac:dyDescent="0.3">
      <c r="A179" s="40"/>
      <c r="B179" s="40"/>
      <c r="C179" s="40"/>
      <c r="E179" s="40"/>
    </row>
    <row r="180" spans="1:5" s="34" customFormat="1" x14ac:dyDescent="0.3">
      <c r="A180" s="40"/>
      <c r="B180" s="40"/>
      <c r="C180" s="40"/>
      <c r="E180" s="40"/>
    </row>
    <row r="181" spans="1:5" s="34" customFormat="1" x14ac:dyDescent="0.3">
      <c r="A181" s="40"/>
      <c r="B181" s="40"/>
      <c r="C181" s="40"/>
      <c r="E181" s="40"/>
    </row>
    <row r="182" spans="1:5" s="34" customFormat="1" x14ac:dyDescent="0.3">
      <c r="A182" s="40"/>
      <c r="B182" s="40"/>
      <c r="C182" s="40"/>
      <c r="E182" s="40"/>
    </row>
    <row r="183" spans="1:5" s="34" customFormat="1" x14ac:dyDescent="0.3">
      <c r="A183" s="40"/>
      <c r="B183" s="40"/>
      <c r="C183" s="40"/>
      <c r="E183" s="40"/>
    </row>
    <row r="184" spans="1:5" s="34" customFormat="1" x14ac:dyDescent="0.3">
      <c r="A184" s="40"/>
      <c r="B184" s="40"/>
      <c r="C184" s="40"/>
      <c r="E184" s="40"/>
    </row>
    <row r="185" spans="1:5" s="34" customFormat="1" x14ac:dyDescent="0.3">
      <c r="A185" s="40"/>
      <c r="B185" s="40"/>
      <c r="C185" s="40"/>
      <c r="E185" s="40"/>
    </row>
    <row r="186" spans="1:5" s="34" customFormat="1" x14ac:dyDescent="0.3">
      <c r="A186" s="40"/>
      <c r="B186" s="40"/>
      <c r="C186" s="40"/>
      <c r="E186" s="40"/>
    </row>
    <row r="187" spans="1:5" s="34" customFormat="1" x14ac:dyDescent="0.3">
      <c r="A187" s="40"/>
      <c r="B187" s="40"/>
      <c r="C187" s="40"/>
      <c r="E187" s="40"/>
    </row>
    <row r="188" spans="1:5" s="34" customFormat="1" x14ac:dyDescent="0.3">
      <c r="A188" s="40"/>
      <c r="B188" s="40"/>
      <c r="C188" s="40"/>
      <c r="E188" s="40"/>
    </row>
    <row r="189" spans="1:5" s="34" customFormat="1" x14ac:dyDescent="0.3">
      <c r="A189" s="40"/>
      <c r="B189" s="40"/>
      <c r="C189" s="40"/>
      <c r="E189" s="40"/>
    </row>
    <row r="190" spans="1:5" s="34" customFormat="1" x14ac:dyDescent="0.3">
      <c r="A190" s="40"/>
      <c r="B190" s="40"/>
      <c r="C190" s="40"/>
      <c r="E190" s="40"/>
    </row>
    <row r="191" spans="1:5" s="34" customFormat="1" x14ac:dyDescent="0.3">
      <c r="A191" s="40"/>
      <c r="B191" s="40"/>
      <c r="C191" s="40"/>
      <c r="E191" s="40"/>
    </row>
    <row r="192" spans="1:5" s="34" customFormat="1" x14ac:dyDescent="0.3">
      <c r="A192" s="40"/>
      <c r="B192" s="40"/>
      <c r="C192" s="40"/>
      <c r="E192" s="40"/>
    </row>
    <row r="193" spans="1:5" s="34" customFormat="1" x14ac:dyDescent="0.3">
      <c r="A193" s="40"/>
      <c r="B193" s="40"/>
      <c r="C193" s="40"/>
      <c r="E193" s="40"/>
    </row>
    <row r="194" spans="1:5" s="34" customFormat="1" x14ac:dyDescent="0.3">
      <c r="A194" s="40"/>
      <c r="B194" s="40"/>
      <c r="C194" s="40"/>
      <c r="E194" s="40"/>
    </row>
    <row r="195" spans="1:5" s="34" customFormat="1" x14ac:dyDescent="0.3">
      <c r="A195" s="40"/>
      <c r="B195" s="40"/>
      <c r="C195" s="40"/>
      <c r="E195" s="40"/>
    </row>
    <row r="196" spans="1:5" s="34" customFormat="1" x14ac:dyDescent="0.3">
      <c r="A196" s="40"/>
      <c r="B196" s="40"/>
      <c r="C196" s="40"/>
      <c r="E196" s="40"/>
    </row>
    <row r="197" spans="1:5" s="34" customFormat="1" x14ac:dyDescent="0.3">
      <c r="A197" s="40"/>
      <c r="B197" s="40"/>
      <c r="C197" s="40"/>
      <c r="E197" s="40"/>
    </row>
    <row r="198" spans="1:5" s="34" customFormat="1" x14ac:dyDescent="0.3">
      <c r="A198" s="40"/>
      <c r="B198" s="40"/>
      <c r="C198" s="40"/>
      <c r="E198" s="40"/>
    </row>
    <row r="199" spans="1:5" s="34" customFormat="1" x14ac:dyDescent="0.3">
      <c r="A199" s="40"/>
      <c r="B199" s="40"/>
      <c r="C199" s="40"/>
      <c r="E199" s="40"/>
    </row>
    <row r="200" spans="1:5" s="34" customFormat="1" x14ac:dyDescent="0.3">
      <c r="A200" s="40"/>
      <c r="B200" s="40"/>
      <c r="C200" s="40"/>
      <c r="E200" s="40"/>
    </row>
    <row r="201" spans="1:5" s="34" customFormat="1" x14ac:dyDescent="0.3">
      <c r="A201" s="40"/>
      <c r="B201" s="40"/>
      <c r="C201" s="40"/>
      <c r="E201" s="40"/>
    </row>
    <row r="202" spans="1:5" s="34" customFormat="1" x14ac:dyDescent="0.3">
      <c r="A202" s="40"/>
      <c r="B202" s="40"/>
      <c r="C202" s="40"/>
      <c r="E202" s="40"/>
    </row>
    <row r="203" spans="1:5" s="34" customFormat="1" x14ac:dyDescent="0.3">
      <c r="A203" s="40"/>
      <c r="B203" s="40"/>
      <c r="C203" s="40"/>
      <c r="E203" s="40"/>
    </row>
    <row r="204" spans="1:5" s="34" customFormat="1" x14ac:dyDescent="0.3">
      <c r="A204" s="40"/>
      <c r="B204" s="40"/>
      <c r="C204" s="40"/>
      <c r="E204" s="40"/>
    </row>
    <row r="205" spans="1:5" s="34" customFormat="1" x14ac:dyDescent="0.3">
      <c r="A205" s="40"/>
      <c r="B205" s="40"/>
      <c r="C205" s="40"/>
      <c r="E205" s="40"/>
    </row>
    <row r="206" spans="1:5" s="34" customFormat="1" x14ac:dyDescent="0.3">
      <c r="A206" s="40"/>
      <c r="B206" s="40"/>
      <c r="C206" s="40"/>
      <c r="E206" s="40"/>
    </row>
    <row r="207" spans="1:5" s="34" customFormat="1" x14ac:dyDescent="0.3">
      <c r="A207" s="40"/>
      <c r="B207" s="40"/>
      <c r="C207" s="40"/>
      <c r="E207" s="40"/>
    </row>
    <row r="208" spans="1:5" s="34" customFormat="1" x14ac:dyDescent="0.3">
      <c r="A208" s="40"/>
      <c r="B208" s="40"/>
      <c r="C208" s="40"/>
      <c r="E208" s="40"/>
    </row>
    <row r="209" spans="1:6 1331:1341" s="34" customFormat="1" x14ac:dyDescent="0.3">
      <c r="A209" s="40"/>
      <c r="B209" s="40"/>
      <c r="C209" s="40"/>
      <c r="E209" s="40"/>
    </row>
    <row r="210" spans="1:6 1331:1341" s="34" customFormat="1" x14ac:dyDescent="0.3">
      <c r="A210" s="40"/>
      <c r="B210" s="40"/>
      <c r="C210" s="40"/>
      <c r="E210" s="40"/>
    </row>
    <row r="211" spans="1:6 1331:1341" s="34" customFormat="1" x14ac:dyDescent="0.3">
      <c r="A211" s="40"/>
      <c r="B211" s="40"/>
      <c r="C211" s="40"/>
      <c r="E211" s="40"/>
    </row>
    <row r="212" spans="1:6 1331:1341" s="34" customFormat="1" x14ac:dyDescent="0.3">
      <c r="A212" s="40"/>
      <c r="B212" s="40"/>
      <c r="C212" s="40"/>
      <c r="E212" s="40"/>
    </row>
    <row r="213" spans="1:6 1331:1341" s="54" customFormat="1" x14ac:dyDescent="0.3">
      <c r="A213" s="45"/>
      <c r="B213" s="53"/>
      <c r="C213" s="53"/>
      <c r="E213" s="31"/>
      <c r="F213" s="55"/>
      <c r="AYE213" s="35"/>
      <c r="AYF213" s="34"/>
      <c r="AYG213" s="34"/>
      <c r="AYH213" s="34"/>
      <c r="AYI213" s="34"/>
      <c r="AYJ213" s="34"/>
      <c r="AYK213" s="34"/>
      <c r="AYL213" s="34"/>
      <c r="AYM213" s="34"/>
      <c r="AYN213" s="34"/>
      <c r="AYO213" s="55"/>
    </row>
  </sheetData>
  <conditionalFormatting sqref="B2:C176">
    <cfRule type="cellIs" dxfId="176" priority="61" operator="equal">
      <formula>"vacances"</formula>
    </cfRule>
  </conditionalFormatting>
  <conditionalFormatting sqref="D2:D176">
    <cfRule type="cellIs" dxfId="175" priority="58" operator="equal">
      <formula>"PFE2"</formula>
    </cfRule>
    <cfRule type="cellIs" dxfId="174" priority="59" operator="equal">
      <formula>"PFE1"</formula>
    </cfRule>
    <cfRule type="cellIs" dxfId="173" priority="60" operator="equal">
      <formula>"vacances"</formula>
    </cfRule>
  </conditionalFormatting>
  <conditionalFormatting sqref="A2">
    <cfRule type="expression" dxfId="172" priority="48">
      <formula>MONTH(A2)=6</formula>
    </cfRule>
    <cfRule type="expression" dxfId="171" priority="49">
      <formula>MONTH(A2)=5</formula>
    </cfRule>
    <cfRule type="expression" dxfId="170" priority="50">
      <formula>MONTH(A2)=4</formula>
    </cfRule>
    <cfRule type="expression" dxfId="169" priority="51">
      <formula>MONTH(A2)=3</formula>
    </cfRule>
    <cfRule type="expression" dxfId="168" priority="52">
      <formula>MONTH(A2)=2</formula>
    </cfRule>
    <cfRule type="expression" dxfId="167" priority="53">
      <formula>MONTH(A2)=1</formula>
    </cfRule>
    <cfRule type="expression" dxfId="166" priority="54">
      <formula>MONTH(A2)=12</formula>
    </cfRule>
    <cfRule type="expression" dxfId="165" priority="55">
      <formula>MONTH(A2)=11</formula>
    </cfRule>
    <cfRule type="expression" dxfId="164" priority="56">
      <formula>MONTH(A2)=10</formula>
    </cfRule>
    <cfRule type="expression" dxfId="163" priority="57">
      <formula>MONTH(A2)=9</formula>
    </cfRule>
  </conditionalFormatting>
  <conditionalFormatting sqref="A3:A46">
    <cfRule type="expression" dxfId="162" priority="38">
      <formula>MONTH(A3)=6</formula>
    </cfRule>
    <cfRule type="expression" dxfId="161" priority="39">
      <formula>MONTH(A3)=5</formula>
    </cfRule>
    <cfRule type="expression" dxfId="160" priority="40">
      <formula>MONTH(A3)=4</formula>
    </cfRule>
    <cfRule type="expression" dxfId="159" priority="41">
      <formula>MONTH(A3)=3</formula>
    </cfRule>
    <cfRule type="expression" dxfId="158" priority="42">
      <formula>MONTH(A3)=2</formula>
    </cfRule>
    <cfRule type="expression" dxfId="157" priority="43">
      <formula>MONTH(A3)=1</formula>
    </cfRule>
    <cfRule type="expression" dxfId="156" priority="44">
      <formula>MONTH(A3)=12</formula>
    </cfRule>
    <cfRule type="expression" dxfId="155" priority="45">
      <formula>MONTH(A3)=11</formula>
    </cfRule>
    <cfRule type="expression" dxfId="154" priority="46">
      <formula>MONTH(A3)=10</formula>
    </cfRule>
    <cfRule type="expression" dxfId="153" priority="47">
      <formula>MONTH(A3)=9</formula>
    </cfRule>
  </conditionalFormatting>
  <conditionalFormatting sqref="A47">
    <cfRule type="expression" dxfId="152" priority="28">
      <formula>MONTH(A47)=6</formula>
    </cfRule>
    <cfRule type="expression" dxfId="151" priority="29">
      <formula>MONTH(A47)=5</formula>
    </cfRule>
    <cfRule type="expression" dxfId="150" priority="30">
      <formula>MONTH(A47)=4</formula>
    </cfRule>
    <cfRule type="expression" dxfId="149" priority="31">
      <formula>MONTH(A47)=3</formula>
    </cfRule>
    <cfRule type="expression" dxfId="148" priority="32">
      <formula>MONTH(A47)=2</formula>
    </cfRule>
    <cfRule type="expression" dxfId="147" priority="33">
      <formula>MONTH(A47)=1</formula>
    </cfRule>
    <cfRule type="expression" dxfId="146" priority="34">
      <formula>MONTH(A47)=12</formula>
    </cfRule>
    <cfRule type="expression" dxfId="145" priority="35">
      <formula>MONTH(A47)=11</formula>
    </cfRule>
    <cfRule type="expression" dxfId="144" priority="36">
      <formula>MONTH(A47)=10</formula>
    </cfRule>
    <cfRule type="expression" dxfId="143" priority="37">
      <formula>MONTH(A47)=9</formula>
    </cfRule>
  </conditionalFormatting>
  <conditionalFormatting sqref="A48:A176">
    <cfRule type="expression" dxfId="142" priority="18">
      <formula>MONTH(A48)=6</formula>
    </cfRule>
    <cfRule type="expression" dxfId="141" priority="19">
      <formula>MONTH(A48)=5</formula>
    </cfRule>
    <cfRule type="expression" dxfId="140" priority="20">
      <formula>MONTH(A48)=4</formula>
    </cfRule>
    <cfRule type="expression" dxfId="139" priority="21">
      <formula>MONTH(A48)=3</formula>
    </cfRule>
    <cfRule type="expression" dxfId="138" priority="22">
      <formula>MONTH(A48)=2</formula>
    </cfRule>
    <cfRule type="expression" dxfId="137" priority="23">
      <formula>MONTH(A48)=1</formula>
    </cfRule>
    <cfRule type="expression" dxfId="136" priority="24">
      <formula>MONTH(A48)=12</formula>
    </cfRule>
    <cfRule type="expression" dxfId="135" priority="25">
      <formula>MONTH(A48)=11</formula>
    </cfRule>
    <cfRule type="expression" dxfId="134" priority="26">
      <formula>MONTH(A48)=10</formula>
    </cfRule>
    <cfRule type="expression" dxfId="133" priority="27">
      <formula>MONTH(A48)=9</formula>
    </cfRule>
  </conditionalFormatting>
  <conditionalFormatting sqref="C1:C1048576">
    <cfRule type="cellIs" dxfId="132" priority="17" operator="equal">
      <formula>"férié"</formula>
    </cfRule>
  </conditionalFormatting>
  <conditionalFormatting sqref="E31">
    <cfRule type="expression" dxfId="131" priority="10">
      <formula>$B31="vacances"</formula>
    </cfRule>
  </conditionalFormatting>
  <conditionalFormatting sqref="E2">
    <cfRule type="expression" dxfId="130" priority="3">
      <formula>$C2="férié"</formula>
    </cfRule>
    <cfRule type="expression" dxfId="129" priority="8">
      <formula>$B2="vacances"</formula>
    </cfRule>
  </conditionalFormatting>
  <conditionalFormatting sqref="E3:E176">
    <cfRule type="expression" dxfId="128" priority="4">
      <formula>$B3="vacances"</formula>
    </cfRule>
  </conditionalFormatting>
  <conditionalFormatting sqref="E3:E176">
    <cfRule type="expression" dxfId="127" priority="1">
      <formula>$C3="férié"</formula>
    </cfRule>
    <cfRule type="expression" dxfId="126" priority="2">
      <formula>$B3="vacances"</formula>
    </cfRule>
  </conditionalFormatting>
  <pageMargins left="0.39370078740157483" right="0.39370078740157483" top="0.39370078740157483" bottom="0.39370078740157483" header="0" footer="3.149606299212598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17D4-B992-408D-AF43-42AD413593EE}">
  <sheetPr>
    <tabColor rgb="FF00B0F0"/>
  </sheetPr>
  <dimension ref="A1:AYP212"/>
  <sheetViews>
    <sheetView workbookViewId="0">
      <pane ySplit="1" topLeftCell="A49" activePane="bottomLeft" state="frozen"/>
      <selection pane="bottomLeft" activeCell="E32" sqref="E32"/>
    </sheetView>
  </sheetViews>
  <sheetFormatPr baseColWidth="10" defaultRowHeight="14.4" x14ac:dyDescent="0.3"/>
  <cols>
    <col min="1" max="1" width="15.109375" style="45" bestFit="1" customWidth="1"/>
    <col min="2" max="2" width="10.21875" style="31" bestFit="1" customWidth="1"/>
    <col min="3" max="3" width="6.5546875" style="31" bestFit="1" customWidth="1"/>
    <col min="4" max="4" width="7.44140625" style="32" bestFit="1" customWidth="1"/>
    <col min="5" max="5" width="95.44140625" customWidth="1"/>
    <col min="6" max="1331" width="0" style="32" hidden="1" customWidth="1"/>
    <col min="1332" max="1332" width="16.5546875" style="35" bestFit="1" customWidth="1"/>
    <col min="1333" max="1341" width="11.5546875" style="34"/>
    <col min="1342" max="1342" width="11.5546875" style="33"/>
    <col min="1343" max="16384" width="11.5546875" style="32"/>
  </cols>
  <sheetData>
    <row r="1" spans="1:5 1332:1332" x14ac:dyDescent="0.3">
      <c r="A1" s="31" t="s">
        <v>24</v>
      </c>
      <c r="B1" s="31" t="s">
        <v>25</v>
      </c>
      <c r="C1" s="31" t="s">
        <v>57</v>
      </c>
      <c r="D1" s="31" t="s">
        <v>26</v>
      </c>
      <c r="E1" s="32"/>
    </row>
    <row r="2" spans="1:5 1332:1332" ht="94.95" customHeight="1" x14ac:dyDescent="0.3">
      <c r="A2" s="59">
        <f>scol!$G$4</f>
        <v>44441</v>
      </c>
      <c r="B2" s="31" t="str">
        <f>IF(ISNA(MATCH(A2,scol!$D$4:$D$15,1))=TRUE,"",IF(MOD(MATCH(A2,scol!$D$4:$D$15,1),2)=1,"vacances",""))</f>
        <v/>
      </c>
      <c r="C2" s="31" t="str">
        <f>IF(ISNA(VLOOKUP(A2,feries!$B$5:$B$31,1,FALSE)),"",IF(VLOOKUP(A2,feries!$B$5:$B$31,1,FALSE)=A2,"férié",""))</f>
        <v/>
      </c>
      <c r="D2" s="31" t="str">
        <f>IF(AND(A2&gt;=scol!$D$32,A2&lt;=scol!$D$33),"PFE1",IF(AND(A2&gt;=scol!$D$34,A2&lt;=scol!$D$35),"PFE2",""))</f>
        <v/>
      </c>
      <c r="E2" s="31"/>
    </row>
    <row r="3" spans="1:5 1332:1332" ht="94.95" customHeight="1" x14ac:dyDescent="0.3">
      <c r="A3" s="59">
        <f>IF(WEEKDAY(A2,2)=1,A2+7,IF(WEEKDAY(A2,2)=2,A2+6,IF(WEEKDAY(A2,2)=3,A2+5,IF(WEEKDAY(A2,2)=4,A2+4,A2+3))))</f>
        <v>44445</v>
      </c>
      <c r="B3" s="31" t="str">
        <f>IF(ISNA(MATCH(A3,scol!$D$4:$D$15,1))=TRUE,"",IF(MOD(MATCH(A3,scol!$D$4:$D$15,1),2)=1,"vacances",""))</f>
        <v/>
      </c>
      <c r="C3" s="31" t="str">
        <f>IF(ISNA(VLOOKUP(A3,feries!$B$5:$B$31,1,FALSE)),"",IF(VLOOKUP(A3,feries!$B$5:$B$31,1,FALSE)=A3,"férié",""))</f>
        <v/>
      </c>
      <c r="D3" s="31" t="str">
        <f>IF(AND(A3&gt;=scol!$D$32,A3&lt;=scol!$D$33),"PFE1",IF(AND(A3&gt;=scol!$D$34,A3&lt;=scol!$D$35),"PFE2",""))</f>
        <v/>
      </c>
      <c r="E3" s="31"/>
      <c r="AYF3" s="36" t="s">
        <v>27</v>
      </c>
    </row>
    <row r="4" spans="1:5 1332:1332" ht="94.95" customHeight="1" x14ac:dyDescent="0.3">
      <c r="A4" s="59">
        <f t="shared" ref="A4:A46" si="0">IF(WEEKDAY(A3,2)=1,A3+7,IF(WEEKDAY(A3,2)=2,A3+6,IF(WEEKDAY(A3,2)=3,A3+5,IF(WEEKDAY(A3,2)=4,A3+4,A3+3))))</f>
        <v>44452</v>
      </c>
      <c r="B4" s="31" t="str">
        <f>IF(ISNA(MATCH(A4,scol!$D$4:$D$15,1))=TRUE,"",IF(MOD(MATCH(A4,scol!$D$4:$D$15,1),2)=1,"vacances",""))</f>
        <v/>
      </c>
      <c r="C4" s="31" t="str">
        <f>IF(ISNA(VLOOKUP(A4,feries!$B$5:$B$31,1,FALSE)),"",IF(VLOOKUP(A4,feries!$B$5:$B$31,1,FALSE)=A4,"férié",""))</f>
        <v/>
      </c>
      <c r="D4" s="31" t="str">
        <f>IF(AND(A4&gt;=scol!$D$32,A4&lt;=scol!$D$33),"PFE1",IF(AND(A4&gt;=scol!$D$34,A4&lt;=scol!$D$35),"PFE2",""))</f>
        <v/>
      </c>
      <c r="E4" s="31"/>
    </row>
    <row r="5" spans="1:5 1332:1332" ht="94.95" customHeight="1" x14ac:dyDescent="0.3">
      <c r="A5" s="59">
        <f t="shared" si="0"/>
        <v>44459</v>
      </c>
      <c r="B5" s="31" t="str">
        <f>IF(ISNA(MATCH(A5,scol!$D$4:$D$15,1))=TRUE,"",IF(MOD(MATCH(A5,scol!$D$4:$D$15,1),2)=1,"vacances",""))</f>
        <v/>
      </c>
      <c r="C5" s="31" t="str">
        <f>IF(ISNA(VLOOKUP(A5,feries!$B$5:$B$31,1,FALSE)),"",IF(VLOOKUP(A5,feries!$B$5:$B$31,1,FALSE)=A5,"férié",""))</f>
        <v/>
      </c>
      <c r="D5" s="31" t="str">
        <f>IF(AND(A5&gt;=scol!$D$32,A5&lt;=scol!$D$33),"PFE1",IF(AND(A5&gt;=scol!$D$34,A5&lt;=scol!$D$35),"PFE2",""))</f>
        <v/>
      </c>
      <c r="E5" s="31"/>
    </row>
    <row r="6" spans="1:5 1332:1332" ht="94.95" customHeight="1" x14ac:dyDescent="0.3">
      <c r="A6" s="59">
        <f t="shared" si="0"/>
        <v>44466</v>
      </c>
      <c r="B6" s="31" t="str">
        <f>IF(ISNA(MATCH(A6,scol!$D$4:$D$15,1))=TRUE,"",IF(MOD(MATCH(A6,scol!$D$4:$D$15,1),2)=1,"vacances",""))</f>
        <v/>
      </c>
      <c r="C6" s="31" t="str">
        <f>IF(ISNA(VLOOKUP(A6,feries!$B$5:$B$31,1,FALSE)),"",IF(VLOOKUP(A6,feries!$B$5:$B$31,1,FALSE)=A6,"férié",""))</f>
        <v/>
      </c>
      <c r="D6" s="31" t="str">
        <f>IF(AND(A6&gt;=scol!$D$32,A6&lt;=scol!$D$33),"PFE1",IF(AND(A6&gt;=scol!$D$34,A6&lt;=scol!$D$35),"PFE2",""))</f>
        <v/>
      </c>
      <c r="E6" s="31"/>
    </row>
    <row r="7" spans="1:5 1332:1332" ht="94.95" customHeight="1" x14ac:dyDescent="0.3">
      <c r="A7" s="59">
        <f t="shared" si="0"/>
        <v>44473</v>
      </c>
      <c r="B7" s="31" t="str">
        <f>IF(ISNA(MATCH(A7,scol!$D$4:$D$15,1))=TRUE,"",IF(MOD(MATCH(A7,scol!$D$4:$D$15,1),2)=1,"vacances",""))</f>
        <v/>
      </c>
      <c r="C7" s="31" t="str">
        <f>IF(ISNA(VLOOKUP(A7,feries!$B$5:$B$31,1,FALSE)),"",IF(VLOOKUP(A7,feries!$B$5:$B$31,1,FALSE)=A7,"férié",""))</f>
        <v/>
      </c>
      <c r="D7" s="31" t="str">
        <f>IF(AND(A7&gt;=scol!$D$32,A7&lt;=scol!$D$33),"PFE1",IF(AND(A7&gt;=scol!$D$34,A7&lt;=scol!$D$35),"PFE2",""))</f>
        <v/>
      </c>
      <c r="E7" s="31"/>
    </row>
    <row r="8" spans="1:5 1332:1332" ht="94.95" customHeight="1" x14ac:dyDescent="0.3">
      <c r="A8" s="59">
        <f t="shared" si="0"/>
        <v>44480</v>
      </c>
      <c r="B8" s="31" t="str">
        <f>IF(ISNA(MATCH(A8,scol!$D$4:$D$15,1))=TRUE,"",IF(MOD(MATCH(A8,scol!$D$4:$D$15,1),2)=1,"vacances",""))</f>
        <v/>
      </c>
      <c r="C8" s="31" t="str">
        <f>IF(ISNA(VLOOKUP(A8,feries!$B$5:$B$31,1,FALSE)),"",IF(VLOOKUP(A8,feries!$B$5:$B$31,1,FALSE)=A8,"férié",""))</f>
        <v/>
      </c>
      <c r="D8" s="31" t="str">
        <f>IF(AND(A8&gt;=scol!$D$32,A8&lt;=scol!$D$33),"PFE1",IF(AND(A8&gt;=scol!$D$34,A8&lt;=scol!$D$35),"PFE2",""))</f>
        <v/>
      </c>
      <c r="E8" s="31"/>
    </row>
    <row r="9" spans="1:5 1332:1332" ht="94.95" customHeight="1" x14ac:dyDescent="0.3">
      <c r="A9" s="59">
        <f t="shared" si="0"/>
        <v>44487</v>
      </c>
      <c r="B9" s="31" t="str">
        <f>IF(ISNA(MATCH(A9,scol!$D$4:$D$15,1))=TRUE,"",IF(MOD(MATCH(A9,scol!$D$4:$D$15,1),2)=1,"vacances",""))</f>
        <v/>
      </c>
      <c r="C9" s="31" t="str">
        <f>IF(ISNA(VLOOKUP(A9,feries!$B$5:$B$31,1,FALSE)),"",IF(VLOOKUP(A9,feries!$B$5:$B$31,1,FALSE)=A9,"férié",""))</f>
        <v/>
      </c>
      <c r="D9" s="31" t="str">
        <f>IF(AND(A9&gt;=scol!$D$32,A9&lt;=scol!$D$33),"PFE1",IF(AND(A9&gt;=scol!$D$34,A9&lt;=scol!$D$35),"PFE2",""))</f>
        <v/>
      </c>
      <c r="E9" s="31"/>
    </row>
    <row r="10" spans="1:5 1332:1332" ht="94.95" customHeight="1" x14ac:dyDescent="0.3">
      <c r="A10" s="59">
        <f t="shared" si="0"/>
        <v>44494</v>
      </c>
      <c r="B10" s="31" t="str">
        <f>IF(ISNA(MATCH(A10,scol!$D$4:$D$15,1))=TRUE,"",IF(MOD(MATCH(A10,scol!$D$4:$D$15,1),2)=1,"vacances",""))</f>
        <v>vacances</v>
      </c>
      <c r="C10" s="31" t="str">
        <f>IF(ISNA(VLOOKUP(A10,feries!$B$5:$B$31,1,FALSE)),"",IF(VLOOKUP(A10,feries!$B$5:$B$31,1,FALSE)=A10,"férié",""))</f>
        <v/>
      </c>
      <c r="D10" s="31" t="str">
        <f>IF(AND(A10&gt;=scol!$D$32,A10&lt;=scol!$D$33),"PFE1",IF(AND(A10&gt;=scol!$D$34,A10&lt;=scol!$D$35),"PFE2",""))</f>
        <v/>
      </c>
      <c r="E10" s="31"/>
    </row>
    <row r="11" spans="1:5 1332:1332" ht="94.95" customHeight="1" x14ac:dyDescent="0.3">
      <c r="A11" s="59">
        <f t="shared" si="0"/>
        <v>44501</v>
      </c>
      <c r="B11" s="31" t="str">
        <f>IF(ISNA(MATCH(A11,scol!$D$4:$D$15,1))=TRUE,"",IF(MOD(MATCH(A11,scol!$D$4:$D$15,1),2)=1,"vacances",""))</f>
        <v>vacances</v>
      </c>
      <c r="C11" s="31" t="str">
        <f>IF(ISNA(VLOOKUP(A11,feries!$B$5:$B$31,1,FALSE)),"",IF(VLOOKUP(A11,feries!$B$5:$B$31,1,FALSE)=A11,"férié",""))</f>
        <v>férié</v>
      </c>
      <c r="D11" s="31" t="str">
        <f>IF(AND(A11&gt;=scol!$D$32,A11&lt;=scol!$D$33),"PFE1",IF(AND(A11&gt;=scol!$D$34,A11&lt;=scol!$D$35),"PFE2",""))</f>
        <v/>
      </c>
      <c r="E11" s="31"/>
    </row>
    <row r="12" spans="1:5 1332:1332" ht="94.95" customHeight="1" x14ac:dyDescent="0.3">
      <c r="A12" s="59">
        <f t="shared" si="0"/>
        <v>44508</v>
      </c>
      <c r="B12" s="31" t="str">
        <f>IF(ISNA(MATCH(A12,scol!$D$4:$D$15,1))=TRUE,"",IF(MOD(MATCH(A12,scol!$D$4:$D$15,1),2)=1,"vacances",""))</f>
        <v/>
      </c>
      <c r="C12" s="31" t="str">
        <f>IF(ISNA(VLOOKUP(A12,feries!$B$5:$B$31,1,FALSE)),"",IF(VLOOKUP(A12,feries!$B$5:$B$31,1,FALSE)=A12,"férié",""))</f>
        <v/>
      </c>
      <c r="D12" s="31" t="str">
        <f>IF(AND(A12&gt;=scol!$D$32,A12&lt;=scol!$D$33),"PFE1",IF(AND(A12&gt;=scol!$D$34,A12&lt;=scol!$D$35),"PFE2",""))</f>
        <v/>
      </c>
      <c r="E12" s="31"/>
    </row>
    <row r="13" spans="1:5 1332:1332" ht="94.95" customHeight="1" x14ac:dyDescent="0.3">
      <c r="A13" s="59">
        <f t="shared" si="0"/>
        <v>44515</v>
      </c>
      <c r="B13" s="31" t="str">
        <f>IF(ISNA(MATCH(A13,scol!$D$4:$D$15,1))=TRUE,"",IF(MOD(MATCH(A13,scol!$D$4:$D$15,1),2)=1,"vacances",""))</f>
        <v/>
      </c>
      <c r="C13" s="31" t="str">
        <f>IF(ISNA(VLOOKUP(A13,feries!$B$5:$B$31,1,FALSE)),"",IF(VLOOKUP(A13,feries!$B$5:$B$31,1,FALSE)=A13,"férié",""))</f>
        <v/>
      </c>
      <c r="D13" s="31" t="str">
        <f>IF(AND(A13&gt;=scol!$D$32,A13&lt;=scol!$D$33),"PFE1",IF(AND(A13&gt;=scol!$D$34,A13&lt;=scol!$D$35),"PFE2",""))</f>
        <v/>
      </c>
      <c r="E13" s="31"/>
    </row>
    <row r="14" spans="1:5 1332:1332" ht="94.95" customHeight="1" x14ac:dyDescent="0.3">
      <c r="A14" s="59">
        <f t="shared" si="0"/>
        <v>44522</v>
      </c>
      <c r="B14" s="31" t="str">
        <f>IF(ISNA(MATCH(A14,scol!$D$4:$D$15,1))=TRUE,"",IF(MOD(MATCH(A14,scol!$D$4:$D$15,1),2)=1,"vacances",""))</f>
        <v/>
      </c>
      <c r="C14" s="31" t="str">
        <f>IF(ISNA(VLOOKUP(A14,feries!$B$5:$B$31,1,FALSE)),"",IF(VLOOKUP(A14,feries!$B$5:$B$31,1,FALSE)=A14,"férié",""))</f>
        <v/>
      </c>
      <c r="D14" s="31" t="str">
        <f>IF(AND(A14&gt;=scol!$D$32,A14&lt;=scol!$D$33),"PFE1",IF(AND(A14&gt;=scol!$D$34,A14&lt;=scol!$D$35),"PFE2",""))</f>
        <v>PFE1</v>
      </c>
      <c r="E14" s="31"/>
    </row>
    <row r="15" spans="1:5 1332:1332" ht="94.95" customHeight="1" x14ac:dyDescent="0.3">
      <c r="A15" s="59">
        <f t="shared" si="0"/>
        <v>44529</v>
      </c>
      <c r="B15" s="31" t="str">
        <f>IF(ISNA(MATCH(A15,scol!$D$4:$D$15,1))=TRUE,"",IF(MOD(MATCH(A15,scol!$D$4:$D$15,1),2)=1,"vacances",""))</f>
        <v/>
      </c>
      <c r="C15" s="31" t="str">
        <f>IF(ISNA(VLOOKUP(A15,feries!$B$5:$B$31,1,FALSE)),"",IF(VLOOKUP(A15,feries!$B$5:$B$31,1,FALSE)=A15,"férié",""))</f>
        <v/>
      </c>
      <c r="D15" s="31" t="str">
        <f>IF(AND(A15&gt;=scol!$D$32,A15&lt;=scol!$D$33),"PFE1",IF(AND(A15&gt;=scol!$D$34,A15&lt;=scol!$D$35),"PFE2",""))</f>
        <v>PFE1</v>
      </c>
      <c r="E15" s="31"/>
    </row>
    <row r="16" spans="1:5 1332:1332" ht="94.95" customHeight="1" x14ac:dyDescent="0.3">
      <c r="A16" s="59">
        <f t="shared" si="0"/>
        <v>44536</v>
      </c>
      <c r="B16" s="31" t="str">
        <f>IF(ISNA(MATCH(A16,scol!$D$4:$D$15,1))=TRUE,"",IF(MOD(MATCH(A16,scol!$D$4:$D$15,1),2)=1,"vacances",""))</f>
        <v/>
      </c>
      <c r="C16" s="31" t="str">
        <f>IF(ISNA(VLOOKUP(A16,feries!$B$5:$B$31,1,FALSE)),"",IF(VLOOKUP(A16,feries!$B$5:$B$31,1,FALSE)=A16,"férié",""))</f>
        <v/>
      </c>
      <c r="D16" s="31" t="str">
        <f>IF(AND(A16&gt;=scol!$D$32,A16&lt;=scol!$D$33),"PFE1",IF(AND(A16&gt;=scol!$D$34,A16&lt;=scol!$D$35),"PFE2",""))</f>
        <v>PFE1</v>
      </c>
      <c r="E16" s="31"/>
    </row>
    <row r="17" spans="1:5" ht="94.95" customHeight="1" x14ac:dyDescent="0.3">
      <c r="A17" s="59">
        <f t="shared" si="0"/>
        <v>44543</v>
      </c>
      <c r="B17" s="31" t="str">
        <f>IF(ISNA(MATCH(A17,scol!$D$4:$D$15,1))=TRUE,"",IF(MOD(MATCH(A17,scol!$D$4:$D$15,1),2)=1,"vacances",""))</f>
        <v/>
      </c>
      <c r="C17" s="31" t="str">
        <f>IF(ISNA(VLOOKUP(A17,feries!$B$5:$B$31,1,FALSE)),"",IF(VLOOKUP(A17,feries!$B$5:$B$31,1,FALSE)=A17,"férié",""))</f>
        <v/>
      </c>
      <c r="D17" s="31" t="str">
        <f>IF(AND(A17&gt;=scol!$D$32,A17&lt;=scol!$D$33),"PFE1",IF(AND(A17&gt;=scol!$D$34,A17&lt;=scol!$D$35),"PFE2",""))</f>
        <v>PFE1</v>
      </c>
      <c r="E17" s="31"/>
    </row>
    <row r="18" spans="1:5" ht="94.95" customHeight="1" x14ac:dyDescent="0.3">
      <c r="A18" s="59">
        <f t="shared" si="0"/>
        <v>44550</v>
      </c>
      <c r="B18" s="31" t="str">
        <f>IF(ISNA(MATCH(A18,scol!$D$4:$D$15,1))=TRUE,"",IF(MOD(MATCH(A18,scol!$D$4:$D$15,1),2)=1,"vacances",""))</f>
        <v>vacances</v>
      </c>
      <c r="C18" s="31" t="str">
        <f>IF(ISNA(VLOOKUP(A18,feries!$B$5:$B$31,1,FALSE)),"",IF(VLOOKUP(A18,feries!$B$5:$B$31,1,FALSE)=A18,"férié",""))</f>
        <v/>
      </c>
      <c r="D18" s="31" t="str">
        <f>IF(AND(A18&gt;=scol!$D$32,A18&lt;=scol!$D$33),"PFE1",IF(AND(A18&gt;=scol!$D$34,A18&lt;=scol!$D$35),"PFE2",""))</f>
        <v/>
      </c>
      <c r="E18" s="31"/>
    </row>
    <row r="19" spans="1:5" ht="94.95" customHeight="1" x14ac:dyDescent="0.3">
      <c r="A19" s="59">
        <f t="shared" si="0"/>
        <v>44557</v>
      </c>
      <c r="B19" s="31" t="str">
        <f>IF(ISNA(MATCH(A19,scol!$D$4:$D$15,1))=TRUE,"",IF(MOD(MATCH(A19,scol!$D$4:$D$15,1),2)=1,"vacances",""))</f>
        <v>vacances</v>
      </c>
      <c r="C19" s="31" t="str">
        <f>IF(ISNA(VLOOKUP(A19,feries!$B$5:$B$31,1,FALSE)),"",IF(VLOOKUP(A19,feries!$B$5:$B$31,1,FALSE)=A19,"férié",""))</f>
        <v/>
      </c>
      <c r="D19" s="31" t="str">
        <f>IF(AND(A19&gt;=scol!$D$32,A19&lt;=scol!$D$33),"PFE1",IF(AND(A19&gt;=scol!$D$34,A19&lt;=scol!$D$35),"PFE2",""))</f>
        <v/>
      </c>
      <c r="E19" s="31"/>
    </row>
    <row r="20" spans="1:5" ht="94.95" customHeight="1" x14ac:dyDescent="0.3">
      <c r="A20" s="59">
        <f t="shared" si="0"/>
        <v>44564</v>
      </c>
      <c r="B20" s="31" t="str">
        <f>IF(ISNA(MATCH(A20,scol!$D$4:$D$15,1))=TRUE,"",IF(MOD(MATCH(A20,scol!$D$4:$D$15,1),2)=1,"vacances",""))</f>
        <v/>
      </c>
      <c r="C20" s="31" t="str">
        <f>IF(ISNA(VLOOKUP(A20,feries!$B$5:$B$31,1,FALSE)),"",IF(VLOOKUP(A20,feries!$B$5:$B$31,1,FALSE)=A20,"férié",""))</f>
        <v/>
      </c>
      <c r="D20" s="31" t="str">
        <f>IF(AND(A20&gt;=scol!$D$32,A20&lt;=scol!$D$33),"PFE1",IF(AND(A20&gt;=scol!$D$34,A20&lt;=scol!$D$35),"PFE2",""))</f>
        <v/>
      </c>
      <c r="E20" s="31"/>
    </row>
    <row r="21" spans="1:5" ht="94.95" customHeight="1" x14ac:dyDescent="0.3">
      <c r="A21" s="59">
        <f t="shared" si="0"/>
        <v>44571</v>
      </c>
      <c r="B21" s="31" t="str">
        <f>IF(ISNA(MATCH(A21,scol!$D$4:$D$15,1))=TRUE,"",IF(MOD(MATCH(A21,scol!$D$4:$D$15,1),2)=1,"vacances",""))</f>
        <v/>
      </c>
      <c r="C21" s="31" t="str">
        <f>IF(ISNA(VLOOKUP(A21,feries!$B$5:$B$31,1,FALSE)),"",IF(VLOOKUP(A21,feries!$B$5:$B$31,1,FALSE)=A21,"férié",""))</f>
        <v/>
      </c>
      <c r="D21" s="31" t="str">
        <f>IF(AND(A21&gt;=scol!$D$32,A21&lt;=scol!$D$33),"PFE1",IF(AND(A21&gt;=scol!$D$34,A21&lt;=scol!$D$35),"PFE2",""))</f>
        <v/>
      </c>
      <c r="E21" s="31"/>
    </row>
    <row r="22" spans="1:5" ht="94.95" customHeight="1" x14ac:dyDescent="0.3">
      <c r="A22" s="59">
        <f t="shared" si="0"/>
        <v>44578</v>
      </c>
      <c r="B22" s="31" t="str">
        <f>IF(ISNA(MATCH(A22,scol!$D$4:$D$15,1))=TRUE,"",IF(MOD(MATCH(A22,scol!$D$4:$D$15,1),2)=1,"vacances",""))</f>
        <v/>
      </c>
      <c r="C22" s="31" t="str">
        <f>IF(ISNA(VLOOKUP(A22,feries!$B$5:$B$31,1,FALSE)),"",IF(VLOOKUP(A22,feries!$B$5:$B$31,1,FALSE)=A22,"férié",""))</f>
        <v/>
      </c>
      <c r="D22" s="31" t="str">
        <f>IF(AND(A22&gt;=scol!$D$32,A22&lt;=scol!$D$33),"PFE1",IF(AND(A22&gt;=scol!$D$34,A22&lt;=scol!$D$35),"PFE2",""))</f>
        <v/>
      </c>
      <c r="E22" s="31"/>
    </row>
    <row r="23" spans="1:5" ht="94.95" customHeight="1" x14ac:dyDescent="0.3">
      <c r="A23" s="59">
        <f t="shared" si="0"/>
        <v>44585</v>
      </c>
      <c r="B23" s="31" t="str">
        <f>IF(ISNA(MATCH(A23,scol!$D$4:$D$15,1))=TRUE,"",IF(MOD(MATCH(A23,scol!$D$4:$D$15,1),2)=1,"vacances",""))</f>
        <v/>
      </c>
      <c r="C23" s="31" t="str">
        <f>IF(ISNA(VLOOKUP(A23,feries!$B$5:$B$31,1,FALSE)),"",IF(VLOOKUP(A23,feries!$B$5:$B$31,1,FALSE)=A23,"férié",""))</f>
        <v/>
      </c>
      <c r="D23" s="31" t="str">
        <f>IF(AND(A23&gt;=scol!$D$32,A23&lt;=scol!$D$33),"PFE1",IF(AND(A23&gt;=scol!$D$34,A23&lt;=scol!$D$35),"PFE2",""))</f>
        <v/>
      </c>
      <c r="E23" s="31"/>
    </row>
    <row r="24" spans="1:5" ht="94.95" customHeight="1" x14ac:dyDescent="0.3">
      <c r="A24" s="59">
        <f t="shared" si="0"/>
        <v>44592</v>
      </c>
      <c r="B24" s="31" t="str">
        <f>IF(ISNA(MATCH(A24,scol!$D$4:$D$15,1))=TRUE,"",IF(MOD(MATCH(A24,scol!$D$4:$D$15,1),2)=1,"vacances",""))</f>
        <v/>
      </c>
      <c r="C24" s="31" t="str">
        <f>IF(ISNA(VLOOKUP(A24,feries!$B$5:$B$31,1,FALSE)),"",IF(VLOOKUP(A24,feries!$B$5:$B$31,1,FALSE)=A24,"férié",""))</f>
        <v/>
      </c>
      <c r="D24" s="31" t="str">
        <f>IF(AND(A24&gt;=scol!$D$32,A24&lt;=scol!$D$33),"PFE1",IF(AND(A24&gt;=scol!$D$34,A24&lt;=scol!$D$35),"PFE2",""))</f>
        <v/>
      </c>
      <c r="E24" s="31"/>
    </row>
    <row r="25" spans="1:5" ht="94.95" customHeight="1" x14ac:dyDescent="0.3">
      <c r="A25" s="59">
        <f t="shared" si="0"/>
        <v>44599</v>
      </c>
      <c r="B25" s="31" t="str">
        <f>IF(ISNA(MATCH(A25,scol!$D$4:$D$15,1))=TRUE,"",IF(MOD(MATCH(A25,scol!$D$4:$D$15,1),2)=1,"vacances",""))</f>
        <v/>
      </c>
      <c r="C25" s="31" t="str">
        <f>IF(ISNA(VLOOKUP(A25,feries!$B$5:$B$31,1,FALSE)),"",IF(VLOOKUP(A25,feries!$B$5:$B$31,1,FALSE)=A25,"férié",""))</f>
        <v/>
      </c>
      <c r="D25" s="31" t="str">
        <f>IF(AND(A25&gt;=scol!$D$32,A25&lt;=scol!$D$33),"PFE1",IF(AND(A25&gt;=scol!$D$34,A25&lt;=scol!$D$35),"PFE2",""))</f>
        <v/>
      </c>
      <c r="E25" s="31"/>
    </row>
    <row r="26" spans="1:5" ht="94.95" customHeight="1" x14ac:dyDescent="0.3">
      <c r="A26" s="59">
        <f t="shared" si="0"/>
        <v>44606</v>
      </c>
      <c r="B26" s="31" t="str">
        <f>IF(ISNA(MATCH(A26,scol!$D$4:$D$15,1))=TRUE,"",IF(MOD(MATCH(A26,scol!$D$4:$D$15,1),2)=1,"vacances",""))</f>
        <v>vacances</v>
      </c>
      <c r="C26" s="31" t="str">
        <f>IF(ISNA(VLOOKUP(A26,feries!$B$5:$B$31,1,FALSE)),"",IF(VLOOKUP(A26,feries!$B$5:$B$31,1,FALSE)=A26,"férié",""))</f>
        <v/>
      </c>
      <c r="D26" s="31" t="str">
        <f>IF(AND(A26&gt;=scol!$D$32,A26&lt;=scol!$D$33),"PFE1",IF(AND(A26&gt;=scol!$D$34,A26&lt;=scol!$D$35),"PFE2",""))</f>
        <v/>
      </c>
      <c r="E26" s="31"/>
    </row>
    <row r="27" spans="1:5" ht="94.95" customHeight="1" x14ac:dyDescent="0.3">
      <c r="A27" s="59">
        <f t="shared" si="0"/>
        <v>44613</v>
      </c>
      <c r="B27" s="31" t="str">
        <f>IF(ISNA(MATCH(A27,scol!$D$4:$D$15,1))=TRUE,"",IF(MOD(MATCH(A27,scol!$D$4:$D$15,1),2)=1,"vacances",""))</f>
        <v>vacances</v>
      </c>
      <c r="C27" s="31" t="str">
        <f>IF(ISNA(VLOOKUP(A27,feries!$B$5:$B$31,1,FALSE)),"",IF(VLOOKUP(A27,feries!$B$5:$B$31,1,FALSE)=A27,"férié",""))</f>
        <v/>
      </c>
      <c r="D27" s="31" t="str">
        <f>IF(AND(A27&gt;=scol!$D$32,A27&lt;=scol!$D$33),"PFE1",IF(AND(A27&gt;=scol!$D$34,A27&lt;=scol!$D$35),"PFE2",""))</f>
        <v/>
      </c>
      <c r="E27" s="31"/>
    </row>
    <row r="28" spans="1:5" ht="94.95" customHeight="1" x14ac:dyDescent="0.3">
      <c r="A28" s="59">
        <f t="shared" si="0"/>
        <v>44620</v>
      </c>
      <c r="B28" s="31" t="str">
        <f>IF(ISNA(MATCH(A28,scol!$D$4:$D$15,1))=TRUE,"",IF(MOD(MATCH(A28,scol!$D$4:$D$15,1),2)=1,"vacances",""))</f>
        <v/>
      </c>
      <c r="C28" s="31" t="str">
        <f>IF(ISNA(VLOOKUP(A28,feries!$B$5:$B$31,1,FALSE)),"",IF(VLOOKUP(A28,feries!$B$5:$B$31,1,FALSE)=A28,"férié",""))</f>
        <v/>
      </c>
      <c r="D28" s="31" t="str">
        <f>IF(AND(A28&gt;=scol!$D$32,A28&lt;=scol!$D$33),"PFE1",IF(AND(A28&gt;=scol!$D$34,A28&lt;=scol!$D$35),"PFE2",""))</f>
        <v>PFE2</v>
      </c>
      <c r="E28" s="31"/>
    </row>
    <row r="29" spans="1:5" ht="94.95" customHeight="1" x14ac:dyDescent="0.3">
      <c r="A29" s="59">
        <f t="shared" si="0"/>
        <v>44627</v>
      </c>
      <c r="B29" s="31" t="str">
        <f>IF(ISNA(MATCH(A29,scol!$D$4:$D$15,1))=TRUE,"",IF(MOD(MATCH(A29,scol!$D$4:$D$15,1),2)=1,"vacances",""))</f>
        <v/>
      </c>
      <c r="C29" s="31" t="str">
        <f>IF(ISNA(VLOOKUP(A29,feries!$B$5:$B$31,1,FALSE)),"",IF(VLOOKUP(A29,feries!$B$5:$B$31,1,FALSE)=A29,"férié",""))</f>
        <v/>
      </c>
      <c r="D29" s="31" t="str">
        <f>IF(AND(A29&gt;=scol!$D$32,A29&lt;=scol!$D$33),"PFE1",IF(AND(A29&gt;=scol!$D$34,A29&lt;=scol!$D$35),"PFE2",""))</f>
        <v>PFE2</v>
      </c>
      <c r="E29" s="31"/>
    </row>
    <row r="30" spans="1:5" ht="94.95" customHeight="1" x14ac:dyDescent="0.3">
      <c r="A30" s="59">
        <f t="shared" si="0"/>
        <v>44634</v>
      </c>
      <c r="B30" s="31" t="str">
        <f>IF(ISNA(MATCH(A30,scol!$D$4:$D$15,1))=TRUE,"",IF(MOD(MATCH(A30,scol!$D$4:$D$15,1),2)=1,"vacances",""))</f>
        <v/>
      </c>
      <c r="C30" s="31" t="str">
        <f>IF(ISNA(VLOOKUP(A30,feries!$B$5:$B$31,1,FALSE)),"",IF(VLOOKUP(A30,feries!$B$5:$B$31,1,FALSE)=A30,"férié",""))</f>
        <v/>
      </c>
      <c r="D30" s="31" t="str">
        <f>IF(AND(A30&gt;=scol!$D$32,A30&lt;=scol!$D$33),"PFE1",IF(AND(A30&gt;=scol!$D$34,A30&lt;=scol!$D$35),"PFE2",""))</f>
        <v>PFE2</v>
      </c>
      <c r="E30" s="31"/>
    </row>
    <row r="31" spans="1:5" ht="94.95" customHeight="1" x14ac:dyDescent="0.3">
      <c r="A31" s="59">
        <f t="shared" si="0"/>
        <v>44641</v>
      </c>
      <c r="B31" s="31" t="str">
        <f>IF(ISNA(MATCH(A31,scol!$D$4:$D$15,1))=TRUE,"",IF(MOD(MATCH(A31,scol!$D$4:$D$15,1),2)=1,"vacances",""))</f>
        <v/>
      </c>
      <c r="C31" s="31" t="str">
        <f>IF(ISNA(VLOOKUP(A31,feries!$B$5:$B$31,1,FALSE)),"",IF(VLOOKUP(A31,feries!$B$5:$B$31,1,FALSE)=A31,"férié",""))</f>
        <v/>
      </c>
      <c r="D31" s="31" t="str">
        <f>IF(AND(A31&gt;=scol!$D$32,A31&lt;=scol!$D$33),"PFE1",IF(AND(A31&gt;=scol!$D$34,A31&lt;=scol!$D$35),"PFE2",""))</f>
        <v>PFE2</v>
      </c>
      <c r="E31" s="31"/>
    </row>
    <row r="32" spans="1:5" ht="94.95" customHeight="1" x14ac:dyDescent="0.3">
      <c r="A32" s="59">
        <f t="shared" si="0"/>
        <v>44648</v>
      </c>
      <c r="B32" s="31" t="str">
        <f>IF(ISNA(MATCH(A32,scol!$D$4:$D$15,1))=TRUE,"",IF(MOD(MATCH(A32,scol!$D$4:$D$15,1),2)=1,"vacances",""))</f>
        <v/>
      </c>
      <c r="C32" s="31" t="str">
        <f>IF(ISNA(VLOOKUP(A32,feries!$B$5:$B$31,1,FALSE)),"",IF(VLOOKUP(A32,feries!$B$5:$B$31,1,FALSE)=A32,"férié",""))</f>
        <v/>
      </c>
      <c r="D32" s="31" t="str">
        <f>IF(AND(A32&gt;=scol!$D$32,A32&lt;=scol!$D$33),"PFE1",IF(AND(A32&gt;=scol!$D$34,A32&lt;=scol!$D$35),"PFE2",""))</f>
        <v>PFE2</v>
      </c>
      <c r="E32" s="31"/>
    </row>
    <row r="33" spans="1:6 1331:1341" ht="94.95" customHeight="1" x14ac:dyDescent="0.3">
      <c r="A33" s="59">
        <f t="shared" si="0"/>
        <v>44655</v>
      </c>
      <c r="B33" s="31" t="str">
        <f>IF(ISNA(MATCH(A33,scol!$D$4:$D$15,1))=TRUE,"",IF(MOD(MATCH(A33,scol!$D$4:$D$15,1),2)=1,"vacances",""))</f>
        <v/>
      </c>
      <c r="C33" s="31" t="str">
        <f>IF(ISNA(VLOOKUP(A33,feries!$B$5:$B$31,1,FALSE)),"",IF(VLOOKUP(A33,feries!$B$5:$B$31,1,FALSE)=A33,"férié",""))</f>
        <v/>
      </c>
      <c r="D33" s="31" t="str">
        <f>IF(AND(A33&gt;=scol!$D$32,A33&lt;=scol!$D$33),"PFE1",IF(AND(A33&gt;=scol!$D$34,A33&lt;=scol!$D$35),"PFE2",""))</f>
        <v/>
      </c>
      <c r="E33" s="31"/>
    </row>
    <row r="34" spans="1:6 1331:1341" ht="94.95" customHeight="1" x14ac:dyDescent="0.3">
      <c r="A34" s="59">
        <f t="shared" si="0"/>
        <v>44662</v>
      </c>
      <c r="B34" s="31" t="str">
        <f>IF(ISNA(MATCH(A34,scol!$D$4:$D$15,1))=TRUE,"",IF(MOD(MATCH(A34,scol!$D$4:$D$15,1),2)=1,"vacances",""))</f>
        <v/>
      </c>
      <c r="C34" s="31" t="str">
        <f>IF(ISNA(VLOOKUP(A34,feries!$B$5:$B$31,1,FALSE)),"",IF(VLOOKUP(A34,feries!$B$5:$B$31,1,FALSE)=A34,"férié",""))</f>
        <v/>
      </c>
      <c r="D34" s="31" t="str">
        <f>IF(AND(A34&gt;=scol!$D$32,A34&lt;=scol!$D$33),"PFE1",IF(AND(A34&gt;=scol!$D$34,A34&lt;=scol!$D$35),"PFE2",""))</f>
        <v/>
      </c>
      <c r="E34" s="31"/>
    </row>
    <row r="35" spans="1:6 1331:1341" ht="94.95" customHeight="1" x14ac:dyDescent="0.3">
      <c r="A35" s="59">
        <f t="shared" si="0"/>
        <v>44669</v>
      </c>
      <c r="B35" s="31" t="str">
        <f>IF(ISNA(MATCH(A35,scol!$D$4:$D$15,1))=TRUE,"",IF(MOD(MATCH(A35,scol!$D$4:$D$15,1),2)=1,"vacances",""))</f>
        <v>vacances</v>
      </c>
      <c r="C35" s="31" t="str">
        <f>IF(ISNA(VLOOKUP(A35,feries!$B$5:$B$31,1,FALSE)),"",IF(VLOOKUP(A35,feries!$B$5:$B$31,1,FALSE)=A35,"férié",""))</f>
        <v>férié</v>
      </c>
      <c r="D35" s="31" t="str">
        <f>IF(AND(A35&gt;=scol!$D$32,A35&lt;=scol!$D$33),"PFE1",IF(AND(A35&gt;=scol!$D$34,A35&lt;=scol!$D$35),"PFE2",""))</f>
        <v/>
      </c>
      <c r="E35" s="31"/>
    </row>
    <row r="36" spans="1:6 1331:1341" ht="94.95" customHeight="1" x14ac:dyDescent="0.3">
      <c r="A36" s="59">
        <f t="shared" si="0"/>
        <v>44676</v>
      </c>
      <c r="B36" s="31" t="str">
        <f>IF(ISNA(MATCH(A36,scol!$D$4:$D$15,1))=TRUE,"",IF(MOD(MATCH(A36,scol!$D$4:$D$15,1),2)=1,"vacances",""))</f>
        <v>vacances</v>
      </c>
      <c r="C36" s="31" t="str">
        <f>IF(ISNA(VLOOKUP(A36,feries!$B$5:$B$31,1,FALSE)),"",IF(VLOOKUP(A36,feries!$B$5:$B$31,1,FALSE)=A36,"férié",""))</f>
        <v/>
      </c>
      <c r="D36" s="31" t="str">
        <f>IF(AND(A36&gt;=scol!$D$32,A36&lt;=scol!$D$33),"PFE1",IF(AND(A36&gt;=scol!$D$34,A36&lt;=scol!$D$35),"PFE2",""))</f>
        <v/>
      </c>
      <c r="E36" s="31"/>
    </row>
    <row r="37" spans="1:6 1331:1341" ht="94.95" customHeight="1" x14ac:dyDescent="0.3">
      <c r="A37" s="59">
        <f t="shared" si="0"/>
        <v>44683</v>
      </c>
      <c r="B37" s="31" t="str">
        <f>IF(ISNA(MATCH(A37,scol!$D$4:$D$15,1))=TRUE,"",IF(MOD(MATCH(A37,scol!$D$4:$D$15,1),2)=1,"vacances",""))</f>
        <v/>
      </c>
      <c r="C37" s="31" t="str">
        <f>IF(ISNA(VLOOKUP(A37,feries!$B$5:$B$31,1,FALSE)),"",IF(VLOOKUP(A37,feries!$B$5:$B$31,1,FALSE)=A37,"férié",""))</f>
        <v/>
      </c>
      <c r="D37" s="31" t="str">
        <f>IF(AND(A37&gt;=scol!$D$32,A37&lt;=scol!$D$33),"PFE1",IF(AND(A37&gt;=scol!$D$34,A37&lt;=scol!$D$35),"PFE2",""))</f>
        <v/>
      </c>
      <c r="E37" s="31"/>
    </row>
    <row r="38" spans="1:6 1331:1341" ht="94.95" customHeight="1" x14ac:dyDescent="0.3">
      <c r="A38" s="59">
        <f t="shared" si="0"/>
        <v>44690</v>
      </c>
      <c r="B38" s="31" t="str">
        <f>IF(ISNA(MATCH(A38,scol!$D$4:$D$15,1))=TRUE,"",IF(MOD(MATCH(A38,scol!$D$4:$D$15,1),2)=1,"vacances",""))</f>
        <v/>
      </c>
      <c r="C38" s="31" t="str">
        <f>IF(ISNA(VLOOKUP(A38,feries!$B$5:$B$31,1,FALSE)),"",IF(VLOOKUP(A38,feries!$B$5:$B$31,1,FALSE)=A38,"férié",""))</f>
        <v/>
      </c>
      <c r="D38" s="31" t="str">
        <f>IF(AND(A38&gt;=scol!$D$32,A38&lt;=scol!$D$33),"PFE1",IF(AND(A38&gt;=scol!$D$34,A38&lt;=scol!$D$35),"PFE2",""))</f>
        <v/>
      </c>
      <c r="E38" s="31"/>
    </row>
    <row r="39" spans="1:6 1331:1341" ht="94.95" customHeight="1" x14ac:dyDescent="0.3">
      <c r="A39" s="59">
        <f t="shared" si="0"/>
        <v>44697</v>
      </c>
      <c r="B39" s="31" t="str">
        <f>IF(ISNA(MATCH(A39,scol!$D$4:$D$15,1))=TRUE,"",IF(MOD(MATCH(A39,scol!$D$4:$D$15,1),2)=1,"vacances",""))</f>
        <v/>
      </c>
      <c r="C39" s="31" t="str">
        <f>IF(ISNA(VLOOKUP(A39,feries!$B$5:$B$31,1,FALSE)),"",IF(VLOOKUP(A39,feries!$B$5:$B$31,1,FALSE)=A39,"férié",""))</f>
        <v/>
      </c>
      <c r="D39" s="31" t="str">
        <f>IF(AND(A39&gt;=scol!$D$32,A39&lt;=scol!$D$33),"PFE1",IF(AND(A39&gt;=scol!$D$34,A39&lt;=scol!$D$35),"PFE2",""))</f>
        <v/>
      </c>
      <c r="E39" s="31"/>
    </row>
    <row r="40" spans="1:6 1331:1341" ht="94.95" customHeight="1" x14ac:dyDescent="0.3">
      <c r="A40" s="59">
        <f t="shared" si="0"/>
        <v>44704</v>
      </c>
      <c r="B40" s="31" t="str">
        <f>IF(ISNA(MATCH(A40,scol!$D$4:$D$15,1))=TRUE,"",IF(MOD(MATCH(A40,scol!$D$4:$D$15,1),2)=1,"vacances",""))</f>
        <v/>
      </c>
      <c r="C40" s="31" t="str">
        <f>IF(ISNA(VLOOKUP(A40,feries!$B$5:$B$31,1,FALSE)),"",IF(VLOOKUP(A40,feries!$B$5:$B$31,1,FALSE)=A40,"férié",""))</f>
        <v/>
      </c>
      <c r="D40" s="31" t="str">
        <f>IF(AND(A40&gt;=scol!$D$32,A40&lt;=scol!$D$33),"PFE1",IF(AND(A40&gt;=scol!$D$34,A40&lt;=scol!$D$35),"PFE2",""))</f>
        <v/>
      </c>
      <c r="E40" s="31"/>
    </row>
    <row r="41" spans="1:6 1331:1341" ht="94.95" customHeight="1" x14ac:dyDescent="0.3">
      <c r="A41" s="59">
        <f t="shared" si="0"/>
        <v>44711</v>
      </c>
      <c r="B41" s="31" t="str">
        <f>IF(ISNA(MATCH(A41,scol!$D$4:$D$15,1))=TRUE,"",IF(MOD(MATCH(A41,scol!$D$4:$D$15,1),2)=1,"vacances",""))</f>
        <v/>
      </c>
      <c r="C41" s="31" t="str">
        <f>IF(ISNA(VLOOKUP(A41,feries!$B$5:$B$31,1,FALSE)),"",IF(VLOOKUP(A41,feries!$B$5:$B$31,1,FALSE)=A41,"férié",""))</f>
        <v/>
      </c>
      <c r="D41" s="31" t="str">
        <f>IF(AND(A41&gt;=scol!$D$32,A41&lt;=scol!$D$33),"PFE1",IF(AND(A41&gt;=scol!$D$34,A41&lt;=scol!$D$35),"PFE2",""))</f>
        <v/>
      </c>
      <c r="E41" s="31"/>
    </row>
    <row r="42" spans="1:6 1331:1341" ht="94.95" customHeight="1" x14ac:dyDescent="0.3">
      <c r="A42" s="59">
        <f t="shared" si="0"/>
        <v>44718</v>
      </c>
      <c r="B42" s="31" t="str">
        <f>IF(ISNA(MATCH(A42,scol!$D$4:$D$15,1))=TRUE,"",IF(MOD(MATCH(A42,scol!$D$4:$D$15,1),2)=1,"vacances",""))</f>
        <v/>
      </c>
      <c r="C42" s="31" t="str">
        <f>IF(ISNA(VLOOKUP(A42,feries!$B$5:$B$31,1,FALSE)),"",IF(VLOOKUP(A42,feries!$B$5:$B$31,1,FALSE)=A42,"férié",""))</f>
        <v>férié</v>
      </c>
      <c r="D42" s="31" t="str">
        <f>IF(AND(A42&gt;=scol!$D$32,A42&lt;=scol!$D$33),"PFE1",IF(AND(A42&gt;=scol!$D$34,A42&lt;=scol!$D$35),"PFE2",""))</f>
        <v/>
      </c>
      <c r="E42" s="31"/>
    </row>
    <row r="43" spans="1:6 1331:1341" ht="94.95" customHeight="1" x14ac:dyDescent="0.3">
      <c r="A43" s="59">
        <f t="shared" si="0"/>
        <v>44725</v>
      </c>
      <c r="B43" s="31" t="str">
        <f>IF(ISNA(MATCH(A43,scol!$D$4:$D$15,1))=TRUE,"",IF(MOD(MATCH(A43,scol!$D$4:$D$15,1),2)=1,"vacances",""))</f>
        <v/>
      </c>
      <c r="C43" s="31" t="str">
        <f>IF(ISNA(VLOOKUP(A43,feries!$B$5:$B$31,1,FALSE)),"",IF(VLOOKUP(A43,feries!$B$5:$B$31,1,FALSE)=A43,"férié",""))</f>
        <v/>
      </c>
      <c r="D43" s="31" t="str">
        <f>IF(AND(A43&gt;=scol!$D$32,A43&lt;=scol!$D$33),"PFE1",IF(AND(A43&gt;=scol!$D$34,A43&lt;=scol!$D$35),"PFE2",""))</f>
        <v/>
      </c>
      <c r="E43" s="31"/>
    </row>
    <row r="44" spans="1:6 1331:1341" ht="94.95" customHeight="1" x14ac:dyDescent="0.3">
      <c r="A44" s="59">
        <f t="shared" si="0"/>
        <v>44732</v>
      </c>
      <c r="B44" s="31" t="str">
        <f>IF(ISNA(MATCH(A44,scol!$D$4:$D$15,1))=TRUE,"",IF(MOD(MATCH(A44,scol!$D$4:$D$15,1),2)=1,"vacances",""))</f>
        <v/>
      </c>
      <c r="C44" s="31" t="str">
        <f>IF(ISNA(VLOOKUP(A44,feries!$B$5:$B$31,1,FALSE)),"",IF(VLOOKUP(A44,feries!$B$5:$B$31,1,FALSE)=A44,"férié",""))</f>
        <v/>
      </c>
      <c r="D44" s="31" t="str">
        <f>IF(AND(A44&gt;=scol!$D$32,A44&lt;=scol!$D$33),"PFE1",IF(AND(A44&gt;=scol!$D$34,A44&lt;=scol!$D$35),"PFE2",""))</f>
        <v/>
      </c>
      <c r="E44" s="31"/>
    </row>
    <row r="45" spans="1:6 1331:1341" ht="94.95" customHeight="1" x14ac:dyDescent="0.3">
      <c r="A45" s="59">
        <f t="shared" si="0"/>
        <v>44739</v>
      </c>
      <c r="B45" s="31" t="str">
        <f>IF(ISNA(MATCH(A45,scol!$D$4:$D$15,1))=TRUE,"",IF(MOD(MATCH(A45,scol!$D$4:$D$15,1),2)=1,"vacances",""))</f>
        <v/>
      </c>
      <c r="C45" s="31" t="str">
        <f>IF(ISNA(VLOOKUP(A45,feries!$B$5:$B$31,1,FALSE)),"",IF(VLOOKUP(A45,feries!$B$5:$B$31,1,FALSE)=A45,"férié",""))</f>
        <v/>
      </c>
      <c r="D45" s="31" t="str">
        <f>IF(AND(A45&gt;=scol!$D$32,A45&lt;=scol!$D$33),"PFE1",IF(AND(A45&gt;=scol!$D$34,A45&lt;=scol!$D$35),"PFE2",""))</f>
        <v/>
      </c>
      <c r="E45" s="31"/>
    </row>
    <row r="46" spans="1:6 1331:1341" ht="94.95" customHeight="1" x14ac:dyDescent="0.3">
      <c r="A46" s="59">
        <f t="shared" si="0"/>
        <v>44746</v>
      </c>
      <c r="B46" s="31" t="str">
        <f>IF(ISNA(MATCH(A46,scol!$D$4:$D$15,1))=TRUE,"",IF(MOD(MATCH(A46,scol!$D$4:$D$15,1),2)=1,"vacances",""))</f>
        <v/>
      </c>
      <c r="C46" s="31" t="str">
        <f>IF(ISNA(VLOOKUP(A46,feries!$B$5:$B$31,1,FALSE)),"",IF(VLOOKUP(A46,feries!$B$5:$B$31,1,FALSE)=A46,"férié",""))</f>
        <v/>
      </c>
      <c r="D46" s="31" t="str">
        <f>IF(AND(A46&gt;=scol!$D$32,A46&lt;=scol!$D$33),"PFE1",IF(AND(A46&gt;=scol!$D$34,A46&lt;=scol!$D$35),"PFE2",""))</f>
        <v/>
      </c>
      <c r="E46" s="31"/>
    </row>
    <row r="47" spans="1:6 1331:1341" x14ac:dyDescent="0.3">
      <c r="A47" s="40"/>
      <c r="B47" s="38"/>
      <c r="C47" s="38"/>
      <c r="D47" s="39"/>
      <c r="E47" s="39"/>
      <c r="F47" s="33"/>
      <c r="AYE47" s="41"/>
      <c r="AYF47" s="34"/>
    </row>
    <row r="48" spans="1:6 1331:1341" s="37" customFormat="1" x14ac:dyDescent="0.3">
      <c r="A48" s="40"/>
      <c r="B48" s="40"/>
      <c r="C48" s="40"/>
      <c r="D48" s="34"/>
      <c r="E48" s="34"/>
      <c r="AYF48" s="34"/>
      <c r="AYG48" s="34"/>
      <c r="AYH48" s="34"/>
      <c r="AYI48" s="34"/>
      <c r="AYJ48" s="34"/>
      <c r="AYK48" s="34"/>
      <c r="AYL48" s="34"/>
      <c r="AYM48" s="34"/>
      <c r="AYN48" s="34"/>
      <c r="AYO48" s="34"/>
    </row>
    <row r="49" spans="1:5 1332:1341" s="1" customFormat="1" x14ac:dyDescent="0.3">
      <c r="A49" s="40"/>
      <c r="B49" s="40"/>
      <c r="C49" s="40"/>
      <c r="D49" s="34"/>
      <c r="E49" s="34"/>
      <c r="AYF49" s="34"/>
      <c r="AYG49" s="34"/>
      <c r="AYH49" s="34"/>
      <c r="AYI49" s="34"/>
      <c r="AYJ49" s="34"/>
      <c r="AYK49" s="34"/>
      <c r="AYL49" s="34"/>
      <c r="AYM49" s="34"/>
      <c r="AYN49" s="34"/>
      <c r="AYO49" s="34"/>
    </row>
    <row r="50" spans="1:5 1332:1341" s="1" customFormat="1" x14ac:dyDescent="0.3">
      <c r="A50" s="40"/>
      <c r="B50" s="40"/>
      <c r="C50" s="40"/>
      <c r="D50" s="34"/>
      <c r="E50" s="34"/>
      <c r="AYF50" s="34"/>
      <c r="AYG50" s="34"/>
      <c r="AYH50" s="34"/>
      <c r="AYI50" s="34"/>
      <c r="AYJ50" s="34"/>
      <c r="AYK50" s="34"/>
      <c r="AYL50" s="34"/>
      <c r="AYM50" s="34"/>
      <c r="AYN50" s="34"/>
      <c r="AYO50" s="34"/>
    </row>
    <row r="51" spans="1:5 1332:1341" s="1" customFormat="1" x14ac:dyDescent="0.3">
      <c r="A51" s="40"/>
      <c r="B51" s="40"/>
      <c r="C51" s="40"/>
      <c r="D51" s="34"/>
      <c r="E51" s="34"/>
      <c r="AYF51" s="34"/>
      <c r="AYG51" s="34"/>
      <c r="AYH51" s="34"/>
      <c r="AYI51" s="34"/>
      <c r="AYJ51" s="34"/>
      <c r="AYK51" s="34"/>
      <c r="AYL51" s="34"/>
      <c r="AYM51" s="34"/>
      <c r="AYN51" s="34"/>
      <c r="AYO51" s="34"/>
    </row>
    <row r="52" spans="1:5 1332:1341" s="1" customFormat="1" x14ac:dyDescent="0.3">
      <c r="A52" s="40"/>
      <c r="B52" s="40"/>
      <c r="C52" s="40"/>
      <c r="D52" s="34"/>
      <c r="E52" s="34"/>
      <c r="AYF52" s="34"/>
      <c r="AYG52" s="34"/>
      <c r="AYH52" s="34"/>
      <c r="AYI52" s="34"/>
      <c r="AYJ52" s="34"/>
      <c r="AYK52" s="34"/>
      <c r="AYL52" s="34"/>
      <c r="AYM52" s="34"/>
      <c r="AYN52" s="34"/>
      <c r="AYO52" s="34"/>
    </row>
    <row r="53" spans="1:5 1332:1341" s="1" customFormat="1" x14ac:dyDescent="0.3">
      <c r="A53" s="40"/>
      <c r="B53" s="40"/>
      <c r="C53" s="40"/>
      <c r="D53" s="34"/>
      <c r="E53" s="34"/>
      <c r="AYF53" s="34"/>
      <c r="AYG53" s="34"/>
      <c r="AYH53" s="34"/>
      <c r="AYI53" s="34"/>
      <c r="AYJ53" s="34"/>
      <c r="AYK53" s="34"/>
      <c r="AYL53" s="34"/>
      <c r="AYM53" s="34"/>
      <c r="AYN53" s="34"/>
      <c r="AYO53" s="34"/>
    </row>
    <row r="54" spans="1:5 1332:1341" s="1" customFormat="1" x14ac:dyDescent="0.3">
      <c r="A54" s="40"/>
      <c r="B54" s="40"/>
      <c r="C54" s="40"/>
      <c r="D54" s="34"/>
      <c r="E54" s="34"/>
      <c r="AYF54" s="34"/>
      <c r="AYG54" s="34"/>
      <c r="AYH54" s="34"/>
      <c r="AYI54" s="34"/>
      <c r="AYJ54" s="34"/>
      <c r="AYK54" s="34"/>
      <c r="AYL54" s="34"/>
      <c r="AYM54" s="34"/>
      <c r="AYN54" s="34"/>
      <c r="AYO54" s="34"/>
    </row>
    <row r="55" spans="1:5 1332:1341" s="1" customFormat="1" x14ac:dyDescent="0.3">
      <c r="A55" s="40"/>
      <c r="B55" s="40"/>
      <c r="C55" s="40"/>
      <c r="D55" s="34"/>
      <c r="E55" s="34"/>
      <c r="AYF55" s="34"/>
      <c r="AYG55" s="34"/>
      <c r="AYH55" s="34"/>
      <c r="AYI55" s="34"/>
      <c r="AYJ55" s="34"/>
      <c r="AYK55" s="34"/>
      <c r="AYL55" s="34"/>
      <c r="AYM55" s="34"/>
      <c r="AYN55" s="34"/>
      <c r="AYO55" s="34"/>
    </row>
    <row r="56" spans="1:5 1332:1341" s="1" customFormat="1" x14ac:dyDescent="0.3">
      <c r="A56" s="40"/>
      <c r="B56" s="40"/>
      <c r="C56" s="40"/>
      <c r="D56" s="34"/>
      <c r="E56" s="34"/>
      <c r="AYF56" s="34"/>
      <c r="AYG56" s="34"/>
      <c r="AYH56" s="34"/>
      <c r="AYI56" s="34"/>
      <c r="AYJ56" s="34"/>
      <c r="AYK56" s="34"/>
      <c r="AYL56" s="34"/>
      <c r="AYM56" s="34"/>
      <c r="AYN56" s="34"/>
      <c r="AYO56" s="34"/>
    </row>
    <row r="57" spans="1:5 1332:1341" s="1" customFormat="1" x14ac:dyDescent="0.3">
      <c r="A57" s="40"/>
      <c r="B57" s="40"/>
      <c r="C57" s="40"/>
      <c r="D57" s="34"/>
      <c r="E57" s="34"/>
      <c r="AYF57" s="34"/>
      <c r="AYG57" s="34"/>
      <c r="AYH57" s="34"/>
      <c r="AYI57" s="34"/>
      <c r="AYJ57" s="34"/>
      <c r="AYK57" s="34"/>
      <c r="AYL57" s="34"/>
      <c r="AYM57" s="34"/>
      <c r="AYN57" s="34"/>
      <c r="AYO57" s="34"/>
    </row>
    <row r="58" spans="1:5 1332:1341" s="1" customFormat="1" x14ac:dyDescent="0.3">
      <c r="A58" s="40"/>
      <c r="B58" s="40"/>
      <c r="C58" s="40"/>
      <c r="D58" s="34"/>
      <c r="E58" s="34"/>
      <c r="AYF58" s="34"/>
      <c r="AYG58" s="34"/>
      <c r="AYH58" s="34"/>
      <c r="AYI58" s="34"/>
      <c r="AYJ58" s="34"/>
      <c r="AYK58" s="34"/>
      <c r="AYL58" s="34"/>
      <c r="AYM58" s="34"/>
      <c r="AYN58" s="34"/>
      <c r="AYO58" s="34"/>
    </row>
    <row r="59" spans="1:5 1332:1341" s="1" customFormat="1" x14ac:dyDescent="0.3">
      <c r="A59" s="40"/>
      <c r="B59" s="40"/>
      <c r="C59" s="40"/>
      <c r="D59" s="34"/>
      <c r="E59" s="34"/>
      <c r="AYF59" s="34"/>
      <c r="AYG59" s="34"/>
      <c r="AYH59" s="34"/>
      <c r="AYI59" s="34"/>
      <c r="AYJ59" s="34"/>
      <c r="AYK59" s="34"/>
      <c r="AYL59" s="34"/>
      <c r="AYM59" s="34"/>
      <c r="AYN59" s="34"/>
      <c r="AYO59" s="34"/>
    </row>
    <row r="60" spans="1:5 1332:1341" s="1" customFormat="1" x14ac:dyDescent="0.3">
      <c r="A60" s="40"/>
      <c r="B60" s="40"/>
      <c r="C60" s="40"/>
      <c r="D60" s="34"/>
      <c r="E60" s="34"/>
      <c r="AYF60" s="34"/>
      <c r="AYG60" s="34"/>
      <c r="AYH60" s="34"/>
      <c r="AYI60" s="34"/>
      <c r="AYJ60" s="34"/>
      <c r="AYK60" s="34"/>
      <c r="AYL60" s="34"/>
      <c r="AYM60" s="34"/>
      <c r="AYN60" s="34"/>
      <c r="AYO60" s="34"/>
    </row>
    <row r="61" spans="1:5 1332:1341" s="1" customFormat="1" x14ac:dyDescent="0.3">
      <c r="A61" s="40"/>
      <c r="B61" s="47"/>
      <c r="C61" s="47"/>
      <c r="D61" s="47"/>
      <c r="E61" s="47"/>
      <c r="AYF61" s="34"/>
      <c r="AYG61" s="34"/>
      <c r="AYH61" s="34"/>
      <c r="AYI61" s="34"/>
      <c r="AYJ61" s="34"/>
      <c r="AYK61" s="34"/>
      <c r="AYL61" s="34"/>
      <c r="AYM61" s="34"/>
      <c r="AYN61" s="34"/>
      <c r="AYO61" s="34"/>
    </row>
    <row r="62" spans="1:5 1332:1341" s="1" customFormat="1" x14ac:dyDescent="0.3">
      <c r="A62" s="40"/>
      <c r="B62" s="47"/>
      <c r="C62" s="47"/>
      <c r="D62" s="47"/>
      <c r="E62" s="47"/>
      <c r="AYF62" s="34"/>
      <c r="AYG62" s="34"/>
      <c r="AYH62" s="34"/>
      <c r="AYI62" s="34"/>
      <c r="AYJ62" s="34"/>
      <c r="AYK62" s="34"/>
      <c r="AYL62" s="34"/>
      <c r="AYM62" s="34"/>
      <c r="AYN62" s="34"/>
      <c r="AYO62" s="34"/>
    </row>
    <row r="63" spans="1:5 1332:1341" s="1" customFormat="1" x14ac:dyDescent="0.3">
      <c r="A63" s="40"/>
      <c r="B63" s="47"/>
      <c r="C63" s="47"/>
      <c r="D63" s="47"/>
      <c r="E63" s="47"/>
      <c r="AYF63" s="34"/>
      <c r="AYG63" s="34"/>
      <c r="AYH63" s="34"/>
      <c r="AYI63" s="34"/>
      <c r="AYJ63" s="34"/>
      <c r="AYK63" s="34"/>
      <c r="AYL63" s="34"/>
      <c r="AYM63" s="34"/>
      <c r="AYN63" s="34"/>
      <c r="AYO63" s="34"/>
    </row>
    <row r="64" spans="1:5 1332:1341" s="1" customFormat="1" x14ac:dyDescent="0.3">
      <c r="A64" s="40"/>
      <c r="B64" s="47"/>
      <c r="C64" s="47"/>
      <c r="D64" s="47"/>
      <c r="E64" s="47"/>
      <c r="AYF64" s="34"/>
      <c r="AYG64" s="34"/>
      <c r="AYH64" s="34"/>
      <c r="AYI64" s="34"/>
      <c r="AYJ64" s="34"/>
      <c r="AYK64" s="34"/>
      <c r="AYL64" s="34"/>
      <c r="AYM64" s="34"/>
      <c r="AYN64" s="34"/>
      <c r="AYO64" s="34"/>
    </row>
    <row r="65" spans="1:5 1332:1342" s="1" customFormat="1" x14ac:dyDescent="0.3">
      <c r="A65" s="40"/>
      <c r="B65" s="47"/>
      <c r="C65" s="47"/>
      <c r="D65" s="47"/>
      <c r="E65" s="47"/>
      <c r="AYF65" s="34"/>
      <c r="AYG65" s="34"/>
      <c r="AYH65" s="34"/>
      <c r="AYI65" s="34"/>
      <c r="AYJ65" s="34"/>
      <c r="AYK65" s="34"/>
      <c r="AYL65" s="34"/>
      <c r="AYM65" s="34"/>
      <c r="AYN65" s="34"/>
      <c r="AYO65" s="34"/>
    </row>
    <row r="66" spans="1:5 1332:1342" s="1" customFormat="1" x14ac:dyDescent="0.3">
      <c r="A66" s="40"/>
      <c r="B66" s="47"/>
      <c r="C66" s="47"/>
      <c r="D66" s="47"/>
      <c r="E66" s="47"/>
      <c r="AYF66" s="34"/>
      <c r="AYG66" s="34"/>
      <c r="AYH66" s="34"/>
      <c r="AYI66" s="34"/>
      <c r="AYJ66" s="34"/>
      <c r="AYK66" s="34"/>
      <c r="AYL66" s="34"/>
      <c r="AYM66" s="34"/>
      <c r="AYN66" s="34"/>
      <c r="AYO66" s="34"/>
    </row>
    <row r="67" spans="1:5 1332:1342" s="1" customFormat="1" x14ac:dyDescent="0.3">
      <c r="A67" s="40"/>
      <c r="B67" s="47"/>
      <c r="C67" s="47"/>
      <c r="D67" s="47"/>
      <c r="E67" s="47"/>
      <c r="AYF67" s="34"/>
      <c r="AYG67" s="34"/>
      <c r="AYH67" s="34"/>
      <c r="AYI67" s="34"/>
      <c r="AYJ67" s="34"/>
      <c r="AYK67" s="34"/>
      <c r="AYL67" s="34"/>
      <c r="AYM67" s="34"/>
      <c r="AYN67" s="34"/>
      <c r="AYO67" s="34"/>
    </row>
    <row r="68" spans="1:5 1332:1342" s="1" customFormat="1" x14ac:dyDescent="0.3">
      <c r="A68" s="47"/>
      <c r="B68" s="47"/>
      <c r="C68" s="47"/>
      <c r="D68" s="47"/>
      <c r="E68" s="47"/>
      <c r="AYF68" s="34"/>
      <c r="AYG68" s="34"/>
      <c r="AYH68" s="34"/>
      <c r="AYI68" s="34"/>
      <c r="AYJ68" s="34"/>
      <c r="AYK68" s="34"/>
      <c r="AYL68" s="34"/>
      <c r="AYM68" s="34"/>
      <c r="AYN68" s="34"/>
      <c r="AYO68" s="34"/>
    </row>
    <row r="69" spans="1:5 1332:1342" s="1" customFormat="1" x14ac:dyDescent="0.3">
      <c r="A69" s="47"/>
      <c r="B69" s="47"/>
      <c r="C69" s="47"/>
      <c r="D69" s="47"/>
      <c r="E69" s="47"/>
      <c r="AYF69" s="34"/>
      <c r="AYG69" s="34"/>
      <c r="AYH69" s="34"/>
      <c r="AYI69" s="34"/>
      <c r="AYJ69" s="34"/>
      <c r="AYK69" s="34"/>
      <c r="AYL69" s="34"/>
      <c r="AYM69" s="34"/>
      <c r="AYN69" s="34"/>
      <c r="AYO69" s="34"/>
    </row>
    <row r="70" spans="1:5 1332:1342" s="1" customFormat="1" x14ac:dyDescent="0.3">
      <c r="A70" s="47"/>
      <c r="B70" s="47"/>
      <c r="C70" s="47"/>
      <c r="D70" s="47"/>
      <c r="E70" s="47"/>
      <c r="AYF70" s="34"/>
      <c r="AYG70" s="34"/>
      <c r="AYH70" s="34"/>
      <c r="AYI70" s="34"/>
      <c r="AYJ70" s="34"/>
      <c r="AYK70" s="34"/>
      <c r="AYL70" s="34"/>
      <c r="AYM70" s="34"/>
      <c r="AYN70" s="34"/>
      <c r="AYO70" s="34"/>
    </row>
    <row r="71" spans="1:5 1332:1342" s="1" customFormat="1" x14ac:dyDescent="0.3">
      <c r="A71" s="47"/>
      <c r="B71" s="47"/>
      <c r="C71" s="47"/>
      <c r="D71" s="47"/>
      <c r="E71" s="47"/>
      <c r="AYF71" s="34"/>
      <c r="AYG71" s="34"/>
      <c r="AYH71" s="34"/>
      <c r="AYI71" s="34"/>
      <c r="AYJ71" s="34"/>
      <c r="AYK71" s="34"/>
      <c r="AYL71" s="34"/>
      <c r="AYM71" s="34"/>
      <c r="AYN71" s="34"/>
      <c r="AYO71" s="34"/>
    </row>
    <row r="72" spans="1:5 1332:1342" s="1" customFormat="1" x14ac:dyDescent="0.3">
      <c r="A72" s="47"/>
      <c r="B72" s="47"/>
      <c r="C72" s="47"/>
      <c r="D72" s="47"/>
      <c r="E72" s="47"/>
      <c r="AYF72" s="34"/>
      <c r="AYG72" s="34"/>
      <c r="AYH72" s="34"/>
      <c r="AYI72" s="34"/>
      <c r="AYJ72" s="34"/>
      <c r="AYK72" s="34"/>
      <c r="AYL72" s="34"/>
      <c r="AYM72" s="34"/>
      <c r="AYN72" s="34"/>
      <c r="AYO72" s="34"/>
    </row>
    <row r="73" spans="1:5 1332:1342" s="1" customFormat="1" x14ac:dyDescent="0.3">
      <c r="A73" s="47"/>
      <c r="B73" s="47"/>
      <c r="C73" s="47"/>
      <c r="D73" s="47"/>
      <c r="E73" s="47"/>
      <c r="AYF73" s="34"/>
      <c r="AYG73" s="34"/>
      <c r="AYH73" s="34"/>
      <c r="AYI73" s="34"/>
      <c r="AYJ73" s="34"/>
      <c r="AYK73" s="34"/>
      <c r="AYL73" s="34"/>
      <c r="AYM73" s="34"/>
      <c r="AYN73" s="34"/>
      <c r="AYO73" s="34"/>
    </row>
    <row r="74" spans="1:5 1332:1342" s="1" customFormat="1" x14ac:dyDescent="0.3">
      <c r="A74" s="47"/>
      <c r="B74" s="47"/>
      <c r="C74" s="47"/>
      <c r="D74" s="47"/>
      <c r="E74" s="47"/>
      <c r="AYF74" s="34"/>
      <c r="AYG74" s="34"/>
      <c r="AYH74" s="34"/>
      <c r="AYI74" s="34"/>
      <c r="AYJ74" s="34"/>
      <c r="AYK74" s="34"/>
      <c r="AYL74" s="34"/>
      <c r="AYM74" s="34"/>
      <c r="AYN74" s="34"/>
      <c r="AYO74" s="34"/>
    </row>
    <row r="75" spans="1:5 1332:1342" s="1" customFormat="1" x14ac:dyDescent="0.3">
      <c r="A75" s="47"/>
      <c r="B75" s="47"/>
      <c r="C75" s="47"/>
      <c r="D75" s="47"/>
      <c r="E75" s="47"/>
      <c r="AYF75" s="34"/>
      <c r="AYG75" s="34"/>
      <c r="AYH75" s="34"/>
      <c r="AYI75" s="34"/>
      <c r="AYJ75" s="34"/>
      <c r="AYK75" s="34"/>
      <c r="AYL75" s="34"/>
      <c r="AYM75" s="34"/>
      <c r="AYN75" s="34"/>
      <c r="AYO75" s="34"/>
    </row>
    <row r="76" spans="1:5 1332:1342" s="1" customFormat="1" x14ac:dyDescent="0.3">
      <c r="A76" s="47"/>
      <c r="B76" s="47"/>
      <c r="C76" s="47"/>
      <c r="D76" s="47"/>
      <c r="E76" s="47"/>
      <c r="AYF76" s="34"/>
      <c r="AYG76" s="34"/>
      <c r="AYH76" s="34"/>
      <c r="AYI76" s="34"/>
      <c r="AYJ76" s="34"/>
      <c r="AYK76" s="34"/>
      <c r="AYL76" s="34"/>
      <c r="AYM76" s="34"/>
      <c r="AYN76" s="34"/>
      <c r="AYO76" s="34"/>
    </row>
    <row r="77" spans="1:5 1332:1342" s="1" customFormat="1" x14ac:dyDescent="0.3">
      <c r="A77" s="47"/>
      <c r="B77" s="47"/>
      <c r="C77" s="47"/>
      <c r="D77" s="47"/>
      <c r="E77" s="47"/>
      <c r="AYF77" s="34"/>
      <c r="AYG77" s="34"/>
      <c r="AYH77" s="34"/>
      <c r="AYI77" s="34"/>
      <c r="AYJ77" s="34"/>
      <c r="AYK77" s="34"/>
      <c r="AYL77" s="34"/>
      <c r="AYM77" s="34"/>
      <c r="AYN77" s="34"/>
      <c r="AYO77" s="34"/>
    </row>
    <row r="78" spans="1:5 1332:1342" s="1" customFormat="1" x14ac:dyDescent="0.3">
      <c r="A78" s="47"/>
      <c r="B78" s="47"/>
      <c r="C78" s="47"/>
      <c r="D78" s="47"/>
      <c r="E78" s="47"/>
      <c r="AYF78" s="34"/>
      <c r="AYG78" s="34"/>
      <c r="AYH78" s="34"/>
      <c r="AYI78" s="34"/>
      <c r="AYJ78" s="34"/>
      <c r="AYK78" s="34"/>
      <c r="AYL78" s="34"/>
      <c r="AYM78" s="34"/>
      <c r="AYN78" s="34"/>
      <c r="AYO78" s="34"/>
    </row>
    <row r="79" spans="1:5 1332:1342" s="1" customFormat="1" x14ac:dyDescent="0.3">
      <c r="A79" s="47"/>
      <c r="B79" s="47"/>
      <c r="C79" s="47"/>
      <c r="D79" s="47"/>
      <c r="E79" s="47"/>
      <c r="AYF79" s="34"/>
      <c r="AYG79" s="34"/>
      <c r="AYH79" s="34"/>
      <c r="AYI79" s="34"/>
      <c r="AYJ79" s="34"/>
      <c r="AYK79" s="34"/>
      <c r="AYL79" s="34"/>
      <c r="AYM79" s="34"/>
      <c r="AYN79" s="34"/>
      <c r="AYO79" s="34"/>
    </row>
    <row r="80" spans="1:5 1332:1342" s="54" customFormat="1" x14ac:dyDescent="0.3">
      <c r="A80" s="47"/>
      <c r="B80" s="47"/>
      <c r="C80" s="53"/>
      <c r="E80"/>
      <c r="AYF80" s="35"/>
      <c r="AYG80" s="34"/>
      <c r="AYH80" s="34"/>
      <c r="AYI80" s="34"/>
      <c r="AYJ80" s="34"/>
      <c r="AYK80" s="34"/>
      <c r="AYL80" s="34"/>
      <c r="AYM80" s="34"/>
      <c r="AYN80" s="34"/>
      <c r="AYO80" s="34"/>
      <c r="AYP80" s="55"/>
    </row>
    <row r="81" spans="1:2" x14ac:dyDescent="0.3">
      <c r="A81" s="47"/>
      <c r="B81" s="47"/>
    </row>
    <row r="82" spans="1:2" x14ac:dyDescent="0.3">
      <c r="A82" s="59"/>
    </row>
    <row r="83" spans="1:2" x14ac:dyDescent="0.3">
      <c r="A83" s="59"/>
    </row>
    <row r="84" spans="1:2" x14ac:dyDescent="0.3">
      <c r="A84" s="59"/>
    </row>
    <row r="85" spans="1:2" x14ac:dyDescent="0.3">
      <c r="A85" s="59"/>
    </row>
    <row r="86" spans="1:2" x14ac:dyDescent="0.3">
      <c r="A86" s="59"/>
    </row>
    <row r="87" spans="1:2" x14ac:dyDescent="0.3">
      <c r="A87" s="59"/>
    </row>
    <row r="88" spans="1:2" x14ac:dyDescent="0.3">
      <c r="A88" s="59"/>
    </row>
    <row r="89" spans="1:2" x14ac:dyDescent="0.3">
      <c r="A89" s="59"/>
    </row>
    <row r="90" spans="1:2" x14ac:dyDescent="0.3">
      <c r="A90" s="59"/>
    </row>
    <row r="91" spans="1:2" x14ac:dyDescent="0.3">
      <c r="A91" s="59"/>
    </row>
    <row r="92" spans="1:2" x14ac:dyDescent="0.3">
      <c r="A92" s="59"/>
    </row>
    <row r="93" spans="1:2" x14ac:dyDescent="0.3">
      <c r="A93" s="59"/>
    </row>
    <row r="94" spans="1:2" x14ac:dyDescent="0.3">
      <c r="A94" s="59"/>
    </row>
    <row r="95" spans="1:2" x14ac:dyDescent="0.3">
      <c r="A95" s="59"/>
    </row>
    <row r="96" spans="1:2" x14ac:dyDescent="0.3">
      <c r="A96" s="59"/>
    </row>
    <row r="97" spans="1:1" x14ac:dyDescent="0.3">
      <c r="A97" s="59"/>
    </row>
    <row r="98" spans="1:1" x14ac:dyDescent="0.3">
      <c r="A98" s="59"/>
    </row>
    <row r="99" spans="1:1" x14ac:dyDescent="0.3">
      <c r="A99" s="59"/>
    </row>
    <row r="100" spans="1:1" x14ac:dyDescent="0.3">
      <c r="A100" s="59"/>
    </row>
    <row r="101" spans="1:1" x14ac:dyDescent="0.3">
      <c r="A101" s="59"/>
    </row>
    <row r="102" spans="1:1" x14ac:dyDescent="0.3">
      <c r="A102" s="59"/>
    </row>
    <row r="103" spans="1:1" x14ac:dyDescent="0.3">
      <c r="A103" s="59"/>
    </row>
    <row r="104" spans="1:1" x14ac:dyDescent="0.3">
      <c r="A104" s="59"/>
    </row>
    <row r="105" spans="1:1" x14ac:dyDescent="0.3">
      <c r="A105" s="59"/>
    </row>
    <row r="106" spans="1:1" x14ac:dyDescent="0.3">
      <c r="A106" s="59"/>
    </row>
    <row r="107" spans="1:1" x14ac:dyDescent="0.3">
      <c r="A107" s="59"/>
    </row>
    <row r="108" spans="1:1" x14ac:dyDescent="0.3">
      <c r="A108" s="59"/>
    </row>
    <row r="109" spans="1:1" x14ac:dyDescent="0.3">
      <c r="A109" s="59"/>
    </row>
    <row r="110" spans="1:1" x14ac:dyDescent="0.3">
      <c r="A110" s="59"/>
    </row>
    <row r="111" spans="1:1" x14ac:dyDescent="0.3">
      <c r="A111" s="59"/>
    </row>
    <row r="112" spans="1:1" x14ac:dyDescent="0.3">
      <c r="A112" s="59"/>
    </row>
    <row r="113" spans="1:1" x14ac:dyDescent="0.3">
      <c r="A113" s="59"/>
    </row>
    <row r="114" spans="1:1" x14ac:dyDescent="0.3">
      <c r="A114" s="59"/>
    </row>
    <row r="115" spans="1:1" x14ac:dyDescent="0.3">
      <c r="A115" s="59"/>
    </row>
    <row r="116" spans="1:1" x14ac:dyDescent="0.3">
      <c r="A116" s="59"/>
    </row>
    <row r="117" spans="1:1" x14ac:dyDescent="0.3">
      <c r="A117" s="59"/>
    </row>
    <row r="118" spans="1:1" x14ac:dyDescent="0.3">
      <c r="A118" s="59"/>
    </row>
    <row r="119" spans="1:1" x14ac:dyDescent="0.3">
      <c r="A119" s="59"/>
    </row>
    <row r="120" spans="1:1" x14ac:dyDescent="0.3">
      <c r="A120" s="59"/>
    </row>
    <row r="121" spans="1:1" x14ac:dyDescent="0.3">
      <c r="A121" s="59"/>
    </row>
    <row r="122" spans="1:1" x14ac:dyDescent="0.3">
      <c r="A122" s="59"/>
    </row>
    <row r="123" spans="1:1" x14ac:dyDescent="0.3">
      <c r="A123" s="59"/>
    </row>
    <row r="124" spans="1:1" x14ac:dyDescent="0.3">
      <c r="A124" s="59"/>
    </row>
    <row r="125" spans="1:1" x14ac:dyDescent="0.3">
      <c r="A125" s="59"/>
    </row>
    <row r="126" spans="1:1" x14ac:dyDescent="0.3">
      <c r="A126" s="59"/>
    </row>
    <row r="127" spans="1:1" x14ac:dyDescent="0.3">
      <c r="A127" s="59"/>
    </row>
    <row r="128" spans="1:1" x14ac:dyDescent="0.3">
      <c r="A128" s="59"/>
    </row>
    <row r="129" spans="1:1" x14ac:dyDescent="0.3">
      <c r="A129" s="59"/>
    </row>
    <row r="130" spans="1:1" x14ac:dyDescent="0.3">
      <c r="A130" s="59"/>
    </row>
    <row r="131" spans="1:1" x14ac:dyDescent="0.3">
      <c r="A131" s="59"/>
    </row>
    <row r="132" spans="1:1" x14ac:dyDescent="0.3">
      <c r="A132" s="59"/>
    </row>
    <row r="133" spans="1:1" x14ac:dyDescent="0.3">
      <c r="A133" s="59"/>
    </row>
    <row r="134" spans="1:1" x14ac:dyDescent="0.3">
      <c r="A134" s="59"/>
    </row>
    <row r="135" spans="1:1" x14ac:dyDescent="0.3">
      <c r="A135" s="59"/>
    </row>
    <row r="136" spans="1:1" x14ac:dyDescent="0.3">
      <c r="A136" s="59"/>
    </row>
    <row r="137" spans="1:1" x14ac:dyDescent="0.3">
      <c r="A137" s="59"/>
    </row>
    <row r="138" spans="1:1" x14ac:dyDescent="0.3">
      <c r="A138" s="59"/>
    </row>
    <row r="139" spans="1:1" x14ac:dyDescent="0.3">
      <c r="A139" s="59"/>
    </row>
    <row r="140" spans="1:1" x14ac:dyDescent="0.3">
      <c r="A140" s="59"/>
    </row>
    <row r="141" spans="1:1" x14ac:dyDescent="0.3">
      <c r="A141" s="59"/>
    </row>
    <row r="142" spans="1:1" x14ac:dyDescent="0.3">
      <c r="A142" s="59"/>
    </row>
    <row r="143" spans="1:1" x14ac:dyDescent="0.3">
      <c r="A143" s="59"/>
    </row>
    <row r="144" spans="1:1" x14ac:dyDescent="0.3">
      <c r="A144" s="59"/>
    </row>
    <row r="145" spans="1:1" x14ac:dyDescent="0.3">
      <c r="A145" s="59"/>
    </row>
    <row r="146" spans="1:1" x14ac:dyDescent="0.3">
      <c r="A146" s="59"/>
    </row>
    <row r="147" spans="1:1" x14ac:dyDescent="0.3">
      <c r="A147" s="59"/>
    </row>
    <row r="148" spans="1:1" x14ac:dyDescent="0.3">
      <c r="A148" s="59"/>
    </row>
    <row r="149" spans="1:1" x14ac:dyDescent="0.3">
      <c r="A149" s="59"/>
    </row>
    <row r="150" spans="1:1" x14ac:dyDescent="0.3">
      <c r="A150" s="59"/>
    </row>
    <row r="151" spans="1:1" x14ac:dyDescent="0.3">
      <c r="A151" s="59"/>
    </row>
    <row r="152" spans="1:1" x14ac:dyDescent="0.3">
      <c r="A152" s="59"/>
    </row>
    <row r="153" spans="1:1" x14ac:dyDescent="0.3">
      <c r="A153" s="59"/>
    </row>
    <row r="154" spans="1:1" x14ac:dyDescent="0.3">
      <c r="A154" s="59"/>
    </row>
    <row r="155" spans="1:1" x14ac:dyDescent="0.3">
      <c r="A155" s="59"/>
    </row>
    <row r="156" spans="1:1" x14ac:dyDescent="0.3">
      <c r="A156" s="59"/>
    </row>
    <row r="157" spans="1:1" x14ac:dyDescent="0.3">
      <c r="A157" s="59"/>
    </row>
    <row r="158" spans="1:1" x14ac:dyDescent="0.3">
      <c r="A158" s="59"/>
    </row>
    <row r="159" spans="1:1" x14ac:dyDescent="0.3">
      <c r="A159" s="59"/>
    </row>
    <row r="160" spans="1:1" x14ac:dyDescent="0.3">
      <c r="A160" s="59"/>
    </row>
    <row r="161" spans="1:1" x14ac:dyDescent="0.3">
      <c r="A161" s="59"/>
    </row>
    <row r="162" spans="1:1" x14ac:dyDescent="0.3">
      <c r="A162" s="59"/>
    </row>
    <row r="163" spans="1:1" x14ac:dyDescent="0.3">
      <c r="A163" s="59"/>
    </row>
    <row r="164" spans="1:1" x14ac:dyDescent="0.3">
      <c r="A164" s="59"/>
    </row>
    <row r="165" spans="1:1" x14ac:dyDescent="0.3">
      <c r="A165" s="59"/>
    </row>
    <row r="166" spans="1:1" x14ac:dyDescent="0.3">
      <c r="A166" s="59"/>
    </row>
    <row r="167" spans="1:1" x14ac:dyDescent="0.3">
      <c r="A167" s="59"/>
    </row>
    <row r="168" spans="1:1" x14ac:dyDescent="0.3">
      <c r="A168" s="59"/>
    </row>
    <row r="169" spans="1:1" x14ac:dyDescent="0.3">
      <c r="A169" s="59"/>
    </row>
    <row r="170" spans="1:1" x14ac:dyDescent="0.3">
      <c r="A170" s="59"/>
    </row>
    <row r="171" spans="1:1" x14ac:dyDescent="0.3">
      <c r="A171" s="59"/>
    </row>
    <row r="172" spans="1:1" x14ac:dyDescent="0.3">
      <c r="A172" s="59"/>
    </row>
    <row r="173" spans="1:1" x14ac:dyDescent="0.3">
      <c r="A173" s="59"/>
    </row>
    <row r="174" spans="1:1" x14ac:dyDescent="0.3">
      <c r="A174" s="59"/>
    </row>
    <row r="175" spans="1:1" x14ac:dyDescent="0.3">
      <c r="A175" s="59"/>
    </row>
    <row r="176" spans="1:1" x14ac:dyDescent="0.3">
      <c r="A176" s="59"/>
    </row>
    <row r="177" spans="1:1" x14ac:dyDescent="0.3">
      <c r="A177" s="40"/>
    </row>
    <row r="178" spans="1:1" x14ac:dyDescent="0.3">
      <c r="A178" s="40"/>
    </row>
    <row r="179" spans="1:1" x14ac:dyDescent="0.3">
      <c r="A179" s="40"/>
    </row>
    <row r="180" spans="1:1" x14ac:dyDescent="0.3">
      <c r="A180" s="40"/>
    </row>
    <row r="181" spans="1:1" x14ac:dyDescent="0.3">
      <c r="A181" s="40"/>
    </row>
    <row r="182" spans="1:1" x14ac:dyDescent="0.3">
      <c r="A182" s="40"/>
    </row>
    <row r="183" spans="1:1" x14ac:dyDescent="0.3">
      <c r="A183" s="40"/>
    </row>
    <row r="184" spans="1:1" x14ac:dyDescent="0.3">
      <c r="A184" s="40"/>
    </row>
    <row r="185" spans="1:1" x14ac:dyDescent="0.3">
      <c r="A185" s="40"/>
    </row>
    <row r="186" spans="1:1" x14ac:dyDescent="0.3">
      <c r="A186" s="40"/>
    </row>
    <row r="187" spans="1:1" x14ac:dyDescent="0.3">
      <c r="A187" s="40"/>
    </row>
    <row r="188" spans="1:1" x14ac:dyDescent="0.3">
      <c r="A188" s="40"/>
    </row>
    <row r="189" spans="1:1" x14ac:dyDescent="0.3">
      <c r="A189" s="40"/>
    </row>
    <row r="190" spans="1:1" x14ac:dyDescent="0.3">
      <c r="A190" s="40"/>
    </row>
    <row r="191" spans="1:1" x14ac:dyDescent="0.3">
      <c r="A191" s="40"/>
    </row>
    <row r="192" spans="1:1" x14ac:dyDescent="0.3">
      <c r="A192" s="40"/>
    </row>
    <row r="193" spans="1:1" x14ac:dyDescent="0.3">
      <c r="A193" s="40"/>
    </row>
    <row r="194" spans="1:1" x14ac:dyDescent="0.3">
      <c r="A194" s="40"/>
    </row>
    <row r="195" spans="1:1" x14ac:dyDescent="0.3">
      <c r="A195" s="40"/>
    </row>
    <row r="196" spans="1:1" x14ac:dyDescent="0.3">
      <c r="A196" s="40"/>
    </row>
    <row r="197" spans="1:1" x14ac:dyDescent="0.3">
      <c r="A197" s="40"/>
    </row>
    <row r="198" spans="1:1" x14ac:dyDescent="0.3">
      <c r="A198" s="40"/>
    </row>
    <row r="199" spans="1:1" x14ac:dyDescent="0.3">
      <c r="A199" s="40"/>
    </row>
    <row r="200" spans="1:1" x14ac:dyDescent="0.3">
      <c r="A200" s="40"/>
    </row>
    <row r="201" spans="1:1" x14ac:dyDescent="0.3">
      <c r="A201" s="40"/>
    </row>
    <row r="202" spans="1:1" x14ac:dyDescent="0.3">
      <c r="A202" s="40"/>
    </row>
    <row r="203" spans="1:1" x14ac:dyDescent="0.3">
      <c r="A203" s="40"/>
    </row>
    <row r="204" spans="1:1" x14ac:dyDescent="0.3">
      <c r="A204" s="40"/>
    </row>
    <row r="205" spans="1:1" x14ac:dyDescent="0.3">
      <c r="A205" s="40"/>
    </row>
    <row r="206" spans="1:1" x14ac:dyDescent="0.3">
      <c r="A206" s="40"/>
    </row>
    <row r="207" spans="1:1" x14ac:dyDescent="0.3">
      <c r="A207" s="40"/>
    </row>
    <row r="208" spans="1:1" x14ac:dyDescent="0.3">
      <c r="A208" s="40"/>
    </row>
    <row r="209" spans="1:1" x14ac:dyDescent="0.3">
      <c r="A209" s="40"/>
    </row>
    <row r="210" spans="1:1" x14ac:dyDescent="0.3">
      <c r="A210" s="40"/>
    </row>
    <row r="211" spans="1:1" x14ac:dyDescent="0.3">
      <c r="A211" s="40"/>
    </row>
    <row r="212" spans="1:1" x14ac:dyDescent="0.3">
      <c r="A212" s="40"/>
    </row>
  </sheetData>
  <conditionalFormatting sqref="B2:B46">
    <cfRule type="cellIs" dxfId="125" priority="92" operator="equal">
      <formula>"vacances"</formula>
    </cfRule>
  </conditionalFormatting>
  <conditionalFormatting sqref="D2:D46">
    <cfRule type="cellIs" dxfId="124" priority="89" operator="equal">
      <formula>"PFE2"</formula>
    </cfRule>
    <cfRule type="cellIs" dxfId="123" priority="90" operator="equal">
      <formula>"PFE1"</formula>
    </cfRule>
    <cfRule type="cellIs" dxfId="122" priority="91" operator="equal">
      <formula>"vacances"</formula>
    </cfRule>
  </conditionalFormatting>
  <conditionalFormatting sqref="A2">
    <cfRule type="expression" dxfId="121" priority="39">
      <formula>MONTH(A2)=6</formula>
    </cfRule>
    <cfRule type="expression" dxfId="120" priority="40">
      <formula>MONTH(A2)=5</formula>
    </cfRule>
    <cfRule type="expression" dxfId="119" priority="41">
      <formula>MONTH(A2)=4</formula>
    </cfRule>
    <cfRule type="expression" dxfId="118" priority="42">
      <formula>MONTH(A2)=3</formula>
    </cfRule>
    <cfRule type="expression" dxfId="117" priority="43">
      <formula>MONTH(A2)=2</formula>
    </cfRule>
    <cfRule type="expression" dxfId="116" priority="44">
      <formula>MONTH(A2)=1</formula>
    </cfRule>
    <cfRule type="expression" dxfId="115" priority="45">
      <formula>MONTH(A2)=12</formula>
    </cfRule>
    <cfRule type="expression" dxfId="114" priority="46">
      <formula>MONTH(A2)=11</formula>
    </cfRule>
    <cfRule type="expression" dxfId="113" priority="47">
      <formula>MONTH(A2)=10</formula>
    </cfRule>
    <cfRule type="expression" dxfId="112" priority="48">
      <formula>MONTH(A2)=9</formula>
    </cfRule>
  </conditionalFormatting>
  <conditionalFormatting sqref="A3:A46">
    <cfRule type="expression" dxfId="111" priority="29">
      <formula>MONTH(A3)=6</formula>
    </cfRule>
    <cfRule type="expression" dxfId="110" priority="30">
      <formula>MONTH(A3)=5</formula>
    </cfRule>
    <cfRule type="expression" dxfId="109" priority="31">
      <formula>MONTH(A3)=4</formula>
    </cfRule>
    <cfRule type="expression" dxfId="108" priority="32">
      <formula>MONTH(A3)=3</formula>
    </cfRule>
    <cfRule type="expression" dxfId="107" priority="33">
      <formula>MONTH(A3)=2</formula>
    </cfRule>
    <cfRule type="expression" dxfId="106" priority="34">
      <formula>MONTH(A3)=1</formula>
    </cfRule>
    <cfRule type="expression" dxfId="105" priority="35">
      <formula>MONTH(A3)=12</formula>
    </cfRule>
    <cfRule type="expression" dxfId="104" priority="36">
      <formula>MONTH(A3)=11</formula>
    </cfRule>
    <cfRule type="expression" dxfId="103" priority="37">
      <formula>MONTH(A3)=10</formula>
    </cfRule>
    <cfRule type="expression" dxfId="102" priority="38">
      <formula>MONTH(A3)=9</formula>
    </cfRule>
  </conditionalFormatting>
  <conditionalFormatting sqref="A82:A176">
    <cfRule type="expression" dxfId="101" priority="9">
      <formula>MONTH(A82)=6</formula>
    </cfRule>
    <cfRule type="expression" dxfId="100" priority="10">
      <formula>MONTH(A82)=5</formula>
    </cfRule>
    <cfRule type="expression" dxfId="99" priority="11">
      <formula>MONTH(A82)=4</formula>
    </cfRule>
    <cfRule type="expression" dxfId="98" priority="12">
      <formula>MONTH(A82)=3</formula>
    </cfRule>
    <cfRule type="expression" dxfId="97" priority="13">
      <formula>MONTH(A82)=2</formula>
    </cfRule>
    <cfRule type="expression" dxfId="96" priority="14">
      <formula>MONTH(A82)=1</formula>
    </cfRule>
    <cfRule type="expression" dxfId="95" priority="15">
      <formula>MONTH(A82)=12</formula>
    </cfRule>
    <cfRule type="expression" dxfId="94" priority="16">
      <formula>MONTH(A82)=11</formula>
    </cfRule>
    <cfRule type="expression" dxfId="93" priority="17">
      <formula>MONTH(A82)=10</formula>
    </cfRule>
    <cfRule type="expression" dxfId="92" priority="18">
      <formula>MONTH(A82)=9</formula>
    </cfRule>
  </conditionalFormatting>
  <conditionalFormatting sqref="C2">
    <cfRule type="cellIs" dxfId="91" priority="8" operator="equal">
      <formula>"vacances"</formula>
    </cfRule>
  </conditionalFormatting>
  <conditionalFormatting sqref="C2">
    <cfRule type="cellIs" dxfId="90" priority="7" operator="equal">
      <formula>"férié"</formula>
    </cfRule>
  </conditionalFormatting>
  <conditionalFormatting sqref="C3:C46">
    <cfRule type="cellIs" dxfId="89" priority="6" operator="equal">
      <formula>"vacances"</formula>
    </cfRule>
  </conditionalFormatting>
  <conditionalFormatting sqref="C3:C46">
    <cfRule type="cellIs" dxfId="88" priority="5" operator="equal">
      <formula>"férié"</formula>
    </cfRule>
  </conditionalFormatting>
  <conditionalFormatting sqref="E2">
    <cfRule type="expression" dxfId="87" priority="3">
      <formula>$C2="férié"</formula>
    </cfRule>
    <cfRule type="expression" dxfId="86" priority="4">
      <formula>$B2="vacances"</formula>
    </cfRule>
  </conditionalFormatting>
  <conditionalFormatting sqref="E3:E46">
    <cfRule type="expression" dxfId="85" priority="1">
      <formula>$C3="férié"</formula>
    </cfRule>
    <cfRule type="expression" dxfId="84" priority="2">
      <formula>$B3="vacances"</formula>
    </cfRule>
  </conditionalFormatting>
  <pageMargins left="0.39370078740157483" right="0.39370078740157483" top="0.39370078740157483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A9841-F3A2-4A00-8DFA-BABBB662A5F2}">
  <sheetPr>
    <tabColor rgb="FFFFFF00"/>
  </sheetPr>
  <dimension ref="A1:AYP212"/>
  <sheetViews>
    <sheetView zoomScaleNormal="100" workbookViewId="0">
      <pane ySplit="1" topLeftCell="A8" activePane="bottomLeft" state="frozen"/>
      <selection pane="bottomLeft" activeCell="C14" sqref="C14"/>
    </sheetView>
  </sheetViews>
  <sheetFormatPr baseColWidth="10" defaultRowHeight="14.4" x14ac:dyDescent="0.3"/>
  <cols>
    <col min="1" max="1" width="15.77734375" style="45" bestFit="1" customWidth="1"/>
    <col min="2" max="2" width="10.21875" style="31" bestFit="1" customWidth="1"/>
    <col min="3" max="3" width="6.5546875" style="31" bestFit="1" customWidth="1"/>
    <col min="4" max="4" width="7.44140625" style="32" bestFit="1" customWidth="1"/>
    <col min="5" max="5" width="95.44140625" customWidth="1"/>
    <col min="6" max="1331" width="0" style="32" hidden="1" customWidth="1"/>
    <col min="1332" max="1332" width="16.5546875" style="35" bestFit="1" customWidth="1"/>
    <col min="1333" max="1341" width="11.5546875" style="34"/>
    <col min="1342" max="1342" width="11.5546875" style="33"/>
    <col min="1343" max="16384" width="11.5546875" style="32"/>
  </cols>
  <sheetData>
    <row r="1" spans="1:5 1332:1332" x14ac:dyDescent="0.3">
      <c r="A1" s="31" t="s">
        <v>24</v>
      </c>
      <c r="B1" s="31" t="s">
        <v>25</v>
      </c>
      <c r="C1" s="31" t="s">
        <v>57</v>
      </c>
      <c r="D1" s="31" t="s">
        <v>26</v>
      </c>
      <c r="E1" s="32"/>
    </row>
    <row r="2" spans="1:5 1332:1332" ht="94.95" customHeight="1" x14ac:dyDescent="0.3">
      <c r="A2" s="59">
        <f>scol!$G$4</f>
        <v>44441</v>
      </c>
      <c r="B2" s="31" t="str">
        <f>IF(ISNA(MATCH(A2,scol!$D$4:$D$15,1))=TRUE,"",IF(MOD(MATCH(A2,scol!$D$4:$D$15,1),2)=1,"vacances",""))</f>
        <v/>
      </c>
      <c r="C2" s="31" t="str">
        <f>IF(ISNA(VLOOKUP(A2,feries!$B$5:$B$31,1,FALSE)),"",IF(VLOOKUP(A2,feries!$B$5:$B$31,1,FALSE)=A2,"férié",""))</f>
        <v/>
      </c>
      <c r="D2" s="31" t="str">
        <f>IF(AND(A2&gt;=scol!$D$32,A2&lt;=scol!$D$33),"PFE1",IF(AND(A2&gt;=scol!$D$34,A2&lt;=scol!$D$35),"PFE2",""))</f>
        <v/>
      </c>
      <c r="E2" s="31"/>
    </row>
    <row r="3" spans="1:5 1332:1332" ht="94.95" customHeight="1" x14ac:dyDescent="0.3">
      <c r="A3" s="59">
        <f t="shared" ref="A3:A46" si="0">IF(WEEKDAY(A2,2)=3,A2+7,IF(WEEKDAY(A2,2)=2,A2+1,IF(WEEKDAY(A2,2)=4,A2+6,IF(WEEKDAY(A2,2)=5,A2+5,A2+4))))</f>
        <v>44447</v>
      </c>
      <c r="B3" s="31" t="str">
        <f>IF(ISNA(MATCH(A3,scol!$D$4:$D$15,1))=TRUE,"",IF(MOD(MATCH(A3,scol!$D$4:$D$15,1),2)=1,"vacances",""))</f>
        <v/>
      </c>
      <c r="C3" s="31" t="str">
        <f>IF(ISNA(VLOOKUP(A3,feries!$B$5:$B$31,1,FALSE)),"",IF(VLOOKUP(A3,feries!$B$5:$B$31,1,FALSE)=A3,"férié",""))</f>
        <v/>
      </c>
      <c r="D3" s="31" t="str">
        <f>IF(AND(A3&gt;=scol!$D$32,A3&lt;=scol!$D$33),"PFE1",IF(AND(A3&gt;=scol!$D$34,A3&lt;=scol!$D$35),"PFE2",""))</f>
        <v/>
      </c>
      <c r="E3" s="32"/>
      <c r="AYF3" s="36" t="s">
        <v>27</v>
      </c>
    </row>
    <row r="4" spans="1:5 1332:1332" ht="94.95" customHeight="1" x14ac:dyDescent="0.3">
      <c r="A4" s="59">
        <f t="shared" si="0"/>
        <v>44454</v>
      </c>
      <c r="B4" s="31" t="str">
        <f>IF(ISNA(MATCH(A4,scol!$D$4:$D$15,1))=TRUE,"",IF(MOD(MATCH(A4,scol!$D$4:$D$15,1),2)=1,"vacances",""))</f>
        <v/>
      </c>
      <c r="C4" s="31" t="str">
        <f>IF(ISNA(VLOOKUP(A4,feries!$B$5:$B$31,1,FALSE)),"",IF(VLOOKUP(A4,feries!$B$5:$B$31,1,FALSE)=A4,"férié",""))</f>
        <v/>
      </c>
      <c r="D4" s="31" t="str">
        <f>IF(AND(A4&gt;=scol!$D$32,A4&lt;=scol!$D$33),"PFE1",IF(AND(A4&gt;=scol!$D$34,A4&lt;=scol!$D$35),"PFE2",""))</f>
        <v/>
      </c>
      <c r="E4" s="32"/>
    </row>
    <row r="5" spans="1:5 1332:1332" ht="94.95" customHeight="1" x14ac:dyDescent="0.3">
      <c r="A5" s="59">
        <f t="shared" si="0"/>
        <v>44461</v>
      </c>
      <c r="B5" s="31" t="str">
        <f>IF(ISNA(MATCH(A5,scol!$D$4:$D$15,1))=TRUE,"",IF(MOD(MATCH(A5,scol!$D$4:$D$15,1),2)=1,"vacances",""))</f>
        <v/>
      </c>
      <c r="C5" s="31" t="str">
        <f>IF(ISNA(VLOOKUP(A5,feries!$B$5:$B$31,1,FALSE)),"",IF(VLOOKUP(A5,feries!$B$5:$B$31,1,FALSE)=A5,"férié",""))</f>
        <v/>
      </c>
      <c r="D5" s="31" t="str">
        <f>IF(AND(A5&gt;=scol!$D$32,A5&lt;=scol!$D$33),"PFE1",IF(AND(A5&gt;=scol!$D$34,A5&lt;=scol!$D$35),"PFE2",""))</f>
        <v/>
      </c>
      <c r="E5" s="32"/>
    </row>
    <row r="6" spans="1:5 1332:1332" ht="94.95" customHeight="1" x14ac:dyDescent="0.3">
      <c r="A6" s="59">
        <f t="shared" si="0"/>
        <v>44468</v>
      </c>
      <c r="B6" s="31" t="str">
        <f>IF(ISNA(MATCH(A6,scol!$D$4:$D$15,1))=TRUE,"",IF(MOD(MATCH(A6,scol!$D$4:$D$15,1),2)=1,"vacances",""))</f>
        <v/>
      </c>
      <c r="C6" s="31" t="str">
        <f>IF(ISNA(VLOOKUP(A6,feries!$B$5:$B$31,1,FALSE)),"",IF(VLOOKUP(A6,feries!$B$5:$B$31,1,FALSE)=A6,"férié",""))</f>
        <v/>
      </c>
      <c r="D6" s="31" t="str">
        <f>IF(AND(A6&gt;=scol!$D$32,A6&lt;=scol!$D$33),"PFE1",IF(AND(A6&gt;=scol!$D$34,A6&lt;=scol!$D$35),"PFE2",""))</f>
        <v/>
      </c>
      <c r="E6" s="32"/>
    </row>
    <row r="7" spans="1:5 1332:1332" ht="94.95" customHeight="1" x14ac:dyDescent="0.3">
      <c r="A7" s="59">
        <f t="shared" si="0"/>
        <v>44475</v>
      </c>
      <c r="B7" s="31" t="str">
        <f>IF(ISNA(MATCH(A7,scol!$D$4:$D$15,1))=TRUE,"",IF(MOD(MATCH(A7,scol!$D$4:$D$15,1),2)=1,"vacances",""))</f>
        <v/>
      </c>
      <c r="C7" s="31" t="str">
        <f>IF(ISNA(VLOOKUP(A7,feries!$B$5:$B$31,1,FALSE)),"",IF(VLOOKUP(A7,feries!$B$5:$B$31,1,FALSE)=A7,"férié",""))</f>
        <v/>
      </c>
      <c r="D7" s="31" t="str">
        <f>IF(AND(A7&gt;=scol!$D$32,A7&lt;=scol!$D$33),"PFE1",IF(AND(A7&gt;=scol!$D$34,A7&lt;=scol!$D$35),"PFE2",""))</f>
        <v/>
      </c>
      <c r="E7" s="32"/>
    </row>
    <row r="8" spans="1:5 1332:1332" ht="94.95" customHeight="1" x14ac:dyDescent="0.3">
      <c r="A8" s="59">
        <f t="shared" si="0"/>
        <v>44482</v>
      </c>
      <c r="B8" s="31" t="str">
        <f>IF(ISNA(MATCH(A8,scol!$D$4:$D$15,1))=TRUE,"",IF(MOD(MATCH(A8,scol!$D$4:$D$15,1),2)=1,"vacances",""))</f>
        <v/>
      </c>
      <c r="C8" s="31" t="str">
        <f>IF(ISNA(VLOOKUP(A8,feries!$B$5:$B$31,1,FALSE)),"",IF(VLOOKUP(A8,feries!$B$5:$B$31,1,FALSE)=A8,"férié",""))</f>
        <v/>
      </c>
      <c r="D8" s="31" t="str">
        <f>IF(AND(A8&gt;=scol!$D$32,A8&lt;=scol!$D$33),"PFE1",IF(AND(A8&gt;=scol!$D$34,A8&lt;=scol!$D$35),"PFE2",""))</f>
        <v/>
      </c>
      <c r="E8" s="32"/>
    </row>
    <row r="9" spans="1:5 1332:1332" ht="94.95" customHeight="1" x14ac:dyDescent="0.3">
      <c r="A9" s="59">
        <f t="shared" si="0"/>
        <v>44489</v>
      </c>
      <c r="B9" s="31" t="str">
        <f>IF(ISNA(MATCH(A9,scol!$D$4:$D$15,1))=TRUE,"",IF(MOD(MATCH(A9,scol!$D$4:$D$15,1),2)=1,"vacances",""))</f>
        <v/>
      </c>
      <c r="C9" s="31" t="str">
        <f>IF(ISNA(VLOOKUP(A9,feries!$B$5:$B$31,1,FALSE)),"",IF(VLOOKUP(A9,feries!$B$5:$B$31,1,FALSE)=A9,"férié",""))</f>
        <v/>
      </c>
      <c r="D9" s="31" t="str">
        <f>IF(AND(A9&gt;=scol!$D$32,A9&lt;=scol!$D$33),"PFE1",IF(AND(A9&gt;=scol!$D$34,A9&lt;=scol!$D$35),"PFE2",""))</f>
        <v/>
      </c>
      <c r="E9" s="32"/>
    </row>
    <row r="10" spans="1:5 1332:1332" ht="94.95" customHeight="1" x14ac:dyDescent="0.3">
      <c r="A10" s="59">
        <f t="shared" si="0"/>
        <v>44496</v>
      </c>
      <c r="B10" s="31" t="str">
        <f>IF(ISNA(MATCH(A10,scol!$D$4:$D$15,1))=TRUE,"",IF(MOD(MATCH(A10,scol!$D$4:$D$15,1),2)=1,"vacances",""))</f>
        <v>vacances</v>
      </c>
      <c r="C10" s="31" t="str">
        <f>IF(ISNA(VLOOKUP(A10,feries!$B$5:$B$31,1,FALSE)),"",IF(VLOOKUP(A10,feries!$B$5:$B$31,1,FALSE)=A10,"férié",""))</f>
        <v/>
      </c>
      <c r="D10" s="31" t="str">
        <f>IF(AND(A10&gt;=scol!$D$32,A10&lt;=scol!$D$33),"PFE1",IF(AND(A10&gt;=scol!$D$34,A10&lt;=scol!$D$35),"PFE2",""))</f>
        <v/>
      </c>
      <c r="E10" s="32"/>
    </row>
    <row r="11" spans="1:5 1332:1332" ht="94.95" customHeight="1" x14ac:dyDescent="0.3">
      <c r="A11" s="59">
        <f t="shared" si="0"/>
        <v>44503</v>
      </c>
      <c r="B11" s="31" t="str">
        <f>IF(ISNA(MATCH(A11,scol!$D$4:$D$15,1))=TRUE,"",IF(MOD(MATCH(A11,scol!$D$4:$D$15,1),2)=1,"vacances",""))</f>
        <v>vacances</v>
      </c>
      <c r="C11" s="31" t="str">
        <f>IF(ISNA(VLOOKUP(A11,feries!$B$5:$B$31,1,FALSE)),"",IF(VLOOKUP(A11,feries!$B$5:$B$31,1,FALSE)=A11,"férié",""))</f>
        <v/>
      </c>
      <c r="D11" s="31" t="str">
        <f>IF(AND(A11&gt;=scol!$D$32,A11&lt;=scol!$D$33),"PFE1",IF(AND(A11&gt;=scol!$D$34,A11&lt;=scol!$D$35),"PFE2",""))</f>
        <v/>
      </c>
      <c r="E11" s="32"/>
    </row>
    <row r="12" spans="1:5 1332:1332" ht="94.95" customHeight="1" x14ac:dyDescent="0.3">
      <c r="A12" s="59">
        <f t="shared" si="0"/>
        <v>44510</v>
      </c>
      <c r="B12" s="31" t="str">
        <f>IF(ISNA(MATCH(A12,scol!$D$4:$D$15,1))=TRUE,"",IF(MOD(MATCH(A12,scol!$D$4:$D$15,1),2)=1,"vacances",""))</f>
        <v/>
      </c>
      <c r="C12" s="31" t="str">
        <f>IF(ISNA(VLOOKUP(A12,feries!$B$5:$B$31,1,FALSE)),"",IF(VLOOKUP(A12,feries!$B$5:$B$31,1,FALSE)=A12,"férié",""))</f>
        <v/>
      </c>
      <c r="D12" s="31" t="str">
        <f>IF(AND(A12&gt;=scol!$D$32,A12&lt;=scol!$D$33),"PFE1",IF(AND(A12&gt;=scol!$D$34,A12&lt;=scol!$D$35),"PFE2",""))</f>
        <v/>
      </c>
      <c r="E12" s="32"/>
    </row>
    <row r="13" spans="1:5 1332:1332" ht="94.95" customHeight="1" x14ac:dyDescent="0.3">
      <c r="A13" s="59">
        <f t="shared" si="0"/>
        <v>44517</v>
      </c>
      <c r="B13" s="31" t="str">
        <f>IF(ISNA(MATCH(A13,scol!$D$4:$D$15,1))=TRUE,"",IF(MOD(MATCH(A13,scol!$D$4:$D$15,1),2)=1,"vacances",""))</f>
        <v/>
      </c>
      <c r="C13" s="31" t="str">
        <f>IF(ISNA(VLOOKUP(A13,feries!$B$5:$B$31,1,FALSE)),"",IF(VLOOKUP(A13,feries!$B$5:$B$31,1,FALSE)=A13,"férié",""))</f>
        <v/>
      </c>
      <c r="D13" s="31" t="str">
        <f>IF(AND(A13&gt;=scol!$D$32,A13&lt;=scol!$D$33),"PFE1",IF(AND(A13&gt;=scol!$D$34,A13&lt;=scol!$D$35),"PFE2",""))</f>
        <v/>
      </c>
      <c r="E13" s="32"/>
    </row>
    <row r="14" spans="1:5 1332:1332" ht="94.95" customHeight="1" x14ac:dyDescent="0.3">
      <c r="A14" s="59">
        <f t="shared" si="0"/>
        <v>44524</v>
      </c>
      <c r="B14" s="31" t="str">
        <f>IF(ISNA(MATCH(A14,scol!$D$4:$D$15,1))=TRUE,"",IF(MOD(MATCH(A14,scol!$D$4:$D$15,1),2)=1,"vacances",""))</f>
        <v/>
      </c>
      <c r="C14" s="31" t="str">
        <f>IF(ISNA(VLOOKUP(A14,feries!$B$5:$B$31,1,FALSE)),"",IF(VLOOKUP(A14,feries!$B$5:$B$31,1,FALSE)=A14,"férié",""))</f>
        <v/>
      </c>
      <c r="D14" s="31" t="str">
        <f>IF(AND(A14&gt;=scol!$D$32,A14&lt;=scol!$D$33),"PFE1",IF(AND(A14&gt;=scol!$D$34,A14&lt;=scol!$D$35),"PFE2",""))</f>
        <v>PFE1</v>
      </c>
      <c r="E14" s="32"/>
    </row>
    <row r="15" spans="1:5 1332:1332" ht="94.95" customHeight="1" x14ac:dyDescent="0.3">
      <c r="A15" s="59">
        <f t="shared" si="0"/>
        <v>44531</v>
      </c>
      <c r="B15" s="31" t="str">
        <f>IF(ISNA(MATCH(A15,scol!$D$4:$D$15,1))=TRUE,"",IF(MOD(MATCH(A15,scol!$D$4:$D$15,1),2)=1,"vacances",""))</f>
        <v/>
      </c>
      <c r="C15" s="31" t="str">
        <f>IF(ISNA(VLOOKUP(A15,feries!$B$5:$B$31,1,FALSE)),"",IF(VLOOKUP(A15,feries!$B$5:$B$31,1,FALSE)=A15,"férié",""))</f>
        <v/>
      </c>
      <c r="D15" s="31" t="str">
        <f>IF(AND(A15&gt;=scol!$D$32,A15&lt;=scol!$D$33),"PFE1",IF(AND(A15&gt;=scol!$D$34,A15&lt;=scol!$D$35),"PFE2",""))</f>
        <v>PFE1</v>
      </c>
      <c r="E15" s="32"/>
    </row>
    <row r="16" spans="1:5 1332:1332" ht="94.95" customHeight="1" x14ac:dyDescent="0.3">
      <c r="A16" s="59">
        <f t="shared" si="0"/>
        <v>44538</v>
      </c>
      <c r="B16" s="31" t="str">
        <f>IF(ISNA(MATCH(A16,scol!$D$4:$D$15,1))=TRUE,"",IF(MOD(MATCH(A16,scol!$D$4:$D$15,1),2)=1,"vacances",""))</f>
        <v/>
      </c>
      <c r="C16" s="31" t="str">
        <f>IF(ISNA(VLOOKUP(A16,feries!$B$5:$B$31,1,FALSE)),"",IF(VLOOKUP(A16,feries!$B$5:$B$31,1,FALSE)=A16,"férié",""))</f>
        <v/>
      </c>
      <c r="D16" s="31" t="str">
        <f>IF(AND(A16&gt;=scol!$D$32,A16&lt;=scol!$D$33),"PFE1",IF(AND(A16&gt;=scol!$D$34,A16&lt;=scol!$D$35),"PFE2",""))</f>
        <v>PFE1</v>
      </c>
      <c r="E16" s="32"/>
    </row>
    <row r="17" spans="1:5" ht="94.95" customHeight="1" x14ac:dyDescent="0.3">
      <c r="A17" s="59">
        <f t="shared" si="0"/>
        <v>44545</v>
      </c>
      <c r="B17" s="31" t="str">
        <f>IF(ISNA(MATCH(A17,scol!$D$4:$D$15,1))=TRUE,"",IF(MOD(MATCH(A17,scol!$D$4:$D$15,1),2)=1,"vacances",""))</f>
        <v/>
      </c>
      <c r="C17" s="31" t="str">
        <f>IF(ISNA(VLOOKUP(A17,feries!$B$5:$B$31,1,FALSE)),"",IF(VLOOKUP(A17,feries!$B$5:$B$31,1,FALSE)=A17,"férié",""))</f>
        <v/>
      </c>
      <c r="D17" s="31" t="str">
        <f>IF(AND(A17&gt;=scol!$D$32,A17&lt;=scol!$D$33),"PFE1",IF(AND(A17&gt;=scol!$D$34,A17&lt;=scol!$D$35),"PFE2",""))</f>
        <v>PFE1</v>
      </c>
      <c r="E17" s="32"/>
    </row>
    <row r="18" spans="1:5" ht="94.95" customHeight="1" x14ac:dyDescent="0.3">
      <c r="A18" s="59">
        <f t="shared" si="0"/>
        <v>44552</v>
      </c>
      <c r="B18" s="31" t="str">
        <f>IF(ISNA(MATCH(A18,scol!$D$4:$D$15,1))=TRUE,"",IF(MOD(MATCH(A18,scol!$D$4:$D$15,1),2)=1,"vacances",""))</f>
        <v>vacances</v>
      </c>
      <c r="C18" s="31" t="str">
        <f>IF(ISNA(VLOOKUP(A18,feries!$B$5:$B$31,1,FALSE)),"",IF(VLOOKUP(A18,feries!$B$5:$B$31,1,FALSE)=A18,"férié",""))</f>
        <v/>
      </c>
      <c r="D18" s="31" t="str">
        <f>IF(AND(A18&gt;=scol!$D$32,A18&lt;=scol!$D$33),"PFE1",IF(AND(A18&gt;=scol!$D$34,A18&lt;=scol!$D$35),"PFE2",""))</f>
        <v/>
      </c>
      <c r="E18" s="32"/>
    </row>
    <row r="19" spans="1:5" ht="94.95" customHeight="1" x14ac:dyDescent="0.3">
      <c r="A19" s="59">
        <f t="shared" si="0"/>
        <v>44559</v>
      </c>
      <c r="B19" s="31" t="str">
        <f>IF(ISNA(MATCH(A19,scol!$D$4:$D$15,1))=TRUE,"",IF(MOD(MATCH(A19,scol!$D$4:$D$15,1),2)=1,"vacances",""))</f>
        <v>vacances</v>
      </c>
      <c r="C19" s="31" t="str">
        <f>IF(ISNA(VLOOKUP(A19,feries!$B$5:$B$31,1,FALSE)),"",IF(VLOOKUP(A19,feries!$B$5:$B$31,1,FALSE)=A19,"férié",""))</f>
        <v/>
      </c>
      <c r="D19" s="31" t="str">
        <f>IF(AND(A19&gt;=scol!$D$32,A19&lt;=scol!$D$33),"PFE1",IF(AND(A19&gt;=scol!$D$34,A19&lt;=scol!$D$35),"PFE2",""))</f>
        <v/>
      </c>
      <c r="E19" s="32"/>
    </row>
    <row r="20" spans="1:5" ht="94.95" customHeight="1" x14ac:dyDescent="0.3">
      <c r="A20" s="59">
        <f t="shared" si="0"/>
        <v>44566</v>
      </c>
      <c r="B20" s="31" t="str">
        <f>IF(ISNA(MATCH(A20,scol!$D$4:$D$15,1))=TRUE,"",IF(MOD(MATCH(A20,scol!$D$4:$D$15,1),2)=1,"vacances",""))</f>
        <v/>
      </c>
      <c r="C20" s="31" t="str">
        <f>IF(ISNA(VLOOKUP(A20,feries!$B$5:$B$31,1,FALSE)),"",IF(VLOOKUP(A20,feries!$B$5:$B$31,1,FALSE)=A20,"férié",""))</f>
        <v/>
      </c>
      <c r="D20" s="31" t="str">
        <f>IF(AND(A20&gt;=scol!$D$32,A20&lt;=scol!$D$33),"PFE1",IF(AND(A20&gt;=scol!$D$34,A20&lt;=scol!$D$35),"PFE2",""))</f>
        <v/>
      </c>
      <c r="E20" s="32"/>
    </row>
    <row r="21" spans="1:5" ht="94.95" customHeight="1" x14ac:dyDescent="0.3">
      <c r="A21" s="59">
        <f t="shared" si="0"/>
        <v>44573</v>
      </c>
      <c r="B21" s="31" t="str">
        <f>IF(ISNA(MATCH(A21,scol!$D$4:$D$15,1))=TRUE,"",IF(MOD(MATCH(A21,scol!$D$4:$D$15,1),2)=1,"vacances",""))</f>
        <v/>
      </c>
      <c r="C21" s="31" t="str">
        <f>IF(ISNA(VLOOKUP(A21,feries!$B$5:$B$31,1,FALSE)),"",IF(VLOOKUP(A21,feries!$B$5:$B$31,1,FALSE)=A21,"férié",""))</f>
        <v/>
      </c>
      <c r="D21" s="31" t="str">
        <f>IF(AND(A21&gt;=scol!$D$32,A21&lt;=scol!$D$33),"PFE1",IF(AND(A21&gt;=scol!$D$34,A21&lt;=scol!$D$35),"PFE2",""))</f>
        <v/>
      </c>
      <c r="E21" s="32"/>
    </row>
    <row r="22" spans="1:5" ht="94.95" customHeight="1" x14ac:dyDescent="0.3">
      <c r="A22" s="59">
        <f t="shared" si="0"/>
        <v>44580</v>
      </c>
      <c r="B22" s="31" t="str">
        <f>IF(ISNA(MATCH(A22,scol!$D$4:$D$15,1))=TRUE,"",IF(MOD(MATCH(A22,scol!$D$4:$D$15,1),2)=1,"vacances",""))</f>
        <v/>
      </c>
      <c r="C22" s="31" t="str">
        <f>IF(ISNA(VLOOKUP(A22,feries!$B$5:$B$31,1,FALSE)),"",IF(VLOOKUP(A22,feries!$B$5:$B$31,1,FALSE)=A22,"férié",""))</f>
        <v/>
      </c>
      <c r="D22" s="31" t="str">
        <f>IF(AND(A22&gt;=scol!$D$32,A22&lt;=scol!$D$33),"PFE1",IF(AND(A22&gt;=scol!$D$34,A22&lt;=scol!$D$35),"PFE2",""))</f>
        <v/>
      </c>
      <c r="E22" s="32"/>
    </row>
    <row r="23" spans="1:5" ht="94.95" customHeight="1" x14ac:dyDescent="0.3">
      <c r="A23" s="59">
        <f t="shared" si="0"/>
        <v>44587</v>
      </c>
      <c r="B23" s="31" t="str">
        <f>IF(ISNA(MATCH(A23,scol!$D$4:$D$15,1))=TRUE,"",IF(MOD(MATCH(A23,scol!$D$4:$D$15,1),2)=1,"vacances",""))</f>
        <v/>
      </c>
      <c r="C23" s="31" t="str">
        <f>IF(ISNA(VLOOKUP(A23,feries!$B$5:$B$31,1,FALSE)),"",IF(VLOOKUP(A23,feries!$B$5:$B$31,1,FALSE)=A23,"férié",""))</f>
        <v/>
      </c>
      <c r="D23" s="31" t="str">
        <f>IF(AND(A23&gt;=scol!$D$32,A23&lt;=scol!$D$33),"PFE1",IF(AND(A23&gt;=scol!$D$34,A23&lt;=scol!$D$35),"PFE2",""))</f>
        <v/>
      </c>
      <c r="E23" s="32"/>
    </row>
    <row r="24" spans="1:5" ht="94.95" customHeight="1" x14ac:dyDescent="0.3">
      <c r="A24" s="59">
        <f t="shared" si="0"/>
        <v>44594</v>
      </c>
      <c r="B24" s="31" t="str">
        <f>IF(ISNA(MATCH(A24,scol!$D$4:$D$15,1))=TRUE,"",IF(MOD(MATCH(A24,scol!$D$4:$D$15,1),2)=1,"vacances",""))</f>
        <v/>
      </c>
      <c r="C24" s="31" t="str">
        <f>IF(ISNA(VLOOKUP(A24,feries!$B$5:$B$31,1,FALSE)),"",IF(VLOOKUP(A24,feries!$B$5:$B$31,1,FALSE)=A24,"férié",""))</f>
        <v/>
      </c>
      <c r="D24" s="31" t="str">
        <f>IF(AND(A24&gt;=scol!$D$32,A24&lt;=scol!$D$33),"PFE1",IF(AND(A24&gt;=scol!$D$34,A24&lt;=scol!$D$35),"PFE2",""))</f>
        <v/>
      </c>
      <c r="E24" s="32"/>
    </row>
    <row r="25" spans="1:5" ht="94.95" customHeight="1" x14ac:dyDescent="0.3">
      <c r="A25" s="59">
        <f t="shared" si="0"/>
        <v>44601</v>
      </c>
      <c r="B25" s="31" t="str">
        <f>IF(ISNA(MATCH(A25,scol!$D$4:$D$15,1))=TRUE,"",IF(MOD(MATCH(A25,scol!$D$4:$D$15,1),2)=1,"vacances",""))</f>
        <v/>
      </c>
      <c r="C25" s="31" t="str">
        <f>IF(ISNA(VLOOKUP(A25,feries!$B$5:$B$31,1,FALSE)),"",IF(VLOOKUP(A25,feries!$B$5:$B$31,1,FALSE)=A25,"férié",""))</f>
        <v/>
      </c>
      <c r="D25" s="31" t="str">
        <f>IF(AND(A25&gt;=scol!$D$32,A25&lt;=scol!$D$33),"PFE1",IF(AND(A25&gt;=scol!$D$34,A25&lt;=scol!$D$35),"PFE2",""))</f>
        <v/>
      </c>
      <c r="E25" s="32"/>
    </row>
    <row r="26" spans="1:5" ht="94.95" customHeight="1" x14ac:dyDescent="0.3">
      <c r="A26" s="59">
        <f t="shared" si="0"/>
        <v>44608</v>
      </c>
      <c r="B26" s="31" t="str">
        <f>IF(ISNA(MATCH(A26,scol!$D$4:$D$15,1))=TRUE,"",IF(MOD(MATCH(A26,scol!$D$4:$D$15,1),2)=1,"vacances",""))</f>
        <v>vacances</v>
      </c>
      <c r="C26" s="31" t="str">
        <f>IF(ISNA(VLOOKUP(A26,feries!$B$5:$B$31,1,FALSE)),"",IF(VLOOKUP(A26,feries!$B$5:$B$31,1,FALSE)=A26,"férié",""))</f>
        <v/>
      </c>
      <c r="D26" s="31" t="str">
        <f>IF(AND(A26&gt;=scol!$D$32,A26&lt;=scol!$D$33),"PFE1",IF(AND(A26&gt;=scol!$D$34,A26&lt;=scol!$D$35),"PFE2",""))</f>
        <v/>
      </c>
      <c r="E26" s="32"/>
    </row>
    <row r="27" spans="1:5" ht="94.95" customHeight="1" x14ac:dyDescent="0.3">
      <c r="A27" s="59">
        <f t="shared" si="0"/>
        <v>44615</v>
      </c>
      <c r="B27" s="31" t="str">
        <f>IF(ISNA(MATCH(A27,scol!$D$4:$D$15,1))=TRUE,"",IF(MOD(MATCH(A27,scol!$D$4:$D$15,1),2)=1,"vacances",""))</f>
        <v>vacances</v>
      </c>
      <c r="C27" s="31" t="str">
        <f>IF(ISNA(VLOOKUP(A27,feries!$B$5:$B$31,1,FALSE)),"",IF(VLOOKUP(A27,feries!$B$5:$B$31,1,FALSE)=A27,"férié",""))</f>
        <v/>
      </c>
      <c r="D27" s="31" t="str">
        <f>IF(AND(A27&gt;=scol!$D$32,A27&lt;=scol!$D$33),"PFE1",IF(AND(A27&gt;=scol!$D$34,A27&lt;=scol!$D$35),"PFE2",""))</f>
        <v/>
      </c>
      <c r="E27" s="32"/>
    </row>
    <row r="28" spans="1:5" ht="94.95" customHeight="1" x14ac:dyDescent="0.3">
      <c r="A28" s="59">
        <f t="shared" si="0"/>
        <v>44622</v>
      </c>
      <c r="B28" s="31" t="str">
        <f>IF(ISNA(MATCH(A28,scol!$D$4:$D$15,1))=TRUE,"",IF(MOD(MATCH(A28,scol!$D$4:$D$15,1),2)=1,"vacances",""))</f>
        <v/>
      </c>
      <c r="C28" s="31" t="str">
        <f>IF(ISNA(VLOOKUP(A28,feries!$B$5:$B$31,1,FALSE)),"",IF(VLOOKUP(A28,feries!$B$5:$B$31,1,FALSE)=A28,"férié",""))</f>
        <v/>
      </c>
      <c r="D28" s="31" t="str">
        <f>IF(AND(A28&gt;=scol!$D$32,A28&lt;=scol!$D$33),"PFE1",IF(AND(A28&gt;=scol!$D$34,A28&lt;=scol!$D$35),"PFE2",""))</f>
        <v>PFE2</v>
      </c>
      <c r="E28" s="32"/>
    </row>
    <row r="29" spans="1:5" ht="94.95" customHeight="1" x14ac:dyDescent="0.3">
      <c r="A29" s="59">
        <f t="shared" si="0"/>
        <v>44629</v>
      </c>
      <c r="B29" s="31" t="str">
        <f>IF(ISNA(MATCH(A29,scol!$D$4:$D$15,1))=TRUE,"",IF(MOD(MATCH(A29,scol!$D$4:$D$15,1),2)=1,"vacances",""))</f>
        <v/>
      </c>
      <c r="C29" s="31" t="str">
        <f>IF(ISNA(VLOOKUP(A29,feries!$B$5:$B$31,1,FALSE)),"",IF(VLOOKUP(A29,feries!$B$5:$B$31,1,FALSE)=A29,"férié",""))</f>
        <v/>
      </c>
      <c r="D29" s="31" t="str">
        <f>IF(AND(A29&gt;=scol!$D$32,A29&lt;=scol!$D$33),"PFE1",IF(AND(A29&gt;=scol!$D$34,A29&lt;=scol!$D$35),"PFE2",""))</f>
        <v>PFE2</v>
      </c>
      <c r="E29" s="32"/>
    </row>
    <row r="30" spans="1:5" ht="94.95" customHeight="1" x14ac:dyDescent="0.3">
      <c r="A30" s="59">
        <f t="shared" si="0"/>
        <v>44636</v>
      </c>
      <c r="B30" s="31" t="str">
        <f>IF(ISNA(MATCH(A30,scol!$D$4:$D$15,1))=TRUE,"",IF(MOD(MATCH(A30,scol!$D$4:$D$15,1),2)=1,"vacances",""))</f>
        <v/>
      </c>
      <c r="C30" s="31" t="str">
        <f>IF(ISNA(VLOOKUP(A30,feries!$B$5:$B$31,1,FALSE)),"",IF(VLOOKUP(A30,feries!$B$5:$B$31,1,FALSE)=A30,"férié",""))</f>
        <v/>
      </c>
      <c r="D30" s="31" t="str">
        <f>IF(AND(A30&gt;=scol!$D$32,A30&lt;=scol!$D$33),"PFE1",IF(AND(A30&gt;=scol!$D$34,A30&lt;=scol!$D$35),"PFE2",""))</f>
        <v>PFE2</v>
      </c>
      <c r="E30" s="32"/>
    </row>
    <row r="31" spans="1:5" ht="94.95" customHeight="1" x14ac:dyDescent="0.3">
      <c r="A31" s="59">
        <f t="shared" si="0"/>
        <v>44643</v>
      </c>
      <c r="C31" s="31" t="str">
        <f>IF(ISNA(VLOOKUP(A31,feries!$B$5:$B$31,1,FALSE)),"",IF(VLOOKUP(A31,feries!$B$5:$B$31,1,FALSE)=A31,"férié",""))</f>
        <v/>
      </c>
      <c r="D31" s="31" t="str">
        <f>IF(AND(A31&gt;=scol!$D$32,A31&lt;=scol!$D$33),"PFE1",IF(AND(A31&gt;=scol!$D$34,A31&lt;=scol!$D$35),"PFE2",""))</f>
        <v>PFE2</v>
      </c>
      <c r="E31" s="32"/>
    </row>
    <row r="32" spans="1:5" ht="94.95" customHeight="1" x14ac:dyDescent="0.3">
      <c r="A32" s="59">
        <f t="shared" si="0"/>
        <v>44650</v>
      </c>
      <c r="B32" s="31" t="str">
        <f>IF(ISNA(MATCH(A32,scol!$D$4:$D$15,1))=TRUE,"",IF(MOD(MATCH(A32,scol!$D$4:$D$15,1),2)=1,"vacances",""))</f>
        <v/>
      </c>
      <c r="C32" s="31" t="str">
        <f>IF(ISNA(VLOOKUP(A32,feries!$B$5:$B$31,1,FALSE)),"",IF(VLOOKUP(A32,feries!$B$5:$B$31,1,FALSE)=A32,"férié",""))</f>
        <v/>
      </c>
      <c r="D32" s="31" t="str">
        <f>IF(AND(A32&gt;=scol!$D$32,A32&lt;=scol!$D$33),"PFE1",IF(AND(A32&gt;=scol!$D$34,A32&lt;=scol!$D$35),"PFE2",""))</f>
        <v/>
      </c>
      <c r="E32" s="32"/>
    </row>
    <row r="33" spans="1:6 1331:1341" ht="94.95" customHeight="1" x14ac:dyDescent="0.3">
      <c r="A33" s="59">
        <f t="shared" si="0"/>
        <v>44657</v>
      </c>
      <c r="B33" s="31" t="str">
        <f>IF(ISNA(MATCH(A33,scol!$D$4:$D$15,1))=TRUE,"",IF(MOD(MATCH(A33,scol!$D$4:$D$15,1),2)=1,"vacances",""))</f>
        <v/>
      </c>
      <c r="C33" s="31" t="str">
        <f>IF(ISNA(VLOOKUP(A33,feries!$B$5:$B$31,1,FALSE)),"",IF(VLOOKUP(A33,feries!$B$5:$B$31,1,FALSE)=A33,"férié",""))</f>
        <v/>
      </c>
      <c r="D33" s="31" t="str">
        <f>IF(AND(A33&gt;=scol!$D$32,A33&lt;=scol!$D$33),"PFE1",IF(AND(A33&gt;=scol!$D$34,A33&lt;=scol!$D$35),"PFE2",""))</f>
        <v/>
      </c>
      <c r="E33" s="32"/>
    </row>
    <row r="34" spans="1:6 1331:1341" ht="94.95" customHeight="1" x14ac:dyDescent="0.3">
      <c r="A34" s="59">
        <f t="shared" si="0"/>
        <v>44664</v>
      </c>
      <c r="B34" s="31" t="str">
        <f>IF(ISNA(MATCH(A34,scol!$D$4:$D$15,1))=TRUE,"",IF(MOD(MATCH(A34,scol!$D$4:$D$15,1),2)=1,"vacances",""))</f>
        <v>vacances</v>
      </c>
      <c r="C34" s="31" t="str">
        <f>IF(ISNA(VLOOKUP(A34,feries!$B$5:$B$31,1,FALSE)),"",IF(VLOOKUP(A34,feries!$B$5:$B$31,1,FALSE)=A34,"férié",""))</f>
        <v/>
      </c>
      <c r="D34" s="31" t="str">
        <f>IF(AND(A34&gt;=scol!$D$32,A34&lt;=scol!$D$33),"PFE1",IF(AND(A34&gt;=scol!$D$34,A34&lt;=scol!$D$35),"PFE2",""))</f>
        <v/>
      </c>
      <c r="E34" s="32"/>
    </row>
    <row r="35" spans="1:6 1331:1341" ht="94.95" customHeight="1" x14ac:dyDescent="0.3">
      <c r="A35" s="59">
        <f t="shared" si="0"/>
        <v>44671</v>
      </c>
      <c r="B35" s="31" t="str">
        <f>IF(ISNA(MATCH(A35,scol!$D$4:$D$15,1))=TRUE,"",IF(MOD(MATCH(A35,scol!$D$4:$D$15,1),2)=1,"vacances",""))</f>
        <v>vacances</v>
      </c>
      <c r="C35" s="31" t="str">
        <f>IF(ISNA(VLOOKUP(A35,feries!$B$5:$B$31,1,FALSE)),"",IF(VLOOKUP(A35,feries!$B$5:$B$31,1,FALSE)=A35,"férié",""))</f>
        <v/>
      </c>
      <c r="D35" s="31" t="str">
        <f>IF(AND(A35&gt;=scol!$D$32,A35&lt;=scol!$D$33),"PFE1",IF(AND(A35&gt;=scol!$D$34,A35&lt;=scol!$D$35),"PFE2",""))</f>
        <v/>
      </c>
      <c r="E35" s="32"/>
    </row>
    <row r="36" spans="1:6 1331:1341" ht="94.95" customHeight="1" x14ac:dyDescent="0.3">
      <c r="A36" s="59">
        <f t="shared" si="0"/>
        <v>44678</v>
      </c>
      <c r="B36" s="31" t="str">
        <f>IF(ISNA(MATCH(A36,scol!$D$4:$D$15,1))=TRUE,"",IF(MOD(MATCH(A36,scol!$D$4:$D$15,1),2)=1,"vacances",""))</f>
        <v>vacances</v>
      </c>
      <c r="C36" s="31" t="str">
        <f>IF(ISNA(VLOOKUP(A36,feries!$B$5:$B$31,1,FALSE)),"",IF(VLOOKUP(A36,feries!$B$5:$B$31,1,FALSE)=A36,"férié",""))</f>
        <v/>
      </c>
      <c r="D36" s="31" t="str">
        <f>IF(AND(A36&gt;=scol!$D$32,A36&lt;=scol!$D$33),"PFE1",IF(AND(A36&gt;=scol!$D$34,A36&lt;=scol!$D$35),"PFE2",""))</f>
        <v/>
      </c>
      <c r="E36" s="32"/>
    </row>
    <row r="37" spans="1:6 1331:1341" ht="94.95" customHeight="1" x14ac:dyDescent="0.3">
      <c r="A37" s="59">
        <f t="shared" si="0"/>
        <v>44685</v>
      </c>
      <c r="B37" s="31" t="str">
        <f>IF(ISNA(MATCH(A37,scol!$D$4:$D$15,1))=TRUE,"",IF(MOD(MATCH(A37,scol!$D$4:$D$15,1),2)=1,"vacances",""))</f>
        <v/>
      </c>
      <c r="C37" s="31" t="str">
        <f>IF(ISNA(VLOOKUP(A37,feries!$B$5:$B$31,1,FALSE)),"",IF(VLOOKUP(A37,feries!$B$5:$B$31,1,FALSE)=A37,"férié",""))</f>
        <v/>
      </c>
      <c r="D37" s="31" t="str">
        <f>IF(AND(A37&gt;=scol!$D$32,A37&lt;=scol!$D$33),"PFE1",IF(AND(A37&gt;=scol!$D$34,A37&lt;=scol!$D$35),"PFE2",""))</f>
        <v/>
      </c>
      <c r="E37" s="32"/>
    </row>
    <row r="38" spans="1:6 1331:1341" ht="94.95" customHeight="1" x14ac:dyDescent="0.3">
      <c r="A38" s="59">
        <f t="shared" si="0"/>
        <v>44692</v>
      </c>
      <c r="B38" s="31" t="str">
        <f>IF(ISNA(MATCH(A38,scol!$D$4:$D$15,1))=TRUE,"",IF(MOD(MATCH(A38,scol!$D$4:$D$15,1),2)=1,"vacances",""))</f>
        <v/>
      </c>
      <c r="C38" s="31" t="str">
        <f>IF(ISNA(VLOOKUP(A38,feries!$B$5:$B$31,1,FALSE)),"",IF(VLOOKUP(A38,feries!$B$5:$B$31,1,FALSE)=A38,"férié",""))</f>
        <v/>
      </c>
      <c r="D38" s="31" t="str">
        <f>IF(AND(A38&gt;=scol!$D$32,A38&lt;=scol!$D$33),"PFE1",IF(AND(A38&gt;=scol!$D$34,A38&lt;=scol!$D$35),"PFE2",""))</f>
        <v/>
      </c>
      <c r="E38" s="32"/>
    </row>
    <row r="39" spans="1:6 1331:1341" ht="94.95" customHeight="1" x14ac:dyDescent="0.3">
      <c r="A39" s="59">
        <f t="shared" si="0"/>
        <v>44699</v>
      </c>
      <c r="B39" s="31" t="str">
        <f>IF(ISNA(MATCH(A39,scol!$D$4:$D$15,1))=TRUE,"",IF(MOD(MATCH(A39,scol!$D$4:$D$15,1),2)=1,"vacances",""))</f>
        <v/>
      </c>
      <c r="C39" s="31" t="str">
        <f>IF(ISNA(VLOOKUP(A39,feries!$B$5:$B$31,1,FALSE)),"",IF(VLOOKUP(A39,feries!$B$5:$B$31,1,FALSE)=A39,"férié",""))</f>
        <v/>
      </c>
      <c r="D39" s="31" t="str">
        <f>IF(AND(A39&gt;=scol!$D$32,A39&lt;=scol!$D$33),"PFE1",IF(AND(A39&gt;=scol!$D$34,A39&lt;=scol!$D$35),"PFE2",""))</f>
        <v/>
      </c>
      <c r="E39" s="32"/>
    </row>
    <row r="40" spans="1:6 1331:1341" ht="94.95" customHeight="1" x14ac:dyDescent="0.3">
      <c r="A40" s="59">
        <f t="shared" si="0"/>
        <v>44706</v>
      </c>
      <c r="B40" s="31" t="str">
        <f>IF(ISNA(MATCH(A40,scol!$D$4:$D$15,1))=TRUE,"",IF(MOD(MATCH(A40,scol!$D$4:$D$15,1),2)=1,"vacances",""))</f>
        <v/>
      </c>
      <c r="C40" s="31" t="str">
        <f>IF(ISNA(VLOOKUP(A40,feries!$B$5:$B$31,1,FALSE)),"",IF(VLOOKUP(A40,feries!$B$5:$B$31,1,FALSE)=A40,"férié",""))</f>
        <v/>
      </c>
      <c r="D40" s="31" t="str">
        <f>IF(AND(A40&gt;=scol!$D$32,A40&lt;=scol!$D$33),"PFE1",IF(AND(A40&gt;=scol!$D$34,A40&lt;=scol!$D$35),"PFE2",""))</f>
        <v/>
      </c>
      <c r="E40" s="32"/>
    </row>
    <row r="41" spans="1:6 1331:1341" ht="94.95" customHeight="1" x14ac:dyDescent="0.3">
      <c r="A41" s="59">
        <f t="shared" si="0"/>
        <v>44713</v>
      </c>
      <c r="B41" s="31" t="str">
        <f>IF(ISNA(MATCH(A41,scol!$D$4:$D$15,1))=TRUE,"",IF(MOD(MATCH(A41,scol!$D$4:$D$15,1),2)=1,"vacances",""))</f>
        <v/>
      </c>
      <c r="C41" s="31" t="str">
        <f>IF(ISNA(VLOOKUP(A41,feries!$B$5:$B$31,1,FALSE)),"",IF(VLOOKUP(A41,feries!$B$5:$B$31,1,FALSE)=A41,"férié",""))</f>
        <v/>
      </c>
      <c r="D41" s="31" t="str">
        <f>IF(AND(A41&gt;=scol!$D$32,A41&lt;=scol!$D$33),"PFE1",IF(AND(A41&gt;=scol!$D$34,A41&lt;=scol!$D$35),"PFE2",""))</f>
        <v/>
      </c>
      <c r="E41" s="32"/>
    </row>
    <row r="42" spans="1:6 1331:1341" ht="94.95" customHeight="1" x14ac:dyDescent="0.3">
      <c r="A42" s="59">
        <f t="shared" si="0"/>
        <v>44720</v>
      </c>
      <c r="B42" s="31" t="str">
        <f>IF(ISNA(MATCH(A42,scol!$D$4:$D$15,1))=TRUE,"",IF(MOD(MATCH(A42,scol!$D$4:$D$15,1),2)=1,"vacances",""))</f>
        <v/>
      </c>
      <c r="C42" s="31" t="str">
        <f>IF(ISNA(VLOOKUP(A42,feries!$B$5:$B$31,1,FALSE)),"",IF(VLOOKUP(A42,feries!$B$5:$B$31,1,FALSE)=A42,"férié",""))</f>
        <v/>
      </c>
      <c r="D42" s="31" t="str">
        <f>IF(AND(A42&gt;=scol!$D$32,A42&lt;=scol!$D$33),"PFE1",IF(AND(A42&gt;=scol!$D$34,A42&lt;=scol!$D$35),"PFE2",""))</f>
        <v/>
      </c>
      <c r="E42" s="32"/>
    </row>
    <row r="43" spans="1:6 1331:1341" ht="94.95" customHeight="1" x14ac:dyDescent="0.3">
      <c r="A43" s="59">
        <f t="shared" si="0"/>
        <v>44727</v>
      </c>
      <c r="B43" s="31" t="str">
        <f>IF(ISNA(MATCH(A43,scol!$D$4:$D$15,1))=TRUE,"",IF(MOD(MATCH(A43,scol!$D$4:$D$15,1),2)=1,"vacances",""))</f>
        <v/>
      </c>
      <c r="C43" s="31" t="str">
        <f>IF(ISNA(VLOOKUP(A43,feries!$B$5:$B$31,1,FALSE)),"",IF(VLOOKUP(A43,feries!$B$5:$B$31,1,FALSE)=A43,"férié",""))</f>
        <v/>
      </c>
      <c r="D43" s="31" t="str">
        <f>IF(AND(A43&gt;=scol!$D$32,A43&lt;=scol!$D$33),"PFE1",IF(AND(A43&gt;=scol!$D$34,A43&lt;=scol!$D$35),"PFE2",""))</f>
        <v/>
      </c>
      <c r="E43" s="32"/>
    </row>
    <row r="44" spans="1:6 1331:1341" ht="94.95" customHeight="1" x14ac:dyDescent="0.3">
      <c r="A44" s="59">
        <f t="shared" si="0"/>
        <v>44734</v>
      </c>
      <c r="B44" s="31" t="str">
        <f>IF(ISNA(MATCH(A44,scol!$D$4:$D$15,1))=TRUE,"",IF(MOD(MATCH(A44,scol!$D$4:$D$15,1),2)=1,"vacances",""))</f>
        <v/>
      </c>
      <c r="C44" s="31" t="str">
        <f>IF(ISNA(VLOOKUP(A44,feries!$B$5:$B$31,1,FALSE)),"",IF(VLOOKUP(A44,feries!$B$5:$B$31,1,FALSE)=A44,"férié",""))</f>
        <v/>
      </c>
      <c r="D44" s="31" t="str">
        <f>IF(AND(A44&gt;=scol!$D$32,A44&lt;=scol!$D$33),"PFE1",IF(AND(A44&gt;=scol!$D$34,A44&lt;=scol!$D$35),"PFE2",""))</f>
        <v/>
      </c>
      <c r="E44" s="32"/>
    </row>
    <row r="45" spans="1:6 1331:1341" ht="94.95" customHeight="1" x14ac:dyDescent="0.3">
      <c r="A45" s="59">
        <f t="shared" si="0"/>
        <v>44741</v>
      </c>
      <c r="B45" s="31" t="str">
        <f>IF(ISNA(MATCH(A45,scol!$D$4:$D$15,1))=TRUE,"",IF(MOD(MATCH(A45,scol!$D$4:$D$15,1),2)=1,"vacances",""))</f>
        <v/>
      </c>
      <c r="C45" s="31" t="str">
        <f>IF(ISNA(VLOOKUP(A45,feries!$B$5:$B$31,1,FALSE)),"",IF(VLOOKUP(A45,feries!$B$5:$B$31,1,FALSE)=A45,"férié",""))</f>
        <v/>
      </c>
      <c r="D45" s="31" t="str">
        <f>IF(AND(A45&gt;=scol!$D$32,A45&lt;=scol!$D$33),"PFE1",IF(AND(A45&gt;=scol!$D$34,A45&lt;=scol!$D$35),"PFE2",""))</f>
        <v/>
      </c>
      <c r="E45" s="32"/>
    </row>
    <row r="46" spans="1:6 1331:1341" ht="94.95" customHeight="1" x14ac:dyDescent="0.3">
      <c r="A46" s="59">
        <f t="shared" si="0"/>
        <v>44748</v>
      </c>
      <c r="B46" s="31" t="str">
        <f>IF(ISNA(MATCH(A46,scol!$D$4:$D$15,1))=TRUE,"",IF(MOD(MATCH(A46,scol!$D$4:$D$15,1),2)=1,"vacances",""))</f>
        <v/>
      </c>
      <c r="C46" s="31" t="str">
        <f>IF(ISNA(VLOOKUP(A46,feries!$B$5:$B$31,1,FALSE)),"",IF(VLOOKUP(A46,feries!$B$5:$B$31,1,FALSE)=A46,"férié",""))</f>
        <v/>
      </c>
      <c r="D46" s="31" t="str">
        <f>IF(AND(A46&gt;=scol!$D$32,A46&lt;=scol!$D$33),"PFE1",IF(AND(A46&gt;=scol!$D$34,A46&lt;=scol!$D$35),"PFE2",""))</f>
        <v/>
      </c>
      <c r="E46" s="32"/>
    </row>
    <row r="47" spans="1:6 1331:1341" x14ac:dyDescent="0.3">
      <c r="A47" s="40"/>
      <c r="B47" s="38"/>
      <c r="C47" s="38"/>
      <c r="D47" s="39"/>
      <c r="E47" s="39"/>
      <c r="F47" s="33"/>
      <c r="AYE47" s="41"/>
      <c r="AYF47" s="34"/>
    </row>
    <row r="48" spans="1:6 1331:1341" s="37" customFormat="1" x14ac:dyDescent="0.3">
      <c r="A48" s="40"/>
      <c r="B48" s="40"/>
      <c r="C48" s="40"/>
      <c r="D48" s="34"/>
      <c r="E48" s="34"/>
      <c r="AYF48" s="34"/>
      <c r="AYG48" s="34"/>
      <c r="AYH48" s="34"/>
      <c r="AYI48" s="34"/>
      <c r="AYJ48" s="34"/>
      <c r="AYK48" s="34"/>
      <c r="AYL48" s="34"/>
      <c r="AYM48" s="34"/>
      <c r="AYN48" s="34"/>
      <c r="AYO48" s="34"/>
    </row>
    <row r="49" spans="1:5 1332:1341" s="1" customFormat="1" x14ac:dyDescent="0.3">
      <c r="A49" s="40"/>
      <c r="B49" s="40"/>
      <c r="C49" s="40"/>
      <c r="D49" s="34"/>
      <c r="E49" s="34"/>
      <c r="AYF49" s="34"/>
      <c r="AYG49" s="34"/>
      <c r="AYH49" s="34"/>
      <c r="AYI49" s="34"/>
      <c r="AYJ49" s="34"/>
      <c r="AYK49" s="34"/>
      <c r="AYL49" s="34"/>
      <c r="AYM49" s="34"/>
      <c r="AYN49" s="34"/>
      <c r="AYO49" s="34"/>
    </row>
    <row r="50" spans="1:5 1332:1341" s="1" customFormat="1" x14ac:dyDescent="0.3">
      <c r="A50" s="40"/>
      <c r="B50" s="40"/>
      <c r="C50" s="40"/>
      <c r="D50" s="34"/>
      <c r="E50" s="34"/>
      <c r="AYF50" s="34"/>
      <c r="AYG50" s="34"/>
      <c r="AYH50" s="34"/>
      <c r="AYI50" s="34"/>
      <c r="AYJ50" s="34"/>
      <c r="AYK50" s="34"/>
      <c r="AYL50" s="34"/>
      <c r="AYM50" s="34"/>
      <c r="AYN50" s="34"/>
      <c r="AYO50" s="34"/>
    </row>
    <row r="51" spans="1:5 1332:1341" s="1" customFormat="1" x14ac:dyDescent="0.3">
      <c r="A51" s="40"/>
      <c r="B51" s="40"/>
      <c r="C51" s="40"/>
      <c r="D51" s="34"/>
      <c r="E51" s="34"/>
      <c r="AYF51" s="34"/>
      <c r="AYG51" s="34"/>
      <c r="AYH51" s="34"/>
      <c r="AYI51" s="34"/>
      <c r="AYJ51" s="34"/>
      <c r="AYK51" s="34"/>
      <c r="AYL51" s="34"/>
      <c r="AYM51" s="34"/>
      <c r="AYN51" s="34"/>
      <c r="AYO51" s="34"/>
    </row>
    <row r="52" spans="1:5 1332:1341" s="1" customFormat="1" x14ac:dyDescent="0.3">
      <c r="A52" s="40"/>
      <c r="B52" s="40"/>
      <c r="C52" s="40"/>
      <c r="D52" s="34"/>
      <c r="E52" s="34"/>
      <c r="AYF52" s="34"/>
      <c r="AYG52" s="34"/>
      <c r="AYH52" s="34"/>
      <c r="AYI52" s="34"/>
      <c r="AYJ52" s="34"/>
      <c r="AYK52" s="34"/>
      <c r="AYL52" s="34"/>
      <c r="AYM52" s="34"/>
      <c r="AYN52" s="34"/>
      <c r="AYO52" s="34"/>
    </row>
    <row r="53" spans="1:5 1332:1341" s="1" customFormat="1" x14ac:dyDescent="0.3">
      <c r="A53" s="40"/>
      <c r="B53" s="40"/>
      <c r="C53" s="40"/>
      <c r="D53" s="34"/>
      <c r="E53" s="34"/>
      <c r="AYF53" s="34"/>
      <c r="AYG53" s="34"/>
      <c r="AYH53" s="34"/>
      <c r="AYI53" s="34"/>
      <c r="AYJ53" s="34"/>
      <c r="AYK53" s="34"/>
      <c r="AYL53" s="34"/>
      <c r="AYM53" s="34"/>
      <c r="AYN53" s="34"/>
      <c r="AYO53" s="34"/>
    </row>
    <row r="54" spans="1:5 1332:1341" s="1" customFormat="1" x14ac:dyDescent="0.3">
      <c r="A54" s="40"/>
      <c r="B54" s="40"/>
      <c r="C54" s="40"/>
      <c r="D54" s="34"/>
      <c r="E54" s="34"/>
      <c r="AYF54" s="34"/>
      <c r="AYG54" s="34"/>
      <c r="AYH54" s="34"/>
      <c r="AYI54" s="34"/>
      <c r="AYJ54" s="34"/>
      <c r="AYK54" s="34"/>
      <c r="AYL54" s="34"/>
      <c r="AYM54" s="34"/>
      <c r="AYN54" s="34"/>
      <c r="AYO54" s="34"/>
    </row>
    <row r="55" spans="1:5 1332:1341" s="1" customFormat="1" x14ac:dyDescent="0.3">
      <c r="A55" s="40"/>
      <c r="B55" s="40"/>
      <c r="C55" s="40"/>
      <c r="D55" s="34"/>
      <c r="E55" s="34"/>
      <c r="AYF55" s="34"/>
      <c r="AYG55" s="34"/>
      <c r="AYH55" s="34"/>
      <c r="AYI55" s="34"/>
      <c r="AYJ55" s="34"/>
      <c r="AYK55" s="34"/>
      <c r="AYL55" s="34"/>
      <c r="AYM55" s="34"/>
      <c r="AYN55" s="34"/>
      <c r="AYO55" s="34"/>
    </row>
    <row r="56" spans="1:5 1332:1341" s="1" customFormat="1" x14ac:dyDescent="0.3">
      <c r="A56" s="40"/>
      <c r="B56" s="40"/>
      <c r="C56" s="40"/>
      <c r="D56" s="34"/>
      <c r="E56" s="34"/>
      <c r="AYF56" s="34"/>
      <c r="AYG56" s="34"/>
      <c r="AYH56" s="34"/>
      <c r="AYI56" s="34"/>
      <c r="AYJ56" s="34"/>
      <c r="AYK56" s="34"/>
      <c r="AYL56" s="34"/>
      <c r="AYM56" s="34"/>
      <c r="AYN56" s="34"/>
      <c r="AYO56" s="34"/>
    </row>
    <row r="57" spans="1:5 1332:1341" s="1" customFormat="1" x14ac:dyDescent="0.3">
      <c r="A57" s="40"/>
      <c r="B57" s="40"/>
      <c r="C57" s="40"/>
      <c r="D57" s="34"/>
      <c r="E57" s="34"/>
      <c r="AYF57" s="34"/>
      <c r="AYG57" s="34"/>
      <c r="AYH57" s="34"/>
      <c r="AYI57" s="34"/>
      <c r="AYJ57" s="34"/>
      <c r="AYK57" s="34"/>
      <c r="AYL57" s="34"/>
      <c r="AYM57" s="34"/>
      <c r="AYN57" s="34"/>
      <c r="AYO57" s="34"/>
    </row>
    <row r="58" spans="1:5 1332:1341" s="1" customFormat="1" x14ac:dyDescent="0.3">
      <c r="A58" s="40"/>
      <c r="B58" s="40"/>
      <c r="C58" s="40"/>
      <c r="D58" s="34"/>
      <c r="E58" s="34"/>
      <c r="AYF58" s="34"/>
      <c r="AYG58" s="34"/>
      <c r="AYH58" s="34"/>
      <c r="AYI58" s="34"/>
      <c r="AYJ58" s="34"/>
      <c r="AYK58" s="34"/>
      <c r="AYL58" s="34"/>
      <c r="AYM58" s="34"/>
      <c r="AYN58" s="34"/>
      <c r="AYO58" s="34"/>
    </row>
    <row r="59" spans="1:5 1332:1341" s="1" customFormat="1" x14ac:dyDescent="0.3">
      <c r="A59" s="40"/>
      <c r="B59" s="40"/>
      <c r="C59" s="40"/>
      <c r="D59" s="34"/>
      <c r="E59" s="34"/>
      <c r="AYF59" s="34"/>
      <c r="AYG59" s="34"/>
      <c r="AYH59" s="34"/>
      <c r="AYI59" s="34"/>
      <c r="AYJ59" s="34"/>
      <c r="AYK59" s="34"/>
      <c r="AYL59" s="34"/>
      <c r="AYM59" s="34"/>
      <c r="AYN59" s="34"/>
      <c r="AYO59" s="34"/>
    </row>
    <row r="60" spans="1:5 1332:1341" s="1" customFormat="1" x14ac:dyDescent="0.3">
      <c r="A60" s="40"/>
      <c r="B60" s="40"/>
      <c r="C60" s="40"/>
      <c r="D60" s="34"/>
      <c r="E60" s="34"/>
      <c r="AYF60" s="34"/>
      <c r="AYG60" s="34"/>
      <c r="AYH60" s="34"/>
      <c r="AYI60" s="34"/>
      <c r="AYJ60" s="34"/>
      <c r="AYK60" s="34"/>
      <c r="AYL60" s="34"/>
      <c r="AYM60" s="34"/>
      <c r="AYN60" s="34"/>
      <c r="AYO60" s="34"/>
    </row>
    <row r="61" spans="1:5 1332:1341" s="1" customFormat="1" x14ac:dyDescent="0.3">
      <c r="A61" s="40"/>
      <c r="B61" s="47"/>
      <c r="C61" s="47"/>
      <c r="D61" s="47"/>
      <c r="E61" s="47"/>
      <c r="AYF61" s="34"/>
      <c r="AYG61" s="34"/>
      <c r="AYH61" s="34"/>
      <c r="AYI61" s="34"/>
      <c r="AYJ61" s="34"/>
      <c r="AYK61" s="34"/>
      <c r="AYL61" s="34"/>
      <c r="AYM61" s="34"/>
      <c r="AYN61" s="34"/>
      <c r="AYO61" s="34"/>
    </row>
    <row r="62" spans="1:5 1332:1341" s="1" customFormat="1" x14ac:dyDescent="0.3">
      <c r="A62" s="40"/>
      <c r="B62" s="47"/>
      <c r="C62" s="47"/>
      <c r="D62" s="47"/>
      <c r="E62" s="47"/>
      <c r="AYF62" s="34"/>
      <c r="AYG62" s="34"/>
      <c r="AYH62" s="34"/>
      <c r="AYI62" s="34"/>
      <c r="AYJ62" s="34"/>
      <c r="AYK62" s="34"/>
      <c r="AYL62" s="34"/>
      <c r="AYM62" s="34"/>
      <c r="AYN62" s="34"/>
      <c r="AYO62" s="34"/>
    </row>
    <row r="63" spans="1:5 1332:1341" s="1" customFormat="1" x14ac:dyDescent="0.3">
      <c r="A63" s="40"/>
      <c r="B63" s="47"/>
      <c r="C63" s="47"/>
      <c r="D63" s="47"/>
      <c r="E63" s="47"/>
      <c r="AYF63" s="34"/>
      <c r="AYG63" s="34"/>
      <c r="AYH63" s="34"/>
      <c r="AYI63" s="34"/>
      <c r="AYJ63" s="34"/>
      <c r="AYK63" s="34"/>
      <c r="AYL63" s="34"/>
      <c r="AYM63" s="34"/>
      <c r="AYN63" s="34"/>
      <c r="AYO63" s="34"/>
    </row>
    <row r="64" spans="1:5 1332:1341" s="1" customFormat="1" x14ac:dyDescent="0.3">
      <c r="A64" s="40"/>
      <c r="B64" s="47"/>
      <c r="C64" s="47"/>
      <c r="D64" s="47"/>
      <c r="E64" s="47"/>
      <c r="AYF64" s="34"/>
      <c r="AYG64" s="34"/>
      <c r="AYH64" s="34"/>
      <c r="AYI64" s="34"/>
      <c r="AYJ64" s="34"/>
      <c r="AYK64" s="34"/>
      <c r="AYL64" s="34"/>
      <c r="AYM64" s="34"/>
      <c r="AYN64" s="34"/>
      <c r="AYO64" s="34"/>
    </row>
    <row r="65" spans="1:5 1332:1342" s="1" customFormat="1" x14ac:dyDescent="0.3">
      <c r="A65" s="40"/>
      <c r="B65" s="47"/>
      <c r="C65" s="47"/>
      <c r="D65" s="47"/>
      <c r="E65" s="47"/>
      <c r="AYF65" s="34"/>
      <c r="AYG65" s="34"/>
      <c r="AYH65" s="34"/>
      <c r="AYI65" s="34"/>
      <c r="AYJ65" s="34"/>
      <c r="AYK65" s="34"/>
      <c r="AYL65" s="34"/>
      <c r="AYM65" s="34"/>
      <c r="AYN65" s="34"/>
      <c r="AYO65" s="34"/>
    </row>
    <row r="66" spans="1:5 1332:1342" s="1" customFormat="1" x14ac:dyDescent="0.3">
      <c r="A66" s="40"/>
      <c r="B66" s="47"/>
      <c r="C66" s="47"/>
      <c r="D66" s="47"/>
      <c r="E66" s="47"/>
      <c r="AYF66" s="34"/>
      <c r="AYG66" s="34"/>
      <c r="AYH66" s="34"/>
      <c r="AYI66" s="34"/>
      <c r="AYJ66" s="34"/>
      <c r="AYK66" s="34"/>
      <c r="AYL66" s="34"/>
      <c r="AYM66" s="34"/>
      <c r="AYN66" s="34"/>
      <c r="AYO66" s="34"/>
    </row>
    <row r="67" spans="1:5 1332:1342" s="1" customFormat="1" x14ac:dyDescent="0.3">
      <c r="A67" s="40"/>
      <c r="B67" s="47"/>
      <c r="C67" s="47"/>
      <c r="D67" s="47"/>
      <c r="E67" s="47"/>
      <c r="AYF67" s="34"/>
      <c r="AYG67" s="34"/>
      <c r="AYH67" s="34"/>
      <c r="AYI67" s="34"/>
      <c r="AYJ67" s="34"/>
      <c r="AYK67" s="34"/>
      <c r="AYL67" s="34"/>
      <c r="AYM67" s="34"/>
      <c r="AYN67" s="34"/>
      <c r="AYO67" s="34"/>
    </row>
    <row r="68" spans="1:5 1332:1342" s="1" customFormat="1" x14ac:dyDescent="0.3">
      <c r="A68" s="59"/>
      <c r="B68" s="47"/>
      <c r="C68" s="47"/>
      <c r="D68" s="47"/>
      <c r="E68" s="47"/>
      <c r="AYF68" s="34"/>
      <c r="AYG68" s="34"/>
      <c r="AYH68" s="34"/>
      <c r="AYI68" s="34"/>
      <c r="AYJ68" s="34"/>
      <c r="AYK68" s="34"/>
      <c r="AYL68" s="34"/>
      <c r="AYM68" s="34"/>
      <c r="AYN68" s="34"/>
      <c r="AYO68" s="34"/>
    </row>
    <row r="69" spans="1:5 1332:1342" s="1" customFormat="1" x14ac:dyDescent="0.3">
      <c r="A69" s="59"/>
      <c r="B69" s="47"/>
      <c r="C69" s="47"/>
      <c r="D69" s="47"/>
      <c r="E69" s="47"/>
      <c r="AYF69" s="34"/>
      <c r="AYG69" s="34"/>
      <c r="AYH69" s="34"/>
      <c r="AYI69" s="34"/>
      <c r="AYJ69" s="34"/>
      <c r="AYK69" s="34"/>
      <c r="AYL69" s="34"/>
      <c r="AYM69" s="34"/>
      <c r="AYN69" s="34"/>
      <c r="AYO69" s="34"/>
    </row>
    <row r="70" spans="1:5 1332:1342" s="1" customFormat="1" x14ac:dyDescent="0.3">
      <c r="A70" s="59"/>
      <c r="B70" s="47"/>
      <c r="C70" s="47"/>
      <c r="D70" s="47"/>
      <c r="E70" s="47"/>
      <c r="AYF70" s="34"/>
      <c r="AYG70" s="34"/>
      <c r="AYH70" s="34"/>
      <c r="AYI70" s="34"/>
      <c r="AYJ70" s="34"/>
      <c r="AYK70" s="34"/>
      <c r="AYL70" s="34"/>
      <c r="AYM70" s="34"/>
      <c r="AYN70" s="34"/>
      <c r="AYO70" s="34"/>
    </row>
    <row r="71" spans="1:5 1332:1342" s="1" customFormat="1" x14ac:dyDescent="0.3">
      <c r="A71" s="59"/>
      <c r="B71" s="47"/>
      <c r="C71" s="47"/>
      <c r="D71" s="47"/>
      <c r="E71" s="47"/>
      <c r="AYF71" s="34"/>
      <c r="AYG71" s="34"/>
      <c r="AYH71" s="34"/>
      <c r="AYI71" s="34"/>
      <c r="AYJ71" s="34"/>
      <c r="AYK71" s="34"/>
      <c r="AYL71" s="34"/>
      <c r="AYM71" s="34"/>
      <c r="AYN71" s="34"/>
      <c r="AYO71" s="34"/>
    </row>
    <row r="72" spans="1:5 1332:1342" s="1" customFormat="1" x14ac:dyDescent="0.3">
      <c r="A72" s="59"/>
      <c r="B72" s="47"/>
      <c r="C72" s="47"/>
      <c r="D72" s="47"/>
      <c r="E72" s="47"/>
      <c r="AYF72" s="34"/>
      <c r="AYG72" s="34"/>
      <c r="AYH72" s="34"/>
      <c r="AYI72" s="34"/>
      <c r="AYJ72" s="34"/>
      <c r="AYK72" s="34"/>
      <c r="AYL72" s="34"/>
      <c r="AYM72" s="34"/>
      <c r="AYN72" s="34"/>
      <c r="AYO72" s="34"/>
    </row>
    <row r="73" spans="1:5 1332:1342" s="1" customFormat="1" x14ac:dyDescent="0.3">
      <c r="A73" s="59"/>
      <c r="B73" s="47"/>
      <c r="C73" s="47"/>
      <c r="D73" s="47"/>
      <c r="E73" s="47"/>
      <c r="AYF73" s="34"/>
      <c r="AYG73" s="34"/>
      <c r="AYH73" s="34"/>
      <c r="AYI73" s="34"/>
      <c r="AYJ73" s="34"/>
      <c r="AYK73" s="34"/>
      <c r="AYL73" s="34"/>
      <c r="AYM73" s="34"/>
      <c r="AYN73" s="34"/>
      <c r="AYO73" s="34"/>
    </row>
    <row r="74" spans="1:5 1332:1342" s="1" customFormat="1" x14ac:dyDescent="0.3">
      <c r="A74" s="59"/>
      <c r="B74" s="47"/>
      <c r="C74" s="47"/>
      <c r="D74" s="47"/>
      <c r="E74" s="47"/>
      <c r="AYF74" s="34"/>
      <c r="AYG74" s="34"/>
      <c r="AYH74" s="34"/>
      <c r="AYI74" s="34"/>
      <c r="AYJ74" s="34"/>
      <c r="AYK74" s="34"/>
      <c r="AYL74" s="34"/>
      <c r="AYM74" s="34"/>
      <c r="AYN74" s="34"/>
      <c r="AYO74" s="34"/>
    </row>
    <row r="75" spans="1:5 1332:1342" s="1" customFormat="1" x14ac:dyDescent="0.3">
      <c r="A75" s="59"/>
      <c r="B75" s="47"/>
      <c r="C75" s="47"/>
      <c r="D75" s="47"/>
      <c r="E75" s="47"/>
      <c r="AYF75" s="34"/>
      <c r="AYG75" s="34"/>
      <c r="AYH75" s="34"/>
      <c r="AYI75" s="34"/>
      <c r="AYJ75" s="34"/>
      <c r="AYK75" s="34"/>
      <c r="AYL75" s="34"/>
      <c r="AYM75" s="34"/>
      <c r="AYN75" s="34"/>
      <c r="AYO75" s="34"/>
    </row>
    <row r="76" spans="1:5 1332:1342" s="1" customFormat="1" x14ac:dyDescent="0.3">
      <c r="A76" s="59"/>
      <c r="B76" s="47"/>
      <c r="C76" s="47"/>
      <c r="D76" s="47"/>
      <c r="E76" s="47"/>
      <c r="AYF76" s="34"/>
      <c r="AYG76" s="34"/>
      <c r="AYH76" s="34"/>
      <c r="AYI76" s="34"/>
      <c r="AYJ76" s="34"/>
      <c r="AYK76" s="34"/>
      <c r="AYL76" s="34"/>
      <c r="AYM76" s="34"/>
      <c r="AYN76" s="34"/>
      <c r="AYO76" s="34"/>
    </row>
    <row r="77" spans="1:5 1332:1342" s="1" customFormat="1" x14ac:dyDescent="0.3">
      <c r="A77" s="59"/>
      <c r="B77" s="47"/>
      <c r="C77" s="47"/>
      <c r="D77" s="47"/>
      <c r="E77" s="47"/>
      <c r="AYF77" s="34"/>
      <c r="AYG77" s="34"/>
      <c r="AYH77" s="34"/>
      <c r="AYI77" s="34"/>
      <c r="AYJ77" s="34"/>
      <c r="AYK77" s="34"/>
      <c r="AYL77" s="34"/>
      <c r="AYM77" s="34"/>
      <c r="AYN77" s="34"/>
      <c r="AYO77" s="34"/>
    </row>
    <row r="78" spans="1:5 1332:1342" s="1" customFormat="1" x14ac:dyDescent="0.3">
      <c r="A78" s="59"/>
      <c r="B78" s="47"/>
      <c r="C78" s="47"/>
      <c r="D78" s="47"/>
      <c r="E78" s="47"/>
      <c r="AYF78" s="34"/>
      <c r="AYG78" s="34"/>
      <c r="AYH78" s="34"/>
      <c r="AYI78" s="34"/>
      <c r="AYJ78" s="34"/>
      <c r="AYK78" s="34"/>
      <c r="AYL78" s="34"/>
      <c r="AYM78" s="34"/>
      <c r="AYN78" s="34"/>
      <c r="AYO78" s="34"/>
    </row>
    <row r="79" spans="1:5 1332:1342" s="1" customFormat="1" x14ac:dyDescent="0.3">
      <c r="A79" s="59"/>
      <c r="B79" s="47"/>
      <c r="C79" s="47"/>
      <c r="D79" s="47"/>
      <c r="E79" s="47"/>
      <c r="AYF79" s="34"/>
      <c r="AYG79" s="34"/>
      <c r="AYH79" s="34"/>
      <c r="AYI79" s="34"/>
      <c r="AYJ79" s="34"/>
      <c r="AYK79" s="34"/>
      <c r="AYL79" s="34"/>
      <c r="AYM79" s="34"/>
      <c r="AYN79" s="34"/>
      <c r="AYO79" s="34"/>
    </row>
    <row r="80" spans="1:5 1332:1342" s="54" customFormat="1" x14ac:dyDescent="0.3">
      <c r="A80" s="59"/>
      <c r="B80" s="53"/>
      <c r="C80" s="53"/>
      <c r="E80"/>
      <c r="AYF80" s="35"/>
      <c r="AYG80" s="34"/>
      <c r="AYH80" s="34"/>
      <c r="AYI80" s="34"/>
      <c r="AYJ80" s="34"/>
      <c r="AYK80" s="34"/>
      <c r="AYL80" s="34"/>
      <c r="AYM80" s="34"/>
      <c r="AYN80" s="34"/>
      <c r="AYO80" s="34"/>
      <c r="AYP80" s="55"/>
    </row>
    <row r="81" spans="1:1" x14ac:dyDescent="0.3">
      <c r="A81" s="59"/>
    </row>
    <row r="82" spans="1:1" x14ac:dyDescent="0.3">
      <c r="A82" s="59"/>
    </row>
    <row r="83" spans="1:1" x14ac:dyDescent="0.3">
      <c r="A83" s="59"/>
    </row>
    <row r="84" spans="1:1" x14ac:dyDescent="0.3">
      <c r="A84" s="59"/>
    </row>
    <row r="85" spans="1:1" x14ac:dyDescent="0.3">
      <c r="A85" s="59"/>
    </row>
    <row r="86" spans="1:1" x14ac:dyDescent="0.3">
      <c r="A86" s="59"/>
    </row>
    <row r="87" spans="1:1" x14ac:dyDescent="0.3">
      <c r="A87" s="59"/>
    </row>
    <row r="88" spans="1:1" x14ac:dyDescent="0.3">
      <c r="A88" s="59"/>
    </row>
    <row r="89" spans="1:1" x14ac:dyDescent="0.3">
      <c r="A89" s="59"/>
    </row>
    <row r="90" spans="1:1" x14ac:dyDescent="0.3">
      <c r="A90" s="59"/>
    </row>
    <row r="91" spans="1:1" x14ac:dyDescent="0.3">
      <c r="A91" s="59"/>
    </row>
    <row r="92" spans="1:1" x14ac:dyDescent="0.3">
      <c r="A92" s="59"/>
    </row>
    <row r="93" spans="1:1" x14ac:dyDescent="0.3">
      <c r="A93" s="59"/>
    </row>
    <row r="94" spans="1:1" x14ac:dyDescent="0.3">
      <c r="A94" s="59"/>
    </row>
    <row r="95" spans="1:1" x14ac:dyDescent="0.3">
      <c r="A95" s="59"/>
    </row>
    <row r="96" spans="1:1" x14ac:dyDescent="0.3">
      <c r="A96" s="59"/>
    </row>
    <row r="97" spans="1:1" x14ac:dyDescent="0.3">
      <c r="A97" s="59"/>
    </row>
    <row r="98" spans="1:1" x14ac:dyDescent="0.3">
      <c r="A98" s="59"/>
    </row>
    <row r="99" spans="1:1" x14ac:dyDescent="0.3">
      <c r="A99" s="59"/>
    </row>
    <row r="100" spans="1:1" x14ac:dyDescent="0.3">
      <c r="A100" s="59"/>
    </row>
    <row r="101" spans="1:1" x14ac:dyDescent="0.3">
      <c r="A101" s="59"/>
    </row>
    <row r="102" spans="1:1" x14ac:dyDescent="0.3">
      <c r="A102" s="59"/>
    </row>
    <row r="103" spans="1:1" x14ac:dyDescent="0.3">
      <c r="A103" s="59"/>
    </row>
    <row r="104" spans="1:1" x14ac:dyDescent="0.3">
      <c r="A104" s="59"/>
    </row>
    <row r="105" spans="1:1" x14ac:dyDescent="0.3">
      <c r="A105" s="59"/>
    </row>
    <row r="106" spans="1:1" x14ac:dyDescent="0.3">
      <c r="A106" s="59"/>
    </row>
    <row r="107" spans="1:1" x14ac:dyDescent="0.3">
      <c r="A107" s="59"/>
    </row>
    <row r="108" spans="1:1" x14ac:dyDescent="0.3">
      <c r="A108" s="59"/>
    </row>
    <row r="109" spans="1:1" x14ac:dyDescent="0.3">
      <c r="A109" s="59"/>
    </row>
    <row r="110" spans="1:1" x14ac:dyDescent="0.3">
      <c r="A110" s="59"/>
    </row>
    <row r="111" spans="1:1" x14ac:dyDescent="0.3">
      <c r="A111" s="59"/>
    </row>
    <row r="112" spans="1:1" x14ac:dyDescent="0.3">
      <c r="A112" s="59"/>
    </row>
    <row r="113" spans="1:1" x14ac:dyDescent="0.3">
      <c r="A113" s="59"/>
    </row>
    <row r="114" spans="1:1" x14ac:dyDescent="0.3">
      <c r="A114" s="59"/>
    </row>
    <row r="115" spans="1:1" x14ac:dyDescent="0.3">
      <c r="A115" s="59"/>
    </row>
    <row r="116" spans="1:1" x14ac:dyDescent="0.3">
      <c r="A116" s="59"/>
    </row>
    <row r="117" spans="1:1" x14ac:dyDescent="0.3">
      <c r="A117" s="59"/>
    </row>
    <row r="118" spans="1:1" x14ac:dyDescent="0.3">
      <c r="A118" s="59"/>
    </row>
    <row r="119" spans="1:1" x14ac:dyDescent="0.3">
      <c r="A119" s="59"/>
    </row>
    <row r="120" spans="1:1" x14ac:dyDescent="0.3">
      <c r="A120" s="59"/>
    </row>
    <row r="121" spans="1:1" x14ac:dyDescent="0.3">
      <c r="A121" s="59"/>
    </row>
    <row r="122" spans="1:1" x14ac:dyDescent="0.3">
      <c r="A122" s="59"/>
    </row>
    <row r="123" spans="1:1" x14ac:dyDescent="0.3">
      <c r="A123" s="59"/>
    </row>
    <row r="124" spans="1:1" x14ac:dyDescent="0.3">
      <c r="A124" s="59"/>
    </row>
    <row r="125" spans="1:1" x14ac:dyDescent="0.3">
      <c r="A125" s="59"/>
    </row>
    <row r="126" spans="1:1" x14ac:dyDescent="0.3">
      <c r="A126" s="59"/>
    </row>
    <row r="127" spans="1:1" x14ac:dyDescent="0.3">
      <c r="A127" s="59"/>
    </row>
    <row r="128" spans="1:1" x14ac:dyDescent="0.3">
      <c r="A128" s="59"/>
    </row>
    <row r="129" spans="1:1" x14ac:dyDescent="0.3">
      <c r="A129" s="59"/>
    </row>
    <row r="130" spans="1:1" x14ac:dyDescent="0.3">
      <c r="A130" s="59"/>
    </row>
    <row r="131" spans="1:1" x14ac:dyDescent="0.3">
      <c r="A131" s="59"/>
    </row>
    <row r="132" spans="1:1" x14ac:dyDescent="0.3">
      <c r="A132" s="59"/>
    </row>
    <row r="133" spans="1:1" x14ac:dyDescent="0.3">
      <c r="A133" s="59"/>
    </row>
    <row r="134" spans="1:1" x14ac:dyDescent="0.3">
      <c r="A134" s="59"/>
    </row>
    <row r="135" spans="1:1" x14ac:dyDescent="0.3">
      <c r="A135" s="59"/>
    </row>
    <row r="136" spans="1:1" x14ac:dyDescent="0.3">
      <c r="A136" s="59"/>
    </row>
    <row r="137" spans="1:1" x14ac:dyDescent="0.3">
      <c r="A137" s="59"/>
    </row>
    <row r="138" spans="1:1" x14ac:dyDescent="0.3">
      <c r="A138" s="59"/>
    </row>
    <row r="139" spans="1:1" x14ac:dyDescent="0.3">
      <c r="A139" s="59"/>
    </row>
    <row r="140" spans="1:1" x14ac:dyDescent="0.3">
      <c r="A140" s="59"/>
    </row>
    <row r="141" spans="1:1" x14ac:dyDescent="0.3">
      <c r="A141" s="59"/>
    </row>
    <row r="142" spans="1:1" x14ac:dyDescent="0.3">
      <c r="A142" s="59"/>
    </row>
    <row r="143" spans="1:1" x14ac:dyDescent="0.3">
      <c r="A143" s="59"/>
    </row>
    <row r="144" spans="1:1" x14ac:dyDescent="0.3">
      <c r="A144" s="59"/>
    </row>
    <row r="145" spans="1:1" x14ac:dyDescent="0.3">
      <c r="A145" s="59"/>
    </row>
    <row r="146" spans="1:1" x14ac:dyDescent="0.3">
      <c r="A146" s="59"/>
    </row>
    <row r="147" spans="1:1" x14ac:dyDescent="0.3">
      <c r="A147" s="59"/>
    </row>
    <row r="148" spans="1:1" x14ac:dyDescent="0.3">
      <c r="A148" s="59"/>
    </row>
    <row r="149" spans="1:1" x14ac:dyDescent="0.3">
      <c r="A149" s="59"/>
    </row>
    <row r="150" spans="1:1" x14ac:dyDescent="0.3">
      <c r="A150" s="59"/>
    </row>
    <row r="151" spans="1:1" x14ac:dyDescent="0.3">
      <c r="A151" s="59"/>
    </row>
    <row r="152" spans="1:1" x14ac:dyDescent="0.3">
      <c r="A152" s="59"/>
    </row>
    <row r="153" spans="1:1" x14ac:dyDescent="0.3">
      <c r="A153" s="59"/>
    </row>
    <row r="154" spans="1:1" x14ac:dyDescent="0.3">
      <c r="A154" s="59"/>
    </row>
    <row r="155" spans="1:1" x14ac:dyDescent="0.3">
      <c r="A155" s="59"/>
    </row>
    <row r="156" spans="1:1" x14ac:dyDescent="0.3">
      <c r="A156" s="59"/>
    </row>
    <row r="157" spans="1:1" x14ac:dyDescent="0.3">
      <c r="A157" s="59"/>
    </row>
    <row r="158" spans="1:1" x14ac:dyDescent="0.3">
      <c r="A158" s="59"/>
    </row>
    <row r="159" spans="1:1" x14ac:dyDescent="0.3">
      <c r="A159" s="59"/>
    </row>
    <row r="160" spans="1:1" x14ac:dyDescent="0.3">
      <c r="A160" s="59"/>
    </row>
    <row r="161" spans="1:1" x14ac:dyDescent="0.3">
      <c r="A161" s="59"/>
    </row>
    <row r="162" spans="1:1" x14ac:dyDescent="0.3">
      <c r="A162" s="59"/>
    </row>
    <row r="163" spans="1:1" x14ac:dyDescent="0.3">
      <c r="A163" s="59"/>
    </row>
    <row r="164" spans="1:1" x14ac:dyDescent="0.3">
      <c r="A164" s="59"/>
    </row>
    <row r="165" spans="1:1" x14ac:dyDescent="0.3">
      <c r="A165" s="59"/>
    </row>
    <row r="166" spans="1:1" x14ac:dyDescent="0.3">
      <c r="A166" s="59"/>
    </row>
    <row r="167" spans="1:1" x14ac:dyDescent="0.3">
      <c r="A167" s="59"/>
    </row>
    <row r="168" spans="1:1" x14ac:dyDescent="0.3">
      <c r="A168" s="59"/>
    </row>
    <row r="169" spans="1:1" x14ac:dyDescent="0.3">
      <c r="A169" s="59"/>
    </row>
    <row r="170" spans="1:1" x14ac:dyDescent="0.3">
      <c r="A170" s="59"/>
    </row>
    <row r="171" spans="1:1" x14ac:dyDescent="0.3">
      <c r="A171" s="59"/>
    </row>
    <row r="172" spans="1:1" x14ac:dyDescent="0.3">
      <c r="A172" s="59"/>
    </row>
    <row r="173" spans="1:1" x14ac:dyDescent="0.3">
      <c r="A173" s="59"/>
    </row>
    <row r="174" spans="1:1" x14ac:dyDescent="0.3">
      <c r="A174" s="59"/>
    </row>
    <row r="175" spans="1:1" x14ac:dyDescent="0.3">
      <c r="A175" s="59"/>
    </row>
    <row r="176" spans="1:1" x14ac:dyDescent="0.3">
      <c r="A176" s="59"/>
    </row>
    <row r="177" spans="1:1" x14ac:dyDescent="0.3">
      <c r="A177" s="40"/>
    </row>
    <row r="178" spans="1:1" x14ac:dyDescent="0.3">
      <c r="A178" s="40"/>
    </row>
    <row r="179" spans="1:1" x14ac:dyDescent="0.3">
      <c r="A179" s="40"/>
    </row>
    <row r="180" spans="1:1" x14ac:dyDescent="0.3">
      <c r="A180" s="40"/>
    </row>
    <row r="181" spans="1:1" x14ac:dyDescent="0.3">
      <c r="A181" s="40"/>
    </row>
    <row r="182" spans="1:1" x14ac:dyDescent="0.3">
      <c r="A182" s="40"/>
    </row>
    <row r="183" spans="1:1" x14ac:dyDescent="0.3">
      <c r="A183" s="40"/>
    </row>
    <row r="184" spans="1:1" x14ac:dyDescent="0.3">
      <c r="A184" s="40"/>
    </row>
    <row r="185" spans="1:1" x14ac:dyDescent="0.3">
      <c r="A185" s="40"/>
    </row>
    <row r="186" spans="1:1" x14ac:dyDescent="0.3">
      <c r="A186" s="40"/>
    </row>
    <row r="187" spans="1:1" x14ac:dyDescent="0.3">
      <c r="A187" s="40"/>
    </row>
    <row r="188" spans="1:1" x14ac:dyDescent="0.3">
      <c r="A188" s="40"/>
    </row>
    <row r="189" spans="1:1" x14ac:dyDescent="0.3">
      <c r="A189" s="40"/>
    </row>
    <row r="190" spans="1:1" x14ac:dyDescent="0.3">
      <c r="A190" s="40"/>
    </row>
    <row r="191" spans="1:1" x14ac:dyDescent="0.3">
      <c r="A191" s="40"/>
    </row>
    <row r="192" spans="1:1" x14ac:dyDescent="0.3">
      <c r="A192" s="40"/>
    </row>
    <row r="193" spans="1:1" x14ac:dyDescent="0.3">
      <c r="A193" s="40"/>
    </row>
    <row r="194" spans="1:1" x14ac:dyDescent="0.3">
      <c r="A194" s="40"/>
    </row>
    <row r="195" spans="1:1" x14ac:dyDescent="0.3">
      <c r="A195" s="40"/>
    </row>
    <row r="196" spans="1:1" x14ac:dyDescent="0.3">
      <c r="A196" s="40"/>
    </row>
    <row r="197" spans="1:1" x14ac:dyDescent="0.3">
      <c r="A197" s="40"/>
    </row>
    <row r="198" spans="1:1" x14ac:dyDescent="0.3">
      <c r="A198" s="40"/>
    </row>
    <row r="199" spans="1:1" x14ac:dyDescent="0.3">
      <c r="A199" s="40"/>
    </row>
    <row r="200" spans="1:1" x14ac:dyDescent="0.3">
      <c r="A200" s="40"/>
    </row>
    <row r="201" spans="1:1" x14ac:dyDescent="0.3">
      <c r="A201" s="40"/>
    </row>
    <row r="202" spans="1:1" x14ac:dyDescent="0.3">
      <c r="A202" s="40"/>
    </row>
    <row r="203" spans="1:1" x14ac:dyDescent="0.3">
      <c r="A203" s="40"/>
    </row>
    <row r="204" spans="1:1" x14ac:dyDescent="0.3">
      <c r="A204" s="40"/>
    </row>
    <row r="205" spans="1:1" x14ac:dyDescent="0.3">
      <c r="A205" s="40"/>
    </row>
    <row r="206" spans="1:1" x14ac:dyDescent="0.3">
      <c r="A206" s="40"/>
    </row>
    <row r="207" spans="1:1" x14ac:dyDescent="0.3">
      <c r="A207" s="40"/>
    </row>
    <row r="208" spans="1:1" x14ac:dyDescent="0.3">
      <c r="A208" s="40"/>
    </row>
    <row r="209" spans="1:1" x14ac:dyDescent="0.3">
      <c r="A209" s="40"/>
    </row>
    <row r="210" spans="1:1" x14ac:dyDescent="0.3">
      <c r="A210" s="40"/>
    </row>
    <row r="211" spans="1:1" x14ac:dyDescent="0.3">
      <c r="A211" s="40"/>
    </row>
    <row r="212" spans="1:1" x14ac:dyDescent="0.3">
      <c r="A212" s="40"/>
    </row>
  </sheetData>
  <conditionalFormatting sqref="B2:C46">
    <cfRule type="cellIs" dxfId="83" priority="38" operator="equal">
      <formula>"vacances"</formula>
    </cfRule>
  </conditionalFormatting>
  <conditionalFormatting sqref="D2:D46">
    <cfRule type="cellIs" dxfId="82" priority="35" operator="equal">
      <formula>"PFE2"</formula>
    </cfRule>
    <cfRule type="cellIs" dxfId="81" priority="36" operator="equal">
      <formula>"PFE1"</formula>
    </cfRule>
    <cfRule type="cellIs" dxfId="80" priority="37" operator="equal">
      <formula>"vacances"</formula>
    </cfRule>
  </conditionalFormatting>
  <conditionalFormatting sqref="A2">
    <cfRule type="expression" dxfId="79" priority="25">
      <formula>MONTH(A2)=6</formula>
    </cfRule>
    <cfRule type="expression" dxfId="78" priority="26">
      <formula>MONTH(A2)=5</formula>
    </cfRule>
    <cfRule type="expression" dxfId="77" priority="27">
      <formula>MONTH(A2)=4</formula>
    </cfRule>
    <cfRule type="expression" dxfId="76" priority="28">
      <formula>MONTH(A2)=3</formula>
    </cfRule>
    <cfRule type="expression" dxfId="75" priority="29">
      <formula>MONTH(A2)=2</formula>
    </cfRule>
    <cfRule type="expression" dxfId="74" priority="30">
      <formula>MONTH(A2)=1</formula>
    </cfRule>
    <cfRule type="expression" dxfId="73" priority="31">
      <formula>MONTH(A2)=12</formula>
    </cfRule>
    <cfRule type="expression" dxfId="72" priority="32">
      <formula>MONTH(A2)=11</formula>
    </cfRule>
    <cfRule type="expression" dxfId="71" priority="33">
      <formula>MONTH(A2)=10</formula>
    </cfRule>
    <cfRule type="expression" dxfId="70" priority="34">
      <formula>MONTH(A2)=9</formula>
    </cfRule>
  </conditionalFormatting>
  <conditionalFormatting sqref="A3:A46">
    <cfRule type="expression" dxfId="69" priority="15">
      <formula>MONTH(A3)=6</formula>
    </cfRule>
    <cfRule type="expression" dxfId="68" priority="16">
      <formula>MONTH(A3)=5</formula>
    </cfRule>
    <cfRule type="expression" dxfId="67" priority="17">
      <formula>MONTH(A3)=4</formula>
    </cfRule>
    <cfRule type="expression" dxfId="66" priority="18">
      <formula>MONTH(A3)=3</formula>
    </cfRule>
    <cfRule type="expression" dxfId="65" priority="19">
      <formula>MONTH(A3)=2</formula>
    </cfRule>
    <cfRule type="expression" dxfId="64" priority="20">
      <formula>MONTH(A3)=1</formula>
    </cfRule>
    <cfRule type="expression" dxfId="63" priority="21">
      <formula>MONTH(A3)=12</formula>
    </cfRule>
    <cfRule type="expression" dxfId="62" priority="22">
      <formula>MONTH(A3)=11</formula>
    </cfRule>
    <cfRule type="expression" dxfId="61" priority="23">
      <formula>MONTH(A3)=10</formula>
    </cfRule>
    <cfRule type="expression" dxfId="60" priority="24">
      <formula>MONTH(A3)=9</formula>
    </cfRule>
  </conditionalFormatting>
  <conditionalFormatting sqref="A68:A176">
    <cfRule type="expression" dxfId="59" priority="5">
      <formula>MONTH(A68)=6</formula>
    </cfRule>
    <cfRule type="expression" dxfId="58" priority="6">
      <formula>MONTH(A68)=5</formula>
    </cfRule>
    <cfRule type="expression" dxfId="57" priority="7">
      <formula>MONTH(A68)=4</formula>
    </cfRule>
    <cfRule type="expression" dxfId="56" priority="8">
      <formula>MONTH(A68)=3</formula>
    </cfRule>
    <cfRule type="expression" dxfId="55" priority="9">
      <formula>MONTH(A68)=2</formula>
    </cfRule>
    <cfRule type="expression" dxfId="54" priority="10">
      <formula>MONTH(A68)=1</formula>
    </cfRule>
    <cfRule type="expression" dxfId="53" priority="11">
      <formula>MONTH(A68)=12</formula>
    </cfRule>
    <cfRule type="expression" dxfId="52" priority="12">
      <formula>MONTH(A68)=11</formula>
    </cfRule>
    <cfRule type="expression" dxfId="51" priority="13">
      <formula>MONTH(A68)=10</formula>
    </cfRule>
    <cfRule type="expression" dxfId="50" priority="14">
      <formula>MONTH(A68)=9</formula>
    </cfRule>
  </conditionalFormatting>
  <conditionalFormatting sqref="C2:C46">
    <cfRule type="cellIs" dxfId="49" priority="3" operator="equal">
      <formula>"férié"</formula>
    </cfRule>
  </conditionalFormatting>
  <conditionalFormatting sqref="E2:E46">
    <cfRule type="expression" dxfId="48" priority="1">
      <formula>$C2="férié"</formula>
    </cfRule>
    <cfRule type="expression" dxfId="47" priority="2">
      <formula>$B2="vacances"</formula>
    </cfRule>
  </conditionalFormatting>
  <pageMargins left="0.39370078740157483" right="0.39370078740157483" top="0.39370078740157483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0311-2172-4A15-8A62-062180E18A1B}">
  <sheetPr>
    <tabColor rgb="FFB5C20E"/>
  </sheetPr>
  <dimension ref="A1:AYP212"/>
  <sheetViews>
    <sheetView tabSelected="1" workbookViewId="0">
      <pane ySplit="1" topLeftCell="A80" activePane="bottomLeft" state="frozen"/>
      <selection pane="bottomLeft" activeCell="E2" sqref="E2"/>
    </sheetView>
  </sheetViews>
  <sheetFormatPr baseColWidth="10" defaultRowHeight="14.4" x14ac:dyDescent="0.3"/>
  <cols>
    <col min="1" max="1" width="15.77734375" style="45" bestFit="1" customWidth="1"/>
    <col min="2" max="2" width="10.21875" style="31" bestFit="1" customWidth="1"/>
    <col min="3" max="3" width="6.5546875" style="31" bestFit="1" customWidth="1"/>
    <col min="4" max="4" width="7.44140625" style="32" bestFit="1" customWidth="1"/>
    <col min="5" max="5" width="95.44140625" customWidth="1"/>
    <col min="6" max="1331" width="0" style="32" hidden="1" customWidth="1"/>
    <col min="1332" max="1332" width="16.5546875" style="35" bestFit="1" customWidth="1"/>
    <col min="1333" max="1341" width="11.5546875" style="34"/>
    <col min="1342" max="1342" width="11.5546875" style="33"/>
    <col min="1343" max="16384" width="11.5546875" style="32"/>
  </cols>
  <sheetData>
    <row r="1" spans="1:5 1332:1332" x14ac:dyDescent="0.3">
      <c r="A1" s="31" t="s">
        <v>24</v>
      </c>
      <c r="B1" s="31" t="s">
        <v>25</v>
      </c>
      <c r="C1" s="31" t="s">
        <v>57</v>
      </c>
      <c r="D1" s="31" t="s">
        <v>26</v>
      </c>
      <c r="E1" s="32"/>
    </row>
    <row r="2" spans="1:5 1332:1332" ht="94.95" customHeight="1" x14ac:dyDescent="0.3">
      <c r="A2" s="59">
        <f>scol!$G$4</f>
        <v>44441</v>
      </c>
      <c r="B2" s="31" t="str">
        <f>IF(ISNA(MATCH(A2,scol!$D$4:$D$15,1))=TRUE,"",IF(MOD(MATCH(A2,scol!$D$4:$D$15,1),2)=1,"vacances",""))</f>
        <v/>
      </c>
      <c r="C2" s="31" t="str">
        <f>IF(ISNA(VLOOKUP(A2,feries!$B$5:$B$31,1,FALSE)),"",IF(VLOOKUP(A2,feries!$B$5:$B$31,1,FALSE)=A2,"férié",""))</f>
        <v/>
      </c>
      <c r="D2" s="31" t="str">
        <f>IF(AND(A2&gt;=scol!$D$18,A2&lt;=scol!$D$19),"PFE1",IF(AND(A2&gt;=scol!$D$20,A2&lt;=scol!$D$21),"PFE2",""))</f>
        <v/>
      </c>
      <c r="E2" s="31"/>
    </row>
    <row r="3" spans="1:5 1332:1332" ht="94.95" customHeight="1" x14ac:dyDescent="0.3">
      <c r="A3" s="59">
        <f>IF(OR(WEEKDAY(A2,2)=1,WEEKDAY(A2,2)=3),A2+2,IF(OR(WEEKDAY(A2,2)=2,WEEKDAY(A2,2)=4),A2+1,A2+5))</f>
        <v>44442</v>
      </c>
      <c r="B3" s="31" t="str">
        <f>IF(ISNA(MATCH(A3,scol!$D$4:$D$15,1))=TRUE,"",IF(MOD(MATCH(A3,scol!$D$4:$D$15,1),2)=1,"vacances",""))</f>
        <v/>
      </c>
      <c r="C3" s="31" t="str">
        <f>IF(ISNA(VLOOKUP(A3,feries!$B$5:$B$31,1,FALSE)),"",IF(VLOOKUP(A3,feries!$B$5:$B$31,1,FALSE)=A3,"férié",""))</f>
        <v/>
      </c>
      <c r="D3" s="31" t="str">
        <f>IF(AND(A3&gt;=scol!$D$18,A3&lt;=scol!$D$19),"PFE1",IF(AND(A3&gt;=scol!$D$20,A3&lt;=scol!$D$21),"PFE2",""))</f>
        <v/>
      </c>
      <c r="E3" s="32"/>
      <c r="AYF3" s="36" t="s">
        <v>27</v>
      </c>
    </row>
    <row r="4" spans="1:5 1332:1332" ht="94.95" customHeight="1" x14ac:dyDescent="0.3">
      <c r="A4" s="59">
        <f>IF(OR(WEEKDAY(A3,2)=1,WEEKDAY(A3,2)=3),A3+2,IF(OR(WEEKDAY(A3,2)=2,WEEKDAY(A3,2)=4),A3+1,A3+5))</f>
        <v>44447</v>
      </c>
      <c r="B4" s="31" t="str">
        <f>IF(ISNA(MATCH(A4,scol!$D$4:$D$15,1))=TRUE,"",IF(MOD(MATCH(A4,scol!$D$4:$D$15,1),2)=1,"vacances",""))</f>
        <v/>
      </c>
      <c r="C4" s="31" t="str">
        <f>IF(ISNA(VLOOKUP(A4,feries!$B$5:$B$31,1,FALSE)),"",IF(VLOOKUP(A4,feries!$B$5:$B$31,1,FALSE)=A4,"férié",""))</f>
        <v/>
      </c>
      <c r="D4" s="31" t="str">
        <f>IF(AND(A4&gt;=scol!$D$18,A4&lt;=scol!$D$19),"PFE1",IF(AND(A4&gt;=scol!$D$20,A4&lt;=scol!$D$21),"PFE2",""))</f>
        <v/>
      </c>
      <c r="E4" s="32"/>
    </row>
    <row r="5" spans="1:5 1332:1332" ht="94.95" customHeight="1" x14ac:dyDescent="0.3">
      <c r="A5" s="59">
        <f>IF(OR(WEEKDAY(A4,2)=1,WEEKDAY(A4,2)=3),A4+2,IF(OR(WEEKDAY(A4,2)=2,WEEKDAY(A4,2)=4),A4+1,A4+5))</f>
        <v>44449</v>
      </c>
      <c r="B5" s="31" t="str">
        <f>IF(ISNA(MATCH(A5,scol!$D$4:$D$15,1))=TRUE,"",IF(MOD(MATCH(A5,scol!$D$4:$D$15,1),2)=1,"vacances",""))</f>
        <v/>
      </c>
      <c r="C5" s="31" t="str">
        <f>IF(ISNA(VLOOKUP(A5,feries!$B$5:$B$31,1,FALSE)),"",IF(VLOOKUP(A5,feries!$B$5:$B$31,1,FALSE)=A5,"férié",""))</f>
        <v/>
      </c>
      <c r="D5" s="31" t="str">
        <f>IF(AND(A5&gt;=scol!$D$18,A5&lt;=scol!$D$19),"PFE1",IF(AND(A5&gt;=scol!$D$20,A5&lt;=scol!$D$21),"PFE2",""))</f>
        <v/>
      </c>
      <c r="E5" s="32"/>
    </row>
    <row r="6" spans="1:5 1332:1332" ht="94.95" customHeight="1" x14ac:dyDescent="0.3">
      <c r="A6" s="59">
        <f t="shared" ref="A6:A69" si="0">IF(OR(WEEKDAY(A5,2)=1,WEEKDAY(A5,2)=3),A5+2,IF(OR(WEEKDAY(A5,2)=2,WEEKDAY(A5,2)=4),A5+1,A5+5))</f>
        <v>44454</v>
      </c>
      <c r="B6" s="31" t="str">
        <f>IF(ISNA(MATCH(A6,scol!$D$4:$D$15,1))=TRUE,"",IF(MOD(MATCH(A6,scol!$D$4:$D$15,1),2)=1,"vacances",""))</f>
        <v/>
      </c>
      <c r="C6" s="31" t="str">
        <f>IF(ISNA(VLOOKUP(A6,feries!$B$5:$B$31,1,FALSE)),"",IF(VLOOKUP(A6,feries!$B$5:$B$31,1,FALSE)=A6,"férié",""))</f>
        <v/>
      </c>
      <c r="D6" s="31" t="str">
        <f>IF(AND(A6&gt;=scol!$D$18,A6&lt;=scol!$D$19),"PFE1",IF(AND(A6&gt;=scol!$D$20,A6&lt;=scol!$D$21),"PFE2",""))</f>
        <v/>
      </c>
      <c r="E6" s="32"/>
    </row>
    <row r="7" spans="1:5 1332:1332" ht="94.95" customHeight="1" x14ac:dyDescent="0.3">
      <c r="A7" s="59">
        <f t="shared" si="0"/>
        <v>44456</v>
      </c>
      <c r="B7" s="31" t="str">
        <f>IF(ISNA(MATCH(A7,scol!$D$4:$D$15,1))=TRUE,"",IF(MOD(MATCH(A7,scol!$D$4:$D$15,1),2)=1,"vacances",""))</f>
        <v/>
      </c>
      <c r="C7" s="31" t="str">
        <f>IF(ISNA(VLOOKUP(A7,feries!$B$5:$B$31,1,FALSE)),"",IF(VLOOKUP(A7,feries!$B$5:$B$31,1,FALSE)=A7,"férié",""))</f>
        <v/>
      </c>
      <c r="D7" s="31" t="str">
        <f>IF(AND(A7&gt;=scol!$D$18,A7&lt;=scol!$D$19),"PFE1",IF(AND(A7&gt;=scol!$D$20,A7&lt;=scol!$D$21),"PFE2",""))</f>
        <v/>
      </c>
      <c r="E7" s="32"/>
    </row>
    <row r="8" spans="1:5 1332:1332" ht="94.95" customHeight="1" x14ac:dyDescent="0.3">
      <c r="A8" s="59">
        <f t="shared" si="0"/>
        <v>44461</v>
      </c>
      <c r="B8" s="31" t="str">
        <f>IF(ISNA(MATCH(A8,scol!$D$4:$D$15,1))=TRUE,"",IF(MOD(MATCH(A8,scol!$D$4:$D$15,1),2)=1,"vacances",""))</f>
        <v/>
      </c>
      <c r="C8" s="31" t="str">
        <f>IF(ISNA(VLOOKUP(A8,feries!$B$5:$B$31,1,FALSE)),"",IF(VLOOKUP(A8,feries!$B$5:$B$31,1,FALSE)=A8,"férié",""))</f>
        <v/>
      </c>
      <c r="D8" s="31" t="str">
        <f>IF(AND(A8&gt;=scol!$D$18,A8&lt;=scol!$D$19),"PFE1",IF(AND(A8&gt;=scol!$D$20,A8&lt;=scol!$D$21),"PFE2",""))</f>
        <v/>
      </c>
      <c r="E8" s="32"/>
    </row>
    <row r="9" spans="1:5 1332:1332" ht="94.95" customHeight="1" x14ac:dyDescent="0.3">
      <c r="A9" s="59">
        <f t="shared" si="0"/>
        <v>44463</v>
      </c>
      <c r="B9" s="31" t="str">
        <f>IF(ISNA(MATCH(A9,scol!$D$4:$D$15,1))=TRUE,"",IF(MOD(MATCH(A9,scol!$D$4:$D$15,1),2)=1,"vacances",""))</f>
        <v/>
      </c>
      <c r="C9" s="31" t="str">
        <f>IF(ISNA(VLOOKUP(A9,feries!$B$5:$B$31,1,FALSE)),"",IF(VLOOKUP(A9,feries!$B$5:$B$31,1,FALSE)=A9,"férié",""))</f>
        <v/>
      </c>
      <c r="D9" s="31" t="str">
        <f>IF(AND(A9&gt;=scol!$D$18,A9&lt;=scol!$D$19),"PFE1",IF(AND(A9&gt;=scol!$D$20,A9&lt;=scol!$D$21),"PFE2",""))</f>
        <v/>
      </c>
      <c r="E9" s="32"/>
    </row>
    <row r="10" spans="1:5 1332:1332" ht="94.95" customHeight="1" x14ac:dyDescent="0.3">
      <c r="A10" s="59">
        <f t="shared" si="0"/>
        <v>44468</v>
      </c>
      <c r="B10" s="31" t="str">
        <f>IF(ISNA(MATCH(A10,scol!$D$4:$D$15,1))=TRUE,"",IF(MOD(MATCH(A10,scol!$D$4:$D$15,1),2)=1,"vacances",""))</f>
        <v/>
      </c>
      <c r="C10" s="31" t="str">
        <f>IF(ISNA(VLOOKUP(A10,feries!$B$5:$B$31,1,FALSE)),"",IF(VLOOKUP(A10,feries!$B$5:$B$31,1,FALSE)=A10,"férié",""))</f>
        <v/>
      </c>
      <c r="D10" s="31" t="str">
        <f>IF(AND(A10&gt;=scol!$D$18,A10&lt;=scol!$D$19),"PFE1",IF(AND(A10&gt;=scol!$D$20,A10&lt;=scol!$D$21),"PFE2",""))</f>
        <v/>
      </c>
      <c r="E10" s="32"/>
    </row>
    <row r="11" spans="1:5 1332:1332" ht="94.95" customHeight="1" x14ac:dyDescent="0.3">
      <c r="A11" s="59">
        <f t="shared" si="0"/>
        <v>44470</v>
      </c>
      <c r="B11" s="31" t="str">
        <f>IF(ISNA(MATCH(A11,scol!$D$4:$D$15,1))=TRUE,"",IF(MOD(MATCH(A11,scol!$D$4:$D$15,1),2)=1,"vacances",""))</f>
        <v/>
      </c>
      <c r="C11" s="31" t="str">
        <f>IF(ISNA(VLOOKUP(A11,feries!$B$5:$B$31,1,FALSE)),"",IF(VLOOKUP(A11,feries!$B$5:$B$31,1,FALSE)=A11,"férié",""))</f>
        <v/>
      </c>
      <c r="D11" s="31" t="str">
        <f>IF(AND(A11&gt;=scol!$D$18,A11&lt;=scol!$D$19),"PFE1",IF(AND(A11&gt;=scol!$D$20,A11&lt;=scol!$D$21),"PFE2",""))</f>
        <v/>
      </c>
      <c r="E11" s="32"/>
    </row>
    <row r="12" spans="1:5 1332:1332" ht="94.95" customHeight="1" x14ac:dyDescent="0.3">
      <c r="A12" s="59">
        <f t="shared" si="0"/>
        <v>44475</v>
      </c>
      <c r="B12" s="31" t="str">
        <f>IF(ISNA(MATCH(A12,scol!$D$4:$D$15,1))=TRUE,"",IF(MOD(MATCH(A12,scol!$D$4:$D$15,1),2)=1,"vacances",""))</f>
        <v/>
      </c>
      <c r="C12" s="31" t="str">
        <f>IF(ISNA(VLOOKUP(A12,feries!$B$5:$B$31,1,FALSE)),"",IF(VLOOKUP(A12,feries!$B$5:$B$31,1,FALSE)=A12,"férié",""))</f>
        <v/>
      </c>
      <c r="D12" s="31" t="str">
        <f>IF(AND(A12&gt;=scol!$D$18,A12&lt;=scol!$D$19),"PFE1",IF(AND(A12&gt;=scol!$D$20,A12&lt;=scol!$D$21),"PFE2",""))</f>
        <v/>
      </c>
      <c r="E12" s="32"/>
    </row>
    <row r="13" spans="1:5 1332:1332" ht="94.95" customHeight="1" x14ac:dyDescent="0.3">
      <c r="A13" s="59">
        <f t="shared" si="0"/>
        <v>44477</v>
      </c>
      <c r="B13" s="31" t="str">
        <f>IF(ISNA(MATCH(A13,scol!$D$4:$D$15,1))=TRUE,"",IF(MOD(MATCH(A13,scol!$D$4:$D$15,1),2)=1,"vacances",""))</f>
        <v/>
      </c>
      <c r="C13" s="31" t="str">
        <f>IF(ISNA(VLOOKUP(A13,feries!$B$5:$B$31,1,FALSE)),"",IF(VLOOKUP(A13,feries!$B$5:$B$31,1,FALSE)=A13,"férié",""))</f>
        <v/>
      </c>
      <c r="D13" s="31" t="str">
        <f>IF(AND(A13&gt;=scol!$D$18,A13&lt;=scol!$D$19),"PFE1",IF(AND(A13&gt;=scol!$D$20,A13&lt;=scol!$D$21),"PFE2",""))</f>
        <v/>
      </c>
      <c r="E13" s="32"/>
    </row>
    <row r="14" spans="1:5 1332:1332" ht="94.95" customHeight="1" x14ac:dyDescent="0.3">
      <c r="A14" s="59">
        <f t="shared" si="0"/>
        <v>44482</v>
      </c>
      <c r="B14" s="31" t="str">
        <f>IF(ISNA(MATCH(A14,scol!$D$4:$D$15,1))=TRUE,"",IF(MOD(MATCH(A14,scol!$D$4:$D$15,1),2)=1,"vacances",""))</f>
        <v/>
      </c>
      <c r="C14" s="31" t="str">
        <f>IF(ISNA(VLOOKUP(A14,feries!$B$5:$B$31,1,FALSE)),"",IF(VLOOKUP(A14,feries!$B$5:$B$31,1,FALSE)=A14,"férié",""))</f>
        <v/>
      </c>
      <c r="D14" s="31" t="str">
        <f>IF(AND(A14&gt;=scol!$D$18,A14&lt;=scol!$D$19),"PFE1",IF(AND(A14&gt;=scol!$D$20,A14&lt;=scol!$D$21),"PFE2",""))</f>
        <v/>
      </c>
      <c r="E14" s="32"/>
    </row>
    <row r="15" spans="1:5 1332:1332" ht="94.95" customHeight="1" x14ac:dyDescent="0.3">
      <c r="A15" s="59">
        <f t="shared" si="0"/>
        <v>44484</v>
      </c>
      <c r="B15" s="31" t="str">
        <f>IF(ISNA(MATCH(A15,scol!$D$4:$D$15,1))=TRUE,"",IF(MOD(MATCH(A15,scol!$D$4:$D$15,1),2)=1,"vacances",""))</f>
        <v/>
      </c>
      <c r="C15" s="31" t="str">
        <f>IF(ISNA(VLOOKUP(A15,feries!$B$5:$B$31,1,FALSE)),"",IF(VLOOKUP(A15,feries!$B$5:$B$31,1,FALSE)=A15,"férié",""))</f>
        <v/>
      </c>
      <c r="D15" s="31" t="str">
        <f>IF(AND(A15&gt;=scol!$D$18,A15&lt;=scol!$D$19),"PFE1",IF(AND(A15&gt;=scol!$D$20,A15&lt;=scol!$D$21),"PFE2",""))</f>
        <v/>
      </c>
      <c r="E15" s="32"/>
    </row>
    <row r="16" spans="1:5 1332:1332" ht="94.95" customHeight="1" x14ac:dyDescent="0.3">
      <c r="A16" s="59">
        <f t="shared" si="0"/>
        <v>44489</v>
      </c>
      <c r="B16" s="31" t="str">
        <f>IF(ISNA(MATCH(A16,scol!$D$4:$D$15,1))=TRUE,"",IF(MOD(MATCH(A16,scol!$D$4:$D$15,1),2)=1,"vacances",""))</f>
        <v/>
      </c>
      <c r="C16" s="31" t="str">
        <f>IF(ISNA(VLOOKUP(A16,feries!$B$5:$B$31,1,FALSE)),"",IF(VLOOKUP(A16,feries!$B$5:$B$31,1,FALSE)=A16,"férié",""))</f>
        <v/>
      </c>
      <c r="D16" s="31" t="str">
        <f>IF(AND(A16&gt;=scol!$D$18,A16&lt;=scol!$D$19),"PFE1",IF(AND(A16&gt;=scol!$D$20,A16&lt;=scol!$D$21),"PFE2",""))</f>
        <v/>
      </c>
      <c r="E16" s="32"/>
    </row>
    <row r="17" spans="1:5" ht="94.95" customHeight="1" x14ac:dyDescent="0.3">
      <c r="A17" s="59">
        <f t="shared" si="0"/>
        <v>44491</v>
      </c>
      <c r="B17" s="31" t="str">
        <f>IF(ISNA(MATCH(A17,scol!$D$4:$D$15,1))=TRUE,"",IF(MOD(MATCH(A17,scol!$D$4:$D$15,1),2)=1,"vacances",""))</f>
        <v/>
      </c>
      <c r="C17" s="31" t="str">
        <f>IF(ISNA(VLOOKUP(A17,feries!$B$5:$B$31,1,FALSE)),"",IF(VLOOKUP(A17,feries!$B$5:$B$31,1,FALSE)=A17,"férié",""))</f>
        <v/>
      </c>
      <c r="D17" s="31" t="str">
        <f>IF(AND(A17&gt;=scol!$D$18,A17&lt;=scol!$D$19),"PFE1",IF(AND(A17&gt;=scol!$D$20,A17&lt;=scol!$D$21),"PFE2",""))</f>
        <v/>
      </c>
      <c r="E17" s="32"/>
    </row>
    <row r="18" spans="1:5" ht="94.95" customHeight="1" x14ac:dyDescent="0.3">
      <c r="A18" s="59">
        <f t="shared" si="0"/>
        <v>44496</v>
      </c>
      <c r="B18" s="31" t="str">
        <f>IF(ISNA(MATCH(A18,scol!$D$4:$D$15,1))=TRUE,"",IF(MOD(MATCH(A18,scol!$D$4:$D$15,1),2)=1,"vacances",""))</f>
        <v>vacances</v>
      </c>
      <c r="C18" s="31" t="str">
        <f>IF(ISNA(VLOOKUP(A18,feries!$B$5:$B$31,1,FALSE)),"",IF(VLOOKUP(A18,feries!$B$5:$B$31,1,FALSE)=A18,"férié",""))</f>
        <v/>
      </c>
      <c r="D18" s="31" t="str">
        <f>IF(AND(A18&gt;=scol!$D$18,A18&lt;=scol!$D$19),"PFE1",IF(AND(A18&gt;=scol!$D$20,A18&lt;=scol!$D$21),"PFE2",""))</f>
        <v/>
      </c>
      <c r="E18" s="32"/>
    </row>
    <row r="19" spans="1:5" ht="94.95" customHeight="1" x14ac:dyDescent="0.3">
      <c r="A19" s="59">
        <f t="shared" si="0"/>
        <v>44498</v>
      </c>
      <c r="B19" s="31" t="str">
        <f>IF(ISNA(MATCH(A19,scol!$D$4:$D$15,1))=TRUE,"",IF(MOD(MATCH(A19,scol!$D$4:$D$15,1),2)=1,"vacances",""))</f>
        <v>vacances</v>
      </c>
      <c r="C19" s="31" t="str">
        <f>IF(ISNA(VLOOKUP(A19,feries!$B$5:$B$31,1,FALSE)),"",IF(VLOOKUP(A19,feries!$B$5:$B$31,1,FALSE)=A19,"férié",""))</f>
        <v/>
      </c>
      <c r="D19" s="31" t="str">
        <f>IF(AND(A19&gt;=scol!$D$18,A19&lt;=scol!$D$19),"PFE1",IF(AND(A19&gt;=scol!$D$20,A19&lt;=scol!$D$21),"PFE2",""))</f>
        <v/>
      </c>
      <c r="E19" s="32"/>
    </row>
    <row r="20" spans="1:5" ht="94.95" customHeight="1" x14ac:dyDescent="0.3">
      <c r="A20" s="59">
        <f t="shared" si="0"/>
        <v>44503</v>
      </c>
      <c r="B20" s="31" t="str">
        <f>IF(ISNA(MATCH(A20,scol!$D$4:$D$15,1))=TRUE,"",IF(MOD(MATCH(A20,scol!$D$4:$D$15,1),2)=1,"vacances",""))</f>
        <v>vacances</v>
      </c>
      <c r="C20" s="31" t="str">
        <f>IF(ISNA(VLOOKUP(A20,feries!$B$5:$B$31,1,FALSE)),"",IF(VLOOKUP(A20,feries!$B$5:$B$31,1,FALSE)=A20,"férié",""))</f>
        <v/>
      </c>
      <c r="D20" s="31" t="str">
        <f>IF(AND(A20&gt;=scol!$D$18,A20&lt;=scol!$D$19),"PFE1",IF(AND(A20&gt;=scol!$D$20,A20&lt;=scol!$D$21),"PFE2",""))</f>
        <v/>
      </c>
      <c r="E20" s="32"/>
    </row>
    <row r="21" spans="1:5" ht="94.95" customHeight="1" x14ac:dyDescent="0.3">
      <c r="A21" s="59">
        <f t="shared" si="0"/>
        <v>44505</v>
      </c>
      <c r="B21" s="31" t="str">
        <f>IF(ISNA(MATCH(A21,scol!$D$4:$D$15,1))=TRUE,"",IF(MOD(MATCH(A21,scol!$D$4:$D$15,1),2)=1,"vacances",""))</f>
        <v>vacances</v>
      </c>
      <c r="C21" s="31" t="str">
        <f>IF(ISNA(VLOOKUP(A21,feries!$B$5:$B$31,1,FALSE)),"",IF(VLOOKUP(A21,feries!$B$5:$B$31,1,FALSE)=A21,"férié",""))</f>
        <v/>
      </c>
      <c r="D21" s="31" t="str">
        <f>IF(AND(A21&gt;=scol!$D$18,A21&lt;=scol!$D$19),"PFE1",IF(AND(A21&gt;=scol!$D$20,A21&lt;=scol!$D$21),"PFE2",""))</f>
        <v/>
      </c>
      <c r="E21" s="32"/>
    </row>
    <row r="22" spans="1:5" ht="94.95" customHeight="1" x14ac:dyDescent="0.3">
      <c r="A22" s="59">
        <f t="shared" si="0"/>
        <v>44510</v>
      </c>
      <c r="B22" s="31" t="str">
        <f>IF(ISNA(MATCH(A22,scol!$D$4:$D$15,1))=TRUE,"",IF(MOD(MATCH(A22,scol!$D$4:$D$15,1),2)=1,"vacances",""))</f>
        <v/>
      </c>
      <c r="C22" s="31" t="str">
        <f>IF(ISNA(VLOOKUP(A22,feries!$B$5:$B$31,1,FALSE)),"",IF(VLOOKUP(A22,feries!$B$5:$B$31,1,FALSE)=A22,"férié",""))</f>
        <v/>
      </c>
      <c r="D22" s="31" t="str">
        <f>IF(AND(A22&gt;=scol!$D$18,A22&lt;=scol!$D$19),"PFE1",IF(AND(A22&gt;=scol!$D$20,A22&lt;=scol!$D$21),"PFE2",""))</f>
        <v/>
      </c>
      <c r="E22" s="32"/>
    </row>
    <row r="23" spans="1:5" ht="94.95" customHeight="1" x14ac:dyDescent="0.3">
      <c r="A23" s="59">
        <f t="shared" si="0"/>
        <v>44512</v>
      </c>
      <c r="B23" s="31" t="str">
        <f>IF(ISNA(MATCH(A23,scol!$D$4:$D$15,1))=TRUE,"",IF(MOD(MATCH(A23,scol!$D$4:$D$15,1),2)=1,"vacances",""))</f>
        <v/>
      </c>
      <c r="C23" s="31" t="str">
        <f>IF(ISNA(VLOOKUP(A23,feries!$B$5:$B$31,1,FALSE)),"",IF(VLOOKUP(A23,feries!$B$5:$B$31,1,FALSE)=A23,"férié",""))</f>
        <v/>
      </c>
      <c r="D23" s="31" t="str">
        <f>IF(AND(A23&gt;=scol!$D$18,A23&lt;=scol!$D$19),"PFE1",IF(AND(A23&gt;=scol!$D$20,A23&lt;=scol!$D$21),"PFE2",""))</f>
        <v/>
      </c>
      <c r="E23" s="32"/>
    </row>
    <row r="24" spans="1:5" ht="94.95" customHeight="1" x14ac:dyDescent="0.3">
      <c r="A24" s="59">
        <f t="shared" si="0"/>
        <v>44517</v>
      </c>
      <c r="B24" s="31" t="str">
        <f>IF(ISNA(MATCH(A24,scol!$D$4:$D$15,1))=TRUE,"",IF(MOD(MATCH(A24,scol!$D$4:$D$15,1),2)=1,"vacances",""))</f>
        <v/>
      </c>
      <c r="C24" s="31" t="str">
        <f>IF(ISNA(VLOOKUP(A24,feries!$B$5:$B$31,1,FALSE)),"",IF(VLOOKUP(A24,feries!$B$5:$B$31,1,FALSE)=A24,"férié",""))</f>
        <v/>
      </c>
      <c r="D24" s="31" t="str">
        <f>IF(AND(A24&gt;=scol!$D$18,A24&lt;=scol!$D$19),"PFE1",IF(AND(A24&gt;=scol!$D$20,A24&lt;=scol!$D$21),"PFE2",""))</f>
        <v/>
      </c>
      <c r="E24" s="32"/>
    </row>
    <row r="25" spans="1:5" ht="94.95" customHeight="1" x14ac:dyDescent="0.3">
      <c r="A25" s="59">
        <f t="shared" si="0"/>
        <v>44519</v>
      </c>
      <c r="B25" s="31" t="str">
        <f>IF(ISNA(MATCH(A25,scol!$D$4:$D$15,1))=TRUE,"",IF(MOD(MATCH(A25,scol!$D$4:$D$15,1),2)=1,"vacances",""))</f>
        <v/>
      </c>
      <c r="C25" s="31" t="str">
        <f>IF(ISNA(VLOOKUP(A25,feries!$B$5:$B$31,1,FALSE)),"",IF(VLOOKUP(A25,feries!$B$5:$B$31,1,FALSE)=A25,"férié",""))</f>
        <v/>
      </c>
      <c r="D25" s="31" t="str">
        <f>IF(AND(A25&gt;=scol!$D$18,A25&lt;=scol!$D$19),"PFE1",IF(AND(A25&gt;=scol!$D$20,A25&lt;=scol!$D$21),"PFE2",""))</f>
        <v/>
      </c>
      <c r="E25" s="32"/>
    </row>
    <row r="26" spans="1:5" ht="94.95" customHeight="1" x14ac:dyDescent="0.3">
      <c r="A26" s="59">
        <f t="shared" si="0"/>
        <v>44524</v>
      </c>
      <c r="B26" s="31" t="str">
        <f>IF(ISNA(MATCH(A26,scol!$D$4:$D$15,1))=TRUE,"",IF(MOD(MATCH(A26,scol!$D$4:$D$15,1),2)=1,"vacances",""))</f>
        <v/>
      </c>
      <c r="C26" s="31" t="str">
        <f>IF(ISNA(VLOOKUP(A26,feries!$B$5:$B$31,1,FALSE)),"",IF(VLOOKUP(A26,feries!$B$5:$B$31,1,FALSE)=A26,"férié",""))</f>
        <v/>
      </c>
      <c r="D26" s="31" t="str">
        <f>IF(AND(A26&gt;=scol!$D$18,A26&lt;=scol!$D$19),"PFE1",IF(AND(A26&gt;=scol!$D$20,A26&lt;=scol!$D$21),"PFE2",""))</f>
        <v/>
      </c>
      <c r="E26" s="32"/>
    </row>
    <row r="27" spans="1:5" ht="94.95" customHeight="1" x14ac:dyDescent="0.3">
      <c r="A27" s="59">
        <f t="shared" si="0"/>
        <v>44526</v>
      </c>
      <c r="B27" s="31" t="str">
        <f>IF(ISNA(MATCH(A27,scol!$D$4:$D$15,1))=TRUE,"",IF(MOD(MATCH(A27,scol!$D$4:$D$15,1),2)=1,"vacances",""))</f>
        <v/>
      </c>
      <c r="C27" s="31" t="str">
        <f>IF(ISNA(VLOOKUP(A27,feries!$B$5:$B$31,1,FALSE)),"",IF(VLOOKUP(A27,feries!$B$5:$B$31,1,FALSE)=A27,"férié",""))</f>
        <v/>
      </c>
      <c r="D27" s="31" t="str">
        <f>IF(AND(A27&gt;=scol!$D$18,A27&lt;=scol!$D$19),"PFE1",IF(AND(A27&gt;=scol!$D$20,A27&lt;=scol!$D$21),"PFE2",""))</f>
        <v/>
      </c>
      <c r="E27" s="32"/>
    </row>
    <row r="28" spans="1:5" ht="94.95" customHeight="1" x14ac:dyDescent="0.3">
      <c r="A28" s="59">
        <f t="shared" si="0"/>
        <v>44531</v>
      </c>
      <c r="B28" s="31" t="str">
        <f>IF(ISNA(MATCH(A28,scol!$D$4:$D$15,1))=TRUE,"",IF(MOD(MATCH(A28,scol!$D$4:$D$15,1),2)=1,"vacances",""))</f>
        <v/>
      </c>
      <c r="C28" s="31" t="str">
        <f>IF(ISNA(VLOOKUP(A28,feries!$B$5:$B$31,1,FALSE)),"",IF(VLOOKUP(A28,feries!$B$5:$B$31,1,FALSE)=A28,"férié",""))</f>
        <v/>
      </c>
      <c r="D28" s="31" t="str">
        <f>IF(AND(A28&gt;=scol!$D$18,A28&lt;=scol!$D$19),"PFE1",IF(AND(A28&gt;=scol!$D$20,A28&lt;=scol!$D$21),"PFE2",""))</f>
        <v/>
      </c>
      <c r="E28" s="32"/>
    </row>
    <row r="29" spans="1:5" ht="94.95" customHeight="1" x14ac:dyDescent="0.3">
      <c r="A29" s="59">
        <f t="shared" si="0"/>
        <v>44533</v>
      </c>
      <c r="B29" s="31" t="str">
        <f>IF(ISNA(MATCH(A29,scol!$D$4:$D$15,1))=TRUE,"",IF(MOD(MATCH(A29,scol!$D$4:$D$15,1),2)=1,"vacances",""))</f>
        <v/>
      </c>
      <c r="C29" s="31" t="str">
        <f>IF(ISNA(VLOOKUP(A29,feries!$B$5:$B$31,1,FALSE)),"",IF(VLOOKUP(A29,feries!$B$5:$B$31,1,FALSE)=A29,"férié",""))</f>
        <v/>
      </c>
      <c r="D29" s="31" t="str">
        <f>IF(AND(A29&gt;=scol!$D$18,A29&lt;=scol!$D$19),"PFE1",IF(AND(A29&gt;=scol!$D$20,A29&lt;=scol!$D$21),"PFE2",""))</f>
        <v/>
      </c>
      <c r="E29" s="32"/>
    </row>
    <row r="30" spans="1:5" ht="94.95" customHeight="1" x14ac:dyDescent="0.3">
      <c r="A30" s="59">
        <f t="shared" si="0"/>
        <v>44538</v>
      </c>
      <c r="B30" s="31" t="str">
        <f>IF(ISNA(MATCH(A30,scol!$D$4:$D$15,1))=TRUE,"",IF(MOD(MATCH(A30,scol!$D$4:$D$15,1),2)=1,"vacances",""))</f>
        <v/>
      </c>
      <c r="C30" s="31" t="str">
        <f>IF(ISNA(VLOOKUP(A30,feries!$B$5:$B$31,1,FALSE)),"",IF(VLOOKUP(A30,feries!$B$5:$B$31,1,FALSE)=A30,"férié",""))</f>
        <v/>
      </c>
      <c r="D30" s="31" t="str">
        <f>IF(AND(A30&gt;=scol!$D$18,A30&lt;=scol!$D$19),"PFE1",IF(AND(A30&gt;=scol!$D$20,A30&lt;=scol!$D$21),"PFE2",""))</f>
        <v/>
      </c>
      <c r="E30" s="32"/>
    </row>
    <row r="31" spans="1:5" ht="94.95" customHeight="1" x14ac:dyDescent="0.3">
      <c r="A31" s="59">
        <f t="shared" si="0"/>
        <v>44540</v>
      </c>
      <c r="B31" s="31" t="str">
        <f>IF(ISNA(MATCH(A31,scol!$D$4:$D$15,1))=TRUE,"",IF(MOD(MATCH(A31,scol!$D$4:$D$15,1),2)=1,"vacances",""))</f>
        <v/>
      </c>
      <c r="C31" s="31" t="str">
        <f>IF(ISNA(VLOOKUP(A31,feries!$B$5:$B$31,1,FALSE)),"",IF(VLOOKUP(A31,feries!$B$5:$B$31,1,FALSE)=A31,"férié",""))</f>
        <v/>
      </c>
      <c r="D31" s="31" t="str">
        <f>IF(AND(A31&gt;=scol!$D$18,A31&lt;=scol!$D$19),"PFE1",IF(AND(A31&gt;=scol!$D$20,A31&lt;=scol!$D$21),"PFE2",""))</f>
        <v/>
      </c>
      <c r="E31" s="32"/>
    </row>
    <row r="32" spans="1:5" ht="94.95" customHeight="1" x14ac:dyDescent="0.3">
      <c r="A32" s="59">
        <f t="shared" si="0"/>
        <v>44545</v>
      </c>
      <c r="B32" s="31" t="str">
        <f>IF(ISNA(MATCH(A32,scol!$D$4:$D$15,1))=TRUE,"",IF(MOD(MATCH(A32,scol!$D$4:$D$15,1),2)=1,"vacances",""))</f>
        <v/>
      </c>
      <c r="C32" s="31" t="str">
        <f>IF(ISNA(VLOOKUP(A32,feries!$B$5:$B$31,1,FALSE)),"",IF(VLOOKUP(A32,feries!$B$5:$B$31,1,FALSE)=A32,"férié",""))</f>
        <v/>
      </c>
      <c r="D32" s="31" t="str">
        <f>IF(AND(A32&gt;=scol!$D$18,A32&lt;=scol!$D$19),"PFE1",IF(AND(A32&gt;=scol!$D$20,A32&lt;=scol!$D$21),"PFE2",""))</f>
        <v/>
      </c>
      <c r="E32" s="32"/>
    </row>
    <row r="33" spans="1:5" ht="94.95" customHeight="1" x14ac:dyDescent="0.3">
      <c r="A33" s="59">
        <f t="shared" si="0"/>
        <v>44547</v>
      </c>
      <c r="B33" s="31" t="str">
        <f>IF(ISNA(MATCH(A33,scol!$D$4:$D$15,1))=TRUE,"",IF(MOD(MATCH(A33,scol!$D$4:$D$15,1),2)=1,"vacances",""))</f>
        <v/>
      </c>
      <c r="C33" s="31" t="str">
        <f>IF(ISNA(VLOOKUP(A33,feries!$B$5:$B$31,1,FALSE)),"",IF(VLOOKUP(A33,feries!$B$5:$B$31,1,FALSE)=A33,"férié",""))</f>
        <v/>
      </c>
      <c r="D33" s="31" t="str">
        <f>IF(AND(A33&gt;=scol!$D$18,A33&lt;=scol!$D$19),"PFE1",IF(AND(A33&gt;=scol!$D$20,A33&lt;=scol!$D$21),"PFE2",""))</f>
        <v/>
      </c>
      <c r="E33" s="32"/>
    </row>
    <row r="34" spans="1:5" ht="94.95" customHeight="1" x14ac:dyDescent="0.3">
      <c r="A34" s="59">
        <f t="shared" si="0"/>
        <v>44552</v>
      </c>
      <c r="B34" s="31" t="str">
        <f>IF(ISNA(MATCH(A34,scol!$D$4:$D$15,1))=TRUE,"",IF(MOD(MATCH(A34,scol!$D$4:$D$15,1),2)=1,"vacances",""))</f>
        <v>vacances</v>
      </c>
      <c r="C34" s="31" t="str">
        <f>IF(ISNA(VLOOKUP(A34,feries!$B$5:$B$31,1,FALSE)),"",IF(VLOOKUP(A34,feries!$B$5:$B$31,1,FALSE)=A34,"férié",""))</f>
        <v/>
      </c>
      <c r="D34" s="31" t="str">
        <f>IF(AND(A34&gt;=scol!$D$18,A34&lt;=scol!$D$19),"PFE1",IF(AND(A34&gt;=scol!$D$20,A34&lt;=scol!$D$21),"PFE2",""))</f>
        <v/>
      </c>
      <c r="E34" s="32"/>
    </row>
    <row r="35" spans="1:5" ht="94.95" customHeight="1" x14ac:dyDescent="0.3">
      <c r="A35" s="59">
        <f t="shared" si="0"/>
        <v>44554</v>
      </c>
      <c r="B35" s="31" t="str">
        <f>IF(ISNA(MATCH(A35,scol!$D$4:$D$15,1))=TRUE,"",IF(MOD(MATCH(A35,scol!$D$4:$D$15,1),2)=1,"vacances",""))</f>
        <v>vacances</v>
      </c>
      <c r="C35" s="31" t="str">
        <f>IF(ISNA(VLOOKUP(A35,feries!$B$5:$B$31,1,FALSE)),"",IF(VLOOKUP(A35,feries!$B$5:$B$31,1,FALSE)=A35,"férié",""))</f>
        <v/>
      </c>
      <c r="D35" s="31" t="str">
        <f>IF(AND(A35&gt;=scol!$D$18,A35&lt;=scol!$D$19),"PFE1",IF(AND(A35&gt;=scol!$D$20,A35&lt;=scol!$D$21),"PFE2",""))</f>
        <v/>
      </c>
      <c r="E35" s="32"/>
    </row>
    <row r="36" spans="1:5" ht="94.95" customHeight="1" x14ac:dyDescent="0.3">
      <c r="A36" s="59">
        <f t="shared" si="0"/>
        <v>44559</v>
      </c>
      <c r="B36" s="31" t="str">
        <f>IF(ISNA(MATCH(A36,scol!$D$4:$D$15,1))=TRUE,"",IF(MOD(MATCH(A36,scol!$D$4:$D$15,1),2)=1,"vacances",""))</f>
        <v>vacances</v>
      </c>
      <c r="C36" s="31" t="str">
        <f>IF(ISNA(VLOOKUP(A36,feries!$B$5:$B$31,1,FALSE)),"",IF(VLOOKUP(A36,feries!$B$5:$B$31,1,FALSE)=A36,"férié",""))</f>
        <v/>
      </c>
      <c r="D36" s="31" t="str">
        <f>IF(AND(A36&gt;=scol!$D$18,A36&lt;=scol!$D$19),"PFE1",IF(AND(A36&gt;=scol!$D$20,A36&lt;=scol!$D$21),"PFE2",""))</f>
        <v/>
      </c>
      <c r="E36" s="32"/>
    </row>
    <row r="37" spans="1:5" ht="94.95" customHeight="1" x14ac:dyDescent="0.3">
      <c r="A37" s="59">
        <f t="shared" si="0"/>
        <v>44561</v>
      </c>
      <c r="B37" s="31" t="str">
        <f>IF(ISNA(MATCH(A37,scol!$D$4:$D$15,1))=TRUE,"",IF(MOD(MATCH(A37,scol!$D$4:$D$15,1),2)=1,"vacances",""))</f>
        <v>vacances</v>
      </c>
      <c r="C37" s="31" t="str">
        <f>IF(ISNA(VLOOKUP(A37,feries!$B$5:$B$31,1,FALSE)),"",IF(VLOOKUP(A37,feries!$B$5:$B$31,1,FALSE)=A37,"férié",""))</f>
        <v/>
      </c>
      <c r="D37" s="31" t="str">
        <f>IF(AND(A37&gt;=scol!$D$18,A37&lt;=scol!$D$19),"PFE1",IF(AND(A37&gt;=scol!$D$20,A37&lt;=scol!$D$21),"PFE2",""))</f>
        <v/>
      </c>
      <c r="E37" s="32"/>
    </row>
    <row r="38" spans="1:5" ht="94.95" customHeight="1" x14ac:dyDescent="0.3">
      <c r="A38" s="59">
        <f t="shared" si="0"/>
        <v>44566</v>
      </c>
      <c r="B38" s="31" t="str">
        <f>IF(ISNA(MATCH(A38,scol!$D$4:$D$15,1))=TRUE,"",IF(MOD(MATCH(A38,scol!$D$4:$D$15,1),2)=1,"vacances",""))</f>
        <v/>
      </c>
      <c r="C38" s="31" t="str">
        <f>IF(ISNA(VLOOKUP(A38,feries!$B$5:$B$31,1,FALSE)),"",IF(VLOOKUP(A38,feries!$B$5:$B$31,1,FALSE)=A38,"férié",""))</f>
        <v/>
      </c>
      <c r="D38" s="31" t="str">
        <f>IF(AND(A38&gt;=scol!$D$18,A38&lt;=scol!$D$19),"PFE1",IF(AND(A38&gt;=scol!$D$20,A38&lt;=scol!$D$21),"PFE2",""))</f>
        <v/>
      </c>
      <c r="E38" s="32"/>
    </row>
    <row r="39" spans="1:5" ht="94.95" customHeight="1" x14ac:dyDescent="0.3">
      <c r="A39" s="59">
        <f t="shared" si="0"/>
        <v>44568</v>
      </c>
      <c r="B39" s="31" t="str">
        <f>IF(ISNA(MATCH(A39,scol!$D$4:$D$15,1))=TRUE,"",IF(MOD(MATCH(A39,scol!$D$4:$D$15,1),2)=1,"vacances",""))</f>
        <v/>
      </c>
      <c r="C39" s="31" t="str">
        <f>IF(ISNA(VLOOKUP(A39,feries!$B$5:$B$31,1,FALSE)),"",IF(VLOOKUP(A39,feries!$B$5:$B$31,1,FALSE)=A39,"férié",""))</f>
        <v/>
      </c>
      <c r="D39" s="31" t="str">
        <f>IF(AND(A39&gt;=scol!$D$18,A39&lt;=scol!$D$19),"PFE1",IF(AND(A39&gt;=scol!$D$20,A39&lt;=scol!$D$21),"PFE2",""))</f>
        <v/>
      </c>
      <c r="E39" s="32"/>
    </row>
    <row r="40" spans="1:5" ht="94.95" customHeight="1" x14ac:dyDescent="0.3">
      <c r="A40" s="59">
        <f t="shared" si="0"/>
        <v>44573</v>
      </c>
      <c r="B40" s="31" t="str">
        <f>IF(ISNA(MATCH(A40,scol!$D$4:$D$15,1))=TRUE,"",IF(MOD(MATCH(A40,scol!$D$4:$D$15,1),2)=1,"vacances",""))</f>
        <v/>
      </c>
      <c r="C40" s="31" t="str">
        <f>IF(ISNA(VLOOKUP(A40,feries!$B$5:$B$31,1,FALSE)),"",IF(VLOOKUP(A40,feries!$B$5:$B$31,1,FALSE)=A40,"férié",""))</f>
        <v/>
      </c>
      <c r="D40" s="31" t="str">
        <f>IF(AND(A40&gt;=scol!$D$18,A40&lt;=scol!$D$19),"PFE1",IF(AND(A40&gt;=scol!$D$20,A40&lt;=scol!$D$21),"PFE2",""))</f>
        <v/>
      </c>
      <c r="E40" s="32"/>
    </row>
    <row r="41" spans="1:5" ht="94.95" customHeight="1" x14ac:dyDescent="0.3">
      <c r="A41" s="59">
        <f t="shared" si="0"/>
        <v>44575</v>
      </c>
      <c r="B41" s="31" t="str">
        <f>IF(ISNA(MATCH(A41,scol!$D$4:$D$15,1))=TRUE,"",IF(MOD(MATCH(A41,scol!$D$4:$D$15,1),2)=1,"vacances",""))</f>
        <v/>
      </c>
      <c r="C41" s="31" t="str">
        <f>IF(ISNA(VLOOKUP(A41,feries!$B$5:$B$31,1,FALSE)),"",IF(VLOOKUP(A41,feries!$B$5:$B$31,1,FALSE)=A41,"férié",""))</f>
        <v/>
      </c>
      <c r="D41" s="31" t="str">
        <f>IF(AND(A41&gt;=scol!$D$18,A41&lt;=scol!$D$19),"PFE1",IF(AND(A41&gt;=scol!$D$20,A41&lt;=scol!$D$21),"PFE2",""))</f>
        <v/>
      </c>
      <c r="E41" s="32"/>
    </row>
    <row r="42" spans="1:5" ht="94.95" customHeight="1" x14ac:dyDescent="0.3">
      <c r="A42" s="59">
        <f t="shared" si="0"/>
        <v>44580</v>
      </c>
      <c r="B42" s="31" t="str">
        <f>IF(ISNA(MATCH(A42,scol!$D$4:$D$15,1))=TRUE,"",IF(MOD(MATCH(A42,scol!$D$4:$D$15,1),2)=1,"vacances",""))</f>
        <v/>
      </c>
      <c r="C42" s="31" t="str">
        <f>IF(ISNA(VLOOKUP(A42,feries!$B$5:$B$31,1,FALSE)),"",IF(VLOOKUP(A42,feries!$B$5:$B$31,1,FALSE)=A42,"férié",""))</f>
        <v/>
      </c>
      <c r="D42" s="31" t="str">
        <f>IF(AND(A42&gt;=scol!$D$18,A42&lt;=scol!$D$19),"PFE1",IF(AND(A42&gt;=scol!$D$20,A42&lt;=scol!$D$21),"PFE2",""))</f>
        <v>PFE1</v>
      </c>
      <c r="E42" s="32"/>
    </row>
    <row r="43" spans="1:5" ht="94.95" customHeight="1" x14ac:dyDescent="0.3">
      <c r="A43" s="59">
        <f t="shared" si="0"/>
        <v>44582</v>
      </c>
      <c r="B43" s="31" t="str">
        <f>IF(ISNA(MATCH(A43,scol!$D$4:$D$15,1))=TRUE,"",IF(MOD(MATCH(A43,scol!$D$4:$D$15,1),2)=1,"vacances",""))</f>
        <v/>
      </c>
      <c r="C43" s="31" t="str">
        <f>IF(ISNA(VLOOKUP(A43,feries!$B$5:$B$31,1,FALSE)),"",IF(VLOOKUP(A43,feries!$B$5:$B$31,1,FALSE)=A43,"férié",""))</f>
        <v/>
      </c>
      <c r="D43" s="31" t="str">
        <f>IF(AND(A43&gt;=scol!$D$18,A43&lt;=scol!$D$19),"PFE1",IF(AND(A43&gt;=scol!$D$20,A43&lt;=scol!$D$21),"PFE2",""))</f>
        <v>PFE1</v>
      </c>
      <c r="E43" s="32"/>
    </row>
    <row r="44" spans="1:5" ht="94.95" customHeight="1" x14ac:dyDescent="0.3">
      <c r="A44" s="59">
        <f t="shared" si="0"/>
        <v>44587</v>
      </c>
      <c r="B44" s="31" t="str">
        <f>IF(ISNA(MATCH(A44,scol!$D$4:$D$15,1))=TRUE,"",IF(MOD(MATCH(A44,scol!$D$4:$D$15,1),2)=1,"vacances",""))</f>
        <v/>
      </c>
      <c r="C44" s="31" t="str">
        <f>IF(ISNA(VLOOKUP(A44,feries!$B$5:$B$31,1,FALSE)),"",IF(VLOOKUP(A44,feries!$B$5:$B$31,1,FALSE)=A44,"férié",""))</f>
        <v/>
      </c>
      <c r="D44" s="31" t="str">
        <f>IF(AND(A44&gt;=scol!$D$18,A44&lt;=scol!$D$19),"PFE1",IF(AND(A44&gt;=scol!$D$20,A44&lt;=scol!$D$21),"PFE2",""))</f>
        <v>PFE1</v>
      </c>
      <c r="E44" s="32"/>
    </row>
    <row r="45" spans="1:5" ht="94.95" customHeight="1" x14ac:dyDescent="0.3">
      <c r="A45" s="59">
        <f t="shared" si="0"/>
        <v>44589</v>
      </c>
      <c r="B45" s="31" t="str">
        <f>IF(ISNA(MATCH(A45,scol!$D$4:$D$15,1))=TRUE,"",IF(MOD(MATCH(A45,scol!$D$4:$D$15,1),2)=1,"vacances",""))</f>
        <v/>
      </c>
      <c r="C45" s="31" t="str">
        <f>IF(ISNA(VLOOKUP(A45,feries!$B$5:$B$31,1,FALSE)),"",IF(VLOOKUP(A45,feries!$B$5:$B$31,1,FALSE)=A45,"férié",""))</f>
        <v/>
      </c>
      <c r="D45" s="31" t="str">
        <f>IF(AND(A45&gt;=scol!$D$18,A45&lt;=scol!$D$19),"PFE1",IF(AND(A45&gt;=scol!$D$20,A45&lt;=scol!$D$21),"PFE2",""))</f>
        <v>PFE1</v>
      </c>
      <c r="E45" s="32"/>
    </row>
    <row r="46" spans="1:5" ht="94.95" customHeight="1" x14ac:dyDescent="0.3">
      <c r="A46" s="59">
        <f t="shared" si="0"/>
        <v>44594</v>
      </c>
      <c r="B46" s="31" t="str">
        <f>IF(ISNA(MATCH(A46,scol!$D$4:$D$15,1))=TRUE,"",IF(MOD(MATCH(A46,scol!$D$4:$D$15,1),2)=1,"vacances",""))</f>
        <v/>
      </c>
      <c r="C46" s="31" t="str">
        <f>IF(ISNA(VLOOKUP(A46,feries!$B$5:$B$31,1,FALSE)),"",IF(VLOOKUP(A46,feries!$B$5:$B$31,1,FALSE)=A46,"férié",""))</f>
        <v/>
      </c>
      <c r="D46" s="31" t="str">
        <f>IF(AND(A46&gt;=scol!$D$18,A46&lt;=scol!$D$19),"PFE1",IF(AND(A46&gt;=scol!$D$20,A46&lt;=scol!$D$21),"PFE2",""))</f>
        <v>PFE1</v>
      </c>
      <c r="E46" s="32"/>
    </row>
    <row r="47" spans="1:5" ht="94.95" customHeight="1" x14ac:dyDescent="0.3">
      <c r="A47" s="59">
        <f t="shared" si="0"/>
        <v>44596</v>
      </c>
      <c r="B47" s="31" t="str">
        <f>IF(ISNA(MATCH(A47,scol!$D$4:$D$15,1))=TRUE,"",IF(MOD(MATCH(A47,scol!$D$4:$D$15,1),2)=1,"vacances",""))</f>
        <v/>
      </c>
      <c r="C47" s="31" t="str">
        <f>IF(ISNA(VLOOKUP(A47,feries!$B$5:$B$31,1,FALSE)),"",IF(VLOOKUP(A47,feries!$B$5:$B$31,1,FALSE)=A47,"férié",""))</f>
        <v/>
      </c>
      <c r="D47" s="31" t="str">
        <f>IF(AND(A47&gt;=scol!$D$18,A47&lt;=scol!$D$19),"PFE1",IF(AND(A47&gt;=scol!$D$20,A47&lt;=scol!$D$21),"PFE2",""))</f>
        <v>PFE1</v>
      </c>
      <c r="E47" s="32"/>
    </row>
    <row r="48" spans="1:5" ht="94.95" customHeight="1" x14ac:dyDescent="0.3">
      <c r="A48" s="59">
        <f t="shared" si="0"/>
        <v>44601</v>
      </c>
      <c r="B48" s="31" t="str">
        <f>IF(ISNA(MATCH(A48,scol!$D$4:$D$15,1))=TRUE,"",IF(MOD(MATCH(A48,scol!$D$4:$D$15,1),2)=1,"vacances",""))</f>
        <v/>
      </c>
      <c r="C48" s="31" t="str">
        <f>IF(ISNA(VLOOKUP(A48,feries!$B$5:$B$31,1,FALSE)),"",IF(VLOOKUP(A48,feries!$B$5:$B$31,1,FALSE)=A48,"férié",""))</f>
        <v/>
      </c>
      <c r="D48" s="31" t="str">
        <f>IF(AND(A48&gt;=scol!$D$18,A48&lt;=scol!$D$19),"PFE1",IF(AND(A48&gt;=scol!$D$20,A48&lt;=scol!$D$21),"PFE2",""))</f>
        <v>PFE1</v>
      </c>
      <c r="E48" s="32"/>
    </row>
    <row r="49" spans="1:5" ht="94.95" customHeight="1" x14ac:dyDescent="0.3">
      <c r="A49" s="59">
        <f t="shared" si="0"/>
        <v>44603</v>
      </c>
      <c r="B49" s="31" t="str">
        <f>IF(ISNA(MATCH(A49,scol!$D$4:$D$15,1))=TRUE,"",IF(MOD(MATCH(A49,scol!$D$4:$D$15,1),2)=1,"vacances",""))</f>
        <v/>
      </c>
      <c r="C49" s="31" t="str">
        <f>IF(ISNA(VLOOKUP(A49,feries!$B$5:$B$31,1,FALSE)),"",IF(VLOOKUP(A49,feries!$B$5:$B$31,1,FALSE)=A49,"férié",""))</f>
        <v/>
      </c>
      <c r="D49" s="31" t="str">
        <f>IF(AND(A49&gt;=scol!$D$18,A49&lt;=scol!$D$19),"PFE1",IF(AND(A49&gt;=scol!$D$20,A49&lt;=scol!$D$21),"PFE2",""))</f>
        <v>PFE1</v>
      </c>
      <c r="E49" s="32"/>
    </row>
    <row r="50" spans="1:5" ht="94.95" customHeight="1" x14ac:dyDescent="0.3">
      <c r="A50" s="59">
        <f t="shared" si="0"/>
        <v>44608</v>
      </c>
      <c r="B50" s="31" t="str">
        <f>IF(ISNA(MATCH(A50,scol!$D$4:$D$15,1))=TRUE,"",IF(MOD(MATCH(A50,scol!$D$4:$D$15,1),2)=1,"vacances",""))</f>
        <v>vacances</v>
      </c>
      <c r="C50" s="31" t="str">
        <f>IF(ISNA(VLOOKUP(A50,feries!$B$5:$B$31,1,FALSE)),"",IF(VLOOKUP(A50,feries!$B$5:$B$31,1,FALSE)=A50,"férié",""))</f>
        <v/>
      </c>
      <c r="D50" s="31" t="str">
        <f>IF(AND(A50&gt;=scol!$D$18,A50&lt;=scol!$D$19),"PFE1",IF(AND(A50&gt;=scol!$D$20,A50&lt;=scol!$D$21),"PFE2",""))</f>
        <v/>
      </c>
      <c r="E50" s="32"/>
    </row>
    <row r="51" spans="1:5" ht="94.95" customHeight="1" x14ac:dyDescent="0.3">
      <c r="A51" s="59">
        <f t="shared" si="0"/>
        <v>44610</v>
      </c>
      <c r="B51" s="31" t="str">
        <f>IF(ISNA(MATCH(A51,scol!$D$4:$D$15,1))=TRUE,"",IF(MOD(MATCH(A51,scol!$D$4:$D$15,1),2)=1,"vacances",""))</f>
        <v>vacances</v>
      </c>
      <c r="C51" s="31" t="str">
        <f>IF(ISNA(VLOOKUP(A51,feries!$B$5:$B$31,1,FALSE)),"",IF(VLOOKUP(A51,feries!$B$5:$B$31,1,FALSE)=A51,"férié",""))</f>
        <v/>
      </c>
      <c r="D51" s="31" t="str">
        <f>IF(AND(A51&gt;=scol!$D$18,A51&lt;=scol!$D$19),"PFE1",IF(AND(A51&gt;=scol!$D$20,A51&lt;=scol!$D$21),"PFE2",""))</f>
        <v/>
      </c>
      <c r="E51" s="32"/>
    </row>
    <row r="52" spans="1:5" ht="94.95" customHeight="1" x14ac:dyDescent="0.3">
      <c r="A52" s="59">
        <f t="shared" si="0"/>
        <v>44615</v>
      </c>
      <c r="B52" s="31" t="str">
        <f>IF(ISNA(MATCH(A52,scol!$D$4:$D$15,1))=TRUE,"",IF(MOD(MATCH(A52,scol!$D$4:$D$15,1),2)=1,"vacances",""))</f>
        <v>vacances</v>
      </c>
      <c r="C52" s="31" t="str">
        <f>IF(ISNA(VLOOKUP(A52,feries!$B$5:$B$31,1,FALSE)),"",IF(VLOOKUP(A52,feries!$B$5:$B$31,1,FALSE)=A52,"férié",""))</f>
        <v/>
      </c>
      <c r="D52" s="31" t="str">
        <f>IF(AND(A52&gt;=scol!$D$18,A52&lt;=scol!$D$19),"PFE1",IF(AND(A52&gt;=scol!$D$20,A52&lt;=scol!$D$21),"PFE2",""))</f>
        <v/>
      </c>
      <c r="E52" s="32"/>
    </row>
    <row r="53" spans="1:5" ht="94.95" customHeight="1" x14ac:dyDescent="0.3">
      <c r="A53" s="59">
        <f t="shared" si="0"/>
        <v>44617</v>
      </c>
      <c r="B53" s="31" t="str">
        <f>IF(ISNA(MATCH(A53,scol!$D$4:$D$15,1))=TRUE,"",IF(MOD(MATCH(A53,scol!$D$4:$D$15,1),2)=1,"vacances",""))</f>
        <v>vacances</v>
      </c>
      <c r="C53" s="31" t="str">
        <f>IF(ISNA(VLOOKUP(A53,feries!$B$5:$B$31,1,FALSE)),"",IF(VLOOKUP(A53,feries!$B$5:$B$31,1,FALSE)=A53,"férié",""))</f>
        <v/>
      </c>
      <c r="D53" s="31" t="str">
        <f>IF(AND(A53&gt;=scol!$D$18,A53&lt;=scol!$D$19),"PFE1",IF(AND(A53&gt;=scol!$D$20,A53&lt;=scol!$D$21),"PFE2",""))</f>
        <v/>
      </c>
      <c r="E53" s="32"/>
    </row>
    <row r="54" spans="1:5" ht="94.95" customHeight="1" x14ac:dyDescent="0.3">
      <c r="A54" s="59">
        <f t="shared" si="0"/>
        <v>44622</v>
      </c>
      <c r="B54" s="31" t="str">
        <f>IF(ISNA(MATCH(A54,scol!$D$4:$D$15,1))=TRUE,"",IF(MOD(MATCH(A54,scol!$D$4:$D$15,1),2)=1,"vacances",""))</f>
        <v/>
      </c>
      <c r="C54" s="31" t="str">
        <f>IF(ISNA(VLOOKUP(A54,feries!$B$5:$B$31,1,FALSE)),"",IF(VLOOKUP(A54,feries!$B$5:$B$31,1,FALSE)=A54,"férié",""))</f>
        <v/>
      </c>
      <c r="D54" s="31" t="str">
        <f>IF(AND(A54&gt;=scol!$D$18,A54&lt;=scol!$D$19),"PFE1",IF(AND(A54&gt;=scol!$D$20,A54&lt;=scol!$D$21),"PFE2",""))</f>
        <v/>
      </c>
      <c r="E54" s="32"/>
    </row>
    <row r="55" spans="1:5" ht="94.95" customHeight="1" x14ac:dyDescent="0.3">
      <c r="A55" s="59">
        <f t="shared" si="0"/>
        <v>44624</v>
      </c>
      <c r="B55" s="31" t="str">
        <f>IF(ISNA(MATCH(A55,scol!$D$4:$D$15,1))=TRUE,"",IF(MOD(MATCH(A55,scol!$D$4:$D$15,1),2)=1,"vacances",""))</f>
        <v/>
      </c>
      <c r="C55" s="31" t="str">
        <f>IF(ISNA(VLOOKUP(A55,feries!$B$5:$B$31,1,FALSE)),"",IF(VLOOKUP(A55,feries!$B$5:$B$31,1,FALSE)=A55,"férié",""))</f>
        <v/>
      </c>
      <c r="D55" s="31" t="str">
        <f>IF(AND(A55&gt;=scol!$D$18,A55&lt;=scol!$D$19),"PFE1",IF(AND(A55&gt;=scol!$D$20,A55&lt;=scol!$D$21),"PFE2",""))</f>
        <v/>
      </c>
      <c r="E55" s="32"/>
    </row>
    <row r="56" spans="1:5" ht="94.95" customHeight="1" x14ac:dyDescent="0.3">
      <c r="A56" s="59">
        <f t="shared" si="0"/>
        <v>44629</v>
      </c>
      <c r="B56" s="31" t="str">
        <f>IF(ISNA(MATCH(A56,scol!$D$4:$D$15,1))=TRUE,"",IF(MOD(MATCH(A56,scol!$D$4:$D$15,1),2)=1,"vacances",""))</f>
        <v/>
      </c>
      <c r="C56" s="31" t="str">
        <f>IF(ISNA(VLOOKUP(A56,feries!$B$5:$B$31,1,FALSE)),"",IF(VLOOKUP(A56,feries!$B$5:$B$31,1,FALSE)=A56,"férié",""))</f>
        <v/>
      </c>
      <c r="D56" s="31" t="str">
        <f>IF(AND(A56&gt;=scol!$D$18,A56&lt;=scol!$D$19),"PFE1",IF(AND(A56&gt;=scol!$D$20,A56&lt;=scol!$D$21),"PFE2",""))</f>
        <v/>
      </c>
      <c r="E56" s="32"/>
    </row>
    <row r="57" spans="1:5" ht="94.95" customHeight="1" x14ac:dyDescent="0.3">
      <c r="A57" s="59">
        <f t="shared" si="0"/>
        <v>44631</v>
      </c>
      <c r="B57" s="31" t="str">
        <f>IF(ISNA(MATCH(A57,scol!$D$4:$D$15,1))=TRUE,"",IF(MOD(MATCH(A57,scol!$D$4:$D$15,1),2)=1,"vacances",""))</f>
        <v/>
      </c>
      <c r="C57" s="31" t="str">
        <f>IF(ISNA(VLOOKUP(A57,feries!$B$5:$B$31,1,FALSE)),"",IF(VLOOKUP(A57,feries!$B$5:$B$31,1,FALSE)=A57,"férié",""))</f>
        <v/>
      </c>
      <c r="D57" s="31" t="str">
        <f>IF(AND(A57&gt;=scol!$D$18,A57&lt;=scol!$D$19),"PFE1",IF(AND(A57&gt;=scol!$D$20,A57&lt;=scol!$D$21),"PFE2",""))</f>
        <v/>
      </c>
      <c r="E57" s="32"/>
    </row>
    <row r="58" spans="1:5" ht="94.95" customHeight="1" x14ac:dyDescent="0.3">
      <c r="A58" s="59">
        <f t="shared" si="0"/>
        <v>44636</v>
      </c>
      <c r="B58" s="31" t="str">
        <f>IF(ISNA(MATCH(A58,scol!$D$4:$D$15,1))=TRUE,"",IF(MOD(MATCH(A58,scol!$D$4:$D$15,1),2)=1,"vacances",""))</f>
        <v/>
      </c>
      <c r="C58" s="31" t="str">
        <f>IF(ISNA(VLOOKUP(A58,feries!$B$5:$B$31,1,FALSE)),"",IF(VLOOKUP(A58,feries!$B$5:$B$31,1,FALSE)=A58,"férié",""))</f>
        <v/>
      </c>
      <c r="D58" s="31" t="str">
        <f>IF(AND(A58&gt;=scol!$D$18,A58&lt;=scol!$D$19),"PFE1",IF(AND(A58&gt;=scol!$D$20,A58&lt;=scol!$D$21),"PFE2",""))</f>
        <v/>
      </c>
      <c r="E58" s="32"/>
    </row>
    <row r="59" spans="1:5" ht="94.95" customHeight="1" x14ac:dyDescent="0.3">
      <c r="A59" s="59">
        <f t="shared" si="0"/>
        <v>44638</v>
      </c>
      <c r="B59" s="31" t="str">
        <f>IF(ISNA(MATCH(A59,scol!$D$4:$D$15,1))=TRUE,"",IF(MOD(MATCH(A59,scol!$D$4:$D$15,1),2)=1,"vacances",""))</f>
        <v/>
      </c>
      <c r="C59" s="31" t="str">
        <f>IF(ISNA(VLOOKUP(A59,feries!$B$5:$B$31,1,FALSE)),"",IF(VLOOKUP(A59,feries!$B$5:$B$31,1,FALSE)=A59,"férié",""))</f>
        <v/>
      </c>
      <c r="D59" s="31" t="str">
        <f>IF(AND(A59&gt;=scol!$D$18,A59&lt;=scol!$D$19),"PFE1",IF(AND(A59&gt;=scol!$D$20,A59&lt;=scol!$D$21),"PFE2",""))</f>
        <v/>
      </c>
      <c r="E59" s="32"/>
    </row>
    <row r="60" spans="1:5" ht="94.95" customHeight="1" x14ac:dyDescent="0.3">
      <c r="A60" s="59">
        <f t="shared" si="0"/>
        <v>44643</v>
      </c>
      <c r="B60" s="31" t="str">
        <f>IF(ISNA(MATCH(A60,scol!$D$4:$D$15,1))=TRUE,"",IF(MOD(MATCH(A60,scol!$D$4:$D$15,1),2)=1,"vacances",""))</f>
        <v/>
      </c>
      <c r="C60" s="31" t="str">
        <f>IF(ISNA(VLOOKUP(A60,feries!$B$5:$B$31,1,FALSE)),"",IF(VLOOKUP(A60,feries!$B$5:$B$31,1,FALSE)=A60,"férié",""))</f>
        <v/>
      </c>
      <c r="D60" s="31" t="str">
        <f>IF(AND(A60&gt;=scol!$D$18,A60&lt;=scol!$D$19),"PFE1",IF(AND(A60&gt;=scol!$D$20,A60&lt;=scol!$D$21),"PFE2",""))</f>
        <v/>
      </c>
      <c r="E60" s="32"/>
    </row>
    <row r="61" spans="1:5" ht="94.95" customHeight="1" x14ac:dyDescent="0.3">
      <c r="A61" s="59">
        <f t="shared" si="0"/>
        <v>44645</v>
      </c>
      <c r="B61" s="31" t="str">
        <f>IF(ISNA(MATCH(A61,scol!$D$4:$D$15,1))=TRUE,"",IF(MOD(MATCH(A61,scol!$D$4:$D$15,1),2)=1,"vacances",""))</f>
        <v/>
      </c>
      <c r="C61" s="31" t="str">
        <f>IF(ISNA(VLOOKUP(A61,feries!$B$5:$B$31,1,FALSE)),"",IF(VLOOKUP(A61,feries!$B$5:$B$31,1,FALSE)=A61,"férié",""))</f>
        <v/>
      </c>
      <c r="D61" s="31" t="str">
        <f>IF(AND(A61&gt;=scol!$D$18,A61&lt;=scol!$D$19),"PFE1",IF(AND(A61&gt;=scol!$D$20,A61&lt;=scol!$D$21),"PFE2",""))</f>
        <v/>
      </c>
      <c r="E61" s="32"/>
    </row>
    <row r="62" spans="1:5" ht="94.95" customHeight="1" x14ac:dyDescent="0.3">
      <c r="A62" s="59">
        <f t="shared" si="0"/>
        <v>44650</v>
      </c>
      <c r="B62" s="31" t="str">
        <f>IF(ISNA(MATCH(A62,scol!$D$4:$D$15,1))=TRUE,"",IF(MOD(MATCH(A62,scol!$D$4:$D$15,1),2)=1,"vacances",""))</f>
        <v/>
      </c>
      <c r="C62" s="31" t="str">
        <f>IF(ISNA(VLOOKUP(A62,feries!$B$5:$B$31,1,FALSE)),"",IF(VLOOKUP(A62,feries!$B$5:$B$31,1,FALSE)=A62,"férié",""))</f>
        <v/>
      </c>
      <c r="D62" s="31" t="str">
        <f>IF(AND(A62&gt;=scol!$D$18,A62&lt;=scol!$D$19),"PFE1",IF(AND(A62&gt;=scol!$D$20,A62&lt;=scol!$D$21),"PFE2",""))</f>
        <v/>
      </c>
      <c r="E62" s="32"/>
    </row>
    <row r="63" spans="1:5" ht="94.95" customHeight="1" x14ac:dyDescent="0.3">
      <c r="A63" s="59">
        <f t="shared" si="0"/>
        <v>44652</v>
      </c>
      <c r="B63" s="31" t="str">
        <f>IF(ISNA(MATCH(A63,scol!$D$4:$D$15,1))=TRUE,"",IF(MOD(MATCH(A63,scol!$D$4:$D$15,1),2)=1,"vacances",""))</f>
        <v/>
      </c>
      <c r="C63" s="31" t="str">
        <f>IF(ISNA(VLOOKUP(A63,feries!$B$5:$B$31,1,FALSE)),"",IF(VLOOKUP(A63,feries!$B$5:$B$31,1,FALSE)=A63,"férié",""))</f>
        <v/>
      </c>
      <c r="D63" s="31" t="str">
        <f>IF(AND(A63&gt;=scol!$D$18,A63&lt;=scol!$D$19),"PFE1",IF(AND(A63&gt;=scol!$D$20,A63&lt;=scol!$D$21),"PFE2",""))</f>
        <v/>
      </c>
      <c r="E63" s="32"/>
    </row>
    <row r="64" spans="1:5" ht="94.95" customHeight="1" x14ac:dyDescent="0.3">
      <c r="A64" s="59">
        <f t="shared" si="0"/>
        <v>44657</v>
      </c>
      <c r="B64" s="31" t="str">
        <f>IF(ISNA(MATCH(A64,scol!$D$4:$D$15,1))=TRUE,"",IF(MOD(MATCH(A64,scol!$D$4:$D$15,1),2)=1,"vacances",""))</f>
        <v/>
      </c>
      <c r="C64" s="31" t="str">
        <f>IF(ISNA(VLOOKUP(A64,feries!$B$5:$B$31,1,FALSE)),"",IF(VLOOKUP(A64,feries!$B$5:$B$31,1,FALSE)=A64,"férié",""))</f>
        <v/>
      </c>
      <c r="D64" s="31" t="str">
        <f>IF(AND(A64&gt;=scol!$D$18,A64&lt;=scol!$D$19),"PFE1",IF(AND(A64&gt;=scol!$D$20,A64&lt;=scol!$D$21),"PFE2",""))</f>
        <v/>
      </c>
      <c r="E64" s="32"/>
    </row>
    <row r="65" spans="1:5" ht="94.95" customHeight="1" x14ac:dyDescent="0.3">
      <c r="A65" s="59">
        <f t="shared" si="0"/>
        <v>44659</v>
      </c>
      <c r="B65" s="31" t="str">
        <f>IF(ISNA(MATCH(A65,scol!$D$4:$D$15,1))=TRUE,"",IF(MOD(MATCH(A65,scol!$D$4:$D$15,1),2)=1,"vacances",""))</f>
        <v/>
      </c>
      <c r="C65" s="31" t="str">
        <f>IF(ISNA(VLOOKUP(A65,feries!$B$5:$B$31,1,FALSE)),"",IF(VLOOKUP(A65,feries!$B$5:$B$31,1,FALSE)=A65,"férié",""))</f>
        <v/>
      </c>
      <c r="D65" s="31" t="str">
        <f>IF(AND(A65&gt;=scol!$D$18,A65&lt;=scol!$D$19),"PFE1",IF(AND(A65&gt;=scol!$D$20,A65&lt;=scol!$D$21),"PFE2",""))</f>
        <v/>
      </c>
      <c r="E65" s="32"/>
    </row>
    <row r="66" spans="1:5" ht="94.95" customHeight="1" x14ac:dyDescent="0.3">
      <c r="A66" s="59">
        <f t="shared" si="0"/>
        <v>44664</v>
      </c>
      <c r="B66" s="31" t="str">
        <f>IF(ISNA(MATCH(A66,scol!$D$4:$D$15,1))=TRUE,"",IF(MOD(MATCH(A66,scol!$D$4:$D$15,1),2)=1,"vacances",""))</f>
        <v>vacances</v>
      </c>
      <c r="C66" s="31" t="str">
        <f>IF(ISNA(VLOOKUP(A66,feries!$B$5:$B$31,1,FALSE)),"",IF(VLOOKUP(A66,feries!$B$5:$B$31,1,FALSE)=A66,"férié",""))</f>
        <v/>
      </c>
      <c r="D66" s="31" t="str">
        <f>IF(AND(A66&gt;=scol!$D$18,A66&lt;=scol!$D$19),"PFE1",IF(AND(A66&gt;=scol!$D$20,A66&lt;=scol!$D$21),"PFE2",""))</f>
        <v/>
      </c>
      <c r="E66" s="32"/>
    </row>
    <row r="67" spans="1:5" ht="94.95" customHeight="1" x14ac:dyDescent="0.3">
      <c r="A67" s="59">
        <f t="shared" si="0"/>
        <v>44666</v>
      </c>
      <c r="B67" s="31" t="str">
        <f>IF(ISNA(MATCH(A67,scol!$D$4:$D$15,1))=TRUE,"",IF(MOD(MATCH(A67,scol!$D$4:$D$15,1),2)=1,"vacances",""))</f>
        <v>vacances</v>
      </c>
      <c r="C67" s="31" t="str">
        <f>IF(ISNA(VLOOKUP(A67,feries!$B$5:$B$31,1,FALSE)),"",IF(VLOOKUP(A67,feries!$B$5:$B$31,1,FALSE)=A67,"férié",""))</f>
        <v/>
      </c>
      <c r="D67" s="31" t="str">
        <f>IF(AND(A67&gt;=scol!$D$18,A67&lt;=scol!$D$19),"PFE1",IF(AND(A67&gt;=scol!$D$20,A67&lt;=scol!$D$21),"PFE2",""))</f>
        <v/>
      </c>
      <c r="E67" s="32"/>
    </row>
    <row r="68" spans="1:5" ht="94.95" customHeight="1" x14ac:dyDescent="0.3">
      <c r="A68" s="59">
        <f t="shared" si="0"/>
        <v>44671</v>
      </c>
      <c r="B68" s="31" t="str">
        <f>IF(ISNA(MATCH(A68,scol!$D$4:$D$15,1))=TRUE,"",IF(MOD(MATCH(A68,scol!$D$4:$D$15,1),2)=1,"vacances",""))</f>
        <v>vacances</v>
      </c>
      <c r="C68" s="31" t="str">
        <f>IF(ISNA(VLOOKUP(A68,feries!$B$5:$B$31,1,FALSE)),"",IF(VLOOKUP(A68,feries!$B$5:$B$31,1,FALSE)=A68,"férié",""))</f>
        <v/>
      </c>
      <c r="D68" s="31" t="str">
        <f>IF(AND(A68&gt;=scol!$D$18,A68&lt;=scol!$D$19),"PFE1",IF(AND(A68&gt;=scol!$D$20,A68&lt;=scol!$D$21),"PFE2",""))</f>
        <v/>
      </c>
      <c r="E68" s="32"/>
    </row>
    <row r="69" spans="1:5" ht="94.95" customHeight="1" x14ac:dyDescent="0.3">
      <c r="A69" s="59">
        <f t="shared" si="0"/>
        <v>44673</v>
      </c>
      <c r="B69" s="31" t="str">
        <f>IF(ISNA(MATCH(A69,scol!$D$4:$D$15,1))=TRUE,"",IF(MOD(MATCH(A69,scol!$D$4:$D$15,1),2)=1,"vacances",""))</f>
        <v>vacances</v>
      </c>
      <c r="C69" s="31" t="str">
        <f>IF(ISNA(VLOOKUP(A69,feries!$B$5:$B$31,1,FALSE)),"",IF(VLOOKUP(A69,feries!$B$5:$B$31,1,FALSE)=A69,"férié",""))</f>
        <v/>
      </c>
      <c r="D69" s="31" t="str">
        <f>IF(AND(A69&gt;=scol!$D$18,A69&lt;=scol!$D$19),"PFE1",IF(AND(A69&gt;=scol!$D$20,A69&lt;=scol!$D$21),"PFE2",""))</f>
        <v/>
      </c>
      <c r="E69" s="32"/>
    </row>
    <row r="70" spans="1:5" ht="94.95" customHeight="1" x14ac:dyDescent="0.3">
      <c r="A70" s="59">
        <f t="shared" ref="A70:A90" si="1">IF(OR(WEEKDAY(A69,2)=1,WEEKDAY(A69,2)=3),A69+2,IF(OR(WEEKDAY(A69,2)=2,WEEKDAY(A69,2)=4),A69+1,A69+5))</f>
        <v>44678</v>
      </c>
      <c r="B70" s="31" t="str">
        <f>IF(ISNA(MATCH(A70,scol!$D$4:$D$15,1))=TRUE,"",IF(MOD(MATCH(A70,scol!$D$4:$D$15,1),2)=1,"vacances",""))</f>
        <v>vacances</v>
      </c>
      <c r="C70" s="31" t="str">
        <f>IF(ISNA(VLOOKUP(A70,feries!$B$5:$B$31,1,FALSE)),"",IF(VLOOKUP(A70,feries!$B$5:$B$31,1,FALSE)=A70,"férié",""))</f>
        <v/>
      </c>
      <c r="D70" s="31" t="str">
        <f>IF(AND(A70&gt;=scol!$D$18,A70&lt;=scol!$D$19),"PFE1",IF(AND(A70&gt;=scol!$D$20,A70&lt;=scol!$D$21),"PFE2",""))</f>
        <v/>
      </c>
      <c r="E70" s="32"/>
    </row>
    <row r="71" spans="1:5" ht="94.95" customHeight="1" x14ac:dyDescent="0.3">
      <c r="A71" s="59">
        <f t="shared" si="1"/>
        <v>44680</v>
      </c>
      <c r="B71" s="31" t="str">
        <f>IF(ISNA(MATCH(A71,scol!$D$4:$D$15,1))=TRUE,"",IF(MOD(MATCH(A71,scol!$D$4:$D$15,1),2)=1,"vacances",""))</f>
        <v>vacances</v>
      </c>
      <c r="C71" s="31" t="str">
        <f>IF(ISNA(VLOOKUP(A71,feries!$B$5:$B$31,1,FALSE)),"",IF(VLOOKUP(A71,feries!$B$5:$B$31,1,FALSE)=A71,"férié",""))</f>
        <v/>
      </c>
      <c r="D71" s="31" t="str">
        <f>IF(AND(A71&gt;=scol!$D$18,A71&lt;=scol!$D$19),"PFE1",IF(AND(A71&gt;=scol!$D$20,A71&lt;=scol!$D$21),"PFE2",""))</f>
        <v/>
      </c>
      <c r="E71" s="32"/>
    </row>
    <row r="72" spans="1:5" ht="94.95" customHeight="1" x14ac:dyDescent="0.3">
      <c r="A72" s="59">
        <f t="shared" si="1"/>
        <v>44685</v>
      </c>
      <c r="B72" s="31" t="str">
        <f>IF(ISNA(MATCH(A72,scol!$D$4:$D$15,1))=TRUE,"",IF(MOD(MATCH(A72,scol!$D$4:$D$15,1),2)=1,"vacances",""))</f>
        <v/>
      </c>
      <c r="C72" s="31" t="str">
        <f>IF(ISNA(VLOOKUP(A72,feries!$B$5:$B$31,1,FALSE)),"",IF(VLOOKUP(A72,feries!$B$5:$B$31,1,FALSE)=A72,"férié",""))</f>
        <v/>
      </c>
      <c r="D72" s="31" t="str">
        <f>IF(AND(A72&gt;=scol!$D$18,A72&lt;=scol!$D$19),"PFE1",IF(AND(A72&gt;=scol!$D$20,A72&lt;=scol!$D$21),"PFE2",""))</f>
        <v/>
      </c>
      <c r="E72" s="32"/>
    </row>
    <row r="73" spans="1:5" ht="94.95" customHeight="1" x14ac:dyDescent="0.3">
      <c r="A73" s="59">
        <f t="shared" si="1"/>
        <v>44687</v>
      </c>
      <c r="B73" s="31" t="str">
        <f>IF(ISNA(MATCH(A73,scol!$D$4:$D$15,1))=TRUE,"",IF(MOD(MATCH(A73,scol!$D$4:$D$15,1),2)=1,"vacances",""))</f>
        <v/>
      </c>
      <c r="C73" s="31" t="str">
        <f>IF(ISNA(VLOOKUP(A73,feries!$B$5:$B$31,1,FALSE)),"",IF(VLOOKUP(A73,feries!$B$5:$B$31,1,FALSE)=A73,"férié",""))</f>
        <v/>
      </c>
      <c r="D73" s="31" t="str">
        <f>IF(AND(A73&gt;=scol!$D$18,A73&lt;=scol!$D$19),"PFE1",IF(AND(A73&gt;=scol!$D$20,A73&lt;=scol!$D$21),"PFE2",""))</f>
        <v/>
      </c>
      <c r="E73" s="32"/>
    </row>
    <row r="74" spans="1:5" ht="94.95" customHeight="1" x14ac:dyDescent="0.3">
      <c r="A74" s="59">
        <f t="shared" si="1"/>
        <v>44692</v>
      </c>
      <c r="B74" s="31" t="str">
        <f>IF(ISNA(MATCH(A74,scol!$D$4:$D$15,1))=TRUE,"",IF(MOD(MATCH(A74,scol!$D$4:$D$15,1),2)=1,"vacances",""))</f>
        <v/>
      </c>
      <c r="C74" s="31" t="str">
        <f>IF(ISNA(VLOOKUP(A74,feries!$B$5:$B$31,1,FALSE)),"",IF(VLOOKUP(A74,feries!$B$5:$B$31,1,FALSE)=A74,"férié",""))</f>
        <v/>
      </c>
      <c r="D74" s="31" t="str">
        <f>IF(AND(A74&gt;=scol!$D$18,A74&lt;=scol!$D$19),"PFE1",IF(AND(A74&gt;=scol!$D$20,A74&lt;=scol!$D$21),"PFE2",""))</f>
        <v/>
      </c>
      <c r="E74" s="32"/>
    </row>
    <row r="75" spans="1:5" ht="94.95" customHeight="1" x14ac:dyDescent="0.3">
      <c r="A75" s="59">
        <f t="shared" si="1"/>
        <v>44694</v>
      </c>
      <c r="B75" s="31" t="str">
        <f>IF(ISNA(MATCH(A75,scol!$D$4:$D$15,1))=TRUE,"",IF(MOD(MATCH(A75,scol!$D$4:$D$15,1),2)=1,"vacances",""))</f>
        <v/>
      </c>
      <c r="C75" s="31" t="str">
        <f>IF(ISNA(VLOOKUP(A75,feries!$B$5:$B$31,1,FALSE)),"",IF(VLOOKUP(A75,feries!$B$5:$B$31,1,FALSE)=A75,"férié",""))</f>
        <v/>
      </c>
      <c r="D75" s="31" t="str">
        <f>IF(AND(A75&gt;=scol!$D$18,A75&lt;=scol!$D$19),"PFE1",IF(AND(A75&gt;=scol!$D$20,A75&lt;=scol!$D$21),"PFE2",""))</f>
        <v/>
      </c>
      <c r="E75" s="32"/>
    </row>
    <row r="76" spans="1:5" ht="94.95" customHeight="1" x14ac:dyDescent="0.3">
      <c r="A76" s="59">
        <f t="shared" si="1"/>
        <v>44699</v>
      </c>
      <c r="B76" s="31" t="str">
        <f>IF(ISNA(MATCH(A76,scol!$D$4:$D$15,1))=TRUE,"",IF(MOD(MATCH(A76,scol!$D$4:$D$15,1),2)=1,"vacances",""))</f>
        <v/>
      </c>
      <c r="C76" s="31" t="str">
        <f>IF(ISNA(VLOOKUP(A76,feries!$B$5:$B$31,1,FALSE)),"",IF(VLOOKUP(A76,feries!$B$5:$B$31,1,FALSE)=A76,"férié",""))</f>
        <v/>
      </c>
      <c r="D76" s="31" t="str">
        <f>IF(AND(A76&gt;=scol!$D$18,A76&lt;=scol!$D$19),"PFE1",IF(AND(A76&gt;=scol!$D$20,A76&lt;=scol!$D$21),"PFE2",""))</f>
        <v/>
      </c>
      <c r="E76" s="32"/>
    </row>
    <row r="77" spans="1:5" ht="94.95" customHeight="1" x14ac:dyDescent="0.3">
      <c r="A77" s="59">
        <f t="shared" si="1"/>
        <v>44701</v>
      </c>
      <c r="B77" s="31" t="str">
        <f>IF(ISNA(MATCH(A77,scol!$D$4:$D$15,1))=TRUE,"",IF(MOD(MATCH(A77,scol!$D$4:$D$15,1),2)=1,"vacances",""))</f>
        <v/>
      </c>
      <c r="C77" s="31" t="str">
        <f>IF(ISNA(VLOOKUP(A77,feries!$B$5:$B$31,1,FALSE)),"",IF(VLOOKUP(A77,feries!$B$5:$B$31,1,FALSE)=A77,"férié",""))</f>
        <v/>
      </c>
      <c r="D77" s="31" t="str">
        <f>IF(AND(A77&gt;=scol!$D$18,A77&lt;=scol!$D$19),"PFE1",IF(AND(A77&gt;=scol!$D$20,A77&lt;=scol!$D$21),"PFE2",""))</f>
        <v/>
      </c>
      <c r="E77" s="32"/>
    </row>
    <row r="78" spans="1:5" ht="94.95" customHeight="1" x14ac:dyDescent="0.3">
      <c r="A78" s="59">
        <f t="shared" si="1"/>
        <v>44706</v>
      </c>
      <c r="B78" s="31" t="str">
        <f>IF(ISNA(MATCH(A78,scol!$D$4:$D$15,1))=TRUE,"",IF(MOD(MATCH(A78,scol!$D$4:$D$15,1),2)=1,"vacances",""))</f>
        <v/>
      </c>
      <c r="C78" s="31" t="str">
        <f>IF(ISNA(VLOOKUP(A78,feries!$B$5:$B$31,1,FALSE)),"",IF(VLOOKUP(A78,feries!$B$5:$B$31,1,FALSE)=A78,"férié",""))</f>
        <v/>
      </c>
      <c r="D78" s="31" t="str">
        <f>IF(AND(A78&gt;=scol!$D$18,A78&lt;=scol!$D$19),"PFE1",IF(AND(A78&gt;=scol!$D$20,A78&lt;=scol!$D$21),"PFE2",""))</f>
        <v/>
      </c>
      <c r="E78" s="32"/>
    </row>
    <row r="79" spans="1:5" ht="94.95" customHeight="1" x14ac:dyDescent="0.3">
      <c r="A79" s="59">
        <f t="shared" si="1"/>
        <v>44708</v>
      </c>
      <c r="B79" s="31" t="str">
        <f>IF(ISNA(MATCH(A79,scol!$D$4:$D$15,1))=TRUE,"",IF(MOD(MATCH(A79,scol!$D$4:$D$15,1),2)=1,"vacances",""))</f>
        <v/>
      </c>
      <c r="C79" s="31" t="str">
        <f>IF(ISNA(VLOOKUP(A79,feries!$B$5:$B$31,1,FALSE)),"",IF(VLOOKUP(A79,feries!$B$5:$B$31,1,FALSE)=A79,"férié",""))</f>
        <v>férié</v>
      </c>
      <c r="D79" s="31" t="str">
        <f>IF(AND(A79&gt;=scol!$D$18,A79&lt;=scol!$D$19),"PFE1",IF(AND(A79&gt;=scol!$D$20,A79&lt;=scol!$D$21),"PFE2",""))</f>
        <v/>
      </c>
      <c r="E79" s="32"/>
    </row>
    <row r="80" spans="1:5" ht="94.95" customHeight="1" x14ac:dyDescent="0.3">
      <c r="A80" s="59">
        <f t="shared" si="1"/>
        <v>44713</v>
      </c>
      <c r="B80" s="31" t="str">
        <f>IF(ISNA(MATCH(A80,scol!$D$4:$D$15,1))=TRUE,"",IF(MOD(MATCH(A80,scol!$D$4:$D$15,1),2)=1,"vacances",""))</f>
        <v/>
      </c>
      <c r="C80" s="31" t="str">
        <f>IF(ISNA(VLOOKUP(A80,feries!$B$5:$B$31,1,FALSE)),"",IF(VLOOKUP(A80,feries!$B$5:$B$31,1,FALSE)=A80,"férié",""))</f>
        <v/>
      </c>
      <c r="D80" s="31" t="str">
        <f>IF(AND(A80&gt;=scol!$D$18,A80&lt;=scol!$D$19),"PFE1",IF(AND(A80&gt;=scol!$D$20,A80&lt;=scol!$D$21),"PFE2",""))</f>
        <v>PFE2</v>
      </c>
      <c r="E80" s="32"/>
    </row>
    <row r="81" spans="1:5" ht="94.95" customHeight="1" x14ac:dyDescent="0.3">
      <c r="A81" s="59">
        <f t="shared" si="1"/>
        <v>44715</v>
      </c>
      <c r="B81" s="31" t="str">
        <f>IF(ISNA(MATCH(A81,scol!$D$4:$D$15,1))=TRUE,"",IF(MOD(MATCH(A81,scol!$D$4:$D$15,1),2)=1,"vacances",""))</f>
        <v/>
      </c>
      <c r="C81" s="31" t="str">
        <f>IF(ISNA(VLOOKUP(A81,feries!$B$5:$B$31,1,FALSE)),"",IF(VLOOKUP(A81,feries!$B$5:$B$31,1,FALSE)=A81,"férié",""))</f>
        <v/>
      </c>
      <c r="D81" s="31" t="str">
        <f>IF(AND(A81&gt;=scol!$D$18,A81&lt;=scol!$D$19),"PFE1",IF(AND(A81&gt;=scol!$D$20,A81&lt;=scol!$D$21),"PFE2",""))</f>
        <v>PFE2</v>
      </c>
      <c r="E81" s="32"/>
    </row>
    <row r="82" spans="1:5" ht="94.95" customHeight="1" x14ac:dyDescent="0.3">
      <c r="A82" s="59">
        <f t="shared" si="1"/>
        <v>44720</v>
      </c>
      <c r="B82" s="31" t="str">
        <f>IF(ISNA(MATCH(A82,scol!$D$4:$D$15,1))=TRUE,"",IF(MOD(MATCH(A82,scol!$D$4:$D$15,1),2)=1,"vacances",""))</f>
        <v/>
      </c>
      <c r="C82" s="31" t="str">
        <f>IF(ISNA(VLOOKUP(A82,feries!$B$5:$B$31,1,FALSE)),"",IF(VLOOKUP(A82,feries!$B$5:$B$31,1,FALSE)=A82,"férié",""))</f>
        <v/>
      </c>
      <c r="D82" s="31" t="str">
        <f>IF(AND(A82&gt;=scol!$D$18,A82&lt;=scol!$D$19),"PFE1",IF(AND(A82&gt;=scol!$D$20,A82&lt;=scol!$D$21),"PFE2",""))</f>
        <v>PFE2</v>
      </c>
      <c r="E82" s="32"/>
    </row>
    <row r="83" spans="1:5" ht="94.95" customHeight="1" x14ac:dyDescent="0.3">
      <c r="A83" s="59">
        <f t="shared" si="1"/>
        <v>44722</v>
      </c>
      <c r="B83" s="31" t="str">
        <f>IF(ISNA(MATCH(A83,scol!$D$4:$D$15,1))=TRUE,"",IF(MOD(MATCH(A83,scol!$D$4:$D$15,1),2)=1,"vacances",""))</f>
        <v/>
      </c>
      <c r="C83" s="31" t="str">
        <f>IF(ISNA(VLOOKUP(A83,feries!$B$5:$B$31,1,FALSE)),"",IF(VLOOKUP(A83,feries!$B$5:$B$31,1,FALSE)=A83,"férié",""))</f>
        <v/>
      </c>
      <c r="D83" s="31" t="str">
        <f>IF(AND(A83&gt;=scol!$D$18,A83&lt;=scol!$D$19),"PFE1",IF(AND(A83&gt;=scol!$D$20,A83&lt;=scol!$D$21),"PFE2",""))</f>
        <v>PFE2</v>
      </c>
      <c r="E83" s="32"/>
    </row>
    <row r="84" spans="1:5" ht="94.95" customHeight="1" x14ac:dyDescent="0.3">
      <c r="A84" s="59">
        <f t="shared" si="1"/>
        <v>44727</v>
      </c>
      <c r="B84" s="31" t="str">
        <f>IF(ISNA(MATCH(A84,scol!$D$4:$D$15,1))=TRUE,"",IF(MOD(MATCH(A84,scol!$D$4:$D$15,1),2)=1,"vacances",""))</f>
        <v/>
      </c>
      <c r="C84" s="31" t="str">
        <f>IF(ISNA(VLOOKUP(A84,feries!$B$5:$B$31,1,FALSE)),"",IF(VLOOKUP(A84,feries!$B$5:$B$31,1,FALSE)=A84,"férié",""))</f>
        <v/>
      </c>
      <c r="D84" s="31" t="str">
        <f>IF(AND(A84&gt;=scol!$D$18,A84&lt;=scol!$D$19),"PFE1",IF(AND(A84&gt;=scol!$D$20,A84&lt;=scol!$D$21),"PFE2",""))</f>
        <v>PFE2</v>
      </c>
      <c r="E84" s="32"/>
    </row>
    <row r="85" spans="1:5" ht="94.95" customHeight="1" x14ac:dyDescent="0.3">
      <c r="A85" s="59">
        <f t="shared" si="1"/>
        <v>44729</v>
      </c>
      <c r="B85" s="31" t="str">
        <f>IF(ISNA(MATCH(A85,scol!$D$4:$D$15,1))=TRUE,"",IF(MOD(MATCH(A85,scol!$D$4:$D$15,1),2)=1,"vacances",""))</f>
        <v/>
      </c>
      <c r="C85" s="31" t="str">
        <f>IF(ISNA(VLOOKUP(A85,feries!$B$5:$B$31,1,FALSE)),"",IF(VLOOKUP(A85,feries!$B$5:$B$31,1,FALSE)=A85,"férié",""))</f>
        <v/>
      </c>
      <c r="D85" s="31" t="str">
        <f>IF(AND(A85&gt;=scol!$D$18,A85&lt;=scol!$D$19),"PFE1",IF(AND(A85&gt;=scol!$D$20,A85&lt;=scol!$D$21),"PFE2",""))</f>
        <v>PFE2</v>
      </c>
      <c r="E85" s="32"/>
    </row>
    <row r="86" spans="1:5" ht="94.95" customHeight="1" x14ac:dyDescent="0.3">
      <c r="A86" s="59">
        <f t="shared" si="1"/>
        <v>44734</v>
      </c>
      <c r="B86" s="31" t="str">
        <f>IF(ISNA(MATCH(A86,scol!$D$4:$D$15,1))=TRUE,"",IF(MOD(MATCH(A86,scol!$D$4:$D$15,1),2)=1,"vacances",""))</f>
        <v/>
      </c>
      <c r="C86" s="31" t="str">
        <f>IF(ISNA(VLOOKUP(A86,feries!$B$5:$B$31,1,FALSE)),"",IF(VLOOKUP(A86,feries!$B$5:$B$31,1,FALSE)=A86,"férié",""))</f>
        <v/>
      </c>
      <c r="D86" s="31" t="str">
        <f>IF(AND(A86&gt;=scol!$D$18,A86&lt;=scol!$D$19),"PFE1",IF(AND(A86&gt;=scol!$D$20,A86&lt;=scol!$D$21),"PFE2",""))</f>
        <v>PFE2</v>
      </c>
      <c r="E86" s="32"/>
    </row>
    <row r="87" spans="1:5" ht="94.95" customHeight="1" x14ac:dyDescent="0.3">
      <c r="A87" s="59">
        <f t="shared" si="1"/>
        <v>44736</v>
      </c>
      <c r="B87" s="31" t="str">
        <f>IF(ISNA(MATCH(A87,scol!$D$4:$D$15,1))=TRUE,"",IF(MOD(MATCH(A87,scol!$D$4:$D$15,1),2)=1,"vacances",""))</f>
        <v/>
      </c>
      <c r="C87" s="31" t="str">
        <f>IF(ISNA(VLOOKUP(A87,feries!$B$5:$B$31,1,FALSE)),"",IF(VLOOKUP(A87,feries!$B$5:$B$31,1,FALSE)=A87,"férié",""))</f>
        <v/>
      </c>
      <c r="D87" s="31" t="str">
        <f>IF(AND(A87&gt;=scol!$D$18,A87&lt;=scol!$D$19),"PFE1",IF(AND(A87&gt;=scol!$D$20,A87&lt;=scol!$D$21),"PFE2",""))</f>
        <v>PFE2</v>
      </c>
      <c r="E87" s="32"/>
    </row>
    <row r="88" spans="1:5" ht="94.95" customHeight="1" x14ac:dyDescent="0.3">
      <c r="A88" s="59">
        <f t="shared" si="1"/>
        <v>44741</v>
      </c>
      <c r="B88" s="31" t="str">
        <f>IF(ISNA(MATCH(A88,scol!$D$4:$D$15,1))=TRUE,"",IF(MOD(MATCH(A88,scol!$D$4:$D$15,1),2)=1,"vacances",""))</f>
        <v/>
      </c>
      <c r="C88" s="31" t="str">
        <f>IF(ISNA(VLOOKUP(A88,feries!$B$5:$B$31,1,FALSE)),"",IF(VLOOKUP(A88,feries!$B$5:$B$31,1,FALSE)=A88,"férié",""))</f>
        <v/>
      </c>
      <c r="D88" s="31" t="str">
        <f>IF(AND(A88&gt;=scol!$D$18,A88&lt;=scol!$D$19),"PFE1",IF(AND(A88&gt;=scol!$D$20,A88&lt;=scol!$D$21),"PFE2",""))</f>
        <v/>
      </c>
      <c r="E88" s="32"/>
    </row>
    <row r="89" spans="1:5" ht="94.95" customHeight="1" x14ac:dyDescent="0.3">
      <c r="A89" s="59">
        <f t="shared" si="1"/>
        <v>44743</v>
      </c>
      <c r="B89" s="31" t="str">
        <f>IF(ISNA(MATCH(A89,scol!$D$4:$D$15,1))=TRUE,"",IF(MOD(MATCH(A89,scol!$D$4:$D$15,1),2)=1,"vacances",""))</f>
        <v/>
      </c>
      <c r="C89" s="31" t="str">
        <f>IF(ISNA(VLOOKUP(A89,feries!$B$5:$B$31,1,FALSE)),"",IF(VLOOKUP(A89,feries!$B$5:$B$31,1,FALSE)=A89,"férié",""))</f>
        <v/>
      </c>
      <c r="D89" s="31" t="str">
        <f>IF(AND(A89&gt;=scol!$D$18,A89&lt;=scol!$D$19),"PFE1",IF(AND(A89&gt;=scol!$D$20,A89&lt;=scol!$D$21),"PFE2",""))</f>
        <v/>
      </c>
      <c r="E89" s="32"/>
    </row>
    <row r="90" spans="1:5" ht="94.95" customHeight="1" x14ac:dyDescent="0.3">
      <c r="A90" s="59">
        <f t="shared" si="1"/>
        <v>44748</v>
      </c>
      <c r="B90" s="31" t="str">
        <f>IF(ISNA(MATCH(A90,scol!$D$4:$D$15,1))=TRUE,"",IF(MOD(MATCH(A90,scol!$D$4:$D$15,1),2)=1,"vacances",""))</f>
        <v/>
      </c>
      <c r="C90" s="31" t="str">
        <f>IF(ISNA(VLOOKUP(A90,feries!$B$5:$B$31,1,FALSE)),"",IF(VLOOKUP(A90,feries!$B$5:$B$31,1,FALSE)=A90,"férié",""))</f>
        <v/>
      </c>
      <c r="D90" s="31" t="str">
        <f>IF(AND(A90&gt;=scol!$D$18,A90&lt;=scol!$D$19),"PFE1",IF(AND(A90&gt;=scol!$D$20,A90&lt;=scol!$D$21),"PFE2",""))</f>
        <v/>
      </c>
      <c r="E90" s="32"/>
    </row>
    <row r="91" spans="1:5" s="34" customFormat="1" x14ac:dyDescent="0.3">
      <c r="A91" s="40"/>
      <c r="B91" s="40"/>
      <c r="C91" s="40"/>
    </row>
    <row r="92" spans="1:5" s="34" customFormat="1" x14ac:dyDescent="0.3">
      <c r="A92" s="40"/>
      <c r="B92" s="40"/>
      <c r="C92" s="40"/>
    </row>
    <row r="93" spans="1:5" s="34" customFormat="1" x14ac:dyDescent="0.3">
      <c r="A93" s="40"/>
      <c r="B93" s="40"/>
      <c r="C93" s="40"/>
    </row>
    <row r="94" spans="1:5" s="34" customFormat="1" x14ac:dyDescent="0.3">
      <c r="A94" s="40"/>
      <c r="B94" s="40"/>
      <c r="C94" s="40"/>
    </row>
    <row r="95" spans="1:5" s="34" customFormat="1" x14ac:dyDescent="0.3">
      <c r="A95" s="40"/>
      <c r="B95" s="40"/>
      <c r="C95" s="40"/>
    </row>
    <row r="96" spans="1:5" s="34" customFormat="1" x14ac:dyDescent="0.3">
      <c r="A96" s="40"/>
      <c r="B96" s="40"/>
      <c r="C96" s="40"/>
    </row>
    <row r="97" spans="1:3" s="34" customFormat="1" x14ac:dyDescent="0.3">
      <c r="A97" s="40"/>
      <c r="B97" s="40"/>
      <c r="C97" s="40"/>
    </row>
    <row r="98" spans="1:3" s="34" customFormat="1" x14ac:dyDescent="0.3">
      <c r="A98" s="40"/>
      <c r="B98" s="40"/>
      <c r="C98" s="40"/>
    </row>
    <row r="99" spans="1:3" s="34" customFormat="1" x14ac:dyDescent="0.3">
      <c r="A99" s="40"/>
      <c r="B99" s="40"/>
      <c r="C99" s="40"/>
    </row>
    <row r="100" spans="1:3" s="34" customFormat="1" x14ac:dyDescent="0.3">
      <c r="A100" s="40"/>
      <c r="B100" s="40"/>
      <c r="C100" s="40"/>
    </row>
    <row r="101" spans="1:3" s="34" customFormat="1" x14ac:dyDescent="0.3">
      <c r="A101" s="40"/>
      <c r="B101" s="40"/>
      <c r="C101" s="40"/>
    </row>
    <row r="102" spans="1:3" s="34" customFormat="1" x14ac:dyDescent="0.3">
      <c r="A102" s="40"/>
      <c r="B102" s="40"/>
      <c r="C102" s="40"/>
    </row>
    <row r="103" spans="1:3" s="34" customFormat="1" x14ac:dyDescent="0.3">
      <c r="A103" s="40"/>
      <c r="B103" s="40"/>
      <c r="C103" s="40"/>
    </row>
    <row r="104" spans="1:3" s="34" customFormat="1" x14ac:dyDescent="0.3">
      <c r="A104" s="40"/>
      <c r="B104" s="40"/>
      <c r="C104" s="40"/>
    </row>
    <row r="105" spans="1:3" s="34" customFormat="1" x14ac:dyDescent="0.3">
      <c r="A105" s="40"/>
      <c r="B105" s="40"/>
      <c r="C105" s="40"/>
    </row>
    <row r="106" spans="1:3" s="34" customFormat="1" x14ac:dyDescent="0.3">
      <c r="A106" s="40"/>
      <c r="B106" s="40"/>
      <c r="C106" s="40"/>
    </row>
    <row r="107" spans="1:3" s="34" customFormat="1" x14ac:dyDescent="0.3">
      <c r="A107" s="40"/>
      <c r="B107" s="40"/>
      <c r="C107" s="40"/>
    </row>
    <row r="108" spans="1:3" s="34" customFormat="1" x14ac:dyDescent="0.3">
      <c r="A108" s="40"/>
      <c r="B108" s="40"/>
      <c r="C108" s="40"/>
    </row>
    <row r="109" spans="1:3" s="34" customFormat="1" x14ac:dyDescent="0.3">
      <c r="A109" s="40"/>
      <c r="B109" s="40"/>
      <c r="C109" s="40"/>
    </row>
    <row r="110" spans="1:3" s="34" customFormat="1" x14ac:dyDescent="0.3">
      <c r="A110" s="40"/>
      <c r="B110" s="40"/>
      <c r="C110" s="40"/>
    </row>
    <row r="111" spans="1:3" s="34" customFormat="1" x14ac:dyDescent="0.3">
      <c r="A111" s="40"/>
      <c r="B111" s="40"/>
      <c r="C111" s="40"/>
    </row>
    <row r="112" spans="1:3" s="34" customFormat="1" x14ac:dyDescent="0.3">
      <c r="A112" s="40"/>
      <c r="B112" s="40"/>
      <c r="C112" s="40"/>
    </row>
    <row r="113" spans="1:5 1332:1342" s="34" customFormat="1" x14ac:dyDescent="0.3">
      <c r="A113" s="40"/>
      <c r="B113" s="40"/>
      <c r="C113" s="40"/>
    </row>
    <row r="114" spans="1:5 1332:1342" s="34" customFormat="1" x14ac:dyDescent="0.3">
      <c r="A114" s="40"/>
      <c r="B114" s="40"/>
      <c r="C114" s="40"/>
    </row>
    <row r="115" spans="1:5 1332:1342" s="34" customFormat="1" x14ac:dyDescent="0.3">
      <c r="A115" s="40"/>
      <c r="B115" s="40"/>
      <c r="C115" s="40"/>
    </row>
    <row r="116" spans="1:5 1332:1342" s="34" customFormat="1" x14ac:dyDescent="0.3">
      <c r="A116" s="40"/>
      <c r="B116" s="40"/>
      <c r="C116" s="40"/>
    </row>
    <row r="117" spans="1:5 1332:1342" s="34" customFormat="1" x14ac:dyDescent="0.3">
      <c r="A117" s="40"/>
      <c r="B117" s="40"/>
      <c r="C117" s="40"/>
    </row>
    <row r="118" spans="1:5 1332:1342" s="34" customFormat="1" x14ac:dyDescent="0.3">
      <c r="A118" s="40"/>
      <c r="B118" s="40"/>
      <c r="C118" s="40"/>
    </row>
    <row r="119" spans="1:5 1332:1342" s="34" customFormat="1" x14ac:dyDescent="0.3">
      <c r="A119" s="40"/>
      <c r="B119" s="40"/>
      <c r="C119" s="40"/>
    </row>
    <row r="120" spans="1:5 1332:1342" s="34" customFormat="1" x14ac:dyDescent="0.3">
      <c r="A120" s="40"/>
      <c r="B120" s="40"/>
      <c r="C120" s="40"/>
    </row>
    <row r="121" spans="1:5 1332:1342" s="34" customFormat="1" x14ac:dyDescent="0.3">
      <c r="A121" s="40"/>
      <c r="B121" s="40"/>
      <c r="C121" s="40"/>
    </row>
    <row r="122" spans="1:5 1332:1342" s="34" customFormat="1" x14ac:dyDescent="0.3">
      <c r="A122" s="40"/>
      <c r="B122" s="40"/>
      <c r="C122" s="40"/>
    </row>
    <row r="123" spans="1:5 1332:1342" s="34" customFormat="1" x14ac:dyDescent="0.3">
      <c r="A123" s="40"/>
      <c r="B123" s="40"/>
      <c r="C123" s="40"/>
    </row>
    <row r="124" spans="1:5 1332:1342" s="34" customFormat="1" x14ac:dyDescent="0.3">
      <c r="A124" s="40"/>
      <c r="B124" s="40"/>
      <c r="C124" s="40"/>
    </row>
    <row r="125" spans="1:5 1332:1342" s="34" customFormat="1" x14ac:dyDescent="0.3">
      <c r="A125" s="40"/>
      <c r="B125" s="40"/>
      <c r="C125" s="40"/>
    </row>
    <row r="126" spans="1:5 1332:1342" s="34" customFormat="1" x14ac:dyDescent="0.3">
      <c r="A126" s="40"/>
      <c r="B126" s="40"/>
      <c r="C126" s="40"/>
    </row>
    <row r="127" spans="1:5 1332:1342" s="54" customFormat="1" x14ac:dyDescent="0.3">
      <c r="A127" s="59"/>
      <c r="B127" s="53"/>
      <c r="C127" s="53"/>
      <c r="E127"/>
      <c r="AYF127" s="35"/>
      <c r="AYG127" s="34"/>
      <c r="AYH127" s="34"/>
      <c r="AYI127" s="34"/>
      <c r="AYJ127" s="34"/>
      <c r="AYK127" s="34"/>
      <c r="AYL127" s="34"/>
      <c r="AYM127" s="34"/>
      <c r="AYN127" s="34"/>
      <c r="AYO127" s="34"/>
      <c r="AYP127" s="55"/>
    </row>
    <row r="128" spans="1:5 1332:1342" x14ac:dyDescent="0.3">
      <c r="A128" s="59"/>
    </row>
    <row r="129" spans="1:1" x14ac:dyDescent="0.3">
      <c r="A129" s="59"/>
    </row>
    <row r="130" spans="1:1" x14ac:dyDescent="0.3">
      <c r="A130" s="59"/>
    </row>
    <row r="131" spans="1:1" x14ac:dyDescent="0.3">
      <c r="A131" s="59"/>
    </row>
    <row r="132" spans="1:1" x14ac:dyDescent="0.3">
      <c r="A132" s="59"/>
    </row>
    <row r="133" spans="1:1" x14ac:dyDescent="0.3">
      <c r="A133" s="59"/>
    </row>
    <row r="134" spans="1:1" x14ac:dyDescent="0.3">
      <c r="A134" s="59"/>
    </row>
    <row r="135" spans="1:1" x14ac:dyDescent="0.3">
      <c r="A135" s="59"/>
    </row>
    <row r="136" spans="1:1" x14ac:dyDescent="0.3">
      <c r="A136" s="59"/>
    </row>
    <row r="137" spans="1:1" x14ac:dyDescent="0.3">
      <c r="A137" s="59"/>
    </row>
    <row r="138" spans="1:1" x14ac:dyDescent="0.3">
      <c r="A138" s="59"/>
    </row>
    <row r="139" spans="1:1" x14ac:dyDescent="0.3">
      <c r="A139" s="59"/>
    </row>
    <row r="140" spans="1:1" x14ac:dyDescent="0.3">
      <c r="A140" s="59"/>
    </row>
    <row r="141" spans="1:1" x14ac:dyDescent="0.3">
      <c r="A141" s="59"/>
    </row>
    <row r="142" spans="1:1" x14ac:dyDescent="0.3">
      <c r="A142" s="59"/>
    </row>
    <row r="143" spans="1:1" x14ac:dyDescent="0.3">
      <c r="A143" s="59"/>
    </row>
    <row r="144" spans="1:1" x14ac:dyDescent="0.3">
      <c r="A144" s="59"/>
    </row>
    <row r="145" spans="1:1" x14ac:dyDescent="0.3">
      <c r="A145" s="59"/>
    </row>
    <row r="146" spans="1:1" x14ac:dyDescent="0.3">
      <c r="A146" s="59"/>
    </row>
    <row r="147" spans="1:1" x14ac:dyDescent="0.3">
      <c r="A147" s="59"/>
    </row>
    <row r="148" spans="1:1" x14ac:dyDescent="0.3">
      <c r="A148" s="59"/>
    </row>
    <row r="149" spans="1:1" x14ac:dyDescent="0.3">
      <c r="A149" s="59"/>
    </row>
    <row r="150" spans="1:1" x14ac:dyDescent="0.3">
      <c r="A150" s="59"/>
    </row>
    <row r="151" spans="1:1" x14ac:dyDescent="0.3">
      <c r="A151" s="59"/>
    </row>
    <row r="152" spans="1:1" x14ac:dyDescent="0.3">
      <c r="A152" s="59"/>
    </row>
    <row r="153" spans="1:1" x14ac:dyDescent="0.3">
      <c r="A153" s="59"/>
    </row>
    <row r="154" spans="1:1" x14ac:dyDescent="0.3">
      <c r="A154" s="59"/>
    </row>
    <row r="155" spans="1:1" x14ac:dyDescent="0.3">
      <c r="A155" s="59"/>
    </row>
    <row r="156" spans="1:1" x14ac:dyDescent="0.3">
      <c r="A156" s="59"/>
    </row>
    <row r="157" spans="1:1" x14ac:dyDescent="0.3">
      <c r="A157" s="59"/>
    </row>
    <row r="158" spans="1:1" x14ac:dyDescent="0.3">
      <c r="A158" s="59"/>
    </row>
    <row r="159" spans="1:1" x14ac:dyDescent="0.3">
      <c r="A159" s="59"/>
    </row>
    <row r="160" spans="1:1" x14ac:dyDescent="0.3">
      <c r="A160" s="59"/>
    </row>
    <row r="161" spans="1:1" x14ac:dyDescent="0.3">
      <c r="A161" s="59"/>
    </row>
    <row r="162" spans="1:1" x14ac:dyDescent="0.3">
      <c r="A162" s="59"/>
    </row>
    <row r="163" spans="1:1" x14ac:dyDescent="0.3">
      <c r="A163" s="59"/>
    </row>
    <row r="164" spans="1:1" x14ac:dyDescent="0.3">
      <c r="A164" s="59"/>
    </row>
    <row r="165" spans="1:1" x14ac:dyDescent="0.3">
      <c r="A165" s="59"/>
    </row>
    <row r="166" spans="1:1" x14ac:dyDescent="0.3">
      <c r="A166" s="59"/>
    </row>
    <row r="167" spans="1:1" x14ac:dyDescent="0.3">
      <c r="A167" s="59"/>
    </row>
    <row r="168" spans="1:1" x14ac:dyDescent="0.3">
      <c r="A168" s="59"/>
    </row>
    <row r="169" spans="1:1" x14ac:dyDescent="0.3">
      <c r="A169" s="59"/>
    </row>
    <row r="170" spans="1:1" x14ac:dyDescent="0.3">
      <c r="A170" s="59"/>
    </row>
    <row r="171" spans="1:1" x14ac:dyDescent="0.3">
      <c r="A171" s="59"/>
    </row>
    <row r="172" spans="1:1" x14ac:dyDescent="0.3">
      <c r="A172" s="59"/>
    </row>
    <row r="173" spans="1:1" x14ac:dyDescent="0.3">
      <c r="A173" s="59"/>
    </row>
    <row r="174" spans="1:1" x14ac:dyDescent="0.3">
      <c r="A174" s="59"/>
    </row>
    <row r="175" spans="1:1" x14ac:dyDescent="0.3">
      <c r="A175" s="59"/>
    </row>
    <row r="176" spans="1:1" x14ac:dyDescent="0.3">
      <c r="A176" s="59"/>
    </row>
    <row r="177" spans="1:1" x14ac:dyDescent="0.3">
      <c r="A177" s="40"/>
    </row>
    <row r="178" spans="1:1" x14ac:dyDescent="0.3">
      <c r="A178" s="40"/>
    </row>
    <row r="179" spans="1:1" x14ac:dyDescent="0.3">
      <c r="A179" s="40"/>
    </row>
    <row r="180" spans="1:1" x14ac:dyDescent="0.3">
      <c r="A180" s="40"/>
    </row>
    <row r="181" spans="1:1" x14ac:dyDescent="0.3">
      <c r="A181" s="40"/>
    </row>
    <row r="182" spans="1:1" x14ac:dyDescent="0.3">
      <c r="A182" s="40"/>
    </row>
    <row r="183" spans="1:1" x14ac:dyDescent="0.3">
      <c r="A183" s="40"/>
    </row>
    <row r="184" spans="1:1" x14ac:dyDescent="0.3">
      <c r="A184" s="40"/>
    </row>
    <row r="185" spans="1:1" x14ac:dyDescent="0.3">
      <c r="A185" s="40"/>
    </row>
    <row r="186" spans="1:1" x14ac:dyDescent="0.3">
      <c r="A186" s="40"/>
    </row>
    <row r="187" spans="1:1" x14ac:dyDescent="0.3">
      <c r="A187" s="40"/>
    </row>
    <row r="188" spans="1:1" x14ac:dyDescent="0.3">
      <c r="A188" s="40"/>
    </row>
    <row r="189" spans="1:1" x14ac:dyDescent="0.3">
      <c r="A189" s="40"/>
    </row>
    <row r="190" spans="1:1" x14ac:dyDescent="0.3">
      <c r="A190" s="40"/>
    </row>
    <row r="191" spans="1:1" x14ac:dyDescent="0.3">
      <c r="A191" s="40"/>
    </row>
    <row r="192" spans="1:1" x14ac:dyDescent="0.3">
      <c r="A192" s="40"/>
    </row>
    <row r="193" spans="1:1" x14ac:dyDescent="0.3">
      <c r="A193" s="40"/>
    </row>
    <row r="194" spans="1:1" x14ac:dyDescent="0.3">
      <c r="A194" s="40"/>
    </row>
    <row r="195" spans="1:1" x14ac:dyDescent="0.3">
      <c r="A195" s="40"/>
    </row>
    <row r="196" spans="1:1" x14ac:dyDescent="0.3">
      <c r="A196" s="40"/>
    </row>
    <row r="197" spans="1:1" x14ac:dyDescent="0.3">
      <c r="A197" s="40"/>
    </row>
    <row r="198" spans="1:1" x14ac:dyDescent="0.3">
      <c r="A198" s="40"/>
    </row>
    <row r="199" spans="1:1" x14ac:dyDescent="0.3">
      <c r="A199" s="40"/>
    </row>
    <row r="200" spans="1:1" x14ac:dyDescent="0.3">
      <c r="A200" s="40"/>
    </row>
    <row r="201" spans="1:1" x14ac:dyDescent="0.3">
      <c r="A201" s="40"/>
    </row>
    <row r="202" spans="1:1" x14ac:dyDescent="0.3">
      <c r="A202" s="40"/>
    </row>
    <row r="203" spans="1:1" x14ac:dyDescent="0.3">
      <c r="A203" s="40"/>
    </row>
    <row r="204" spans="1:1" x14ac:dyDescent="0.3">
      <c r="A204" s="40"/>
    </row>
    <row r="205" spans="1:1" x14ac:dyDescent="0.3">
      <c r="A205" s="40"/>
    </row>
    <row r="206" spans="1:1" x14ac:dyDescent="0.3">
      <c r="A206" s="40"/>
    </row>
    <row r="207" spans="1:1" x14ac:dyDescent="0.3">
      <c r="A207" s="40"/>
    </row>
    <row r="208" spans="1:1" x14ac:dyDescent="0.3">
      <c r="A208" s="40"/>
    </row>
    <row r="209" spans="1:1" x14ac:dyDescent="0.3">
      <c r="A209" s="40"/>
    </row>
    <row r="210" spans="1:1" x14ac:dyDescent="0.3">
      <c r="A210" s="40"/>
    </row>
    <row r="211" spans="1:1" x14ac:dyDescent="0.3">
      <c r="A211" s="40"/>
    </row>
    <row r="212" spans="1:1" x14ac:dyDescent="0.3">
      <c r="A212" s="40"/>
    </row>
  </sheetData>
  <conditionalFormatting sqref="B2:C90">
    <cfRule type="cellIs" dxfId="46" priority="48" operator="equal">
      <formula>"vacances"</formula>
    </cfRule>
  </conditionalFormatting>
  <conditionalFormatting sqref="D2:D90">
    <cfRule type="cellIs" dxfId="45" priority="45" operator="equal">
      <formula>"PFE2"</formula>
    </cfRule>
    <cfRule type="cellIs" dxfId="44" priority="46" operator="equal">
      <formula>"PFE1"</formula>
    </cfRule>
    <cfRule type="cellIs" dxfId="43" priority="47" operator="equal">
      <formula>"vacances"</formula>
    </cfRule>
  </conditionalFormatting>
  <conditionalFormatting sqref="A2">
    <cfRule type="expression" dxfId="42" priority="35">
      <formula>MONTH(A2)=6</formula>
    </cfRule>
    <cfRule type="expression" dxfId="41" priority="36">
      <formula>MONTH(A2)=5</formula>
    </cfRule>
    <cfRule type="expression" dxfId="40" priority="37">
      <formula>MONTH(A2)=4</formula>
    </cfRule>
    <cfRule type="expression" dxfId="39" priority="38">
      <formula>MONTH(A2)=3</formula>
    </cfRule>
    <cfRule type="expression" dxfId="38" priority="39">
      <formula>MONTH(A2)=2</formula>
    </cfRule>
    <cfRule type="expression" dxfId="37" priority="40">
      <formula>MONTH(A2)=1</formula>
    </cfRule>
    <cfRule type="expression" dxfId="36" priority="41">
      <formula>MONTH(A2)=12</formula>
    </cfRule>
    <cfRule type="expression" dxfId="35" priority="42">
      <formula>MONTH(A2)=11</formula>
    </cfRule>
    <cfRule type="expression" dxfId="34" priority="43">
      <formula>MONTH(A2)=10</formula>
    </cfRule>
    <cfRule type="expression" dxfId="33" priority="44">
      <formula>MONTH(A2)=9</formula>
    </cfRule>
  </conditionalFormatting>
  <conditionalFormatting sqref="A3:A46">
    <cfRule type="expression" dxfId="32" priority="25">
      <formula>MONTH(A3)=6</formula>
    </cfRule>
    <cfRule type="expression" dxfId="31" priority="26">
      <formula>MONTH(A3)=5</formula>
    </cfRule>
    <cfRule type="expression" dxfId="30" priority="27">
      <formula>MONTH(A3)=4</formula>
    </cfRule>
    <cfRule type="expression" dxfId="29" priority="28">
      <formula>MONTH(A3)=3</formula>
    </cfRule>
    <cfRule type="expression" dxfId="28" priority="29">
      <formula>MONTH(A3)=2</formula>
    </cfRule>
    <cfRule type="expression" dxfId="27" priority="30">
      <formula>MONTH(A3)=1</formula>
    </cfRule>
    <cfRule type="expression" dxfId="26" priority="31">
      <formula>MONTH(A3)=12</formula>
    </cfRule>
    <cfRule type="expression" dxfId="25" priority="32">
      <formula>MONTH(A3)=11</formula>
    </cfRule>
    <cfRule type="expression" dxfId="24" priority="33">
      <formula>MONTH(A3)=10</formula>
    </cfRule>
    <cfRule type="expression" dxfId="23" priority="34">
      <formula>MONTH(A3)=9</formula>
    </cfRule>
  </conditionalFormatting>
  <conditionalFormatting sqref="A127:A176">
    <cfRule type="expression" dxfId="22" priority="15">
      <formula>MONTH(A127)=6</formula>
    </cfRule>
    <cfRule type="expression" dxfId="21" priority="16">
      <formula>MONTH(A127)=5</formula>
    </cfRule>
    <cfRule type="expression" dxfId="20" priority="17">
      <formula>MONTH(A127)=4</formula>
    </cfRule>
    <cfRule type="expression" dxfId="19" priority="18">
      <formula>MONTH(A127)=3</formula>
    </cfRule>
    <cfRule type="expression" dxfId="18" priority="19">
      <formula>MONTH(A127)=2</formula>
    </cfRule>
    <cfRule type="expression" dxfId="17" priority="20">
      <formula>MONTH(A127)=1</formula>
    </cfRule>
    <cfRule type="expression" dxfId="16" priority="21">
      <formula>MONTH(A127)=12</formula>
    </cfRule>
    <cfRule type="expression" dxfId="15" priority="22">
      <formula>MONTH(A127)=11</formula>
    </cfRule>
    <cfRule type="expression" dxfId="14" priority="23">
      <formula>MONTH(A127)=10</formula>
    </cfRule>
    <cfRule type="expression" dxfId="13" priority="24">
      <formula>MONTH(A127)=9</formula>
    </cfRule>
  </conditionalFormatting>
  <conditionalFormatting sqref="A47:A90">
    <cfRule type="expression" dxfId="12" priority="5">
      <formula>MONTH(A47)=6</formula>
    </cfRule>
    <cfRule type="expression" dxfId="11" priority="6">
      <formula>MONTH(A47)=5</formula>
    </cfRule>
    <cfRule type="expression" dxfId="10" priority="7">
      <formula>MONTH(A47)=4</formula>
    </cfRule>
    <cfRule type="expression" dxfId="9" priority="8">
      <formula>MONTH(A47)=3</formula>
    </cfRule>
    <cfRule type="expression" dxfId="8" priority="9">
      <formula>MONTH(A47)=2</formula>
    </cfRule>
    <cfRule type="expression" dxfId="7" priority="10">
      <formula>MONTH(A47)=1</formula>
    </cfRule>
    <cfRule type="expression" dxfId="6" priority="11">
      <formula>MONTH(A47)=12</formula>
    </cfRule>
    <cfRule type="expression" dxfId="5" priority="12">
      <formula>MONTH(A47)=11</formula>
    </cfRule>
    <cfRule type="expression" dxfId="4" priority="13">
      <formula>MONTH(A47)=10</formula>
    </cfRule>
    <cfRule type="expression" dxfId="3" priority="14">
      <formula>MONTH(A47)=9</formula>
    </cfRule>
  </conditionalFormatting>
  <conditionalFormatting sqref="C2:C90">
    <cfRule type="cellIs" dxfId="2" priority="3" operator="equal">
      <formula>"férié"</formula>
    </cfRule>
  </conditionalFormatting>
  <conditionalFormatting sqref="E2:E90">
    <cfRule type="expression" dxfId="1" priority="1">
      <formula>$C2="férié"</formula>
    </cfRule>
    <cfRule type="expression" dxfId="0" priority="2">
      <formula>$B2="vacances"</formula>
    </cfRule>
  </conditionalFormatting>
  <pageMargins left="0.39370078740157483" right="0.39370078740157483" top="0.39370078740157483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CE00-2067-46EF-978C-CC852F9DEDFA}">
  <sheetPr>
    <tabColor theme="0" tint="-0.14999847407452621"/>
  </sheetPr>
  <dimension ref="A1:G39"/>
  <sheetViews>
    <sheetView workbookViewId="0">
      <selection activeCell="H16" sqref="H16"/>
    </sheetView>
  </sheetViews>
  <sheetFormatPr baseColWidth="10" defaultRowHeight="13.2" x14ac:dyDescent="0.25"/>
  <cols>
    <col min="1" max="1" width="17.5546875" style="2" customWidth="1"/>
    <col min="2" max="2" width="10.44140625" style="2" customWidth="1"/>
    <col min="3" max="3" width="12.6640625" style="2" customWidth="1"/>
    <col min="4" max="4" width="14.33203125" style="2" bestFit="1" customWidth="1"/>
    <col min="5" max="5" width="11.109375" style="2" customWidth="1"/>
    <col min="6" max="6" width="7.109375" style="2" bestFit="1" customWidth="1"/>
    <col min="7" max="7" width="13.21875" style="2" bestFit="1" customWidth="1"/>
    <col min="8" max="12" width="7.109375" style="2" bestFit="1" customWidth="1"/>
    <col min="13" max="16384" width="11.5546875" style="2"/>
  </cols>
  <sheetData>
    <row r="1" spans="1:7" ht="13.8" thickBot="1" x14ac:dyDescent="0.3"/>
    <row r="2" spans="1:7" ht="21" x14ac:dyDescent="0.4">
      <c r="A2" s="70" t="s">
        <v>23</v>
      </c>
      <c r="B2" s="71"/>
      <c r="C2" s="71"/>
      <c r="D2" s="72"/>
      <c r="G2" s="49" t="s">
        <v>32</v>
      </c>
    </row>
    <row r="3" spans="1:7" ht="13.8" thickBot="1" x14ac:dyDescent="0.3">
      <c r="A3" s="8"/>
      <c r="B3" s="9"/>
      <c r="C3" s="9"/>
      <c r="D3" s="10"/>
      <c r="G3" s="50" t="s">
        <v>33</v>
      </c>
    </row>
    <row r="4" spans="1:7" ht="13.8" thickBot="1" x14ac:dyDescent="0.3">
      <c r="A4" s="11">
        <v>2021</v>
      </c>
      <c r="B4" s="3" t="s">
        <v>16</v>
      </c>
      <c r="C4" s="3" t="s">
        <v>17</v>
      </c>
      <c r="D4" s="4">
        <v>44492</v>
      </c>
      <c r="G4" s="48">
        <v>44441</v>
      </c>
    </row>
    <row r="5" spans="1:7" ht="13.8" thickBot="1" x14ac:dyDescent="0.3">
      <c r="A5" s="11"/>
      <c r="B5" s="3"/>
      <c r="C5" s="3" t="s">
        <v>18</v>
      </c>
      <c r="D5" s="4">
        <v>44508</v>
      </c>
    </row>
    <row r="6" spans="1:7" ht="13.8" thickBot="1" x14ac:dyDescent="0.3">
      <c r="A6" s="8"/>
      <c r="B6" s="3" t="s">
        <v>19</v>
      </c>
      <c r="C6" s="3" t="s">
        <v>17</v>
      </c>
      <c r="D6" s="4">
        <v>44548</v>
      </c>
    </row>
    <row r="7" spans="1:7" ht="13.8" thickBot="1" x14ac:dyDescent="0.3">
      <c r="A7" s="8"/>
      <c r="B7" s="3"/>
      <c r="C7" s="3" t="s">
        <v>18</v>
      </c>
      <c r="D7" s="4">
        <v>44564</v>
      </c>
    </row>
    <row r="8" spans="1:7" ht="13.8" thickBot="1" x14ac:dyDescent="0.3">
      <c r="A8" s="8"/>
      <c r="B8" s="3" t="s">
        <v>20</v>
      </c>
      <c r="C8" s="3" t="s">
        <v>17</v>
      </c>
      <c r="D8" s="4">
        <v>44604</v>
      </c>
    </row>
    <row r="9" spans="1:7" ht="13.8" thickBot="1" x14ac:dyDescent="0.3">
      <c r="A9" s="8"/>
      <c r="B9" s="3"/>
      <c r="C9" s="3" t="s">
        <v>18</v>
      </c>
      <c r="D9" s="4">
        <v>44620</v>
      </c>
    </row>
    <row r="10" spans="1:7" ht="13.8" thickBot="1" x14ac:dyDescent="0.3">
      <c r="A10" s="8"/>
      <c r="B10" s="3" t="s">
        <v>0</v>
      </c>
      <c r="C10" s="3" t="s">
        <v>17</v>
      </c>
      <c r="D10" s="4">
        <v>44664</v>
      </c>
    </row>
    <row r="11" spans="1:7" ht="13.8" thickBot="1" x14ac:dyDescent="0.3">
      <c r="A11" s="8"/>
      <c r="B11" s="3"/>
      <c r="C11" s="3" t="s">
        <v>18</v>
      </c>
      <c r="D11" s="4">
        <v>44683</v>
      </c>
    </row>
    <row r="12" spans="1:7" ht="13.8" thickBot="1" x14ac:dyDescent="0.3">
      <c r="A12" s="8"/>
      <c r="B12" s="3" t="s">
        <v>21</v>
      </c>
      <c r="C12" s="3" t="s">
        <v>17</v>
      </c>
      <c r="D12" s="4" t="s">
        <v>15</v>
      </c>
    </row>
    <row r="13" spans="1:7" ht="13.8" thickBot="1" x14ac:dyDescent="0.3">
      <c r="A13" s="8"/>
      <c r="B13" s="3"/>
      <c r="C13" s="3" t="s">
        <v>18</v>
      </c>
      <c r="D13" s="4" t="s">
        <v>15</v>
      </c>
    </row>
    <row r="14" spans="1:7" ht="13.8" thickBot="1" x14ac:dyDescent="0.3">
      <c r="A14" s="8"/>
      <c r="B14" s="3" t="s">
        <v>22</v>
      </c>
      <c r="C14" s="3" t="s">
        <v>17</v>
      </c>
      <c r="D14" s="4" t="s">
        <v>15</v>
      </c>
    </row>
    <row r="15" spans="1:7" ht="13.8" thickBot="1" x14ac:dyDescent="0.3">
      <c r="A15" s="12"/>
      <c r="B15" s="3"/>
      <c r="C15" s="3" t="s">
        <v>18</v>
      </c>
      <c r="D15" s="4"/>
    </row>
    <row r="16" spans="1:7" ht="13.8" thickBot="1" x14ac:dyDescent="0.3"/>
    <row r="17" spans="1:5" ht="18.600000000000001" thickBot="1" x14ac:dyDescent="0.4">
      <c r="A17" s="29"/>
      <c r="B17" s="73" t="s">
        <v>7</v>
      </c>
      <c r="C17" s="74"/>
      <c r="D17" s="21"/>
      <c r="E17" s="21" t="s">
        <v>3</v>
      </c>
    </row>
    <row r="18" spans="1:5" ht="18.600000000000001" thickBot="1" x14ac:dyDescent="0.35">
      <c r="A18" s="30"/>
      <c r="B18" s="6" t="s">
        <v>5</v>
      </c>
      <c r="C18" s="5" t="s">
        <v>1</v>
      </c>
      <c r="D18" s="42">
        <v>44578</v>
      </c>
      <c r="E18" s="22" t="s">
        <v>28</v>
      </c>
    </row>
    <row r="19" spans="1:5" ht="18.600000000000001" thickBot="1" x14ac:dyDescent="0.35">
      <c r="A19" s="29"/>
      <c r="B19" s="28"/>
      <c r="C19" s="28" t="s">
        <v>2</v>
      </c>
      <c r="D19" s="42">
        <v>44604</v>
      </c>
      <c r="E19" s="22" t="s">
        <v>8</v>
      </c>
    </row>
    <row r="20" spans="1:5" ht="18.600000000000001" thickBot="1" x14ac:dyDescent="0.35">
      <c r="A20" s="30"/>
      <c r="B20" s="7" t="s">
        <v>6</v>
      </c>
      <c r="C20" s="27" t="s">
        <v>1</v>
      </c>
      <c r="D20" s="42">
        <v>44711</v>
      </c>
      <c r="E20" s="22"/>
    </row>
    <row r="21" spans="1:5" ht="18.600000000000001" thickBot="1" x14ac:dyDescent="0.35">
      <c r="A21" s="30"/>
      <c r="B21" s="7"/>
      <c r="C21" s="28" t="s">
        <v>2</v>
      </c>
      <c r="D21" s="42">
        <v>44737</v>
      </c>
      <c r="E21" s="22" t="s">
        <v>9</v>
      </c>
    </row>
    <row r="22" spans="1:5" ht="15" thickBot="1" x14ac:dyDescent="0.35">
      <c r="A22" s="1"/>
      <c r="B22" s="44"/>
      <c r="C22" s="1"/>
      <c r="D22" s="1"/>
      <c r="E22" s="23"/>
    </row>
    <row r="23" spans="1:5" ht="13.8" thickBot="1" x14ac:dyDescent="0.3"/>
    <row r="24" spans="1:5" ht="15" thickBot="1" x14ac:dyDescent="0.35">
      <c r="A24" s="13" t="s">
        <v>10</v>
      </c>
      <c r="B24" s="14" t="s">
        <v>11</v>
      </c>
      <c r="C24" s="15" t="s">
        <v>12</v>
      </c>
      <c r="D24" s="16" t="s">
        <v>13</v>
      </c>
      <c r="E24" s="17" t="s">
        <v>14</v>
      </c>
    </row>
    <row r="25" spans="1:5" ht="15" thickBot="1" x14ac:dyDescent="0.35">
      <c r="A25" s="18"/>
      <c r="B25" s="18" t="s">
        <v>30</v>
      </c>
      <c r="C25" s="18" t="s">
        <v>30</v>
      </c>
      <c r="D25" s="18"/>
      <c r="E25" s="19"/>
    </row>
    <row r="26" spans="1:5" ht="15" thickBot="1" x14ac:dyDescent="0.35">
      <c r="A26" s="18"/>
      <c r="B26" s="18"/>
      <c r="C26" s="18"/>
      <c r="D26" s="18"/>
      <c r="E26" s="19"/>
    </row>
    <row r="27" spans="1:5" ht="15" thickBot="1" x14ac:dyDescent="0.35">
      <c r="A27" s="18"/>
      <c r="B27" s="18" t="s">
        <v>31</v>
      </c>
      <c r="C27" s="18"/>
      <c r="D27" s="18" t="s">
        <v>31</v>
      </c>
      <c r="E27" s="18" t="s">
        <v>31</v>
      </c>
    </row>
    <row r="28" spans="1:5" ht="15" thickBot="1" x14ac:dyDescent="0.35">
      <c r="A28" s="18"/>
      <c r="B28" s="18" t="s">
        <v>9</v>
      </c>
      <c r="C28" s="18"/>
      <c r="D28" s="18"/>
      <c r="E28" s="18"/>
    </row>
    <row r="29" spans="1:5" ht="15" thickBot="1" x14ac:dyDescent="0.35">
      <c r="A29" s="18" t="s">
        <v>29</v>
      </c>
      <c r="B29" s="18" t="s">
        <v>29</v>
      </c>
      <c r="C29" s="18"/>
      <c r="D29" s="18"/>
      <c r="E29" s="18" t="s">
        <v>29</v>
      </c>
    </row>
    <row r="30" spans="1:5" ht="13.8" thickBot="1" x14ac:dyDescent="0.3"/>
    <row r="31" spans="1:5" ht="18.600000000000001" thickBot="1" x14ac:dyDescent="0.3">
      <c r="B31" s="75" t="s">
        <v>4</v>
      </c>
      <c r="C31" s="76"/>
      <c r="D31" s="25"/>
    </row>
    <row r="32" spans="1:5" ht="18.600000000000001" thickBot="1" x14ac:dyDescent="0.35">
      <c r="B32" s="26" t="s">
        <v>5</v>
      </c>
      <c r="C32" s="25" t="s">
        <v>1</v>
      </c>
      <c r="D32" s="43">
        <v>44522</v>
      </c>
    </row>
    <row r="33" spans="2:5" ht="18.600000000000001" thickBot="1" x14ac:dyDescent="0.35">
      <c r="B33" s="26"/>
      <c r="C33" s="25" t="s">
        <v>2</v>
      </c>
      <c r="D33" s="43">
        <v>44548</v>
      </c>
    </row>
    <row r="34" spans="2:5" ht="18.600000000000001" thickBot="1" x14ac:dyDescent="0.35">
      <c r="B34" s="26" t="s">
        <v>6</v>
      </c>
      <c r="C34" s="25" t="s">
        <v>1</v>
      </c>
      <c r="D34" s="43">
        <v>44620</v>
      </c>
    </row>
    <row r="35" spans="2:5" ht="18.600000000000001" thickBot="1" x14ac:dyDescent="0.35">
      <c r="B35" s="26"/>
      <c r="C35" s="25" t="s">
        <v>2</v>
      </c>
      <c r="D35" s="43">
        <v>44648</v>
      </c>
    </row>
    <row r="39" spans="2:5" ht="14.4" x14ac:dyDescent="0.25">
      <c r="E39" s="51"/>
    </row>
  </sheetData>
  <mergeCells count="3">
    <mergeCell ref="A2:D2"/>
    <mergeCell ref="B17:C17"/>
    <mergeCell ref="B31:C31"/>
  </mergeCells>
  <pageMargins left="0.19685039370078741" right="0.19685039370078741" top="0.39370078740157483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81874-6D02-4DC5-8B91-56E5282FFDBE}">
  <sheetPr>
    <tabColor theme="0" tint="-0.14999847407452621"/>
  </sheetPr>
  <dimension ref="A1:B31"/>
  <sheetViews>
    <sheetView workbookViewId="0">
      <selection activeCell="F11" sqref="F11"/>
    </sheetView>
  </sheetViews>
  <sheetFormatPr baseColWidth="10" defaultRowHeight="13.2" x14ac:dyDescent="0.25"/>
  <cols>
    <col min="1" max="1" width="18" style="60" customWidth="1"/>
    <col min="2" max="2" width="28.44140625" style="60" customWidth="1"/>
    <col min="3" max="16384" width="11.5546875" style="60"/>
  </cols>
  <sheetData>
    <row r="1" spans="1:2" ht="15.6" x14ac:dyDescent="0.3">
      <c r="A1" s="77" t="s">
        <v>46</v>
      </c>
      <c r="B1" s="77"/>
    </row>
    <row r="2" spans="1:2" x14ac:dyDescent="0.25">
      <c r="A2" s="61"/>
      <c r="B2" s="61"/>
    </row>
    <row r="3" spans="1:2" ht="16.2" thickBot="1" x14ac:dyDescent="0.35">
      <c r="B3" s="62">
        <f>[1]horaire!$B$2</f>
        <v>2021</v>
      </c>
    </row>
    <row r="4" spans="1:2" ht="13.8" thickBot="1" x14ac:dyDescent="0.3">
      <c r="A4" s="63"/>
      <c r="B4" s="64" t="s">
        <v>47</v>
      </c>
    </row>
    <row r="5" spans="1:2" ht="13.8" thickBot="1" x14ac:dyDescent="0.3">
      <c r="A5" s="65" t="s">
        <v>48</v>
      </c>
      <c r="B5" s="67">
        <f>DATE(An,1,1)</f>
        <v>44197</v>
      </c>
    </row>
    <row r="6" spans="1:2" ht="13.8" thickBot="1" x14ac:dyDescent="0.3">
      <c r="A6" s="66" t="s">
        <v>49</v>
      </c>
      <c r="B6" s="68">
        <f>DATE(An,IF((25-MOD((11*MOD(An-1900,19)+4-INT((7*MOD(An-1900,19)+1)/19)),29)-MOD(An-1900+INT((An-1900)/4)+31-MOD((11*MOD(An-1900,19)+4-INT((7*MOD(An-1900,19)+1)/19)),29),7))&gt;0,4,3),IF((25-MOD((11*MOD(An-1900,19)+4-INT((7*MOD(An-1900,19)+1)/19)),29)-MOD(An-1900+INT((An-1900)/4)+31-MOD((11*MOD(An-1900,19)+4-INT((7*MOD(An-1900,19)+1)/19)),29),7))&gt;0,(25-MOD((11*MOD(An-1900,19)+4-INT((7*MOD(An-1900,19)+1)/19)),29)-MOD(An-1900+INT((An-1900)/4)+31-MOD((11*MOD(An-1900,19)+4-INT((7*MOD(An-1900,19)+1)/19)),29),7)),31+(25-MOD((11*MOD(An-1900,19)+4-INT((7*MOD(An-1900,19)+1)/19)),29)-MOD(An-1900+INT((An-1900)/4)+31-MOD((11*MOD(An-1900,19)+4-INT((7*MOD(An-1900,19)+1)/19)),29),7))))</f>
        <v>44290</v>
      </c>
    </row>
    <row r="7" spans="1:2" ht="13.8" thickBot="1" x14ac:dyDescent="0.3">
      <c r="A7" s="66" t="s">
        <v>50</v>
      </c>
      <c r="B7" s="68">
        <f>Pâques+1</f>
        <v>44291</v>
      </c>
    </row>
    <row r="8" spans="1:2" ht="13.8" thickBot="1" x14ac:dyDescent="0.3">
      <c r="A8" s="66" t="s">
        <v>51</v>
      </c>
      <c r="B8" s="68">
        <f>DATE(An,5,1)</f>
        <v>44317</v>
      </c>
    </row>
    <row r="9" spans="1:2" ht="13.8" thickBot="1" x14ac:dyDescent="0.3">
      <c r="A9" s="66" t="s">
        <v>52</v>
      </c>
      <c r="B9" s="68">
        <f>DATE(An,5,8)</f>
        <v>44324</v>
      </c>
    </row>
    <row r="10" spans="1:2" ht="13.8" thickBot="1" x14ac:dyDescent="0.3">
      <c r="A10" s="66" t="s">
        <v>21</v>
      </c>
      <c r="B10" s="68">
        <f>Pâques+39</f>
        <v>44329</v>
      </c>
    </row>
    <row r="11" spans="1:2" ht="13.8" thickBot="1" x14ac:dyDescent="0.3">
      <c r="A11" s="66" t="s">
        <v>53</v>
      </c>
      <c r="B11" s="68">
        <f>Pâques+50</f>
        <v>44340</v>
      </c>
    </row>
    <row r="12" spans="1:2" ht="13.8" thickBot="1" x14ac:dyDescent="0.3">
      <c r="A12" s="66" t="s">
        <v>54</v>
      </c>
      <c r="B12" s="68">
        <f>DATE(An,7,14)</f>
        <v>44391</v>
      </c>
    </row>
    <row r="13" spans="1:2" ht="13.8" thickBot="1" x14ac:dyDescent="0.3">
      <c r="A13" s="66" t="s">
        <v>55</v>
      </c>
      <c r="B13" s="68">
        <f>DATE(An,8,15)</f>
        <v>44423</v>
      </c>
    </row>
    <row r="14" spans="1:2" ht="13.8" thickBot="1" x14ac:dyDescent="0.3">
      <c r="A14" s="66" t="s">
        <v>16</v>
      </c>
      <c r="B14" s="68">
        <f>DATE(An,11,1)</f>
        <v>44501</v>
      </c>
    </row>
    <row r="15" spans="1:2" ht="13.8" thickBot="1" x14ac:dyDescent="0.3">
      <c r="A15" s="66" t="s">
        <v>56</v>
      </c>
      <c r="B15" s="68">
        <f>DATE(An,11,11)</f>
        <v>44511</v>
      </c>
    </row>
    <row r="16" spans="1:2" ht="13.8" thickBot="1" x14ac:dyDescent="0.3">
      <c r="A16" s="66" t="s">
        <v>19</v>
      </c>
      <c r="B16" s="68">
        <f>DATE(An,12,25)</f>
        <v>44555</v>
      </c>
    </row>
    <row r="18" spans="1:2" ht="16.2" thickBot="1" x14ac:dyDescent="0.35">
      <c r="B18" s="62">
        <f>An+1</f>
        <v>2022</v>
      </c>
    </row>
    <row r="19" spans="1:2" ht="13.8" thickBot="1" x14ac:dyDescent="0.3">
      <c r="A19" s="63"/>
      <c r="B19" s="64" t="s">
        <v>47</v>
      </c>
    </row>
    <row r="20" spans="1:2" ht="13.8" thickBot="1" x14ac:dyDescent="0.3">
      <c r="A20" s="65" t="s">
        <v>48</v>
      </c>
      <c r="B20" s="67">
        <f>DATE($B$18,1,1)</f>
        <v>44562</v>
      </c>
    </row>
    <row r="21" spans="1:2" ht="13.8" thickBot="1" x14ac:dyDescent="0.3">
      <c r="A21" s="66" t="s">
        <v>49</v>
      </c>
      <c r="B21" s="68">
        <f>DATE($B$18,IF((25-MOD((11*MOD($B$18-1900,19)+4-INT((7*MOD($B$18-1900,19)+1)/19)),29)-MOD($B$18-1900+INT(($B$18-1900)/4)+31-MOD((11*MOD($B$18-1900,19)+4-INT((7*MOD($B$18-1900,19)+1)/19)),29),7))&gt;0,4,3),IF((25-MOD((11*MOD($B$18-1900,19)+4-INT((7*MOD($B$18-1900,19)+1)/19)),29)-MOD($B$18-1900+INT(($B$18-1900)/4)+31-MOD((11*MOD($B$18-1900,19)+4-INT((7*MOD($B$18-1900,19)+1)/19)),29),7))&gt;0,(25-MOD((11*MOD($B$18-1900,19)+4-INT((7*MOD($B$18-1900,19)+1)/19)),29)-MOD($B$18-1900+INT(($B$18-1900)/4)+31-MOD((11*MOD($B$18-1900,19)+4-INT((7*MOD($B$18-1900,19)+1)/19)),29),7)),31+(25-MOD((11*MOD($B$18-1900,19)+4-INT((7*MOD($B$18-1900,19)+1)/19)),29)-MOD($B$18-1900+INT(($B$18-1900)/4)+31-MOD((11*MOD($B$18-1900,19)+4-INT((7*MOD($B$18-1900,19)+1)/19)),29),7))))</f>
        <v>44668</v>
      </c>
    </row>
    <row r="22" spans="1:2" ht="13.8" thickBot="1" x14ac:dyDescent="0.3">
      <c r="A22" s="66" t="s">
        <v>50</v>
      </c>
      <c r="B22" s="68">
        <f>$B$21+1</f>
        <v>44669</v>
      </c>
    </row>
    <row r="23" spans="1:2" ht="13.8" thickBot="1" x14ac:dyDescent="0.3">
      <c r="A23" s="66" t="s">
        <v>51</v>
      </c>
      <c r="B23" s="68">
        <f>DATE($B$18,5,1)</f>
        <v>44682</v>
      </c>
    </row>
    <row r="24" spans="1:2" ht="13.8" thickBot="1" x14ac:dyDescent="0.3">
      <c r="A24" s="66" t="s">
        <v>52</v>
      </c>
      <c r="B24" s="68">
        <f>DATE($B$18,5,8)</f>
        <v>44689</v>
      </c>
    </row>
    <row r="25" spans="1:2" ht="13.8" thickBot="1" x14ac:dyDescent="0.3">
      <c r="A25" s="66" t="s">
        <v>21</v>
      </c>
      <c r="B25" s="68">
        <f>$B$22+39</f>
        <v>44708</v>
      </c>
    </row>
    <row r="26" spans="1:2" ht="13.8" thickBot="1" x14ac:dyDescent="0.3">
      <c r="A26" s="66" t="s">
        <v>53</v>
      </c>
      <c r="B26" s="68">
        <f>$B$21+50</f>
        <v>44718</v>
      </c>
    </row>
    <row r="27" spans="1:2" ht="13.8" thickBot="1" x14ac:dyDescent="0.3">
      <c r="A27" s="66" t="s">
        <v>54</v>
      </c>
      <c r="B27" s="68">
        <f>DATE($B$18,7,14)</f>
        <v>44756</v>
      </c>
    </row>
    <row r="28" spans="1:2" ht="13.8" thickBot="1" x14ac:dyDescent="0.3">
      <c r="A28" s="66" t="s">
        <v>55</v>
      </c>
      <c r="B28" s="68">
        <f>DATE($B$18,8,15)</f>
        <v>44788</v>
      </c>
    </row>
    <row r="29" spans="1:2" ht="13.8" thickBot="1" x14ac:dyDescent="0.3">
      <c r="A29" s="66" t="s">
        <v>16</v>
      </c>
      <c r="B29" s="68">
        <f>DATE($B$18,11,1)</f>
        <v>44866</v>
      </c>
    </row>
    <row r="30" spans="1:2" ht="13.8" thickBot="1" x14ac:dyDescent="0.3">
      <c r="A30" s="66" t="s">
        <v>56</v>
      </c>
      <c r="B30" s="68">
        <f>DATE($B$18,11,11)</f>
        <v>44876</v>
      </c>
    </row>
    <row r="31" spans="1:2" ht="13.8" thickBot="1" x14ac:dyDescent="0.3">
      <c r="A31" s="66" t="s">
        <v>19</v>
      </c>
      <c r="B31" s="68">
        <f>DATE($B$18,12,25)</f>
        <v>44920</v>
      </c>
    </row>
  </sheetData>
  <mergeCells count="1">
    <mergeCell ref="A1:B1"/>
  </mergeCells>
  <pageMargins left="0.39370078740157483" right="0.39370078740157483" top="0.39370078740157483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1F23-6205-475A-8DB3-0611E89F0305}">
  <sheetPr>
    <tabColor rgb="FFFF0000"/>
  </sheetPr>
  <dimension ref="A1:L12"/>
  <sheetViews>
    <sheetView workbookViewId="0">
      <selection activeCell="B21" sqref="B21"/>
    </sheetView>
  </sheetViews>
  <sheetFormatPr baseColWidth="10" defaultRowHeight="14.4" x14ac:dyDescent="0.3"/>
  <cols>
    <col min="2" max="2" width="104.33203125" customWidth="1"/>
  </cols>
  <sheetData>
    <row r="1" spans="1:12" ht="15" thickBot="1" x14ac:dyDescent="0.35"/>
    <row r="2" spans="1:12" ht="15" thickBot="1" x14ac:dyDescent="0.35">
      <c r="A2" s="58" t="s">
        <v>36</v>
      </c>
      <c r="B2" s="58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thickBot="1" x14ac:dyDescent="0.35">
      <c r="A3" s="24" t="s">
        <v>34</v>
      </c>
      <c r="B3" s="24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thickBot="1" x14ac:dyDescent="0.35">
      <c r="A4" s="20" t="s">
        <v>38</v>
      </c>
      <c r="B4" s="20" t="s">
        <v>35</v>
      </c>
    </row>
    <row r="5" spans="1:12" ht="15" thickBot="1" x14ac:dyDescent="0.35">
      <c r="A5" s="20" t="s">
        <v>40</v>
      </c>
      <c r="B5" s="20" t="s">
        <v>41</v>
      </c>
    </row>
    <row r="6" spans="1:12" ht="15" thickBot="1" x14ac:dyDescent="0.35">
      <c r="A6" s="20" t="s">
        <v>42</v>
      </c>
      <c r="B6" s="20" t="s">
        <v>43</v>
      </c>
    </row>
    <row r="7" spans="1:12" ht="15" thickBot="1" x14ac:dyDescent="0.35">
      <c r="A7" s="20" t="s">
        <v>44</v>
      </c>
      <c r="B7" s="20" t="s">
        <v>45</v>
      </c>
    </row>
    <row r="8" spans="1:12" ht="15" thickBot="1" x14ac:dyDescent="0.35">
      <c r="A8" s="20"/>
      <c r="B8" s="20"/>
    </row>
    <row r="9" spans="1:12" ht="15" thickBot="1" x14ac:dyDescent="0.35">
      <c r="A9" s="20"/>
      <c r="B9" s="20"/>
    </row>
    <row r="10" spans="1:12" ht="15" thickBot="1" x14ac:dyDescent="0.35">
      <c r="A10" s="20"/>
      <c r="B10" s="20"/>
    </row>
    <row r="11" spans="1:12" ht="15" thickBot="1" x14ac:dyDescent="0.35">
      <c r="A11" s="20"/>
      <c r="B11" s="20"/>
    </row>
    <row r="12" spans="1:12" ht="15" thickBot="1" x14ac:dyDescent="0.35">
      <c r="A12" s="20"/>
      <c r="B12" s="2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1Vente</vt:lpstr>
      <vt:lpstr>TMCV</vt:lpstr>
      <vt:lpstr>TVente</vt:lpstr>
      <vt:lpstr>CoFrancais</vt:lpstr>
      <vt:lpstr>CoMaths</vt:lpstr>
      <vt:lpstr>Orientation</vt:lpstr>
      <vt:lpstr>scol</vt:lpstr>
      <vt:lpstr>feries</vt:lpstr>
      <vt:lpstr>formules</vt:lpstr>
      <vt:lpstr>feries!An</vt:lpstr>
      <vt:lpstr>An</vt:lpstr>
      <vt:lpstr>Fériés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</dc:creator>
  <cp:lastModifiedBy>marc willard</cp:lastModifiedBy>
  <cp:lastPrinted>2021-09-11T22:11:40Z</cp:lastPrinted>
  <dcterms:created xsi:type="dcterms:W3CDTF">2021-09-07T10:32:56Z</dcterms:created>
  <dcterms:modified xsi:type="dcterms:W3CDTF">2021-09-11T22:13:18Z</dcterms:modified>
</cp:coreProperties>
</file>