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Jean-Luc\Downloads\"/>
    </mc:Choice>
  </mc:AlternateContent>
  <bookViews>
    <workbookView xWindow="0" yWindow="0" windowWidth="25860" windowHeight="11520"/>
  </bookViews>
  <sheets>
    <sheet name="Damas_4" sheetId="6" r:id="rId1"/>
    <sheet name="Fériés" sheetId="4" r:id="rId2"/>
  </sheets>
  <definedNames>
    <definedName name="Fériés" localSheetId="0">Fériés!$B$2:$B$15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6" l="1"/>
  <c r="I9" i="6" l="1"/>
  <c r="I10" i="6"/>
  <c r="I11" i="6"/>
  <c r="I12" i="6"/>
  <c r="I13" i="6"/>
  <c r="E9" i="6"/>
  <c r="E10" i="6"/>
  <c r="E11" i="6"/>
  <c r="E12" i="6"/>
  <c r="E13" i="6"/>
  <c r="F9" i="6"/>
  <c r="F10" i="6"/>
  <c r="F11" i="6"/>
  <c r="F12" i="6"/>
  <c r="F13" i="6"/>
  <c r="G8" i="6"/>
  <c r="G9" i="6"/>
  <c r="G10" i="6"/>
  <c r="G11" i="6"/>
  <c r="G12" i="6"/>
  <c r="G13" i="6"/>
  <c r="Q13" i="6"/>
  <c r="P13" i="6"/>
  <c r="H13" i="6"/>
  <c r="B13" i="6"/>
  <c r="Q12" i="6"/>
  <c r="P12" i="6"/>
  <c r="H12" i="6"/>
  <c r="B12" i="6"/>
  <c r="Q11" i="6"/>
  <c r="P11" i="6"/>
  <c r="H11" i="6"/>
  <c r="B11" i="6"/>
  <c r="Q10" i="6"/>
  <c r="P10" i="6"/>
  <c r="H10" i="6"/>
  <c r="B10" i="6"/>
  <c r="Q9" i="6"/>
  <c r="P9" i="6"/>
  <c r="H9" i="6"/>
  <c r="B9" i="6"/>
  <c r="Q8" i="6"/>
  <c r="P8" i="6"/>
  <c r="H8" i="6"/>
  <c r="H14" i="6" s="1"/>
  <c r="B8" i="6"/>
  <c r="E8" i="6" s="1"/>
  <c r="A3" i="6"/>
  <c r="F8" i="6" l="1"/>
  <c r="B10" i="4" l="1"/>
  <c r="B2" i="4"/>
  <c r="B15" i="4" s="1"/>
  <c r="B12" i="4" l="1"/>
  <c r="B13" i="4"/>
  <c r="B6" i="4"/>
  <c r="B14" i="4"/>
  <c r="B3" i="4"/>
  <c r="B7" i="4"/>
  <c r="B11" i="4"/>
  <c r="B9" i="4" l="1"/>
  <c r="B5" i="4"/>
  <c r="B8" i="4"/>
  <c r="B4" i="4"/>
</calcChain>
</file>

<file path=xl/sharedStrings.xml><?xml version="1.0" encoding="utf-8"?>
<sst xmlns="http://schemas.openxmlformats.org/spreadsheetml/2006/main" count="35" uniqueCount="35">
  <si>
    <t>Nom et prénom du salarié :</t>
  </si>
  <si>
    <t>Matricule:</t>
  </si>
  <si>
    <t>Date</t>
  </si>
  <si>
    <t>Heure</t>
  </si>
  <si>
    <t>Nombre d'heures</t>
  </si>
  <si>
    <t>Délai</t>
  </si>
  <si>
    <t>Appel</t>
  </si>
  <si>
    <t>Retour</t>
  </si>
  <si>
    <t>Dimanche et jour fériés                       de 05h - 22h</t>
  </si>
  <si>
    <t>Tous les jours       de 22h à 5h</t>
  </si>
  <si>
    <t>Total</t>
  </si>
  <si>
    <t>Signature de l'employé</t>
  </si>
  <si>
    <t>Signature du Chef de Service</t>
  </si>
  <si>
    <t>Signature de la Direction du Service</t>
  </si>
  <si>
    <t>Année</t>
  </si>
  <si>
    <t>Pâques</t>
  </si>
  <si>
    <t>lundi Pâques</t>
  </si>
  <si>
    <t>Ascension</t>
  </si>
  <si>
    <t>Pentecôte</t>
  </si>
  <si>
    <t>Lundi de Pentecôte</t>
  </si>
  <si>
    <t>noël</t>
  </si>
  <si>
    <t>Férié</t>
  </si>
  <si>
    <t>Lundi à Vendredi de 05h - 07h + 18h - 22h + Samedis entre 5h-22h</t>
  </si>
  <si>
    <r>
      <t>Zne L2:L15 nommée "</t>
    </r>
    <r>
      <rPr>
        <b/>
        <sz val="10"/>
        <color rgb="FFFF0000"/>
        <rFont val="Arial"/>
        <family val="2"/>
      </rPr>
      <t>Fériés</t>
    </r>
    <r>
      <rPr>
        <sz val="10"/>
        <rFont val="Arial"/>
        <family val="2"/>
      </rPr>
      <t>"</t>
    </r>
  </si>
  <si>
    <t>Récapitulatif d'astreintes</t>
  </si>
  <si>
    <t>suivant l'arrêté N°1095 DIPAC du 5 juillet 2012</t>
  </si>
  <si>
    <t>et séparation en 2 zones de cellules fusionnées</t>
  </si>
  <si>
    <t>et qui sert pour les formules en E et F</t>
  </si>
  <si>
    <t>• En A3 concaténation pour éviter d'avoir à changer la période à chaque changement de tableau (prend en compte les dates mini et maxi de la zone A8-A13</t>
  </si>
  <si>
    <t>•• Suppression des fusions de cellules et augmentation de la hauteur de lignes pour compenser</t>
  </si>
  <si>
    <t xml:space="preserve">••• Suppression des fusions des colonnes A-B pour créer une colonne qui indique si le jour en A est férié grace au tableau du feuillet "Fériés" </t>
  </si>
  <si>
    <t>•••• Pour les formules j'ai considéré que les horaires entrés en C et D sont compris dans les périodes considérées - à préciser si ce n'est pas toujours le cas.</t>
  </si>
  <si>
    <t>Voir les formules modifiées sur les 3 colonnes E, F, G</t>
  </si>
  <si>
    <t>••••• En colonne I (I8:I13) une formule qui indique que les horaires entés sont incompatibles avec le jour en colonne A</t>
  </si>
  <si>
    <t>C'est complété par une MFC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</si>
</sst>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h:mm;@"/>
    <numFmt numFmtId="165" formatCode="ddd\ dd\-mmm"/>
    <numFmt numFmtId="166" formatCode="[h]:mm"/>
    <numFmt numFmtId="167" formatCode="[$-F400]h:mm:ss\ AM/PM"/>
    <numFmt numFmtId="168" formatCode="_-* #,##0.00000000\ _€_-;\-* #,##0.00000000\ _€_-;_-* &quot;-&quot;??\ _€_-;_-@_-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7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00B05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/>
    <xf numFmtId="16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0" fontId="0" fillId="0" borderId="0" xfId="0" applyFont="1"/>
    <xf numFmtId="43" fontId="0" fillId="0" borderId="0" xfId="1" applyNumberFormat="1" applyFont="1"/>
    <xf numFmtId="43" fontId="0" fillId="0" borderId="0" xfId="1" applyFont="1"/>
    <xf numFmtId="168" fontId="0" fillId="0" borderId="0" xfId="0" applyNumberFormat="1"/>
    <xf numFmtId="167" fontId="0" fillId="0" borderId="0" xfId="1" applyNumberFormat="1" applyFont="1"/>
    <xf numFmtId="2" fontId="0" fillId="0" borderId="14" xfId="0" applyNumberForma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165" fontId="0" fillId="0" borderId="14" xfId="0" applyNumberFormat="1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horizontal="center" vertical="center" wrapText="1"/>
      <protection locked="0"/>
    </xf>
    <xf numFmtId="20" fontId="0" fillId="0" borderId="14" xfId="0" applyNumberForma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0" fontId="5" fillId="0" borderId="0" xfId="0" applyFont="1" applyAlignment="1">
      <alignment horizontal="left" vertical="center" wrapText="1"/>
    </xf>
    <xf numFmtId="168" fontId="1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textRotation="255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131884</xdr:colOff>
      <xdr:row>1</xdr:row>
      <xdr:rowOff>14654</xdr:rowOff>
    </xdr:from>
    <xdr:to>
      <xdr:col>10</xdr:col>
      <xdr:colOff>754673</xdr:colOff>
      <xdr:row>4</xdr:row>
      <xdr:rowOff>124558</xdr:rowOff>
    </xdr:to>
    <xdr:sp macro="" textlink="">
      <xdr:nvSpPr>
        <xdr:cNvPr id="2" name="ZoneTexte 1"/>
        <xdr:cNvSpPr txBox="1"/>
      </xdr:nvSpPr>
      <xdr:spPr>
        <a:xfrm>
          <a:off x="10147788" y="183173"/>
          <a:ext cx="1289539" cy="61546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Changer l'année en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B1 du feuillet Fériés</a:t>
          </a:r>
          <a:endParaRPr lang="fr-FR">
            <a:effectLst/>
          </a:endParaRPr>
        </a:p>
      </xdr:txBody>
    </xdr:sp>
    <xdr:clientData/>
  </xdr:twoCellAnchor>
  <xdr:twoCellAnchor editAs="oneCell">
    <xdr:from>
      <xdr:col>8</xdr:col>
      <xdr:colOff>271098</xdr:colOff>
      <xdr:row>8</xdr:row>
      <xdr:rowOff>43962</xdr:rowOff>
    </xdr:from>
    <xdr:to>
      <xdr:col>15</xdr:col>
      <xdr:colOff>30080</xdr:colOff>
      <xdr:row>23</xdr:row>
      <xdr:rowOff>9096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7463" y="1516674"/>
          <a:ext cx="5561905" cy="3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zoomScalePageLayoutView="130" workbookViewId="0">
      <selection activeCell="I25" sqref="I25"/>
    </sheetView>
  </sheetViews>
  <sheetFormatPr baseColWidth="10" defaultColWidth="11.5703125" defaultRowHeight="12.75" x14ac:dyDescent="0.2"/>
  <cols>
    <col min="1" max="1" width="20.42578125" customWidth="1"/>
    <col min="2" max="2" width="3.140625" customWidth="1"/>
    <col min="3" max="3" width="7.140625" customWidth="1"/>
    <col min="4" max="4" width="6.7109375" bestFit="1" customWidth="1"/>
    <col min="5" max="5" width="31.42578125" customWidth="1"/>
    <col min="6" max="6" width="22.140625" customWidth="1"/>
    <col min="7" max="7" width="16.85546875" customWidth="1"/>
    <col min="8" max="8" width="23" customWidth="1"/>
    <col min="9" max="9" width="19.28515625" customWidth="1"/>
    <col min="10" max="10" width="10" customWidth="1"/>
    <col min="254" max="254" width="11.85546875" customWidth="1"/>
    <col min="255" max="255" width="12.140625" customWidth="1"/>
    <col min="256" max="256" width="7.140625" customWidth="1"/>
    <col min="257" max="257" width="6.7109375" bestFit="1" customWidth="1"/>
    <col min="258" max="258" width="31.42578125" customWidth="1"/>
    <col min="259" max="259" width="22.140625" customWidth="1"/>
    <col min="260" max="260" width="16.85546875" customWidth="1"/>
    <col min="510" max="510" width="11.85546875" customWidth="1"/>
    <col min="511" max="511" width="12.140625" customWidth="1"/>
    <col min="512" max="512" width="7.140625" customWidth="1"/>
    <col min="513" max="513" width="6.7109375" bestFit="1" customWidth="1"/>
    <col min="514" max="514" width="31.42578125" customWidth="1"/>
    <col min="515" max="515" width="22.140625" customWidth="1"/>
    <col min="516" max="516" width="16.85546875" customWidth="1"/>
    <col min="766" max="766" width="11.85546875" customWidth="1"/>
    <col min="767" max="767" width="12.140625" customWidth="1"/>
    <col min="768" max="768" width="7.140625" customWidth="1"/>
    <col min="769" max="769" width="6.7109375" bestFit="1" customWidth="1"/>
    <col min="770" max="770" width="31.42578125" customWidth="1"/>
    <col min="771" max="771" width="22.140625" customWidth="1"/>
    <col min="772" max="772" width="16.85546875" customWidth="1"/>
    <col min="1022" max="1022" width="11.85546875" customWidth="1"/>
    <col min="1023" max="1023" width="12.140625" customWidth="1"/>
    <col min="1024" max="1024" width="7.140625" customWidth="1"/>
    <col min="1025" max="1025" width="6.7109375" bestFit="1" customWidth="1"/>
    <col min="1026" max="1026" width="31.42578125" customWidth="1"/>
    <col min="1027" max="1027" width="22.140625" customWidth="1"/>
    <col min="1028" max="1028" width="16.85546875" customWidth="1"/>
    <col min="1278" max="1278" width="11.85546875" customWidth="1"/>
    <col min="1279" max="1279" width="12.140625" customWidth="1"/>
    <col min="1280" max="1280" width="7.140625" customWidth="1"/>
    <col min="1281" max="1281" width="6.7109375" bestFit="1" customWidth="1"/>
    <col min="1282" max="1282" width="31.42578125" customWidth="1"/>
    <col min="1283" max="1283" width="22.140625" customWidth="1"/>
    <col min="1284" max="1284" width="16.85546875" customWidth="1"/>
    <col min="1534" max="1534" width="11.85546875" customWidth="1"/>
    <col min="1535" max="1535" width="12.140625" customWidth="1"/>
    <col min="1536" max="1536" width="7.140625" customWidth="1"/>
    <col min="1537" max="1537" width="6.7109375" bestFit="1" customWidth="1"/>
    <col min="1538" max="1538" width="31.42578125" customWidth="1"/>
    <col min="1539" max="1539" width="22.140625" customWidth="1"/>
    <col min="1540" max="1540" width="16.85546875" customWidth="1"/>
    <col min="1790" max="1790" width="11.85546875" customWidth="1"/>
    <col min="1791" max="1791" width="12.140625" customWidth="1"/>
    <col min="1792" max="1792" width="7.140625" customWidth="1"/>
    <col min="1793" max="1793" width="6.7109375" bestFit="1" customWidth="1"/>
    <col min="1794" max="1794" width="31.42578125" customWidth="1"/>
    <col min="1795" max="1795" width="22.140625" customWidth="1"/>
    <col min="1796" max="1796" width="16.85546875" customWidth="1"/>
    <col min="2046" max="2046" width="11.85546875" customWidth="1"/>
    <col min="2047" max="2047" width="12.140625" customWidth="1"/>
    <col min="2048" max="2048" width="7.140625" customWidth="1"/>
    <col min="2049" max="2049" width="6.7109375" bestFit="1" customWidth="1"/>
    <col min="2050" max="2050" width="31.42578125" customWidth="1"/>
    <col min="2051" max="2051" width="22.140625" customWidth="1"/>
    <col min="2052" max="2052" width="16.85546875" customWidth="1"/>
    <col min="2302" max="2302" width="11.85546875" customWidth="1"/>
    <col min="2303" max="2303" width="12.140625" customWidth="1"/>
    <col min="2304" max="2304" width="7.140625" customWidth="1"/>
    <col min="2305" max="2305" width="6.7109375" bestFit="1" customWidth="1"/>
    <col min="2306" max="2306" width="31.42578125" customWidth="1"/>
    <col min="2307" max="2307" width="22.140625" customWidth="1"/>
    <col min="2308" max="2308" width="16.85546875" customWidth="1"/>
    <col min="2558" max="2558" width="11.85546875" customWidth="1"/>
    <col min="2559" max="2559" width="12.140625" customWidth="1"/>
    <col min="2560" max="2560" width="7.140625" customWidth="1"/>
    <col min="2561" max="2561" width="6.7109375" bestFit="1" customWidth="1"/>
    <col min="2562" max="2562" width="31.42578125" customWidth="1"/>
    <col min="2563" max="2563" width="22.140625" customWidth="1"/>
    <col min="2564" max="2564" width="16.85546875" customWidth="1"/>
    <col min="2814" max="2814" width="11.85546875" customWidth="1"/>
    <col min="2815" max="2815" width="12.140625" customWidth="1"/>
    <col min="2816" max="2816" width="7.140625" customWidth="1"/>
    <col min="2817" max="2817" width="6.7109375" bestFit="1" customWidth="1"/>
    <col min="2818" max="2818" width="31.42578125" customWidth="1"/>
    <col min="2819" max="2819" width="22.140625" customWidth="1"/>
    <col min="2820" max="2820" width="16.85546875" customWidth="1"/>
    <col min="3070" max="3070" width="11.85546875" customWidth="1"/>
    <col min="3071" max="3071" width="12.140625" customWidth="1"/>
    <col min="3072" max="3072" width="7.140625" customWidth="1"/>
    <col min="3073" max="3073" width="6.7109375" bestFit="1" customWidth="1"/>
    <col min="3074" max="3074" width="31.42578125" customWidth="1"/>
    <col min="3075" max="3075" width="22.140625" customWidth="1"/>
    <col min="3076" max="3076" width="16.85546875" customWidth="1"/>
    <col min="3326" max="3326" width="11.85546875" customWidth="1"/>
    <col min="3327" max="3327" width="12.140625" customWidth="1"/>
    <col min="3328" max="3328" width="7.140625" customWidth="1"/>
    <col min="3329" max="3329" width="6.7109375" bestFit="1" customWidth="1"/>
    <col min="3330" max="3330" width="31.42578125" customWidth="1"/>
    <col min="3331" max="3331" width="22.140625" customWidth="1"/>
    <col min="3332" max="3332" width="16.85546875" customWidth="1"/>
    <col min="3582" max="3582" width="11.85546875" customWidth="1"/>
    <col min="3583" max="3583" width="12.140625" customWidth="1"/>
    <col min="3584" max="3584" width="7.140625" customWidth="1"/>
    <col min="3585" max="3585" width="6.7109375" bestFit="1" customWidth="1"/>
    <col min="3586" max="3586" width="31.42578125" customWidth="1"/>
    <col min="3587" max="3587" width="22.140625" customWidth="1"/>
    <col min="3588" max="3588" width="16.85546875" customWidth="1"/>
    <col min="3838" max="3838" width="11.85546875" customWidth="1"/>
    <col min="3839" max="3839" width="12.140625" customWidth="1"/>
    <col min="3840" max="3840" width="7.140625" customWidth="1"/>
    <col min="3841" max="3841" width="6.7109375" bestFit="1" customWidth="1"/>
    <col min="3842" max="3842" width="31.42578125" customWidth="1"/>
    <col min="3843" max="3843" width="22.140625" customWidth="1"/>
    <col min="3844" max="3844" width="16.85546875" customWidth="1"/>
    <col min="4094" max="4094" width="11.85546875" customWidth="1"/>
    <col min="4095" max="4095" width="12.140625" customWidth="1"/>
    <col min="4096" max="4096" width="7.140625" customWidth="1"/>
    <col min="4097" max="4097" width="6.7109375" bestFit="1" customWidth="1"/>
    <col min="4098" max="4098" width="31.42578125" customWidth="1"/>
    <col min="4099" max="4099" width="22.140625" customWidth="1"/>
    <col min="4100" max="4100" width="16.85546875" customWidth="1"/>
    <col min="4350" max="4350" width="11.85546875" customWidth="1"/>
    <col min="4351" max="4351" width="12.140625" customWidth="1"/>
    <col min="4352" max="4352" width="7.140625" customWidth="1"/>
    <col min="4353" max="4353" width="6.7109375" bestFit="1" customWidth="1"/>
    <col min="4354" max="4354" width="31.42578125" customWidth="1"/>
    <col min="4355" max="4355" width="22.140625" customWidth="1"/>
    <col min="4356" max="4356" width="16.85546875" customWidth="1"/>
    <col min="4606" max="4606" width="11.85546875" customWidth="1"/>
    <col min="4607" max="4607" width="12.140625" customWidth="1"/>
    <col min="4608" max="4608" width="7.140625" customWidth="1"/>
    <col min="4609" max="4609" width="6.7109375" bestFit="1" customWidth="1"/>
    <col min="4610" max="4610" width="31.42578125" customWidth="1"/>
    <col min="4611" max="4611" width="22.140625" customWidth="1"/>
    <col min="4612" max="4612" width="16.85546875" customWidth="1"/>
    <col min="4862" max="4862" width="11.85546875" customWidth="1"/>
    <col min="4863" max="4863" width="12.140625" customWidth="1"/>
    <col min="4864" max="4864" width="7.140625" customWidth="1"/>
    <col min="4865" max="4865" width="6.7109375" bestFit="1" customWidth="1"/>
    <col min="4866" max="4866" width="31.42578125" customWidth="1"/>
    <col min="4867" max="4867" width="22.140625" customWidth="1"/>
    <col min="4868" max="4868" width="16.85546875" customWidth="1"/>
    <col min="5118" max="5118" width="11.85546875" customWidth="1"/>
    <col min="5119" max="5119" width="12.140625" customWidth="1"/>
    <col min="5120" max="5120" width="7.140625" customWidth="1"/>
    <col min="5121" max="5121" width="6.7109375" bestFit="1" customWidth="1"/>
    <col min="5122" max="5122" width="31.42578125" customWidth="1"/>
    <col min="5123" max="5123" width="22.140625" customWidth="1"/>
    <col min="5124" max="5124" width="16.85546875" customWidth="1"/>
    <col min="5374" max="5374" width="11.85546875" customWidth="1"/>
    <col min="5375" max="5375" width="12.140625" customWidth="1"/>
    <col min="5376" max="5376" width="7.140625" customWidth="1"/>
    <col min="5377" max="5377" width="6.7109375" bestFit="1" customWidth="1"/>
    <col min="5378" max="5378" width="31.42578125" customWidth="1"/>
    <col min="5379" max="5379" width="22.140625" customWidth="1"/>
    <col min="5380" max="5380" width="16.85546875" customWidth="1"/>
    <col min="5630" max="5630" width="11.85546875" customWidth="1"/>
    <col min="5631" max="5631" width="12.140625" customWidth="1"/>
    <col min="5632" max="5632" width="7.140625" customWidth="1"/>
    <col min="5633" max="5633" width="6.7109375" bestFit="1" customWidth="1"/>
    <col min="5634" max="5634" width="31.42578125" customWidth="1"/>
    <col min="5635" max="5635" width="22.140625" customWidth="1"/>
    <col min="5636" max="5636" width="16.85546875" customWidth="1"/>
    <col min="5886" max="5886" width="11.85546875" customWidth="1"/>
    <col min="5887" max="5887" width="12.140625" customWidth="1"/>
    <col min="5888" max="5888" width="7.140625" customWidth="1"/>
    <col min="5889" max="5889" width="6.7109375" bestFit="1" customWidth="1"/>
    <col min="5890" max="5890" width="31.42578125" customWidth="1"/>
    <col min="5891" max="5891" width="22.140625" customWidth="1"/>
    <col min="5892" max="5892" width="16.85546875" customWidth="1"/>
    <col min="6142" max="6142" width="11.85546875" customWidth="1"/>
    <col min="6143" max="6143" width="12.140625" customWidth="1"/>
    <col min="6144" max="6144" width="7.140625" customWidth="1"/>
    <col min="6145" max="6145" width="6.7109375" bestFit="1" customWidth="1"/>
    <col min="6146" max="6146" width="31.42578125" customWidth="1"/>
    <col min="6147" max="6147" width="22.140625" customWidth="1"/>
    <col min="6148" max="6148" width="16.85546875" customWidth="1"/>
    <col min="6398" max="6398" width="11.85546875" customWidth="1"/>
    <col min="6399" max="6399" width="12.140625" customWidth="1"/>
    <col min="6400" max="6400" width="7.140625" customWidth="1"/>
    <col min="6401" max="6401" width="6.7109375" bestFit="1" customWidth="1"/>
    <col min="6402" max="6402" width="31.42578125" customWidth="1"/>
    <col min="6403" max="6403" width="22.140625" customWidth="1"/>
    <col min="6404" max="6404" width="16.85546875" customWidth="1"/>
    <col min="6654" max="6654" width="11.85546875" customWidth="1"/>
    <col min="6655" max="6655" width="12.140625" customWidth="1"/>
    <col min="6656" max="6656" width="7.140625" customWidth="1"/>
    <col min="6657" max="6657" width="6.7109375" bestFit="1" customWidth="1"/>
    <col min="6658" max="6658" width="31.42578125" customWidth="1"/>
    <col min="6659" max="6659" width="22.140625" customWidth="1"/>
    <col min="6660" max="6660" width="16.85546875" customWidth="1"/>
    <col min="6910" max="6910" width="11.85546875" customWidth="1"/>
    <col min="6911" max="6911" width="12.140625" customWidth="1"/>
    <col min="6912" max="6912" width="7.140625" customWidth="1"/>
    <col min="6913" max="6913" width="6.7109375" bestFit="1" customWidth="1"/>
    <col min="6914" max="6914" width="31.42578125" customWidth="1"/>
    <col min="6915" max="6915" width="22.140625" customWidth="1"/>
    <col min="6916" max="6916" width="16.85546875" customWidth="1"/>
    <col min="7166" max="7166" width="11.85546875" customWidth="1"/>
    <col min="7167" max="7167" width="12.140625" customWidth="1"/>
    <col min="7168" max="7168" width="7.140625" customWidth="1"/>
    <col min="7169" max="7169" width="6.7109375" bestFit="1" customWidth="1"/>
    <col min="7170" max="7170" width="31.42578125" customWidth="1"/>
    <col min="7171" max="7171" width="22.140625" customWidth="1"/>
    <col min="7172" max="7172" width="16.85546875" customWidth="1"/>
    <col min="7422" max="7422" width="11.85546875" customWidth="1"/>
    <col min="7423" max="7423" width="12.140625" customWidth="1"/>
    <col min="7424" max="7424" width="7.140625" customWidth="1"/>
    <col min="7425" max="7425" width="6.7109375" bestFit="1" customWidth="1"/>
    <col min="7426" max="7426" width="31.42578125" customWidth="1"/>
    <col min="7427" max="7427" width="22.140625" customWidth="1"/>
    <col min="7428" max="7428" width="16.85546875" customWidth="1"/>
    <col min="7678" max="7678" width="11.85546875" customWidth="1"/>
    <col min="7679" max="7679" width="12.140625" customWidth="1"/>
    <col min="7680" max="7680" width="7.140625" customWidth="1"/>
    <col min="7681" max="7681" width="6.7109375" bestFit="1" customWidth="1"/>
    <col min="7682" max="7682" width="31.42578125" customWidth="1"/>
    <col min="7683" max="7683" width="22.140625" customWidth="1"/>
    <col min="7684" max="7684" width="16.85546875" customWidth="1"/>
    <col min="7934" max="7934" width="11.85546875" customWidth="1"/>
    <col min="7935" max="7935" width="12.140625" customWidth="1"/>
    <col min="7936" max="7936" width="7.140625" customWidth="1"/>
    <col min="7937" max="7937" width="6.7109375" bestFit="1" customWidth="1"/>
    <col min="7938" max="7938" width="31.42578125" customWidth="1"/>
    <col min="7939" max="7939" width="22.140625" customWidth="1"/>
    <col min="7940" max="7940" width="16.85546875" customWidth="1"/>
    <col min="8190" max="8190" width="11.85546875" customWidth="1"/>
    <col min="8191" max="8191" width="12.140625" customWidth="1"/>
    <col min="8192" max="8192" width="7.140625" customWidth="1"/>
    <col min="8193" max="8193" width="6.7109375" bestFit="1" customWidth="1"/>
    <col min="8194" max="8194" width="31.42578125" customWidth="1"/>
    <col min="8195" max="8195" width="22.140625" customWidth="1"/>
    <col min="8196" max="8196" width="16.85546875" customWidth="1"/>
    <col min="8446" max="8446" width="11.85546875" customWidth="1"/>
    <col min="8447" max="8447" width="12.140625" customWidth="1"/>
    <col min="8448" max="8448" width="7.140625" customWidth="1"/>
    <col min="8449" max="8449" width="6.7109375" bestFit="1" customWidth="1"/>
    <col min="8450" max="8450" width="31.42578125" customWidth="1"/>
    <col min="8451" max="8451" width="22.140625" customWidth="1"/>
    <col min="8452" max="8452" width="16.85546875" customWidth="1"/>
    <col min="8702" max="8702" width="11.85546875" customWidth="1"/>
    <col min="8703" max="8703" width="12.140625" customWidth="1"/>
    <col min="8704" max="8704" width="7.140625" customWidth="1"/>
    <col min="8705" max="8705" width="6.7109375" bestFit="1" customWidth="1"/>
    <col min="8706" max="8706" width="31.42578125" customWidth="1"/>
    <col min="8707" max="8707" width="22.140625" customWidth="1"/>
    <col min="8708" max="8708" width="16.85546875" customWidth="1"/>
    <col min="8958" max="8958" width="11.85546875" customWidth="1"/>
    <col min="8959" max="8959" width="12.140625" customWidth="1"/>
    <col min="8960" max="8960" width="7.140625" customWidth="1"/>
    <col min="8961" max="8961" width="6.7109375" bestFit="1" customWidth="1"/>
    <col min="8962" max="8962" width="31.42578125" customWidth="1"/>
    <col min="8963" max="8963" width="22.140625" customWidth="1"/>
    <col min="8964" max="8964" width="16.85546875" customWidth="1"/>
    <col min="9214" max="9214" width="11.85546875" customWidth="1"/>
    <col min="9215" max="9215" width="12.140625" customWidth="1"/>
    <col min="9216" max="9216" width="7.140625" customWidth="1"/>
    <col min="9217" max="9217" width="6.7109375" bestFit="1" customWidth="1"/>
    <col min="9218" max="9218" width="31.42578125" customWidth="1"/>
    <col min="9219" max="9219" width="22.140625" customWidth="1"/>
    <col min="9220" max="9220" width="16.85546875" customWidth="1"/>
    <col min="9470" max="9470" width="11.85546875" customWidth="1"/>
    <col min="9471" max="9471" width="12.140625" customWidth="1"/>
    <col min="9472" max="9472" width="7.140625" customWidth="1"/>
    <col min="9473" max="9473" width="6.7109375" bestFit="1" customWidth="1"/>
    <col min="9474" max="9474" width="31.42578125" customWidth="1"/>
    <col min="9475" max="9475" width="22.140625" customWidth="1"/>
    <col min="9476" max="9476" width="16.85546875" customWidth="1"/>
    <col min="9726" max="9726" width="11.85546875" customWidth="1"/>
    <col min="9727" max="9727" width="12.140625" customWidth="1"/>
    <col min="9728" max="9728" width="7.140625" customWidth="1"/>
    <col min="9729" max="9729" width="6.7109375" bestFit="1" customWidth="1"/>
    <col min="9730" max="9730" width="31.42578125" customWidth="1"/>
    <col min="9731" max="9731" width="22.140625" customWidth="1"/>
    <col min="9732" max="9732" width="16.85546875" customWidth="1"/>
    <col min="9982" max="9982" width="11.85546875" customWidth="1"/>
    <col min="9983" max="9983" width="12.140625" customWidth="1"/>
    <col min="9984" max="9984" width="7.140625" customWidth="1"/>
    <col min="9985" max="9985" width="6.7109375" bestFit="1" customWidth="1"/>
    <col min="9986" max="9986" width="31.42578125" customWidth="1"/>
    <col min="9987" max="9987" width="22.140625" customWidth="1"/>
    <col min="9988" max="9988" width="16.85546875" customWidth="1"/>
    <col min="10238" max="10238" width="11.85546875" customWidth="1"/>
    <col min="10239" max="10239" width="12.140625" customWidth="1"/>
    <col min="10240" max="10240" width="7.140625" customWidth="1"/>
    <col min="10241" max="10241" width="6.7109375" bestFit="1" customWidth="1"/>
    <col min="10242" max="10242" width="31.42578125" customWidth="1"/>
    <col min="10243" max="10243" width="22.140625" customWidth="1"/>
    <col min="10244" max="10244" width="16.85546875" customWidth="1"/>
    <col min="10494" max="10494" width="11.85546875" customWidth="1"/>
    <col min="10495" max="10495" width="12.140625" customWidth="1"/>
    <col min="10496" max="10496" width="7.140625" customWidth="1"/>
    <col min="10497" max="10497" width="6.7109375" bestFit="1" customWidth="1"/>
    <col min="10498" max="10498" width="31.42578125" customWidth="1"/>
    <col min="10499" max="10499" width="22.140625" customWidth="1"/>
    <col min="10500" max="10500" width="16.85546875" customWidth="1"/>
    <col min="10750" max="10750" width="11.85546875" customWidth="1"/>
    <col min="10751" max="10751" width="12.140625" customWidth="1"/>
    <col min="10752" max="10752" width="7.140625" customWidth="1"/>
    <col min="10753" max="10753" width="6.7109375" bestFit="1" customWidth="1"/>
    <col min="10754" max="10754" width="31.42578125" customWidth="1"/>
    <col min="10755" max="10755" width="22.140625" customWidth="1"/>
    <col min="10756" max="10756" width="16.85546875" customWidth="1"/>
    <col min="11006" max="11006" width="11.85546875" customWidth="1"/>
    <col min="11007" max="11007" width="12.140625" customWidth="1"/>
    <col min="11008" max="11008" width="7.140625" customWidth="1"/>
    <col min="11009" max="11009" width="6.7109375" bestFit="1" customWidth="1"/>
    <col min="11010" max="11010" width="31.42578125" customWidth="1"/>
    <col min="11011" max="11011" width="22.140625" customWidth="1"/>
    <col min="11012" max="11012" width="16.85546875" customWidth="1"/>
    <col min="11262" max="11262" width="11.85546875" customWidth="1"/>
    <col min="11263" max="11263" width="12.140625" customWidth="1"/>
    <col min="11264" max="11264" width="7.140625" customWidth="1"/>
    <col min="11265" max="11265" width="6.7109375" bestFit="1" customWidth="1"/>
    <col min="11266" max="11266" width="31.42578125" customWidth="1"/>
    <col min="11267" max="11267" width="22.140625" customWidth="1"/>
    <col min="11268" max="11268" width="16.85546875" customWidth="1"/>
    <col min="11518" max="11518" width="11.85546875" customWidth="1"/>
    <col min="11519" max="11519" width="12.140625" customWidth="1"/>
    <col min="11520" max="11520" width="7.140625" customWidth="1"/>
    <col min="11521" max="11521" width="6.7109375" bestFit="1" customWidth="1"/>
    <col min="11522" max="11522" width="31.42578125" customWidth="1"/>
    <col min="11523" max="11523" width="22.140625" customWidth="1"/>
    <col min="11524" max="11524" width="16.85546875" customWidth="1"/>
    <col min="11774" max="11774" width="11.85546875" customWidth="1"/>
    <col min="11775" max="11775" width="12.140625" customWidth="1"/>
    <col min="11776" max="11776" width="7.140625" customWidth="1"/>
    <col min="11777" max="11777" width="6.7109375" bestFit="1" customWidth="1"/>
    <col min="11778" max="11778" width="31.42578125" customWidth="1"/>
    <col min="11779" max="11779" width="22.140625" customWidth="1"/>
    <col min="11780" max="11780" width="16.85546875" customWidth="1"/>
    <col min="12030" max="12030" width="11.85546875" customWidth="1"/>
    <col min="12031" max="12031" width="12.140625" customWidth="1"/>
    <col min="12032" max="12032" width="7.140625" customWidth="1"/>
    <col min="12033" max="12033" width="6.7109375" bestFit="1" customWidth="1"/>
    <col min="12034" max="12034" width="31.42578125" customWidth="1"/>
    <col min="12035" max="12035" width="22.140625" customWidth="1"/>
    <col min="12036" max="12036" width="16.85546875" customWidth="1"/>
    <col min="12286" max="12286" width="11.85546875" customWidth="1"/>
    <col min="12287" max="12287" width="12.140625" customWidth="1"/>
    <col min="12288" max="12288" width="7.140625" customWidth="1"/>
    <col min="12289" max="12289" width="6.7109375" bestFit="1" customWidth="1"/>
    <col min="12290" max="12290" width="31.42578125" customWidth="1"/>
    <col min="12291" max="12291" width="22.140625" customWidth="1"/>
    <col min="12292" max="12292" width="16.85546875" customWidth="1"/>
    <col min="12542" max="12542" width="11.85546875" customWidth="1"/>
    <col min="12543" max="12543" width="12.140625" customWidth="1"/>
    <col min="12544" max="12544" width="7.140625" customWidth="1"/>
    <col min="12545" max="12545" width="6.7109375" bestFit="1" customWidth="1"/>
    <col min="12546" max="12546" width="31.42578125" customWidth="1"/>
    <col min="12547" max="12547" width="22.140625" customWidth="1"/>
    <col min="12548" max="12548" width="16.85546875" customWidth="1"/>
    <col min="12798" max="12798" width="11.85546875" customWidth="1"/>
    <col min="12799" max="12799" width="12.140625" customWidth="1"/>
    <col min="12800" max="12800" width="7.140625" customWidth="1"/>
    <col min="12801" max="12801" width="6.7109375" bestFit="1" customWidth="1"/>
    <col min="12802" max="12802" width="31.42578125" customWidth="1"/>
    <col min="12803" max="12803" width="22.140625" customWidth="1"/>
    <col min="12804" max="12804" width="16.85546875" customWidth="1"/>
    <col min="13054" max="13054" width="11.85546875" customWidth="1"/>
    <col min="13055" max="13055" width="12.140625" customWidth="1"/>
    <col min="13056" max="13056" width="7.140625" customWidth="1"/>
    <col min="13057" max="13057" width="6.7109375" bestFit="1" customWidth="1"/>
    <col min="13058" max="13058" width="31.42578125" customWidth="1"/>
    <col min="13059" max="13059" width="22.140625" customWidth="1"/>
    <col min="13060" max="13060" width="16.85546875" customWidth="1"/>
    <col min="13310" max="13310" width="11.85546875" customWidth="1"/>
    <col min="13311" max="13311" width="12.140625" customWidth="1"/>
    <col min="13312" max="13312" width="7.140625" customWidth="1"/>
    <col min="13313" max="13313" width="6.7109375" bestFit="1" customWidth="1"/>
    <col min="13314" max="13314" width="31.42578125" customWidth="1"/>
    <col min="13315" max="13315" width="22.140625" customWidth="1"/>
    <col min="13316" max="13316" width="16.85546875" customWidth="1"/>
    <col min="13566" max="13566" width="11.85546875" customWidth="1"/>
    <col min="13567" max="13567" width="12.140625" customWidth="1"/>
    <col min="13568" max="13568" width="7.140625" customWidth="1"/>
    <col min="13569" max="13569" width="6.7109375" bestFit="1" customWidth="1"/>
    <col min="13570" max="13570" width="31.42578125" customWidth="1"/>
    <col min="13571" max="13571" width="22.140625" customWidth="1"/>
    <col min="13572" max="13572" width="16.85546875" customWidth="1"/>
    <col min="13822" max="13822" width="11.85546875" customWidth="1"/>
    <col min="13823" max="13823" width="12.140625" customWidth="1"/>
    <col min="13824" max="13824" width="7.140625" customWidth="1"/>
    <col min="13825" max="13825" width="6.7109375" bestFit="1" customWidth="1"/>
    <col min="13826" max="13826" width="31.42578125" customWidth="1"/>
    <col min="13827" max="13827" width="22.140625" customWidth="1"/>
    <col min="13828" max="13828" width="16.85546875" customWidth="1"/>
    <col min="14078" max="14078" width="11.85546875" customWidth="1"/>
    <col min="14079" max="14079" width="12.140625" customWidth="1"/>
    <col min="14080" max="14080" width="7.140625" customWidth="1"/>
    <col min="14081" max="14081" width="6.7109375" bestFit="1" customWidth="1"/>
    <col min="14082" max="14082" width="31.42578125" customWidth="1"/>
    <col min="14083" max="14083" width="22.140625" customWidth="1"/>
    <col min="14084" max="14084" width="16.85546875" customWidth="1"/>
    <col min="14334" max="14334" width="11.85546875" customWidth="1"/>
    <col min="14335" max="14335" width="12.140625" customWidth="1"/>
    <col min="14336" max="14336" width="7.140625" customWidth="1"/>
    <col min="14337" max="14337" width="6.7109375" bestFit="1" customWidth="1"/>
    <col min="14338" max="14338" width="31.42578125" customWidth="1"/>
    <col min="14339" max="14339" width="22.140625" customWidth="1"/>
    <col min="14340" max="14340" width="16.85546875" customWidth="1"/>
    <col min="14590" max="14590" width="11.85546875" customWidth="1"/>
    <col min="14591" max="14591" width="12.140625" customWidth="1"/>
    <col min="14592" max="14592" width="7.140625" customWidth="1"/>
    <col min="14593" max="14593" width="6.7109375" bestFit="1" customWidth="1"/>
    <col min="14594" max="14594" width="31.42578125" customWidth="1"/>
    <col min="14595" max="14595" width="22.140625" customWidth="1"/>
    <col min="14596" max="14596" width="16.85546875" customWidth="1"/>
    <col min="14846" max="14846" width="11.85546875" customWidth="1"/>
    <col min="14847" max="14847" width="12.140625" customWidth="1"/>
    <col min="14848" max="14848" width="7.140625" customWidth="1"/>
    <col min="14849" max="14849" width="6.7109375" bestFit="1" customWidth="1"/>
    <col min="14850" max="14850" width="31.42578125" customWidth="1"/>
    <col min="14851" max="14851" width="22.140625" customWidth="1"/>
    <col min="14852" max="14852" width="16.85546875" customWidth="1"/>
    <col min="15102" max="15102" width="11.85546875" customWidth="1"/>
    <col min="15103" max="15103" width="12.140625" customWidth="1"/>
    <col min="15104" max="15104" width="7.140625" customWidth="1"/>
    <col min="15105" max="15105" width="6.7109375" bestFit="1" customWidth="1"/>
    <col min="15106" max="15106" width="31.42578125" customWidth="1"/>
    <col min="15107" max="15107" width="22.140625" customWidth="1"/>
    <col min="15108" max="15108" width="16.85546875" customWidth="1"/>
    <col min="15358" max="15358" width="11.85546875" customWidth="1"/>
    <col min="15359" max="15359" width="12.140625" customWidth="1"/>
    <col min="15360" max="15360" width="7.140625" customWidth="1"/>
    <col min="15361" max="15361" width="6.7109375" bestFit="1" customWidth="1"/>
    <col min="15362" max="15362" width="31.42578125" customWidth="1"/>
    <col min="15363" max="15363" width="22.140625" customWidth="1"/>
    <col min="15364" max="15364" width="16.85546875" customWidth="1"/>
    <col min="15614" max="15614" width="11.85546875" customWidth="1"/>
    <col min="15615" max="15615" width="12.140625" customWidth="1"/>
    <col min="15616" max="15616" width="7.140625" customWidth="1"/>
    <col min="15617" max="15617" width="6.7109375" bestFit="1" customWidth="1"/>
    <col min="15618" max="15618" width="31.42578125" customWidth="1"/>
    <col min="15619" max="15619" width="22.140625" customWidth="1"/>
    <col min="15620" max="15620" width="16.85546875" customWidth="1"/>
    <col min="15870" max="15870" width="11.85546875" customWidth="1"/>
    <col min="15871" max="15871" width="12.140625" customWidth="1"/>
    <col min="15872" max="15872" width="7.140625" customWidth="1"/>
    <col min="15873" max="15873" width="6.7109375" bestFit="1" customWidth="1"/>
    <col min="15874" max="15874" width="31.42578125" customWidth="1"/>
    <col min="15875" max="15875" width="22.140625" customWidth="1"/>
    <col min="15876" max="15876" width="16.85546875" customWidth="1"/>
    <col min="16126" max="16126" width="11.85546875" customWidth="1"/>
    <col min="16127" max="16127" width="12.140625" customWidth="1"/>
    <col min="16128" max="16128" width="7.140625" customWidth="1"/>
    <col min="16129" max="16129" width="6.7109375" bestFit="1" customWidth="1"/>
    <col min="16130" max="16130" width="31.42578125" customWidth="1"/>
    <col min="16131" max="16131" width="22.140625" customWidth="1"/>
    <col min="16132" max="16132" width="16.85546875" customWidth="1"/>
  </cols>
  <sheetData>
    <row r="1" spans="1:17" ht="13.5" thickBot="1" x14ac:dyDescent="0.25">
      <c r="A1" s="42" t="s">
        <v>24</v>
      </c>
      <c r="B1" s="43"/>
      <c r="C1" s="43"/>
      <c r="D1" s="43"/>
      <c r="E1" s="43"/>
      <c r="F1" s="43"/>
      <c r="G1" s="43"/>
      <c r="H1" s="44"/>
    </row>
    <row r="2" spans="1:17" ht="13.5" thickBot="1" x14ac:dyDescent="0.25">
      <c r="A2" s="45" t="s">
        <v>0</v>
      </c>
      <c r="B2" s="46"/>
      <c r="C2" s="47"/>
      <c r="D2" s="47"/>
      <c r="E2" s="47"/>
      <c r="F2" s="47"/>
      <c r="G2" s="47"/>
      <c r="H2" s="27" t="s">
        <v>1</v>
      </c>
    </row>
    <row r="3" spans="1:17" ht="13.5" thickBot="1" x14ac:dyDescent="0.25">
      <c r="A3" s="48" t="str">
        <f>"Période du "&amp;TEXT(MIN($A$8:$A$13),"jjjj jj mmm aaaa")&amp;" au "&amp;TEXT(MAX($A$8:$A$13),"jjjj jj mmm aaaa")</f>
        <v>Période du lundi 05 juil 2021 au mercredi 14 juil 2021</v>
      </c>
      <c r="B3" s="49"/>
      <c r="C3" s="49"/>
      <c r="D3" s="49"/>
      <c r="E3" s="49"/>
      <c r="F3" s="49"/>
      <c r="G3" s="50" t="s">
        <v>25</v>
      </c>
      <c r="H3" s="51"/>
    </row>
    <row r="4" spans="1:17" ht="13.5" thickBot="1" x14ac:dyDescent="0.25">
      <c r="A4" s="52" t="s">
        <v>2</v>
      </c>
      <c r="B4" s="55" t="s">
        <v>21</v>
      </c>
      <c r="C4" s="52" t="s">
        <v>3</v>
      </c>
      <c r="D4" s="56"/>
      <c r="E4" s="58" t="s">
        <v>4</v>
      </c>
      <c r="F4" s="59"/>
      <c r="G4" s="60"/>
      <c r="H4" s="64" t="s">
        <v>5</v>
      </c>
    </row>
    <row r="5" spans="1:17" ht="13.5" thickBot="1" x14ac:dyDescent="0.25">
      <c r="A5" s="53"/>
      <c r="B5" s="55"/>
      <c r="C5" s="54"/>
      <c r="D5" s="57"/>
      <c r="E5" s="61"/>
      <c r="F5" s="62"/>
      <c r="G5" s="63"/>
      <c r="H5" s="65"/>
    </row>
    <row r="6" spans="1:17" ht="12.75" customHeight="1" thickBot="1" x14ac:dyDescent="0.25">
      <c r="A6" s="53"/>
      <c r="B6" s="55"/>
      <c r="C6" s="33" t="s">
        <v>6</v>
      </c>
      <c r="D6" s="33" t="s">
        <v>7</v>
      </c>
      <c r="E6" s="35" t="s">
        <v>22</v>
      </c>
      <c r="F6" s="37" t="s">
        <v>8</v>
      </c>
      <c r="G6" s="39" t="s">
        <v>9</v>
      </c>
      <c r="H6" s="65"/>
    </row>
    <row r="7" spans="1:17" ht="11.45" customHeight="1" thickBot="1" x14ac:dyDescent="0.25">
      <c r="A7" s="54"/>
      <c r="B7" s="55"/>
      <c r="C7" s="34"/>
      <c r="D7" s="34"/>
      <c r="E7" s="36"/>
      <c r="F7" s="38"/>
      <c r="G7" s="40"/>
      <c r="H7" s="66"/>
    </row>
    <row r="8" spans="1:17" ht="25.5" customHeight="1" thickBot="1" x14ac:dyDescent="0.25">
      <c r="A8" s="24">
        <v>44382</v>
      </c>
      <c r="B8" s="10" t="str">
        <f t="shared" ref="B8:B13" si="0">IFERROR(IF(VLOOKUP(A8,Fériés,1,FALSE),"F",""),"")</f>
        <v/>
      </c>
      <c r="C8" s="25">
        <v>0.375</v>
      </c>
      <c r="D8" s="25">
        <v>0.41666666666666669</v>
      </c>
      <c r="E8" s="11" t="str">
        <f t="shared" ref="E8:E13" si="1">IF(B8="F","",IF(OR(AND(WEEKDAY(A8,2)&lt;6,C8&lt;D8,C8&gt;=5/24,D8&lt;=7/24),AND(WEEKDAY(A8,2)&lt;6,C8&lt;D8,C8&gt;=18/24,D8&lt;=22/24/24),AND(WEEKDAY(A8,2)=6,C8&lt;D8,C8&gt;=5/24,D8&lt;=22/24)),D8*24-C8*24,""))</f>
        <v/>
      </c>
      <c r="F8" s="30" t="str">
        <f t="shared" ref="F8:F13" si="2">IF(AND(OR(B8="F",WEEKDAY(A8,2)=7),C8&lt;D8,C8&gt;=5/24,D8&gt;5/24,D8&lt;=22/24),D8*24-C8*24,"")</f>
        <v/>
      </c>
      <c r="G8" s="11" t="str">
        <f t="shared" ref="G8:G13" si="3">IF(OR(C8="",D8=""),"",IF(AND(D8&lt;C8,C8&gt;=22/24,D8&lt;=5/24),MOD(D8-C8,1)*24,IF(AND(C8&lt;D8,OR(AND(C8&gt;=22/24,D8&lt;=24/24),AND(C8&gt;=0/24,D8&lt;=5/24))),D8*24-C8*24,"")))</f>
        <v/>
      </c>
      <c r="H8" s="12">
        <f t="shared" ref="H8:H13" si="4">IF(OR(C8="",D8=""),"",IF(C8&lt;D8,D8-C8,MOD(D8-C8,1)))</f>
        <v>4.1666666666666685E-2</v>
      </c>
      <c r="I8" s="29" t="str">
        <f>IF(AND(A8&lt;&gt;"",B8="",E8="",F8="",G8=""),"/!\ jour et horaires incompatibles","")</f>
        <v>/!\ jour et horaires incompatibles</v>
      </c>
      <c r="J8" s="31"/>
      <c r="P8" s="17">
        <f t="shared" ref="P8:Q13" si="5">IF(C8&lt;&gt;"",C8*24,"")</f>
        <v>9</v>
      </c>
      <c r="Q8" s="17">
        <f t="shared" si="5"/>
        <v>10</v>
      </c>
    </row>
    <row r="9" spans="1:17" ht="25.5" customHeight="1" thickBot="1" x14ac:dyDescent="0.25">
      <c r="A9" s="24">
        <v>44388</v>
      </c>
      <c r="B9" s="11" t="str">
        <f t="shared" si="0"/>
        <v/>
      </c>
      <c r="C9" s="25">
        <v>0.30555555555555552</v>
      </c>
      <c r="D9" s="25">
        <v>0.33333333333333331</v>
      </c>
      <c r="E9" s="11" t="str">
        <f t="shared" si="1"/>
        <v/>
      </c>
      <c r="F9" s="11">
        <f t="shared" si="2"/>
        <v>0.66666666666666785</v>
      </c>
      <c r="G9" s="11" t="str">
        <f t="shared" si="3"/>
        <v/>
      </c>
      <c r="H9" s="12">
        <f t="shared" si="4"/>
        <v>2.777777777777779E-2</v>
      </c>
      <c r="I9" s="29" t="str">
        <f t="shared" ref="I9:I13" si="6">IF(AND(A9&lt;&gt;"",B9="",E9="",F9="",G9=""),"/!\ jour et horaires incompatibles","")</f>
        <v/>
      </c>
      <c r="P9" s="17">
        <f t="shared" si="5"/>
        <v>7.3333333333333321</v>
      </c>
      <c r="Q9" s="17">
        <f t="shared" si="5"/>
        <v>8</v>
      </c>
    </row>
    <row r="10" spans="1:17" ht="25.5" customHeight="1" thickBot="1" x14ac:dyDescent="0.25">
      <c r="A10" s="24">
        <v>44388</v>
      </c>
      <c r="B10" s="11" t="str">
        <f t="shared" si="0"/>
        <v/>
      </c>
      <c r="C10" s="25">
        <v>0.44722222222222219</v>
      </c>
      <c r="D10" s="25">
        <v>0.4826388888888889</v>
      </c>
      <c r="E10" s="11" t="str">
        <f t="shared" si="1"/>
        <v/>
      </c>
      <c r="F10" s="11">
        <f t="shared" si="2"/>
        <v>0.85000000000000142</v>
      </c>
      <c r="G10" s="11" t="str">
        <f t="shared" si="3"/>
        <v/>
      </c>
      <c r="H10" s="12">
        <f t="shared" si="4"/>
        <v>3.5416666666666707E-2</v>
      </c>
      <c r="I10" s="29" t="str">
        <f t="shared" si="6"/>
        <v/>
      </c>
      <c r="P10" s="17">
        <f t="shared" si="5"/>
        <v>10.733333333333333</v>
      </c>
      <c r="Q10" s="17">
        <f t="shared" si="5"/>
        <v>11.583333333333334</v>
      </c>
    </row>
    <row r="11" spans="1:17" ht="25.5" customHeight="1" thickBot="1" x14ac:dyDescent="0.25">
      <c r="A11" s="24">
        <v>44388</v>
      </c>
      <c r="B11" s="11" t="str">
        <f t="shared" si="0"/>
        <v/>
      </c>
      <c r="C11" s="25">
        <v>0.53194444444444444</v>
      </c>
      <c r="D11" s="25">
        <v>0.55972222222222223</v>
      </c>
      <c r="E11" s="11" t="str">
        <f t="shared" si="1"/>
        <v/>
      </c>
      <c r="F11" s="11">
        <f t="shared" si="2"/>
        <v>0.66666666666666785</v>
      </c>
      <c r="G11" s="11" t="str">
        <f t="shared" si="3"/>
        <v/>
      </c>
      <c r="H11" s="12">
        <f t="shared" si="4"/>
        <v>2.777777777777779E-2</v>
      </c>
      <c r="I11" s="29" t="str">
        <f t="shared" si="6"/>
        <v/>
      </c>
      <c r="P11" s="17">
        <f t="shared" si="5"/>
        <v>12.766666666666666</v>
      </c>
      <c r="Q11" s="17">
        <f t="shared" si="5"/>
        <v>13.433333333333334</v>
      </c>
    </row>
    <row r="12" spans="1:17" ht="25.5" customHeight="1" thickBot="1" x14ac:dyDescent="0.25">
      <c r="A12" s="24">
        <v>44388</v>
      </c>
      <c r="B12" s="11" t="str">
        <f t="shared" si="0"/>
        <v/>
      </c>
      <c r="C12" s="26">
        <v>0.9375</v>
      </c>
      <c r="D12" s="26">
        <v>8.3333333333333329E-2</v>
      </c>
      <c r="E12" s="11" t="str">
        <f t="shared" si="1"/>
        <v/>
      </c>
      <c r="F12" s="11" t="str">
        <f t="shared" si="2"/>
        <v/>
      </c>
      <c r="G12" s="20">
        <f t="shared" si="3"/>
        <v>3.5000000000000009</v>
      </c>
      <c r="H12" s="21">
        <f t="shared" si="4"/>
        <v>0.14583333333333337</v>
      </c>
      <c r="I12" s="29" t="str">
        <f t="shared" si="6"/>
        <v/>
      </c>
      <c r="P12" s="17">
        <f t="shared" si="5"/>
        <v>22.5</v>
      </c>
      <c r="Q12" s="17">
        <f t="shared" si="5"/>
        <v>2</v>
      </c>
    </row>
    <row r="13" spans="1:17" ht="25.5" customHeight="1" thickBot="1" x14ac:dyDescent="0.25">
      <c r="A13" s="24">
        <v>44391</v>
      </c>
      <c r="B13" s="11" t="str">
        <f t="shared" si="0"/>
        <v>F</v>
      </c>
      <c r="C13" s="26">
        <v>0.27083333333333331</v>
      </c>
      <c r="D13" s="26">
        <v>0.3</v>
      </c>
      <c r="E13" s="11" t="str">
        <f t="shared" si="1"/>
        <v/>
      </c>
      <c r="F13" s="11">
        <f t="shared" si="2"/>
        <v>0.69999999999999929</v>
      </c>
      <c r="G13" s="11" t="str">
        <f t="shared" si="3"/>
        <v/>
      </c>
      <c r="H13" s="21">
        <f t="shared" si="4"/>
        <v>2.9166666666666674E-2</v>
      </c>
      <c r="I13" s="29" t="str">
        <f t="shared" si="6"/>
        <v/>
      </c>
      <c r="P13" s="17">
        <f t="shared" si="5"/>
        <v>6.5</v>
      </c>
      <c r="Q13" s="17">
        <f t="shared" si="5"/>
        <v>7.1999999999999993</v>
      </c>
    </row>
    <row r="14" spans="1:17" ht="25.5" customHeight="1" thickBot="1" x14ac:dyDescent="0.25">
      <c r="A14" s="8"/>
      <c r="B14" s="8"/>
      <c r="C14" s="8"/>
      <c r="D14" s="8"/>
      <c r="E14" s="8"/>
      <c r="F14" s="9"/>
      <c r="G14" s="13" t="s">
        <v>10</v>
      </c>
      <c r="H14" s="14">
        <f>SUM(H8:H13)</f>
        <v>0.30763888888888902</v>
      </c>
      <c r="I14" s="18"/>
    </row>
    <row r="15" spans="1:17" x14ac:dyDescent="0.2">
      <c r="A15" s="2"/>
      <c r="B15" s="2"/>
      <c r="C15" s="2"/>
      <c r="G15" s="3"/>
    </row>
    <row r="16" spans="1:17" ht="14.25" x14ac:dyDescent="0.2">
      <c r="A16" s="4"/>
      <c r="B16" s="4"/>
      <c r="C16" s="4"/>
      <c r="D16" s="4"/>
      <c r="E16" s="41" t="s">
        <v>11</v>
      </c>
      <c r="F16" s="32" t="s">
        <v>12</v>
      </c>
      <c r="H16" s="32" t="s">
        <v>13</v>
      </c>
    </row>
    <row r="17" spans="1:12" ht="14.25" x14ac:dyDescent="0.2">
      <c r="C17" s="4"/>
      <c r="D17" s="4"/>
      <c r="E17" s="41"/>
      <c r="F17" s="32"/>
      <c r="H17" s="32"/>
    </row>
    <row r="18" spans="1:12" ht="14.25" x14ac:dyDescent="0.2">
      <c r="C18" s="4"/>
      <c r="D18" s="4"/>
      <c r="E18" s="28"/>
      <c r="F18" s="1"/>
      <c r="G18" s="1"/>
      <c r="H18" s="1"/>
    </row>
    <row r="19" spans="1:12" x14ac:dyDescent="0.2">
      <c r="A19" s="1" t="s">
        <v>28</v>
      </c>
      <c r="E19" s="15"/>
    </row>
    <row r="20" spans="1:12" x14ac:dyDescent="0.2">
      <c r="A20" s="1" t="s">
        <v>26</v>
      </c>
      <c r="C20" s="15"/>
      <c r="D20" s="15"/>
      <c r="E20" s="15"/>
      <c r="G20" s="16"/>
    </row>
    <row r="21" spans="1:12" x14ac:dyDescent="0.2">
      <c r="A21" s="1" t="s">
        <v>29</v>
      </c>
      <c r="C21" s="15"/>
      <c r="D21" s="15"/>
      <c r="E21" s="15"/>
      <c r="G21" s="16"/>
      <c r="H21" s="19"/>
    </row>
    <row r="22" spans="1:12" ht="14.25" customHeight="1" x14ac:dyDescent="0.2">
      <c r="A22" s="1" t="s">
        <v>30</v>
      </c>
      <c r="C22" s="15"/>
      <c r="D22" s="15"/>
      <c r="E22" s="15"/>
      <c r="G22" s="16"/>
      <c r="K22" s="1"/>
      <c r="L22" s="1"/>
    </row>
    <row r="23" spans="1:12" s="1" customFormat="1" ht="12.75" customHeight="1" x14ac:dyDescent="0.2">
      <c r="A23" s="1" t="s">
        <v>27</v>
      </c>
      <c r="B23"/>
      <c r="C23" s="15"/>
      <c r="D23" s="15"/>
      <c r="E23" s="15"/>
      <c r="F23"/>
      <c r="G23" s="16"/>
      <c r="H23"/>
      <c r="K23"/>
      <c r="L23"/>
    </row>
    <row r="24" spans="1:12" x14ac:dyDescent="0.2">
      <c r="A24" s="1" t="s">
        <v>31</v>
      </c>
      <c r="C24" s="15"/>
      <c r="D24" s="15"/>
      <c r="E24" s="15"/>
    </row>
    <row r="25" spans="1:12" x14ac:dyDescent="0.2">
      <c r="A25" s="1" t="s">
        <v>32</v>
      </c>
    </row>
    <row r="26" spans="1:12" x14ac:dyDescent="0.2">
      <c r="A26" s="1" t="s">
        <v>33</v>
      </c>
    </row>
    <row r="27" spans="1:12" x14ac:dyDescent="0.2">
      <c r="A27" s="1" t="s">
        <v>34</v>
      </c>
    </row>
    <row r="39" ht="12.75" customHeight="1" x14ac:dyDescent="0.2"/>
  </sheetData>
  <sheetProtection selectLockedCells="1" selectUnlockedCells="1"/>
  <mergeCells count="18">
    <mergeCell ref="A4:A7"/>
    <mergeCell ref="B4:B7"/>
    <mergeCell ref="C4:D5"/>
    <mergeCell ref="E4:G5"/>
    <mergeCell ref="H4:H7"/>
    <mergeCell ref="A1:H1"/>
    <mergeCell ref="A2:B2"/>
    <mergeCell ref="C2:G2"/>
    <mergeCell ref="A3:F3"/>
    <mergeCell ref="G3:H3"/>
    <mergeCell ref="H16:H17"/>
    <mergeCell ref="C6:C7"/>
    <mergeCell ref="D6:D7"/>
    <mergeCell ref="E6:E7"/>
    <mergeCell ref="F6:F7"/>
    <mergeCell ref="G6:G7"/>
    <mergeCell ref="E16:E17"/>
    <mergeCell ref="F16:F17"/>
  </mergeCells>
  <conditionalFormatting sqref="I8:I13">
    <cfRule type="expression" dxfId="0" priority="1">
      <formula>I8="/!\ jour et horaires incompatibles"</formula>
    </cfRule>
  </conditionalFormatting>
  <dataValidations count="1">
    <dataValidation type="custom" allowBlank="1" showInputMessage="1" showErrorMessage="1" promptTitle="ATTENTION" prompt="Les horaires indiqués sont incompatibles avec le jour" sqref="I7">
      <formula1>"ET(A8&lt;&gt;"""";B8="""";E8="""";F8="""";G8="""")"</formula1>
    </dataValidation>
  </dataValidations>
  <pageMargins left="0.78749999999999998" right="0.78749999999999998" top="1.0527777777777778" bottom="1.0527777777777778" header="0.78749999999999998" footer="0.78749999999999998"/>
  <pageSetup paperSize="9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6"/>
  <sheetViews>
    <sheetView workbookViewId="0">
      <selection activeCell="C26" sqref="C26"/>
    </sheetView>
  </sheetViews>
  <sheetFormatPr baseColWidth="10" defaultRowHeight="12.75" x14ac:dyDescent="0.2"/>
  <sheetData>
    <row r="1" spans="1:2" ht="18" x14ac:dyDescent="0.25">
      <c r="A1" s="22" t="s">
        <v>14</v>
      </c>
      <c r="B1" s="23">
        <v>2021</v>
      </c>
    </row>
    <row r="2" spans="1:2" x14ac:dyDescent="0.2">
      <c r="A2" s="5">
        <v>41275</v>
      </c>
      <c r="B2" s="6">
        <f>DATE(B1,1,1)</f>
        <v>44197</v>
      </c>
    </row>
    <row r="3" spans="1:2" x14ac:dyDescent="0.2">
      <c r="A3" s="7" t="s">
        <v>15</v>
      </c>
      <c r="B3" s="6">
        <f>ROUND(DATE(YEAR(B2),4,MOD(234-11*MOD(YEAR(B2),19),30))/7,0)*7-6</f>
        <v>44290</v>
      </c>
    </row>
    <row r="4" spans="1:2" x14ac:dyDescent="0.2">
      <c r="A4" s="7" t="s">
        <v>16</v>
      </c>
      <c r="B4" s="6">
        <f>B3+1</f>
        <v>44291</v>
      </c>
    </row>
    <row r="5" spans="1:2" x14ac:dyDescent="0.2">
      <c r="A5" s="7" t="s">
        <v>17</v>
      </c>
      <c r="B5" s="6">
        <f>B3+39</f>
        <v>44329</v>
      </c>
    </row>
    <row r="6" spans="1:2" x14ac:dyDescent="0.2">
      <c r="A6" s="5">
        <v>41395</v>
      </c>
      <c r="B6" s="6">
        <f>DATE(YEAR(B2),5,1)</f>
        <v>44317</v>
      </c>
    </row>
    <row r="7" spans="1:2" x14ac:dyDescent="0.2">
      <c r="A7" s="5">
        <v>41402</v>
      </c>
      <c r="B7" s="6">
        <f>DATE(YEAR(B2),5,8)</f>
        <v>44324</v>
      </c>
    </row>
    <row r="8" spans="1:2" x14ac:dyDescent="0.2">
      <c r="A8" s="7" t="s">
        <v>18</v>
      </c>
      <c r="B8" s="6">
        <f>B3+49</f>
        <v>44339</v>
      </c>
    </row>
    <row r="9" spans="1:2" x14ac:dyDescent="0.2">
      <c r="A9" s="7" t="s">
        <v>19</v>
      </c>
      <c r="B9" s="6">
        <f>B3+50</f>
        <v>44340</v>
      </c>
    </row>
    <row r="10" spans="1:2" x14ac:dyDescent="0.2">
      <c r="A10" s="5">
        <v>44391</v>
      </c>
      <c r="B10" s="6">
        <f>DATE(B1,7,14)</f>
        <v>44391</v>
      </c>
    </row>
    <row r="11" spans="1:2" x14ac:dyDescent="0.2">
      <c r="A11" s="5">
        <v>41501</v>
      </c>
      <c r="B11" s="6">
        <f>DATE(YEAR(B2),8,15)</f>
        <v>44423</v>
      </c>
    </row>
    <row r="12" spans="1:2" x14ac:dyDescent="0.2">
      <c r="A12" s="5">
        <v>41579</v>
      </c>
      <c r="B12" s="6">
        <f>DATE(YEAR(B2),11,1)</f>
        <v>44501</v>
      </c>
    </row>
    <row r="13" spans="1:2" x14ac:dyDescent="0.2">
      <c r="A13" s="5">
        <v>41589</v>
      </c>
      <c r="B13" s="6">
        <f>DATE(YEAR(B2),11,11)</f>
        <v>44511</v>
      </c>
    </row>
    <row r="14" spans="1:2" x14ac:dyDescent="0.2">
      <c r="A14" s="7" t="s">
        <v>20</v>
      </c>
      <c r="B14" s="6">
        <f>DATE(YEAR(B2),12,25)</f>
        <v>44555</v>
      </c>
    </row>
    <row r="15" spans="1:2" x14ac:dyDescent="0.2">
      <c r="A15" s="5">
        <v>41275</v>
      </c>
      <c r="B15" s="6">
        <f>DATE(YEAR(B2)+1,1,1)</f>
        <v>44562</v>
      </c>
    </row>
    <row r="16" spans="1:2" x14ac:dyDescent="0.2">
      <c r="A16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Damas_4</vt:lpstr>
      <vt:lpstr>Fériés</vt:lpstr>
      <vt:lpstr>Damas_4!Fériés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 RAIHAUTI</dc:creator>
  <cp:lastModifiedBy>Courtin</cp:lastModifiedBy>
  <dcterms:created xsi:type="dcterms:W3CDTF">2021-09-07T23:41:49Z</dcterms:created>
  <dcterms:modified xsi:type="dcterms:W3CDTF">2021-09-11T08:06:42Z</dcterms:modified>
</cp:coreProperties>
</file>