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7FF31ED2-8844-4BF1-B206-0AE3AFE63B68}" xr6:coauthVersionLast="46" xr6:coauthVersionMax="47" xr10:uidLastSave="{00000000-0000-0000-0000-000000000000}"/>
  <bookViews>
    <workbookView xWindow="30" yWindow="990" windowWidth="19170" windowHeight="14370" xr2:uid="{C6A9972F-0B96-4E2E-8BA6-1C588A92C001}"/>
  </bookViews>
  <sheets>
    <sheet name="Eau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11" i="1"/>
  <c r="D23" i="1"/>
  <c r="E19" i="1" s="1"/>
  <c r="J22" i="1"/>
  <c r="G22" i="1"/>
  <c r="J21" i="1"/>
  <c r="G21" i="1"/>
  <c r="J20" i="1"/>
  <c r="G20" i="1"/>
  <c r="J19" i="1"/>
  <c r="G19" i="1"/>
  <c r="J18" i="1"/>
  <c r="G18" i="1"/>
  <c r="E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L7" i="1"/>
  <c r="H7" i="1"/>
  <c r="L6" i="1"/>
  <c r="H6" i="1"/>
  <c r="H5" i="1"/>
  <c r="H4" i="1"/>
  <c r="H3" i="1"/>
  <c r="E12" i="1" l="1"/>
  <c r="E20" i="1"/>
  <c r="E14" i="1"/>
  <c r="E16" i="1"/>
  <c r="E13" i="1"/>
  <c r="E26" i="1" s="1"/>
  <c r="E17" i="1"/>
  <c r="E21" i="1"/>
  <c r="E28" i="1"/>
  <c r="E29" i="1"/>
  <c r="K3" i="1"/>
  <c r="L3" i="1" s="1"/>
  <c r="E11" i="1"/>
  <c r="E15" i="1"/>
  <c r="E27" i="1" s="1"/>
  <c r="J23" i="1"/>
  <c r="K22" i="1" s="1"/>
  <c r="G23" i="1"/>
  <c r="E23" i="1" l="1"/>
  <c r="E25" i="1"/>
  <c r="E30" i="1" s="1"/>
  <c r="H18" i="1"/>
  <c r="H14" i="1"/>
  <c r="K4" i="1"/>
  <c r="L4" i="1" s="1"/>
  <c r="H21" i="1"/>
  <c r="H19" i="1"/>
  <c r="K5" i="1"/>
  <c r="L5" i="1" s="1"/>
  <c r="K29" i="1"/>
  <c r="K27" i="1"/>
  <c r="H15" i="1"/>
  <c r="H27" i="1" s="1"/>
  <c r="H22" i="1"/>
  <c r="H20" i="1"/>
  <c r="H12" i="1"/>
  <c r="H13" i="1"/>
  <c r="H16" i="1"/>
  <c r="H17" i="1"/>
  <c r="H11" i="1"/>
  <c r="H29" i="1" l="1"/>
  <c r="K28" i="1"/>
  <c r="K26" i="1"/>
  <c r="H28" i="1"/>
  <c r="H26" i="1"/>
  <c r="K23" i="1"/>
  <c r="K25" i="1"/>
  <c r="K30" i="1" s="1"/>
  <c r="H25" i="1"/>
  <c r="H23" i="1"/>
  <c r="H30" i="1" l="1"/>
</calcChain>
</file>

<file path=xl/sharedStrings.xml><?xml version="1.0" encoding="utf-8"?>
<sst xmlns="http://schemas.openxmlformats.org/spreadsheetml/2006/main" count="67" uniqueCount="39">
  <si>
    <t>Index</t>
  </si>
  <si>
    <t>Conso</t>
  </si>
  <si>
    <t>Montant</t>
  </si>
  <si>
    <t>€</t>
  </si>
  <si>
    <t xml:space="preserve">relevé du </t>
  </si>
  <si>
    <t xml:space="preserve">Différence </t>
  </si>
  <si>
    <t xml:space="preserve">montant </t>
  </si>
  <si>
    <t>à payer</t>
  </si>
  <si>
    <t>total</t>
  </si>
  <si>
    <t>Prix du m3 moyen</t>
  </si>
  <si>
    <t>ratio</t>
  </si>
  <si>
    <t xml:space="preserve">relevé compteur au </t>
  </si>
  <si>
    <t>Factures EAU</t>
  </si>
  <si>
    <t>individuels</t>
  </si>
  <si>
    <t>Locataires</t>
  </si>
  <si>
    <t>m3</t>
  </si>
  <si>
    <t>A</t>
  </si>
  <si>
    <t>B</t>
  </si>
  <si>
    <t>relevé</t>
  </si>
  <si>
    <t>C</t>
  </si>
  <si>
    <t>D</t>
  </si>
  <si>
    <t>E</t>
  </si>
  <si>
    <t>F</t>
  </si>
  <si>
    <t>G</t>
  </si>
  <si>
    <t>H</t>
  </si>
  <si>
    <t>I</t>
  </si>
  <si>
    <t>J</t>
  </si>
  <si>
    <t>K</t>
  </si>
  <si>
    <t>Propriétaires</t>
  </si>
  <si>
    <t>SCI M</t>
  </si>
  <si>
    <t>A, D, G</t>
  </si>
  <si>
    <t>SCI N</t>
  </si>
  <si>
    <t>B, C, H</t>
  </si>
  <si>
    <t>SCI P</t>
  </si>
  <si>
    <t>SCI Q</t>
  </si>
  <si>
    <t>F, I, K</t>
  </si>
  <si>
    <t>SCI R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</si>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</sst>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2" applyFont="1"/>
    <xf numFmtId="0" fontId="2" fillId="0" borderId="2" xfId="2" applyFont="1" applyBorder="1"/>
    <xf numFmtId="0" fontId="2" fillId="0" borderId="0" xfId="2" applyFont="1" applyAlignment="1">
      <alignment horizontal="center"/>
    </xf>
    <xf numFmtId="0" fontId="2" fillId="0" borderId="1" xfId="2" applyFont="1" applyBorder="1"/>
    <xf numFmtId="2" fontId="2" fillId="0" borderId="0" xfId="2" applyNumberFormat="1" applyFont="1"/>
    <xf numFmtId="0" fontId="2" fillId="0" borderId="3" xfId="2" applyFont="1" applyBorder="1"/>
    <xf numFmtId="17" fontId="2" fillId="0" borderId="5" xfId="2" applyNumberFormat="1" applyFont="1" applyBorder="1"/>
    <xf numFmtId="0" fontId="2" fillId="0" borderId="6" xfId="2" applyFont="1" applyBorder="1"/>
    <xf numFmtId="0" fontId="2" fillId="0" borderId="7" xfId="2" applyFont="1" applyBorder="1"/>
    <xf numFmtId="0" fontId="5" fillId="0" borderId="7" xfId="2" applyFont="1" applyBorder="1"/>
    <xf numFmtId="2" fontId="2" fillId="0" borderId="7" xfId="2" applyNumberFormat="1" applyFont="1" applyBorder="1"/>
    <xf numFmtId="0" fontId="2" fillId="0" borderId="7" xfId="2" applyFont="1" applyBorder="1" applyProtection="1">
      <protection locked="0"/>
    </xf>
    <xf numFmtId="0" fontId="5" fillId="0" borderId="0" xfId="2" applyFont="1"/>
    <xf numFmtId="2" fontId="2" fillId="0" borderId="2" xfId="2" applyNumberFormat="1" applyFont="1" applyBorder="1"/>
    <xf numFmtId="2" fontId="2" fillId="0" borderId="0" xfId="2" applyNumberFormat="1" applyFont="1" applyAlignment="1">
      <alignment horizontal="center"/>
    </xf>
    <xf numFmtId="0" fontId="6" fillId="0" borderId="0" xfId="2" applyFont="1"/>
    <xf numFmtId="0" fontId="2" fillId="2" borderId="7" xfId="2" applyFont="1" applyFill="1" applyBorder="1" applyProtection="1">
      <protection locked="0"/>
    </xf>
    <xf numFmtId="164" fontId="2" fillId="0" borderId="1" xfId="2" applyNumberFormat="1" applyFont="1" applyBorder="1"/>
    <xf numFmtId="0" fontId="2" fillId="0" borderId="2" xfId="2" applyFont="1" applyBorder="1" applyAlignment="1">
      <alignment horizontal="center"/>
    </xf>
    <xf numFmtId="164" fontId="2" fillId="0" borderId="7" xfId="2" applyNumberFormat="1" applyFont="1" applyBorder="1"/>
    <xf numFmtId="0" fontId="2" fillId="0" borderId="5" xfId="2" applyFont="1" applyBorder="1"/>
    <xf numFmtId="0" fontId="2" fillId="0" borderId="8" xfId="2" applyFont="1" applyBorder="1"/>
    <xf numFmtId="0" fontId="2" fillId="0" borderId="0" xfId="2" applyFont="1" applyAlignment="1">
      <alignment horizontal="right"/>
    </xf>
    <xf numFmtId="0" fontId="3" fillId="0" borderId="0" xfId="2" applyFont="1"/>
    <xf numFmtId="2" fontId="8" fillId="2" borderId="7" xfId="1" applyNumberFormat="1" applyFont="1" applyFill="1" applyBorder="1" applyProtection="1">
      <protection locked="0"/>
    </xf>
    <xf numFmtId="2" fontId="2" fillId="2" borderId="7" xfId="2" applyNumberFormat="1" applyFont="1" applyFill="1" applyBorder="1" applyProtection="1">
      <protection locked="0"/>
    </xf>
    <xf numFmtId="0" fontId="4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3" borderId="7" xfId="2" applyFont="1" applyFill="1" applyBorder="1"/>
    <xf numFmtId="2" fontId="3" fillId="0" borderId="7" xfId="2" applyNumberFormat="1" applyFont="1" applyBorder="1"/>
    <xf numFmtId="0" fontId="2" fillId="0" borderId="7" xfId="2" applyFont="1" applyBorder="1" applyAlignment="1">
      <alignment horizontal="right"/>
    </xf>
    <xf numFmtId="2" fontId="2" fillId="0" borderId="10" xfId="2" applyNumberFormat="1" applyFont="1" applyBorder="1"/>
    <xf numFmtId="2" fontId="3" fillId="0" borderId="0" xfId="2" applyNumberFormat="1" applyFont="1"/>
    <xf numFmtId="2" fontId="3" fillId="0" borderId="10" xfId="2" applyNumberFormat="1" applyFont="1" applyBorder="1"/>
    <xf numFmtId="2" fontId="3" fillId="0" borderId="2" xfId="2" applyNumberFormat="1" applyFont="1" applyBorder="1"/>
    <xf numFmtId="0" fontId="2" fillId="0" borderId="0" xfId="2" quotePrefix="1" applyFont="1"/>
    <xf numFmtId="15" fontId="2" fillId="2" borderId="7" xfId="2" applyNumberFormat="1" applyFont="1" applyFill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 2" xfId="2" xr:uid="{20728D5E-B50B-4B07-AEE7-D97637D08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4879-63ED-45AE-B412-D75C53CEC628}">
  <sheetPr>
    <tabColor theme="3" tint="0.59999389629810485"/>
    <pageSetUpPr fitToPage="1"/>
  </sheetPr>
  <dimension ref="A1:M38"/>
  <sheetViews>
    <sheetView showZeros="0" tabSelected="1" workbookViewId="0">
      <selection activeCell="Q8" sqref="Q8"/>
    </sheetView>
  </sheetViews>
  <sheetFormatPr baseColWidth="10" defaultRowHeight="11.25" x14ac:dyDescent="0.2"/>
  <cols>
    <col min="1" max="1" width="15.140625" style="1" customWidth="1"/>
    <col min="2" max="2" width="7.42578125" style="1" customWidth="1"/>
    <col min="3" max="3" width="7.140625" style="1" customWidth="1"/>
    <col min="4" max="4" width="7.5703125" style="1" customWidth="1"/>
    <col min="5" max="5" width="7.28515625" style="1" customWidth="1"/>
    <col min="6" max="8" width="7.85546875" style="1" customWidth="1"/>
    <col min="9" max="9" width="8.42578125" style="1" customWidth="1"/>
    <col min="10" max="10" width="8" style="1" customWidth="1"/>
    <col min="11" max="11" width="9.42578125" style="1" customWidth="1"/>
    <col min="12" max="12" width="8.42578125" style="1" customWidth="1"/>
    <col min="13" max="13" width="7.28515625" style="1" customWidth="1"/>
    <col min="14" max="14" width="6.42578125" style="1" customWidth="1"/>
    <col min="15" max="15" width="8.5703125" style="1" customWidth="1"/>
    <col min="16" max="16" width="7.7109375" style="1" customWidth="1"/>
    <col min="17" max="17" width="7.28515625" style="1" customWidth="1"/>
    <col min="18" max="18" width="8.5703125" style="1" customWidth="1"/>
    <col min="19" max="19" width="8" style="1" customWidth="1"/>
    <col min="20" max="20" width="8.42578125" style="1" customWidth="1"/>
    <col min="21" max="21" width="8.5703125" style="1" customWidth="1"/>
    <col min="22" max="16384" width="11.42578125" style="1"/>
  </cols>
  <sheetData>
    <row r="1" spans="1:13" x14ac:dyDescent="0.2">
      <c r="K1" s="1" t="s">
        <v>0</v>
      </c>
    </row>
    <row r="2" spans="1:13" x14ac:dyDescent="0.2">
      <c r="A2" s="24" t="s">
        <v>12</v>
      </c>
      <c r="B2" s="16"/>
      <c r="D2" s="3" t="s">
        <v>0</v>
      </c>
      <c r="E2" s="3" t="s">
        <v>1</v>
      </c>
      <c r="F2" s="3" t="s">
        <v>2</v>
      </c>
      <c r="H2" s="4" t="s">
        <v>9</v>
      </c>
      <c r="I2" s="14"/>
      <c r="K2" s="3" t="s">
        <v>13</v>
      </c>
      <c r="L2" s="15" t="s">
        <v>10</v>
      </c>
    </row>
    <row r="3" spans="1:13" x14ac:dyDescent="0.2">
      <c r="A3" s="9" t="s">
        <v>11</v>
      </c>
      <c r="B3" s="42">
        <v>44104</v>
      </c>
      <c r="C3" s="42"/>
      <c r="D3" s="17">
        <v>10861</v>
      </c>
      <c r="E3" s="17">
        <v>408</v>
      </c>
      <c r="F3" s="25">
        <v>1347.65</v>
      </c>
      <c r="G3" s="1" t="s">
        <v>3</v>
      </c>
      <c r="H3" s="18">
        <f t="shared" ref="H3:H7" si="0">IF(ISERROR(F3/E3),"",(F3/E3))</f>
        <v>3.3030637254901962</v>
      </c>
      <c r="I3" s="19" t="s">
        <v>3</v>
      </c>
      <c r="K3" s="9">
        <f>D23</f>
        <v>402</v>
      </c>
      <c r="L3" s="20">
        <f t="shared" ref="L3:L7" si="1">IF(ISERROR(F3/K3),"",(F3/K3))</f>
        <v>3.3523631840796022</v>
      </c>
    </row>
    <row r="4" spans="1:13" x14ac:dyDescent="0.2">
      <c r="A4" s="9" t="s">
        <v>11</v>
      </c>
      <c r="B4" s="42">
        <v>44238</v>
      </c>
      <c r="C4" s="42"/>
      <c r="D4" s="17">
        <v>11022</v>
      </c>
      <c r="E4" s="17">
        <v>161</v>
      </c>
      <c r="F4" s="26">
        <v>535.16999999999996</v>
      </c>
      <c r="G4" s="1" t="s">
        <v>3</v>
      </c>
      <c r="H4" s="18">
        <f t="shared" si="0"/>
        <v>3.3240372670807452</v>
      </c>
      <c r="I4" s="19" t="s">
        <v>3</v>
      </c>
      <c r="K4" s="9">
        <f>G23</f>
        <v>169</v>
      </c>
      <c r="L4" s="20">
        <f t="shared" si="1"/>
        <v>3.166686390532544</v>
      </c>
    </row>
    <row r="5" spans="1:13" x14ac:dyDescent="0.2">
      <c r="A5" s="9" t="s">
        <v>11</v>
      </c>
      <c r="B5" s="42">
        <v>44438</v>
      </c>
      <c r="C5" s="42"/>
      <c r="D5" s="17">
        <v>11137</v>
      </c>
      <c r="E5" s="17">
        <v>115</v>
      </c>
      <c r="F5" s="26">
        <v>387.46</v>
      </c>
      <c r="G5" s="1" t="s">
        <v>3</v>
      </c>
      <c r="H5" s="18">
        <f t="shared" si="0"/>
        <v>3.3692173913043475</v>
      </c>
      <c r="I5" s="19" t="s">
        <v>3</v>
      </c>
      <c r="K5" s="9">
        <f>J23</f>
        <v>113</v>
      </c>
      <c r="L5" s="11">
        <f t="shared" si="1"/>
        <v>3.4288495575221236</v>
      </c>
    </row>
    <row r="6" spans="1:13" x14ac:dyDescent="0.2">
      <c r="A6" s="9" t="s">
        <v>11</v>
      </c>
      <c r="B6" s="42"/>
      <c r="C6" s="42"/>
      <c r="D6" s="17"/>
      <c r="E6" s="17"/>
      <c r="F6" s="26"/>
      <c r="G6" s="1" t="s">
        <v>3</v>
      </c>
      <c r="H6" s="18" t="str">
        <f t="shared" si="0"/>
        <v/>
      </c>
      <c r="I6" s="19" t="s">
        <v>3</v>
      </c>
      <c r="K6" s="9"/>
      <c r="L6" s="11" t="str">
        <f t="shared" si="1"/>
        <v/>
      </c>
    </row>
    <row r="7" spans="1:13" x14ac:dyDescent="0.2">
      <c r="A7" s="9" t="s">
        <v>11</v>
      </c>
      <c r="B7" s="42"/>
      <c r="C7" s="42"/>
      <c r="D7" s="17"/>
      <c r="E7" s="17"/>
      <c r="F7" s="26"/>
      <c r="G7" s="1" t="s">
        <v>3</v>
      </c>
      <c r="H7" s="18" t="str">
        <f t="shared" si="0"/>
        <v/>
      </c>
      <c r="I7" s="19" t="s">
        <v>3</v>
      </c>
      <c r="K7" s="9"/>
      <c r="L7" s="11" t="str">
        <f t="shared" si="1"/>
        <v/>
      </c>
    </row>
    <row r="9" spans="1:13" x14ac:dyDescent="0.2">
      <c r="C9" s="6" t="s">
        <v>4</v>
      </c>
      <c r="D9" s="27" t="s">
        <v>5</v>
      </c>
      <c r="E9" s="6" t="s">
        <v>6</v>
      </c>
      <c r="F9" s="6" t="s">
        <v>4</v>
      </c>
      <c r="G9" s="27" t="s">
        <v>5</v>
      </c>
      <c r="H9" s="6" t="s">
        <v>6</v>
      </c>
      <c r="I9" s="6" t="s">
        <v>4</v>
      </c>
      <c r="J9" s="27" t="s">
        <v>5</v>
      </c>
      <c r="K9" s="6" t="s">
        <v>6</v>
      </c>
    </row>
    <row r="10" spans="1:13" x14ac:dyDescent="0.2">
      <c r="A10" s="28" t="s">
        <v>14</v>
      </c>
      <c r="B10" s="28"/>
      <c r="C10" s="7">
        <v>44105</v>
      </c>
      <c r="D10" s="29" t="s">
        <v>15</v>
      </c>
      <c r="E10" s="21" t="s">
        <v>7</v>
      </c>
      <c r="F10" s="7">
        <v>44256</v>
      </c>
      <c r="G10" s="29" t="s">
        <v>15</v>
      </c>
      <c r="H10" s="21" t="s">
        <v>7</v>
      </c>
      <c r="I10" s="7">
        <v>44440</v>
      </c>
      <c r="J10" s="29" t="s">
        <v>15</v>
      </c>
      <c r="K10" s="21" t="s">
        <v>7</v>
      </c>
    </row>
    <row r="11" spans="1:13" x14ac:dyDescent="0.2">
      <c r="A11" s="30" t="s">
        <v>16</v>
      </c>
      <c r="B11" s="9"/>
      <c r="C11" s="17">
        <v>1139</v>
      </c>
      <c r="D11" s="10">
        <v>72</v>
      </c>
      <c r="E11" s="11">
        <f t="shared" ref="E11:E21" si="2">IF(ISERROR($F$3*D11/$D$23),"",($F$3*D11/$D$23))</f>
        <v>241.37014925373134</v>
      </c>
      <c r="F11" s="17">
        <v>1165</v>
      </c>
      <c r="G11" s="10">
        <f>F11-C11</f>
        <v>26</v>
      </c>
      <c r="H11" s="11">
        <f>IF(ISERROR($F$4*G11/$G$23),"",($F$4*G11/$G$23))</f>
        <v>82.333846153846139</v>
      </c>
      <c r="I11" s="17">
        <v>1185</v>
      </c>
      <c r="J11" s="10">
        <f t="shared" ref="J11:J22" si="3">IF(I11&gt;0,I11-F11,"")</f>
        <v>20</v>
      </c>
      <c r="K11" s="11">
        <f>IF(ISERROR($F$5*J11/$J$23),0,($F$5*J11/$J$23))</f>
        <v>68.576991150442481</v>
      </c>
    </row>
    <row r="12" spans="1:13" x14ac:dyDescent="0.2">
      <c r="A12" s="30" t="s">
        <v>17</v>
      </c>
      <c r="B12" s="9"/>
      <c r="C12" s="17">
        <v>1468</v>
      </c>
      <c r="D12" s="10">
        <v>190</v>
      </c>
      <c r="E12" s="11">
        <f t="shared" si="2"/>
        <v>636.94900497512447</v>
      </c>
      <c r="F12" s="17">
        <v>1534</v>
      </c>
      <c r="G12" s="10">
        <f t="shared" ref="G12:G22" si="4">F12-C12</f>
        <v>66</v>
      </c>
      <c r="H12" s="11">
        <f t="shared" ref="H12:H22" si="5">IF(ISERROR($F$4*G12/$G$23),"",($F$4*G12/$G$23))</f>
        <v>209.00130177514788</v>
      </c>
      <c r="I12" s="17">
        <v>1550</v>
      </c>
      <c r="J12" s="10">
        <f t="shared" si="3"/>
        <v>16</v>
      </c>
      <c r="K12" s="11">
        <f t="shared" ref="K12:K21" si="6">IF(ISERROR($F$5*J12/$J$23),0,($F$5*J12/$J$23))</f>
        <v>54.861592920353978</v>
      </c>
      <c r="M12" s="1" t="s">
        <v>18</v>
      </c>
    </row>
    <row r="13" spans="1:13" x14ac:dyDescent="0.2">
      <c r="A13" s="30" t="s">
        <v>19</v>
      </c>
      <c r="B13" s="9"/>
      <c r="C13" s="17">
        <v>405</v>
      </c>
      <c r="D13" s="10">
        <v>2</v>
      </c>
      <c r="E13" s="11">
        <f t="shared" si="2"/>
        <v>6.7047263681592044</v>
      </c>
      <c r="F13" s="17">
        <v>407</v>
      </c>
      <c r="G13" s="10">
        <f t="shared" si="4"/>
        <v>2</v>
      </c>
      <c r="H13" s="11">
        <f t="shared" si="5"/>
        <v>6.3333727810650879</v>
      </c>
      <c r="I13" s="17"/>
      <c r="J13" s="10" t="str">
        <f t="shared" si="3"/>
        <v/>
      </c>
      <c r="K13" s="11">
        <f t="shared" si="6"/>
        <v>0</v>
      </c>
      <c r="M13" s="1">
        <v>410</v>
      </c>
    </row>
    <row r="14" spans="1:13" x14ac:dyDescent="0.2">
      <c r="A14" s="31" t="s">
        <v>20</v>
      </c>
      <c r="B14" s="8"/>
      <c r="C14" s="17">
        <v>1518</v>
      </c>
      <c r="D14" s="10">
        <v>15</v>
      </c>
      <c r="E14" s="11">
        <f t="shared" si="2"/>
        <v>50.285447761194028</v>
      </c>
      <c r="F14" s="17">
        <v>1530</v>
      </c>
      <c r="G14" s="10">
        <f t="shared" si="4"/>
        <v>12</v>
      </c>
      <c r="H14" s="11">
        <f t="shared" si="5"/>
        <v>38.000236686390529</v>
      </c>
      <c r="I14" s="17">
        <v>1550</v>
      </c>
      <c r="J14" s="10">
        <f t="shared" si="3"/>
        <v>20</v>
      </c>
      <c r="K14" s="11">
        <f t="shared" si="6"/>
        <v>68.576991150442481</v>
      </c>
    </row>
    <row r="15" spans="1:13" x14ac:dyDescent="0.2">
      <c r="A15" s="32" t="s">
        <v>21</v>
      </c>
      <c r="B15" s="2"/>
      <c r="C15" s="17">
        <v>1148</v>
      </c>
      <c r="D15" s="10">
        <v>5</v>
      </c>
      <c r="E15" s="11">
        <f t="shared" si="2"/>
        <v>16.761815920398011</v>
      </c>
      <c r="F15" s="17">
        <v>1155</v>
      </c>
      <c r="G15" s="10">
        <f t="shared" si="4"/>
        <v>7</v>
      </c>
      <c r="H15" s="11">
        <f t="shared" si="5"/>
        <v>22.166804733727808</v>
      </c>
      <c r="I15" s="17">
        <v>1168</v>
      </c>
      <c r="J15" s="10">
        <f t="shared" si="3"/>
        <v>13</v>
      </c>
      <c r="K15" s="11">
        <f t="shared" si="6"/>
        <v>44.575044247787609</v>
      </c>
    </row>
    <row r="16" spans="1:13" x14ac:dyDescent="0.2">
      <c r="A16" s="31" t="s">
        <v>22</v>
      </c>
      <c r="B16" s="22"/>
      <c r="C16" s="17">
        <v>1125</v>
      </c>
      <c r="D16" s="10">
        <v>9</v>
      </c>
      <c r="E16" s="11">
        <f t="shared" si="2"/>
        <v>30.171268656716418</v>
      </c>
      <c r="F16" s="17">
        <v>1140</v>
      </c>
      <c r="G16" s="10">
        <f t="shared" si="4"/>
        <v>15</v>
      </c>
      <c r="H16" s="11">
        <f t="shared" si="5"/>
        <v>47.500295857988164</v>
      </c>
      <c r="I16" s="17">
        <v>1148</v>
      </c>
      <c r="J16" s="10">
        <f t="shared" si="3"/>
        <v>8</v>
      </c>
      <c r="K16" s="11">
        <f t="shared" si="6"/>
        <v>27.430796460176989</v>
      </c>
    </row>
    <row r="17" spans="1:13" x14ac:dyDescent="0.2">
      <c r="A17" s="30" t="s">
        <v>23</v>
      </c>
      <c r="B17" s="2"/>
      <c r="C17" s="17">
        <v>611</v>
      </c>
      <c r="D17" s="10">
        <v>3</v>
      </c>
      <c r="E17" s="11">
        <f t="shared" si="2"/>
        <v>10.057089552238807</v>
      </c>
      <c r="F17" s="17">
        <v>625</v>
      </c>
      <c r="G17" s="10">
        <f t="shared" si="4"/>
        <v>14</v>
      </c>
      <c r="H17" s="11">
        <f t="shared" si="5"/>
        <v>44.333609467455616</v>
      </c>
      <c r="I17" s="17"/>
      <c r="J17" s="10" t="str">
        <f t="shared" si="3"/>
        <v/>
      </c>
      <c r="K17" s="11">
        <f t="shared" si="6"/>
        <v>0</v>
      </c>
      <c r="M17" s="1">
        <v>640</v>
      </c>
    </row>
    <row r="18" spans="1:13" x14ac:dyDescent="0.2">
      <c r="A18" s="33" t="s">
        <v>24</v>
      </c>
      <c r="B18" s="22"/>
      <c r="C18" s="17">
        <v>966</v>
      </c>
      <c r="D18" s="10">
        <v>37</v>
      </c>
      <c r="E18" s="11">
        <f t="shared" si="2"/>
        <v>124.03743781094528</v>
      </c>
      <c r="F18" s="17">
        <v>972</v>
      </c>
      <c r="G18" s="10">
        <f t="shared" si="4"/>
        <v>6</v>
      </c>
      <c r="H18" s="11">
        <f t="shared" si="5"/>
        <v>19.000118343195265</v>
      </c>
      <c r="I18" s="17">
        <v>980</v>
      </c>
      <c r="J18" s="10">
        <f t="shared" si="3"/>
        <v>8</v>
      </c>
      <c r="K18" s="11">
        <f t="shared" si="6"/>
        <v>27.430796460176989</v>
      </c>
    </row>
    <row r="19" spans="1:13" x14ac:dyDescent="0.2">
      <c r="A19" s="33" t="s">
        <v>25</v>
      </c>
      <c r="B19" s="22"/>
      <c r="C19" s="17">
        <v>537</v>
      </c>
      <c r="D19" s="10">
        <v>26</v>
      </c>
      <c r="E19" s="11">
        <f t="shared" si="2"/>
        <v>87.161442786069657</v>
      </c>
      <c r="F19" s="17">
        <v>540</v>
      </c>
      <c r="G19" s="10">
        <f t="shared" si="4"/>
        <v>3</v>
      </c>
      <c r="H19" s="11">
        <f t="shared" si="5"/>
        <v>9.5000591715976324</v>
      </c>
      <c r="I19" s="17">
        <v>548</v>
      </c>
      <c r="J19" s="10">
        <f t="shared" si="3"/>
        <v>8</v>
      </c>
      <c r="K19" s="11">
        <f t="shared" si="6"/>
        <v>27.430796460176989</v>
      </c>
    </row>
    <row r="20" spans="1:13" x14ac:dyDescent="0.2">
      <c r="A20" s="31" t="s">
        <v>26</v>
      </c>
      <c r="B20" s="8"/>
      <c r="C20" s="17">
        <v>722</v>
      </c>
      <c r="D20" s="10">
        <v>36</v>
      </c>
      <c r="E20" s="11">
        <f t="shared" si="2"/>
        <v>120.68507462686567</v>
      </c>
      <c r="F20" s="17">
        <v>730</v>
      </c>
      <c r="G20" s="10">
        <f t="shared" si="4"/>
        <v>8</v>
      </c>
      <c r="H20" s="11">
        <f t="shared" si="5"/>
        <v>25.333491124260352</v>
      </c>
      <c r="I20" s="17">
        <v>740</v>
      </c>
      <c r="J20" s="10">
        <f t="shared" si="3"/>
        <v>10</v>
      </c>
      <c r="K20" s="11">
        <f t="shared" si="6"/>
        <v>34.288495575221241</v>
      </c>
    </row>
    <row r="21" spans="1:13" x14ac:dyDescent="0.2">
      <c r="A21" s="30" t="s">
        <v>27</v>
      </c>
      <c r="B21" s="9"/>
      <c r="C21" s="34">
        <v>360</v>
      </c>
      <c r="D21" s="10">
        <v>7</v>
      </c>
      <c r="E21" s="11">
        <f t="shared" si="2"/>
        <v>23.466542288557218</v>
      </c>
      <c r="F21" s="17">
        <v>370</v>
      </c>
      <c r="G21" s="10">
        <f t="shared" si="4"/>
        <v>10</v>
      </c>
      <c r="H21" s="11">
        <f t="shared" si="5"/>
        <v>31.666863905325442</v>
      </c>
      <c r="I21" s="17">
        <v>380</v>
      </c>
      <c r="J21" s="10">
        <f t="shared" si="3"/>
        <v>10</v>
      </c>
      <c r="K21" s="11">
        <f t="shared" si="6"/>
        <v>34.288495575221241</v>
      </c>
    </row>
    <row r="22" spans="1:13" x14ac:dyDescent="0.2">
      <c r="A22" s="30"/>
      <c r="B22" s="9"/>
      <c r="C22" s="9"/>
      <c r="D22" s="9"/>
      <c r="E22" s="9"/>
      <c r="F22" s="12"/>
      <c r="G22" s="10">
        <f t="shared" si="4"/>
        <v>0</v>
      </c>
      <c r="H22" s="11">
        <f t="shared" si="5"/>
        <v>0</v>
      </c>
      <c r="I22" s="12"/>
      <c r="J22" s="10" t="str">
        <f t="shared" si="3"/>
        <v/>
      </c>
      <c r="K22" s="11" t="str">
        <f t="shared" ref="K12:K22" si="7">IF(ISERROR($F$5*J22/$J$23),"",($F$5*J22/$J$23))</f>
        <v/>
      </c>
    </row>
    <row r="23" spans="1:13" x14ac:dyDescent="0.2">
      <c r="B23" s="1" t="s">
        <v>8</v>
      </c>
      <c r="D23" s="9">
        <f>SUM(D11:D22)</f>
        <v>402</v>
      </c>
      <c r="E23" s="35">
        <f>SUM(E11:E22)</f>
        <v>1347.6500000000003</v>
      </c>
      <c r="F23" s="23" t="s">
        <v>8</v>
      </c>
      <c r="G23" s="36">
        <f>SUM(G11:G22)</f>
        <v>169</v>
      </c>
      <c r="H23" s="35">
        <f>SUM(H11:H22)</f>
        <v>535.16999999999985</v>
      </c>
      <c r="I23" s="23" t="s">
        <v>8</v>
      </c>
      <c r="J23" s="36">
        <f>SUM(J11:J22)</f>
        <v>113</v>
      </c>
      <c r="K23" s="35">
        <f>SUM(K11:K22)</f>
        <v>387.45999999999992</v>
      </c>
      <c r="L23" s="13"/>
      <c r="M23" s="13"/>
    </row>
    <row r="24" spans="1:13" x14ac:dyDescent="0.2">
      <c r="A24" s="28" t="s">
        <v>28</v>
      </c>
      <c r="F24" s="5"/>
    </row>
    <row r="25" spans="1:13" x14ac:dyDescent="0.2">
      <c r="A25" s="30" t="s">
        <v>29</v>
      </c>
      <c r="B25" s="1" t="s">
        <v>30</v>
      </c>
      <c r="E25" s="11">
        <f>E11+E14+E17</f>
        <v>301.71268656716416</v>
      </c>
      <c r="F25" s="5"/>
      <c r="G25" s="37"/>
      <c r="H25" s="14">
        <f t="shared" ref="H25" si="8">H11+H14+H17</f>
        <v>164.66769230769228</v>
      </c>
      <c r="K25" s="11">
        <f t="shared" ref="K25" si="9">K11+K14+K17</f>
        <v>137.15398230088496</v>
      </c>
    </row>
    <row r="26" spans="1:13" x14ac:dyDescent="0.2">
      <c r="A26" s="30" t="s">
        <v>31</v>
      </c>
      <c r="B26" s="1" t="s">
        <v>32</v>
      </c>
      <c r="E26" s="11">
        <f>E12+E13+E18</f>
        <v>767.69116915422887</v>
      </c>
      <c r="F26" s="5"/>
      <c r="G26" s="37"/>
      <c r="H26" s="14">
        <f t="shared" ref="H26" si="10">H12+H13+H18</f>
        <v>234.33479289940823</v>
      </c>
      <c r="K26" s="11">
        <f t="shared" ref="K26" si="11">K12+K13+K18</f>
        <v>82.292389380530963</v>
      </c>
    </row>
    <row r="27" spans="1:13" x14ac:dyDescent="0.2">
      <c r="A27" s="30" t="s">
        <v>33</v>
      </c>
      <c r="B27" s="1" t="s">
        <v>21</v>
      </c>
      <c r="E27" s="11">
        <f>E15</f>
        <v>16.761815920398011</v>
      </c>
      <c r="F27" s="5"/>
      <c r="G27" s="37"/>
      <c r="H27" s="14">
        <f t="shared" ref="H27" si="12">H15</f>
        <v>22.166804733727808</v>
      </c>
      <c r="K27" s="11">
        <f t="shared" ref="K27" si="13">K15</f>
        <v>44.575044247787609</v>
      </c>
    </row>
    <row r="28" spans="1:13" x14ac:dyDescent="0.2">
      <c r="A28" s="30" t="s">
        <v>34</v>
      </c>
      <c r="B28" s="1" t="s">
        <v>35</v>
      </c>
      <c r="E28" s="11">
        <f>E16+E19+E20+E21</f>
        <v>261.48432835820898</v>
      </c>
      <c r="F28" s="5"/>
      <c r="G28" s="37"/>
      <c r="H28" s="14">
        <f t="shared" ref="H28:H29" si="14">H16+H19+H20+H21</f>
        <v>114.0007100591716</v>
      </c>
      <c r="K28" s="11">
        <f>K16+K19+K21</f>
        <v>89.150088495575218</v>
      </c>
    </row>
    <row r="29" spans="1:13" x14ac:dyDescent="0.2">
      <c r="A29" s="30" t="s">
        <v>36</v>
      </c>
      <c r="B29" s="1" t="s">
        <v>26</v>
      </c>
      <c r="E29" s="11">
        <f>E17+E20+E21+E22</f>
        <v>154.20870646766167</v>
      </c>
      <c r="F29" s="5"/>
      <c r="G29" s="37"/>
      <c r="H29" s="14">
        <f t="shared" si="14"/>
        <v>101.33396449704141</v>
      </c>
      <c r="K29" s="11">
        <f>K20</f>
        <v>34.288495575221241</v>
      </c>
    </row>
    <row r="30" spans="1:13" x14ac:dyDescent="0.2">
      <c r="D30" s="1" t="s">
        <v>37</v>
      </c>
      <c r="E30" s="35">
        <f>SUM(E25:E28)</f>
        <v>1347.65</v>
      </c>
      <c r="F30" s="38"/>
      <c r="G30" s="39"/>
      <c r="H30" s="40">
        <f t="shared" ref="H30" si="15">SUM(H25:H28)</f>
        <v>535.16999999999996</v>
      </c>
      <c r="I30" s="24"/>
      <c r="J30" s="24"/>
      <c r="K30" s="35">
        <f>SUM(K25:K29)</f>
        <v>387.46000000000004</v>
      </c>
    </row>
    <row r="31" spans="1:13" x14ac:dyDescent="0.2">
      <c r="A31" s="24"/>
    </row>
    <row r="36" spans="9:10" x14ac:dyDescent="0.2">
      <c r="I36" s="41"/>
    </row>
    <row r="38" spans="9:10" x14ac:dyDescent="0.2">
      <c r="J38" s="41" t="s">
        <v>38</v>
      </c>
    </row>
  </sheetData>
  <sheetProtection formatCells="0" selectLockedCells="1"/>
  <mergeCells count="5">
    <mergeCell ref="B7:C7"/>
    <mergeCell ref="B3:C3"/>
    <mergeCell ref="B4:C4"/>
    <mergeCell ref="B5:C5"/>
    <mergeCell ref="B6:C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8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Eau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DjiDji</cp:lastModifiedBy>
  <dcterms:created xsi:type="dcterms:W3CDTF">2021-09-09T13:03:02Z</dcterms:created>
  <dcterms:modified xsi:type="dcterms:W3CDTF">2021-09-09T17:50:44Z</dcterms:modified>
</cp:coreProperties>
</file>