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\Desktop\"/>
    </mc:Choice>
  </mc:AlternateContent>
  <xr:revisionPtr revIDLastSave="0" documentId="13_ncr:1_{C17A73EE-70F1-470E-9AD4-C83C3E4B9D03}" xr6:coauthVersionLast="45" xr6:coauthVersionMax="45" xr10:uidLastSave="{00000000-0000-0000-0000-000000000000}"/>
  <bookViews>
    <workbookView xWindow="-108" yWindow="-108" windowWidth="23256" windowHeight="12576" xr2:uid="{BF78DAB3-6B55-4E45-94AB-0CDCD06302F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21" i="1" l="1"/>
  <c r="B22" i="1"/>
  <c r="B23" i="1" s="1"/>
  <c r="B20" i="1"/>
  <c r="B18" i="1"/>
  <c r="C22" i="1"/>
  <c r="C23" i="1" s="1"/>
  <c r="C20" i="1"/>
  <c r="C18" i="1"/>
  <c r="B15" i="1"/>
  <c r="C9" i="1" l="1"/>
  <c r="C8" i="1"/>
  <c r="C7" i="1"/>
  <c r="C6" i="1"/>
  <c r="F13" i="1" l="1"/>
  <c r="E12" i="1"/>
  <c r="G10" i="1"/>
  <c r="E13" i="1"/>
  <c r="F10" i="1"/>
  <c r="G12" i="1"/>
  <c r="F11" i="1"/>
  <c r="E10" i="1"/>
  <c r="G13" i="1"/>
  <c r="F12" i="1"/>
  <c r="E11" i="1"/>
  <c r="G11" i="1"/>
  <c r="B17" i="1"/>
  <c r="C21" i="1" l="1"/>
  <c r="B19" i="1"/>
  <c r="C19" i="1"/>
</calcChain>
</file>

<file path=xl/sharedStrings.xml><?xml version="1.0" encoding="utf-8"?>
<sst xmlns="http://schemas.openxmlformats.org/spreadsheetml/2006/main" count="27" uniqueCount="20">
  <si>
    <t>SMIC</t>
  </si>
  <si>
    <t>Date</t>
  </si>
  <si>
    <t>Nom</t>
  </si>
  <si>
    <t>DN</t>
  </si>
  <si>
    <t>Début</t>
  </si>
  <si>
    <t>Fin</t>
  </si>
  <si>
    <t>1ère année</t>
  </si>
  <si>
    <t>2ème année</t>
  </si>
  <si>
    <t>3ème année</t>
  </si>
  <si>
    <t>Durée travail</t>
  </si>
  <si>
    <t>Heure</t>
  </si>
  <si>
    <t>Mois</t>
  </si>
  <si>
    <t>Mélanie</t>
  </si>
  <si>
    <t>Age début</t>
  </si>
  <si>
    <t>Moins de</t>
  </si>
  <si>
    <t>Plus 26</t>
  </si>
  <si>
    <t>Durée ans</t>
  </si>
  <si>
    <t>Date effet</t>
  </si>
  <si>
    <t>1er Change</t>
  </si>
  <si>
    <t>Ne remplir que les cellules en 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</si>
</sst>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1" xfId="0" applyBorder="1"/>
    <xf numFmtId="10" fontId="0" fillId="0" borderId="1" xfId="0" applyNumberFormat="1" applyBorder="1"/>
    <xf numFmtId="164" fontId="0" fillId="0" borderId="1" xfId="0" applyNumberFormat="1" applyBorder="1"/>
    <xf numFmtId="0" fontId="1" fillId="0" borderId="3" xfId="0" applyFont="1" applyBorder="1"/>
    <xf numFmtId="0" fontId="0" fillId="3" borderId="1" xfId="0" applyFill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14" fontId="0" fillId="0" borderId="1" xfId="0" applyNumberFormat="1" applyBorder="1"/>
    <xf numFmtId="0" fontId="0" fillId="3" borderId="3" xfId="0" applyFill="1" applyBorder="1"/>
    <xf numFmtId="1" fontId="1" fillId="0" borderId="1" xfId="0" applyNumberFormat="1" applyFont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C633-AFB9-467B-BC3C-9AAE5309161D}">
  <dimension ref="A2:G26"/>
  <sheetViews>
    <sheetView tabSelected="1" workbookViewId="0">
      <selection activeCell="J7" sqref="J7"/>
    </sheetView>
  </sheetViews>
  <sheetFormatPr baseColWidth="10" defaultRowHeight="14.4" x14ac:dyDescent="0.3"/>
  <cols>
    <col min="1" max="1" width="11.44140625" bestFit="1" customWidth="1"/>
    <col min="2" max="2" width="10.77734375" bestFit="1" customWidth="1"/>
    <col min="3" max="3" width="10.5546875" bestFit="1" customWidth="1"/>
    <col min="4" max="4" width="8.44140625" bestFit="1" customWidth="1"/>
    <col min="5" max="5" width="10.109375" bestFit="1" customWidth="1"/>
    <col min="6" max="7" width="11" bestFit="1" customWidth="1"/>
  </cols>
  <sheetData>
    <row r="2" spans="1:7" ht="15" thickBot="1" x14ac:dyDescent="0.35">
      <c r="D2" s="4" t="s">
        <v>19</v>
      </c>
    </row>
    <row r="3" spans="1:7" ht="15" thickBot="1" x14ac:dyDescent="0.35">
      <c r="A3" s="9" t="s">
        <v>0</v>
      </c>
      <c r="B3" s="5"/>
    </row>
    <row r="4" spans="1:7" ht="15" thickBot="1" x14ac:dyDescent="0.35">
      <c r="A4" s="13" t="s">
        <v>9</v>
      </c>
      <c r="B4" s="8">
        <v>151.66999999999999</v>
      </c>
      <c r="D4" s="16" t="s">
        <v>14</v>
      </c>
      <c r="E4" s="16" t="s">
        <v>6</v>
      </c>
      <c r="F4" s="16" t="s">
        <v>7</v>
      </c>
      <c r="G4" s="16" t="s">
        <v>8</v>
      </c>
    </row>
    <row r="5" spans="1:7" ht="15" thickBot="1" x14ac:dyDescent="0.35">
      <c r="A5" s="20" t="s">
        <v>1</v>
      </c>
      <c r="B5" s="20" t="s">
        <v>10</v>
      </c>
      <c r="C5" s="20" t="s">
        <v>11</v>
      </c>
      <c r="D5" s="17">
        <v>18</v>
      </c>
      <c r="E5" s="6">
        <v>0.27</v>
      </c>
      <c r="F5" s="6">
        <v>0.39</v>
      </c>
      <c r="G5" s="6">
        <v>0.55000000000000004</v>
      </c>
    </row>
    <row r="6" spans="1:7" ht="15" thickBot="1" x14ac:dyDescent="0.35">
      <c r="A6" s="10">
        <v>44182</v>
      </c>
      <c r="B6" s="11">
        <v>10.25</v>
      </c>
      <c r="C6" s="7">
        <f>B4*B6</f>
        <v>1554.6174999999998</v>
      </c>
      <c r="D6" s="17">
        <v>20</v>
      </c>
      <c r="E6" s="6">
        <v>0.43</v>
      </c>
      <c r="F6" s="6">
        <v>0.51</v>
      </c>
      <c r="G6" s="6">
        <v>0.67</v>
      </c>
    </row>
    <row r="7" spans="1:7" ht="15" thickBot="1" x14ac:dyDescent="0.35">
      <c r="A7" s="12">
        <v>43818</v>
      </c>
      <c r="B7" s="7">
        <v>10.15</v>
      </c>
      <c r="C7" s="7">
        <f>B4*B7</f>
        <v>1539.4504999999999</v>
      </c>
      <c r="D7" s="17">
        <v>26</v>
      </c>
      <c r="E7" s="6">
        <v>0.53</v>
      </c>
      <c r="F7" s="6">
        <v>0.61</v>
      </c>
      <c r="G7" s="6">
        <v>0.78</v>
      </c>
    </row>
    <row r="8" spans="1:7" ht="15" thickBot="1" x14ac:dyDescent="0.35">
      <c r="A8" s="12">
        <v>43454</v>
      </c>
      <c r="B8" s="7">
        <v>10.029999999999999</v>
      </c>
      <c r="C8" s="7">
        <f>B4*B8</f>
        <v>1521.2500999999997</v>
      </c>
      <c r="D8" s="17" t="s">
        <v>15</v>
      </c>
      <c r="E8" s="6">
        <v>1</v>
      </c>
      <c r="F8" s="6">
        <v>1</v>
      </c>
      <c r="G8" s="6">
        <v>1</v>
      </c>
    </row>
    <row r="9" spans="1:7" ht="15" thickBot="1" x14ac:dyDescent="0.35">
      <c r="A9" s="12">
        <v>43086</v>
      </c>
      <c r="B9" s="7">
        <v>9.8800000000000008</v>
      </c>
      <c r="C9" s="7">
        <f>B4*B9</f>
        <v>1498.4996000000001</v>
      </c>
      <c r="D9" s="18"/>
    </row>
    <row r="10" spans="1:7" ht="15" thickBot="1" x14ac:dyDescent="0.35">
      <c r="B10" s="2"/>
      <c r="D10" s="19">
        <v>18</v>
      </c>
      <c r="E10" s="7">
        <f>C6*E5</f>
        <v>419.74672499999997</v>
      </c>
      <c r="F10" s="7">
        <f>F5*C6</f>
        <v>606.30082499999992</v>
      </c>
      <c r="G10" s="7">
        <f>G5*C6</f>
        <v>855.039625</v>
      </c>
    </row>
    <row r="11" spans="1:7" ht="15" thickBot="1" x14ac:dyDescent="0.35">
      <c r="A11" s="15" t="s">
        <v>2</v>
      </c>
      <c r="B11" s="11" t="s">
        <v>12</v>
      </c>
      <c r="C11" s="5"/>
      <c r="D11" s="17">
        <v>20</v>
      </c>
      <c r="E11" s="7">
        <f>E6*C6</f>
        <v>668.48552499999994</v>
      </c>
      <c r="F11" s="7">
        <f>F6*C6</f>
        <v>792.85492499999998</v>
      </c>
      <c r="G11" s="7">
        <f>C6*G6</f>
        <v>1041.5937249999999</v>
      </c>
    </row>
    <row r="12" spans="1:7" ht="15" thickBot="1" x14ac:dyDescent="0.35">
      <c r="A12" s="15" t="s">
        <v>3</v>
      </c>
      <c r="B12" s="10">
        <v>38570</v>
      </c>
      <c r="C12" s="5"/>
      <c r="D12" s="17">
        <v>26</v>
      </c>
      <c r="E12" s="7">
        <f>C6*E7</f>
        <v>823.94727499999999</v>
      </c>
      <c r="F12" s="7">
        <f>F7*C6</f>
        <v>948.31667499999992</v>
      </c>
      <c r="G12" s="7">
        <f>C6*G7</f>
        <v>1212.6016499999998</v>
      </c>
    </row>
    <row r="13" spans="1:7" ht="15" thickBot="1" x14ac:dyDescent="0.35">
      <c r="A13" s="15" t="s">
        <v>16</v>
      </c>
      <c r="B13" s="14">
        <v>3</v>
      </c>
      <c r="C13" s="5"/>
      <c r="D13" s="17" t="s">
        <v>15</v>
      </c>
      <c r="E13" s="7">
        <f>C6</f>
        <v>1554.6174999999998</v>
      </c>
      <c r="F13" s="7">
        <f>C6</f>
        <v>1554.6174999999998</v>
      </c>
      <c r="G13" s="7">
        <f>C6</f>
        <v>1554.6174999999998</v>
      </c>
    </row>
    <row r="14" spans="1:7" ht="15" thickBot="1" x14ac:dyDescent="0.35">
      <c r="A14" s="15" t="s">
        <v>4</v>
      </c>
      <c r="B14" s="10">
        <v>44440</v>
      </c>
      <c r="C14" s="5"/>
    </row>
    <row r="15" spans="1:7" ht="15" thickBot="1" x14ac:dyDescent="0.35">
      <c r="A15" s="15" t="s">
        <v>5</v>
      </c>
      <c r="B15" s="12">
        <f>EDATE($B$14,$B$13*12)-1</f>
        <v>45535</v>
      </c>
      <c r="C15" s="5"/>
    </row>
    <row r="16" spans="1:7" ht="15" thickBot="1" x14ac:dyDescent="0.35">
      <c r="A16" s="15" t="s">
        <v>13</v>
      </c>
      <c r="B16" s="22">
        <f>IF(ROUNDDOWN((($B$14-$B$12)/365),0)&lt;16,"TROP JEUNE",ROUNDDOWN((($B$14-$B$12)/365),0))</f>
        <v>16</v>
      </c>
      <c r="C16" s="5"/>
    </row>
    <row r="17" spans="1:4" ht="15" thickBot="1" x14ac:dyDescent="0.35">
      <c r="A17" s="15" t="s">
        <v>18</v>
      </c>
      <c r="B17" s="12">
        <f>IF($B$16&gt;=$D$7,"NEANT",IF($B$16&lt;$D$5,EDATE($B$12,12*$D$5),IF(AND($B$16&gt;=$D$5,$B$16&lt;$D$6),EDATE($B$12,12*$D$6),IF(AND($B$16&gt;=$D$6,$B$16&lt;$D$7),EDATE($B$12,12*$D$7),0))))</f>
        <v>45144</v>
      </c>
      <c r="C17" s="21" t="s">
        <v>17</v>
      </c>
    </row>
    <row r="18" spans="1:4" ht="15" thickBot="1" x14ac:dyDescent="0.35">
      <c r="A18" s="15" t="s">
        <v>6</v>
      </c>
      <c r="B18" s="7">
        <f>IF(ISNUMBER(B16),IF($B$16&lt;$D$5,$C$6*$E$5,IF(AND($B$16&gt;=$D$5,$B$16&lt;$D$6),$C$6*$E$6,IF($B$16&gt;=$D$7,$C$6*$E$8,$C$6*$E$7))))</f>
        <v>419.74672499999997</v>
      </c>
      <c r="C18" s="12">
        <f>$B$14</f>
        <v>44440</v>
      </c>
    </row>
    <row r="19" spans="1:4" ht="15" thickBot="1" x14ac:dyDescent="0.35">
      <c r="A19" s="15" t="s">
        <v>6</v>
      </c>
      <c r="B19" s="7">
        <f>IF($B$17&gt;=EDATE($B$14,12),$B$18,IF($B$16=$D$5-1,$C$6*$E$6,IF($B$16=$D$6-1,$C$6*$E$7,$C$6*$E$8)))</f>
        <v>419.74672499999997</v>
      </c>
      <c r="C19" s="12">
        <f>IF($B$17&lt;EDATE($B$14,12),$B$17,$B$14)</f>
        <v>44440</v>
      </c>
    </row>
    <row r="20" spans="1:4" ht="15" thickBot="1" x14ac:dyDescent="0.35">
      <c r="A20" s="15" t="s">
        <v>7</v>
      </c>
      <c r="B20" s="7">
        <f>IF(ISNUMBER($B$16),IF($B$16+1=$D$5-1,$C$6*$F$5,IF(OR($B$16+1=$D$5,$B$16+1=$D$5-2),$C$6*$F$6,IF($B$16+1&gt;=$D$7,$C$6*$F$8,IF(OR($B$16+1=$D$6,$B$16+1&gt;$D$6),$C$6*$F$7,$C$6*$F$6)))))</f>
        <v>606.30082499999992</v>
      </c>
      <c r="C20" s="12">
        <f>EDATE($B$14,12)</f>
        <v>44805</v>
      </c>
    </row>
    <row r="21" spans="1:4" ht="15" thickBot="1" x14ac:dyDescent="0.35">
      <c r="A21" s="15" t="s">
        <v>7</v>
      </c>
      <c r="B21" s="7">
        <f>IF(ISNUMBER($B$16),IF($B$16+1=$D$6-1,$C$6*$F$7,IF(OR($B$16+1=$D$5-1,$B$16+1=$D$5),$C$6*$F$6,IF($D$7-$B$16&lt;=2,$C$6*$F$8,$C$6*$F$7))))</f>
        <v>792.85492499999998</v>
      </c>
      <c r="C21" s="12">
        <f>IF(OR($B$16=$D$5,$B$16=$D$5-2),$B$17,IF($B$16=$D$7-2,$B$17,$C$20))</f>
        <v>45144</v>
      </c>
    </row>
    <row r="22" spans="1:4" ht="15" thickBot="1" x14ac:dyDescent="0.35">
      <c r="A22" s="15" t="s">
        <v>8</v>
      </c>
      <c r="B22" s="7">
        <f>IF(ISNUMBER($B$16),IF($B$13=2,"NEANT",IF(OR($B$16+1=$D$5-1,$B$16+1=$D$5-2),$C$6*$G$6,IF($B$16+1=$D$5,$C$6*$G$6,IF($D$7-$B$16&lt;=2,$C$6*$G$8,IF(OR($D$7-$B$16&gt;=3,$D$7-$B$16&lt;=5),$C$6*$G$7,$C$6*$G$6))))))</f>
        <v>1041.5937249999999</v>
      </c>
      <c r="C22" s="12">
        <f>IF($B$13=3,EDATE($B$14,24),"NEANT")</f>
        <v>45170</v>
      </c>
      <c r="D22" s="1"/>
    </row>
    <row r="23" spans="1:4" ht="15" thickBot="1" x14ac:dyDescent="0.35">
      <c r="A23" s="15" t="s">
        <v>8</v>
      </c>
      <c r="B23" s="7">
        <f>IF(ISNUMBER($B$16),IF($B$13=2,"NEANT",IF($B$16+3=$D$6,$C$6*$G$6,IF($B$16+3&lt;=$D$7-1,$B$22,$C$6*$G$8))))</f>
        <v>1041.5937249999999</v>
      </c>
      <c r="C23" s="12">
        <f>IF(ISNUMBER($B$16),IF($B$13=2,"NEANT",IF($B$13=3,IF($B$16+3=$D$7,$B$17,IF(EDATE($B$14,24)=$C$22,$C$22,"NEANT")))))</f>
        <v>45170</v>
      </c>
    </row>
    <row r="24" spans="1:4" x14ac:dyDescent="0.3">
      <c r="B24" s="1"/>
    </row>
    <row r="25" spans="1:4" x14ac:dyDescent="0.3">
      <c r="B25" s="3"/>
    </row>
    <row r="26" spans="1:4" x14ac:dyDescent="0.3">
      <c r="B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willard</dc:creator>
  <cp:lastModifiedBy>marc willard</cp:lastModifiedBy>
  <cp:lastPrinted>2021-08-31T09:11:49Z</cp:lastPrinted>
  <dcterms:created xsi:type="dcterms:W3CDTF">2021-08-30T12:57:39Z</dcterms:created>
  <dcterms:modified xsi:type="dcterms:W3CDTF">2021-08-31T09:42:08Z</dcterms:modified>
</cp:coreProperties>
</file>