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codeName="ThisWorkbook"/>
  <xr:revisionPtr revIDLastSave="0" documentId="8_{4F21163C-868B-CD42-B3FB-601C49132A32}" xr6:coauthVersionLast="46" xr6:coauthVersionMax="46" xr10:uidLastSave="{00000000-0000-0000-0000-000000000000}"/>
  <bookViews>
    <workbookView xWindow="-120" yWindow="-120" windowWidth="20736" windowHeight="11160" tabRatio="617" xr2:uid="{00000000-000D-0000-FFFF-FFFF00000000}"/>
  </bookViews>
  <sheets>
    <sheet name="23-05-2021 au 05-06-2021" sheetId="45" r:id="rId1"/>
    <sheet name="Horaire 7-7" sheetId="41" state="hidden" r:id="rId2"/>
    <sheet name="Calcul Maladie" sheetId="39" state="hidden" r:id="rId3"/>
  </sheets>
  <definedNames>
    <definedName name="_xlnm.Print_Area" localSheetId="0">'23-05-2021 au 05-06-2021'!$A$1:$S$90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5" l="1"/>
  <c r="E16" i="45"/>
  <c r="F16" i="45"/>
  <c r="G16" i="45"/>
  <c r="H16" i="45"/>
  <c r="I16" i="45"/>
  <c r="J16" i="45"/>
  <c r="L16" i="45"/>
  <c r="M16" i="45"/>
  <c r="N16" i="45"/>
  <c r="O16" i="45"/>
  <c r="P16" i="45"/>
  <c r="Q16" i="45"/>
  <c r="R16" i="45"/>
  <c r="S16" i="45"/>
  <c r="S22" i="45"/>
  <c r="S27" i="45"/>
  <c r="D40" i="45"/>
  <c r="S30" i="45"/>
  <c r="D43" i="45"/>
  <c r="G42" i="45"/>
  <c r="V58" i="45"/>
  <c r="D13" i="45"/>
  <c r="S33" i="45"/>
  <c r="Q7" i="45"/>
  <c r="N88" i="45"/>
  <c r="A9" i="45"/>
  <c r="O4" i="45"/>
  <c r="N79" i="45"/>
  <c r="F44" i="45"/>
  <c r="K88" i="45"/>
  <c r="N87" i="45"/>
  <c r="N86" i="45"/>
  <c r="N85" i="45"/>
  <c r="N84" i="45"/>
  <c r="N83" i="45"/>
  <c r="K83" i="45"/>
  <c r="N82" i="45"/>
  <c r="N81" i="45"/>
  <c r="N80" i="45"/>
  <c r="N78" i="45"/>
  <c r="S36" i="45"/>
  <c r="K78" i="45"/>
  <c r="N77" i="45"/>
  <c r="N76" i="45"/>
  <c r="N89" i="45"/>
  <c r="Q88" i="45"/>
  <c r="C27" i="45"/>
  <c r="V69" i="45"/>
  <c r="AJ62" i="45"/>
  <c r="AJ63" i="45"/>
  <c r="AJ64" i="45"/>
  <c r="AJ65" i="45"/>
  <c r="AI62" i="45"/>
  <c r="AI63" i="45"/>
  <c r="AI64" i="45"/>
  <c r="AI65" i="45"/>
  <c r="AH62" i="45"/>
  <c r="AH63" i="45"/>
  <c r="AH64" i="45"/>
  <c r="AH65" i="45"/>
  <c r="AG62" i="45"/>
  <c r="AG63" i="45"/>
  <c r="AG64" i="45"/>
  <c r="AG65" i="45"/>
  <c r="AF62" i="45"/>
  <c r="AF63" i="45"/>
  <c r="AF64" i="45"/>
  <c r="AF65" i="45"/>
  <c r="AE62" i="45"/>
  <c r="AE63" i="45"/>
  <c r="AE64" i="45"/>
  <c r="AE65" i="45"/>
  <c r="AD62" i="45"/>
  <c r="AD63" i="45"/>
  <c r="AD64" i="45"/>
  <c r="AD65" i="45"/>
  <c r="AC62" i="45"/>
  <c r="AC63" i="45"/>
  <c r="AC64" i="45"/>
  <c r="AC65" i="45"/>
  <c r="AB62" i="45"/>
  <c r="AB63" i="45"/>
  <c r="AB64" i="45"/>
  <c r="AB65" i="45"/>
  <c r="AA62" i="45"/>
  <c r="AA63" i="45"/>
  <c r="AA64" i="45"/>
  <c r="AA65" i="45"/>
  <c r="Z62" i="45"/>
  <c r="Z63" i="45"/>
  <c r="Z64" i="45"/>
  <c r="Z65" i="45"/>
  <c r="Y62" i="45"/>
  <c r="Y63" i="45"/>
  <c r="Y64" i="45"/>
  <c r="Y65" i="45"/>
  <c r="Y66" i="45"/>
  <c r="Y68" i="45"/>
  <c r="X62" i="45"/>
  <c r="X63" i="45"/>
  <c r="X64" i="45"/>
  <c r="X65" i="45"/>
  <c r="S35" i="45"/>
  <c r="D45" i="45"/>
  <c r="S37" i="45"/>
  <c r="R31" i="45"/>
  <c r="Q31" i="45"/>
  <c r="P31" i="45"/>
  <c r="O31" i="45"/>
  <c r="N31" i="45"/>
  <c r="M31" i="45"/>
  <c r="L31" i="45"/>
  <c r="J31" i="45"/>
  <c r="I31" i="45"/>
  <c r="H31" i="45"/>
  <c r="G31" i="45"/>
  <c r="F31" i="45"/>
  <c r="D31" i="45"/>
  <c r="E31" i="45"/>
  <c r="S31" i="45"/>
  <c r="C31" i="45"/>
  <c r="R28" i="45"/>
  <c r="Q28" i="45"/>
  <c r="P28" i="45"/>
  <c r="O28" i="45"/>
  <c r="N28" i="45"/>
  <c r="M28" i="45"/>
  <c r="L28" i="45"/>
  <c r="J28" i="45"/>
  <c r="I28" i="45"/>
  <c r="H28" i="45"/>
  <c r="G28" i="45"/>
  <c r="F28" i="45"/>
  <c r="E28" i="45"/>
  <c r="D28" i="45"/>
  <c r="S26" i="45"/>
  <c r="D44" i="45"/>
  <c r="R24" i="45"/>
  <c r="Q24" i="45"/>
  <c r="P24" i="45"/>
  <c r="O24" i="45"/>
  <c r="N24" i="45"/>
  <c r="M24" i="45"/>
  <c r="L24" i="45"/>
  <c r="J24" i="45"/>
  <c r="I24" i="45"/>
  <c r="H24" i="45"/>
  <c r="G24" i="45"/>
  <c r="F24" i="45"/>
  <c r="E24" i="45"/>
  <c r="D24" i="45"/>
  <c r="S23" i="45"/>
  <c r="D46" i="45"/>
  <c r="D41" i="45"/>
  <c r="R20" i="45"/>
  <c r="Q20" i="45"/>
  <c r="P20" i="45"/>
  <c r="O20" i="45"/>
  <c r="N20" i="45"/>
  <c r="M20" i="45"/>
  <c r="L20" i="45"/>
  <c r="J20" i="45"/>
  <c r="I20" i="45"/>
  <c r="H20" i="45"/>
  <c r="G20" i="45"/>
  <c r="F20" i="45"/>
  <c r="E20" i="45"/>
  <c r="D20" i="45"/>
  <c r="S18" i="45"/>
  <c r="S15" i="45"/>
  <c r="S20" i="45"/>
  <c r="S24" i="45"/>
  <c r="S28" i="45"/>
  <c r="AG66" i="45"/>
  <c r="AG68" i="45"/>
  <c r="AG67" i="45"/>
  <c r="AA67" i="45"/>
  <c r="AA66" i="45"/>
  <c r="AA68" i="45"/>
  <c r="AE67" i="45"/>
  <c r="AE66" i="45"/>
  <c r="AE68" i="45"/>
  <c r="AI67" i="45"/>
  <c r="AI66" i="45"/>
  <c r="AI68" i="45"/>
  <c r="AC66" i="45"/>
  <c r="AC68" i="45"/>
  <c r="AC67" i="45"/>
  <c r="X67" i="45"/>
  <c r="X66" i="45"/>
  <c r="X68" i="45"/>
  <c r="AB67" i="45"/>
  <c r="AB66" i="45"/>
  <c r="AB68" i="45"/>
  <c r="AJ67" i="45"/>
  <c r="AJ66" i="45"/>
  <c r="AJ68" i="45"/>
  <c r="AD66" i="45"/>
  <c r="AD68" i="45"/>
  <c r="AD67" i="45"/>
  <c r="AF67" i="45"/>
  <c r="AF66" i="45"/>
  <c r="AF68" i="45"/>
  <c r="Z66" i="45"/>
  <c r="Z68" i="45"/>
  <c r="Z67" i="45"/>
  <c r="AH66" i="45"/>
  <c r="AH68" i="45"/>
  <c r="AH67" i="45"/>
  <c r="Y67" i="45"/>
  <c r="G41" i="45"/>
  <c r="D42" i="45"/>
  <c r="K79" i="45"/>
  <c r="BO590" i="41"/>
  <c r="BO508" i="41"/>
  <c r="BO428" i="41"/>
  <c r="BO350" i="41"/>
  <c r="BO270" i="41"/>
  <c r="BO190" i="41"/>
  <c r="BO110" i="41"/>
  <c r="AR41" i="41"/>
  <c r="AN41" i="41"/>
  <c r="AC41" i="41"/>
  <c r="Y41" i="41"/>
  <c r="AR40" i="41"/>
  <c r="AN40" i="41"/>
  <c r="AC40" i="41"/>
  <c r="Y40" i="41"/>
  <c r="AR39" i="41"/>
  <c r="AN39" i="41"/>
  <c r="AC39" i="41"/>
  <c r="Y39" i="41"/>
  <c r="AR38" i="41"/>
  <c r="AN38" i="41"/>
  <c r="AC38" i="41"/>
  <c r="Y38" i="41"/>
  <c r="AR37" i="41"/>
  <c r="AN37" i="41"/>
  <c r="AC37" i="41"/>
  <c r="Y37" i="41"/>
  <c r="M37" i="41"/>
  <c r="I37" i="41"/>
  <c r="AR36" i="41"/>
  <c r="AN36" i="41"/>
  <c r="AC36" i="41"/>
  <c r="Y36" i="41"/>
  <c r="M36" i="41"/>
  <c r="I36" i="41"/>
  <c r="AR35" i="41"/>
  <c r="AN35" i="41"/>
  <c r="AC35" i="41"/>
  <c r="Y35" i="41"/>
  <c r="M35" i="41"/>
  <c r="I35" i="41"/>
  <c r="AR34" i="41"/>
  <c r="AN34" i="41"/>
  <c r="AC34" i="41"/>
  <c r="Y34" i="41"/>
  <c r="M34" i="41"/>
  <c r="I34" i="41"/>
  <c r="CF29" i="41"/>
  <c r="CE29" i="41"/>
  <c r="CF28" i="41"/>
  <c r="CE28" i="41"/>
  <c r="CF27" i="41"/>
  <c r="CE27" i="41"/>
  <c r="CF26" i="41"/>
  <c r="CE26" i="41"/>
  <c r="CL79" i="41"/>
  <c r="BM26" i="41"/>
  <c r="CF25" i="41"/>
  <c r="CL73" i="41"/>
  <c r="BM25" i="41"/>
  <c r="BL25" i="41"/>
  <c r="CK24" i="41"/>
  <c r="BM24" i="41"/>
  <c r="BL24" i="41"/>
  <c r="CP22" i="41"/>
  <c r="CR20" i="41"/>
  <c r="CM18" i="41"/>
  <c r="CR15" i="41"/>
  <c r="CM14" i="41"/>
  <c r="CO12" i="41"/>
  <c r="CW10" i="41"/>
  <c r="CW9" i="41"/>
  <c r="CO9" i="41"/>
  <c r="CW8" i="41"/>
  <c r="CP8" i="41"/>
  <c r="CW7" i="41"/>
  <c r="CP7" i="41"/>
  <c r="CW6" i="41"/>
  <c r="CW5" i="41"/>
  <c r="CL5" i="41"/>
  <c r="G5" i="41"/>
  <c r="H5" i="41"/>
  <c r="I5" i="41"/>
  <c r="J5" i="41"/>
  <c r="K5" i="41"/>
  <c r="L5" i="41"/>
  <c r="M5" i="41"/>
  <c r="N5" i="41"/>
  <c r="O5" i="41"/>
  <c r="P5" i="41"/>
  <c r="Q5" i="41"/>
  <c r="R5" i="41"/>
  <c r="S5" i="41"/>
  <c r="T5" i="41"/>
  <c r="U5" i="41"/>
  <c r="V5" i="41"/>
  <c r="W5" i="41"/>
  <c r="X5" i="41"/>
  <c r="Y5" i="41"/>
  <c r="Z5" i="41"/>
  <c r="AA5" i="41"/>
  <c r="AB5" i="41"/>
  <c r="AC5" i="41"/>
  <c r="AD5" i="41"/>
  <c r="AE5" i="41"/>
  <c r="AF5" i="41"/>
  <c r="AG5" i="41"/>
  <c r="AH5" i="41"/>
  <c r="AI5" i="41"/>
  <c r="AJ5" i="41"/>
  <c r="AK5" i="41"/>
  <c r="AL5" i="41"/>
  <c r="AM5" i="41"/>
  <c r="AN5" i="41"/>
  <c r="AO5" i="41"/>
  <c r="AP5" i="41"/>
  <c r="AQ5" i="41"/>
  <c r="AR5" i="41"/>
  <c r="AS5" i="41"/>
  <c r="AT5" i="41"/>
  <c r="AU5" i="41"/>
  <c r="AV5" i="41"/>
  <c r="AW5" i="41"/>
  <c r="AX5" i="41"/>
  <c r="AY5" i="41"/>
  <c r="AZ5" i="41"/>
  <c r="BA5" i="41"/>
  <c r="BB5" i="41"/>
  <c r="BC5" i="41"/>
  <c r="BD5" i="41"/>
  <c r="BE5" i="41"/>
  <c r="BF5" i="41"/>
  <c r="BG5" i="41"/>
  <c r="BH5" i="41"/>
  <c r="BI5" i="41"/>
  <c r="C5" i="41"/>
  <c r="B5" i="41"/>
  <c r="A5" i="41"/>
  <c r="CW4" i="41"/>
  <c r="CQ4" i="41"/>
  <c r="BO4" i="41"/>
  <c r="BO5" i="41"/>
  <c r="CW3" i="41"/>
  <c r="CQ3" i="41"/>
  <c r="CI3" i="41"/>
  <c r="CI4" i="41"/>
  <c r="CI5" i="41"/>
  <c r="CJ5" i="41"/>
  <c r="CR2" i="41"/>
  <c r="CQ2" i="41"/>
  <c r="CP2" i="41"/>
  <c r="CO2" i="41"/>
  <c r="CN2" i="41"/>
  <c r="CM2" i="41"/>
  <c r="CL2" i="41"/>
  <c r="CK2" i="41"/>
  <c r="BL8" i="41"/>
  <c r="BS2" i="41"/>
  <c r="BS45" i="41"/>
  <c r="CK17" i="41"/>
  <c r="CQ29" i="41"/>
  <c r="CR3" i="41"/>
  <c r="CM4" i="41"/>
  <c r="CR4" i="41"/>
  <c r="CM5" i="41"/>
  <c r="CN6" i="41"/>
  <c r="CL7" i="41"/>
  <c r="CO11" i="41"/>
  <c r="CL13" i="41"/>
  <c r="CN14" i="41"/>
  <c r="CK16" i="41"/>
  <c r="CM17" i="41"/>
  <c r="CN18" i="41"/>
  <c r="CK21" i="41"/>
  <c r="CP23" i="41"/>
  <c r="CO24" i="41"/>
  <c r="CL25" i="41"/>
  <c r="CK27" i="41"/>
  <c r="CP30" i="41"/>
  <c r="CR31" i="41"/>
  <c r="CO36" i="41"/>
  <c r="CQ28" i="41"/>
  <c r="CN33" i="41"/>
  <c r="CN3" i="41"/>
  <c r="CO4" i="41"/>
  <c r="CN5" i="41"/>
  <c r="CP6" i="41"/>
  <c r="CM7" i="41"/>
  <c r="CK8" i="41"/>
  <c r="CK9" i="41"/>
  <c r="CO10" i="41"/>
  <c r="CP11" i="41"/>
  <c r="CM13" i="41"/>
  <c r="CK15" i="41"/>
  <c r="CM16" i="41"/>
  <c r="CN17" i="41"/>
  <c r="CM19" i="41"/>
  <c r="CL21" i="41"/>
  <c r="CO25" i="41"/>
  <c r="CO26" i="41"/>
  <c r="CQ30" i="41"/>
  <c r="CN32" i="41"/>
  <c r="CO35" i="41"/>
  <c r="CI6" i="41"/>
  <c r="CJ6" i="41"/>
  <c r="CQ31" i="41"/>
  <c r="CO3" i="41"/>
  <c r="CP4" i="41"/>
  <c r="CQ6" i="41"/>
  <c r="CO7" i="41"/>
  <c r="CO8" i="41"/>
  <c r="CL9" i="41"/>
  <c r="CP10" i="41"/>
  <c r="CL12" i="41"/>
  <c r="CO13" i="41"/>
  <c r="CM15" i="41"/>
  <c r="CR16" i="41"/>
  <c r="CQ17" i="41"/>
  <c r="CR19" i="41"/>
  <c r="CK22" i="41"/>
  <c r="CK10" i="41"/>
  <c r="CR5" i="41"/>
  <c r="CP29" i="41"/>
  <c r="CR30" i="41"/>
  <c r="CQ32" i="41"/>
  <c r="CR34" i="41"/>
  <c r="F6" i="41"/>
  <c r="E5" i="41"/>
  <c r="D5" i="41"/>
  <c r="CI7" i="41"/>
  <c r="BO592" i="41"/>
  <c r="BO510" i="41"/>
  <c r="BO430" i="41"/>
  <c r="BO352" i="41"/>
  <c r="BO272" i="41"/>
  <c r="BO192" i="41"/>
  <c r="BO112" i="41"/>
  <c r="BO6" i="41"/>
  <c r="CM9" i="41"/>
  <c r="CQ9" i="41"/>
  <c r="CQ27" i="41"/>
  <c r="CO28" i="41"/>
  <c r="CM29" i="41"/>
  <c r="CK30" i="41"/>
  <c r="CK31" i="41"/>
  <c r="CK32" i="41"/>
  <c r="CL34" i="41"/>
  <c r="CL36" i="41"/>
  <c r="CO37" i="41"/>
  <c r="CQ38" i="41"/>
  <c r="CL39" i="41"/>
  <c r="CQ41" i="41"/>
  <c r="CL43" i="41"/>
  <c r="CQ44" i="41"/>
  <c r="CP47" i="41"/>
  <c r="CN50" i="41"/>
  <c r="CR52" i="41"/>
  <c r="CL53" i="41"/>
  <c r="CP55" i="41"/>
  <c r="CN58" i="41"/>
  <c r="CR60" i="41"/>
  <c r="CQ61" i="41"/>
  <c r="CN62" i="41"/>
  <c r="CO63" i="41"/>
  <c r="CO64" i="41"/>
  <c r="CL65" i="41"/>
  <c r="CM66" i="41"/>
  <c r="CM67" i="41"/>
  <c r="CK69" i="41"/>
  <c r="CQ80" i="41"/>
  <c r="CQ22" i="41"/>
  <c r="CQ23" i="41"/>
  <c r="CM24" i="41"/>
  <c r="CR25" i="41"/>
  <c r="CN26" i="41"/>
  <c r="CR6" i="41"/>
  <c r="CQ10" i="41"/>
  <c r="CQ11" i="41"/>
  <c r="CN13" i="41"/>
  <c r="CO5" i="41"/>
  <c r="CL3" i="41"/>
  <c r="BO507" i="41"/>
  <c r="BO589" i="41"/>
  <c r="BO591" i="41"/>
  <c r="BO509" i="41"/>
  <c r="BO429" i="41"/>
  <c r="BO427" i="41"/>
  <c r="BO351" i="41"/>
  <c r="BO349" i="41"/>
  <c r="BO269" i="41"/>
  <c r="BO271" i="41"/>
  <c r="BO191" i="41"/>
  <c r="BO189" i="41"/>
  <c r="BO109" i="41"/>
  <c r="BO111" i="41"/>
  <c r="CR7" i="41"/>
  <c r="CM8" i="41"/>
  <c r="CM10" i="41"/>
  <c r="CM11" i="41"/>
  <c r="CP18" i="41"/>
  <c r="CP19" i="41"/>
  <c r="CO20" i="41"/>
  <c r="CN21" i="41"/>
  <c r="CN22" i="41"/>
  <c r="CM23" i="41"/>
  <c r="CM3" i="41"/>
  <c r="CN4" i="41"/>
  <c r="CK5" i="41"/>
  <c r="CO6" i="41"/>
  <c r="CK7" i="41"/>
  <c r="CN8" i="41"/>
  <c r="CR9" i="41"/>
  <c r="CN10" i="41"/>
  <c r="CN11" i="41"/>
  <c r="CM12" i="41"/>
  <c r="CK13" i="41"/>
  <c r="CQ18" i="41"/>
  <c r="CQ19" i="41"/>
  <c r="CQ20" i="41"/>
  <c r="CO21" i="41"/>
  <c r="CO22" i="41"/>
  <c r="CO23" i="41"/>
  <c r="CP25" i="41"/>
  <c r="CK26" i="41"/>
  <c r="CP28" i="41"/>
  <c r="CN29" i="41"/>
  <c r="CM30" i="41"/>
  <c r="CL31" i="41"/>
  <c r="CL32" i="41"/>
  <c r="CK33" i="41"/>
  <c r="CM34" i="41"/>
  <c r="CQ35" i="41"/>
  <c r="CM36" i="41"/>
  <c r="CP37" i="41"/>
  <c r="CM39" i="41"/>
  <c r="CR41" i="41"/>
  <c r="CN43" i="41"/>
  <c r="CR47" i="41"/>
  <c r="CL48" i="41"/>
  <c r="CP50" i="41"/>
  <c r="CN53" i="41"/>
  <c r="CR55" i="41"/>
  <c r="CL56" i="41"/>
  <c r="CP58" i="41"/>
  <c r="CP63" i="41"/>
  <c r="CQ64" i="41"/>
  <c r="CQ65" i="41"/>
  <c r="CN66" i="41"/>
  <c r="CO67" i="41"/>
  <c r="CO68" i="41"/>
  <c r="CL69" i="41"/>
  <c r="CP71" i="41"/>
  <c r="CN74" i="41"/>
  <c r="CL77" i="41"/>
  <c r="CN12" i="41"/>
  <c r="CK14" i="41"/>
  <c r="CQ21" i="41"/>
  <c r="CQ25" i="41"/>
  <c r="CM26" i="41"/>
  <c r="CO29" i="41"/>
  <c r="CO30" i="41"/>
  <c r="CM31" i="41"/>
  <c r="CM32" i="41"/>
  <c r="CM33" i="41"/>
  <c r="CO34" i="41"/>
  <c r="CR35" i="41"/>
  <c r="CN36" i="41"/>
  <c r="CQ37" i="41"/>
  <c r="CN39" i="41"/>
  <c r="CK40" i="41"/>
  <c r="CK42" i="41"/>
  <c r="CQ43" i="41"/>
  <c r="CK45" i="41"/>
  <c r="CK46" i="41"/>
  <c r="CO48" i="41"/>
  <c r="CM51" i="41"/>
  <c r="CQ53" i="41"/>
  <c r="CK54" i="41"/>
  <c r="CO56" i="41"/>
  <c r="CM59" i="41"/>
  <c r="CR64" i="41"/>
  <c r="CP67" i="41"/>
  <c r="CQ68" i="41"/>
  <c r="CQ69" i="41"/>
  <c r="CO31" i="41"/>
  <c r="CQ34" i="41"/>
  <c r="CR37" i="41"/>
  <c r="CK38" i="41"/>
  <c r="CO39" i="41"/>
  <c r="CM40" i="41"/>
  <c r="CM42" i="41"/>
  <c r="CM45" i="41"/>
  <c r="CM46" i="41"/>
  <c r="CQ48" i="41"/>
  <c r="CK49" i="41"/>
  <c r="CO51" i="41"/>
  <c r="CM54" i="41"/>
  <c r="CQ56" i="41"/>
  <c r="CK57" i="41"/>
  <c r="CO59" i="41"/>
  <c r="CR68" i="41"/>
  <c r="CR78" i="41"/>
  <c r="CL16" i="41"/>
  <c r="CL17" i="41"/>
  <c r="CK18" i="41"/>
  <c r="CR23" i="41"/>
  <c r="CM27" i="41"/>
  <c r="CO32" i="41"/>
  <c r="CO33" i="41"/>
  <c r="CQ36" i="41"/>
  <c r="CM38" i="41"/>
  <c r="CQ39" i="41"/>
  <c r="CN40" i="41"/>
  <c r="CN42" i="41"/>
  <c r="CN45" i="41"/>
  <c r="CN46" i="41"/>
  <c r="CR48" i="41"/>
  <c r="CL49" i="41"/>
  <c r="CP51" i="41"/>
  <c r="CN54" i="41"/>
  <c r="CR56" i="41"/>
  <c r="CL57" i="41"/>
  <c r="CP59" i="41"/>
  <c r="CR72" i="41"/>
  <c r="CP75" i="41"/>
  <c r="CR11" i="41"/>
  <c r="CR12" i="41"/>
  <c r="CO14" i="41"/>
  <c r="CO15" i="41"/>
  <c r="CK19" i="41"/>
  <c r="CK20" i="41"/>
  <c r="CP24" i="41"/>
  <c r="CP26" i="41"/>
  <c r="CN27" i="41"/>
  <c r="CK28" i="41"/>
  <c r="CP33" i="41"/>
  <c r="CK35" i="41"/>
  <c r="CN38" i="41"/>
  <c r="CO40" i="41"/>
  <c r="CM41" i="41"/>
  <c r="CP42" i="41"/>
  <c r="CK44" i="41"/>
  <c r="CP45" i="41"/>
  <c r="CP46" i="41"/>
  <c r="CN49" i="41"/>
  <c r="CR51" i="41"/>
  <c r="CL52" i="41"/>
  <c r="CP54" i="41"/>
  <c r="CN57" i="41"/>
  <c r="CR59" i="41"/>
  <c r="CL60" i="41"/>
  <c r="CP3" i="41"/>
  <c r="CQ8" i="41"/>
  <c r="CQ12" i="41"/>
  <c r="CJ4" i="41"/>
  <c r="CJ3" i="41"/>
  <c r="CK4" i="41"/>
  <c r="CM506" i="41"/>
  <c r="CN505" i="41"/>
  <c r="CL502" i="41"/>
  <c r="CP500" i="41"/>
  <c r="CL498" i="41"/>
  <c r="CN495" i="41"/>
  <c r="CR493" i="41"/>
  <c r="CN491" i="41"/>
  <c r="CP488" i="41"/>
  <c r="CL486" i="41"/>
  <c r="CP484" i="41"/>
  <c r="CP503" i="41"/>
  <c r="CK499" i="41"/>
  <c r="CK498" i="41"/>
  <c r="CL497" i="41"/>
  <c r="CQ495" i="41"/>
  <c r="CM491" i="41"/>
  <c r="CQ490" i="41"/>
  <c r="CL489" i="41"/>
  <c r="CO488" i="41"/>
  <c r="CL484" i="41"/>
  <c r="CP483" i="41"/>
  <c r="CQ481" i="41"/>
  <c r="CM479" i="41"/>
  <c r="CQ477" i="41"/>
  <c r="CK474" i="41"/>
  <c r="CO472" i="41"/>
  <c r="CK470" i="41"/>
  <c r="CN506" i="41"/>
  <c r="CM505" i="41"/>
  <c r="CN504" i="41"/>
  <c r="CO503" i="41"/>
  <c r="CP502" i="41"/>
  <c r="CR506" i="41"/>
  <c r="CQ506" i="41"/>
  <c r="CQ504" i="41"/>
  <c r="CK500" i="41"/>
  <c r="CL499" i="41"/>
  <c r="CN496" i="41"/>
  <c r="CR495" i="41"/>
  <c r="CM494" i="41"/>
  <c r="CR490" i="41"/>
  <c r="CK487" i="41"/>
  <c r="CO486" i="41"/>
  <c r="CR481" i="41"/>
  <c r="CN479" i="41"/>
  <c r="CR477" i="41"/>
  <c r="CL474" i="41"/>
  <c r="CP472" i="41"/>
  <c r="CL470" i="41"/>
  <c r="CK502" i="41"/>
  <c r="CO500" i="41"/>
  <c r="CQ496" i="41"/>
  <c r="CM495" i="41"/>
  <c r="CR492" i="41"/>
  <c r="CQ491" i="41"/>
  <c r="CN490" i="41"/>
  <c r="CK489" i="41"/>
  <c r="CK484" i="41"/>
  <c r="CR482" i="41"/>
  <c r="CP471" i="41"/>
  <c r="CP470" i="41"/>
  <c r="CP469" i="41"/>
  <c r="CM468" i="41"/>
  <c r="CQ466" i="41"/>
  <c r="CQ463" i="41"/>
  <c r="CO460" i="41"/>
  <c r="CK458" i="41"/>
  <c r="CO456" i="41"/>
  <c r="CQ453" i="41"/>
  <c r="CM451" i="41"/>
  <c r="CQ449" i="41"/>
  <c r="CK446" i="41"/>
  <c r="CO444" i="41"/>
  <c r="CK442" i="41"/>
  <c r="CM439" i="41"/>
  <c r="CQ437" i="41"/>
  <c r="CM435" i="41"/>
  <c r="CO432" i="41"/>
  <c r="CK430" i="41"/>
  <c r="CO428" i="41"/>
  <c r="CM426" i="41"/>
  <c r="CQ424" i="41"/>
  <c r="CM422" i="41"/>
  <c r="CQ420" i="41"/>
  <c r="CK419" i="41"/>
  <c r="CK417" i="41"/>
  <c r="CO415" i="41"/>
  <c r="CK413" i="41"/>
  <c r="CQ412" i="41"/>
  <c r="CM410" i="41"/>
  <c r="CQ408" i="41"/>
  <c r="CQ492" i="41"/>
  <c r="CM490" i="41"/>
  <c r="CP486" i="41"/>
  <c r="CK475" i="41"/>
  <c r="CO471" i="41"/>
  <c r="CO470" i="41"/>
  <c r="CO469" i="41"/>
  <c r="CR467" i="41"/>
  <c r="CN465" i="41"/>
  <c r="CN464" i="41"/>
  <c r="CR462" i="41"/>
  <c r="CL461" i="41"/>
  <c r="CP459" i="41"/>
  <c r="CP457" i="41"/>
  <c r="CL455" i="41"/>
  <c r="CN452" i="41"/>
  <c r="CR450" i="41"/>
  <c r="CN448" i="41"/>
  <c r="CL447" i="41"/>
  <c r="CR505" i="41"/>
  <c r="CL503" i="41"/>
  <c r="CP501" i="41"/>
  <c r="CP497" i="41"/>
  <c r="CP487" i="41"/>
  <c r="CL485" i="41"/>
  <c r="CR480" i="41"/>
  <c r="CR479" i="41"/>
  <c r="CR478" i="41"/>
  <c r="CL473" i="41"/>
  <c r="CL472" i="41"/>
  <c r="CL471" i="41"/>
  <c r="CQ467" i="41"/>
  <c r="CM465" i="41"/>
  <c r="CM464" i="41"/>
  <c r="CQ462" i="41"/>
  <c r="CK461" i="41"/>
  <c r="CO459" i="41"/>
  <c r="CO457" i="41"/>
  <c r="CQ505" i="41"/>
  <c r="CO501" i="41"/>
  <c r="CL500" i="41"/>
  <c r="CP498" i="41"/>
  <c r="CO497" i="41"/>
  <c r="CR494" i="41"/>
  <c r="CQ493" i="41"/>
  <c r="CN492" i="41"/>
  <c r="CO487" i="41"/>
  <c r="CK486" i="41"/>
  <c r="CK485" i="41"/>
  <c r="CQ480" i="41"/>
  <c r="CQ479" i="41"/>
  <c r="CQ478" i="41"/>
  <c r="CK473" i="41"/>
  <c r="CK472" i="41"/>
  <c r="CK471" i="41"/>
  <c r="CR468" i="41"/>
  <c r="CN466" i="41"/>
  <c r="CN463" i="41"/>
  <c r="CL460" i="41"/>
  <c r="CP458" i="41"/>
  <c r="CR504" i="41"/>
  <c r="CO502" i="41"/>
  <c r="CL501" i="41"/>
  <c r="CP499" i="41"/>
  <c r="CM504" i="41"/>
  <c r="CK501" i="41"/>
  <c r="CO499" i="41"/>
  <c r="CL488" i="41"/>
  <c r="CP485" i="41"/>
  <c r="CO484" i="41"/>
  <c r="CL483" i="41"/>
  <c r="CK497" i="41"/>
  <c r="CQ494" i="41"/>
  <c r="CR491" i="41"/>
  <c r="CM481" i="41"/>
  <c r="CQ465" i="41"/>
  <c r="CQ464" i="41"/>
  <c r="CO461" i="41"/>
  <c r="CP455" i="41"/>
  <c r="CR453" i="41"/>
  <c r="CR452" i="41"/>
  <c r="CR451" i="41"/>
  <c r="CL446" i="41"/>
  <c r="CO445" i="41"/>
  <c r="CL441" i="41"/>
  <c r="CN438" i="41"/>
  <c r="CR437" i="41"/>
  <c r="CL431" i="41"/>
  <c r="CP430" i="41"/>
  <c r="CK429" i="41"/>
  <c r="CQ425" i="41"/>
  <c r="CR424" i="41"/>
  <c r="CR423" i="41"/>
  <c r="CL416" i="41"/>
  <c r="CP415" i="41"/>
  <c r="CR412" i="41"/>
  <c r="CN408" i="41"/>
  <c r="CQ406" i="41"/>
  <c r="CO405" i="41"/>
  <c r="CK403" i="41"/>
  <c r="CO401" i="41"/>
  <c r="CK399" i="41"/>
  <c r="CQ398" i="41"/>
  <c r="CM396" i="41"/>
  <c r="CQ394" i="41"/>
  <c r="CR496" i="41"/>
  <c r="CN494" i="41"/>
  <c r="CO485" i="41"/>
  <c r="CN482" i="41"/>
  <c r="CL458" i="41"/>
  <c r="CP456" i="41"/>
  <c r="CO455" i="41"/>
  <c r="CQ452" i="41"/>
  <c r="CQ451" i="41"/>
  <c r="CQ450" i="41"/>
  <c r="CL443" i="41"/>
  <c r="CP442" i="41"/>
  <c r="CK441" i="41"/>
  <c r="CN440" i="41"/>
  <c r="CR439" i="41"/>
  <c r="CM438" i="41"/>
  <c r="CR434" i="41"/>
  <c r="CK431" i="41"/>
  <c r="CO430" i="41"/>
  <c r="CK488" i="41"/>
  <c r="CM482" i="41"/>
  <c r="CR476" i="41"/>
  <c r="CL456" i="41"/>
  <c r="CN454" i="41"/>
  <c r="CN453" i="41"/>
  <c r="CR449" i="41"/>
  <c r="CR448" i="41"/>
  <c r="CM492" i="41"/>
  <c r="CP489" i="41"/>
  <c r="CO483" i="41"/>
  <c r="CQ476" i="41"/>
  <c r="CN467" i="41"/>
  <c r="CN462" i="41"/>
  <c r="CL459" i="41"/>
  <c r="CK456" i="41"/>
  <c r="CK455" i="41"/>
  <c r="CM454" i="41"/>
  <c r="CM453" i="41"/>
  <c r="CM452" i="41"/>
  <c r="CQ448" i="41"/>
  <c r="CL445" i="41"/>
  <c r="CP444" i="41"/>
  <c r="CN493" i="41"/>
  <c r="CK483" i="41"/>
  <c r="CN480" i="41"/>
  <c r="CM478" i="41"/>
  <c r="CM477" i="41"/>
  <c r="CM476" i="41"/>
  <c r="CO475" i="41"/>
  <c r="CO474" i="41"/>
  <c r="CO473" i="41"/>
  <c r="CR466" i="41"/>
  <c r="CR463" i="41"/>
  <c r="CO498" i="41"/>
  <c r="CM493" i="41"/>
  <c r="CM480" i="41"/>
  <c r="CL469" i="41"/>
  <c r="CQ468" i="41"/>
  <c r="CM466" i="41"/>
  <c r="CM463" i="41"/>
  <c r="CK460" i="41"/>
  <c r="CO458" i="41"/>
  <c r="CK457" i="41"/>
  <c r="CL444" i="41"/>
  <c r="CP443" i="41"/>
  <c r="CR440" i="41"/>
  <c r="CN436" i="41"/>
  <c r="CR435" i="41"/>
  <c r="CL487" i="41"/>
  <c r="CN481" i="41"/>
  <c r="CK469" i="41"/>
  <c r="CR465" i="41"/>
  <c r="CR464" i="41"/>
  <c r="CP475" i="41"/>
  <c r="CM448" i="41"/>
  <c r="CL442" i="41"/>
  <c r="CO441" i="41"/>
  <c r="CQ438" i="41"/>
  <c r="CQ436" i="41"/>
  <c r="CL432" i="41"/>
  <c r="CP429" i="41"/>
  <c r="CP428" i="41"/>
  <c r="CL427" i="41"/>
  <c r="CR426" i="41"/>
  <c r="CR425" i="41"/>
  <c r="CO419" i="41"/>
  <c r="CO418" i="41"/>
  <c r="CO417" i="41"/>
  <c r="CP416" i="41"/>
  <c r="CN409" i="41"/>
  <c r="CQ407" i="41"/>
  <c r="CL401" i="41"/>
  <c r="CP400" i="41"/>
  <c r="CN398" i="41"/>
  <c r="CR397" i="41"/>
  <c r="CN393" i="41"/>
  <c r="CR392" i="41"/>
  <c r="CP391" i="41"/>
  <c r="CL389" i="41"/>
  <c r="CP387" i="41"/>
  <c r="CP386" i="41"/>
  <c r="CN383" i="41"/>
  <c r="CR381" i="41"/>
  <c r="CR379" i="41"/>
  <c r="CL376" i="41"/>
  <c r="CP374" i="41"/>
  <c r="CL372" i="41"/>
  <c r="CN369" i="41"/>
  <c r="CR367" i="41"/>
  <c r="CN365" i="41"/>
  <c r="CP362" i="41"/>
  <c r="CL360" i="41"/>
  <c r="CP358" i="41"/>
  <c r="CR355" i="41"/>
  <c r="CN353" i="41"/>
  <c r="CR351" i="41"/>
  <c r="CP347" i="41"/>
  <c r="CL345" i="41"/>
  <c r="CP343" i="41"/>
  <c r="CN340" i="41"/>
  <c r="CR338" i="41"/>
  <c r="CN336" i="41"/>
  <c r="CL335" i="41"/>
  <c r="CP333" i="41"/>
  <c r="CL331" i="41"/>
  <c r="CP329" i="41"/>
  <c r="CN328" i="41"/>
  <c r="CR326" i="41"/>
  <c r="CN324" i="41"/>
  <c r="CR322" i="41"/>
  <c r="CP321" i="41"/>
  <c r="CP474" i="41"/>
  <c r="CM467" i="41"/>
  <c r="CP460" i="41"/>
  <c r="CN449" i="41"/>
  <c r="CQ440" i="41"/>
  <c r="CL433" i="41"/>
  <c r="CK432" i="41"/>
  <c r="CO429" i="41"/>
  <c r="CL428" i="41"/>
  <c r="CK427" i="41"/>
  <c r="CN421" i="41"/>
  <c r="CN420" i="41"/>
  <c r="CL418" i="41"/>
  <c r="CO416" i="41"/>
  <c r="CM409" i="41"/>
  <c r="CM408" i="41"/>
  <c r="CP402" i="41"/>
  <c r="CK401" i="41"/>
  <c r="CO400" i="41"/>
  <c r="CM398" i="41"/>
  <c r="CQ397" i="41"/>
  <c r="CM393" i="41"/>
  <c r="CQ392" i="41"/>
  <c r="CO391" i="41"/>
  <c r="CK389" i="41"/>
  <c r="CO387" i="41"/>
  <c r="CO386" i="41"/>
  <c r="CM383" i="41"/>
  <c r="CQ381" i="41"/>
  <c r="CQ379" i="41"/>
  <c r="CK376" i="41"/>
  <c r="CO374" i="41"/>
  <c r="CK372" i="41"/>
  <c r="CP473" i="41"/>
  <c r="CL457" i="41"/>
  <c r="CQ454" i="41"/>
  <c r="CM449" i="41"/>
  <c r="CM436" i="41"/>
  <c r="CN434" i="41"/>
  <c r="CK433" i="41"/>
  <c r="CK428" i="41"/>
  <c r="CN425" i="41"/>
  <c r="CN424" i="41"/>
  <c r="CN423" i="41"/>
  <c r="CN422" i="41"/>
  <c r="CM421" i="41"/>
  <c r="CM420" i="41"/>
  <c r="CK418" i="41"/>
  <c r="CP414" i="41"/>
  <c r="CL403" i="41"/>
  <c r="CO402" i="41"/>
  <c r="CN395" i="41"/>
  <c r="CR394" i="41"/>
  <c r="CL390" i="41"/>
  <c r="CP388" i="41"/>
  <c r="CP385" i="41"/>
  <c r="CR384" i="41"/>
  <c r="CN382" i="41"/>
  <c r="CR380" i="41"/>
  <c r="CN378" i="41"/>
  <c r="CL377" i="41"/>
  <c r="CP375" i="41"/>
  <c r="CK459" i="41"/>
  <c r="CN450" i="41"/>
  <c r="CP446" i="41"/>
  <c r="CP445" i="41"/>
  <c r="CQ439" i="41"/>
  <c r="CM434" i="41"/>
  <c r="CN426" i="41"/>
  <c r="CM425" i="41"/>
  <c r="CM424" i="41"/>
  <c r="CM423" i="41"/>
  <c r="CL417" i="41"/>
  <c r="CO414" i="41"/>
  <c r="CP413" i="41"/>
  <c r="CR411" i="41"/>
  <c r="CN407" i="41"/>
  <c r="CR406" i="41"/>
  <c r="CL405" i="41"/>
  <c r="CP404" i="41"/>
  <c r="CL400" i="41"/>
  <c r="CP399" i="41"/>
  <c r="CN397" i="41"/>
  <c r="CR396" i="41"/>
  <c r="CM395" i="41"/>
  <c r="CK390" i="41"/>
  <c r="CO388" i="41"/>
  <c r="CO385" i="41"/>
  <c r="CQ384" i="41"/>
  <c r="CM382" i="41"/>
  <c r="CQ380" i="41"/>
  <c r="CM378" i="41"/>
  <c r="CK377" i="41"/>
  <c r="CO375" i="41"/>
  <c r="CM450" i="41"/>
  <c r="CO446" i="41"/>
  <c r="CK445" i="41"/>
  <c r="CQ435" i="41"/>
  <c r="CN478" i="41"/>
  <c r="CN451" i="41"/>
  <c r="CP447" i="41"/>
  <c r="CK444" i="41"/>
  <c r="CO443" i="41"/>
  <c r="CN437" i="41"/>
  <c r="CN435" i="41"/>
  <c r="CP432" i="41"/>
  <c r="CO431" i="41"/>
  <c r="CL430" i="41"/>
  <c r="CP427" i="41"/>
  <c r="CK415" i="41"/>
  <c r="CL414" i="41"/>
  <c r="CQ410" i="41"/>
  <c r="CQ409" i="41"/>
  <c r="CN477" i="41"/>
  <c r="CM462" i="41"/>
  <c r="CO447" i="41"/>
  <c r="CK443" i="41"/>
  <c r="CO442" i="41"/>
  <c r="CN439" i="41"/>
  <c r="CM437" i="41"/>
  <c r="CO427" i="41"/>
  <c r="CR422" i="41"/>
  <c r="CR421" i="41"/>
  <c r="CR420" i="41"/>
  <c r="CK414" i="41"/>
  <c r="CL413" i="41"/>
  <c r="CM412" i="41"/>
  <c r="CN411" i="41"/>
  <c r="CR408" i="41"/>
  <c r="CN406" i="41"/>
  <c r="CL404" i="41"/>
  <c r="CP403" i="41"/>
  <c r="CK402" i="41"/>
  <c r="CR395" i="41"/>
  <c r="CM394" i="41"/>
  <c r="CQ393" i="41"/>
  <c r="CP390" i="41"/>
  <c r="CL388" i="41"/>
  <c r="CL385" i="41"/>
  <c r="CN384" i="41"/>
  <c r="CR382" i="41"/>
  <c r="CN380" i="41"/>
  <c r="CR378" i="41"/>
  <c r="CP377" i="41"/>
  <c r="CL375" i="41"/>
  <c r="CP373" i="41"/>
  <c r="CL371" i="41"/>
  <c r="CR370" i="41"/>
  <c r="CN368" i="41"/>
  <c r="CN476" i="41"/>
  <c r="CP441" i="41"/>
  <c r="CR438" i="41"/>
  <c r="CR436" i="41"/>
  <c r="CQ434" i="41"/>
  <c r="CP433" i="41"/>
  <c r="CQ423" i="41"/>
  <c r="CQ422" i="41"/>
  <c r="CQ421" i="41"/>
  <c r="CP419" i="41"/>
  <c r="CP418" i="41"/>
  <c r="CP417" i="41"/>
  <c r="CM411" i="41"/>
  <c r="CN410" i="41"/>
  <c r="CK416" i="41"/>
  <c r="CR407" i="41"/>
  <c r="CK404" i="41"/>
  <c r="CK388" i="41"/>
  <c r="CK387" i="41"/>
  <c r="CM381" i="41"/>
  <c r="CL374" i="41"/>
  <c r="CL361" i="41"/>
  <c r="CP360" i="41"/>
  <c r="CK359" i="41"/>
  <c r="CM356" i="41"/>
  <c r="CR352" i="41"/>
  <c r="CM351" i="41"/>
  <c r="CQ350" i="41"/>
  <c r="CK349" i="41"/>
  <c r="CK346" i="41"/>
  <c r="CK345" i="41"/>
  <c r="CL344" i="41"/>
  <c r="CN342" i="41"/>
  <c r="CQ339" i="41"/>
  <c r="CQ338" i="41"/>
  <c r="CL332" i="41"/>
  <c r="CP331" i="41"/>
  <c r="CK330" i="41"/>
  <c r="CR328" i="41"/>
  <c r="CM327" i="41"/>
  <c r="CR323" i="41"/>
  <c r="CM322" i="41"/>
  <c r="CL319" i="41"/>
  <c r="CP317" i="41"/>
  <c r="CL315" i="41"/>
  <c r="CR314" i="41"/>
  <c r="CN312" i="41"/>
  <c r="CR310" i="41"/>
  <c r="CN308" i="41"/>
  <c r="CL306" i="41"/>
  <c r="CP304" i="41"/>
  <c r="CL302" i="41"/>
  <c r="CN299" i="41"/>
  <c r="CR297" i="41"/>
  <c r="CN295" i="41"/>
  <c r="CP292" i="41"/>
  <c r="CL290" i="41"/>
  <c r="CP288" i="41"/>
  <c r="CR285" i="41"/>
  <c r="CN283" i="41"/>
  <c r="CR281" i="41"/>
  <c r="CL278" i="41"/>
  <c r="CM407" i="41"/>
  <c r="CM397" i="41"/>
  <c r="CN396" i="41"/>
  <c r="CK374" i="41"/>
  <c r="CP372" i="41"/>
  <c r="CR369" i="41"/>
  <c r="CR368" i="41"/>
  <c r="CR364" i="41"/>
  <c r="CK361" i="41"/>
  <c r="CO360" i="41"/>
  <c r="CM353" i="41"/>
  <c r="CQ352" i="41"/>
  <c r="CK344" i="41"/>
  <c r="CL343" i="41"/>
  <c r="CM342" i="41"/>
  <c r="CN341" i="41"/>
  <c r="CK332" i="41"/>
  <c r="CO331" i="41"/>
  <c r="CQ328" i="41"/>
  <c r="CM324" i="41"/>
  <c r="CQ323" i="41"/>
  <c r="CK319" i="41"/>
  <c r="CL415" i="41"/>
  <c r="CQ411" i="41"/>
  <c r="CO399" i="41"/>
  <c r="CK385" i="41"/>
  <c r="CO372" i="41"/>
  <c r="CK371" i="41"/>
  <c r="CQ369" i="41"/>
  <c r="CQ368" i="41"/>
  <c r="CQ367" i="41"/>
  <c r="CM365" i="41"/>
  <c r="CQ364" i="41"/>
  <c r="CO362" i="41"/>
  <c r="CL358" i="41"/>
  <c r="CP357" i="41"/>
  <c r="CN355" i="41"/>
  <c r="CR354" i="41"/>
  <c r="CN350" i="41"/>
  <c r="CP348" i="41"/>
  <c r="CK343" i="41"/>
  <c r="CM341" i="41"/>
  <c r="CM340" i="41"/>
  <c r="CN339" i="41"/>
  <c r="CM336" i="41"/>
  <c r="CL334" i="41"/>
  <c r="CO333" i="41"/>
  <c r="CP431" i="41"/>
  <c r="CK405" i="41"/>
  <c r="CQ382" i="41"/>
  <c r="CN379" i="41"/>
  <c r="CQ378" i="41"/>
  <c r="CP376" i="41"/>
  <c r="CR366" i="41"/>
  <c r="CK363" i="41"/>
  <c r="CP359" i="41"/>
  <c r="CK358" i="41"/>
  <c r="CO357" i="41"/>
  <c r="CR356" i="41"/>
  <c r="CM355" i="41"/>
  <c r="CQ354" i="41"/>
  <c r="CM350" i="41"/>
  <c r="CO348" i="41"/>
  <c r="CO347" i="41"/>
  <c r="CP346" i="41"/>
  <c r="CM339" i="41"/>
  <c r="CN338" i="41"/>
  <c r="CR337" i="41"/>
  <c r="CP335" i="41"/>
  <c r="CK334" i="41"/>
  <c r="CP330" i="41"/>
  <c r="CK329" i="41"/>
  <c r="CR410" i="41"/>
  <c r="CP401" i="41"/>
  <c r="CK400" i="41"/>
  <c r="CL399" i="41"/>
  <c r="CM380" i="41"/>
  <c r="CM379" i="41"/>
  <c r="CO376" i="41"/>
  <c r="CO373" i="41"/>
  <c r="CR393" i="41"/>
  <c r="CN392" i="41"/>
  <c r="CP389" i="41"/>
  <c r="CL386" i="41"/>
  <c r="CL373" i="41"/>
  <c r="CN370" i="41"/>
  <c r="CM368" i="41"/>
  <c r="CN367" i="41"/>
  <c r="CN364" i="41"/>
  <c r="CL362" i="41"/>
  <c r="CP361" i="41"/>
  <c r="CL357" i="41"/>
  <c r="CN354" i="41"/>
  <c r="CR353" i="41"/>
  <c r="CM352" i="41"/>
  <c r="CO413" i="41"/>
  <c r="CM406" i="41"/>
  <c r="CO403" i="41"/>
  <c r="CL402" i="41"/>
  <c r="CM392" i="41"/>
  <c r="CL391" i="41"/>
  <c r="CO390" i="41"/>
  <c r="CO389" i="41"/>
  <c r="CK386" i="41"/>
  <c r="CR383" i="41"/>
  <c r="CK375" i="41"/>
  <c r="CK373" i="41"/>
  <c r="CP371" i="41"/>
  <c r="CM370" i="41"/>
  <c r="CM367" i="41"/>
  <c r="CN366" i="41"/>
  <c r="CR365" i="41"/>
  <c r="CM364" i="41"/>
  <c r="CP363" i="41"/>
  <c r="CK362" i="41"/>
  <c r="CO361" i="41"/>
  <c r="CK357" i="41"/>
  <c r="CM354" i="41"/>
  <c r="CQ353" i="41"/>
  <c r="CK348" i="41"/>
  <c r="CL347" i="41"/>
  <c r="CO344" i="41"/>
  <c r="CO343" i="41"/>
  <c r="CQ341" i="41"/>
  <c r="CR340" i="41"/>
  <c r="CN337" i="41"/>
  <c r="CR336" i="41"/>
  <c r="CP334" i="41"/>
  <c r="CK333" i="41"/>
  <c r="CO332" i="41"/>
  <c r="CM325" i="41"/>
  <c r="CQ324" i="41"/>
  <c r="CP320" i="41"/>
  <c r="CL318" i="41"/>
  <c r="CP316" i="41"/>
  <c r="CR313" i="41"/>
  <c r="CN311" i="41"/>
  <c r="CR309" i="41"/>
  <c r="CP305" i="41"/>
  <c r="CL303" i="41"/>
  <c r="CP301" i="41"/>
  <c r="CR300" i="41"/>
  <c r="CN298" i="41"/>
  <c r="CR296" i="41"/>
  <c r="CN294" i="41"/>
  <c r="CL293" i="41"/>
  <c r="CL429" i="41"/>
  <c r="CR409" i="41"/>
  <c r="CO404" i="41"/>
  <c r="CQ396" i="41"/>
  <c r="CQ395" i="41"/>
  <c r="CN394" i="41"/>
  <c r="CL387" i="41"/>
  <c r="CQ383" i="41"/>
  <c r="CN381" i="41"/>
  <c r="CO371" i="41"/>
  <c r="CM366" i="41"/>
  <c r="CQ365" i="41"/>
  <c r="CO363" i="41"/>
  <c r="CL359" i="41"/>
  <c r="CO358" i="41"/>
  <c r="CQ355" i="41"/>
  <c r="CN351" i="41"/>
  <c r="CR350" i="41"/>
  <c r="CL349" i="41"/>
  <c r="CK347" i="41"/>
  <c r="CL346" i="41"/>
  <c r="CO346" i="41"/>
  <c r="CM326" i="41"/>
  <c r="CN322" i="41"/>
  <c r="CK318" i="41"/>
  <c r="CL317" i="41"/>
  <c r="CL316" i="41"/>
  <c r="CN314" i="41"/>
  <c r="CN313" i="41"/>
  <c r="CQ309" i="41"/>
  <c r="CR308" i="41"/>
  <c r="CL305" i="41"/>
  <c r="CL304" i="41"/>
  <c r="CK303" i="41"/>
  <c r="CM294" i="41"/>
  <c r="CP289" i="41"/>
  <c r="CK288" i="41"/>
  <c r="CO287" i="41"/>
  <c r="CM285" i="41"/>
  <c r="CQ284" i="41"/>
  <c r="CM280" i="41"/>
  <c r="CK278" i="41"/>
  <c r="CP277" i="41"/>
  <c r="CL275" i="41"/>
  <c r="CP273" i="41"/>
  <c r="CN272" i="41"/>
  <c r="CR270" i="41"/>
  <c r="CR267" i="41"/>
  <c r="CP264" i="41"/>
  <c r="CL262" i="41"/>
  <c r="CP260" i="41"/>
  <c r="CR257" i="41"/>
  <c r="CN255" i="41"/>
  <c r="CR253" i="41"/>
  <c r="CL250" i="41"/>
  <c r="CP248" i="41"/>
  <c r="CL246" i="41"/>
  <c r="CN243" i="41"/>
  <c r="CR241" i="41"/>
  <c r="CN239" i="41"/>
  <c r="CP236" i="41"/>
  <c r="CL234" i="41"/>
  <c r="CP232" i="41"/>
  <c r="CR229" i="41"/>
  <c r="CN227" i="41"/>
  <c r="CN226" i="41"/>
  <c r="CR224" i="41"/>
  <c r="CL223" i="41"/>
  <c r="CP221" i="41"/>
  <c r="CP219" i="41"/>
  <c r="CL217" i="41"/>
  <c r="CR216" i="41"/>
  <c r="CN214" i="41"/>
  <c r="CR212" i="41"/>
  <c r="CN210" i="41"/>
  <c r="CL209" i="41"/>
  <c r="CP207" i="41"/>
  <c r="CL205" i="41"/>
  <c r="CK360" i="41"/>
  <c r="CO349" i="41"/>
  <c r="CM338" i="41"/>
  <c r="CM337" i="41"/>
  <c r="CR327" i="41"/>
  <c r="CR325" i="41"/>
  <c r="CO320" i="41"/>
  <c r="CK317" i="41"/>
  <c r="CK316" i="41"/>
  <c r="CK315" i="41"/>
  <c r="CM314" i="41"/>
  <c r="CM313" i="41"/>
  <c r="CM312" i="41"/>
  <c r="CQ308" i="41"/>
  <c r="CK306" i="41"/>
  <c r="CK305" i="41"/>
  <c r="CK304" i="41"/>
  <c r="CK290" i="41"/>
  <c r="CO289" i="41"/>
  <c r="CQ286" i="41"/>
  <c r="CN282" i="41"/>
  <c r="CQ281" i="41"/>
  <c r="CP279" i="41"/>
  <c r="CO277" i="41"/>
  <c r="CK275" i="41"/>
  <c r="CO273" i="41"/>
  <c r="CQ270" i="41"/>
  <c r="CQ267" i="41"/>
  <c r="CO264" i="41"/>
  <c r="CK262" i="41"/>
  <c r="CO260" i="41"/>
  <c r="CQ257" i="41"/>
  <c r="CM255" i="41"/>
  <c r="CQ253" i="41"/>
  <c r="CQ366" i="41"/>
  <c r="CQ356" i="41"/>
  <c r="CP345" i="41"/>
  <c r="CQ340" i="41"/>
  <c r="CO330" i="41"/>
  <c r="CQ327" i="41"/>
  <c r="CQ325" i="41"/>
  <c r="CL320" i="41"/>
  <c r="CM311" i="41"/>
  <c r="CN310" i="41"/>
  <c r="CN309" i="41"/>
  <c r="CP307" i="41"/>
  <c r="CQ300" i="41"/>
  <c r="CR299" i="41"/>
  <c r="CR298" i="41"/>
  <c r="CK293" i="41"/>
  <c r="CL292" i="41"/>
  <c r="CP291" i="41"/>
  <c r="CL287" i="41"/>
  <c r="CN284" i="41"/>
  <c r="CR283" i="41"/>
  <c r="CM282" i="41"/>
  <c r="CO279" i="41"/>
  <c r="CL276" i="41"/>
  <c r="CP274" i="41"/>
  <c r="CR271" i="41"/>
  <c r="CN269" i="41"/>
  <c r="CN268" i="41"/>
  <c r="CR266" i="41"/>
  <c r="CL265" i="41"/>
  <c r="CP263" i="41"/>
  <c r="CL261" i="41"/>
  <c r="CP259" i="41"/>
  <c r="CR258" i="41"/>
  <c r="CN256" i="41"/>
  <c r="CO359" i="41"/>
  <c r="CO345" i="41"/>
  <c r="CQ342" i="41"/>
  <c r="CK320" i="41"/>
  <c r="CM310" i="41"/>
  <c r="CM309" i="41"/>
  <c r="CM308" i="41"/>
  <c r="CO307" i="41"/>
  <c r="CQ299" i="41"/>
  <c r="CQ298" i="41"/>
  <c r="CQ297" i="41"/>
  <c r="CK292" i="41"/>
  <c r="CO291" i="41"/>
  <c r="CK287" i="41"/>
  <c r="CM284" i="41"/>
  <c r="CQ283" i="41"/>
  <c r="CK276" i="41"/>
  <c r="CO274" i="41"/>
  <c r="CQ271" i="41"/>
  <c r="CM269" i="41"/>
  <c r="CM268" i="41"/>
  <c r="CQ266" i="41"/>
  <c r="CK265" i="41"/>
  <c r="CO263" i="41"/>
  <c r="CK261" i="41"/>
  <c r="CO259" i="41"/>
  <c r="CM369" i="41"/>
  <c r="CN352" i="41"/>
  <c r="CP332" i="41"/>
  <c r="CK331" i="41"/>
  <c r="CL330" i="41"/>
  <c r="CO329" i="41"/>
  <c r="CN327" i="41"/>
  <c r="CN325" i="41"/>
  <c r="CN323" i="41"/>
  <c r="CP318" i="41"/>
  <c r="CP303" i="41"/>
  <c r="CP302" i="41"/>
  <c r="CO301" i="41"/>
  <c r="CQ296" i="41"/>
  <c r="CR295" i="41"/>
  <c r="CR294" i="41"/>
  <c r="CL348" i="41"/>
  <c r="CP344" i="41"/>
  <c r="CR339" i="41"/>
  <c r="CL329" i="41"/>
  <c r="CM323" i="41"/>
  <c r="CL321" i="41"/>
  <c r="CO318" i="41"/>
  <c r="CO317" i="41"/>
  <c r="CK307" i="41"/>
  <c r="CO304" i="41"/>
  <c r="CO303" i="41"/>
  <c r="CO302" i="41"/>
  <c r="CM300" i="41"/>
  <c r="CM299" i="41"/>
  <c r="CQ295" i="41"/>
  <c r="CQ294" i="41"/>
  <c r="CL291" i="41"/>
  <c r="CP290" i="41"/>
  <c r="CK289" i="41"/>
  <c r="CM286" i="41"/>
  <c r="CR282" i="41"/>
  <c r="CM281" i="41"/>
  <c r="CQ280" i="41"/>
  <c r="CO278" i="41"/>
  <c r="CK277" i="41"/>
  <c r="CQ351" i="41"/>
  <c r="CR341" i="41"/>
  <c r="CO335" i="41"/>
  <c r="CO334" i="41"/>
  <c r="CL333" i="41"/>
  <c r="CQ326" i="41"/>
  <c r="CR324" i="41"/>
  <c r="CQ322" i="41"/>
  <c r="CK321" i="41"/>
  <c r="CP319" i="41"/>
  <c r="CO316" i="41"/>
  <c r="CP315" i="41"/>
  <c r="CQ313" i="41"/>
  <c r="CR312" i="41"/>
  <c r="CR311" i="41"/>
  <c r="CP306" i="41"/>
  <c r="CO305" i="41"/>
  <c r="CL301" i="41"/>
  <c r="CM298" i="41"/>
  <c r="CN297" i="41"/>
  <c r="CN296" i="41"/>
  <c r="CK291" i="41"/>
  <c r="CO290" i="41"/>
  <c r="CM283" i="41"/>
  <c r="CQ282" i="41"/>
  <c r="CP276" i="41"/>
  <c r="CL274" i="41"/>
  <c r="CN271" i="41"/>
  <c r="CR269" i="41"/>
  <c r="CR268" i="41"/>
  <c r="CN266" i="41"/>
  <c r="CP265" i="41"/>
  <c r="CL263" i="41"/>
  <c r="CP261" i="41"/>
  <c r="CL259" i="41"/>
  <c r="CN258" i="41"/>
  <c r="CR256" i="41"/>
  <c r="CN254" i="41"/>
  <c r="CR252" i="41"/>
  <c r="CP251" i="41"/>
  <c r="CL249" i="41"/>
  <c r="CP247" i="41"/>
  <c r="CL245" i="41"/>
  <c r="CR244" i="41"/>
  <c r="CN242" i="41"/>
  <c r="CR240" i="41"/>
  <c r="CN238" i="41"/>
  <c r="CL237" i="41"/>
  <c r="CP235" i="41"/>
  <c r="CL233" i="41"/>
  <c r="CP231" i="41"/>
  <c r="CN230" i="41"/>
  <c r="CR228" i="41"/>
  <c r="CR225" i="41"/>
  <c r="CP222" i="41"/>
  <c r="CL220" i="41"/>
  <c r="CP218" i="41"/>
  <c r="CR215" i="41"/>
  <c r="CN213" i="41"/>
  <c r="CR211" i="41"/>
  <c r="CQ337" i="41"/>
  <c r="CQ336" i="41"/>
  <c r="CN326" i="41"/>
  <c r="CO319" i="41"/>
  <c r="CO315" i="41"/>
  <c r="CQ312" i="41"/>
  <c r="CQ311" i="41"/>
  <c r="CQ310" i="41"/>
  <c r="CO306" i="41"/>
  <c r="CK302" i="41"/>
  <c r="CK301" i="41"/>
  <c r="CM297" i="41"/>
  <c r="CM296" i="41"/>
  <c r="CM295" i="41"/>
  <c r="CO293" i="41"/>
  <c r="CO292" i="41"/>
  <c r="CL288" i="41"/>
  <c r="CP287" i="41"/>
  <c r="CN285" i="41"/>
  <c r="CR284" i="41"/>
  <c r="CQ285" i="41"/>
  <c r="CR280" i="41"/>
  <c r="CL277" i="41"/>
  <c r="CL273" i="41"/>
  <c r="CN270" i="41"/>
  <c r="CQ269" i="41"/>
  <c r="CM257" i="41"/>
  <c r="CM241" i="41"/>
  <c r="CM240" i="41"/>
  <c r="CM239" i="41"/>
  <c r="CO237" i="41"/>
  <c r="CO236" i="41"/>
  <c r="CQ226" i="41"/>
  <c r="CO223" i="41"/>
  <c r="CO217" i="41"/>
  <c r="CQ214" i="41"/>
  <c r="CQ213" i="41"/>
  <c r="CQ212" i="41"/>
  <c r="CL207" i="41"/>
  <c r="CP206" i="41"/>
  <c r="CL203" i="41"/>
  <c r="CR202" i="41"/>
  <c r="CN200" i="41"/>
  <c r="CR198" i="41"/>
  <c r="CN196" i="41"/>
  <c r="CP193" i="41"/>
  <c r="CL191" i="41"/>
  <c r="CP189" i="41"/>
  <c r="CR187" i="41"/>
  <c r="CN185" i="41"/>
  <c r="CR183" i="41"/>
  <c r="CP180" i="41"/>
  <c r="CL178" i="41"/>
  <c r="CP176" i="41"/>
  <c r="CR173" i="41"/>
  <c r="CN171" i="41"/>
  <c r="CR169" i="41"/>
  <c r="CL166" i="41"/>
  <c r="CP164" i="41"/>
  <c r="CL162" i="41"/>
  <c r="CN159" i="41"/>
  <c r="CR157" i="41"/>
  <c r="CN155" i="41"/>
  <c r="CP152" i="41"/>
  <c r="CL150" i="41"/>
  <c r="CP148" i="41"/>
  <c r="CO288" i="41"/>
  <c r="CN280" i="41"/>
  <c r="CK274" i="41"/>
  <c r="CK273" i="41"/>
  <c r="CM271" i="41"/>
  <c r="CM270" i="41"/>
  <c r="CO261" i="41"/>
  <c r="CQ256" i="41"/>
  <c r="CR254" i="41"/>
  <c r="CN252" i="41"/>
  <c r="CO251" i="41"/>
  <c r="CP250" i="41"/>
  <c r="CP249" i="41"/>
  <c r="CM238" i="41"/>
  <c r="CO235" i="41"/>
  <c r="CP234" i="41"/>
  <c r="CP233" i="41"/>
  <c r="CN225" i="41"/>
  <c r="CN224" i="41"/>
  <c r="CL222" i="41"/>
  <c r="CL221" i="41"/>
  <c r="CK220" i="41"/>
  <c r="CL219" i="41"/>
  <c r="CL218" i="41"/>
  <c r="CN216" i="41"/>
  <c r="CN215" i="41"/>
  <c r="CQ211" i="41"/>
  <c r="CR210" i="41"/>
  <c r="CP208" i="41"/>
  <c r="CK207" i="41"/>
  <c r="CO206" i="41"/>
  <c r="CK203" i="41"/>
  <c r="CM200" i="41"/>
  <c r="CQ198" i="41"/>
  <c r="CM196" i="41"/>
  <c r="CK195" i="41"/>
  <c r="CO193" i="41"/>
  <c r="CK191" i="41"/>
  <c r="CO189" i="41"/>
  <c r="CP278" i="41"/>
  <c r="CN267" i="41"/>
  <c r="CK259" i="41"/>
  <c r="CM256" i="41"/>
  <c r="CQ254" i="41"/>
  <c r="CN253" i="41"/>
  <c r="CM252" i="41"/>
  <c r="CO250" i="41"/>
  <c r="CO249" i="41"/>
  <c r="CO248" i="41"/>
  <c r="CO234" i="41"/>
  <c r="CO233" i="41"/>
  <c r="CO232" i="41"/>
  <c r="CQ230" i="41"/>
  <c r="CQ229" i="41"/>
  <c r="CM226" i="41"/>
  <c r="CM225" i="41"/>
  <c r="CM224" i="41"/>
  <c r="CK222" i="41"/>
  <c r="CK221" i="41"/>
  <c r="CK219" i="41"/>
  <c r="CK218" i="41"/>
  <c r="CK217" i="41"/>
  <c r="CM215" i="41"/>
  <c r="CM214" i="41"/>
  <c r="CQ210" i="41"/>
  <c r="CK209" i="41"/>
  <c r="CO208" i="41"/>
  <c r="CL204" i="41"/>
  <c r="CN201" i="41"/>
  <c r="CR199" i="41"/>
  <c r="CN197" i="41"/>
  <c r="CP194" i="41"/>
  <c r="CM267" i="41"/>
  <c r="CK263" i="41"/>
  <c r="CM253" i="41"/>
  <c r="CO247" i="41"/>
  <c r="CP246" i="41"/>
  <c r="CP245" i="41"/>
  <c r="CQ244" i="41"/>
  <c r="CR243" i="41"/>
  <c r="CR242" i="41"/>
  <c r="CK237" i="41"/>
  <c r="CL236" i="41"/>
  <c r="CL235" i="41"/>
  <c r="CO231" i="41"/>
  <c r="CQ228" i="41"/>
  <c r="CR227" i="41"/>
  <c r="CM213" i="41"/>
  <c r="CN212" i="41"/>
  <c r="CN211" i="41"/>
  <c r="CL206" i="41"/>
  <c r="CP205" i="41"/>
  <c r="CK204" i="41"/>
  <c r="CM201" i="41"/>
  <c r="CQ199" i="41"/>
  <c r="CM197" i="41"/>
  <c r="CN281" i="41"/>
  <c r="CP262" i="41"/>
  <c r="CR255" i="41"/>
  <c r="CK251" i="41"/>
  <c r="CK250" i="41"/>
  <c r="CO246" i="41"/>
  <c r="CO245" i="41"/>
  <c r="CQ243" i="41"/>
  <c r="CQ242" i="41"/>
  <c r="CQ241" i="41"/>
  <c r="CK236" i="41"/>
  <c r="CK235" i="41"/>
  <c r="CK234" i="41"/>
  <c r="CQ227" i="41"/>
  <c r="CO262" i="41"/>
  <c r="CL260" i="41"/>
  <c r="CM258" i="41"/>
  <c r="CQ255" i="41"/>
  <c r="CM254" i="41"/>
  <c r="CK249" i="41"/>
  <c r="CL248" i="41"/>
  <c r="CL247" i="41"/>
  <c r="CQ240" i="41"/>
  <c r="CR239" i="41"/>
  <c r="CR238" i="41"/>
  <c r="CK233" i="41"/>
  <c r="CL232" i="41"/>
  <c r="CL231" i="41"/>
  <c r="CM230" i="41"/>
  <c r="CN229" i="41"/>
  <c r="CN228" i="41"/>
  <c r="CP220" i="41"/>
  <c r="CM210" i="41"/>
  <c r="CN286" i="41"/>
  <c r="CL279" i="41"/>
  <c r="CP275" i="41"/>
  <c r="CR272" i="41"/>
  <c r="CQ268" i="41"/>
  <c r="CL264" i="41"/>
  <c r="CK260" i="41"/>
  <c r="CK248" i="41"/>
  <c r="CK247" i="41"/>
  <c r="CK246" i="41"/>
  <c r="CM244" i="41"/>
  <c r="CM243" i="41"/>
  <c r="CQ239" i="41"/>
  <c r="CQ238" i="41"/>
  <c r="CK232" i="41"/>
  <c r="CK231" i="41"/>
  <c r="CM229" i="41"/>
  <c r="CM228" i="41"/>
  <c r="CM227" i="41"/>
  <c r="CQ224" i="41"/>
  <c r="CO221" i="41"/>
  <c r="CO220" i="41"/>
  <c r="CO219" i="41"/>
  <c r="CQ216" i="41"/>
  <c r="CP209" i="41"/>
  <c r="CK208" i="41"/>
  <c r="CP204" i="41"/>
  <c r="CR201" i="41"/>
  <c r="CN199" i="41"/>
  <c r="CR197" i="41"/>
  <c r="CL194" i="41"/>
  <c r="CP192" i="41"/>
  <c r="CL190" i="41"/>
  <c r="CR188" i="41"/>
  <c r="CN186" i="41"/>
  <c r="CR184" i="41"/>
  <c r="CN182" i="41"/>
  <c r="CL179" i="41"/>
  <c r="CL177" i="41"/>
  <c r="CP175" i="41"/>
  <c r="CN174" i="41"/>
  <c r="CR172" i="41"/>
  <c r="CN170" i="41"/>
  <c r="CR168" i="41"/>
  <c r="CP167" i="41"/>
  <c r="CL165" i="41"/>
  <c r="CP163" i="41"/>
  <c r="CL161" i="41"/>
  <c r="CR160" i="41"/>
  <c r="CN158" i="41"/>
  <c r="CR156" i="41"/>
  <c r="CN154" i="41"/>
  <c r="CL153" i="41"/>
  <c r="CP151" i="41"/>
  <c r="CL149" i="41"/>
  <c r="CP147" i="41"/>
  <c r="CR145" i="41"/>
  <c r="CN143" i="41"/>
  <c r="CR141" i="41"/>
  <c r="CL289" i="41"/>
  <c r="CO276" i="41"/>
  <c r="CO275" i="41"/>
  <c r="CQ272" i="41"/>
  <c r="CM266" i="41"/>
  <c r="CK264" i="41"/>
  <c r="CN257" i="41"/>
  <c r="CQ252" i="41"/>
  <c r="CK245" i="41"/>
  <c r="CM242" i="41"/>
  <c r="CN241" i="41"/>
  <c r="CN240" i="41"/>
  <c r="CR226" i="41"/>
  <c r="CQ225" i="41"/>
  <c r="CP223" i="41"/>
  <c r="CO222" i="41"/>
  <c r="CO218" i="41"/>
  <c r="CP217" i="41"/>
  <c r="CQ215" i="41"/>
  <c r="CR214" i="41"/>
  <c r="CR213" i="41"/>
  <c r="CL208" i="41"/>
  <c r="CK193" i="41"/>
  <c r="CP191" i="41"/>
  <c r="CR182" i="41"/>
  <c r="CP179" i="41"/>
  <c r="CP178" i="41"/>
  <c r="CP177" i="41"/>
  <c r="CL167" i="41"/>
  <c r="CO163" i="41"/>
  <c r="CP162" i="41"/>
  <c r="CP161" i="41"/>
  <c r="CQ160" i="41"/>
  <c r="CR159" i="41"/>
  <c r="CR158" i="41"/>
  <c r="CK153" i="41"/>
  <c r="CL152" i="41"/>
  <c r="CL151" i="41"/>
  <c r="CN146" i="41"/>
  <c r="CQ143" i="41"/>
  <c r="CR142" i="41"/>
  <c r="CP138" i="41"/>
  <c r="CL136" i="41"/>
  <c r="CP134" i="41"/>
  <c r="CR131" i="41"/>
  <c r="CN129" i="41"/>
  <c r="CR127" i="41"/>
  <c r="CL124" i="41"/>
  <c r="CP122" i="41"/>
  <c r="CL120" i="41"/>
  <c r="CN117" i="41"/>
  <c r="CR115" i="41"/>
  <c r="CN113" i="41"/>
  <c r="CP110" i="41"/>
  <c r="CP107" i="41"/>
  <c r="CL105" i="41"/>
  <c r="CN104" i="41"/>
  <c r="CR102" i="41"/>
  <c r="CN100" i="41"/>
  <c r="CR98" i="41"/>
  <c r="CL97" i="41"/>
  <c r="CP95" i="41"/>
  <c r="CL93" i="41"/>
  <c r="CP91" i="41"/>
  <c r="CR90" i="41"/>
  <c r="CN88" i="41"/>
  <c r="CR86" i="41"/>
  <c r="CN84" i="41"/>
  <c r="CP83" i="41"/>
  <c r="CP80" i="41"/>
  <c r="CO191" i="41"/>
  <c r="CK190" i="41"/>
  <c r="CQ183" i="41"/>
  <c r="CQ182" i="41"/>
  <c r="CO180" i="41"/>
  <c r="CO179" i="41"/>
  <c r="CO178" i="41"/>
  <c r="CO177" i="41"/>
  <c r="CO176" i="41"/>
  <c r="CQ174" i="41"/>
  <c r="CQ173" i="41"/>
  <c r="CK166" i="41"/>
  <c r="CO162" i="41"/>
  <c r="CO161" i="41"/>
  <c r="CQ159" i="41"/>
  <c r="CQ158" i="41"/>
  <c r="CQ157" i="41"/>
  <c r="CK152" i="41"/>
  <c r="CK151" i="41"/>
  <c r="CK150" i="41"/>
  <c r="CO147" i="41"/>
  <c r="CM146" i="41"/>
  <c r="CN145" i="41"/>
  <c r="CQ142" i="41"/>
  <c r="CQ141" i="41"/>
  <c r="CO138" i="41"/>
  <c r="CK136" i="41"/>
  <c r="CO134" i="41"/>
  <c r="CQ131" i="41"/>
  <c r="CM129" i="41"/>
  <c r="CQ127" i="41"/>
  <c r="CK124" i="41"/>
  <c r="CO122" i="41"/>
  <c r="CK120" i="41"/>
  <c r="CM117" i="41"/>
  <c r="CQ115" i="41"/>
  <c r="CK194" i="41"/>
  <c r="CR186" i="41"/>
  <c r="CR185" i="41"/>
  <c r="CQ184" i="41"/>
  <c r="CO181" i="41"/>
  <c r="CO175" i="41"/>
  <c r="CQ172" i="41"/>
  <c r="CR171" i="41"/>
  <c r="CR170" i="41"/>
  <c r="CK165" i="41"/>
  <c r="CL164" i="41"/>
  <c r="CL163" i="41"/>
  <c r="CN160" i="41"/>
  <c r="CQ156" i="41"/>
  <c r="CR155" i="41"/>
  <c r="CR154" i="41"/>
  <c r="CK149" i="41"/>
  <c r="CL148" i="41"/>
  <c r="CM145" i="41"/>
  <c r="CN144" i="41"/>
  <c r="CR140" i="41"/>
  <c r="CP139" i="41"/>
  <c r="CL137" i="41"/>
  <c r="CP135" i="41"/>
  <c r="CL133" i="41"/>
  <c r="CR132" i="41"/>
  <c r="CN130" i="41"/>
  <c r="CR128" i="41"/>
  <c r="CN126" i="41"/>
  <c r="CL125" i="41"/>
  <c r="CP123" i="41"/>
  <c r="CL121" i="41"/>
  <c r="CP119" i="41"/>
  <c r="CM212" i="41"/>
  <c r="CP203" i="41"/>
  <c r="CR200" i="41"/>
  <c r="CO192" i="41"/>
  <c r="CQ187" i="41"/>
  <c r="CQ186" i="41"/>
  <c r="CQ185" i="41"/>
  <c r="CK178" i="41"/>
  <c r="CQ171" i="41"/>
  <c r="CQ170" i="41"/>
  <c r="CQ169" i="41"/>
  <c r="CK164" i="41"/>
  <c r="CK163" i="41"/>
  <c r="CK162" i="41"/>
  <c r="CM159" i="41"/>
  <c r="CQ155" i="41"/>
  <c r="CQ154" i="41"/>
  <c r="CK148" i="41"/>
  <c r="CM144" i="41"/>
  <c r="CM143" i="41"/>
  <c r="CN142" i="41"/>
  <c r="CQ140" i="41"/>
  <c r="CO139" i="41"/>
  <c r="CK137" i="41"/>
  <c r="CO135" i="41"/>
  <c r="CK133" i="41"/>
  <c r="CQ132" i="41"/>
  <c r="CM130" i="41"/>
  <c r="CQ128" i="41"/>
  <c r="CM126" i="41"/>
  <c r="CK125" i="41"/>
  <c r="CO123" i="41"/>
  <c r="CO205" i="41"/>
  <c r="CO204" i="41"/>
  <c r="CO203" i="41"/>
  <c r="CN202" i="41"/>
  <c r="CQ201" i="41"/>
  <c r="CQ200" i="41"/>
  <c r="CR196" i="41"/>
  <c r="CL192" i="41"/>
  <c r="CN184" i="41"/>
  <c r="CN183" i="41"/>
  <c r="CM182" i="41"/>
  <c r="CL181" i="41"/>
  <c r="CL180" i="41"/>
  <c r="CK179" i="41"/>
  <c r="CK177" i="41"/>
  <c r="CL176" i="41"/>
  <c r="CL175" i="41"/>
  <c r="CM174" i="41"/>
  <c r="CN173" i="41"/>
  <c r="CN172" i="41"/>
  <c r="CQ168" i="41"/>
  <c r="CK161" i="41"/>
  <c r="CM158" i="41"/>
  <c r="CN157" i="41"/>
  <c r="CN156" i="41"/>
  <c r="CP153" i="41"/>
  <c r="CL147" i="41"/>
  <c r="CM202" i="41"/>
  <c r="CN198" i="41"/>
  <c r="CQ197" i="41"/>
  <c r="CQ196" i="41"/>
  <c r="CP195" i="41"/>
  <c r="CK192" i="41"/>
  <c r="CP190" i="41"/>
  <c r="CQ188" i="41"/>
  <c r="CM185" i="41"/>
  <c r="CM184" i="41"/>
  <c r="CM183" i="41"/>
  <c r="CK181" i="41"/>
  <c r="CK180" i="41"/>
  <c r="CK176" i="41"/>
  <c r="CK175" i="41"/>
  <c r="CM173" i="41"/>
  <c r="CM172" i="41"/>
  <c r="CM171" i="41"/>
  <c r="CM157" i="41"/>
  <c r="CM156" i="41"/>
  <c r="CM155" i="41"/>
  <c r="CO152" i="41"/>
  <c r="CK147" i="41"/>
  <c r="CR146" i="41"/>
  <c r="CO207" i="41"/>
  <c r="CK206" i="41"/>
  <c r="CK205" i="41"/>
  <c r="CM199" i="41"/>
  <c r="CM198" i="41"/>
  <c r="CO195" i="41"/>
  <c r="CO190" i="41"/>
  <c r="CL189" i="41"/>
  <c r="CN187" i="41"/>
  <c r="CM186" i="41"/>
  <c r="CM170" i="41"/>
  <c r="CN169" i="41"/>
  <c r="CN168" i="41"/>
  <c r="CO167" i="41"/>
  <c r="CP166" i="41"/>
  <c r="CP165" i="41"/>
  <c r="CM154" i="41"/>
  <c r="CO151" i="41"/>
  <c r="CP150" i="41"/>
  <c r="CP149" i="41"/>
  <c r="CQ145" i="41"/>
  <c r="CR144" i="41"/>
  <c r="CN140" i="41"/>
  <c r="CP137" i="41"/>
  <c r="CL135" i="41"/>
  <c r="CP133" i="41"/>
  <c r="CR130" i="41"/>
  <c r="CN128" i="41"/>
  <c r="CR126" i="41"/>
  <c r="CL123" i="41"/>
  <c r="CP121" i="41"/>
  <c r="CL119" i="41"/>
  <c r="CN116" i="41"/>
  <c r="CR114" i="41"/>
  <c r="CN112" i="41"/>
  <c r="CL111" i="41"/>
  <c r="CP109" i="41"/>
  <c r="CP108" i="41"/>
  <c r="CL106" i="41"/>
  <c r="CR103" i="41"/>
  <c r="CN101" i="41"/>
  <c r="CR99" i="41"/>
  <c r="CP96" i="41"/>
  <c r="CL94" i="41"/>
  <c r="CP92" i="41"/>
  <c r="CN89" i="41"/>
  <c r="CR87" i="41"/>
  <c r="CN85" i="41"/>
  <c r="CL82" i="41"/>
  <c r="CL81" i="41"/>
  <c r="CM211" i="41"/>
  <c r="CO194" i="41"/>
  <c r="CL193" i="41"/>
  <c r="CK189" i="41"/>
  <c r="CM188" i="41"/>
  <c r="CM187" i="41"/>
  <c r="CM169" i="41"/>
  <c r="CM168" i="41"/>
  <c r="CO166" i="41"/>
  <c r="CO165" i="41"/>
  <c r="CO164" i="41"/>
  <c r="CO150" i="41"/>
  <c r="CO149" i="41"/>
  <c r="CO148" i="41"/>
  <c r="CQ144" i="41"/>
  <c r="CR143" i="41"/>
  <c r="CM140" i="41"/>
  <c r="CL138" i="41"/>
  <c r="CO137" i="41"/>
  <c r="CO136" i="41"/>
  <c r="CR129" i="41"/>
  <c r="CK122" i="41"/>
  <c r="CQ114" i="41"/>
  <c r="CP111" i="41"/>
  <c r="CL108" i="41"/>
  <c r="CL107" i="41"/>
  <c r="CK106" i="41"/>
  <c r="CR101" i="41"/>
  <c r="CR100" i="41"/>
  <c r="CQ99" i="41"/>
  <c r="CP97" i="41"/>
  <c r="CO96" i="41"/>
  <c r="CL92" i="41"/>
  <c r="CL91" i="41"/>
  <c r="CR85" i="41"/>
  <c r="CR84" i="41"/>
  <c r="CP82" i="41"/>
  <c r="CK81" i="41"/>
  <c r="CL80" i="41"/>
  <c r="CP79" i="41"/>
  <c r="CP77" i="41"/>
  <c r="CR74" i="41"/>
  <c r="CN72" i="41"/>
  <c r="CR70" i="41"/>
  <c r="CL67" i="41"/>
  <c r="CP65" i="41"/>
  <c r="CL63" i="41"/>
  <c r="CN60" i="41"/>
  <c r="CR58" i="41"/>
  <c r="CN56" i="41"/>
  <c r="CL55" i="41"/>
  <c r="CP53" i="41"/>
  <c r="CL51" i="41"/>
  <c r="CP49" i="41"/>
  <c r="CN48" i="41"/>
  <c r="CR46" i="41"/>
  <c r="CR45" i="41"/>
  <c r="CM44" i="41"/>
  <c r="CR42" i="41"/>
  <c r="CL41" i="41"/>
  <c r="CP39" i="41"/>
  <c r="CL37" i="41"/>
  <c r="CP36" i="41"/>
  <c r="CN34" i="41"/>
  <c r="CR33" i="41"/>
  <c r="CN31" i="41"/>
  <c r="CR29" i="41"/>
  <c r="CR28" i="41"/>
  <c r="CK25" i="41"/>
  <c r="CL24" i="41"/>
  <c r="CL23" i="41"/>
  <c r="CP21" i="41"/>
  <c r="CR18" i="41"/>
  <c r="CN16" i="41"/>
  <c r="CR14" i="41"/>
  <c r="CK139" i="41"/>
  <c r="CK138" i="41"/>
  <c r="CL134" i="41"/>
  <c r="CO133" i="41"/>
  <c r="CN131" i="41"/>
  <c r="CQ130" i="41"/>
  <c r="CQ129" i="41"/>
  <c r="CO121" i="41"/>
  <c r="CK119" i="41"/>
  <c r="CQ118" i="41"/>
  <c r="CN114" i="41"/>
  <c r="CM113" i="41"/>
  <c r="CO111" i="41"/>
  <c r="CO110" i="41"/>
  <c r="CK108" i="41"/>
  <c r="CK107" i="41"/>
  <c r="CQ102" i="41"/>
  <c r="CQ101" i="41"/>
  <c r="CQ100" i="41"/>
  <c r="CK93" i="41"/>
  <c r="CK92" i="41"/>
  <c r="CK91" i="41"/>
  <c r="CQ86" i="41"/>
  <c r="CQ85" i="41"/>
  <c r="CQ84" i="41"/>
  <c r="CO83" i="41"/>
  <c r="CO82" i="41"/>
  <c r="CK80" i="41"/>
  <c r="CO79" i="41"/>
  <c r="CO77" i="41"/>
  <c r="CM76" i="41"/>
  <c r="CQ74" i="41"/>
  <c r="CM72" i="41"/>
  <c r="CQ70" i="41"/>
  <c r="CO69" i="41"/>
  <c r="CK67" i="41"/>
  <c r="CO65" i="41"/>
  <c r="CK63" i="41"/>
  <c r="CQ62" i="41"/>
  <c r="CM60" i="41"/>
  <c r="CQ58" i="41"/>
  <c r="CM56" i="41"/>
  <c r="CO53" i="41"/>
  <c r="CK51" i="41"/>
  <c r="CO49" i="41"/>
  <c r="CQ46" i="41"/>
  <c r="CQ45" i="41"/>
  <c r="CQ42" i="41"/>
  <c r="CK41" i="41"/>
  <c r="CM142" i="41"/>
  <c r="CK135" i="41"/>
  <c r="CK134" i="41"/>
  <c r="CM132" i="41"/>
  <c r="CM131" i="41"/>
  <c r="CN127" i="41"/>
  <c r="CQ126" i="41"/>
  <c r="CP124" i="41"/>
  <c r="CK121" i="41"/>
  <c r="CN118" i="41"/>
  <c r="CM114" i="41"/>
  <c r="CM112" i="41"/>
  <c r="CO109" i="41"/>
  <c r="CR104" i="41"/>
  <c r="CQ103" i="41"/>
  <c r="CN99" i="41"/>
  <c r="CN98" i="41"/>
  <c r="CL96" i="41"/>
  <c r="CL95" i="41"/>
  <c r="CK94" i="41"/>
  <c r="CR89" i="41"/>
  <c r="CR88" i="41"/>
  <c r="CQ87" i="41"/>
  <c r="CL78" i="41"/>
  <c r="CR75" i="41"/>
  <c r="CN73" i="41"/>
  <c r="CR71" i="41"/>
  <c r="CL68" i="41"/>
  <c r="CP66" i="41"/>
  <c r="CL64" i="41"/>
  <c r="CN61" i="41"/>
  <c r="CM128" i="41"/>
  <c r="CM127" i="41"/>
  <c r="CO125" i="41"/>
  <c r="CO124" i="41"/>
  <c r="CP120" i="41"/>
  <c r="CM118" i="41"/>
  <c r="CR116" i="41"/>
  <c r="CQ104" i="41"/>
  <c r="CM100" i="41"/>
  <c r="CM99" i="41"/>
  <c r="CM98" i="41"/>
  <c r="CK97" i="41"/>
  <c r="CK96" i="41"/>
  <c r="CK95" i="41"/>
  <c r="CQ89" i="41"/>
  <c r="CQ88" i="41"/>
  <c r="CM84" i="41"/>
  <c r="CK78" i="41"/>
  <c r="CQ75" i="41"/>
  <c r="CM73" i="41"/>
  <c r="CQ71" i="41"/>
  <c r="CK68" i="41"/>
  <c r="CO66" i="41"/>
  <c r="CK64" i="41"/>
  <c r="CM61" i="41"/>
  <c r="CQ59" i="41"/>
  <c r="CM57" i="41"/>
  <c r="CO54" i="41"/>
  <c r="CK52" i="41"/>
  <c r="CO50" i="41"/>
  <c r="CQ47" i="41"/>
  <c r="CR44" i="41"/>
  <c r="CM43" i="41"/>
  <c r="CN141" i="41"/>
  <c r="CO120" i="41"/>
  <c r="CQ116" i="41"/>
  <c r="CN115" i="41"/>
  <c r="CL110" i="41"/>
  <c r="CL109" i="41"/>
  <c r="CP106" i="41"/>
  <c r="CP105" i="41"/>
  <c r="CN103" i="41"/>
  <c r="CN102" i="41"/>
  <c r="CM101" i="41"/>
  <c r="CN87" i="41"/>
  <c r="CN86" i="41"/>
  <c r="CM85" i="41"/>
  <c r="CK82" i="41"/>
  <c r="CP81" i="41"/>
  <c r="CM141" i="41"/>
  <c r="CK123" i="41"/>
  <c r="CM115" i="41"/>
  <c r="CK110" i="41"/>
  <c r="CK109" i="41"/>
  <c r="CO107" i="41"/>
  <c r="CO106" i="41"/>
  <c r="CO105" i="41"/>
  <c r="CM103" i="41"/>
  <c r="CM102" i="41"/>
  <c r="CO91" i="41"/>
  <c r="CM88" i="41"/>
  <c r="CM87" i="41"/>
  <c r="CM86" i="41"/>
  <c r="CK83" i="41"/>
  <c r="CO81" i="41"/>
  <c r="CO80" i="41"/>
  <c r="CK79" i="41"/>
  <c r="CK77" i="41"/>
  <c r="CQ76" i="41"/>
  <c r="CM74" i="41"/>
  <c r="CQ72" i="41"/>
  <c r="CM70" i="41"/>
  <c r="CO119" i="41"/>
  <c r="CR117" i="41"/>
  <c r="CR113" i="41"/>
  <c r="CR112" i="41"/>
  <c r="CO108" i="41"/>
  <c r="CP94" i="41"/>
  <c r="CP93" i="41"/>
  <c r="CO92" i="41"/>
  <c r="CN90" i="41"/>
  <c r="CM89" i="41"/>
  <c r="CP78" i="41"/>
  <c r="CN75" i="41"/>
  <c r="CR73" i="41"/>
  <c r="CN71" i="41"/>
  <c r="CP68" i="41"/>
  <c r="CL66" i="41"/>
  <c r="CP64" i="41"/>
  <c r="CR61" i="41"/>
  <c r="CN59" i="41"/>
  <c r="CR57" i="41"/>
  <c r="CL54" i="41"/>
  <c r="CP52" i="41"/>
  <c r="CL50" i="41"/>
  <c r="CN47" i="41"/>
  <c r="CR43" i="41"/>
  <c r="CL40" i="41"/>
  <c r="CL38" i="41"/>
  <c r="CP35" i="41"/>
  <c r="CR32" i="41"/>
  <c r="CN30" i="41"/>
  <c r="CL26" i="41"/>
  <c r="CL22" i="41"/>
  <c r="CN19" i="41"/>
  <c r="CR17" i="41"/>
  <c r="CN15" i="41"/>
  <c r="CP12" i="41"/>
  <c r="CK11" i="41"/>
  <c r="CP136" i="41"/>
  <c r="CL122" i="41"/>
  <c r="CQ117" i="41"/>
  <c r="CM116" i="41"/>
  <c r="CQ113" i="41"/>
  <c r="CQ112" i="41"/>
  <c r="CK105" i="41"/>
  <c r="CQ98" i="41"/>
  <c r="CO95" i="41"/>
  <c r="CO94" i="41"/>
  <c r="CO93" i="41"/>
  <c r="CM90" i="41"/>
  <c r="CO78" i="41"/>
  <c r="CM75" i="41"/>
  <c r="CQ73" i="41"/>
  <c r="CM71" i="41"/>
  <c r="CQ26" i="41"/>
  <c r="CO27" i="41"/>
  <c r="CM28" i="41"/>
  <c r="CQ33" i="41"/>
  <c r="CL35" i="41"/>
  <c r="CK37" i="41"/>
  <c r="CO38" i="41"/>
  <c r="CP40" i="41"/>
  <c r="CO41" i="41"/>
  <c r="CN44" i="41"/>
  <c r="CM47" i="41"/>
  <c r="CQ49" i="41"/>
  <c r="CK50" i="41"/>
  <c r="CO52" i="41"/>
  <c r="CM55" i="41"/>
  <c r="CQ57" i="41"/>
  <c r="CK58" i="41"/>
  <c r="CO60" i="41"/>
  <c r="CK61" i="41"/>
  <c r="CK62" i="41"/>
  <c r="CN70" i="41"/>
  <c r="CK506" i="41"/>
  <c r="CP504" i="41"/>
  <c r="CR503" i="41"/>
  <c r="CN501" i="41"/>
  <c r="CR499" i="41"/>
  <c r="CN497" i="41"/>
  <c r="CP496" i="41"/>
  <c r="CL494" i="41"/>
  <c r="CP492" i="41"/>
  <c r="CL490" i="41"/>
  <c r="CR489" i="41"/>
  <c r="CN487" i="41"/>
  <c r="CR485" i="41"/>
  <c r="CN483" i="41"/>
  <c r="CO506" i="41"/>
  <c r="CO505" i="41"/>
  <c r="CO504" i="41"/>
  <c r="CQ502" i="41"/>
  <c r="CR501" i="41"/>
  <c r="CM496" i="41"/>
  <c r="CK494" i="41"/>
  <c r="CO493" i="41"/>
  <c r="CN486" i="41"/>
  <c r="CQ485" i="41"/>
  <c r="CK482" i="41"/>
  <c r="CO480" i="41"/>
  <c r="CK478" i="41"/>
  <c r="CO476" i="41"/>
  <c r="CM475" i="41"/>
  <c r="CQ473" i="41"/>
  <c r="CM471" i="41"/>
  <c r="CQ469" i="41"/>
  <c r="CQ501" i="41"/>
  <c r="CR500" i="41"/>
  <c r="CL506" i="41"/>
  <c r="CL505" i="41"/>
  <c r="CK505" i="41"/>
  <c r="CL504" i="41"/>
  <c r="CM503" i="41"/>
  <c r="CK504" i="41"/>
  <c r="CP506" i="41"/>
  <c r="CP505" i="41"/>
  <c r="CQ503" i="41"/>
  <c r="CR502" i="41"/>
  <c r="CM498" i="41"/>
  <c r="CM497" i="41"/>
  <c r="CP493" i="41"/>
  <c r="CK492" i="41"/>
  <c r="CO491" i="41"/>
  <c r="CM489" i="41"/>
  <c r="CQ488" i="41"/>
  <c r="CM484" i="41"/>
  <c r="CQ483" i="41"/>
  <c r="CL482" i="41"/>
  <c r="CP480" i="41"/>
  <c r="CL478" i="41"/>
  <c r="CP476" i="41"/>
  <c r="CN475" i="41"/>
  <c r="CR473" i="41"/>
  <c r="CN471" i="41"/>
  <c r="CR469" i="41"/>
  <c r="CM499" i="41"/>
  <c r="CR497" i="41"/>
  <c r="CR487" i="41"/>
  <c r="CQ486" i="41"/>
  <c r="CN485" i="41"/>
  <c r="CL477" i="41"/>
  <c r="CL476" i="41"/>
  <c r="CL475" i="41"/>
  <c r="CN474" i="41"/>
  <c r="CN473" i="41"/>
  <c r="CN472" i="41"/>
  <c r="CK467" i="41"/>
  <c r="CO465" i="41"/>
  <c r="CO464" i="41"/>
  <c r="CK462" i="41"/>
  <c r="CM461" i="41"/>
  <c r="CQ459" i="41"/>
  <c r="CQ457" i="41"/>
  <c r="CM455" i="41"/>
  <c r="CK454" i="41"/>
  <c r="CO452" i="41"/>
  <c r="CK450" i="41"/>
  <c r="CO448" i="41"/>
  <c r="CM447" i="41"/>
  <c r="CQ445" i="41"/>
  <c r="CM443" i="41"/>
  <c r="CQ441" i="41"/>
  <c r="CO440" i="41"/>
  <c r="CK438" i="41"/>
  <c r="CO436" i="41"/>
  <c r="CK434" i="41"/>
  <c r="CQ433" i="41"/>
  <c r="CM431" i="41"/>
  <c r="CQ429" i="41"/>
  <c r="CM427" i="41"/>
  <c r="CO425" i="41"/>
  <c r="CK423" i="41"/>
  <c r="CO421" i="41"/>
  <c r="CM418" i="41"/>
  <c r="CQ416" i="41"/>
  <c r="CM414" i="41"/>
  <c r="CO411" i="41"/>
  <c r="CK409" i="41"/>
  <c r="CN503" i="41"/>
  <c r="CN500" i="41"/>
  <c r="CR498" i="41"/>
  <c r="CQ497" i="41"/>
  <c r="CO496" i="41"/>
  <c r="CL495" i="41"/>
  <c r="CP491" i="41"/>
  <c r="CQ487" i="41"/>
  <c r="CM485" i="41"/>
  <c r="CQ482" i="41"/>
  <c r="CK477" i="41"/>
  <c r="CK476" i="41"/>
  <c r="CM474" i="41"/>
  <c r="CM473" i="41"/>
  <c r="CM472" i="41"/>
  <c r="CL468" i="41"/>
  <c r="CP466" i="41"/>
  <c r="CP463" i="41"/>
  <c r="CN460" i="41"/>
  <c r="CR458" i="41"/>
  <c r="CN456" i="41"/>
  <c r="CR454" i="41"/>
  <c r="CP453" i="41"/>
  <c r="CL451" i="41"/>
  <c r="CP449" i="41"/>
  <c r="CR446" i="41"/>
  <c r="CM500" i="41"/>
  <c r="CQ498" i="41"/>
  <c r="CL496" i="41"/>
  <c r="CK495" i="41"/>
  <c r="CO492" i="41"/>
  <c r="CL491" i="41"/>
  <c r="CK490" i="41"/>
  <c r="CM486" i="41"/>
  <c r="CP482" i="41"/>
  <c r="CP481" i="41"/>
  <c r="CN470" i="41"/>
  <c r="CN469" i="41"/>
  <c r="CK468" i="41"/>
  <c r="CO466" i="41"/>
  <c r="CO463" i="41"/>
  <c r="CM460" i="41"/>
  <c r="CQ458" i="41"/>
  <c r="CM456" i="41"/>
  <c r="CK503" i="41"/>
  <c r="CK496" i="41"/>
  <c r="CK491" i="41"/>
  <c r="CR488" i="41"/>
  <c r="CR483" i="41"/>
  <c r="CO482" i="41"/>
  <c r="CO481" i="41"/>
  <c r="CM470" i="41"/>
  <c r="CM469" i="41"/>
  <c r="CP467" i="41"/>
  <c r="CL465" i="41"/>
  <c r="CL464" i="41"/>
  <c r="CP462" i="41"/>
  <c r="CR461" i="41"/>
  <c r="CN459" i="41"/>
  <c r="CN498" i="41"/>
  <c r="CP494" i="41"/>
  <c r="CN502" i="41"/>
  <c r="CP495" i="41"/>
  <c r="CO494" i="41"/>
  <c r="CL493" i="41"/>
  <c r="CP490" i="41"/>
  <c r="CO489" i="41"/>
  <c r="CL481" i="41"/>
  <c r="CL480" i="41"/>
  <c r="CL479" i="41"/>
  <c r="CM502" i="41"/>
  <c r="CQ500" i="41"/>
  <c r="CN499" i="41"/>
  <c r="CN488" i="41"/>
  <c r="CO468" i="41"/>
  <c r="CK466" i="41"/>
  <c r="CK463" i="41"/>
  <c r="CM458" i="41"/>
  <c r="CQ456" i="41"/>
  <c r="CP454" i="41"/>
  <c r="CN443" i="41"/>
  <c r="CQ442" i="41"/>
  <c r="CP440" i="41"/>
  <c r="CL436" i="41"/>
  <c r="CP435" i="41"/>
  <c r="CN433" i="41"/>
  <c r="CR432" i="41"/>
  <c r="CN428" i="41"/>
  <c r="CR427" i="41"/>
  <c r="CP426" i="41"/>
  <c r="CK421" i="41"/>
  <c r="CL420" i="41"/>
  <c r="CM419" i="41"/>
  <c r="CN418" i="41"/>
  <c r="CQ417" i="41"/>
  <c r="CN413" i="41"/>
  <c r="CL411" i="41"/>
  <c r="CP410" i="41"/>
  <c r="CK407" i="41"/>
  <c r="CM404" i="41"/>
  <c r="CQ402" i="41"/>
  <c r="CM400" i="41"/>
  <c r="CO397" i="41"/>
  <c r="CK395" i="41"/>
  <c r="CO393" i="41"/>
  <c r="CM488" i="41"/>
  <c r="CK481" i="41"/>
  <c r="CN468" i="41"/>
  <c r="CP465" i="41"/>
  <c r="CP464" i="41"/>
  <c r="CN461" i="41"/>
  <c r="CR459" i="41"/>
  <c r="CO454" i="41"/>
  <c r="CO453" i="41"/>
  <c r="CN445" i="41"/>
  <c r="CR444" i="41"/>
  <c r="CP437" i="41"/>
  <c r="CK436" i="41"/>
  <c r="CO435" i="41"/>
  <c r="CM433" i="41"/>
  <c r="CQ432" i="41"/>
  <c r="CM428" i="41"/>
  <c r="CQ427" i="41"/>
  <c r="CQ489" i="41"/>
  <c r="CP478" i="41"/>
  <c r="CP477" i="41"/>
  <c r="CR475" i="41"/>
  <c r="CR474" i="41"/>
  <c r="CO467" i="41"/>
  <c r="CK465" i="41"/>
  <c r="CK464" i="41"/>
  <c r="CO462" i="41"/>
  <c r="CM459" i="41"/>
  <c r="CR457" i="41"/>
  <c r="CN455" i="41"/>
  <c r="CP452" i="41"/>
  <c r="CP451" i="41"/>
  <c r="CP450" i="41"/>
  <c r="CR447" i="41"/>
  <c r="CM445" i="41"/>
  <c r="CR486" i="41"/>
  <c r="CP479" i="41"/>
  <c r="CO478" i="41"/>
  <c r="CO477" i="41"/>
  <c r="CQ475" i="41"/>
  <c r="CQ474" i="41"/>
  <c r="CR460" i="41"/>
  <c r="CN457" i="41"/>
  <c r="CO451" i="41"/>
  <c r="CO450" i="41"/>
  <c r="CO449" i="41"/>
  <c r="CQ447" i="41"/>
  <c r="CQ446" i="41"/>
  <c r="CN442" i="41"/>
  <c r="CR441" i="41"/>
  <c r="CL440" i="41"/>
  <c r="CM501" i="41"/>
  <c r="CL492" i="41"/>
  <c r="CN489" i="41"/>
  <c r="CM483" i="41"/>
  <c r="CQ499" i="41"/>
  <c r="CO495" i="41"/>
  <c r="CR484" i="41"/>
  <c r="CK479" i="41"/>
  <c r="CQ472" i="41"/>
  <c r="CQ471" i="41"/>
  <c r="CQ470" i="41"/>
  <c r="CL467" i="41"/>
  <c r="CL462" i="41"/>
  <c r="CO490" i="41"/>
  <c r="CM487" i="41"/>
  <c r="CQ484" i="41"/>
  <c r="CQ461" i="41"/>
  <c r="CR455" i="41"/>
  <c r="CL450" i="41"/>
  <c r="CL449" i="41"/>
  <c r="CL448" i="41"/>
  <c r="CN447" i="41"/>
  <c r="CN446" i="41"/>
  <c r="CR445" i="41"/>
  <c r="CN441" i="41"/>
  <c r="CL439" i="41"/>
  <c r="CP438" i="41"/>
  <c r="CK437" i="41"/>
  <c r="CK493" i="41"/>
  <c r="CN484" i="41"/>
  <c r="CK480" i="41"/>
  <c r="CP468" i="41"/>
  <c r="CL466" i="41"/>
  <c r="CL463" i="41"/>
  <c r="CQ460" i="41"/>
  <c r="CK452" i="41"/>
  <c r="CP434" i="41"/>
  <c r="CO433" i="41"/>
  <c r="CP424" i="41"/>
  <c r="CP423" i="41"/>
  <c r="CP422" i="41"/>
  <c r="CP421" i="41"/>
  <c r="CO420" i="41"/>
  <c r="CR415" i="41"/>
  <c r="CR414" i="41"/>
  <c r="CK412" i="41"/>
  <c r="CK411" i="41"/>
  <c r="CL410" i="41"/>
  <c r="CO408" i="41"/>
  <c r="CL406" i="41"/>
  <c r="CP405" i="41"/>
  <c r="CN403" i="41"/>
  <c r="CR402" i="41"/>
  <c r="CL396" i="41"/>
  <c r="CP395" i="41"/>
  <c r="CK394" i="41"/>
  <c r="CN390" i="41"/>
  <c r="CR388" i="41"/>
  <c r="CR385" i="41"/>
  <c r="CL384" i="41"/>
  <c r="CP382" i="41"/>
  <c r="CL380" i="41"/>
  <c r="CP378" i="41"/>
  <c r="CN377" i="41"/>
  <c r="CR375" i="41"/>
  <c r="CN373" i="41"/>
  <c r="CR371" i="41"/>
  <c r="CP370" i="41"/>
  <c r="CL368" i="41"/>
  <c r="CP366" i="41"/>
  <c r="CL364" i="41"/>
  <c r="CR363" i="41"/>
  <c r="CN361" i="41"/>
  <c r="CR359" i="41"/>
  <c r="CN357" i="41"/>
  <c r="CL356" i="41"/>
  <c r="CP354" i="41"/>
  <c r="CL352" i="41"/>
  <c r="CP350" i="41"/>
  <c r="CN349" i="41"/>
  <c r="CN348" i="41"/>
  <c r="CR346" i="41"/>
  <c r="CN344" i="41"/>
  <c r="CR342" i="41"/>
  <c r="CL341" i="41"/>
  <c r="CP339" i="41"/>
  <c r="CP337" i="41"/>
  <c r="CR334" i="41"/>
  <c r="CN332" i="41"/>
  <c r="CR330" i="41"/>
  <c r="CL327" i="41"/>
  <c r="CP325" i="41"/>
  <c r="CL323" i="41"/>
  <c r="CM457" i="41"/>
  <c r="CL453" i="41"/>
  <c r="CK448" i="41"/>
  <c r="CM441" i="41"/>
  <c r="CO438" i="41"/>
  <c r="CP436" i="41"/>
  <c r="CO434" i="41"/>
  <c r="CR430" i="41"/>
  <c r="CQ426" i="41"/>
  <c r="CP425" i="41"/>
  <c r="CO424" i="41"/>
  <c r="CO423" i="41"/>
  <c r="CO422" i="41"/>
  <c r="CN419" i="41"/>
  <c r="CN417" i="41"/>
  <c r="CQ415" i="41"/>
  <c r="CQ414" i="41"/>
  <c r="CR413" i="41"/>
  <c r="CK410" i="41"/>
  <c r="CP407" i="41"/>
  <c r="CK406" i="41"/>
  <c r="CN405" i="41"/>
  <c r="CR404" i="41"/>
  <c r="CM403" i="41"/>
  <c r="CR399" i="41"/>
  <c r="CK396" i="41"/>
  <c r="CO395" i="41"/>
  <c r="CM390" i="41"/>
  <c r="CQ388" i="41"/>
  <c r="CQ385" i="41"/>
  <c r="CK384" i="41"/>
  <c r="CO382" i="41"/>
  <c r="CK380" i="41"/>
  <c r="CO378" i="41"/>
  <c r="CM377" i="41"/>
  <c r="CQ375" i="41"/>
  <c r="CM373" i="41"/>
  <c r="CQ371" i="41"/>
  <c r="CO370" i="41"/>
  <c r="CK453" i="41"/>
  <c r="CQ444" i="41"/>
  <c r="CM440" i="41"/>
  <c r="CL438" i="41"/>
  <c r="CR431" i="41"/>
  <c r="CQ430" i="41"/>
  <c r="CN429" i="41"/>
  <c r="CO426" i="41"/>
  <c r="CL419" i="41"/>
  <c r="CM417" i="41"/>
  <c r="CN416" i="41"/>
  <c r="CN415" i="41"/>
  <c r="CQ413" i="41"/>
  <c r="CL409" i="41"/>
  <c r="CL408" i="41"/>
  <c r="CO407" i="41"/>
  <c r="CM405" i="41"/>
  <c r="CQ404" i="41"/>
  <c r="CN400" i="41"/>
  <c r="CQ399" i="41"/>
  <c r="CL398" i="41"/>
  <c r="CP397" i="41"/>
  <c r="CL393" i="41"/>
  <c r="CP392" i="41"/>
  <c r="CN391" i="41"/>
  <c r="CR389" i="41"/>
  <c r="CN387" i="41"/>
  <c r="CN386" i="41"/>
  <c r="CL383" i="41"/>
  <c r="CP381" i="41"/>
  <c r="CP379" i="41"/>
  <c r="CR376" i="41"/>
  <c r="CN374" i="41"/>
  <c r="CR472" i="41"/>
  <c r="CL454" i="41"/>
  <c r="CK449" i="41"/>
  <c r="CN444" i="41"/>
  <c r="CR443" i="41"/>
  <c r="CK440" i="41"/>
  <c r="CQ431" i="41"/>
  <c r="CN430" i="41"/>
  <c r="CM429" i="41"/>
  <c r="CL422" i="41"/>
  <c r="CL421" i="41"/>
  <c r="CK420" i="41"/>
  <c r="CM416" i="41"/>
  <c r="CM415" i="41"/>
  <c r="CP412" i="41"/>
  <c r="CK408" i="41"/>
  <c r="CN402" i="41"/>
  <c r="CR401" i="41"/>
  <c r="CK398" i="41"/>
  <c r="CP394" i="41"/>
  <c r="CK393" i="41"/>
  <c r="CO392" i="41"/>
  <c r="CM391" i="41"/>
  <c r="CQ389" i="41"/>
  <c r="CM387" i="41"/>
  <c r="CM386" i="41"/>
  <c r="CK383" i="41"/>
  <c r="CO381" i="41"/>
  <c r="CO379" i="41"/>
  <c r="CQ376" i="41"/>
  <c r="CO479" i="41"/>
  <c r="CR471" i="41"/>
  <c r="CQ455" i="41"/>
  <c r="CM444" i="41"/>
  <c r="CQ443" i="41"/>
  <c r="CP439" i="41"/>
  <c r="CO437" i="41"/>
  <c r="CL434" i="41"/>
  <c r="CR470" i="41"/>
  <c r="CN458" i="41"/>
  <c r="CM446" i="41"/>
  <c r="CR442" i="41"/>
  <c r="CO439" i="41"/>
  <c r="CK426" i="41"/>
  <c r="CK425" i="41"/>
  <c r="CK424" i="41"/>
  <c r="CR419" i="41"/>
  <c r="CR418" i="41"/>
  <c r="CM413" i="41"/>
  <c r="CN412" i="41"/>
  <c r="CP411" i="41"/>
  <c r="CL407" i="41"/>
  <c r="CO406" i="41"/>
  <c r="CN404" i="41"/>
  <c r="CR456" i="41"/>
  <c r="CK451" i="41"/>
  <c r="CL435" i="41"/>
  <c r="CR433" i="41"/>
  <c r="CN432" i="41"/>
  <c r="CN431" i="41"/>
  <c r="CR428" i="41"/>
  <c r="CQ419" i="41"/>
  <c r="CQ418" i="41"/>
  <c r="CR417" i="41"/>
  <c r="CO410" i="41"/>
  <c r="CP409" i="41"/>
  <c r="CR405" i="41"/>
  <c r="CN401" i="41"/>
  <c r="CR400" i="41"/>
  <c r="CM399" i="41"/>
  <c r="CP398" i="41"/>
  <c r="CK397" i="41"/>
  <c r="CO396" i="41"/>
  <c r="CL392" i="41"/>
  <c r="CR391" i="41"/>
  <c r="CN389" i="41"/>
  <c r="CR387" i="41"/>
  <c r="CR386" i="41"/>
  <c r="CP383" i="41"/>
  <c r="CL381" i="41"/>
  <c r="CL379" i="41"/>
  <c r="CN376" i="41"/>
  <c r="CR374" i="41"/>
  <c r="CN372" i="41"/>
  <c r="CP369" i="41"/>
  <c r="CL367" i="41"/>
  <c r="CP461" i="41"/>
  <c r="CL452" i="41"/>
  <c r="CP448" i="41"/>
  <c r="CK447" i="41"/>
  <c r="CM442" i="41"/>
  <c r="CK439" i="41"/>
  <c r="CL437" i="41"/>
  <c r="CK435" i="41"/>
  <c r="CM432" i="41"/>
  <c r="CR429" i="41"/>
  <c r="CQ428" i="41"/>
  <c r="CN427" i="41"/>
  <c r="CP420" i="41"/>
  <c r="CR416" i="41"/>
  <c r="CL412" i="41"/>
  <c r="CK422" i="41"/>
  <c r="CO412" i="41"/>
  <c r="CO409" i="41"/>
  <c r="CP396" i="41"/>
  <c r="CL395" i="41"/>
  <c r="CL394" i="41"/>
  <c r="CN385" i="41"/>
  <c r="CO383" i="41"/>
  <c r="CQ372" i="41"/>
  <c r="CN371" i="41"/>
  <c r="CK370" i="41"/>
  <c r="CL366" i="41"/>
  <c r="CP365" i="41"/>
  <c r="CN363" i="41"/>
  <c r="CR362" i="41"/>
  <c r="CN358" i="41"/>
  <c r="CR357" i="41"/>
  <c r="CP355" i="41"/>
  <c r="CK354" i="41"/>
  <c r="CO353" i="41"/>
  <c r="CR348" i="41"/>
  <c r="CM343" i="41"/>
  <c r="CO341" i="41"/>
  <c r="CP340" i="41"/>
  <c r="CL337" i="41"/>
  <c r="CP336" i="41"/>
  <c r="CN334" i="41"/>
  <c r="CR333" i="41"/>
  <c r="CN329" i="41"/>
  <c r="CP326" i="41"/>
  <c r="CK325" i="41"/>
  <c r="CO324" i="41"/>
  <c r="CQ321" i="41"/>
  <c r="CN320" i="41"/>
  <c r="CR318" i="41"/>
  <c r="CN316" i="41"/>
  <c r="CP313" i="41"/>
  <c r="CL311" i="41"/>
  <c r="CP309" i="41"/>
  <c r="CL307" i="41"/>
  <c r="CN305" i="41"/>
  <c r="CR303" i="41"/>
  <c r="CN301" i="41"/>
  <c r="CP300" i="41"/>
  <c r="CL298" i="41"/>
  <c r="CP296" i="41"/>
  <c r="CL294" i="41"/>
  <c r="CR293" i="41"/>
  <c r="CN291" i="41"/>
  <c r="CR289" i="41"/>
  <c r="CN287" i="41"/>
  <c r="CL286" i="41"/>
  <c r="CP284" i="41"/>
  <c r="CL282" i="41"/>
  <c r="CP280" i="41"/>
  <c r="CN279" i="41"/>
  <c r="CR398" i="41"/>
  <c r="CM385" i="41"/>
  <c r="CK381" i="41"/>
  <c r="CM371" i="41"/>
  <c r="CK366" i="41"/>
  <c r="CO365" i="41"/>
  <c r="CM363" i="41"/>
  <c r="CQ362" i="41"/>
  <c r="CM358" i="41"/>
  <c r="CQ357" i="41"/>
  <c r="CK356" i="41"/>
  <c r="CO355" i="41"/>
  <c r="CL351" i="41"/>
  <c r="CO350" i="41"/>
  <c r="CQ348" i="41"/>
  <c r="CR347" i="41"/>
  <c r="CO340" i="41"/>
  <c r="CO339" i="41"/>
  <c r="CP338" i="41"/>
  <c r="CK337" i="41"/>
  <c r="CO336" i="41"/>
  <c r="CR335" i="41"/>
  <c r="CM334" i="41"/>
  <c r="CQ333" i="41"/>
  <c r="CM329" i="41"/>
  <c r="CK327" i="41"/>
  <c r="CO326" i="41"/>
  <c r="CL322" i="41"/>
  <c r="CO321" i="41"/>
  <c r="CM320" i="41"/>
  <c r="CQ405" i="41"/>
  <c r="CO398" i="41"/>
  <c r="CL397" i="41"/>
  <c r="CP380" i="41"/>
  <c r="CR377" i="41"/>
  <c r="CR373" i="41"/>
  <c r="CL363" i="41"/>
  <c r="CN360" i="41"/>
  <c r="CQ359" i="41"/>
  <c r="CL353" i="41"/>
  <c r="CP352" i="41"/>
  <c r="CK351" i="41"/>
  <c r="CR349" i="41"/>
  <c r="CQ347" i="41"/>
  <c r="CQ346" i="41"/>
  <c r="CR345" i="41"/>
  <c r="CL342" i="41"/>
  <c r="CO338" i="41"/>
  <c r="CQ335" i="41"/>
  <c r="CN331" i="41"/>
  <c r="CQ330" i="41"/>
  <c r="CQ401" i="41"/>
  <c r="CQ400" i="41"/>
  <c r="CN399" i="41"/>
  <c r="CP384" i="41"/>
  <c r="CO380" i="41"/>
  <c r="CQ377" i="41"/>
  <c r="CQ373" i="41"/>
  <c r="CM372" i="41"/>
  <c r="CO369" i="41"/>
  <c r="CP368" i="41"/>
  <c r="CP367" i="41"/>
  <c r="CL365" i="41"/>
  <c r="CP364" i="41"/>
  <c r="CN362" i="41"/>
  <c r="CR361" i="41"/>
  <c r="CM360" i="41"/>
  <c r="CK353" i="41"/>
  <c r="CO352" i="41"/>
  <c r="CQ349" i="41"/>
  <c r="CQ345" i="41"/>
  <c r="CR344" i="41"/>
  <c r="CK342" i="41"/>
  <c r="CK341" i="41"/>
  <c r="CL340" i="41"/>
  <c r="CL336" i="41"/>
  <c r="CN333" i="41"/>
  <c r="CR332" i="41"/>
  <c r="CM331" i="41"/>
  <c r="CL426" i="41"/>
  <c r="CN414" i="41"/>
  <c r="CP408" i="41"/>
  <c r="CR403" i="41"/>
  <c r="CR390" i="41"/>
  <c r="CQ386" i="41"/>
  <c r="CO384" i="41"/>
  <c r="CL382" i="41"/>
  <c r="CL378" i="41"/>
  <c r="CO377" i="41"/>
  <c r="CN375" i="41"/>
  <c r="CQ370" i="41"/>
  <c r="CM430" i="41"/>
  <c r="CL425" i="41"/>
  <c r="CP406" i="41"/>
  <c r="CQ403" i="41"/>
  <c r="CM402" i="41"/>
  <c r="CM401" i="41"/>
  <c r="CQ391" i="41"/>
  <c r="CQ390" i="41"/>
  <c r="CM384" i="41"/>
  <c r="CK382" i="41"/>
  <c r="CK379" i="41"/>
  <c r="CK378" i="41"/>
  <c r="CM376" i="41"/>
  <c r="CM375" i="41"/>
  <c r="CL369" i="41"/>
  <c r="CO366" i="41"/>
  <c r="CQ363" i="41"/>
  <c r="CN359" i="41"/>
  <c r="CR358" i="41"/>
  <c r="CP356" i="41"/>
  <c r="CK355" i="41"/>
  <c r="CP351" i="41"/>
  <c r="CL424" i="41"/>
  <c r="CO394" i="41"/>
  <c r="CP393" i="41"/>
  <c r="CN388" i="41"/>
  <c r="CQ387" i="41"/>
  <c r="CQ374" i="41"/>
  <c r="CK369" i="41"/>
  <c r="CK368" i="41"/>
  <c r="CR360" i="41"/>
  <c r="CM359" i="41"/>
  <c r="CQ358" i="41"/>
  <c r="CO356" i="41"/>
  <c r="CK352" i="41"/>
  <c r="CO351" i="41"/>
  <c r="CM349" i="41"/>
  <c r="CM346" i="41"/>
  <c r="CN345" i="41"/>
  <c r="CP342" i="41"/>
  <c r="CK338" i="41"/>
  <c r="CM335" i="41"/>
  <c r="CR331" i="41"/>
  <c r="CM330" i="41"/>
  <c r="CQ329" i="41"/>
  <c r="CK328" i="41"/>
  <c r="CO327" i="41"/>
  <c r="CK323" i="41"/>
  <c r="CO322" i="41"/>
  <c r="CN319" i="41"/>
  <c r="CR317" i="41"/>
  <c r="CN315" i="41"/>
  <c r="CL314" i="41"/>
  <c r="CP312" i="41"/>
  <c r="CL310" i="41"/>
  <c r="CP308" i="41"/>
  <c r="CN307" i="41"/>
  <c r="CN306" i="41"/>
  <c r="CR304" i="41"/>
  <c r="CN302" i="41"/>
  <c r="CP299" i="41"/>
  <c r="CL297" i="41"/>
  <c r="CP295" i="41"/>
  <c r="CR292" i="41"/>
  <c r="CL423" i="41"/>
  <c r="CK392" i="41"/>
  <c r="CK391" i="41"/>
  <c r="CM389" i="41"/>
  <c r="CM388" i="41"/>
  <c r="CM374" i="41"/>
  <c r="CR372" i="41"/>
  <c r="CL370" i="41"/>
  <c r="CK367" i="41"/>
  <c r="CK364" i="41"/>
  <c r="CM361" i="41"/>
  <c r="CQ360" i="41"/>
  <c r="CN356" i="41"/>
  <c r="CL354" i="41"/>
  <c r="CP353" i="41"/>
  <c r="CM345" i="41"/>
  <c r="CO367" i="41"/>
  <c r="CM357" i="41"/>
  <c r="CP349" i="41"/>
  <c r="CQ343" i="41"/>
  <c r="CO337" i="41"/>
  <c r="CK336" i="41"/>
  <c r="CK335" i="41"/>
  <c r="CM328" i="41"/>
  <c r="CL324" i="41"/>
  <c r="CQ320" i="41"/>
  <c r="CM319" i="41"/>
  <c r="CM315" i="41"/>
  <c r="CO312" i="41"/>
  <c r="CP311" i="41"/>
  <c r="CP310" i="41"/>
  <c r="CR307" i="41"/>
  <c r="CM306" i="41"/>
  <c r="CK297" i="41"/>
  <c r="CL296" i="41"/>
  <c r="CL295" i="41"/>
  <c r="CN293" i="41"/>
  <c r="CN292" i="41"/>
  <c r="CR291" i="41"/>
  <c r="CM290" i="41"/>
  <c r="CR286" i="41"/>
  <c r="CK283" i="41"/>
  <c r="CO282" i="41"/>
  <c r="CQ279" i="41"/>
  <c r="CN276" i="41"/>
  <c r="CR274" i="41"/>
  <c r="CL271" i="41"/>
  <c r="CP269" i="41"/>
  <c r="CP268" i="41"/>
  <c r="CL266" i="41"/>
  <c r="CN265" i="41"/>
  <c r="CR263" i="41"/>
  <c r="CN261" i="41"/>
  <c r="CR259" i="41"/>
  <c r="CL258" i="41"/>
  <c r="CP256" i="41"/>
  <c r="CL254" i="41"/>
  <c r="CP252" i="41"/>
  <c r="CN251" i="41"/>
  <c r="CR249" i="41"/>
  <c r="CN247" i="41"/>
  <c r="CR245" i="41"/>
  <c r="CP244" i="41"/>
  <c r="CL242" i="41"/>
  <c r="CP240" i="41"/>
  <c r="CL238" i="41"/>
  <c r="CR237" i="41"/>
  <c r="CN235" i="41"/>
  <c r="CR233" i="41"/>
  <c r="CN231" i="41"/>
  <c r="CL230" i="41"/>
  <c r="CP228" i="41"/>
  <c r="CP225" i="41"/>
  <c r="CN222" i="41"/>
  <c r="CR220" i="41"/>
  <c r="CN218" i="41"/>
  <c r="CP215" i="41"/>
  <c r="CL213" i="41"/>
  <c r="CP211" i="41"/>
  <c r="CR208" i="41"/>
  <c r="CN206" i="41"/>
  <c r="CR204" i="41"/>
  <c r="CN346" i="41"/>
  <c r="CN343" i="41"/>
  <c r="CL328" i="41"/>
  <c r="CL326" i="41"/>
  <c r="CK324" i="41"/>
  <c r="CK322" i="41"/>
  <c r="CO311" i="41"/>
  <c r="CO310" i="41"/>
  <c r="CO309" i="41"/>
  <c r="CQ307" i="41"/>
  <c r="CK296" i="41"/>
  <c r="CK295" i="41"/>
  <c r="CK294" i="41"/>
  <c r="CM293" i="41"/>
  <c r="CM292" i="41"/>
  <c r="CQ291" i="41"/>
  <c r="CM287" i="41"/>
  <c r="CL285" i="41"/>
  <c r="CO284" i="41"/>
  <c r="CL280" i="41"/>
  <c r="CM276" i="41"/>
  <c r="CQ274" i="41"/>
  <c r="CM272" i="41"/>
  <c r="CK271" i="41"/>
  <c r="CO269" i="41"/>
  <c r="CO268" i="41"/>
  <c r="CK266" i="41"/>
  <c r="CM265" i="41"/>
  <c r="CQ263" i="41"/>
  <c r="CM261" i="41"/>
  <c r="CQ259" i="41"/>
  <c r="CK258" i="41"/>
  <c r="CO256" i="41"/>
  <c r="CK254" i="41"/>
  <c r="CL338" i="41"/>
  <c r="CK326" i="41"/>
  <c r="CP323" i="41"/>
  <c r="CR321" i="41"/>
  <c r="CK314" i="41"/>
  <c r="CL313" i="41"/>
  <c r="CL312" i="41"/>
  <c r="CO308" i="41"/>
  <c r="CR302" i="41"/>
  <c r="CR301" i="41"/>
  <c r="CN289" i="41"/>
  <c r="CR288" i="41"/>
  <c r="CP286" i="41"/>
  <c r="CK285" i="41"/>
  <c r="CP281" i="41"/>
  <c r="CK280" i="41"/>
  <c r="CR278" i="41"/>
  <c r="CN277" i="41"/>
  <c r="CR275" i="41"/>
  <c r="CN273" i="41"/>
  <c r="CL272" i="41"/>
  <c r="CP270" i="41"/>
  <c r="CP267" i="41"/>
  <c r="CN264" i="41"/>
  <c r="CR262" i="41"/>
  <c r="CN260" i="41"/>
  <c r="CP257" i="41"/>
  <c r="CL350" i="41"/>
  <c r="CK340" i="41"/>
  <c r="CQ332" i="41"/>
  <c r="CQ331" i="41"/>
  <c r="CN330" i="41"/>
  <c r="CR329" i="41"/>
  <c r="CP327" i="41"/>
  <c r="CO325" i="41"/>
  <c r="CO323" i="41"/>
  <c r="CN321" i="41"/>
  <c r="CQ318" i="41"/>
  <c r="CK313" i="41"/>
  <c r="CK312" i="41"/>
  <c r="CK311" i="41"/>
  <c r="CQ303" i="41"/>
  <c r="CQ302" i="41"/>
  <c r="CQ301" i="41"/>
  <c r="CO300" i="41"/>
  <c r="CR290" i="41"/>
  <c r="CM289" i="41"/>
  <c r="CQ288" i="41"/>
  <c r="CO286" i="41"/>
  <c r="CK282" i="41"/>
  <c r="CO281" i="41"/>
  <c r="CM279" i="41"/>
  <c r="CQ278" i="41"/>
  <c r="CM277" i="41"/>
  <c r="CQ275" i="41"/>
  <c r="CM273" i="41"/>
  <c r="CK272" i="41"/>
  <c r="CO270" i="41"/>
  <c r="CO267" i="41"/>
  <c r="CM264" i="41"/>
  <c r="CQ262" i="41"/>
  <c r="CM260" i="41"/>
  <c r="CQ258" i="41"/>
  <c r="CM362" i="41"/>
  <c r="CK350" i="41"/>
  <c r="CM348" i="41"/>
  <c r="CQ344" i="41"/>
  <c r="CO342" i="41"/>
  <c r="CM321" i="41"/>
  <c r="CR319" i="41"/>
  <c r="CQ317" i="41"/>
  <c r="CR316" i="41"/>
  <c r="CR315" i="41"/>
  <c r="CK310" i="41"/>
  <c r="CL309" i="41"/>
  <c r="CL308" i="41"/>
  <c r="CM307" i="41"/>
  <c r="CR306" i="41"/>
  <c r="CR305" i="41"/>
  <c r="CQ304" i="41"/>
  <c r="CN300" i="41"/>
  <c r="CO299" i="41"/>
  <c r="CP298" i="41"/>
  <c r="CP297" i="41"/>
  <c r="CK365" i="41"/>
  <c r="CL355" i="41"/>
  <c r="CQ334" i="41"/>
  <c r="CM333" i="41"/>
  <c r="CM332" i="41"/>
  <c r="CL325" i="41"/>
  <c r="CQ319" i="41"/>
  <c r="CQ316" i="41"/>
  <c r="CQ315" i="41"/>
  <c r="CQ314" i="41"/>
  <c r="CK309" i="41"/>
  <c r="CK308" i="41"/>
  <c r="CQ306" i="41"/>
  <c r="CQ305" i="41"/>
  <c r="CM301" i="41"/>
  <c r="CO298" i="41"/>
  <c r="CO297" i="41"/>
  <c r="CO296" i="41"/>
  <c r="CQ293" i="41"/>
  <c r="CN288" i="41"/>
  <c r="CR287" i="41"/>
  <c r="CP285" i="41"/>
  <c r="CK284" i="41"/>
  <c r="CO283" i="41"/>
  <c r="CK279" i="41"/>
  <c r="CO368" i="41"/>
  <c r="CQ361" i="41"/>
  <c r="CN347" i="41"/>
  <c r="CM344" i="41"/>
  <c r="CL339" i="41"/>
  <c r="CP328" i="41"/>
  <c r="CN318" i="41"/>
  <c r="CN317" i="41"/>
  <c r="CP314" i="41"/>
  <c r="CN304" i="41"/>
  <c r="CN303" i="41"/>
  <c r="CM302" i="41"/>
  <c r="CL300" i="41"/>
  <c r="CL299" i="41"/>
  <c r="CO295" i="41"/>
  <c r="CP294" i="41"/>
  <c r="CP293" i="41"/>
  <c r="CQ292" i="41"/>
  <c r="CM288" i="41"/>
  <c r="CQ287" i="41"/>
  <c r="CK286" i="41"/>
  <c r="CO285" i="41"/>
  <c r="CL281" i="41"/>
  <c r="CO280" i="41"/>
  <c r="CN278" i="41"/>
  <c r="CR277" i="41"/>
  <c r="CN275" i="41"/>
  <c r="CR273" i="41"/>
  <c r="CP272" i="41"/>
  <c r="CL270" i="41"/>
  <c r="CL267" i="41"/>
  <c r="CR264" i="41"/>
  <c r="CN262" i="41"/>
  <c r="CR260" i="41"/>
  <c r="CL257" i="41"/>
  <c r="CP255" i="41"/>
  <c r="CL253" i="41"/>
  <c r="CN250" i="41"/>
  <c r="CR248" i="41"/>
  <c r="CN246" i="41"/>
  <c r="CP243" i="41"/>
  <c r="CL241" i="41"/>
  <c r="CP239" i="41"/>
  <c r="CR236" i="41"/>
  <c r="CN234" i="41"/>
  <c r="CR232" i="41"/>
  <c r="CL229" i="41"/>
  <c r="CP227" i="41"/>
  <c r="CP226" i="41"/>
  <c r="CL224" i="41"/>
  <c r="CN223" i="41"/>
  <c r="CR221" i="41"/>
  <c r="CR219" i="41"/>
  <c r="CN217" i="41"/>
  <c r="CL216" i="41"/>
  <c r="CP214" i="41"/>
  <c r="CL212" i="41"/>
  <c r="CO364" i="41"/>
  <c r="CO354" i="41"/>
  <c r="CM347" i="41"/>
  <c r="CR343" i="41"/>
  <c r="CP341" i="41"/>
  <c r="CK339" i="41"/>
  <c r="CN335" i="41"/>
  <c r="CO328" i="41"/>
  <c r="CP324" i="41"/>
  <c r="CP322" i="41"/>
  <c r="CR320" i="41"/>
  <c r="CM318" i="41"/>
  <c r="CM317" i="41"/>
  <c r="CM316" i="41"/>
  <c r="CO314" i="41"/>
  <c r="CO313" i="41"/>
  <c r="CM305" i="41"/>
  <c r="CM304" i="41"/>
  <c r="CM303" i="41"/>
  <c r="CK300" i="41"/>
  <c r="CK299" i="41"/>
  <c r="CK298" i="41"/>
  <c r="CO294" i="41"/>
  <c r="CN290" i="41"/>
  <c r="CQ289" i="41"/>
  <c r="CL283" i="41"/>
  <c r="CP282" i="41"/>
  <c r="CM275" i="41"/>
  <c r="CM274" i="41"/>
  <c r="CO272" i="41"/>
  <c r="CO271" i="41"/>
  <c r="CK268" i="41"/>
  <c r="CR265" i="41"/>
  <c r="CQ261" i="41"/>
  <c r="CN259" i="41"/>
  <c r="CK255" i="41"/>
  <c r="CP253" i="41"/>
  <c r="CO252" i="41"/>
  <c r="CQ251" i="41"/>
  <c r="CQ250" i="41"/>
  <c r="CQ249" i="41"/>
  <c r="CK244" i="41"/>
  <c r="CK243" i="41"/>
  <c r="CK242" i="41"/>
  <c r="CO238" i="41"/>
  <c r="CQ235" i="41"/>
  <c r="CQ234" i="41"/>
  <c r="CQ233" i="41"/>
  <c r="CK228" i="41"/>
  <c r="CK227" i="41"/>
  <c r="CO225" i="41"/>
  <c r="CO224" i="41"/>
  <c r="CM222" i="41"/>
  <c r="CM221" i="41"/>
  <c r="CM220" i="41"/>
  <c r="CM219" i="41"/>
  <c r="CM218" i="41"/>
  <c r="CO216" i="41"/>
  <c r="CO215" i="41"/>
  <c r="CN209" i="41"/>
  <c r="CQ208" i="41"/>
  <c r="CN204" i="41"/>
  <c r="CP201" i="41"/>
  <c r="CL199" i="41"/>
  <c r="CP197" i="41"/>
  <c r="CL195" i="41"/>
  <c r="CR194" i="41"/>
  <c r="CN192" i="41"/>
  <c r="CR190" i="41"/>
  <c r="CP188" i="41"/>
  <c r="CL186" i="41"/>
  <c r="CP184" i="41"/>
  <c r="CL182" i="41"/>
  <c r="CN181" i="41"/>
  <c r="CR179" i="41"/>
  <c r="CR177" i="41"/>
  <c r="CN175" i="41"/>
  <c r="CL174" i="41"/>
  <c r="CP172" i="41"/>
  <c r="CL170" i="41"/>
  <c r="CP168" i="41"/>
  <c r="CN167" i="41"/>
  <c r="CR165" i="41"/>
  <c r="CN163" i="41"/>
  <c r="CR161" i="41"/>
  <c r="CP160" i="41"/>
  <c r="CL158" i="41"/>
  <c r="CP156" i="41"/>
  <c r="CL154" i="41"/>
  <c r="CR153" i="41"/>
  <c r="CN151" i="41"/>
  <c r="CR149" i="41"/>
  <c r="CL269" i="41"/>
  <c r="CQ265" i="41"/>
  <c r="CN263" i="41"/>
  <c r="CM259" i="41"/>
  <c r="CK257" i="41"/>
  <c r="CO253" i="41"/>
  <c r="CQ248" i="41"/>
  <c r="CR247" i="41"/>
  <c r="CR246" i="41"/>
  <c r="CK241" i="41"/>
  <c r="CL240" i="41"/>
  <c r="CL239" i="41"/>
  <c r="CN237" i="41"/>
  <c r="CN236" i="41"/>
  <c r="CQ232" i="41"/>
  <c r="CR231" i="41"/>
  <c r="CR230" i="41"/>
  <c r="CO226" i="41"/>
  <c r="CM223" i="41"/>
  <c r="CM217" i="41"/>
  <c r="CO214" i="41"/>
  <c r="CP213" i="41"/>
  <c r="CP212" i="41"/>
  <c r="CM209" i="41"/>
  <c r="CR205" i="41"/>
  <c r="CM204" i="41"/>
  <c r="CQ202" i="41"/>
  <c r="CO201" i="41"/>
  <c r="CK199" i="41"/>
  <c r="CO197" i="41"/>
  <c r="CQ194" i="41"/>
  <c r="CM192" i="41"/>
  <c r="CQ190" i="41"/>
  <c r="CO188" i="41"/>
  <c r="CM291" i="41"/>
  <c r="CK270" i="41"/>
  <c r="CK269" i="41"/>
  <c r="CO265" i="41"/>
  <c r="CM263" i="41"/>
  <c r="CM251" i="41"/>
  <c r="CQ247" i="41"/>
  <c r="CQ246" i="41"/>
  <c r="CQ245" i="41"/>
  <c r="CK240" i="41"/>
  <c r="CK239" i="41"/>
  <c r="CK238" i="41"/>
  <c r="CM237" i="41"/>
  <c r="CM236" i="41"/>
  <c r="CM235" i="41"/>
  <c r="CQ231" i="41"/>
  <c r="CK223" i="41"/>
  <c r="CM216" i="41"/>
  <c r="CO213" i="41"/>
  <c r="CO212" i="41"/>
  <c r="CO211" i="41"/>
  <c r="CM206" i="41"/>
  <c r="CQ205" i="41"/>
  <c r="CR203" i="41"/>
  <c r="CP202" i="41"/>
  <c r="CL200" i="41"/>
  <c r="CP198" i="41"/>
  <c r="CL196" i="41"/>
  <c r="CR195" i="41"/>
  <c r="CL284" i="41"/>
  <c r="CM278" i="41"/>
  <c r="CP258" i="41"/>
  <c r="CL256" i="41"/>
  <c r="CP254" i="41"/>
  <c r="CL252" i="41"/>
  <c r="CL251" i="41"/>
  <c r="CM250" i="41"/>
  <c r="CN249" i="41"/>
  <c r="CN248" i="41"/>
  <c r="CM234" i="41"/>
  <c r="CN233" i="41"/>
  <c r="CN232" i="41"/>
  <c r="CP230" i="41"/>
  <c r="CP229" i="41"/>
  <c r="CL226" i="41"/>
  <c r="CL225" i="41"/>
  <c r="CK224" i="41"/>
  <c r="CK216" i="41"/>
  <c r="CL215" i="41"/>
  <c r="CL214" i="41"/>
  <c r="CP210" i="41"/>
  <c r="CN208" i="41"/>
  <c r="CR207" i="41"/>
  <c r="CQ203" i="41"/>
  <c r="CO202" i="41"/>
  <c r="CK200" i="41"/>
  <c r="CO198" i="41"/>
  <c r="CK196" i="41"/>
  <c r="CQ195" i="41"/>
  <c r="CQ290" i="41"/>
  <c r="CK267" i="41"/>
  <c r="CQ260" i="41"/>
  <c r="CO258" i="41"/>
  <c r="CK256" i="41"/>
  <c r="CO254" i="41"/>
  <c r="CK253" i="41"/>
  <c r="CK252" i="41"/>
  <c r="CM249" i="41"/>
  <c r="CM248" i="41"/>
  <c r="CM247" i="41"/>
  <c r="CO244" i="41"/>
  <c r="CM233" i="41"/>
  <c r="CM232" i="41"/>
  <c r="CM231" i="41"/>
  <c r="CO230" i="41"/>
  <c r="CO229" i="41"/>
  <c r="CO228" i="41"/>
  <c r="CK226" i="41"/>
  <c r="CK225" i="41"/>
  <c r="CP283" i="41"/>
  <c r="CK281" i="41"/>
  <c r="CR279" i="41"/>
  <c r="CR276" i="41"/>
  <c r="CP266" i="41"/>
  <c r="CQ264" i="41"/>
  <c r="CM246" i="41"/>
  <c r="CN245" i="41"/>
  <c r="CN244" i="41"/>
  <c r="CO243" i="41"/>
  <c r="CP242" i="41"/>
  <c r="CP241" i="41"/>
  <c r="CO227" i="41"/>
  <c r="CR223" i="41"/>
  <c r="CR222" i="41"/>
  <c r="CQ221" i="41"/>
  <c r="CQ219" i="41"/>
  <c r="CR218" i="41"/>
  <c r="CR217" i="41"/>
  <c r="CK212" i="41"/>
  <c r="CL211" i="41"/>
  <c r="CQ209" i="41"/>
  <c r="CQ276" i="41"/>
  <c r="CO266" i="41"/>
  <c r="CM262" i="41"/>
  <c r="CO257" i="41"/>
  <c r="CO255" i="41"/>
  <c r="CM245" i="41"/>
  <c r="CO242" i="41"/>
  <c r="CO241" i="41"/>
  <c r="CO240" i="41"/>
  <c r="CQ237" i="41"/>
  <c r="CK230" i="41"/>
  <c r="CQ223" i="41"/>
  <c r="CQ222" i="41"/>
  <c r="CQ218" i="41"/>
  <c r="CQ217" i="41"/>
  <c r="CK211" i="41"/>
  <c r="CL210" i="41"/>
  <c r="CN207" i="41"/>
  <c r="CR206" i="41"/>
  <c r="CM205" i="41"/>
  <c r="CN203" i="41"/>
  <c r="CL202" i="41"/>
  <c r="CP200" i="41"/>
  <c r="CL198" i="41"/>
  <c r="CP196" i="41"/>
  <c r="CN195" i="41"/>
  <c r="CR193" i="41"/>
  <c r="CN191" i="41"/>
  <c r="CR189" i="41"/>
  <c r="CL187" i="41"/>
  <c r="CP185" i="41"/>
  <c r="CL183" i="41"/>
  <c r="CP181" i="41"/>
  <c r="CR180" i="41"/>
  <c r="CN178" i="41"/>
  <c r="CR176" i="41"/>
  <c r="CL173" i="41"/>
  <c r="CP171" i="41"/>
  <c r="CL169" i="41"/>
  <c r="CN166" i="41"/>
  <c r="CR164" i="41"/>
  <c r="CN162" i="41"/>
  <c r="CP159" i="41"/>
  <c r="CL157" i="41"/>
  <c r="CP155" i="41"/>
  <c r="CR152" i="41"/>
  <c r="CN150" i="41"/>
  <c r="CR148" i="41"/>
  <c r="CP146" i="41"/>
  <c r="CL144" i="41"/>
  <c r="CP142" i="41"/>
  <c r="CQ277" i="41"/>
  <c r="CN274" i="41"/>
  <c r="CQ273" i="41"/>
  <c r="CP271" i="41"/>
  <c r="CL268" i="41"/>
  <c r="CR261" i="41"/>
  <c r="CL255" i="41"/>
  <c r="CR251" i="41"/>
  <c r="CR250" i="41"/>
  <c r="CL244" i="41"/>
  <c r="CL243" i="41"/>
  <c r="CO239" i="41"/>
  <c r="CP238" i="41"/>
  <c r="CP237" i="41"/>
  <c r="CQ236" i="41"/>
  <c r="CR235" i="41"/>
  <c r="CR234" i="41"/>
  <c r="CK229" i="41"/>
  <c r="CL228" i="41"/>
  <c r="CL227" i="41"/>
  <c r="CP224" i="41"/>
  <c r="CN221" i="41"/>
  <c r="CN220" i="41"/>
  <c r="CN219" i="41"/>
  <c r="CP216" i="41"/>
  <c r="CQ220" i="41"/>
  <c r="CO209" i="41"/>
  <c r="CN194" i="41"/>
  <c r="CM190" i="41"/>
  <c r="CL188" i="41"/>
  <c r="CK187" i="41"/>
  <c r="CR181" i="41"/>
  <c r="CQ180" i="41"/>
  <c r="CQ176" i="41"/>
  <c r="CR175" i="41"/>
  <c r="CR174" i="41"/>
  <c r="CK169" i="41"/>
  <c r="CL168" i="41"/>
  <c r="CM166" i="41"/>
  <c r="CN165" i="41"/>
  <c r="CN164" i="41"/>
  <c r="CM150" i="41"/>
  <c r="CN149" i="41"/>
  <c r="CN148" i="41"/>
  <c r="CQ147" i="41"/>
  <c r="CO145" i="41"/>
  <c r="CP144" i="41"/>
  <c r="CL140" i="41"/>
  <c r="CR139" i="41"/>
  <c r="CN137" i="41"/>
  <c r="CR135" i="41"/>
  <c r="CN133" i="41"/>
  <c r="CL132" i="41"/>
  <c r="CP130" i="41"/>
  <c r="CL128" i="41"/>
  <c r="CP126" i="41"/>
  <c r="CN125" i="41"/>
  <c r="CR123" i="41"/>
  <c r="CN121" i="41"/>
  <c r="CR119" i="41"/>
  <c r="CP118" i="41"/>
  <c r="CL116" i="41"/>
  <c r="CP114" i="41"/>
  <c r="CL112" i="41"/>
  <c r="CR111" i="41"/>
  <c r="CN109" i="41"/>
  <c r="CN108" i="41"/>
  <c r="CR106" i="41"/>
  <c r="CP103" i="41"/>
  <c r="CL101" i="41"/>
  <c r="CP99" i="41"/>
  <c r="CN96" i="41"/>
  <c r="CR94" i="41"/>
  <c r="CN92" i="41"/>
  <c r="CL89" i="41"/>
  <c r="CP87" i="41"/>
  <c r="CL85" i="41"/>
  <c r="CR82" i="41"/>
  <c r="CR81" i="41"/>
  <c r="CM194" i="41"/>
  <c r="CR192" i="41"/>
  <c r="CK188" i="41"/>
  <c r="CQ181" i="41"/>
  <c r="CQ175" i="41"/>
  <c r="CK168" i="41"/>
  <c r="CK167" i="41"/>
  <c r="CM165" i="41"/>
  <c r="CM164" i="41"/>
  <c r="CM163" i="41"/>
  <c r="CO160" i="41"/>
  <c r="CM149" i="41"/>
  <c r="CM148" i="41"/>
  <c r="CO144" i="41"/>
  <c r="CP143" i="41"/>
  <c r="CK140" i="41"/>
  <c r="CQ139" i="41"/>
  <c r="CM137" i="41"/>
  <c r="CQ135" i="41"/>
  <c r="CM133" i="41"/>
  <c r="CK132" i="41"/>
  <c r="CO130" i="41"/>
  <c r="CK128" i="41"/>
  <c r="CO126" i="41"/>
  <c r="CM125" i="41"/>
  <c r="CQ123" i="41"/>
  <c r="CM121" i="41"/>
  <c r="CQ119" i="41"/>
  <c r="CO118" i="41"/>
  <c r="CK116" i="41"/>
  <c r="CO114" i="41"/>
  <c r="CQ192" i="41"/>
  <c r="CM191" i="41"/>
  <c r="CP183" i="41"/>
  <c r="CP182" i="41"/>
  <c r="CN180" i="41"/>
  <c r="CN179" i="41"/>
  <c r="CM178" i="41"/>
  <c r="CN177" i="41"/>
  <c r="CN176" i="41"/>
  <c r="CP174" i="41"/>
  <c r="CP173" i="41"/>
  <c r="CM162" i="41"/>
  <c r="CN161" i="41"/>
  <c r="CO159" i="41"/>
  <c r="CP158" i="41"/>
  <c r="CP157" i="41"/>
  <c r="CN147" i="41"/>
  <c r="CL146" i="41"/>
  <c r="CO143" i="41"/>
  <c r="CO142" i="41"/>
  <c r="CP141" i="41"/>
  <c r="CN138" i="41"/>
  <c r="CR136" i="41"/>
  <c r="CN134" i="41"/>
  <c r="CP131" i="41"/>
  <c r="CL129" i="41"/>
  <c r="CP127" i="41"/>
  <c r="CR124" i="41"/>
  <c r="CN122" i="41"/>
  <c r="CR120" i="41"/>
  <c r="CK215" i="41"/>
  <c r="CO210" i="41"/>
  <c r="CQ204" i="41"/>
  <c r="CQ189" i="41"/>
  <c r="CO184" i="41"/>
  <c r="CO183" i="41"/>
  <c r="CO182" i="41"/>
  <c r="CM181" i="41"/>
  <c r="CM180" i="41"/>
  <c r="CM179" i="41"/>
  <c r="CM177" i="41"/>
  <c r="CM176" i="41"/>
  <c r="CM175" i="41"/>
  <c r="CO174" i="41"/>
  <c r="CO173" i="41"/>
  <c r="CO172" i="41"/>
  <c r="CM161" i="41"/>
  <c r="CM160" i="41"/>
  <c r="CO158" i="41"/>
  <c r="CO157" i="41"/>
  <c r="CO156" i="41"/>
  <c r="CQ153" i="41"/>
  <c r="CM147" i="41"/>
  <c r="CK146" i="41"/>
  <c r="CL145" i="41"/>
  <c r="CO141" i="41"/>
  <c r="CM138" i="41"/>
  <c r="CQ136" i="41"/>
  <c r="CM134" i="41"/>
  <c r="CO131" i="41"/>
  <c r="CK129" i="41"/>
  <c r="CO127" i="41"/>
  <c r="CQ124" i="41"/>
  <c r="CK210" i="41"/>
  <c r="CP199" i="41"/>
  <c r="CQ193" i="41"/>
  <c r="CN189" i="41"/>
  <c r="CP187" i="41"/>
  <c r="CP186" i="41"/>
  <c r="CO185" i="41"/>
  <c r="CO171" i="41"/>
  <c r="CP170" i="41"/>
  <c r="CP169" i="41"/>
  <c r="CR167" i="41"/>
  <c r="CR166" i="41"/>
  <c r="CL160" i="41"/>
  <c r="CL159" i="41"/>
  <c r="CO155" i="41"/>
  <c r="CP154" i="41"/>
  <c r="CQ152" i="41"/>
  <c r="CR151" i="41"/>
  <c r="CR150" i="41"/>
  <c r="CK145" i="41"/>
  <c r="CK144" i="41"/>
  <c r="CK214" i="41"/>
  <c r="CQ207" i="41"/>
  <c r="CQ206" i="41"/>
  <c r="CN205" i="41"/>
  <c r="CM203" i="41"/>
  <c r="CL201" i="41"/>
  <c r="CO200" i="41"/>
  <c r="CO199" i="41"/>
  <c r="CN193" i="41"/>
  <c r="CM189" i="41"/>
  <c r="CO187" i="41"/>
  <c r="CO186" i="41"/>
  <c r="CK182" i="41"/>
  <c r="CK174" i="41"/>
  <c r="CO170" i="41"/>
  <c r="CO169" i="41"/>
  <c r="CO168" i="41"/>
  <c r="CQ167" i="41"/>
  <c r="CQ166" i="41"/>
  <c r="CQ165" i="41"/>
  <c r="CK160" i="41"/>
  <c r="CK159" i="41"/>
  <c r="CK158" i="41"/>
  <c r="CO154" i="41"/>
  <c r="CO153" i="41"/>
  <c r="CQ151" i="41"/>
  <c r="CQ150" i="41"/>
  <c r="CQ149" i="41"/>
  <c r="CK202" i="41"/>
  <c r="CK201" i="41"/>
  <c r="CL197" i="41"/>
  <c r="CO196" i="41"/>
  <c r="CM193" i="41"/>
  <c r="CR191" i="41"/>
  <c r="CN188" i="41"/>
  <c r="CL185" i="41"/>
  <c r="CL184" i="41"/>
  <c r="CK183" i="41"/>
  <c r="CR178" i="41"/>
  <c r="CK173" i="41"/>
  <c r="CL172" i="41"/>
  <c r="CL171" i="41"/>
  <c r="CQ164" i="41"/>
  <c r="CR163" i="41"/>
  <c r="CR162" i="41"/>
  <c r="CK157" i="41"/>
  <c r="CL156" i="41"/>
  <c r="CL155" i="41"/>
  <c r="CN153" i="41"/>
  <c r="CN152" i="41"/>
  <c r="CQ148" i="41"/>
  <c r="CQ146" i="41"/>
  <c r="CK142" i="41"/>
  <c r="CL141" i="41"/>
  <c r="CL139" i="41"/>
  <c r="CR138" i="41"/>
  <c r="CN136" i="41"/>
  <c r="CR134" i="41"/>
  <c r="CN132" i="41"/>
  <c r="CL131" i="41"/>
  <c r="CP129" i="41"/>
  <c r="CL127" i="41"/>
  <c r="CP125" i="41"/>
  <c r="CN124" i="41"/>
  <c r="CR122" i="41"/>
  <c r="CN120" i="41"/>
  <c r="CR118" i="41"/>
  <c r="CP117" i="41"/>
  <c r="CL115" i="41"/>
  <c r="CP113" i="41"/>
  <c r="CR110" i="41"/>
  <c r="CR107" i="41"/>
  <c r="CN105" i="41"/>
  <c r="CP104" i="41"/>
  <c r="CL102" i="41"/>
  <c r="CP100" i="41"/>
  <c r="CL98" i="41"/>
  <c r="CN97" i="41"/>
  <c r="CR95" i="41"/>
  <c r="CN93" i="41"/>
  <c r="CR91" i="41"/>
  <c r="CL90" i="41"/>
  <c r="CP88" i="41"/>
  <c r="CL86" i="41"/>
  <c r="CP84" i="41"/>
  <c r="CR83" i="41"/>
  <c r="CR80" i="41"/>
  <c r="CK213" i="41"/>
  <c r="CR209" i="41"/>
  <c r="CM208" i="41"/>
  <c r="CM207" i="41"/>
  <c r="CK198" i="41"/>
  <c r="CK197" i="41"/>
  <c r="CM195" i="41"/>
  <c r="CQ191" i="41"/>
  <c r="CN190" i="41"/>
  <c r="CK186" i="41"/>
  <c r="CK185" i="41"/>
  <c r="CK184" i="41"/>
  <c r="CQ179" i="41"/>
  <c r="CQ178" i="41"/>
  <c r="CQ177" i="41"/>
  <c r="CK172" i="41"/>
  <c r="CK171" i="41"/>
  <c r="CK170" i="41"/>
  <c r="CM167" i="41"/>
  <c r="CQ163" i="41"/>
  <c r="CQ162" i="41"/>
  <c r="CQ161" i="41"/>
  <c r="CK156" i="41"/>
  <c r="CK155" i="41"/>
  <c r="CK154" i="41"/>
  <c r="CM153" i="41"/>
  <c r="CM152" i="41"/>
  <c r="CM151" i="41"/>
  <c r="CR147" i="41"/>
  <c r="CO146" i="41"/>
  <c r="CP145" i="41"/>
  <c r="CK141" i="41"/>
  <c r="CL143" i="41"/>
  <c r="CM139" i="41"/>
  <c r="CN135" i="41"/>
  <c r="CQ134" i="41"/>
  <c r="CQ133" i="41"/>
  <c r="CP132" i="41"/>
  <c r="CQ121" i="41"/>
  <c r="CM119" i="41"/>
  <c r="CO117" i="41"/>
  <c r="CO113" i="41"/>
  <c r="CP112" i="41"/>
  <c r="CQ110" i="41"/>
  <c r="CR109" i="41"/>
  <c r="CP98" i="41"/>
  <c r="CN95" i="41"/>
  <c r="CN94" i="41"/>
  <c r="CM93" i="41"/>
  <c r="CK90" i="41"/>
  <c r="CQ83" i="41"/>
  <c r="CN78" i="41"/>
  <c r="CN76" i="41"/>
  <c r="CL75" i="41"/>
  <c r="CP73" i="41"/>
  <c r="CL71" i="41"/>
  <c r="CP69" i="41"/>
  <c r="CN68" i="41"/>
  <c r="CR66" i="41"/>
  <c r="CN64" i="41"/>
  <c r="CR62" i="41"/>
  <c r="CP61" i="41"/>
  <c r="CL59" i="41"/>
  <c r="CP57" i="41"/>
  <c r="CR54" i="41"/>
  <c r="CN52" i="41"/>
  <c r="CR50" i="41"/>
  <c r="CL47" i="41"/>
  <c r="CP43" i="41"/>
  <c r="CR40" i="41"/>
  <c r="CR38" i="41"/>
  <c r="CN35" i="41"/>
  <c r="CP32" i="41"/>
  <c r="CL30" i="41"/>
  <c r="CR27" i="41"/>
  <c r="CR26" i="41"/>
  <c r="CR22" i="41"/>
  <c r="CN20" i="41"/>
  <c r="CL19" i="41"/>
  <c r="CP17" i="41"/>
  <c r="CL15" i="41"/>
  <c r="CP13" i="41"/>
  <c r="CK143" i="41"/>
  <c r="CM136" i="41"/>
  <c r="CM135" i="41"/>
  <c r="CO132" i="41"/>
  <c r="CP128" i="41"/>
  <c r="CR125" i="41"/>
  <c r="CL117" i="41"/>
  <c r="CO112" i="41"/>
  <c r="CQ109" i="41"/>
  <c r="CO99" i="41"/>
  <c r="CO98" i="41"/>
  <c r="CO97" i="41"/>
  <c r="CM96" i="41"/>
  <c r="CM95" i="41"/>
  <c r="CM94" i="41"/>
  <c r="CM78" i="41"/>
  <c r="CK75" i="41"/>
  <c r="CO73" i="41"/>
  <c r="CK71" i="41"/>
  <c r="CM68" i="41"/>
  <c r="CQ66" i="41"/>
  <c r="CM64" i="41"/>
  <c r="CO61" i="41"/>
  <c r="CK59" i="41"/>
  <c r="CO57" i="41"/>
  <c r="CK55" i="41"/>
  <c r="CQ54" i="41"/>
  <c r="CM52" i="41"/>
  <c r="CQ50" i="41"/>
  <c r="CM48" i="41"/>
  <c r="CK47" i="41"/>
  <c r="CL44" i="41"/>
  <c r="CO43" i="41"/>
  <c r="CQ40" i="41"/>
  <c r="CL130" i="41"/>
  <c r="CO129" i="41"/>
  <c r="CO128" i="41"/>
  <c r="CQ125" i="41"/>
  <c r="CQ120" i="41"/>
  <c r="CK117" i="41"/>
  <c r="CP115" i="41"/>
  <c r="CL113" i="41"/>
  <c r="CN111" i="41"/>
  <c r="CN110" i="41"/>
  <c r="CR105" i="41"/>
  <c r="CP102" i="41"/>
  <c r="CP101" i="41"/>
  <c r="CO100" i="41"/>
  <c r="CM97" i="41"/>
  <c r="CP86" i="41"/>
  <c r="CP85" i="41"/>
  <c r="CO84" i="41"/>
  <c r="CN83" i="41"/>
  <c r="CN82" i="41"/>
  <c r="CN79" i="41"/>
  <c r="CN77" i="41"/>
  <c r="CL76" i="41"/>
  <c r="CP74" i="41"/>
  <c r="CL72" i="41"/>
  <c r="CP70" i="41"/>
  <c r="CN69" i="41"/>
  <c r="CR67" i="41"/>
  <c r="CN65" i="41"/>
  <c r="CR63" i="41"/>
  <c r="CP62" i="41"/>
  <c r="CL142" i="41"/>
  <c r="CK131" i="41"/>
  <c r="CK130" i="41"/>
  <c r="CL126" i="41"/>
  <c r="CN123" i="41"/>
  <c r="CO115" i="41"/>
  <c r="CL114" i="41"/>
  <c r="CK113" i="41"/>
  <c r="CK112" i="41"/>
  <c r="CM111" i="41"/>
  <c r="CM110" i="41"/>
  <c r="CM109" i="41"/>
  <c r="CQ106" i="41"/>
  <c r="CQ105" i="41"/>
  <c r="CO103" i="41"/>
  <c r="CO102" i="41"/>
  <c r="CO101" i="41"/>
  <c r="CQ90" i="41"/>
  <c r="CO87" i="41"/>
  <c r="CO86" i="41"/>
  <c r="CO85" i="41"/>
  <c r="CM83" i="41"/>
  <c r="CM82" i="41"/>
  <c r="CQ81" i="41"/>
  <c r="CM79" i="41"/>
  <c r="CM77" i="41"/>
  <c r="CK76" i="41"/>
  <c r="CO74" i="41"/>
  <c r="CK72" i="41"/>
  <c r="CO70" i="41"/>
  <c r="CM69" i="41"/>
  <c r="CQ67" i="41"/>
  <c r="CM65" i="41"/>
  <c r="CQ63" i="41"/>
  <c r="CO62" i="41"/>
  <c r="CK60" i="41"/>
  <c r="CO58" i="41"/>
  <c r="CK56" i="41"/>
  <c r="CQ55" i="41"/>
  <c r="CM53" i="41"/>
  <c r="CQ51" i="41"/>
  <c r="CM49" i="41"/>
  <c r="CK48" i="41"/>
  <c r="CO46" i="41"/>
  <c r="CO45" i="41"/>
  <c r="CO42" i="41"/>
  <c r="CK127" i="41"/>
  <c r="CK126" i="41"/>
  <c r="CM124" i="41"/>
  <c r="CM123" i="41"/>
  <c r="CL118" i="41"/>
  <c r="CK114" i="41"/>
  <c r="CK111" i="41"/>
  <c r="CR108" i="41"/>
  <c r="CQ107" i="41"/>
  <c r="CO104" i="41"/>
  <c r="CL100" i="41"/>
  <c r="CL99" i="41"/>
  <c r="CK98" i="41"/>
  <c r="CR93" i="41"/>
  <c r="CR92" i="41"/>
  <c r="CQ91" i="41"/>
  <c r="CP90" i="41"/>
  <c r="CP89" i="41"/>
  <c r="CO88" i="41"/>
  <c r="CL84" i="41"/>
  <c r="CL83" i="41"/>
  <c r="CQ122" i="41"/>
  <c r="CM120" i="41"/>
  <c r="CK118" i="41"/>
  <c r="CP116" i="41"/>
  <c r="CQ108" i="41"/>
  <c r="CM104" i="41"/>
  <c r="CK101" i="41"/>
  <c r="CK100" i="41"/>
  <c r="CK99" i="41"/>
  <c r="CQ94" i="41"/>
  <c r="CQ93" i="41"/>
  <c r="CQ92" i="41"/>
  <c r="CO90" i="41"/>
  <c r="CO89" i="41"/>
  <c r="CK85" i="41"/>
  <c r="CK84" i="41"/>
  <c r="CQ78" i="41"/>
  <c r="CO75" i="41"/>
  <c r="CK73" i="41"/>
  <c r="CO71" i="41"/>
  <c r="CP140" i="41"/>
  <c r="CR137" i="41"/>
  <c r="CM122" i="41"/>
  <c r="CO116" i="41"/>
  <c r="CK115" i="41"/>
  <c r="CN107" i="41"/>
  <c r="CN106" i="41"/>
  <c r="CM105" i="41"/>
  <c r="CL104" i="41"/>
  <c r="CL103" i="41"/>
  <c r="CK102" i="41"/>
  <c r="CR97" i="41"/>
  <c r="CR96" i="41"/>
  <c r="CQ95" i="41"/>
  <c r="CN91" i="41"/>
  <c r="CL88" i="41"/>
  <c r="CL87" i="41"/>
  <c r="CK86" i="41"/>
  <c r="CN81" i="41"/>
  <c r="CN80" i="41"/>
  <c r="CR79" i="41"/>
  <c r="CR77" i="41"/>
  <c r="CP76" i="41"/>
  <c r="CL74" i="41"/>
  <c r="CP72" i="41"/>
  <c r="CL70" i="41"/>
  <c r="CR69" i="41"/>
  <c r="CN67" i="41"/>
  <c r="CR65" i="41"/>
  <c r="CN63" i="41"/>
  <c r="CL62" i="41"/>
  <c r="CP60" i="41"/>
  <c r="CL58" i="41"/>
  <c r="CP56" i="41"/>
  <c r="CN55" i="41"/>
  <c r="CR53" i="41"/>
  <c r="CN51" i="41"/>
  <c r="CR49" i="41"/>
  <c r="CP48" i="41"/>
  <c r="CL46" i="41"/>
  <c r="CL45" i="41"/>
  <c r="CO44" i="41"/>
  <c r="CL42" i="41"/>
  <c r="CN41" i="41"/>
  <c r="CR39" i="41"/>
  <c r="CN37" i="41"/>
  <c r="CR36" i="41"/>
  <c r="CP34" i="41"/>
  <c r="CL33" i="41"/>
  <c r="CP31" i="41"/>
  <c r="CL29" i="41"/>
  <c r="CL28" i="41"/>
  <c r="CL27" i="41"/>
  <c r="CM25" i="41"/>
  <c r="CN24" i="41"/>
  <c r="CN23" i="41"/>
  <c r="CR21" i="41"/>
  <c r="CP20" i="41"/>
  <c r="CL18" i="41"/>
  <c r="CP16" i="41"/>
  <c r="CL14" i="41"/>
  <c r="CR13" i="41"/>
  <c r="CO140" i="41"/>
  <c r="CN139" i="41"/>
  <c r="CQ138" i="41"/>
  <c r="CQ137" i="41"/>
  <c r="CR133" i="41"/>
  <c r="CR121" i="41"/>
  <c r="CN119" i="41"/>
  <c r="CQ111" i="41"/>
  <c r="CM108" i="41"/>
  <c r="CM107" i="41"/>
  <c r="CM106" i="41"/>
  <c r="CK104" i="41"/>
  <c r="CK103" i="41"/>
  <c r="CQ97" i="41"/>
  <c r="CQ96" i="41"/>
  <c r="CM92" i="41"/>
  <c r="CM91" i="41"/>
  <c r="CK89" i="41"/>
  <c r="CK88" i="41"/>
  <c r="CK87" i="41"/>
  <c r="CQ82" i="41"/>
  <c r="CM81" i="41"/>
  <c r="CM80" i="41"/>
  <c r="CQ79" i="41"/>
  <c r="CQ77" i="41"/>
  <c r="CO76" i="41"/>
  <c r="CK74" i="41"/>
  <c r="CO72" i="41"/>
  <c r="CK70" i="41"/>
  <c r="CN7" i="41"/>
  <c r="CK6" i="41"/>
  <c r="CR8" i="41"/>
  <c r="CN9" i="41"/>
  <c r="CR10" i="41"/>
  <c r="CP5" i="41"/>
  <c r="CL6" i="41"/>
  <c r="CQ13" i="41"/>
  <c r="CP14" i="41"/>
  <c r="CP15" i="41"/>
  <c r="CO16" i="41"/>
  <c r="CL20" i="41"/>
  <c r="CQ24" i="41"/>
  <c r="BO3" i="41"/>
  <c r="CK3" i="41"/>
  <c r="CL4" i="41"/>
  <c r="CQ5" i="41"/>
  <c r="CM6" i="41"/>
  <c r="CQ7" i="41"/>
  <c r="CL8" i="41"/>
  <c r="CP9" i="41"/>
  <c r="CL10" i="41"/>
  <c r="CL11" i="41"/>
  <c r="CK12" i="41"/>
  <c r="CQ14" i="41"/>
  <c r="CQ15" i="41"/>
  <c r="CQ16" i="41"/>
  <c r="CO17" i="41"/>
  <c r="CO18" i="41"/>
  <c r="CO19" i="41"/>
  <c r="CM20" i="41"/>
  <c r="CM21" i="41"/>
  <c r="CM22" i="41"/>
  <c r="CK23" i="41"/>
  <c r="CR24" i="41"/>
  <c r="CN25" i="41"/>
  <c r="CP27" i="41"/>
  <c r="CN28" i="41"/>
  <c r="CK29" i="41"/>
  <c r="CK34" i="41"/>
  <c r="CM35" i="41"/>
  <c r="CK36" i="41"/>
  <c r="CM37" i="41"/>
  <c r="CP38" i="41"/>
  <c r="CK39" i="41"/>
  <c r="CP41" i="41"/>
  <c r="CK43" i="41"/>
  <c r="CP44" i="41"/>
  <c r="CO47" i="41"/>
  <c r="CM50" i="41"/>
  <c r="CQ52" i="41"/>
  <c r="CK53" i="41"/>
  <c r="CO55" i="41"/>
  <c r="CM58" i="41"/>
  <c r="CQ60" i="41"/>
  <c r="CL61" i="41"/>
  <c r="CM62" i="41"/>
  <c r="CM63" i="41"/>
  <c r="CK65" i="41"/>
  <c r="CK66" i="41"/>
  <c r="CR76" i="41"/>
  <c r="BO593" i="41"/>
  <c r="BO511" i="41"/>
  <c r="BO431" i="41"/>
  <c r="BO353" i="41"/>
  <c r="BO273" i="41"/>
  <c r="BO193" i="41"/>
  <c r="BO113" i="41"/>
  <c r="BO7" i="41"/>
  <c r="CI8" i="41"/>
  <c r="CJ7" i="41"/>
  <c r="C6" i="41"/>
  <c r="B6" i="41"/>
  <c r="G6" i="41"/>
  <c r="H6" i="41"/>
  <c r="I6" i="41"/>
  <c r="J6" i="41"/>
  <c r="K6" i="41"/>
  <c r="L6" i="41"/>
  <c r="M6" i="41"/>
  <c r="N6" i="41"/>
  <c r="O6" i="41"/>
  <c r="P6" i="41"/>
  <c r="Q6" i="41"/>
  <c r="R6" i="41"/>
  <c r="S6" i="41"/>
  <c r="T6" i="41"/>
  <c r="U6" i="41"/>
  <c r="V6" i="41"/>
  <c r="W6" i="41"/>
  <c r="X6" i="41"/>
  <c r="Y6" i="41"/>
  <c r="Z6" i="41"/>
  <c r="AA6" i="41"/>
  <c r="AB6" i="41"/>
  <c r="AC6" i="41"/>
  <c r="AD6" i="41"/>
  <c r="AE6" i="41"/>
  <c r="AF6" i="41"/>
  <c r="AG6" i="41"/>
  <c r="AH6" i="41"/>
  <c r="AI6" i="41"/>
  <c r="AJ6" i="41"/>
  <c r="AK6" i="41"/>
  <c r="AL6" i="41"/>
  <c r="AM6" i="41"/>
  <c r="AN6" i="41"/>
  <c r="AO6" i="41"/>
  <c r="AP6" i="41"/>
  <c r="AQ6" i="41"/>
  <c r="AR6" i="41"/>
  <c r="AS6" i="41"/>
  <c r="AT6" i="41"/>
  <c r="AU6" i="41"/>
  <c r="AV6" i="41"/>
  <c r="AW6" i="41"/>
  <c r="AX6" i="41"/>
  <c r="AY6" i="41"/>
  <c r="AZ6" i="41"/>
  <c r="BA6" i="41"/>
  <c r="BB6" i="41"/>
  <c r="BC6" i="41"/>
  <c r="BD6" i="41"/>
  <c r="BE6" i="41"/>
  <c r="BF6" i="41"/>
  <c r="BG6" i="41"/>
  <c r="BH6" i="41"/>
  <c r="BI6" i="41"/>
  <c r="A6" i="41"/>
  <c r="E6" i="41"/>
  <c r="D6" i="41"/>
  <c r="F7" i="41"/>
  <c r="CJ8" i="41"/>
  <c r="CI9" i="41"/>
  <c r="BO594" i="41"/>
  <c r="BO512" i="41"/>
  <c r="BO432" i="41"/>
  <c r="BO354" i="41"/>
  <c r="BO274" i="41"/>
  <c r="BO194" i="41"/>
  <c r="BO114" i="41"/>
  <c r="BO8" i="41"/>
  <c r="BO595" i="41"/>
  <c r="BO513" i="41"/>
  <c r="BO433" i="41"/>
  <c r="BO355" i="41"/>
  <c r="BO275" i="41"/>
  <c r="BO195" i="41"/>
  <c r="BO115" i="41"/>
  <c r="BO9" i="41"/>
  <c r="A7" i="41"/>
  <c r="G7" i="41"/>
  <c r="H7" i="41"/>
  <c r="I7" i="41"/>
  <c r="J7" i="41"/>
  <c r="K7" i="41"/>
  <c r="L7" i="41"/>
  <c r="M7" i="41"/>
  <c r="N7" i="41"/>
  <c r="O7" i="41"/>
  <c r="P7" i="41"/>
  <c r="Q7" i="41"/>
  <c r="R7" i="41"/>
  <c r="S7" i="41"/>
  <c r="T7" i="41"/>
  <c r="U7" i="41"/>
  <c r="V7" i="41"/>
  <c r="W7" i="41"/>
  <c r="X7" i="41"/>
  <c r="Y7" i="41"/>
  <c r="Z7" i="41"/>
  <c r="AA7" i="41"/>
  <c r="AB7" i="41"/>
  <c r="AC7" i="41"/>
  <c r="AD7" i="41"/>
  <c r="AE7" i="41"/>
  <c r="AF7" i="41"/>
  <c r="AG7" i="41"/>
  <c r="AH7" i="41"/>
  <c r="AI7" i="41"/>
  <c r="AJ7" i="41"/>
  <c r="AK7" i="41"/>
  <c r="AL7" i="41"/>
  <c r="AM7" i="41"/>
  <c r="AN7" i="41"/>
  <c r="AO7" i="41"/>
  <c r="AP7" i="41"/>
  <c r="AQ7" i="41"/>
  <c r="AR7" i="41"/>
  <c r="AS7" i="41"/>
  <c r="AT7" i="41"/>
  <c r="AU7" i="41"/>
  <c r="AV7" i="41"/>
  <c r="AW7" i="41"/>
  <c r="AX7" i="41"/>
  <c r="AY7" i="41"/>
  <c r="AZ7" i="41"/>
  <c r="BA7" i="41"/>
  <c r="BB7" i="41"/>
  <c r="BC7" i="41"/>
  <c r="BD7" i="41"/>
  <c r="BE7" i="41"/>
  <c r="BF7" i="41"/>
  <c r="BG7" i="41"/>
  <c r="BH7" i="41"/>
  <c r="BI7" i="41"/>
  <c r="C7" i="41"/>
  <c r="B7" i="41"/>
  <c r="CI10" i="41"/>
  <c r="CJ9" i="41"/>
  <c r="F8" i="41"/>
  <c r="E7" i="41"/>
  <c r="D7" i="41"/>
  <c r="CI11" i="41"/>
  <c r="CJ10" i="41"/>
  <c r="BO596" i="41"/>
  <c r="BO514" i="41"/>
  <c r="BO434" i="41"/>
  <c r="BO356" i="41"/>
  <c r="BO276" i="41"/>
  <c r="BO196" i="41"/>
  <c r="BO116" i="41"/>
  <c r="BO10" i="41"/>
  <c r="CJ11" i="41"/>
  <c r="CI12" i="41"/>
  <c r="A8" i="41"/>
  <c r="G8" i="41"/>
  <c r="H8" i="41"/>
  <c r="I8" i="41"/>
  <c r="J8" i="41"/>
  <c r="K8" i="41"/>
  <c r="L8" i="41"/>
  <c r="M8" i="41"/>
  <c r="N8" i="41"/>
  <c r="O8" i="41"/>
  <c r="P8" i="41"/>
  <c r="Q8" i="41"/>
  <c r="R8" i="41"/>
  <c r="S8" i="41"/>
  <c r="T8" i="41"/>
  <c r="U8" i="41"/>
  <c r="V8" i="41"/>
  <c r="W8" i="41"/>
  <c r="X8" i="41"/>
  <c r="Y8" i="41"/>
  <c r="Z8" i="41"/>
  <c r="AA8" i="41"/>
  <c r="AB8" i="41"/>
  <c r="AC8" i="41"/>
  <c r="AD8" i="41"/>
  <c r="AE8" i="41"/>
  <c r="AF8" i="41"/>
  <c r="AG8" i="41"/>
  <c r="AH8" i="41"/>
  <c r="AI8" i="41"/>
  <c r="AJ8" i="41"/>
  <c r="AK8" i="41"/>
  <c r="AL8" i="41"/>
  <c r="AM8" i="41"/>
  <c r="AN8" i="41"/>
  <c r="AO8" i="41"/>
  <c r="AP8" i="41"/>
  <c r="AQ8" i="41"/>
  <c r="AR8" i="41"/>
  <c r="AS8" i="41"/>
  <c r="AT8" i="41"/>
  <c r="AU8" i="41"/>
  <c r="AV8" i="41"/>
  <c r="AW8" i="41"/>
  <c r="AX8" i="41"/>
  <c r="AY8" i="41"/>
  <c r="AZ8" i="41"/>
  <c r="BA8" i="41"/>
  <c r="BB8" i="41"/>
  <c r="BC8" i="41"/>
  <c r="BD8" i="41"/>
  <c r="BE8" i="41"/>
  <c r="BF8" i="41"/>
  <c r="BG8" i="41"/>
  <c r="BH8" i="41"/>
  <c r="BI8" i="41"/>
  <c r="C8" i="41"/>
  <c r="B8" i="41"/>
  <c r="BO597" i="41"/>
  <c r="BO515" i="41"/>
  <c r="BO435" i="41"/>
  <c r="BO357" i="41"/>
  <c r="BO277" i="41"/>
  <c r="BO197" i="41"/>
  <c r="BO117" i="41"/>
  <c r="BO11" i="41"/>
  <c r="CJ12" i="41"/>
  <c r="CI13" i="41"/>
  <c r="BO598" i="41"/>
  <c r="BO516" i="41"/>
  <c r="BO436" i="41"/>
  <c r="BO358" i="41"/>
  <c r="BO278" i="41"/>
  <c r="BO198" i="41"/>
  <c r="BO118" i="41"/>
  <c r="BO12" i="41"/>
  <c r="E8" i="41"/>
  <c r="D8" i="41"/>
  <c r="F9" i="41"/>
  <c r="A9" i="41"/>
  <c r="G9" i="41"/>
  <c r="H9" i="41"/>
  <c r="I9" i="41"/>
  <c r="J9" i="41"/>
  <c r="K9" i="41"/>
  <c r="L9" i="41"/>
  <c r="M9" i="41"/>
  <c r="N9" i="41"/>
  <c r="O9" i="41"/>
  <c r="P9" i="41"/>
  <c r="Q9" i="41"/>
  <c r="R9" i="41"/>
  <c r="S9" i="41"/>
  <c r="T9" i="41"/>
  <c r="U9" i="41"/>
  <c r="V9" i="41"/>
  <c r="W9" i="41"/>
  <c r="X9" i="41"/>
  <c r="Y9" i="41"/>
  <c r="Z9" i="41"/>
  <c r="AA9" i="41"/>
  <c r="AB9" i="41"/>
  <c r="AC9" i="41"/>
  <c r="AD9" i="41"/>
  <c r="AE9" i="41"/>
  <c r="AF9" i="41"/>
  <c r="AG9" i="41"/>
  <c r="AH9" i="41"/>
  <c r="AI9" i="41"/>
  <c r="AJ9" i="41"/>
  <c r="AK9" i="41"/>
  <c r="AL9" i="41"/>
  <c r="AM9" i="41"/>
  <c r="AN9" i="41"/>
  <c r="AO9" i="41"/>
  <c r="AP9" i="41"/>
  <c r="AQ9" i="41"/>
  <c r="AR9" i="41"/>
  <c r="AS9" i="41"/>
  <c r="AT9" i="41"/>
  <c r="AU9" i="41"/>
  <c r="AV9" i="41"/>
  <c r="AW9" i="41"/>
  <c r="AX9" i="41"/>
  <c r="AY9" i="41"/>
  <c r="AZ9" i="41"/>
  <c r="BA9" i="41"/>
  <c r="BB9" i="41"/>
  <c r="BC9" i="41"/>
  <c r="BD9" i="41"/>
  <c r="BE9" i="41"/>
  <c r="BF9" i="41"/>
  <c r="BG9" i="41"/>
  <c r="BH9" i="41"/>
  <c r="BI9" i="41"/>
  <c r="C9" i="41"/>
  <c r="B9" i="41"/>
  <c r="BO599" i="41"/>
  <c r="BO517" i="41"/>
  <c r="BO437" i="41"/>
  <c r="BO279" i="41"/>
  <c r="BO359" i="41"/>
  <c r="BO199" i="41"/>
  <c r="BO119" i="41"/>
  <c r="BO13" i="41"/>
  <c r="CJ13" i="41"/>
  <c r="CI14" i="41"/>
  <c r="BO600" i="41"/>
  <c r="BO518" i="41"/>
  <c r="BO438" i="41"/>
  <c r="BO360" i="41"/>
  <c r="BO280" i="41"/>
  <c r="BO200" i="41"/>
  <c r="BO120" i="41"/>
  <c r="BO14" i="41"/>
  <c r="F10" i="41"/>
  <c r="E9" i="41"/>
  <c r="D9" i="41"/>
  <c r="CJ14" i="41"/>
  <c r="CI15" i="41"/>
  <c r="CJ15" i="41"/>
  <c r="CI16" i="41"/>
  <c r="A10" i="41"/>
  <c r="C10" i="41"/>
  <c r="B10" i="41"/>
  <c r="G10" i="41"/>
  <c r="H10" i="41"/>
  <c r="I10" i="41"/>
  <c r="J10" i="41"/>
  <c r="K10" i="41"/>
  <c r="L10" i="41"/>
  <c r="M10" i="41"/>
  <c r="N10" i="41"/>
  <c r="O10" i="41"/>
  <c r="P10" i="41"/>
  <c r="Q10" i="41"/>
  <c r="R10" i="41"/>
  <c r="S10" i="41"/>
  <c r="T10" i="41"/>
  <c r="U10" i="41"/>
  <c r="V10" i="41"/>
  <c r="W10" i="41"/>
  <c r="X10" i="41"/>
  <c r="Y10" i="41"/>
  <c r="Z10" i="41"/>
  <c r="AA10" i="41"/>
  <c r="AB10" i="41"/>
  <c r="AC10" i="41"/>
  <c r="AD10" i="41"/>
  <c r="AE10" i="41"/>
  <c r="AF10" i="41"/>
  <c r="AG10" i="41"/>
  <c r="AH10" i="41"/>
  <c r="AI10" i="41"/>
  <c r="AJ10" i="41"/>
  <c r="AK10" i="41"/>
  <c r="AL10" i="41"/>
  <c r="AM10" i="41"/>
  <c r="AN10" i="41"/>
  <c r="AO10" i="41"/>
  <c r="AP10" i="41"/>
  <c r="AQ10" i="41"/>
  <c r="AR10" i="41"/>
  <c r="AS10" i="41"/>
  <c r="AT10" i="41"/>
  <c r="AU10" i="41"/>
  <c r="AV10" i="41"/>
  <c r="AW10" i="41"/>
  <c r="AX10" i="41"/>
  <c r="AY10" i="41"/>
  <c r="AZ10" i="41"/>
  <c r="BA10" i="41"/>
  <c r="BB10" i="41"/>
  <c r="BC10" i="41"/>
  <c r="BD10" i="41"/>
  <c r="BE10" i="41"/>
  <c r="BF10" i="41"/>
  <c r="BG10" i="41"/>
  <c r="BH10" i="41"/>
  <c r="BI10" i="41"/>
  <c r="BO601" i="41"/>
  <c r="BO519" i="41"/>
  <c r="BO439" i="41"/>
  <c r="BO361" i="41"/>
  <c r="BO281" i="41"/>
  <c r="BO201" i="41"/>
  <c r="BO121" i="41"/>
  <c r="BO15" i="41"/>
  <c r="CI17" i="41"/>
  <c r="CJ16" i="41"/>
  <c r="E10" i="41"/>
  <c r="D10" i="41"/>
  <c r="F11" i="41"/>
  <c r="BO520" i="41"/>
  <c r="BO602" i="41"/>
  <c r="BO440" i="41"/>
  <c r="BO362" i="41"/>
  <c r="BO282" i="41"/>
  <c r="BO202" i="41"/>
  <c r="BO122" i="41"/>
  <c r="BO16" i="41"/>
  <c r="A11" i="41"/>
  <c r="G11" i="41"/>
  <c r="H11" i="41"/>
  <c r="I11" i="41"/>
  <c r="J11" i="41"/>
  <c r="K11" i="41"/>
  <c r="L11" i="41"/>
  <c r="M11" i="41"/>
  <c r="N11" i="41"/>
  <c r="O11" i="41"/>
  <c r="P11" i="41"/>
  <c r="Q11" i="41"/>
  <c r="R11" i="41"/>
  <c r="S11" i="41"/>
  <c r="T11" i="41"/>
  <c r="U11" i="41"/>
  <c r="V11" i="41"/>
  <c r="W11" i="41"/>
  <c r="X11" i="41"/>
  <c r="Y11" i="41"/>
  <c r="Z11" i="41"/>
  <c r="AA11" i="41"/>
  <c r="AB11" i="41"/>
  <c r="AC11" i="41"/>
  <c r="AD11" i="41"/>
  <c r="AE11" i="41"/>
  <c r="AF11" i="41"/>
  <c r="AG11" i="41"/>
  <c r="AH11" i="41"/>
  <c r="AI11" i="41"/>
  <c r="AJ11" i="41"/>
  <c r="AK11" i="41"/>
  <c r="AL11" i="41"/>
  <c r="AM11" i="41"/>
  <c r="AN11" i="41"/>
  <c r="AO11" i="41"/>
  <c r="AP11" i="41"/>
  <c r="AQ11" i="41"/>
  <c r="AR11" i="41"/>
  <c r="AS11" i="41"/>
  <c r="AT11" i="41"/>
  <c r="AU11" i="41"/>
  <c r="AV11" i="41"/>
  <c r="AW11" i="41"/>
  <c r="AX11" i="41"/>
  <c r="AY11" i="41"/>
  <c r="AZ11" i="41"/>
  <c r="BA11" i="41"/>
  <c r="BB11" i="41"/>
  <c r="BC11" i="41"/>
  <c r="BD11" i="41"/>
  <c r="BE11" i="41"/>
  <c r="BF11" i="41"/>
  <c r="BG11" i="41"/>
  <c r="BH11" i="41"/>
  <c r="BI11" i="41"/>
  <c r="C11" i="41"/>
  <c r="B11" i="41"/>
  <c r="BO603" i="41"/>
  <c r="BO521" i="41"/>
  <c r="BO441" i="41"/>
  <c r="BO363" i="41"/>
  <c r="BO283" i="41"/>
  <c r="BO203" i="41"/>
  <c r="BO123" i="41"/>
  <c r="BO17" i="41"/>
  <c r="CJ17" i="41"/>
  <c r="CI18" i="41"/>
  <c r="CJ18" i="41"/>
  <c r="CI19" i="41"/>
  <c r="F12" i="41"/>
  <c r="A1" i="41"/>
  <c r="E11" i="41"/>
  <c r="D11" i="41"/>
  <c r="BO604" i="41"/>
  <c r="BO522" i="41"/>
  <c r="BO442" i="41"/>
  <c r="BO364" i="41"/>
  <c r="BO284" i="41"/>
  <c r="BO204" i="41"/>
  <c r="BO124" i="41"/>
  <c r="BO18" i="41"/>
  <c r="CJ19" i="41"/>
  <c r="CI20" i="41"/>
  <c r="BO523" i="41"/>
  <c r="BO605" i="41"/>
  <c r="BO443" i="41"/>
  <c r="BO365" i="41"/>
  <c r="BO285" i="41"/>
  <c r="BO125" i="41"/>
  <c r="BO205" i="41"/>
  <c r="BO19" i="41"/>
  <c r="A12" i="41"/>
  <c r="C12" i="41"/>
  <c r="B12" i="41"/>
  <c r="G12" i="41"/>
  <c r="H12" i="41"/>
  <c r="I12" i="41"/>
  <c r="J12" i="41"/>
  <c r="K12" i="41"/>
  <c r="L12" i="41"/>
  <c r="M12" i="41"/>
  <c r="N12" i="41"/>
  <c r="O12" i="41"/>
  <c r="P12" i="41"/>
  <c r="Q12" i="41"/>
  <c r="R12" i="41"/>
  <c r="S12" i="41"/>
  <c r="T12" i="41"/>
  <c r="U12" i="41"/>
  <c r="V12" i="41"/>
  <c r="W12" i="41"/>
  <c r="X12" i="41"/>
  <c r="Y12" i="41"/>
  <c r="Z12" i="41"/>
  <c r="AA12" i="41"/>
  <c r="AB12" i="41"/>
  <c r="AC12" i="41"/>
  <c r="AD12" i="41"/>
  <c r="AE12" i="41"/>
  <c r="AF12" i="41"/>
  <c r="AG12" i="41"/>
  <c r="AH12" i="41"/>
  <c r="AI12" i="41"/>
  <c r="AJ12" i="41"/>
  <c r="AK12" i="41"/>
  <c r="AL12" i="41"/>
  <c r="AM12" i="41"/>
  <c r="AN12" i="41"/>
  <c r="AO12" i="41"/>
  <c r="AP12" i="41"/>
  <c r="AQ12" i="41"/>
  <c r="AR12" i="41"/>
  <c r="AS12" i="41"/>
  <c r="AT12" i="41"/>
  <c r="AU12" i="41"/>
  <c r="AV12" i="41"/>
  <c r="AW12" i="41"/>
  <c r="AX12" i="41"/>
  <c r="AY12" i="41"/>
  <c r="AZ12" i="41"/>
  <c r="BA12" i="41"/>
  <c r="BB12" i="41"/>
  <c r="BC12" i="41"/>
  <c r="BD12" i="41"/>
  <c r="BE12" i="41"/>
  <c r="BF12" i="41"/>
  <c r="BG12" i="41"/>
  <c r="BH12" i="41"/>
  <c r="BI12" i="41"/>
  <c r="E12" i="41"/>
  <c r="D12" i="41"/>
  <c r="CI21" i="41"/>
  <c r="CJ20" i="41"/>
  <c r="BO606" i="41"/>
  <c r="BO524" i="41"/>
  <c r="BO444" i="41"/>
  <c r="BO366" i="41"/>
  <c r="BO286" i="41"/>
  <c r="BO206" i="41"/>
  <c r="BO126" i="41"/>
  <c r="BO20" i="41"/>
  <c r="CJ21" i="41"/>
  <c r="CI22" i="41"/>
  <c r="BO607" i="41"/>
  <c r="BO525" i="41"/>
  <c r="BO445" i="41"/>
  <c r="BO367" i="41"/>
  <c r="BO287" i="41"/>
  <c r="BO207" i="41"/>
  <c r="BO127" i="41"/>
  <c r="BO21" i="41"/>
  <c r="BO526" i="41"/>
  <c r="BO608" i="41"/>
  <c r="BO446" i="41"/>
  <c r="BO368" i="41"/>
  <c r="BO208" i="41"/>
  <c r="BO288" i="41"/>
  <c r="BO128" i="41"/>
  <c r="BO22" i="41"/>
  <c r="CJ22" i="41"/>
  <c r="CI23" i="41"/>
  <c r="BO609" i="41"/>
  <c r="BO527" i="41"/>
  <c r="BO447" i="41"/>
  <c r="BO369" i="41"/>
  <c r="BO289" i="41"/>
  <c r="BO129" i="41"/>
  <c r="BO209" i="41"/>
  <c r="BO23" i="41"/>
  <c r="CJ23" i="41"/>
  <c r="CI24" i="41"/>
  <c r="CI25" i="41"/>
  <c r="CJ24" i="41"/>
  <c r="BO610" i="41"/>
  <c r="BO528" i="41"/>
  <c r="BO448" i="41"/>
  <c r="BO370" i="41"/>
  <c r="BO290" i="41"/>
  <c r="BO210" i="41"/>
  <c r="BO130" i="41"/>
  <c r="BO24" i="41"/>
  <c r="BO611" i="41"/>
  <c r="BO529" i="41"/>
  <c r="BO449" i="41"/>
  <c r="BO371" i="41"/>
  <c r="BO291" i="41"/>
  <c r="BO211" i="41"/>
  <c r="BO131" i="41"/>
  <c r="BO25" i="41"/>
  <c r="CJ25" i="41"/>
  <c r="CI26" i="41"/>
  <c r="BO612" i="41"/>
  <c r="BO530" i="41"/>
  <c r="BO450" i="41"/>
  <c r="BO372" i="41"/>
  <c r="BO292" i="41"/>
  <c r="BO212" i="41"/>
  <c r="BO132" i="41"/>
  <c r="BO26" i="41"/>
  <c r="CJ26" i="41"/>
  <c r="CI27" i="41"/>
  <c r="CJ27" i="41"/>
  <c r="CI28" i="41"/>
  <c r="BO613" i="41"/>
  <c r="BO531" i="41"/>
  <c r="BO451" i="41"/>
  <c r="BO373" i="41"/>
  <c r="BO293" i="41"/>
  <c r="BO133" i="41"/>
  <c r="BO213" i="41"/>
  <c r="BO27" i="41"/>
  <c r="CJ28" i="41"/>
  <c r="CI29" i="41"/>
  <c r="BO614" i="41"/>
  <c r="BO532" i="41"/>
  <c r="BO452" i="41"/>
  <c r="BO374" i="41"/>
  <c r="BO294" i="41"/>
  <c r="BO214" i="41"/>
  <c r="BO134" i="41"/>
  <c r="BO28" i="41"/>
  <c r="CJ29" i="41"/>
  <c r="CI30" i="41"/>
  <c r="BO533" i="41"/>
  <c r="BO615" i="41"/>
  <c r="BO453" i="41"/>
  <c r="BO375" i="41"/>
  <c r="BO295" i="41"/>
  <c r="BO215" i="41"/>
  <c r="BO135" i="41"/>
  <c r="BO29" i="41"/>
  <c r="CJ30" i="41"/>
  <c r="CI31" i="41"/>
  <c r="BO616" i="41"/>
  <c r="BO534" i="41"/>
  <c r="BO454" i="41"/>
  <c r="BO376" i="41"/>
  <c r="BO296" i="41"/>
  <c r="BO216" i="41"/>
  <c r="BO136" i="41"/>
  <c r="BO30" i="41"/>
  <c r="CI32" i="41"/>
  <c r="CJ31" i="41"/>
  <c r="BO617" i="41"/>
  <c r="BO535" i="41"/>
  <c r="BO455" i="41"/>
  <c r="BO377" i="41"/>
  <c r="BO297" i="41"/>
  <c r="BO217" i="41"/>
  <c r="BO137" i="41"/>
  <c r="BO31" i="41"/>
  <c r="CJ32" i="41"/>
  <c r="CI33" i="41"/>
  <c r="BO620" i="41"/>
  <c r="BO537" i="41"/>
  <c r="BO536" i="41"/>
  <c r="BO619" i="41"/>
  <c r="BO618" i="41"/>
  <c r="BO538" i="41"/>
  <c r="BO458" i="41"/>
  <c r="BO457" i="41"/>
  <c r="BO456" i="41"/>
  <c r="BO378" i="41"/>
  <c r="BO380" i="41"/>
  <c r="BO379" i="41"/>
  <c r="BO300" i="41"/>
  <c r="BO299" i="41"/>
  <c r="BO298" i="41"/>
  <c r="BO220" i="41"/>
  <c r="BO138" i="41"/>
  <c r="BO219" i="41"/>
  <c r="BO218" i="41"/>
  <c r="BO140" i="41"/>
  <c r="BO139" i="41"/>
  <c r="BO33" i="41"/>
  <c r="BO32" i="41"/>
  <c r="BO34" i="41"/>
  <c r="BQ590" i="41"/>
  <c r="BQ350" i="41"/>
  <c r="CJ33" i="41"/>
  <c r="CI34" i="41"/>
  <c r="BQ508" i="41"/>
  <c r="BQ270" i="41"/>
  <c r="BQ190" i="41"/>
  <c r="BQ110" i="41"/>
  <c r="BQ428" i="41"/>
  <c r="BQ4" i="41"/>
  <c r="BQ351" i="41"/>
  <c r="BQ429" i="41"/>
  <c r="CJ34" i="41"/>
  <c r="CI35" i="41"/>
  <c r="BQ591" i="41"/>
  <c r="BQ191" i="41"/>
  <c r="BQ271" i="41"/>
  <c r="BQ111" i="41"/>
  <c r="BQ589" i="41"/>
  <c r="BQ507" i="41"/>
  <c r="BQ427" i="41"/>
  <c r="BQ349" i="41"/>
  <c r="BQ269" i="41"/>
  <c r="BQ189" i="41"/>
  <c r="BQ109" i="41"/>
  <c r="BQ5" i="41"/>
  <c r="BQ3" i="41"/>
  <c r="BQ509" i="41"/>
  <c r="BQ430" i="41"/>
  <c r="BQ192" i="41"/>
  <c r="BQ6" i="41"/>
  <c r="BQ112" i="41"/>
  <c r="BQ352" i="41"/>
  <c r="CI36" i="41"/>
  <c r="CJ35" i="41"/>
  <c r="BQ510" i="41"/>
  <c r="BQ592" i="41"/>
  <c r="BQ272" i="41"/>
  <c r="BQ273" i="41"/>
  <c r="BQ511" i="41"/>
  <c r="BQ353" i="41"/>
  <c r="BQ193" i="41"/>
  <c r="BQ113" i="41"/>
  <c r="BQ431" i="41"/>
  <c r="BQ593" i="41"/>
  <c r="CJ36" i="41"/>
  <c r="CI37" i="41"/>
  <c r="BQ7" i="41"/>
  <c r="BQ8" i="41"/>
  <c r="BQ194" i="41"/>
  <c r="BQ432" i="41"/>
  <c r="BQ512" i="41"/>
  <c r="CJ37" i="41"/>
  <c r="CI38" i="41"/>
  <c r="BQ594" i="41"/>
  <c r="BQ354" i="41"/>
  <c r="BQ114" i="41"/>
  <c r="BQ274" i="41"/>
  <c r="BQ115" i="41"/>
  <c r="BQ513" i="41"/>
  <c r="BQ195" i="41"/>
  <c r="BQ595" i="41"/>
  <c r="BQ9" i="41"/>
  <c r="CJ38" i="41"/>
  <c r="CI39" i="41"/>
  <c r="BQ433" i="41"/>
  <c r="BQ355" i="41"/>
  <c r="BQ275" i="41"/>
  <c r="BQ196" i="41"/>
  <c r="BQ356" i="41"/>
  <c r="BQ116" i="41"/>
  <c r="BQ276" i="41"/>
  <c r="BQ596" i="41"/>
  <c r="CJ39" i="41"/>
  <c r="CI40" i="41"/>
  <c r="BQ514" i="41"/>
  <c r="BQ434" i="41"/>
  <c r="BQ10" i="41"/>
  <c r="BQ117" i="41"/>
  <c r="CJ40" i="41"/>
  <c r="CI41" i="41"/>
  <c r="BQ357" i="41"/>
  <c r="BQ597" i="41"/>
  <c r="BQ197" i="41"/>
  <c r="BQ435" i="41"/>
  <c r="BQ11" i="41"/>
  <c r="BQ515" i="41"/>
  <c r="BQ277" i="41"/>
  <c r="BQ436" i="41"/>
  <c r="CI42" i="41"/>
  <c r="CJ41" i="41"/>
  <c r="BQ278" i="41"/>
  <c r="BQ598" i="41"/>
  <c r="BQ12" i="41"/>
  <c r="BQ358" i="41"/>
  <c r="BQ516" i="41"/>
  <c r="BQ198" i="41"/>
  <c r="BQ118" i="41"/>
  <c r="BQ13" i="41"/>
  <c r="BQ517" i="41"/>
  <c r="BQ199" i="41"/>
  <c r="BQ599" i="41"/>
  <c r="BQ279" i="41"/>
  <c r="CJ42" i="41"/>
  <c r="CI43" i="41"/>
  <c r="BQ359" i="41"/>
  <c r="BQ119" i="41"/>
  <c r="BQ437" i="41"/>
  <c r="BQ360" i="41"/>
  <c r="BQ120" i="41"/>
  <c r="BQ600" i="41"/>
  <c r="BQ14" i="41"/>
  <c r="BQ200" i="41"/>
  <c r="BQ438" i="41"/>
  <c r="CJ43" i="41"/>
  <c r="CI44" i="41"/>
  <c r="BQ518" i="41"/>
  <c r="BQ280" i="41"/>
  <c r="BQ281" i="41"/>
  <c r="BQ519" i="41"/>
  <c r="CI45" i="41"/>
  <c r="CJ44" i="41"/>
  <c r="BQ601" i="41"/>
  <c r="BQ439" i="41"/>
  <c r="BQ121" i="41"/>
  <c r="BQ201" i="41"/>
  <c r="BQ361" i="41"/>
  <c r="BQ15" i="41"/>
  <c r="CJ45" i="41"/>
  <c r="CI46" i="41"/>
  <c r="BQ602" i="41"/>
  <c r="BQ520" i="41"/>
  <c r="BQ362" i="41"/>
  <c r="BQ282" i="41"/>
  <c r="BQ202" i="41"/>
  <c r="BQ122" i="41"/>
  <c r="BQ440" i="41"/>
  <c r="BQ16" i="41"/>
  <c r="BQ603" i="41"/>
  <c r="BQ283" i="41"/>
  <c r="BQ203" i="41"/>
  <c r="CJ46" i="41"/>
  <c r="CI47" i="41"/>
  <c r="BQ17" i="41"/>
  <c r="BQ363" i="41"/>
  <c r="BQ441" i="41"/>
  <c r="BQ521" i="41"/>
  <c r="BQ123" i="41"/>
  <c r="CI48" i="41"/>
  <c r="CJ47" i="41"/>
  <c r="BQ204" i="41"/>
  <c r="BQ284" i="41"/>
  <c r="BQ364" i="41"/>
  <c r="BQ124" i="41"/>
  <c r="BQ18" i="41"/>
  <c r="BQ522" i="41"/>
  <c r="BQ442" i="41"/>
  <c r="BQ604" i="41"/>
  <c r="BQ443" i="41"/>
  <c r="BQ125" i="41"/>
  <c r="BQ205" i="41"/>
  <c r="BQ523" i="41"/>
  <c r="BQ605" i="41"/>
  <c r="BQ365" i="41"/>
  <c r="BQ285" i="41"/>
  <c r="BQ19" i="41"/>
  <c r="CI49" i="41"/>
  <c r="CJ48" i="41"/>
  <c r="BQ286" i="41"/>
  <c r="BQ20" i="41"/>
  <c r="BQ524" i="41"/>
  <c r="BQ206" i="41"/>
  <c r="BQ366" i="41"/>
  <c r="BQ126" i="41"/>
  <c r="CI50" i="41"/>
  <c r="CJ49" i="41"/>
  <c r="BQ606" i="41"/>
  <c r="BQ444" i="41"/>
  <c r="BQ207" i="41"/>
  <c r="CJ50" i="41"/>
  <c r="CI51" i="41"/>
  <c r="BQ525" i="41"/>
  <c r="BQ127" i="41"/>
  <c r="BQ21" i="41"/>
  <c r="BQ445" i="41"/>
  <c r="BQ607" i="41"/>
  <c r="BQ367" i="41"/>
  <c r="BQ287" i="41"/>
  <c r="BQ608" i="41"/>
  <c r="BQ368" i="41"/>
  <c r="BQ446" i="41"/>
  <c r="CI52" i="41"/>
  <c r="CJ51" i="41"/>
  <c r="BQ22" i="41"/>
  <c r="BQ128" i="41"/>
  <c r="BQ526" i="41"/>
  <c r="BQ288" i="41"/>
  <c r="BQ208" i="41"/>
  <c r="BQ129" i="41"/>
  <c r="CI53" i="41"/>
  <c r="CJ52" i="41"/>
  <c r="BQ447" i="41"/>
  <c r="BQ289" i="41"/>
  <c r="BQ369" i="41"/>
  <c r="BQ209" i="41"/>
  <c r="BQ23" i="41"/>
  <c r="BQ527" i="41"/>
  <c r="BQ609" i="41"/>
  <c r="BQ24" i="41"/>
  <c r="BQ290" i="41"/>
  <c r="BQ210" i="41"/>
  <c r="BQ610" i="41"/>
  <c r="BQ370" i="41"/>
  <c r="CI54" i="41"/>
  <c r="CJ53" i="41"/>
  <c r="BQ528" i="41"/>
  <c r="BQ448" i="41"/>
  <c r="BQ130" i="41"/>
  <c r="BQ529" i="41"/>
  <c r="BQ131" i="41"/>
  <c r="BQ611" i="41"/>
  <c r="BQ25" i="41"/>
  <c r="BQ211" i="41"/>
  <c r="BQ291" i="41"/>
  <c r="BQ449" i="41"/>
  <c r="CJ54" i="41"/>
  <c r="CI55" i="41"/>
  <c r="BQ371" i="41"/>
  <c r="BQ450" i="41"/>
  <c r="BQ612" i="41"/>
  <c r="BQ132" i="41"/>
  <c r="BQ212" i="41"/>
  <c r="BQ292" i="41"/>
  <c r="BQ372" i="41"/>
  <c r="BQ530" i="41"/>
  <c r="CI56" i="41"/>
  <c r="CJ55" i="41"/>
  <c r="BQ26" i="41"/>
  <c r="CI57" i="41"/>
  <c r="CJ56" i="41"/>
  <c r="BQ27" i="41"/>
  <c r="BQ133" i="41"/>
  <c r="BQ613" i="41"/>
  <c r="BQ213" i="41"/>
  <c r="BQ531" i="41"/>
  <c r="BQ293" i="41"/>
  <c r="BQ451" i="41"/>
  <c r="BQ373" i="41"/>
  <c r="BQ614" i="41"/>
  <c r="BQ134" i="41"/>
  <c r="BQ532" i="41"/>
  <c r="BQ452" i="41"/>
  <c r="BQ28" i="41"/>
  <c r="BQ214" i="41"/>
  <c r="BQ374" i="41"/>
  <c r="BQ294" i="41"/>
  <c r="CI58" i="41"/>
  <c r="CJ57" i="41"/>
  <c r="BQ295" i="41"/>
  <c r="BQ375" i="41"/>
  <c r="BQ533" i="41"/>
  <c r="BQ453" i="41"/>
  <c r="BQ215" i="41"/>
  <c r="BQ135" i="41"/>
  <c r="BQ615" i="41"/>
  <c r="CJ58" i="41"/>
  <c r="CI59" i="41"/>
  <c r="BQ29" i="41"/>
  <c r="BQ30" i="41"/>
  <c r="CI60" i="41"/>
  <c r="CJ59" i="41"/>
  <c r="BQ454" i="41"/>
  <c r="BQ616" i="41"/>
  <c r="BQ534" i="41"/>
  <c r="BQ136" i="41"/>
  <c r="BQ376" i="41"/>
  <c r="BQ216" i="41"/>
  <c r="BQ296" i="41"/>
  <c r="BQ137" i="41"/>
  <c r="CI61" i="41"/>
  <c r="CJ60" i="41"/>
  <c r="BQ535" i="41"/>
  <c r="BQ297" i="41"/>
  <c r="BQ617" i="41"/>
  <c r="BQ217" i="41"/>
  <c r="BQ377" i="41"/>
  <c r="BQ455" i="41"/>
  <c r="BQ31" i="41"/>
  <c r="BQ619" i="41"/>
  <c r="BQ618" i="41"/>
  <c r="BQ620" i="41"/>
  <c r="BQ299" i="41"/>
  <c r="BQ298" i="41"/>
  <c r="BQ300" i="41"/>
  <c r="BQ34" i="41"/>
  <c r="BQ33" i="41"/>
  <c r="BQ32" i="41"/>
  <c r="CI62" i="41"/>
  <c r="CJ61" i="41"/>
  <c r="BQ538" i="41"/>
  <c r="BQ536" i="41"/>
  <c r="BQ537" i="41"/>
  <c r="BQ138" i="41"/>
  <c r="BQ139" i="41"/>
  <c r="BQ140" i="41"/>
  <c r="BQ220" i="41"/>
  <c r="BQ219" i="41"/>
  <c r="BQ218" i="41"/>
  <c r="BQ456" i="41"/>
  <c r="BQ457" i="41"/>
  <c r="BQ458" i="41"/>
  <c r="BQ378" i="41"/>
  <c r="BQ379" i="41"/>
  <c r="BQ380" i="41"/>
  <c r="BS428" i="41"/>
  <c r="BS110" i="41"/>
  <c r="BS270" i="41"/>
  <c r="BS190" i="41"/>
  <c r="CJ62" i="41"/>
  <c r="CI63" i="41"/>
  <c r="BS4" i="41"/>
  <c r="BS590" i="41"/>
  <c r="BS508" i="41"/>
  <c r="BS350" i="41"/>
  <c r="BS351" i="41"/>
  <c r="BS111" i="41"/>
  <c r="CJ63" i="41"/>
  <c r="CI64" i="41"/>
  <c r="BS509" i="41"/>
  <c r="BS507" i="41"/>
  <c r="BS589" i="41"/>
  <c r="BS427" i="41"/>
  <c r="BS349" i="41"/>
  <c r="BS269" i="41"/>
  <c r="BS189" i="41"/>
  <c r="BS109" i="41"/>
  <c r="BS5" i="41"/>
  <c r="BS3" i="41"/>
  <c r="BS191" i="41"/>
  <c r="BS429" i="41"/>
  <c r="BS591" i="41"/>
  <c r="BS271" i="41"/>
  <c r="BS430" i="41"/>
  <c r="BS192" i="41"/>
  <c r="BS272" i="41"/>
  <c r="BS6" i="41"/>
  <c r="CJ64" i="41"/>
  <c r="CI65" i="41"/>
  <c r="BS112" i="41"/>
  <c r="BS510" i="41"/>
  <c r="BS352" i="41"/>
  <c r="BS592" i="41"/>
  <c r="BS593" i="41"/>
  <c r="BS511" i="41"/>
  <c r="BS273" i="41"/>
  <c r="BS193" i="41"/>
  <c r="CI66" i="41"/>
  <c r="CJ65" i="41"/>
  <c r="BS431" i="41"/>
  <c r="BS353" i="41"/>
  <c r="BS113" i="41"/>
  <c r="BS7" i="41"/>
  <c r="BS8" i="41"/>
  <c r="BS194" i="41"/>
  <c r="BS274" i="41"/>
  <c r="BS512" i="41"/>
  <c r="BS432" i="41"/>
  <c r="BS114" i="41"/>
  <c r="BS354" i="41"/>
  <c r="CJ66" i="41"/>
  <c r="CI67" i="41"/>
  <c r="BS594" i="41"/>
  <c r="CJ67" i="41"/>
  <c r="CI68" i="41"/>
  <c r="BS513" i="41"/>
  <c r="BS355" i="41"/>
  <c r="BS275" i="41"/>
  <c r="BS115" i="41"/>
  <c r="BS195" i="41"/>
  <c r="BS595" i="41"/>
  <c r="BS433" i="41"/>
  <c r="BS9" i="41"/>
  <c r="BS276" i="41"/>
  <c r="BS196" i="41"/>
  <c r="BS514" i="41"/>
  <c r="BS434" i="41"/>
  <c r="CI69" i="41"/>
  <c r="CJ68" i="41"/>
  <c r="BS356" i="41"/>
  <c r="BS116" i="41"/>
  <c r="BS10" i="41"/>
  <c r="BS596" i="41"/>
  <c r="BS11" i="41"/>
  <c r="BS597" i="41"/>
  <c r="BS197" i="41"/>
  <c r="BS117" i="41"/>
  <c r="BS277" i="41"/>
  <c r="BS435" i="41"/>
  <c r="BS515" i="41"/>
  <c r="BS357" i="41"/>
  <c r="CI70" i="41"/>
  <c r="CJ69" i="41"/>
  <c r="BS358" i="41"/>
  <c r="BS118" i="41"/>
  <c r="BS198" i="41"/>
  <c r="BS436" i="41"/>
  <c r="BS598" i="41"/>
  <c r="BS278" i="41"/>
  <c r="BS516" i="41"/>
  <c r="CJ70" i="41"/>
  <c r="CI71" i="41"/>
  <c r="BS12" i="41"/>
  <c r="CJ71" i="41"/>
  <c r="CI72" i="41"/>
  <c r="BS279" i="41"/>
  <c r="BS437" i="41"/>
  <c r="BS359" i="41"/>
  <c r="BS517" i="41"/>
  <c r="BS199" i="41"/>
  <c r="BS119" i="41"/>
  <c r="BS13" i="41"/>
  <c r="BS599" i="41"/>
  <c r="BS518" i="41"/>
  <c r="BS600" i="41"/>
  <c r="BS280" i="41"/>
  <c r="BS120" i="41"/>
  <c r="BS438" i="41"/>
  <c r="BS200" i="41"/>
  <c r="BS14" i="41"/>
  <c r="CI73" i="41"/>
  <c r="CJ72" i="41"/>
  <c r="BS360" i="41"/>
  <c r="BS361" i="41"/>
  <c r="BS15" i="41"/>
  <c r="BS201" i="41"/>
  <c r="BS121" i="41"/>
  <c r="CI74" i="41"/>
  <c r="CJ73" i="41"/>
  <c r="BS281" i="41"/>
  <c r="BS601" i="41"/>
  <c r="BS439" i="41"/>
  <c r="BS519" i="41"/>
  <c r="BS602" i="41"/>
  <c r="BS520" i="41"/>
  <c r="BS16" i="41"/>
  <c r="CJ74" i="41"/>
  <c r="CI75" i="41"/>
  <c r="BS122" i="41"/>
  <c r="BS440" i="41"/>
  <c r="BS202" i="41"/>
  <c r="BS362" i="41"/>
  <c r="BS282" i="41"/>
  <c r="BS283" i="41"/>
  <c r="BS17" i="41"/>
  <c r="BS123" i="41"/>
  <c r="BS363" i="41"/>
  <c r="BS521" i="41"/>
  <c r="BS603" i="41"/>
  <c r="BS441" i="41"/>
  <c r="BS203" i="41"/>
  <c r="CJ75" i="41"/>
  <c r="CI76" i="41"/>
  <c r="BS204" i="41"/>
  <c r="BS364" i="41"/>
  <c r="BS442" i="41"/>
  <c r="BS124" i="41"/>
  <c r="BS18" i="41"/>
  <c r="CI77" i="41"/>
  <c r="CJ76" i="41"/>
  <c r="BS604" i="41"/>
  <c r="BS522" i="41"/>
  <c r="BS284" i="41"/>
  <c r="BS125" i="41"/>
  <c r="BS443" i="41"/>
  <c r="BS605" i="41"/>
  <c r="BS365" i="41"/>
  <c r="CI78" i="41"/>
  <c r="CJ77" i="41"/>
  <c r="BS19" i="41"/>
  <c r="BS205" i="41"/>
  <c r="BS285" i="41"/>
  <c r="BS523" i="41"/>
  <c r="BS366" i="41"/>
  <c r="BS606" i="41"/>
  <c r="BS206" i="41"/>
  <c r="BS444" i="41"/>
  <c r="BS286" i="41"/>
  <c r="BS20" i="41"/>
  <c r="BS126" i="41"/>
  <c r="BS524" i="41"/>
  <c r="CI79" i="41"/>
  <c r="CJ78" i="41"/>
  <c r="BS525" i="41"/>
  <c r="BS445" i="41"/>
  <c r="BS21" i="41"/>
  <c r="BS607" i="41"/>
  <c r="BS127" i="41"/>
  <c r="BS287" i="41"/>
  <c r="BS207" i="41"/>
  <c r="CI80" i="41"/>
  <c r="CJ79" i="41"/>
  <c r="BS367" i="41"/>
  <c r="CI81" i="41"/>
  <c r="CJ80" i="41"/>
  <c r="BS608" i="41"/>
  <c r="BS208" i="41"/>
  <c r="BS22" i="41"/>
  <c r="BS288" i="41"/>
  <c r="BS446" i="41"/>
  <c r="BS368" i="41"/>
  <c r="BS128" i="41"/>
  <c r="BS526" i="41"/>
  <c r="BS129" i="41"/>
  <c r="BS209" i="41"/>
  <c r="BS609" i="41"/>
  <c r="BS369" i="41"/>
  <c r="BS289" i="41"/>
  <c r="BS447" i="41"/>
  <c r="BS23" i="41"/>
  <c r="BS527" i="41"/>
  <c r="CJ81" i="41"/>
  <c r="CI82" i="41"/>
  <c r="BS370" i="41"/>
  <c r="BS528" i="41"/>
  <c r="BS448" i="41"/>
  <c r="BS24" i="41"/>
  <c r="CJ82" i="41"/>
  <c r="CI83" i="41"/>
  <c r="BS290" i="41"/>
  <c r="BS130" i="41"/>
  <c r="BS610" i="41"/>
  <c r="BS210" i="41"/>
  <c r="BS25" i="41"/>
  <c r="BS449" i="41"/>
  <c r="BS529" i="41"/>
  <c r="BS291" i="41"/>
  <c r="CJ83" i="41"/>
  <c r="CI84" i="41"/>
  <c r="BS371" i="41"/>
  <c r="BS611" i="41"/>
  <c r="BS131" i="41"/>
  <c r="BS211" i="41"/>
  <c r="BS612" i="41"/>
  <c r="BS292" i="41"/>
  <c r="BS530" i="41"/>
  <c r="BS212" i="41"/>
  <c r="BS372" i="41"/>
  <c r="BS450" i="41"/>
  <c r="CJ84" i="41"/>
  <c r="CI85" i="41"/>
  <c r="BS132" i="41"/>
  <c r="BS26" i="41"/>
  <c r="BS27" i="41"/>
  <c r="BS213" i="41"/>
  <c r="BS531" i="41"/>
  <c r="BS451" i="41"/>
  <c r="BS293" i="41"/>
  <c r="CJ85" i="41"/>
  <c r="CI86" i="41"/>
  <c r="BS133" i="41"/>
  <c r="BS373" i="41"/>
  <c r="BS613" i="41"/>
  <c r="BS374" i="41"/>
  <c r="BS452" i="41"/>
  <c r="BS214" i="41"/>
  <c r="CJ86" i="41"/>
  <c r="CI87" i="41"/>
  <c r="BS532" i="41"/>
  <c r="BS614" i="41"/>
  <c r="BS28" i="41"/>
  <c r="BS134" i="41"/>
  <c r="BS294" i="41"/>
  <c r="CJ87" i="41"/>
  <c r="CI88" i="41"/>
  <c r="BS29" i="41"/>
  <c r="BS615" i="41"/>
  <c r="BS453" i="41"/>
  <c r="BS533" i="41"/>
  <c r="BS135" i="41"/>
  <c r="BS375" i="41"/>
  <c r="BS215" i="41"/>
  <c r="BS295" i="41"/>
  <c r="BS454" i="41"/>
  <c r="BS616" i="41"/>
  <c r="BS136" i="41"/>
  <c r="BS296" i="41"/>
  <c r="BS30" i="41"/>
  <c r="CJ88" i="41"/>
  <c r="CI89" i="41"/>
  <c r="BS216" i="41"/>
  <c r="BS534" i="41"/>
  <c r="BS376" i="41"/>
  <c r="BS297" i="41"/>
  <c r="BS377" i="41"/>
  <c r="BS535" i="41"/>
  <c r="BS617" i="41"/>
  <c r="CJ89" i="41"/>
  <c r="CI90" i="41"/>
  <c r="BS31" i="41"/>
  <c r="BS137" i="41"/>
  <c r="BS217" i="41"/>
  <c r="BS455" i="41"/>
  <c r="BS620" i="41"/>
  <c r="BS619" i="41"/>
  <c r="BS618" i="41"/>
  <c r="BS139" i="41"/>
  <c r="BS140" i="41"/>
  <c r="BS138" i="41"/>
  <c r="BS537" i="41"/>
  <c r="BS536" i="41"/>
  <c r="BS538" i="41"/>
  <c r="BS379" i="41"/>
  <c r="BS380" i="41"/>
  <c r="BS378" i="41"/>
  <c r="BS457" i="41"/>
  <c r="BS458" i="41"/>
  <c r="BS456" i="41"/>
  <c r="BS220" i="41"/>
  <c r="BS219" i="41"/>
  <c r="BS218" i="41"/>
  <c r="CJ90" i="41"/>
  <c r="CI91" i="41"/>
  <c r="BS300" i="41"/>
  <c r="BS299" i="41"/>
  <c r="BS298" i="41"/>
  <c r="BS34" i="41"/>
  <c r="BS33" i="41"/>
  <c r="BS32" i="41"/>
  <c r="BU4" i="41"/>
  <c r="BU190" i="41"/>
  <c r="BU350" i="41"/>
  <c r="BU110" i="41"/>
  <c r="BU428" i="41"/>
  <c r="BU590" i="41"/>
  <c r="BU508" i="41"/>
  <c r="BU270" i="41"/>
  <c r="CJ91" i="41"/>
  <c r="CI92" i="41"/>
  <c r="BU271" i="41"/>
  <c r="BU111" i="41"/>
  <c r="BU429" i="41"/>
  <c r="BU351" i="41"/>
  <c r="BU191" i="41"/>
  <c r="BU509" i="41"/>
  <c r="CJ92" i="41"/>
  <c r="CI93" i="41"/>
  <c r="BU507" i="41"/>
  <c r="BU589" i="41"/>
  <c r="BU349" i="41"/>
  <c r="BU427" i="41"/>
  <c r="BU269" i="41"/>
  <c r="BU109" i="41"/>
  <c r="BU189" i="41"/>
  <c r="BU5" i="41"/>
  <c r="BU3" i="41"/>
  <c r="BU591" i="41"/>
  <c r="BU352" i="41"/>
  <c r="BU6" i="41"/>
  <c r="BU510" i="41"/>
  <c r="BU112" i="41"/>
  <c r="CJ93" i="41"/>
  <c r="CI94" i="41"/>
  <c r="BU430" i="41"/>
  <c r="BU592" i="41"/>
  <c r="BU192" i="41"/>
  <c r="BU272" i="41"/>
  <c r="BU511" i="41"/>
  <c r="BU193" i="41"/>
  <c r="CJ94" i="41"/>
  <c r="CI95" i="41"/>
  <c r="BU593" i="41"/>
  <c r="BU7" i="41"/>
  <c r="BU113" i="41"/>
  <c r="BU353" i="41"/>
  <c r="BU273" i="41"/>
  <c r="BU431" i="41"/>
  <c r="BU432" i="41"/>
  <c r="CJ95" i="41"/>
  <c r="CI96" i="41"/>
  <c r="BU194" i="41"/>
  <c r="BU274" i="41"/>
  <c r="BU594" i="41"/>
  <c r="BU8" i="41"/>
  <c r="BU114" i="41"/>
  <c r="BU512" i="41"/>
  <c r="BU354" i="41"/>
  <c r="BU355" i="41"/>
  <c r="BU513" i="41"/>
  <c r="CJ96" i="41"/>
  <c r="CI97" i="41"/>
  <c r="BU9" i="41"/>
  <c r="BU595" i="41"/>
  <c r="BU275" i="41"/>
  <c r="BU115" i="41"/>
  <c r="BU195" i="41"/>
  <c r="BU433" i="41"/>
  <c r="CJ97" i="41"/>
  <c r="CI98" i="41"/>
  <c r="BU514" i="41"/>
  <c r="BU434" i="41"/>
  <c r="BU10" i="41"/>
  <c r="BU356" i="41"/>
  <c r="BU196" i="41"/>
  <c r="BU116" i="41"/>
  <c r="BU596" i="41"/>
  <c r="BU276" i="41"/>
  <c r="BU357" i="41"/>
  <c r="BU515" i="41"/>
  <c r="BU597" i="41"/>
  <c r="BU277" i="41"/>
  <c r="CJ98" i="41"/>
  <c r="CI99" i="41"/>
  <c r="BU11" i="41"/>
  <c r="BU117" i="41"/>
  <c r="BU435" i="41"/>
  <c r="BU197" i="41"/>
  <c r="BU278" i="41"/>
  <c r="BU436" i="41"/>
  <c r="BU118" i="41"/>
  <c r="BU516" i="41"/>
  <c r="BU198" i="41"/>
  <c r="BU12" i="41"/>
  <c r="CJ99" i="41"/>
  <c r="CI100" i="41"/>
  <c r="BU358" i="41"/>
  <c r="BU598" i="41"/>
  <c r="BU517" i="41"/>
  <c r="BU119" i="41"/>
  <c r="BU437" i="41"/>
  <c r="CJ100" i="41"/>
  <c r="CI101" i="41"/>
  <c r="BU599" i="41"/>
  <c r="BU199" i="41"/>
  <c r="BU279" i="41"/>
  <c r="BU13" i="41"/>
  <c r="BU359" i="41"/>
  <c r="BU14" i="41"/>
  <c r="BU438" i="41"/>
  <c r="BU518" i="41"/>
  <c r="BU360" i="41"/>
  <c r="BU600" i="41"/>
  <c r="CJ101" i="41"/>
  <c r="CI102" i="41"/>
  <c r="BU120" i="41"/>
  <c r="BU280" i="41"/>
  <c r="BU200" i="41"/>
  <c r="BU361" i="41"/>
  <c r="BU201" i="41"/>
  <c r="BU281" i="41"/>
  <c r="BU439" i="41"/>
  <c r="BU519" i="41"/>
  <c r="BU15" i="41"/>
  <c r="BU121" i="41"/>
  <c r="CJ102" i="41"/>
  <c r="CI103" i="41"/>
  <c r="BU601" i="41"/>
  <c r="BU16" i="41"/>
  <c r="BU282" i="41"/>
  <c r="BU202" i="41"/>
  <c r="BU520" i="41"/>
  <c r="BU362" i="41"/>
  <c r="BU602" i="41"/>
  <c r="BU122" i="41"/>
  <c r="BU440" i="41"/>
  <c r="CJ103" i="41"/>
  <c r="CI104" i="41"/>
  <c r="CJ104" i="41"/>
  <c r="CI105" i="41"/>
  <c r="BU603" i="41"/>
  <c r="BU203" i="41"/>
  <c r="BU283" i="41"/>
  <c r="BU521" i="41"/>
  <c r="BU17" i="41"/>
  <c r="BU123" i="41"/>
  <c r="BU441" i="41"/>
  <c r="BU363" i="41"/>
  <c r="BU204" i="41"/>
  <c r="BU364" i="41"/>
  <c r="BU522" i="41"/>
  <c r="BU284" i="41"/>
  <c r="CJ105" i="41"/>
  <c r="CI106" i="41"/>
  <c r="BU124" i="41"/>
  <c r="BU442" i="41"/>
  <c r="BU18" i="41"/>
  <c r="BU604" i="41"/>
  <c r="BU605" i="41"/>
  <c r="BU443" i="41"/>
  <c r="CJ106" i="41"/>
  <c r="CI107" i="41"/>
  <c r="BU205" i="41"/>
  <c r="BU125" i="41"/>
  <c r="BU285" i="41"/>
  <c r="BU19" i="41"/>
  <c r="BU523" i="41"/>
  <c r="BU365" i="41"/>
  <c r="CJ107" i="41"/>
  <c r="CI108" i="41"/>
  <c r="BU286" i="41"/>
  <c r="BU444" i="41"/>
  <c r="BU524" i="41"/>
  <c r="BU606" i="41"/>
  <c r="BU366" i="41"/>
  <c r="BU126" i="41"/>
  <c r="BU206" i="41"/>
  <c r="BU20" i="41"/>
  <c r="BU525" i="41"/>
  <c r="BU127" i="41"/>
  <c r="BU207" i="41"/>
  <c r="BU445" i="41"/>
  <c r="BU367" i="41"/>
  <c r="CJ108" i="41"/>
  <c r="CI109" i="41"/>
  <c r="BU21" i="41"/>
  <c r="BU607" i="41"/>
  <c r="BU287" i="41"/>
  <c r="BU446" i="41"/>
  <c r="CI110" i="41"/>
  <c r="CJ109" i="41"/>
  <c r="BU288" i="41"/>
  <c r="BU208" i="41"/>
  <c r="BU128" i="41"/>
  <c r="BU22" i="41"/>
  <c r="BU608" i="41"/>
  <c r="BU368" i="41"/>
  <c r="BU526" i="41"/>
  <c r="BU289" i="41"/>
  <c r="BU369" i="41"/>
  <c r="BU23" i="41"/>
  <c r="CJ110" i="41"/>
  <c r="CI111" i="41"/>
  <c r="BU527" i="41"/>
  <c r="BU129" i="41"/>
  <c r="BU209" i="41"/>
  <c r="BU609" i="41"/>
  <c r="BU447" i="41"/>
  <c r="BU528" i="41"/>
  <c r="CJ111" i="41"/>
  <c r="CI112" i="41"/>
  <c r="BU370" i="41"/>
  <c r="BU24" i="41"/>
  <c r="BU210" i="41"/>
  <c r="BU130" i="41"/>
  <c r="BU290" i="41"/>
  <c r="BU448" i="41"/>
  <c r="BU610" i="41"/>
  <c r="BU291" i="41"/>
  <c r="BU25" i="41"/>
  <c r="CJ112" i="41"/>
  <c r="CI113" i="41"/>
  <c r="BU529" i="41"/>
  <c r="BU131" i="41"/>
  <c r="BU371" i="41"/>
  <c r="BU611" i="41"/>
  <c r="BU211" i="41"/>
  <c r="BU449" i="41"/>
  <c r="BU132" i="41"/>
  <c r="BU530" i="41"/>
  <c r="BU26" i="41"/>
  <c r="CJ113" i="41"/>
  <c r="CI114" i="41"/>
  <c r="BU372" i="41"/>
  <c r="BU450" i="41"/>
  <c r="BU292" i="41"/>
  <c r="BU212" i="41"/>
  <c r="BU612" i="41"/>
  <c r="BU213" i="41"/>
  <c r="BU451" i="41"/>
  <c r="CI115" i="41"/>
  <c r="CJ114" i="41"/>
  <c r="BU27" i="41"/>
  <c r="BU531" i="41"/>
  <c r="BU613" i="41"/>
  <c r="BU293" i="41"/>
  <c r="BU373" i="41"/>
  <c r="BU133" i="41"/>
  <c r="CJ115" i="41"/>
  <c r="CI116" i="41"/>
  <c r="BU294" i="41"/>
  <c r="BU452" i="41"/>
  <c r="BU214" i="41"/>
  <c r="BU532" i="41"/>
  <c r="BU134" i="41"/>
  <c r="BU374" i="41"/>
  <c r="BU614" i="41"/>
  <c r="BU28" i="41"/>
  <c r="BU29" i="41"/>
  <c r="BU215" i="41"/>
  <c r="BU295" i="41"/>
  <c r="BU375" i="41"/>
  <c r="CJ116" i="41"/>
  <c r="CI117" i="41"/>
  <c r="BU615" i="41"/>
  <c r="BU135" i="41"/>
  <c r="BU453" i="41"/>
  <c r="BU533" i="41"/>
  <c r="BU454" i="41"/>
  <c r="BU534" i="41"/>
  <c r="BU616" i="41"/>
  <c r="CJ117" i="41"/>
  <c r="CI118" i="41"/>
  <c r="BU30" i="41"/>
  <c r="BU376" i="41"/>
  <c r="BU296" i="41"/>
  <c r="BU136" i="41"/>
  <c r="BU216" i="41"/>
  <c r="BU137" i="41"/>
  <c r="CI119" i="41"/>
  <c r="CJ118" i="41"/>
  <c r="BU617" i="41"/>
  <c r="BU297" i="41"/>
  <c r="BU377" i="41"/>
  <c r="BU31" i="41"/>
  <c r="BU535" i="41"/>
  <c r="BU217" i="41"/>
  <c r="BU455" i="41"/>
  <c r="BU219" i="41"/>
  <c r="BU218" i="41"/>
  <c r="BU220" i="41"/>
  <c r="BU380" i="41"/>
  <c r="BU379" i="41"/>
  <c r="BU378" i="41"/>
  <c r="BU620" i="41"/>
  <c r="BU618" i="41"/>
  <c r="BU619" i="41"/>
  <c r="BU458" i="41"/>
  <c r="BU456" i="41"/>
  <c r="BU457" i="41"/>
  <c r="BU537" i="41"/>
  <c r="BU536" i="41"/>
  <c r="BU538" i="41"/>
  <c r="BU300" i="41"/>
  <c r="BU299" i="41"/>
  <c r="BU298" i="41"/>
  <c r="BU140" i="41"/>
  <c r="BU139" i="41"/>
  <c r="BU138" i="41"/>
  <c r="CJ119" i="41"/>
  <c r="CI120" i="41"/>
  <c r="BU33" i="41"/>
  <c r="BU32" i="41"/>
  <c r="BU34" i="41"/>
  <c r="BW190" i="41"/>
  <c r="BW428" i="41"/>
  <c r="BW508" i="41"/>
  <c r="BW590" i="41"/>
  <c r="CJ120" i="41"/>
  <c r="CI121" i="41"/>
  <c r="BW4" i="41"/>
  <c r="BW110" i="41"/>
  <c r="BW270" i="41"/>
  <c r="BW350" i="41"/>
  <c r="BW271" i="41"/>
  <c r="BW429" i="41"/>
  <c r="CI122" i="41"/>
  <c r="CJ121" i="41"/>
  <c r="BW191" i="41"/>
  <c r="BW591" i="41"/>
  <c r="BW351" i="41"/>
  <c r="BW509" i="41"/>
  <c r="BW111" i="41"/>
  <c r="BW507" i="41"/>
  <c r="BW589" i="41"/>
  <c r="BW427" i="41"/>
  <c r="BW269" i="41"/>
  <c r="BW349" i="41"/>
  <c r="BW189" i="41"/>
  <c r="BW109" i="41"/>
  <c r="BW5" i="41"/>
  <c r="BW3" i="41"/>
  <c r="CI123" i="41"/>
  <c r="CJ122" i="41"/>
  <c r="BW6" i="41"/>
  <c r="BW352" i="41"/>
  <c r="BW430" i="41"/>
  <c r="BW112" i="41"/>
  <c r="BW510" i="41"/>
  <c r="BW192" i="41"/>
  <c r="BW592" i="41"/>
  <c r="BW272" i="41"/>
  <c r="BW353" i="41"/>
  <c r="BW193" i="41"/>
  <c r="BW511" i="41"/>
  <c r="BW593" i="41"/>
  <c r="BW113" i="41"/>
  <c r="BW273" i="41"/>
  <c r="BW431" i="41"/>
  <c r="BW7" i="41"/>
  <c r="CJ123" i="41"/>
  <c r="CI124" i="41"/>
  <c r="BW594" i="41"/>
  <c r="BW512" i="41"/>
  <c r="BW8" i="41"/>
  <c r="BW432" i="41"/>
  <c r="BW274" i="41"/>
  <c r="BW194" i="41"/>
  <c r="CJ124" i="41"/>
  <c r="CI125" i="41"/>
  <c r="BW114" i="41"/>
  <c r="BW354" i="41"/>
  <c r="BW115" i="41"/>
  <c r="CJ125" i="41"/>
  <c r="CI126" i="41"/>
  <c r="BW9" i="41"/>
  <c r="BW195" i="41"/>
  <c r="BW433" i="41"/>
  <c r="BW513" i="41"/>
  <c r="BW275" i="41"/>
  <c r="BW355" i="41"/>
  <c r="BW595" i="41"/>
  <c r="BW596" i="41"/>
  <c r="CI127" i="41"/>
  <c r="CJ126" i="41"/>
  <c r="BW434" i="41"/>
  <c r="BW356" i="41"/>
  <c r="BW514" i="41"/>
  <c r="BW196" i="41"/>
  <c r="BW276" i="41"/>
  <c r="BW116" i="41"/>
  <c r="BW10" i="41"/>
  <c r="BW197" i="41"/>
  <c r="BW11" i="41"/>
  <c r="CJ127" i="41"/>
  <c r="CI128" i="41"/>
  <c r="BW117" i="41"/>
  <c r="BW357" i="41"/>
  <c r="BW515" i="41"/>
  <c r="BW277" i="41"/>
  <c r="BW435" i="41"/>
  <c r="BW597" i="41"/>
  <c r="CJ128" i="41"/>
  <c r="CI129" i="41"/>
  <c r="BW358" i="41"/>
  <c r="BW118" i="41"/>
  <c r="BW12" i="41"/>
  <c r="BW598" i="41"/>
  <c r="BW516" i="41"/>
  <c r="BW198" i="41"/>
  <c r="BW436" i="41"/>
  <c r="BW278" i="41"/>
  <c r="BW279" i="41"/>
  <c r="BW359" i="41"/>
  <c r="BW517" i="41"/>
  <c r="CJ129" i="41"/>
  <c r="CI130" i="41"/>
  <c r="BW199" i="41"/>
  <c r="BW13" i="41"/>
  <c r="BW119" i="41"/>
  <c r="BW599" i="41"/>
  <c r="BW437" i="41"/>
  <c r="BW518" i="41"/>
  <c r="BW438" i="41"/>
  <c r="BW360" i="41"/>
  <c r="CI131" i="41"/>
  <c r="CJ130" i="41"/>
  <c r="BW600" i="41"/>
  <c r="BW14" i="41"/>
  <c r="BW200" i="41"/>
  <c r="BW120" i="41"/>
  <c r="BW280" i="41"/>
  <c r="BW201" i="41"/>
  <c r="BW439" i="41"/>
  <c r="BW361" i="41"/>
  <c r="BW519" i="41"/>
  <c r="BW281" i="41"/>
  <c r="CJ131" i="41"/>
  <c r="CI132" i="41"/>
  <c r="BW121" i="41"/>
  <c r="BW15" i="41"/>
  <c r="BW601" i="41"/>
  <c r="BW520" i="41"/>
  <c r="BW602" i="41"/>
  <c r="BW16" i="41"/>
  <c r="CJ132" i="41"/>
  <c r="CI133" i="41"/>
  <c r="BW440" i="41"/>
  <c r="BW122" i="41"/>
  <c r="BW362" i="41"/>
  <c r="BW282" i="41"/>
  <c r="BW202" i="41"/>
  <c r="CJ133" i="41"/>
  <c r="CI134" i="41"/>
  <c r="BW363" i="41"/>
  <c r="BW17" i="41"/>
  <c r="BW603" i="41"/>
  <c r="BW203" i="41"/>
  <c r="BW123" i="41"/>
  <c r="BW283" i="41"/>
  <c r="BW441" i="41"/>
  <c r="BW521" i="41"/>
  <c r="BW18" i="41"/>
  <c r="BW604" i="41"/>
  <c r="BW124" i="41"/>
  <c r="BW364" i="41"/>
  <c r="BW204" i="41"/>
  <c r="BW522" i="41"/>
  <c r="BW284" i="41"/>
  <c r="CI135" i="41"/>
  <c r="CJ134" i="41"/>
  <c r="BW442" i="41"/>
  <c r="BW443" i="41"/>
  <c r="CJ135" i="41"/>
  <c r="CI136" i="41"/>
  <c r="BW365" i="41"/>
  <c r="BW605" i="41"/>
  <c r="BW285" i="41"/>
  <c r="BW125" i="41"/>
  <c r="BW523" i="41"/>
  <c r="BW205" i="41"/>
  <c r="BW19" i="41"/>
  <c r="BW206" i="41"/>
  <c r="CJ136" i="41"/>
  <c r="CI137" i="41"/>
  <c r="BW524" i="41"/>
  <c r="BW606" i="41"/>
  <c r="BW126" i="41"/>
  <c r="BW286" i="41"/>
  <c r="BW366" i="41"/>
  <c r="BW20" i="41"/>
  <c r="BW444" i="41"/>
  <c r="BW21" i="41"/>
  <c r="BW607" i="41"/>
  <c r="BW445" i="41"/>
  <c r="BW287" i="41"/>
  <c r="BW367" i="41"/>
  <c r="BW525" i="41"/>
  <c r="CJ137" i="41"/>
  <c r="CI138" i="41"/>
  <c r="BW127" i="41"/>
  <c r="BW207" i="41"/>
  <c r="BW208" i="41"/>
  <c r="BW288" i="41"/>
  <c r="CI139" i="41"/>
  <c r="CJ138" i="41"/>
  <c r="BW446" i="41"/>
  <c r="BW608" i="41"/>
  <c r="BW128" i="41"/>
  <c r="BW526" i="41"/>
  <c r="BW368" i="41"/>
  <c r="BW22" i="41"/>
  <c r="BW23" i="41"/>
  <c r="CJ139" i="41"/>
  <c r="CI140" i="41"/>
  <c r="BW289" i="41"/>
  <c r="BW609" i="41"/>
  <c r="BW527" i="41"/>
  <c r="BW447" i="41"/>
  <c r="BW369" i="41"/>
  <c r="BW129" i="41"/>
  <c r="BW209" i="41"/>
  <c r="BW130" i="41"/>
  <c r="BW528" i="41"/>
  <c r="BW448" i="41"/>
  <c r="CI141" i="41"/>
  <c r="CJ140" i="41"/>
  <c r="BW370" i="41"/>
  <c r="BW210" i="41"/>
  <c r="BW610" i="41"/>
  <c r="BW290" i="41"/>
  <c r="BW24" i="41"/>
  <c r="BW25" i="41"/>
  <c r="CI142" i="41"/>
  <c r="CJ141" i="41"/>
  <c r="BW449" i="41"/>
  <c r="BW371" i="41"/>
  <c r="BW611" i="41"/>
  <c r="BW291" i="41"/>
  <c r="BW211" i="41"/>
  <c r="BW529" i="41"/>
  <c r="BW131" i="41"/>
  <c r="BW372" i="41"/>
  <c r="BW212" i="41"/>
  <c r="BW450" i="41"/>
  <c r="CI143" i="41"/>
  <c r="CJ142" i="41"/>
  <c r="BW26" i="41"/>
  <c r="BW530" i="41"/>
  <c r="BW612" i="41"/>
  <c r="BW132" i="41"/>
  <c r="BW292" i="41"/>
  <c r="BW451" i="41"/>
  <c r="CI144" i="41"/>
  <c r="CJ143" i="41"/>
  <c r="BW27" i="41"/>
  <c r="BW531" i="41"/>
  <c r="BW213" i="41"/>
  <c r="BW133" i="41"/>
  <c r="BW613" i="41"/>
  <c r="BW293" i="41"/>
  <c r="BW373" i="41"/>
  <c r="BW28" i="41"/>
  <c r="BW374" i="41"/>
  <c r="BW134" i="41"/>
  <c r="CI145" i="41"/>
  <c r="CJ144" i="41"/>
  <c r="BW294" i="41"/>
  <c r="BW214" i="41"/>
  <c r="BW614" i="41"/>
  <c r="BW532" i="41"/>
  <c r="BW452" i="41"/>
  <c r="CJ145" i="41"/>
  <c r="CI146" i="41"/>
  <c r="BW615" i="41"/>
  <c r="BW453" i="41"/>
  <c r="BW215" i="41"/>
  <c r="BW375" i="41"/>
  <c r="BW533" i="41"/>
  <c r="BW29" i="41"/>
  <c r="BW135" i="41"/>
  <c r="BW295" i="41"/>
  <c r="BW296" i="41"/>
  <c r="CJ146" i="41"/>
  <c r="CI147" i="41"/>
  <c r="BW30" i="41"/>
  <c r="BW216" i="41"/>
  <c r="BW454" i="41"/>
  <c r="BW534" i="41"/>
  <c r="BW616" i="41"/>
  <c r="BW136" i="41"/>
  <c r="BW376" i="41"/>
  <c r="BW535" i="41"/>
  <c r="BW455" i="41"/>
  <c r="BW31" i="41"/>
  <c r="BW377" i="41"/>
  <c r="CI148" i="41"/>
  <c r="CJ147" i="41"/>
  <c r="BW297" i="41"/>
  <c r="BW137" i="41"/>
  <c r="BW217" i="41"/>
  <c r="BW617" i="41"/>
  <c r="BW378" i="41"/>
  <c r="BW380" i="41"/>
  <c r="BW379" i="41"/>
  <c r="BW619" i="41"/>
  <c r="BW618" i="41"/>
  <c r="BW620" i="41"/>
  <c r="BW33" i="41"/>
  <c r="BW32" i="41"/>
  <c r="BW34" i="41"/>
  <c r="BW457" i="41"/>
  <c r="BW456" i="41"/>
  <c r="BW458" i="41"/>
  <c r="BW220" i="41"/>
  <c r="BW219" i="41"/>
  <c r="BW218" i="41"/>
  <c r="BW138" i="41"/>
  <c r="BW140" i="41"/>
  <c r="BW139" i="41"/>
  <c r="BW300" i="41"/>
  <c r="BW299" i="41"/>
  <c r="BW298" i="41"/>
  <c r="CJ148" i="41"/>
  <c r="CI149" i="41"/>
  <c r="BW536" i="41"/>
  <c r="BW538" i="41"/>
  <c r="BW537" i="41"/>
  <c r="BY508" i="41"/>
  <c r="BY428" i="41"/>
  <c r="CJ149" i="41"/>
  <c r="CI150" i="41"/>
  <c r="BY110" i="41"/>
  <c r="BY590" i="41"/>
  <c r="BY4" i="41"/>
  <c r="BY190" i="41"/>
  <c r="BY350" i="41"/>
  <c r="BY270" i="41"/>
  <c r="CJ150" i="41"/>
  <c r="CI151" i="41"/>
  <c r="BY271" i="41"/>
  <c r="BY111" i="41"/>
  <c r="BY429" i="41"/>
  <c r="BY509" i="41"/>
  <c r="BY191" i="41"/>
  <c r="BY351" i="41"/>
  <c r="BY589" i="41"/>
  <c r="BY507" i="41"/>
  <c r="BY427" i="41"/>
  <c r="BY349" i="41"/>
  <c r="BY269" i="41"/>
  <c r="BY189" i="41"/>
  <c r="BY109" i="41"/>
  <c r="BY5" i="41"/>
  <c r="BY3" i="41"/>
  <c r="BY591" i="41"/>
  <c r="BY592" i="41"/>
  <c r="BY352" i="41"/>
  <c r="BY510" i="41"/>
  <c r="BY430" i="41"/>
  <c r="BY272" i="41"/>
  <c r="BY6" i="41"/>
  <c r="CI152" i="41"/>
  <c r="CJ151" i="41"/>
  <c r="BY192" i="41"/>
  <c r="BY112" i="41"/>
  <c r="BY431" i="41"/>
  <c r="CJ152" i="41"/>
  <c r="CI153" i="41"/>
  <c r="BY511" i="41"/>
  <c r="BY353" i="41"/>
  <c r="BY273" i="41"/>
  <c r="BY593" i="41"/>
  <c r="BY193" i="41"/>
  <c r="BY113" i="41"/>
  <c r="BY7" i="41"/>
  <c r="BY274" i="41"/>
  <c r="BY512" i="41"/>
  <c r="CJ153" i="41"/>
  <c r="CI154" i="41"/>
  <c r="BY8" i="41"/>
  <c r="BY114" i="41"/>
  <c r="BY432" i="41"/>
  <c r="BY354" i="41"/>
  <c r="BY194" i="41"/>
  <c r="BY594" i="41"/>
  <c r="BY433" i="41"/>
  <c r="BY595" i="41"/>
  <c r="BY115" i="41"/>
  <c r="BY195" i="41"/>
  <c r="BY9" i="41"/>
  <c r="BY513" i="41"/>
  <c r="BY275" i="41"/>
  <c r="CJ154" i="41"/>
  <c r="CI155" i="41"/>
  <c r="BY355" i="41"/>
  <c r="CI156" i="41"/>
  <c r="CJ155" i="41"/>
  <c r="BY596" i="41"/>
  <c r="BY10" i="41"/>
  <c r="BY276" i="41"/>
  <c r="BY196" i="41"/>
  <c r="BY356" i="41"/>
  <c r="BY434" i="41"/>
  <c r="BY514" i="41"/>
  <c r="BY116" i="41"/>
  <c r="BY515" i="41"/>
  <c r="BY197" i="41"/>
  <c r="BY277" i="41"/>
  <c r="BY357" i="41"/>
  <c r="BY435" i="41"/>
  <c r="BY11" i="41"/>
  <c r="BY117" i="41"/>
  <c r="BY597" i="41"/>
  <c r="CJ156" i="41"/>
  <c r="CI157" i="41"/>
  <c r="BY598" i="41"/>
  <c r="BY358" i="41"/>
  <c r="BY278" i="41"/>
  <c r="BY12" i="41"/>
  <c r="BY198" i="41"/>
  <c r="BY118" i="41"/>
  <c r="CJ157" i="41"/>
  <c r="CI158" i="41"/>
  <c r="BY436" i="41"/>
  <c r="BY516" i="41"/>
  <c r="CJ158" i="41"/>
  <c r="CI159" i="41"/>
  <c r="BY279" i="41"/>
  <c r="BY359" i="41"/>
  <c r="BY119" i="41"/>
  <c r="BY199" i="41"/>
  <c r="BY599" i="41"/>
  <c r="BY437" i="41"/>
  <c r="BY517" i="41"/>
  <c r="BY13" i="41"/>
  <c r="BY14" i="41"/>
  <c r="BY518" i="41"/>
  <c r="BY600" i="41"/>
  <c r="CI160" i="41"/>
  <c r="CJ159" i="41"/>
  <c r="BY360" i="41"/>
  <c r="BY438" i="41"/>
  <c r="BY280" i="41"/>
  <c r="BY120" i="41"/>
  <c r="BY200" i="41"/>
  <c r="BY361" i="41"/>
  <c r="CJ160" i="41"/>
  <c r="CI161" i="41"/>
  <c r="BY519" i="41"/>
  <c r="BY439" i="41"/>
  <c r="BY601" i="41"/>
  <c r="BY201" i="41"/>
  <c r="BY281" i="41"/>
  <c r="BY15" i="41"/>
  <c r="BY121" i="41"/>
  <c r="BY16" i="41"/>
  <c r="BY602" i="41"/>
  <c r="BY282" i="41"/>
  <c r="CJ161" i="41"/>
  <c r="CI162" i="41"/>
  <c r="BY440" i="41"/>
  <c r="BY122" i="41"/>
  <c r="BY520" i="41"/>
  <c r="BY202" i="41"/>
  <c r="BY362" i="41"/>
  <c r="CJ162" i="41"/>
  <c r="CI163" i="41"/>
  <c r="BY363" i="41"/>
  <c r="BY603" i="41"/>
  <c r="BY521" i="41"/>
  <c r="BY441" i="41"/>
  <c r="BY283" i="41"/>
  <c r="BY203" i="41"/>
  <c r="BY123" i="41"/>
  <c r="BY17" i="41"/>
  <c r="BY284" i="41"/>
  <c r="BY204" i="41"/>
  <c r="CI164" i="41"/>
  <c r="CJ163" i="41"/>
  <c r="BY124" i="41"/>
  <c r="BY364" i="41"/>
  <c r="BY442" i="41"/>
  <c r="BY522" i="41"/>
  <c r="BY18" i="41"/>
  <c r="BY604" i="41"/>
  <c r="BY365" i="41"/>
  <c r="BY605" i="41"/>
  <c r="CJ164" i="41"/>
  <c r="CI165" i="41"/>
  <c r="BY523" i="41"/>
  <c r="BY19" i="41"/>
  <c r="BY125" i="41"/>
  <c r="BY205" i="41"/>
  <c r="BY443" i="41"/>
  <c r="BY285" i="41"/>
  <c r="CJ165" i="41"/>
  <c r="CI166" i="41"/>
  <c r="BY606" i="41"/>
  <c r="BY286" i="41"/>
  <c r="BY524" i="41"/>
  <c r="BY206" i="41"/>
  <c r="BY126" i="41"/>
  <c r="BY444" i="41"/>
  <c r="BY20" i="41"/>
  <c r="BY366" i="41"/>
  <c r="BY367" i="41"/>
  <c r="BY21" i="41"/>
  <c r="BY607" i="41"/>
  <c r="BY525" i="41"/>
  <c r="BY445" i="41"/>
  <c r="BY127" i="41"/>
  <c r="CJ166" i="41"/>
  <c r="CI167" i="41"/>
  <c r="BY207" i="41"/>
  <c r="BY287" i="41"/>
  <c r="BY208" i="41"/>
  <c r="BY526" i="41"/>
  <c r="BY608" i="41"/>
  <c r="BY128" i="41"/>
  <c r="BY22" i="41"/>
  <c r="CI168" i="41"/>
  <c r="CJ167" i="41"/>
  <c r="BY288" i="41"/>
  <c r="BY368" i="41"/>
  <c r="BY446" i="41"/>
  <c r="BY609" i="41"/>
  <c r="BY447" i="41"/>
  <c r="CJ168" i="41"/>
  <c r="CI169" i="41"/>
  <c r="BY527" i="41"/>
  <c r="BY23" i="41"/>
  <c r="BY209" i="41"/>
  <c r="BY369" i="41"/>
  <c r="BY289" i="41"/>
  <c r="BY129" i="41"/>
  <c r="BY370" i="41"/>
  <c r="BY130" i="41"/>
  <c r="BY24" i="41"/>
  <c r="BY448" i="41"/>
  <c r="BY290" i="41"/>
  <c r="BY210" i="41"/>
  <c r="CJ169" i="41"/>
  <c r="CI170" i="41"/>
  <c r="BY528" i="41"/>
  <c r="BY610" i="41"/>
  <c r="BY611" i="41"/>
  <c r="BY211" i="41"/>
  <c r="BY25" i="41"/>
  <c r="BY131" i="41"/>
  <c r="BY291" i="41"/>
  <c r="BY529" i="41"/>
  <c r="CJ170" i="41"/>
  <c r="CI171" i="41"/>
  <c r="BY449" i="41"/>
  <c r="BY371" i="41"/>
  <c r="CI172" i="41"/>
  <c r="CJ171" i="41"/>
  <c r="BY530" i="41"/>
  <c r="BY212" i="41"/>
  <c r="BY372" i="41"/>
  <c r="BY26" i="41"/>
  <c r="BY292" i="41"/>
  <c r="BY612" i="41"/>
  <c r="BY450" i="41"/>
  <c r="BY132" i="41"/>
  <c r="BY613" i="41"/>
  <c r="BY531" i="41"/>
  <c r="BY27" i="41"/>
  <c r="BY293" i="41"/>
  <c r="BY133" i="41"/>
  <c r="BY213" i="41"/>
  <c r="CJ172" i="41"/>
  <c r="CI173" i="41"/>
  <c r="BY451" i="41"/>
  <c r="BY373" i="41"/>
  <c r="BY452" i="41"/>
  <c r="CJ173" i="41"/>
  <c r="CI174" i="41"/>
  <c r="BY214" i="41"/>
  <c r="BY532" i="41"/>
  <c r="BY294" i="41"/>
  <c r="BY374" i="41"/>
  <c r="BY28" i="41"/>
  <c r="BY134" i="41"/>
  <c r="BY614" i="41"/>
  <c r="BY375" i="41"/>
  <c r="BY135" i="41"/>
  <c r="BY295" i="41"/>
  <c r="CJ174" i="41"/>
  <c r="CI175" i="41"/>
  <c r="BY615" i="41"/>
  <c r="BY29" i="41"/>
  <c r="BY533" i="41"/>
  <c r="BY215" i="41"/>
  <c r="BY453" i="41"/>
  <c r="CI176" i="41"/>
  <c r="CJ175" i="41"/>
  <c r="BY136" i="41"/>
  <c r="BY616" i="41"/>
  <c r="BY534" i="41"/>
  <c r="BY296" i="41"/>
  <c r="BY454" i="41"/>
  <c r="BY376" i="41"/>
  <c r="BY216" i="41"/>
  <c r="BY30" i="41"/>
  <c r="BY297" i="41"/>
  <c r="BY217" i="41"/>
  <c r="BY535" i="41"/>
  <c r="BY455" i="41"/>
  <c r="BY617" i="41"/>
  <c r="BY31" i="41"/>
  <c r="BY377" i="41"/>
  <c r="BY137" i="41"/>
  <c r="CJ176" i="41"/>
  <c r="CI177" i="41"/>
  <c r="BY378" i="41"/>
  <c r="BY379" i="41"/>
  <c r="BY380" i="41"/>
  <c r="BY138" i="41"/>
  <c r="BY139" i="41"/>
  <c r="BY140" i="41"/>
  <c r="BY456" i="41"/>
  <c r="BY457" i="41"/>
  <c r="BY458" i="41"/>
  <c r="BY538" i="41"/>
  <c r="BY536" i="41"/>
  <c r="BY537" i="41"/>
  <c r="BY300" i="41"/>
  <c r="BY299" i="41"/>
  <c r="BY298" i="41"/>
  <c r="BY218" i="41"/>
  <c r="BY220" i="41"/>
  <c r="BY219" i="41"/>
  <c r="BY33" i="41"/>
  <c r="BY32" i="41"/>
  <c r="BY34" i="41"/>
  <c r="CJ177" i="41"/>
  <c r="CI178" i="41"/>
  <c r="BY619" i="41"/>
  <c r="BY620" i="41"/>
  <c r="BY618" i="41"/>
  <c r="BO628" i="41"/>
  <c r="CJ178" i="41"/>
  <c r="CI179" i="41"/>
  <c r="BO546" i="41"/>
  <c r="BO228" i="41"/>
  <c r="BO148" i="41"/>
  <c r="BO308" i="41"/>
  <c r="BO47" i="41"/>
  <c r="BO466" i="41"/>
  <c r="BO388" i="41"/>
  <c r="BO629" i="41"/>
  <c r="BO467" i="41"/>
  <c r="BO229" i="41"/>
  <c r="CJ179" i="41"/>
  <c r="CI180" i="41"/>
  <c r="BO627" i="41"/>
  <c r="BO545" i="41"/>
  <c r="BO465" i="41"/>
  <c r="BO387" i="41"/>
  <c r="BO307" i="41"/>
  <c r="BO227" i="41"/>
  <c r="BO147" i="41"/>
  <c r="BO48" i="41"/>
  <c r="BO46" i="41"/>
  <c r="BO149" i="41"/>
  <c r="BO547" i="41"/>
  <c r="BO309" i="41"/>
  <c r="BO389" i="41"/>
  <c r="BO310" i="41"/>
  <c r="BO150" i="41"/>
  <c r="CJ180" i="41"/>
  <c r="CI181" i="41"/>
  <c r="BO230" i="41"/>
  <c r="BO468" i="41"/>
  <c r="BO49" i="41"/>
  <c r="BO390" i="41"/>
  <c r="BO548" i="41"/>
  <c r="BO630" i="41"/>
  <c r="CJ181" i="41"/>
  <c r="CI182" i="41"/>
  <c r="BO50" i="41"/>
  <c r="BO391" i="41"/>
  <c r="BO151" i="41"/>
  <c r="BO549" i="41"/>
  <c r="BO469" i="41"/>
  <c r="BO311" i="41"/>
  <c r="BO631" i="41"/>
  <c r="BO231" i="41"/>
  <c r="BO51" i="41"/>
  <c r="BO470" i="41"/>
  <c r="BO632" i="41"/>
  <c r="BO232" i="41"/>
  <c r="BO550" i="41"/>
  <c r="BO392" i="41"/>
  <c r="CJ182" i="41"/>
  <c r="CI183" i="41"/>
  <c r="BO312" i="41"/>
  <c r="BO152" i="41"/>
  <c r="BO233" i="41"/>
  <c r="BO313" i="41"/>
  <c r="BO633" i="41"/>
  <c r="BO393" i="41"/>
  <c r="BO471" i="41"/>
  <c r="CJ183" i="41"/>
  <c r="CI184" i="41"/>
  <c r="BO153" i="41"/>
  <c r="BO551" i="41"/>
  <c r="BO52" i="41"/>
  <c r="BO634" i="41"/>
  <c r="BO53" i="41"/>
  <c r="BO314" i="41"/>
  <c r="BO472" i="41"/>
  <c r="CJ184" i="41"/>
  <c r="CI185" i="41"/>
  <c r="BO394" i="41"/>
  <c r="BO234" i="41"/>
  <c r="BO154" i="41"/>
  <c r="BO552" i="41"/>
  <c r="BO473" i="41"/>
  <c r="BO235" i="41"/>
  <c r="BO54" i="41"/>
  <c r="BO155" i="41"/>
  <c r="BO315" i="41"/>
  <c r="CJ185" i="41"/>
  <c r="CI186" i="41"/>
  <c r="BO635" i="41"/>
  <c r="BO553" i="41"/>
  <c r="BO395" i="41"/>
  <c r="BO156" i="41"/>
  <c r="BO554" i="41"/>
  <c r="BO636" i="41"/>
  <c r="BO55" i="41"/>
  <c r="CJ186" i="41"/>
  <c r="CI187" i="41"/>
  <c r="BO236" i="41"/>
  <c r="BO396" i="41"/>
  <c r="BO474" i="41"/>
  <c r="BO316" i="41"/>
  <c r="BO56" i="41"/>
  <c r="BO637" i="41"/>
  <c r="BO475" i="41"/>
  <c r="BO397" i="41"/>
  <c r="BO555" i="41"/>
  <c r="BO157" i="41"/>
  <c r="BO317" i="41"/>
  <c r="BO237" i="41"/>
  <c r="CJ187" i="41"/>
  <c r="CI188" i="41"/>
  <c r="BO318" i="41"/>
  <c r="BO398" i="41"/>
  <c r="BO158" i="41"/>
  <c r="BO476" i="41"/>
  <c r="CJ188" i="41"/>
  <c r="CI189" i="41"/>
  <c r="BO638" i="41"/>
  <c r="BO556" i="41"/>
  <c r="BO238" i="41"/>
  <c r="BO57" i="41"/>
  <c r="BO557" i="41"/>
  <c r="BO477" i="41"/>
  <c r="BO58" i="41"/>
  <c r="BO159" i="41"/>
  <c r="BO399" i="41"/>
  <c r="BO239" i="41"/>
  <c r="CI190" i="41"/>
  <c r="CJ189" i="41"/>
  <c r="BO319" i="41"/>
  <c r="BO639" i="41"/>
  <c r="CJ190" i="41"/>
  <c r="CI191" i="41"/>
  <c r="BO59" i="41"/>
  <c r="BO320" i="41"/>
  <c r="BO240" i="41"/>
  <c r="BO478" i="41"/>
  <c r="BO400" i="41"/>
  <c r="BO558" i="41"/>
  <c r="BO640" i="41"/>
  <c r="BO160" i="41"/>
  <c r="BO161" i="41"/>
  <c r="BO321" i="41"/>
  <c r="BO60" i="41"/>
  <c r="BO559" i="41"/>
  <c r="BO479" i="41"/>
  <c r="BO401" i="41"/>
  <c r="BO241" i="41"/>
  <c r="CJ191" i="41"/>
  <c r="CI192" i="41"/>
  <c r="BO641" i="41"/>
  <c r="BO242" i="41"/>
  <c r="BO560" i="41"/>
  <c r="BO642" i="41"/>
  <c r="BO402" i="41"/>
  <c r="BO61" i="41"/>
  <c r="BO322" i="41"/>
  <c r="BO162" i="41"/>
  <c r="CI193" i="41"/>
  <c r="CJ192" i="41"/>
  <c r="BO480" i="41"/>
  <c r="BO481" i="41"/>
  <c r="BO163" i="41"/>
  <c r="BO403" i="41"/>
  <c r="BO643" i="41"/>
  <c r="BO323" i="41"/>
  <c r="BO561" i="41"/>
  <c r="BO62" i="41"/>
  <c r="CI194" i="41"/>
  <c r="CJ193" i="41"/>
  <c r="BO243" i="41"/>
  <c r="BO644" i="41"/>
  <c r="BO404" i="41"/>
  <c r="BO562" i="41"/>
  <c r="BO164" i="41"/>
  <c r="BO324" i="41"/>
  <c r="BO244" i="41"/>
  <c r="CJ194" i="41"/>
  <c r="CI195" i="41"/>
  <c r="BO482" i="41"/>
  <c r="BO63" i="41"/>
  <c r="BO563" i="41"/>
  <c r="BO245" i="41"/>
  <c r="BO405" i="41"/>
  <c r="BO483" i="41"/>
  <c r="CJ195" i="41"/>
  <c r="CI196" i="41"/>
  <c r="BO645" i="41"/>
  <c r="BO325" i="41"/>
  <c r="BO64" i="41"/>
  <c r="BO165" i="41"/>
  <c r="BO166" i="41"/>
  <c r="BO326" i="41"/>
  <c r="BO406" i="41"/>
  <c r="BO564" i="41"/>
  <c r="CI197" i="41"/>
  <c r="CJ196" i="41"/>
  <c r="BO646" i="41"/>
  <c r="BO246" i="41"/>
  <c r="BO65" i="41"/>
  <c r="BO484" i="41"/>
  <c r="BO407" i="41"/>
  <c r="BO485" i="41"/>
  <c r="BO647" i="41"/>
  <c r="BO247" i="41"/>
  <c r="CI198" i="41"/>
  <c r="CJ197" i="41"/>
  <c r="BO327" i="41"/>
  <c r="BO565" i="41"/>
  <c r="BO167" i="41"/>
  <c r="BO66" i="41"/>
  <c r="BO248" i="41"/>
  <c r="BO168" i="41"/>
  <c r="BO648" i="41"/>
  <c r="BO486" i="41"/>
  <c r="BO566" i="41"/>
  <c r="BO67" i="41"/>
  <c r="BO328" i="41"/>
  <c r="CJ198" i="41"/>
  <c r="CI199" i="41"/>
  <c r="BO408" i="41"/>
  <c r="CJ199" i="41"/>
  <c r="CI200" i="41"/>
  <c r="BO487" i="41"/>
  <c r="BO649" i="41"/>
  <c r="BO68" i="41"/>
  <c r="BO169" i="41"/>
  <c r="BO329" i="41"/>
  <c r="BO409" i="41"/>
  <c r="BO249" i="41"/>
  <c r="BO567" i="41"/>
  <c r="BO170" i="41"/>
  <c r="BO69" i="41"/>
  <c r="BO410" i="41"/>
  <c r="BO488" i="41"/>
  <c r="BO568" i="41"/>
  <c r="BO250" i="41"/>
  <c r="BO330" i="41"/>
  <c r="CJ200" i="41"/>
  <c r="CI201" i="41"/>
  <c r="BO650" i="41"/>
  <c r="BO70" i="41"/>
  <c r="BO331" i="41"/>
  <c r="BO251" i="41"/>
  <c r="CI202" i="41"/>
  <c r="CJ201" i="41"/>
  <c r="BO489" i="41"/>
  <c r="BO651" i="41"/>
  <c r="BO411" i="41"/>
  <c r="BO569" i="41"/>
  <c r="BO171" i="41"/>
  <c r="BO412" i="41"/>
  <c r="CJ202" i="41"/>
  <c r="CI203" i="41"/>
  <c r="BO332" i="41"/>
  <c r="BO71" i="41"/>
  <c r="BO172" i="41"/>
  <c r="BO570" i="41"/>
  <c r="BO652" i="41"/>
  <c r="BO252" i="41"/>
  <c r="BO490" i="41"/>
  <c r="BO571" i="41"/>
  <c r="BO253" i="41"/>
  <c r="BO72" i="41"/>
  <c r="CJ203" i="41"/>
  <c r="CI204" i="41"/>
  <c r="BO173" i="41"/>
  <c r="BO653" i="41"/>
  <c r="BO333" i="41"/>
  <c r="BO491" i="41"/>
  <c r="BO413" i="41"/>
  <c r="BO492" i="41"/>
  <c r="CI205" i="41"/>
  <c r="CJ204" i="41"/>
  <c r="BO174" i="41"/>
  <c r="BO334" i="41"/>
  <c r="BO73" i="41"/>
  <c r="BO254" i="41"/>
  <c r="BO414" i="41"/>
  <c r="BO572" i="41"/>
  <c r="BO654" i="41"/>
  <c r="BO655" i="41"/>
  <c r="BO335" i="41"/>
  <c r="BO74" i="41"/>
  <c r="BO573" i="41"/>
  <c r="CJ205" i="41"/>
  <c r="CI206" i="41"/>
  <c r="BO493" i="41"/>
  <c r="BO415" i="41"/>
  <c r="BO255" i="41"/>
  <c r="BO175" i="41"/>
  <c r="BO76" i="41"/>
  <c r="BO77" i="41"/>
  <c r="BO75" i="41"/>
  <c r="BO257" i="41"/>
  <c r="BO256" i="41"/>
  <c r="BO258" i="41"/>
  <c r="BO336" i="41"/>
  <c r="BO338" i="41"/>
  <c r="BO337" i="41"/>
  <c r="BO576" i="41"/>
  <c r="BO574" i="41"/>
  <c r="BO575" i="41"/>
  <c r="BO418" i="41"/>
  <c r="BO417" i="41"/>
  <c r="BO416" i="41"/>
  <c r="BO495" i="41"/>
  <c r="BO494" i="41"/>
  <c r="BO496" i="41"/>
  <c r="BO178" i="41"/>
  <c r="BO177" i="41"/>
  <c r="BO176" i="41"/>
  <c r="CI207" i="41"/>
  <c r="CJ206" i="41"/>
  <c r="BO657" i="41"/>
  <c r="BO658" i="41"/>
  <c r="BO656" i="41"/>
  <c r="BQ388" i="41"/>
  <c r="BQ308" i="41"/>
  <c r="BQ47" i="41"/>
  <c r="BQ628" i="41"/>
  <c r="CJ207" i="41"/>
  <c r="CI208" i="41"/>
  <c r="BQ466" i="41"/>
  <c r="BQ148" i="41"/>
  <c r="BQ546" i="41"/>
  <c r="BQ228" i="41"/>
  <c r="BQ149" i="41"/>
  <c r="BQ629" i="41"/>
  <c r="BQ627" i="41"/>
  <c r="BQ545" i="41"/>
  <c r="BQ465" i="41"/>
  <c r="BQ307" i="41"/>
  <c r="BQ387" i="41"/>
  <c r="BQ227" i="41"/>
  <c r="BQ147" i="41"/>
  <c r="BQ46" i="41"/>
  <c r="BQ48" i="41"/>
  <c r="BQ389" i="41"/>
  <c r="BQ229" i="41"/>
  <c r="BQ309" i="41"/>
  <c r="BQ547" i="41"/>
  <c r="BQ467" i="41"/>
  <c r="CJ208" i="41"/>
  <c r="CI209" i="41"/>
  <c r="BQ49" i="41"/>
  <c r="CI210" i="41"/>
  <c r="CJ209" i="41"/>
  <c r="BQ310" i="41"/>
  <c r="BQ548" i="41"/>
  <c r="BQ630" i="41"/>
  <c r="BQ230" i="41"/>
  <c r="BQ150" i="41"/>
  <c r="BQ468" i="41"/>
  <c r="BQ390" i="41"/>
  <c r="BQ231" i="41"/>
  <c r="BQ549" i="41"/>
  <c r="BQ311" i="41"/>
  <c r="BQ151" i="41"/>
  <c r="BQ631" i="41"/>
  <c r="BQ391" i="41"/>
  <c r="CJ210" i="41"/>
  <c r="CI211" i="41"/>
  <c r="BQ469" i="41"/>
  <c r="BQ50" i="41"/>
  <c r="CJ211" i="41"/>
  <c r="CI212" i="41"/>
  <c r="BQ312" i="41"/>
  <c r="BQ470" i="41"/>
  <c r="BQ51" i="41"/>
  <c r="BQ392" i="41"/>
  <c r="BQ550" i="41"/>
  <c r="BQ152" i="41"/>
  <c r="BQ632" i="41"/>
  <c r="BQ232" i="41"/>
  <c r="BQ153" i="41"/>
  <c r="BQ551" i="41"/>
  <c r="BQ52" i="41"/>
  <c r="BQ313" i="41"/>
  <c r="BQ393" i="41"/>
  <c r="BQ233" i="41"/>
  <c r="CJ212" i="41"/>
  <c r="CI213" i="41"/>
  <c r="BQ633" i="41"/>
  <c r="BQ471" i="41"/>
  <c r="BQ53" i="41"/>
  <c r="BQ472" i="41"/>
  <c r="CJ213" i="41"/>
  <c r="CI214" i="41"/>
  <c r="BQ634" i="41"/>
  <c r="BQ552" i="41"/>
  <c r="BQ234" i="41"/>
  <c r="BQ154" i="41"/>
  <c r="BQ394" i="41"/>
  <c r="BQ314" i="41"/>
  <c r="CI215" i="41"/>
  <c r="CJ214" i="41"/>
  <c r="BQ235" i="41"/>
  <c r="BQ635" i="41"/>
  <c r="BQ395" i="41"/>
  <c r="BQ155" i="41"/>
  <c r="BQ315" i="41"/>
  <c r="BQ553" i="41"/>
  <c r="BQ473" i="41"/>
  <c r="BQ54" i="41"/>
  <c r="BQ474" i="41"/>
  <c r="BQ236" i="41"/>
  <c r="BQ156" i="41"/>
  <c r="BQ55" i="41"/>
  <c r="BQ554" i="41"/>
  <c r="BQ636" i="41"/>
  <c r="BQ396" i="41"/>
  <c r="BQ316" i="41"/>
  <c r="CJ215" i="41"/>
  <c r="CI216" i="41"/>
  <c r="BQ397" i="41"/>
  <c r="BQ157" i="41"/>
  <c r="BQ56" i="41"/>
  <c r="BQ637" i="41"/>
  <c r="BQ237" i="41"/>
  <c r="BQ317" i="41"/>
  <c r="CJ216" i="41"/>
  <c r="CI217" i="41"/>
  <c r="BQ555" i="41"/>
  <c r="BQ475" i="41"/>
  <c r="CJ217" i="41"/>
  <c r="CI218" i="41"/>
  <c r="BQ638" i="41"/>
  <c r="BQ57" i="41"/>
  <c r="BQ318" i="41"/>
  <c r="BQ158" i="41"/>
  <c r="BQ476" i="41"/>
  <c r="BQ238" i="41"/>
  <c r="BQ398" i="41"/>
  <c r="BQ556" i="41"/>
  <c r="BQ639" i="41"/>
  <c r="BQ557" i="41"/>
  <c r="BQ319" i="41"/>
  <c r="BQ239" i="41"/>
  <c r="BQ159" i="41"/>
  <c r="BQ399" i="41"/>
  <c r="CI219" i="41"/>
  <c r="CJ218" i="41"/>
  <c r="BQ477" i="41"/>
  <c r="BQ58" i="41"/>
  <c r="BQ240" i="41"/>
  <c r="BQ400" i="41"/>
  <c r="BQ558" i="41"/>
  <c r="BQ59" i="41"/>
  <c r="CJ219" i="41"/>
  <c r="CI220" i="41"/>
  <c r="BQ478" i="41"/>
  <c r="BQ160" i="41"/>
  <c r="BQ640" i="41"/>
  <c r="BQ320" i="41"/>
  <c r="CJ220" i="41"/>
  <c r="CI221" i="41"/>
  <c r="BQ401" i="41"/>
  <c r="BQ161" i="41"/>
  <c r="BQ241" i="41"/>
  <c r="BQ60" i="41"/>
  <c r="BQ641" i="41"/>
  <c r="BQ479" i="41"/>
  <c r="BQ321" i="41"/>
  <c r="BQ559" i="41"/>
  <c r="BQ242" i="41"/>
  <c r="BQ61" i="41"/>
  <c r="BQ402" i="41"/>
  <c r="BQ162" i="41"/>
  <c r="BQ480" i="41"/>
  <c r="BQ560" i="41"/>
  <c r="BQ642" i="41"/>
  <c r="CJ221" i="41"/>
  <c r="CI222" i="41"/>
  <c r="BQ322" i="41"/>
  <c r="BQ643" i="41"/>
  <c r="BQ403" i="41"/>
  <c r="BQ561" i="41"/>
  <c r="BQ62" i="41"/>
  <c r="BQ323" i="41"/>
  <c r="BQ243" i="41"/>
  <c r="BQ481" i="41"/>
  <c r="CJ222" i="41"/>
  <c r="CI223" i="41"/>
  <c r="BQ163" i="41"/>
  <c r="CJ223" i="41"/>
  <c r="CI224" i="41"/>
  <c r="BQ63" i="41"/>
  <c r="BQ482" i="41"/>
  <c r="BQ562" i="41"/>
  <c r="BQ404" i="41"/>
  <c r="BQ164" i="41"/>
  <c r="BQ244" i="41"/>
  <c r="BQ324" i="41"/>
  <c r="BQ644" i="41"/>
  <c r="BQ483" i="41"/>
  <c r="BQ325" i="41"/>
  <c r="BQ245" i="41"/>
  <c r="BQ405" i="41"/>
  <c r="BQ64" i="41"/>
  <c r="BQ645" i="41"/>
  <c r="BQ563" i="41"/>
  <c r="CJ224" i="41"/>
  <c r="CI225" i="41"/>
  <c r="BQ165" i="41"/>
  <c r="BQ564" i="41"/>
  <c r="BQ246" i="41"/>
  <c r="BQ166" i="41"/>
  <c r="BQ326" i="41"/>
  <c r="BQ406" i="41"/>
  <c r="BQ646" i="41"/>
  <c r="CJ225" i="41"/>
  <c r="CI226" i="41"/>
  <c r="BQ65" i="41"/>
  <c r="BQ484" i="41"/>
  <c r="BQ407" i="41"/>
  <c r="CI227" i="41"/>
  <c r="CJ226" i="41"/>
  <c r="BQ66" i="41"/>
  <c r="BQ327" i="41"/>
  <c r="BQ247" i="41"/>
  <c r="BQ647" i="41"/>
  <c r="BQ565" i="41"/>
  <c r="BQ485" i="41"/>
  <c r="BQ167" i="41"/>
  <c r="BQ328" i="41"/>
  <c r="BQ648" i="41"/>
  <c r="BQ408" i="41"/>
  <c r="BQ486" i="41"/>
  <c r="CI228" i="41"/>
  <c r="CJ227" i="41"/>
  <c r="BQ168" i="41"/>
  <c r="BQ566" i="41"/>
  <c r="BQ248" i="41"/>
  <c r="BQ67" i="41"/>
  <c r="BQ567" i="41"/>
  <c r="BQ409" i="41"/>
  <c r="CJ228" i="41"/>
  <c r="CI229" i="41"/>
  <c r="BQ649" i="41"/>
  <c r="BQ169" i="41"/>
  <c r="BQ68" i="41"/>
  <c r="BQ249" i="41"/>
  <c r="BQ329" i="41"/>
  <c r="BQ487" i="41"/>
  <c r="CJ229" i="41"/>
  <c r="CI230" i="41"/>
  <c r="BQ170" i="41"/>
  <c r="BQ330" i="41"/>
  <c r="BQ69" i="41"/>
  <c r="BQ488" i="41"/>
  <c r="BQ250" i="41"/>
  <c r="BQ650" i="41"/>
  <c r="BQ410" i="41"/>
  <c r="BQ568" i="41"/>
  <c r="BQ171" i="41"/>
  <c r="BQ651" i="41"/>
  <c r="BQ411" i="41"/>
  <c r="BQ251" i="41"/>
  <c r="BQ70" i="41"/>
  <c r="CI231" i="41"/>
  <c r="CJ230" i="41"/>
  <c r="BQ489" i="41"/>
  <c r="BQ569" i="41"/>
  <c r="BQ331" i="41"/>
  <c r="BQ252" i="41"/>
  <c r="BQ412" i="41"/>
  <c r="CI232" i="41"/>
  <c r="CJ231" i="41"/>
  <c r="BQ652" i="41"/>
  <c r="BQ570" i="41"/>
  <c r="BQ490" i="41"/>
  <c r="BQ332" i="41"/>
  <c r="BQ71" i="41"/>
  <c r="BQ172" i="41"/>
  <c r="CJ232" i="41"/>
  <c r="CI233" i="41"/>
  <c r="BQ173" i="41"/>
  <c r="BQ653" i="41"/>
  <c r="BQ491" i="41"/>
  <c r="BQ413" i="41"/>
  <c r="BQ253" i="41"/>
  <c r="BQ333" i="41"/>
  <c r="BQ571" i="41"/>
  <c r="BQ72" i="41"/>
  <c r="BQ572" i="41"/>
  <c r="BQ73" i="41"/>
  <c r="BQ414" i="41"/>
  <c r="BQ174" i="41"/>
  <c r="BQ492" i="41"/>
  <c r="BQ334" i="41"/>
  <c r="CJ233" i="41"/>
  <c r="CI234" i="41"/>
  <c r="BQ254" i="41"/>
  <c r="BQ654" i="41"/>
  <c r="CJ234" i="41"/>
  <c r="CI235" i="41"/>
  <c r="BQ415" i="41"/>
  <c r="BQ74" i="41"/>
  <c r="BQ335" i="41"/>
  <c r="BQ655" i="41"/>
  <c r="BQ493" i="41"/>
  <c r="BQ573" i="41"/>
  <c r="BQ255" i="41"/>
  <c r="BQ175" i="41"/>
  <c r="BQ495" i="41"/>
  <c r="BQ494" i="41"/>
  <c r="BQ496" i="41"/>
  <c r="BQ77" i="41"/>
  <c r="BQ75" i="41"/>
  <c r="BQ76" i="41"/>
  <c r="BQ417" i="41"/>
  <c r="BQ416" i="41"/>
  <c r="BQ418" i="41"/>
  <c r="BQ338" i="41"/>
  <c r="BQ337" i="41"/>
  <c r="BQ336" i="41"/>
  <c r="BQ256" i="41"/>
  <c r="BQ258" i="41"/>
  <c r="BQ257" i="41"/>
  <c r="BQ178" i="41"/>
  <c r="BQ177" i="41"/>
  <c r="BQ176" i="41"/>
  <c r="BQ658" i="41"/>
  <c r="BQ656" i="41"/>
  <c r="BQ657" i="41"/>
  <c r="CI236" i="41"/>
  <c r="CJ235" i="41"/>
  <c r="BQ576" i="41"/>
  <c r="BQ574" i="41"/>
  <c r="BQ575" i="41"/>
  <c r="BS47" i="41"/>
  <c r="BS628" i="41"/>
  <c r="CJ236" i="41"/>
  <c r="CI237" i="41"/>
  <c r="BS546" i="41"/>
  <c r="BS388" i="41"/>
  <c r="BS466" i="41"/>
  <c r="BS228" i="41"/>
  <c r="BS148" i="41"/>
  <c r="BS308" i="41"/>
  <c r="BS467" i="41"/>
  <c r="BS629" i="41"/>
  <c r="BS389" i="41"/>
  <c r="BS627" i="41"/>
  <c r="BS545" i="41"/>
  <c r="BS465" i="41"/>
  <c r="BS387" i="41"/>
  <c r="BS307" i="41"/>
  <c r="BS227" i="41"/>
  <c r="BS147" i="41"/>
  <c r="BS46" i="41"/>
  <c r="BS48" i="41"/>
  <c r="BS229" i="41"/>
  <c r="BS309" i="41"/>
  <c r="BS149" i="41"/>
  <c r="BS547" i="41"/>
  <c r="CJ237" i="41"/>
  <c r="CI238" i="41"/>
  <c r="BS150" i="41"/>
  <c r="BS390" i="41"/>
  <c r="BS548" i="41"/>
  <c r="BS49" i="41"/>
  <c r="BS310" i="41"/>
  <c r="BS630" i="41"/>
  <c r="CJ238" i="41"/>
  <c r="CI239" i="41"/>
  <c r="BS230" i="41"/>
  <c r="BS468" i="41"/>
  <c r="BS469" i="41"/>
  <c r="BS50" i="41"/>
  <c r="BS549" i="41"/>
  <c r="BS391" i="41"/>
  <c r="CI240" i="41"/>
  <c r="CJ239" i="41"/>
  <c r="BS631" i="41"/>
  <c r="BS231" i="41"/>
  <c r="BS311" i="41"/>
  <c r="BS151" i="41"/>
  <c r="BS152" i="41"/>
  <c r="BS312" i="41"/>
  <c r="CJ240" i="41"/>
  <c r="CI241" i="41"/>
  <c r="BS550" i="41"/>
  <c r="BS632" i="41"/>
  <c r="BS392" i="41"/>
  <c r="BS232" i="41"/>
  <c r="BS470" i="41"/>
  <c r="BS51" i="41"/>
  <c r="BS233" i="41"/>
  <c r="BS393" i="41"/>
  <c r="BS52" i="41"/>
  <c r="BS633" i="41"/>
  <c r="CJ241" i="41"/>
  <c r="CI242" i="41"/>
  <c r="BS471" i="41"/>
  <c r="BS551" i="41"/>
  <c r="BS313" i="41"/>
  <c r="BS153" i="41"/>
  <c r="BS154" i="41"/>
  <c r="BS634" i="41"/>
  <c r="BS53" i="41"/>
  <c r="BS394" i="41"/>
  <c r="BS552" i="41"/>
  <c r="BS314" i="41"/>
  <c r="BS472" i="41"/>
  <c r="CJ242" i="41"/>
  <c r="CI243" i="41"/>
  <c r="BS234" i="41"/>
  <c r="CI244" i="41"/>
  <c r="CJ243" i="41"/>
  <c r="BS473" i="41"/>
  <c r="BS54" i="41"/>
  <c r="BS235" i="41"/>
  <c r="BS315" i="41"/>
  <c r="BS635" i="41"/>
  <c r="BS155" i="41"/>
  <c r="BS395" i="41"/>
  <c r="BS553" i="41"/>
  <c r="BS236" i="41"/>
  <c r="BS474" i="41"/>
  <c r="BS554" i="41"/>
  <c r="BS636" i="41"/>
  <c r="BS55" i="41"/>
  <c r="BS396" i="41"/>
  <c r="BS156" i="41"/>
  <c r="BS316" i="41"/>
  <c r="CJ244" i="41"/>
  <c r="CI245" i="41"/>
  <c r="BS317" i="41"/>
  <c r="BS157" i="41"/>
  <c r="BS475" i="41"/>
  <c r="BS397" i="41"/>
  <c r="CJ245" i="41"/>
  <c r="CI246" i="41"/>
  <c r="BS637" i="41"/>
  <c r="BS555" i="41"/>
  <c r="BS56" i="41"/>
  <c r="BS237" i="41"/>
  <c r="BS556" i="41"/>
  <c r="BS158" i="41"/>
  <c r="BS476" i="41"/>
  <c r="BS238" i="41"/>
  <c r="BS638" i="41"/>
  <c r="CI247" i="41"/>
  <c r="CJ246" i="41"/>
  <c r="BS318" i="41"/>
  <c r="BS57" i="41"/>
  <c r="BS398" i="41"/>
  <c r="BS239" i="41"/>
  <c r="BS477" i="41"/>
  <c r="BS399" i="41"/>
  <c r="CI248" i="41"/>
  <c r="CJ247" i="41"/>
  <c r="BS557" i="41"/>
  <c r="BS159" i="41"/>
  <c r="BS58" i="41"/>
  <c r="BS319" i="41"/>
  <c r="BS639" i="41"/>
  <c r="BS160" i="41"/>
  <c r="BS558" i="41"/>
  <c r="BS400" i="41"/>
  <c r="BS320" i="41"/>
  <c r="CJ248" i="41"/>
  <c r="CI249" i="41"/>
  <c r="BS478" i="41"/>
  <c r="BS240" i="41"/>
  <c r="BS640" i="41"/>
  <c r="BS59" i="41"/>
  <c r="BS241" i="41"/>
  <c r="BS60" i="41"/>
  <c r="BS321" i="41"/>
  <c r="BS559" i="41"/>
  <c r="BS479" i="41"/>
  <c r="BS401" i="41"/>
  <c r="BS161" i="41"/>
  <c r="BS641" i="41"/>
  <c r="CJ249" i="41"/>
  <c r="CI250" i="41"/>
  <c r="BS642" i="41"/>
  <c r="BS560" i="41"/>
  <c r="CJ250" i="41"/>
  <c r="CI251" i="41"/>
  <c r="BS480" i="41"/>
  <c r="BS242" i="41"/>
  <c r="BS162" i="41"/>
  <c r="BS322" i="41"/>
  <c r="BS402" i="41"/>
  <c r="BS61" i="41"/>
  <c r="BS243" i="41"/>
  <c r="BS481" i="41"/>
  <c r="CI252" i="41"/>
  <c r="CJ251" i="41"/>
  <c r="BS403" i="41"/>
  <c r="BS561" i="41"/>
  <c r="BS323" i="41"/>
  <c r="BS62" i="41"/>
  <c r="BS163" i="41"/>
  <c r="BS643" i="41"/>
  <c r="BS644" i="41"/>
  <c r="BS63" i="41"/>
  <c r="BS404" i="41"/>
  <c r="CI253" i="41"/>
  <c r="CJ252" i="41"/>
  <c r="BS482" i="41"/>
  <c r="BS324" i="41"/>
  <c r="BS164" i="41"/>
  <c r="BS562" i="41"/>
  <c r="BS244" i="41"/>
  <c r="BS165" i="41"/>
  <c r="BS405" i="41"/>
  <c r="BS64" i="41"/>
  <c r="BS325" i="41"/>
  <c r="BS563" i="41"/>
  <c r="CJ253" i="41"/>
  <c r="CI254" i="41"/>
  <c r="BS245" i="41"/>
  <c r="BS483" i="41"/>
  <c r="BS645" i="41"/>
  <c r="BS326" i="41"/>
  <c r="BS65" i="41"/>
  <c r="BS646" i="41"/>
  <c r="CI255" i="41"/>
  <c r="CJ254" i="41"/>
  <c r="BS564" i="41"/>
  <c r="BS406" i="41"/>
  <c r="BS166" i="41"/>
  <c r="BS484" i="41"/>
  <c r="BS246" i="41"/>
  <c r="BS66" i="41"/>
  <c r="BS327" i="41"/>
  <c r="BS247" i="41"/>
  <c r="BS485" i="41"/>
  <c r="CJ255" i="41"/>
  <c r="CI256" i="41"/>
  <c r="BS167" i="41"/>
  <c r="BS407" i="41"/>
  <c r="BS565" i="41"/>
  <c r="BS647" i="41"/>
  <c r="BS248" i="41"/>
  <c r="BS328" i="41"/>
  <c r="BS486" i="41"/>
  <c r="BS566" i="41"/>
  <c r="BS408" i="41"/>
  <c r="BS168" i="41"/>
  <c r="BS648" i="41"/>
  <c r="CI257" i="41"/>
  <c r="CJ256" i="41"/>
  <c r="BS67" i="41"/>
  <c r="CJ257" i="41"/>
  <c r="CI258" i="41"/>
  <c r="BS649" i="41"/>
  <c r="BS329" i="41"/>
  <c r="BS487" i="41"/>
  <c r="BS68" i="41"/>
  <c r="BS409" i="41"/>
  <c r="BS249" i="41"/>
  <c r="BS169" i="41"/>
  <c r="BS567" i="41"/>
  <c r="BS170" i="41"/>
  <c r="BS69" i="41"/>
  <c r="BS330" i="41"/>
  <c r="BS250" i="41"/>
  <c r="CI259" i="41"/>
  <c r="CJ258" i="41"/>
  <c r="BS488" i="41"/>
  <c r="BS568" i="41"/>
  <c r="BS650" i="41"/>
  <c r="BS410" i="41"/>
  <c r="BS251" i="41"/>
  <c r="BS651" i="41"/>
  <c r="BS331" i="41"/>
  <c r="BS489" i="41"/>
  <c r="BS171" i="41"/>
  <c r="BS569" i="41"/>
  <c r="BS70" i="41"/>
  <c r="BS411" i="41"/>
  <c r="CJ259" i="41"/>
  <c r="CI260" i="41"/>
  <c r="BS332" i="41"/>
  <c r="BS71" i="41"/>
  <c r="BS570" i="41"/>
  <c r="BS652" i="41"/>
  <c r="BS412" i="41"/>
  <c r="CJ260" i="41"/>
  <c r="CI261" i="41"/>
  <c r="BS172" i="41"/>
  <c r="BS252" i="41"/>
  <c r="BS490" i="41"/>
  <c r="BS253" i="41"/>
  <c r="BS571" i="41"/>
  <c r="BS173" i="41"/>
  <c r="CI262" i="41"/>
  <c r="CJ261" i="41"/>
  <c r="BS72" i="41"/>
  <c r="BS491" i="41"/>
  <c r="BS653" i="41"/>
  <c r="BS413" i="41"/>
  <c r="BS333" i="41"/>
  <c r="BS414" i="41"/>
  <c r="BS174" i="41"/>
  <c r="BS334" i="41"/>
  <c r="BS572" i="41"/>
  <c r="BS654" i="41"/>
  <c r="BS73" i="41"/>
  <c r="BS254" i="41"/>
  <c r="CI263" i="41"/>
  <c r="CJ262" i="41"/>
  <c r="BS492" i="41"/>
  <c r="BS255" i="41"/>
  <c r="BS573" i="41"/>
  <c r="BS335" i="41"/>
  <c r="BS175" i="41"/>
  <c r="BS493" i="41"/>
  <c r="BS74" i="41"/>
  <c r="BS415" i="41"/>
  <c r="CJ263" i="41"/>
  <c r="CI264" i="41"/>
  <c r="BS655" i="41"/>
  <c r="BS75" i="41"/>
  <c r="BS76" i="41"/>
  <c r="BS77" i="41"/>
  <c r="BS337" i="41"/>
  <c r="BS338" i="41"/>
  <c r="BS336" i="41"/>
  <c r="BS495" i="41"/>
  <c r="BS496" i="41"/>
  <c r="BS494" i="41"/>
  <c r="BS257" i="41"/>
  <c r="BS256" i="41"/>
  <c r="BS258" i="41"/>
  <c r="BS658" i="41"/>
  <c r="BS656" i="41"/>
  <c r="BS657" i="41"/>
  <c r="BS416" i="41"/>
  <c r="BS418" i="41"/>
  <c r="BS417" i="41"/>
  <c r="BS575" i="41"/>
  <c r="BS574" i="41"/>
  <c r="BS576" i="41"/>
  <c r="CJ264" i="41"/>
  <c r="CI265" i="41"/>
  <c r="BS178" i="41"/>
  <c r="BS177" i="41"/>
  <c r="BS176" i="41"/>
  <c r="BU148" i="41"/>
  <c r="BU308" i="41"/>
  <c r="CI266" i="41"/>
  <c r="CJ265" i="41"/>
  <c r="BU228" i="41"/>
  <c r="BU388" i="41"/>
  <c r="BU466" i="41"/>
  <c r="BU546" i="41"/>
  <c r="BU628" i="41"/>
  <c r="BU47" i="41"/>
  <c r="BU467" i="41"/>
  <c r="BU229" i="41"/>
  <c r="BU149" i="41"/>
  <c r="BU629" i="41"/>
  <c r="BU389" i="41"/>
  <c r="CI267" i="41"/>
  <c r="CJ266" i="41"/>
  <c r="BU627" i="41"/>
  <c r="BU545" i="41"/>
  <c r="BU465" i="41"/>
  <c r="BU387" i="41"/>
  <c r="BU307" i="41"/>
  <c r="BU227" i="41"/>
  <c r="BU147" i="41"/>
  <c r="BU48" i="41"/>
  <c r="BU46" i="41"/>
  <c r="BU547" i="41"/>
  <c r="BU309" i="41"/>
  <c r="BU310" i="41"/>
  <c r="BU49" i="41"/>
  <c r="BU630" i="41"/>
  <c r="BU150" i="41"/>
  <c r="CJ267" i="41"/>
  <c r="CI268" i="41"/>
  <c r="BU230" i="41"/>
  <c r="BU548" i="41"/>
  <c r="BU390" i="41"/>
  <c r="BU468" i="41"/>
  <c r="BU151" i="41"/>
  <c r="BU631" i="41"/>
  <c r="BU50" i="41"/>
  <c r="BU469" i="41"/>
  <c r="CJ268" i="41"/>
  <c r="CI269" i="41"/>
  <c r="BU231" i="41"/>
  <c r="BU391" i="41"/>
  <c r="BU549" i="41"/>
  <c r="BU311" i="41"/>
  <c r="BU392" i="41"/>
  <c r="BU550" i="41"/>
  <c r="BU51" i="41"/>
  <c r="CI270" i="41"/>
  <c r="CJ269" i="41"/>
  <c r="BU632" i="41"/>
  <c r="BU312" i="41"/>
  <c r="BU232" i="41"/>
  <c r="BU470" i="41"/>
  <c r="BU152" i="41"/>
  <c r="CJ270" i="41"/>
  <c r="CI271" i="41"/>
  <c r="BU153" i="41"/>
  <c r="BU52" i="41"/>
  <c r="BU233" i="41"/>
  <c r="BU551" i="41"/>
  <c r="BU393" i="41"/>
  <c r="BU313" i="41"/>
  <c r="BU471" i="41"/>
  <c r="BU633" i="41"/>
  <c r="BU314" i="41"/>
  <c r="BU154" i="41"/>
  <c r="BU552" i="41"/>
  <c r="BU634" i="41"/>
  <c r="CJ271" i="41"/>
  <c r="CI272" i="41"/>
  <c r="BU472" i="41"/>
  <c r="BU394" i="41"/>
  <c r="BU234" i="41"/>
  <c r="BU53" i="41"/>
  <c r="BU395" i="41"/>
  <c r="BU473" i="41"/>
  <c r="BU553" i="41"/>
  <c r="BU635" i="41"/>
  <c r="BU54" i="41"/>
  <c r="BU155" i="41"/>
  <c r="BU235" i="41"/>
  <c r="CJ272" i="41"/>
  <c r="CI273" i="41"/>
  <c r="BU315" i="41"/>
  <c r="BU156" i="41"/>
  <c r="BU474" i="41"/>
  <c r="BU316" i="41"/>
  <c r="BU236" i="41"/>
  <c r="BU554" i="41"/>
  <c r="BU55" i="41"/>
  <c r="BU396" i="41"/>
  <c r="CI274" i="41"/>
  <c r="CJ273" i="41"/>
  <c r="BU636" i="41"/>
  <c r="BU237" i="41"/>
  <c r="BU317" i="41"/>
  <c r="BU397" i="41"/>
  <c r="BU56" i="41"/>
  <c r="BU475" i="41"/>
  <c r="CJ274" i="41"/>
  <c r="CI275" i="41"/>
  <c r="BU157" i="41"/>
  <c r="BU637" i="41"/>
  <c r="BU555" i="41"/>
  <c r="BU476" i="41"/>
  <c r="BU158" i="41"/>
  <c r="BU318" i="41"/>
  <c r="BU57" i="41"/>
  <c r="BU638" i="41"/>
  <c r="BU238" i="41"/>
  <c r="BU398" i="41"/>
  <c r="BU556" i="41"/>
  <c r="CJ275" i="41"/>
  <c r="CI276" i="41"/>
  <c r="BU319" i="41"/>
  <c r="BU557" i="41"/>
  <c r="BU399" i="41"/>
  <c r="BU58" i="41"/>
  <c r="CJ276" i="41"/>
  <c r="CI277" i="41"/>
  <c r="BU639" i="41"/>
  <c r="BU477" i="41"/>
  <c r="BU239" i="41"/>
  <c r="BU159" i="41"/>
  <c r="BU240" i="41"/>
  <c r="BU400" i="41"/>
  <c r="BU558" i="41"/>
  <c r="BU59" i="41"/>
  <c r="BU478" i="41"/>
  <c r="BU640" i="41"/>
  <c r="BU160" i="41"/>
  <c r="CI278" i="41"/>
  <c r="CJ277" i="41"/>
  <c r="BU320" i="41"/>
  <c r="BU161" i="41"/>
  <c r="BU60" i="41"/>
  <c r="BU641" i="41"/>
  <c r="BU401" i="41"/>
  <c r="BU321" i="41"/>
  <c r="BU479" i="41"/>
  <c r="BU241" i="41"/>
  <c r="BU559" i="41"/>
  <c r="CJ278" i="41"/>
  <c r="CI279" i="41"/>
  <c r="BU560" i="41"/>
  <c r="BU642" i="41"/>
  <c r="BU242" i="41"/>
  <c r="BU480" i="41"/>
  <c r="BU61" i="41"/>
  <c r="BU402" i="41"/>
  <c r="CJ279" i="41"/>
  <c r="CI280" i="41"/>
  <c r="BU322" i="41"/>
  <c r="BU162" i="41"/>
  <c r="CI281" i="41"/>
  <c r="CJ280" i="41"/>
  <c r="BU481" i="41"/>
  <c r="BU163" i="41"/>
  <c r="BU403" i="41"/>
  <c r="BU643" i="41"/>
  <c r="BU243" i="41"/>
  <c r="BU62" i="41"/>
  <c r="BU561" i="41"/>
  <c r="BU323" i="41"/>
  <c r="BU562" i="41"/>
  <c r="BU404" i="41"/>
  <c r="BU63" i="41"/>
  <c r="BU644" i="41"/>
  <c r="BU164" i="41"/>
  <c r="BU324" i="41"/>
  <c r="BU244" i="41"/>
  <c r="BU482" i="41"/>
  <c r="CJ281" i="41"/>
  <c r="CI282" i="41"/>
  <c r="BU245" i="41"/>
  <c r="BU64" i="41"/>
  <c r="BU325" i="41"/>
  <c r="BU405" i="41"/>
  <c r="BU483" i="41"/>
  <c r="CI283" i="41"/>
  <c r="CJ282" i="41"/>
  <c r="BU165" i="41"/>
  <c r="BU645" i="41"/>
  <c r="BU563" i="41"/>
  <c r="BU326" i="41"/>
  <c r="BU564" i="41"/>
  <c r="BU406" i="41"/>
  <c r="BU166" i="41"/>
  <c r="CJ283" i="41"/>
  <c r="CI284" i="41"/>
  <c r="BU65" i="41"/>
  <c r="BU646" i="41"/>
  <c r="BU246" i="41"/>
  <c r="BU484" i="41"/>
  <c r="BU167" i="41"/>
  <c r="BU647" i="41"/>
  <c r="BU407" i="41"/>
  <c r="BU565" i="41"/>
  <c r="CI285" i="41"/>
  <c r="CJ284" i="41"/>
  <c r="BU327" i="41"/>
  <c r="BU485" i="41"/>
  <c r="BU66" i="41"/>
  <c r="BU247" i="41"/>
  <c r="BU566" i="41"/>
  <c r="BU328" i="41"/>
  <c r="BU408" i="41"/>
  <c r="BU648" i="41"/>
  <c r="BU248" i="41"/>
  <c r="BU168" i="41"/>
  <c r="BU67" i="41"/>
  <c r="BU486" i="41"/>
  <c r="CJ285" i="41"/>
  <c r="CI286" i="41"/>
  <c r="BU649" i="41"/>
  <c r="BU68" i="41"/>
  <c r="BU409" i="41"/>
  <c r="BU169" i="41"/>
  <c r="BU329" i="41"/>
  <c r="BU487" i="41"/>
  <c r="CI287" i="41"/>
  <c r="CJ286" i="41"/>
  <c r="BU249" i="41"/>
  <c r="BU567" i="41"/>
  <c r="BU250" i="41"/>
  <c r="CI288" i="41"/>
  <c r="CJ287" i="41"/>
  <c r="BU410" i="41"/>
  <c r="BU488" i="41"/>
  <c r="BU69" i="41"/>
  <c r="BU170" i="41"/>
  <c r="BU650" i="41"/>
  <c r="BU568" i="41"/>
  <c r="BU330" i="41"/>
  <c r="BU171" i="41"/>
  <c r="BU569" i="41"/>
  <c r="BU651" i="41"/>
  <c r="BU489" i="41"/>
  <c r="CJ288" i="41"/>
  <c r="CI289" i="41"/>
  <c r="BU251" i="41"/>
  <c r="BU70" i="41"/>
  <c r="BU331" i="41"/>
  <c r="BU411" i="41"/>
  <c r="BU71" i="41"/>
  <c r="BU652" i="41"/>
  <c r="BU570" i="41"/>
  <c r="BU490" i="41"/>
  <c r="BU252" i="41"/>
  <c r="CJ289" i="41"/>
  <c r="CI290" i="41"/>
  <c r="BU172" i="41"/>
  <c r="BU412" i="41"/>
  <c r="BU332" i="41"/>
  <c r="BU491" i="41"/>
  <c r="BU413" i="41"/>
  <c r="BU173" i="41"/>
  <c r="BU571" i="41"/>
  <c r="CI291" i="41"/>
  <c r="CJ290" i="41"/>
  <c r="BU653" i="41"/>
  <c r="BU253" i="41"/>
  <c r="BU333" i="41"/>
  <c r="BU72" i="41"/>
  <c r="BU174" i="41"/>
  <c r="BU254" i="41"/>
  <c r="BU414" i="41"/>
  <c r="CI292" i="41"/>
  <c r="CJ291" i="41"/>
  <c r="BU492" i="41"/>
  <c r="BU73" i="41"/>
  <c r="BU654" i="41"/>
  <c r="BU572" i="41"/>
  <c r="BU334" i="41"/>
  <c r="BU74" i="41"/>
  <c r="CI293" i="41"/>
  <c r="CJ292" i="41"/>
  <c r="BU573" i="41"/>
  <c r="BU493" i="41"/>
  <c r="BU415" i="41"/>
  <c r="BU255" i="41"/>
  <c r="BU175" i="41"/>
  <c r="BU335" i="41"/>
  <c r="BU655" i="41"/>
  <c r="BU337" i="41"/>
  <c r="BU336" i="41"/>
  <c r="BU338" i="41"/>
  <c r="BU178" i="41"/>
  <c r="BU177" i="41"/>
  <c r="BU176" i="41"/>
  <c r="BU417" i="41"/>
  <c r="BU416" i="41"/>
  <c r="BU418" i="41"/>
  <c r="BU494" i="41"/>
  <c r="BU496" i="41"/>
  <c r="BU495" i="41"/>
  <c r="CJ293" i="41"/>
  <c r="CI294" i="41"/>
  <c r="BU575" i="41"/>
  <c r="BU576" i="41"/>
  <c r="BU574" i="41"/>
  <c r="BU656" i="41"/>
  <c r="BU657" i="41"/>
  <c r="BU658" i="41"/>
  <c r="BU258" i="41"/>
  <c r="BU256" i="41"/>
  <c r="BU257" i="41"/>
  <c r="BU75" i="41"/>
  <c r="BU76" i="41"/>
  <c r="BU77" i="41"/>
  <c r="BW148" i="41"/>
  <c r="BW466" i="41"/>
  <c r="BW47" i="41"/>
  <c r="BW546" i="41"/>
  <c r="BW308" i="41"/>
  <c r="BW628" i="41"/>
  <c r="CJ294" i="41"/>
  <c r="CI295" i="41"/>
  <c r="BW388" i="41"/>
  <c r="BW228" i="41"/>
  <c r="BW309" i="41"/>
  <c r="BW389" i="41"/>
  <c r="BW467" i="41"/>
  <c r="BW229" i="41"/>
  <c r="BW149" i="41"/>
  <c r="CI296" i="41"/>
  <c r="CJ295" i="41"/>
  <c r="BW547" i="41"/>
  <c r="BW629" i="41"/>
  <c r="BW627" i="41"/>
  <c r="BW545" i="41"/>
  <c r="BW465" i="41"/>
  <c r="BW387" i="41"/>
  <c r="BW307" i="41"/>
  <c r="BW227" i="41"/>
  <c r="BW147" i="41"/>
  <c r="BW48" i="41"/>
  <c r="BW46" i="41"/>
  <c r="BW630" i="41"/>
  <c r="BW468" i="41"/>
  <c r="CJ296" i="41"/>
  <c r="CI297" i="41"/>
  <c r="BW310" i="41"/>
  <c r="BW548" i="41"/>
  <c r="BW150" i="41"/>
  <c r="BW390" i="41"/>
  <c r="BW49" i="41"/>
  <c r="BW230" i="41"/>
  <c r="CJ297" i="41"/>
  <c r="CI298" i="41"/>
  <c r="BW231" i="41"/>
  <c r="BW469" i="41"/>
  <c r="BW50" i="41"/>
  <c r="BW151" i="41"/>
  <c r="BW549" i="41"/>
  <c r="BW311" i="41"/>
  <c r="BW631" i="41"/>
  <c r="BW391" i="41"/>
  <c r="BW51" i="41"/>
  <c r="BW392" i="41"/>
  <c r="BW312" i="41"/>
  <c r="BW470" i="41"/>
  <c r="BW232" i="41"/>
  <c r="BW550" i="41"/>
  <c r="BW632" i="41"/>
  <c r="BW152" i="41"/>
  <c r="CJ298" i="41"/>
  <c r="CI299" i="41"/>
  <c r="BW153" i="41"/>
  <c r="BW313" i="41"/>
  <c r="BW633" i="41"/>
  <c r="BW393" i="41"/>
  <c r="BW551" i="41"/>
  <c r="BW471" i="41"/>
  <c r="CI300" i="41"/>
  <c r="CJ299" i="41"/>
  <c r="BW233" i="41"/>
  <c r="BW52" i="41"/>
  <c r="BW394" i="41"/>
  <c r="BW53" i="41"/>
  <c r="BW634" i="41"/>
  <c r="BW472" i="41"/>
  <c r="BW314" i="41"/>
  <c r="BW552" i="41"/>
  <c r="BW154" i="41"/>
  <c r="CJ300" i="41"/>
  <c r="CI301" i="41"/>
  <c r="BW234" i="41"/>
  <c r="BW235" i="41"/>
  <c r="BW473" i="41"/>
  <c r="BW54" i="41"/>
  <c r="BW395" i="41"/>
  <c r="BW155" i="41"/>
  <c r="BW635" i="41"/>
  <c r="BW553" i="41"/>
  <c r="BW315" i="41"/>
  <c r="CJ301" i="41"/>
  <c r="CI302" i="41"/>
  <c r="BW636" i="41"/>
  <c r="BW55" i="41"/>
  <c r="BW474" i="41"/>
  <c r="BW156" i="41"/>
  <c r="BW236" i="41"/>
  <c r="BW316" i="41"/>
  <c r="BW554" i="41"/>
  <c r="CJ302" i="41"/>
  <c r="CI303" i="41"/>
  <c r="BW396" i="41"/>
  <c r="BW397" i="41"/>
  <c r="BW555" i="41"/>
  <c r="BW317" i="41"/>
  <c r="BW475" i="41"/>
  <c r="BW237" i="41"/>
  <c r="BW56" i="41"/>
  <c r="CJ303" i="41"/>
  <c r="CI304" i="41"/>
  <c r="BW637" i="41"/>
  <c r="BW157" i="41"/>
  <c r="BW638" i="41"/>
  <c r="CJ304" i="41"/>
  <c r="CI305" i="41"/>
  <c r="BW238" i="41"/>
  <c r="BW556" i="41"/>
  <c r="BW158" i="41"/>
  <c r="BW476" i="41"/>
  <c r="BW398" i="41"/>
  <c r="BW57" i="41"/>
  <c r="BW318" i="41"/>
  <c r="BW399" i="41"/>
  <c r="BW319" i="41"/>
  <c r="BW557" i="41"/>
  <c r="CJ305" i="41"/>
  <c r="CI306" i="41"/>
  <c r="BW239" i="41"/>
  <c r="BW58" i="41"/>
  <c r="BW477" i="41"/>
  <c r="BW159" i="41"/>
  <c r="BW639" i="41"/>
  <c r="BW160" i="41"/>
  <c r="BW478" i="41"/>
  <c r="BW640" i="41"/>
  <c r="BW240" i="41"/>
  <c r="CJ306" i="41"/>
  <c r="CI307" i="41"/>
  <c r="BW558" i="41"/>
  <c r="BW320" i="41"/>
  <c r="BW59" i="41"/>
  <c r="BW400" i="41"/>
  <c r="BW321" i="41"/>
  <c r="BW241" i="41"/>
  <c r="BW641" i="41"/>
  <c r="BW479" i="41"/>
  <c r="BW559" i="41"/>
  <c r="BW401" i="41"/>
  <c r="CJ307" i="41"/>
  <c r="CI308" i="41"/>
  <c r="BW161" i="41"/>
  <c r="BW60" i="41"/>
  <c r="BW642" i="41"/>
  <c r="BW242" i="41"/>
  <c r="BW480" i="41"/>
  <c r="BW402" i="41"/>
  <c r="BW61" i="41"/>
  <c r="BW322" i="41"/>
  <c r="CI309" i="41"/>
  <c r="CJ308" i="41"/>
  <c r="BW162" i="41"/>
  <c r="BW560" i="41"/>
  <c r="BW323" i="41"/>
  <c r="BW62" i="41"/>
  <c r="BW243" i="41"/>
  <c r="BW403" i="41"/>
  <c r="BW561" i="41"/>
  <c r="BW643" i="41"/>
  <c r="BW481" i="41"/>
  <c r="BW163" i="41"/>
  <c r="CJ309" i="41"/>
  <c r="CI310" i="41"/>
  <c r="BW164" i="41"/>
  <c r="BW482" i="41"/>
  <c r="BW244" i="41"/>
  <c r="BW404" i="41"/>
  <c r="BW644" i="41"/>
  <c r="CJ310" i="41"/>
  <c r="CI311" i="41"/>
  <c r="BW562" i="41"/>
  <c r="BW324" i="41"/>
  <c r="BW63" i="41"/>
  <c r="BW325" i="41"/>
  <c r="BW245" i="41"/>
  <c r="CJ311" i="41"/>
  <c r="CI312" i="41"/>
  <c r="BW483" i="41"/>
  <c r="BW64" i="41"/>
  <c r="BW405" i="41"/>
  <c r="BW563" i="41"/>
  <c r="BW645" i="41"/>
  <c r="BW165" i="41"/>
  <c r="BW65" i="41"/>
  <c r="BW484" i="41"/>
  <c r="CI313" i="41"/>
  <c r="CJ312" i="41"/>
  <c r="BW166" i="41"/>
  <c r="BW406" i="41"/>
  <c r="BW246" i="41"/>
  <c r="BW646" i="41"/>
  <c r="BW326" i="41"/>
  <c r="BW564" i="41"/>
  <c r="BW647" i="41"/>
  <c r="BW565" i="41"/>
  <c r="CJ313" i="41"/>
  <c r="CI314" i="41"/>
  <c r="BW485" i="41"/>
  <c r="BW167" i="41"/>
  <c r="BW327" i="41"/>
  <c r="BW247" i="41"/>
  <c r="BW407" i="41"/>
  <c r="BW66" i="41"/>
  <c r="CJ314" i="41"/>
  <c r="CI315" i="41"/>
  <c r="BW566" i="41"/>
  <c r="BW67" i="41"/>
  <c r="BW328" i="41"/>
  <c r="BW408" i="41"/>
  <c r="BW248" i="41"/>
  <c r="BW168" i="41"/>
  <c r="BW486" i="41"/>
  <c r="BW648" i="41"/>
  <c r="BW487" i="41"/>
  <c r="BW649" i="41"/>
  <c r="BW169" i="41"/>
  <c r="BW329" i="41"/>
  <c r="BW249" i="41"/>
  <c r="BW68" i="41"/>
  <c r="BW567" i="41"/>
  <c r="CJ315" i="41"/>
  <c r="CI316" i="41"/>
  <c r="BW409" i="41"/>
  <c r="CI317" i="41"/>
  <c r="CJ316" i="41"/>
  <c r="BW330" i="41"/>
  <c r="BW568" i="41"/>
  <c r="BW170" i="41"/>
  <c r="BW410" i="41"/>
  <c r="BW69" i="41"/>
  <c r="BW650" i="41"/>
  <c r="BW250" i="41"/>
  <c r="BW488" i="41"/>
  <c r="BW331" i="41"/>
  <c r="BW411" i="41"/>
  <c r="BW251" i="41"/>
  <c r="BW171" i="41"/>
  <c r="BW70" i="41"/>
  <c r="BW651" i="41"/>
  <c r="BW489" i="41"/>
  <c r="BW569" i="41"/>
  <c r="CJ317" i="41"/>
  <c r="CI318" i="41"/>
  <c r="BW172" i="41"/>
  <c r="BW490" i="41"/>
  <c r="BW252" i="41"/>
  <c r="BW652" i="41"/>
  <c r="BW412" i="41"/>
  <c r="BW570" i="41"/>
  <c r="CJ318" i="41"/>
  <c r="CI319" i="41"/>
  <c r="BW71" i="41"/>
  <c r="BW332" i="41"/>
  <c r="BW653" i="41"/>
  <c r="CJ319" i="41"/>
  <c r="CI320" i="41"/>
  <c r="BW253" i="41"/>
  <c r="BW72" i="41"/>
  <c r="BW333" i="41"/>
  <c r="BW571" i="41"/>
  <c r="BW491" i="41"/>
  <c r="BW173" i="41"/>
  <c r="BW413" i="41"/>
  <c r="BW414" i="41"/>
  <c r="BW572" i="41"/>
  <c r="BW254" i="41"/>
  <c r="CJ320" i="41"/>
  <c r="CI321" i="41"/>
  <c r="BW334" i="41"/>
  <c r="BW174" i="41"/>
  <c r="BW73" i="41"/>
  <c r="BW492" i="41"/>
  <c r="BW654" i="41"/>
  <c r="CJ321" i="41"/>
  <c r="CI322" i="41"/>
  <c r="BW175" i="41"/>
  <c r="BW255" i="41"/>
  <c r="BW573" i="41"/>
  <c r="BW493" i="41"/>
  <c r="BW335" i="41"/>
  <c r="BW655" i="41"/>
  <c r="BW74" i="41"/>
  <c r="BW415" i="41"/>
  <c r="BW496" i="41"/>
  <c r="BW495" i="41"/>
  <c r="BW494" i="41"/>
  <c r="BW258" i="41"/>
  <c r="BW257" i="41"/>
  <c r="BW256" i="41"/>
  <c r="BW76" i="41"/>
  <c r="BW77" i="41"/>
  <c r="BW75" i="41"/>
  <c r="BW178" i="41"/>
  <c r="BW177" i="41"/>
  <c r="BW176" i="41"/>
  <c r="BW574" i="41"/>
  <c r="BW576" i="41"/>
  <c r="BW575" i="41"/>
  <c r="BW418" i="41"/>
  <c r="BW417" i="41"/>
  <c r="BW416" i="41"/>
  <c r="BW657" i="41"/>
  <c r="BW656" i="41"/>
  <c r="BW658" i="41"/>
  <c r="CJ322" i="41"/>
  <c r="CI323" i="41"/>
  <c r="BW336" i="41"/>
  <c r="BW338" i="41"/>
  <c r="BW337" i="41"/>
  <c r="BY308" i="41"/>
  <c r="BY388" i="41"/>
  <c r="BY148" i="41"/>
  <c r="BY228" i="41"/>
  <c r="CI324" i="41"/>
  <c r="CJ323" i="41"/>
  <c r="BY466" i="41"/>
  <c r="BY47" i="41"/>
  <c r="BY628" i="41"/>
  <c r="BY546" i="41"/>
  <c r="BY389" i="41"/>
  <c r="BY629" i="41"/>
  <c r="BY309" i="41"/>
  <c r="CJ324" i="41"/>
  <c r="CI325" i="41"/>
  <c r="BY627" i="41"/>
  <c r="BY545" i="41"/>
  <c r="BY465" i="41"/>
  <c r="BY387" i="41"/>
  <c r="BY307" i="41"/>
  <c r="BY227" i="41"/>
  <c r="BY147" i="41"/>
  <c r="BY48" i="41"/>
  <c r="BY46" i="41"/>
  <c r="BY229" i="41"/>
  <c r="BY467" i="41"/>
  <c r="BY547" i="41"/>
  <c r="BY149" i="41"/>
  <c r="BY548" i="41"/>
  <c r="BY230" i="41"/>
  <c r="BY150" i="41"/>
  <c r="BY49" i="41"/>
  <c r="BY310" i="41"/>
  <c r="BY468" i="41"/>
  <c r="BY630" i="41"/>
  <c r="CJ325" i="41"/>
  <c r="CI326" i="41"/>
  <c r="BY390" i="41"/>
  <c r="BY631" i="41"/>
  <c r="BY469" i="41"/>
  <c r="BY50" i="41"/>
  <c r="BY231" i="41"/>
  <c r="BY391" i="41"/>
  <c r="CJ326" i="41"/>
  <c r="CI327" i="41"/>
  <c r="BY311" i="41"/>
  <c r="BY151" i="41"/>
  <c r="BY549" i="41"/>
  <c r="BY51" i="41"/>
  <c r="CI328" i="41"/>
  <c r="CJ327" i="41"/>
  <c r="BY232" i="41"/>
  <c r="BY152" i="41"/>
  <c r="BY470" i="41"/>
  <c r="BY312" i="41"/>
  <c r="BY550" i="41"/>
  <c r="BY392" i="41"/>
  <c r="BY632" i="41"/>
  <c r="BY393" i="41"/>
  <c r="BY233" i="41"/>
  <c r="CJ328" i="41"/>
  <c r="CI329" i="41"/>
  <c r="BY313" i="41"/>
  <c r="BY471" i="41"/>
  <c r="BY633" i="41"/>
  <c r="BY551" i="41"/>
  <c r="BY153" i="41"/>
  <c r="BY52" i="41"/>
  <c r="BY53" i="41"/>
  <c r="BY154" i="41"/>
  <c r="BY314" i="41"/>
  <c r="CI330" i="41"/>
  <c r="CJ329" i="41"/>
  <c r="BY234" i="41"/>
  <c r="BY552" i="41"/>
  <c r="BY634" i="41"/>
  <c r="BY472" i="41"/>
  <c r="BY394" i="41"/>
  <c r="BY315" i="41"/>
  <c r="CJ330" i="41"/>
  <c r="CI331" i="41"/>
  <c r="BY155" i="41"/>
  <c r="BY473" i="41"/>
  <c r="BY635" i="41"/>
  <c r="BY235" i="41"/>
  <c r="BY553" i="41"/>
  <c r="BY395" i="41"/>
  <c r="BY54" i="41"/>
  <c r="BY236" i="41"/>
  <c r="BY156" i="41"/>
  <c r="CI332" i="41"/>
  <c r="CJ331" i="41"/>
  <c r="BY636" i="41"/>
  <c r="BY316" i="41"/>
  <c r="BY55" i="41"/>
  <c r="BY474" i="41"/>
  <c r="BY396" i="41"/>
  <c r="BY554" i="41"/>
  <c r="BY637" i="41"/>
  <c r="BY555" i="41"/>
  <c r="BY475" i="41"/>
  <c r="BY157" i="41"/>
  <c r="BY397" i="41"/>
  <c r="CI333" i="41"/>
  <c r="CJ332" i="41"/>
  <c r="BY56" i="41"/>
  <c r="BY237" i="41"/>
  <c r="BY317" i="41"/>
  <c r="BY238" i="41"/>
  <c r="BY476" i="41"/>
  <c r="CI334" i="41"/>
  <c r="CJ333" i="41"/>
  <c r="BY556" i="41"/>
  <c r="BY398" i="41"/>
  <c r="BY318" i="41"/>
  <c r="BY158" i="41"/>
  <c r="BY638" i="41"/>
  <c r="BY57" i="41"/>
  <c r="BY159" i="41"/>
  <c r="BY319" i="41"/>
  <c r="BY557" i="41"/>
  <c r="BY477" i="41"/>
  <c r="BY239" i="41"/>
  <c r="BY639" i="41"/>
  <c r="BY399" i="41"/>
  <c r="CJ334" i="41"/>
  <c r="CI335" i="41"/>
  <c r="BY58" i="41"/>
  <c r="BY59" i="41"/>
  <c r="BY240" i="41"/>
  <c r="BY640" i="41"/>
  <c r="CJ335" i="41"/>
  <c r="CI336" i="41"/>
  <c r="BY478" i="41"/>
  <c r="BY558" i="41"/>
  <c r="BY160" i="41"/>
  <c r="BY400" i="41"/>
  <c r="BY320" i="41"/>
  <c r="BY161" i="41"/>
  <c r="BY641" i="41"/>
  <c r="BY321" i="41"/>
  <c r="BY559" i="41"/>
  <c r="BY241" i="41"/>
  <c r="BY401" i="41"/>
  <c r="BY60" i="41"/>
  <c r="BY479" i="41"/>
  <c r="CI337" i="41"/>
  <c r="CJ336" i="41"/>
  <c r="BY560" i="41"/>
  <c r="BY61" i="41"/>
  <c r="BY322" i="41"/>
  <c r="BY402" i="41"/>
  <c r="BY642" i="41"/>
  <c r="BY242" i="41"/>
  <c r="BY162" i="41"/>
  <c r="BY480" i="41"/>
  <c r="CJ337" i="41"/>
  <c r="CI338" i="41"/>
  <c r="BY481" i="41"/>
  <c r="BY403" i="41"/>
  <c r="BY163" i="41"/>
  <c r="BY323" i="41"/>
  <c r="BY243" i="41"/>
  <c r="BY62" i="41"/>
  <c r="CJ338" i="41"/>
  <c r="CI339" i="41"/>
  <c r="BY561" i="41"/>
  <c r="BY643" i="41"/>
  <c r="BY324" i="41"/>
  <c r="BY644" i="41"/>
  <c r="BY164" i="41"/>
  <c r="BY63" i="41"/>
  <c r="BY404" i="41"/>
  <c r="BY562" i="41"/>
  <c r="BY482" i="41"/>
  <c r="CI340" i="41"/>
  <c r="CJ339" i="41"/>
  <c r="BY244" i="41"/>
  <c r="CI341" i="41"/>
  <c r="CJ340" i="41"/>
  <c r="BY64" i="41"/>
  <c r="BY245" i="41"/>
  <c r="BY483" i="41"/>
  <c r="BY563" i="41"/>
  <c r="BY165" i="41"/>
  <c r="BY645" i="41"/>
  <c r="BY325" i="41"/>
  <c r="BY405" i="41"/>
  <c r="BY564" i="41"/>
  <c r="BY246" i="41"/>
  <c r="BY326" i="41"/>
  <c r="BY65" i="41"/>
  <c r="BY646" i="41"/>
  <c r="BY484" i="41"/>
  <c r="BY166" i="41"/>
  <c r="BY406" i="41"/>
  <c r="CJ341" i="41"/>
  <c r="CI342" i="41"/>
  <c r="BY167" i="41"/>
  <c r="BY327" i="41"/>
  <c r="BY485" i="41"/>
  <c r="BY247" i="41"/>
  <c r="BY66" i="41"/>
  <c r="BY407" i="41"/>
  <c r="CJ342" i="41"/>
  <c r="CI343" i="41"/>
  <c r="BY647" i="41"/>
  <c r="BY565" i="41"/>
  <c r="CI344" i="41"/>
  <c r="CJ343" i="41"/>
  <c r="BY486" i="41"/>
  <c r="BY408" i="41"/>
  <c r="BY328" i="41"/>
  <c r="BY248" i="41"/>
  <c r="BY67" i="41"/>
  <c r="BY566" i="41"/>
  <c r="BY648" i="41"/>
  <c r="BY168" i="41"/>
  <c r="BY649" i="41"/>
  <c r="BY409" i="41"/>
  <c r="BY169" i="41"/>
  <c r="BY567" i="41"/>
  <c r="BY329" i="41"/>
  <c r="BY487" i="41"/>
  <c r="BY68" i="41"/>
  <c r="BY249" i="41"/>
  <c r="CI345" i="41"/>
  <c r="CJ344" i="41"/>
  <c r="BY250" i="41"/>
  <c r="BY69" i="41"/>
  <c r="BY170" i="41"/>
  <c r="BY488" i="41"/>
  <c r="BY410" i="41"/>
  <c r="BY330" i="41"/>
  <c r="BY568" i="41"/>
  <c r="CI346" i="41"/>
  <c r="CJ345" i="41"/>
  <c r="BY650" i="41"/>
  <c r="BY171" i="41"/>
  <c r="CJ346" i="41"/>
  <c r="CI347" i="41"/>
  <c r="BY489" i="41"/>
  <c r="BY331" i="41"/>
  <c r="BY70" i="41"/>
  <c r="BY569" i="41"/>
  <c r="BY651" i="41"/>
  <c r="BY411" i="41"/>
  <c r="BY251" i="41"/>
  <c r="BY570" i="41"/>
  <c r="BY71" i="41"/>
  <c r="CI348" i="41"/>
  <c r="CJ347" i="41"/>
  <c r="BY252" i="41"/>
  <c r="BY652" i="41"/>
  <c r="BY332" i="41"/>
  <c r="BY412" i="41"/>
  <c r="BY490" i="41"/>
  <c r="BY172" i="41"/>
  <c r="BY253" i="41"/>
  <c r="CI349" i="41"/>
  <c r="CJ348" i="41"/>
  <c r="BY72" i="41"/>
  <c r="BY413" i="41"/>
  <c r="BY173" i="41"/>
  <c r="BY571" i="41"/>
  <c r="BY333" i="41"/>
  <c r="BY491" i="41"/>
  <c r="BY653" i="41"/>
  <c r="BY492" i="41"/>
  <c r="BY73" i="41"/>
  <c r="BY572" i="41"/>
  <c r="CJ349" i="41"/>
  <c r="CI350" i="41"/>
  <c r="BY414" i="41"/>
  <c r="BY254" i="41"/>
  <c r="BY334" i="41"/>
  <c r="BY654" i="41"/>
  <c r="BY174" i="41"/>
  <c r="CI351" i="41"/>
  <c r="CJ350" i="41"/>
  <c r="BY573" i="41"/>
  <c r="BY255" i="41"/>
  <c r="BY175" i="41"/>
  <c r="BY655" i="41"/>
  <c r="BY74" i="41"/>
  <c r="BY415" i="41"/>
  <c r="BY493" i="41"/>
  <c r="BY335" i="41"/>
  <c r="BY418" i="41"/>
  <c r="BY417" i="41"/>
  <c r="BY416" i="41"/>
  <c r="BY336" i="41"/>
  <c r="BY338" i="41"/>
  <c r="BY337" i="41"/>
  <c r="BY77" i="41"/>
  <c r="BY75" i="41"/>
  <c r="BY76" i="41"/>
  <c r="BO1" i="41"/>
  <c r="BO44" i="41"/>
  <c r="BY178" i="41"/>
  <c r="BY177" i="41"/>
  <c r="BY176" i="41"/>
  <c r="BY256" i="41"/>
  <c r="BY258" i="41"/>
  <c r="BY257" i="41"/>
  <c r="BY494" i="41"/>
  <c r="BY496" i="41"/>
  <c r="BY495" i="41"/>
  <c r="BY576" i="41"/>
  <c r="BY575" i="41"/>
  <c r="BY574" i="41"/>
  <c r="BY658" i="41"/>
  <c r="BY657" i="41"/>
  <c r="BY656" i="41"/>
  <c r="CJ351" i="41"/>
  <c r="CI352" i="41"/>
  <c r="CI353" i="41"/>
  <c r="CJ352" i="41"/>
  <c r="CI354" i="41"/>
  <c r="CJ353" i="41"/>
  <c r="CJ354" i="41"/>
  <c r="CI355" i="41"/>
  <c r="CJ355" i="41"/>
  <c r="CI356" i="41"/>
  <c r="CI357" i="41"/>
  <c r="CJ356" i="41"/>
  <c r="CI358" i="41"/>
  <c r="CJ357" i="41"/>
  <c r="CI359" i="41"/>
  <c r="CJ358" i="41"/>
  <c r="CJ359" i="41"/>
  <c r="CI360" i="41"/>
  <c r="CI361" i="41"/>
  <c r="CJ360" i="41"/>
  <c r="CI362" i="41"/>
  <c r="CJ361" i="41"/>
  <c r="CJ362" i="41"/>
  <c r="CI363" i="41"/>
  <c r="CJ363" i="41"/>
  <c r="CI364" i="41"/>
  <c r="CJ364" i="41"/>
  <c r="CI365" i="41"/>
  <c r="CI366" i="41"/>
  <c r="CJ365" i="41"/>
  <c r="CI367" i="41"/>
  <c r="CJ366" i="41"/>
  <c r="CJ367" i="41"/>
  <c r="CI368" i="41"/>
  <c r="CI369" i="41"/>
  <c r="CJ368" i="41"/>
  <c r="CI370" i="41"/>
  <c r="CJ369" i="41"/>
  <c r="CI371" i="41"/>
  <c r="CJ370" i="41"/>
  <c r="CJ371" i="41"/>
  <c r="CI372" i="41"/>
  <c r="CI373" i="41"/>
  <c r="CJ372" i="41"/>
  <c r="CI374" i="41"/>
  <c r="CJ373" i="41"/>
  <c r="CI375" i="41"/>
  <c r="CJ374" i="41"/>
  <c r="CJ375" i="41"/>
  <c r="CI376" i="41"/>
  <c r="CJ376" i="41"/>
  <c r="CI377" i="41"/>
  <c r="CJ377" i="41"/>
  <c r="CI378" i="41"/>
  <c r="CI379" i="41"/>
  <c r="CJ378" i="41"/>
  <c r="CJ379" i="41"/>
  <c r="CI380" i="41"/>
  <c r="CI381" i="41"/>
  <c r="CJ380" i="41"/>
  <c r="CJ381" i="41"/>
  <c r="CI382" i="41"/>
  <c r="CJ382" i="41"/>
  <c r="CI383" i="41"/>
  <c r="CI384" i="41"/>
  <c r="CJ383" i="41"/>
  <c r="CI385" i="41"/>
  <c r="CJ384" i="41"/>
  <c r="CJ385" i="41"/>
  <c r="CI386" i="41"/>
  <c r="CJ386" i="41"/>
  <c r="CI387" i="41"/>
  <c r="CI388" i="41"/>
  <c r="CJ387" i="41"/>
  <c r="CJ388" i="41"/>
  <c r="CI389" i="41"/>
  <c r="CJ389" i="41"/>
  <c r="CI390" i="41"/>
  <c r="CI391" i="41"/>
  <c r="CJ390" i="41"/>
  <c r="CI392" i="41"/>
  <c r="CJ391" i="41"/>
  <c r="CJ392" i="41"/>
  <c r="CI393" i="41"/>
  <c r="CI394" i="41"/>
  <c r="CJ393" i="41"/>
  <c r="CJ394" i="41"/>
  <c r="CI395" i="41"/>
  <c r="CI396" i="41"/>
  <c r="CJ395" i="41"/>
  <c r="CI397" i="41"/>
  <c r="CJ396" i="41"/>
  <c r="CI398" i="41"/>
  <c r="CJ397" i="41"/>
  <c r="CI399" i="41"/>
  <c r="CJ398" i="41"/>
  <c r="CJ399" i="41"/>
  <c r="CI400" i="41"/>
  <c r="CI401" i="41"/>
  <c r="CJ400" i="41"/>
  <c r="CI402" i="41"/>
  <c r="CJ401" i="41"/>
  <c r="CI403" i="41"/>
  <c r="CJ402" i="41"/>
  <c r="CI404" i="41"/>
  <c r="CJ403" i="41"/>
  <c r="CJ404" i="41"/>
  <c r="CI405" i="41"/>
  <c r="CI406" i="41"/>
  <c r="CJ405" i="41"/>
  <c r="CJ406" i="41"/>
  <c r="CI407" i="41"/>
  <c r="CI408" i="41"/>
  <c r="CJ407" i="41"/>
  <c r="CI409" i="41"/>
  <c r="CJ408" i="41"/>
  <c r="CJ409" i="41"/>
  <c r="CI410" i="41"/>
  <c r="CI411" i="41"/>
  <c r="CJ410" i="41"/>
  <c r="CI412" i="41"/>
  <c r="CJ411" i="41"/>
  <c r="CI413" i="41"/>
  <c r="CJ412" i="41"/>
  <c r="CI414" i="41"/>
  <c r="CJ413" i="41"/>
  <c r="CJ414" i="41"/>
  <c r="CI415" i="41"/>
  <c r="CI416" i="41"/>
  <c r="CJ415" i="41"/>
  <c r="CI417" i="41"/>
  <c r="CJ416" i="41"/>
  <c r="CI418" i="41"/>
  <c r="CJ417" i="41"/>
  <c r="CJ418" i="41"/>
  <c r="CI419" i="41"/>
  <c r="CI420" i="41"/>
  <c r="CJ419" i="41"/>
  <c r="CI421" i="41"/>
  <c r="CJ420" i="41"/>
  <c r="CI422" i="41"/>
  <c r="CJ421" i="41"/>
  <c r="CI423" i="41"/>
  <c r="CJ422" i="41"/>
  <c r="CI424" i="41"/>
  <c r="CJ423" i="41"/>
  <c r="CJ424" i="41"/>
  <c r="CI425" i="41"/>
  <c r="CJ425" i="41"/>
  <c r="CI426" i="41"/>
  <c r="CI427" i="41"/>
  <c r="CJ426" i="41"/>
  <c r="CJ427" i="41"/>
  <c r="CI428" i="41"/>
  <c r="CI429" i="41"/>
  <c r="CJ428" i="41"/>
  <c r="CJ429" i="41"/>
  <c r="CI430" i="41"/>
  <c r="CI431" i="41"/>
  <c r="CJ430" i="41"/>
  <c r="CI432" i="41"/>
  <c r="CJ431" i="41"/>
  <c r="CI433" i="41"/>
  <c r="CJ432" i="41"/>
  <c r="CI434" i="41"/>
  <c r="CJ433" i="41"/>
  <c r="CJ434" i="41"/>
  <c r="CI435" i="41"/>
  <c r="CJ435" i="41"/>
  <c r="CI436" i="41"/>
  <c r="CI437" i="41"/>
  <c r="CJ436" i="41"/>
  <c r="CJ437" i="41"/>
  <c r="CI438" i="41"/>
  <c r="CI439" i="41"/>
  <c r="CJ438" i="41"/>
  <c r="CJ439" i="41"/>
  <c r="CI440" i="41"/>
  <c r="CI441" i="41"/>
  <c r="CJ440" i="41"/>
  <c r="CI442" i="41"/>
  <c r="CJ441" i="41"/>
  <c r="CJ442" i="41"/>
  <c r="CI443" i="41"/>
  <c r="CI444" i="41"/>
  <c r="CJ443" i="41"/>
  <c r="CI445" i="41"/>
  <c r="CJ444" i="41"/>
  <c r="CI446" i="41"/>
  <c r="CJ445" i="41"/>
  <c r="CI447" i="41"/>
  <c r="CJ446" i="41"/>
  <c r="CJ447" i="41"/>
  <c r="CI448" i="41"/>
  <c r="CI449" i="41"/>
  <c r="CJ448" i="41"/>
  <c r="CJ449" i="41"/>
  <c r="CI450" i="41"/>
  <c r="CJ450" i="41"/>
  <c r="CI451" i="41"/>
  <c r="CJ451" i="41"/>
  <c r="CI452" i="41"/>
  <c r="CI453" i="41"/>
  <c r="CJ452" i="41"/>
  <c r="CJ453" i="41"/>
  <c r="CI454" i="41"/>
  <c r="CJ454" i="41"/>
  <c r="CI455" i="41"/>
  <c r="CI456" i="41"/>
  <c r="CJ455" i="41"/>
  <c r="CI457" i="41"/>
  <c r="CJ456" i="41"/>
  <c r="CI458" i="41"/>
  <c r="CJ457" i="41"/>
  <c r="CI459" i="41"/>
  <c r="CJ458" i="41"/>
  <c r="CI460" i="41"/>
  <c r="CJ459" i="41"/>
  <c r="CI461" i="41"/>
  <c r="CJ460" i="41"/>
  <c r="CI462" i="41"/>
  <c r="CJ461" i="41"/>
  <c r="CI463" i="41"/>
  <c r="CJ462" i="41"/>
  <c r="CJ463" i="41"/>
  <c r="CI464" i="41"/>
  <c r="CJ464" i="41"/>
  <c r="CI465" i="41"/>
  <c r="CI466" i="41"/>
  <c r="CJ465" i="41"/>
  <c r="CI467" i="41"/>
  <c r="CJ466" i="41"/>
  <c r="CJ467" i="41"/>
  <c r="CI468" i="41"/>
  <c r="CI469" i="41"/>
  <c r="CJ468" i="41"/>
  <c r="CJ469" i="41"/>
  <c r="CI470" i="41"/>
  <c r="CJ470" i="41"/>
  <c r="CI471" i="41"/>
  <c r="CJ471" i="41"/>
  <c r="CI472" i="41"/>
  <c r="CI473" i="41"/>
  <c r="CJ472" i="41"/>
  <c r="CJ473" i="41"/>
  <c r="CI474" i="41"/>
  <c r="CJ474" i="41"/>
  <c r="CI475" i="41"/>
  <c r="CJ475" i="41"/>
  <c r="CI476" i="41"/>
  <c r="CI477" i="41"/>
  <c r="CJ476" i="41"/>
  <c r="CJ477" i="41"/>
  <c r="CI478" i="41"/>
  <c r="BP271" i="41"/>
  <c r="BP114" i="41"/>
  <c r="BP112" i="41"/>
  <c r="BP190" i="41"/>
  <c r="BP192" i="41"/>
  <c r="BP511" i="41"/>
  <c r="BP591" i="41"/>
  <c r="BP432" i="41"/>
  <c r="BP429" i="41"/>
  <c r="BP193" i="41"/>
  <c r="BP273" i="41"/>
  <c r="BP430" i="41"/>
  <c r="BP352" i="41"/>
  <c r="BP270" i="41"/>
  <c r="BP110" i="41"/>
  <c r="BP509" i="41"/>
  <c r="BP428" i="41"/>
  <c r="BP111" i="41"/>
  <c r="BP592" i="41"/>
  <c r="BP350" i="41"/>
  <c r="BP272" i="41"/>
  <c r="BP191" i="41"/>
  <c r="BP5" i="41"/>
  <c r="BP510" i="41"/>
  <c r="BP274" i="41"/>
  <c r="BP353" i="41"/>
  <c r="BP351" i="41"/>
  <c r="BP431" i="41"/>
  <c r="BP194" i="41"/>
  <c r="BP6" i="41"/>
  <c r="BP594" i="41"/>
  <c r="BP4" i="41"/>
  <c r="BP354" i="41"/>
  <c r="BP113" i="41"/>
  <c r="BP512" i="41"/>
  <c r="BP508" i="41"/>
  <c r="BP513" i="41"/>
  <c r="BP593" i="41"/>
  <c r="BP590" i="41"/>
  <c r="BP595" i="41"/>
  <c r="BP596" i="41"/>
  <c r="BP196" i="41"/>
  <c r="BP434" i="41"/>
  <c r="BP355" i="41"/>
  <c r="BP115" i="41"/>
  <c r="BP116" i="41"/>
  <c r="BP7" i="41"/>
  <c r="BP514" i="41"/>
  <c r="BP275" i="41"/>
  <c r="BP276" i="41"/>
  <c r="BP433" i="41"/>
  <c r="BP356" i="41"/>
  <c r="BP195" i="41"/>
  <c r="BP9" i="41"/>
  <c r="BP277" i="41"/>
  <c r="BP8" i="41"/>
  <c r="BP516" i="41"/>
  <c r="BP10" i="41"/>
  <c r="BP435" i="41"/>
  <c r="BP199" i="41"/>
  <c r="BP11" i="41"/>
  <c r="BP598" i="41"/>
  <c r="BP597" i="41"/>
  <c r="BP198" i="41"/>
  <c r="BP279" i="41"/>
  <c r="BP278" i="41"/>
  <c r="BP117" i="41"/>
  <c r="BP357" i="41"/>
  <c r="BP515" i="41"/>
  <c r="BP197" i="41"/>
  <c r="BP118" i="41"/>
  <c r="BP359" i="41"/>
  <c r="BP520" i="41"/>
  <c r="BP358" i="41"/>
  <c r="BP119" i="41"/>
  <c r="BP436" i="41"/>
  <c r="BP518" i="41"/>
  <c r="BP437" i="41"/>
  <c r="BP280" i="41"/>
  <c r="BP120" i="41"/>
  <c r="BP600" i="41"/>
  <c r="BP12" i="41"/>
  <c r="BP438" i="41"/>
  <c r="BP599" i="41"/>
  <c r="BP439" i="41"/>
  <c r="BP360" i="41"/>
  <c r="BP200" i="41"/>
  <c r="BP517" i="41"/>
  <c r="BP281" i="41"/>
  <c r="BP204" i="41"/>
  <c r="BP13" i="41"/>
  <c r="BP202" i="41"/>
  <c r="BP14" i="41"/>
  <c r="BP282" i="41"/>
  <c r="BP602" i="41"/>
  <c r="BP601" i="41"/>
  <c r="BP122" i="41"/>
  <c r="BP363" i="41"/>
  <c r="BP285" i="41"/>
  <c r="BP361" i="41"/>
  <c r="BP123" i="41"/>
  <c r="BP519" i="41"/>
  <c r="BP121" i="41"/>
  <c r="BP201" i="41"/>
  <c r="BP362" i="41"/>
  <c r="BP283" i="41"/>
  <c r="BP440" i="41"/>
  <c r="BP442" i="41"/>
  <c r="BP604" i="41"/>
  <c r="BP521" i="41"/>
  <c r="BP124" i="41"/>
  <c r="BP203" i="41"/>
  <c r="BP284" i="41"/>
  <c r="BP16" i="41"/>
  <c r="BP603" i="41"/>
  <c r="BP522" i="41"/>
  <c r="BP15" i="41"/>
  <c r="BP441" i="41"/>
  <c r="BP605" i="41"/>
  <c r="BP17" i="41"/>
  <c r="BP365" i="41"/>
  <c r="BP606" i="41"/>
  <c r="BP364" i="41"/>
  <c r="BP208" i="41"/>
  <c r="BP18" i="41"/>
  <c r="BP523" i="41"/>
  <c r="BP366" i="41"/>
  <c r="BP443" i="41"/>
  <c r="BP125" i="41"/>
  <c r="BP524" i="41"/>
  <c r="BP444" i="41"/>
  <c r="BP287" i="41"/>
  <c r="BP129" i="41"/>
  <c r="BP205" i="41"/>
  <c r="BP286" i="41"/>
  <c r="BP126" i="41"/>
  <c r="BP446" i="41"/>
  <c r="BP288" i="41"/>
  <c r="BP207" i="41"/>
  <c r="BP368" i="41"/>
  <c r="BP526" i="41"/>
  <c r="BP127" i="41"/>
  <c r="BP206" i="41"/>
  <c r="BP19" i="41"/>
  <c r="BP607" i="41"/>
  <c r="BP367" i="41"/>
  <c r="BP128" i="41"/>
  <c r="BP445" i="41"/>
  <c r="BP525" i="41"/>
  <c r="BP21" i="41"/>
  <c r="BP608" i="41"/>
  <c r="BP369" i="41"/>
  <c r="BP447" i="41"/>
  <c r="BP209" i="41"/>
  <c r="BP20" i="41"/>
  <c r="BP609" i="41"/>
  <c r="BP22" i="41"/>
  <c r="BP527" i="41"/>
  <c r="BP289" i="41"/>
  <c r="BP210" i="41"/>
  <c r="BP131" i="41"/>
  <c r="BP610" i="41"/>
  <c r="BP211" i="41"/>
  <c r="BP130" i="41"/>
  <c r="BP529" i="41"/>
  <c r="BP371" i="41"/>
  <c r="BP612" i="41"/>
  <c r="BP448" i="41"/>
  <c r="BP370" i="41"/>
  <c r="BP450" i="41"/>
  <c r="BP291" i="41"/>
  <c r="BP290" i="41"/>
  <c r="BP449" i="41"/>
  <c r="BP611" i="41"/>
  <c r="BP528" i="41"/>
  <c r="BP613" i="41"/>
  <c r="BP132" i="41"/>
  <c r="BP451" i="41"/>
  <c r="BP292" i="41"/>
  <c r="BP293" i="41"/>
  <c r="BP372" i="41"/>
  <c r="BP373" i="41"/>
  <c r="BP212" i="41"/>
  <c r="BP213" i="41"/>
  <c r="BP23" i="41"/>
  <c r="BP25" i="41"/>
  <c r="BP532" i="41"/>
  <c r="BP531" i="41"/>
  <c r="BP530" i="41"/>
  <c r="BP24" i="41"/>
  <c r="BP214" i="41"/>
  <c r="BP374" i="41"/>
  <c r="BP133" i="41"/>
  <c r="BP533" i="41"/>
  <c r="BP26" i="41"/>
  <c r="BP614" i="41"/>
  <c r="BP452" i="41"/>
  <c r="BP215" i="41"/>
  <c r="BP615" i="41"/>
  <c r="BP136" i="41"/>
  <c r="BP295" i="41"/>
  <c r="BP134" i="41"/>
  <c r="BP294" i="41"/>
  <c r="BP27" i="41"/>
  <c r="BP297" i="41"/>
  <c r="BP28" i="41"/>
  <c r="BP135" i="41"/>
  <c r="BP216" i="41"/>
  <c r="BP375" i="41"/>
  <c r="BP453" i="41"/>
  <c r="BP454" i="41"/>
  <c r="BP296" i="41"/>
  <c r="BP376" i="41"/>
  <c r="BP217" i="41"/>
  <c r="BP377" i="41"/>
  <c r="BP455" i="41"/>
  <c r="BP534" i="41"/>
  <c r="BP300" i="41"/>
  <c r="BP616" i="41"/>
  <c r="BP218" i="41"/>
  <c r="BP617" i="41"/>
  <c r="BP137" i="41"/>
  <c r="BP220" i="41"/>
  <c r="BP380" i="41"/>
  <c r="BP140" i="41"/>
  <c r="BP32" i="41"/>
  <c r="BP620" i="41"/>
  <c r="BP29" i="41"/>
  <c r="BP538" i="41"/>
  <c r="BP535" i="41"/>
  <c r="BP34" i="41"/>
  <c r="BP457" i="41"/>
  <c r="BP619" i="41"/>
  <c r="BP31" i="41"/>
  <c r="BP30" i="41"/>
  <c r="BP379" i="41"/>
  <c r="BR430" i="41"/>
  <c r="BP458" i="41"/>
  <c r="BP139" i="41"/>
  <c r="BP219" i="41"/>
  <c r="BP33" i="41"/>
  <c r="BP537" i="41"/>
  <c r="BP299" i="41"/>
  <c r="BP536" i="41"/>
  <c r="BR508" i="41"/>
  <c r="BP298" i="41"/>
  <c r="BR428" i="41"/>
  <c r="BR590" i="41"/>
  <c r="BR351" i="41"/>
  <c r="BP618" i="41"/>
  <c r="BR5" i="41"/>
  <c r="BR190" i="41"/>
  <c r="BR509" i="41"/>
  <c r="BR111" i="41"/>
  <c r="BR8" i="41"/>
  <c r="BR4" i="41"/>
  <c r="BP456" i="41"/>
  <c r="BP138" i="41"/>
  <c r="BR110" i="41"/>
  <c r="BR270" i="41"/>
  <c r="BP378" i="41"/>
  <c r="BR350" i="41"/>
  <c r="BR592" i="41"/>
  <c r="BR429" i="41"/>
  <c r="BR191" i="41"/>
  <c r="BR271" i="41"/>
  <c r="BR6" i="41"/>
  <c r="BR272" i="41"/>
  <c r="BR192" i="41"/>
  <c r="BR193" i="41"/>
  <c r="BR510" i="41"/>
  <c r="BR112" i="41"/>
  <c r="BR591" i="41"/>
  <c r="BR352" i="41"/>
  <c r="BR7" i="41"/>
  <c r="BR593" i="41"/>
  <c r="BR432" i="41"/>
  <c r="BR511" i="41"/>
  <c r="BR353" i="41"/>
  <c r="BR114" i="41"/>
  <c r="BR431" i="41"/>
  <c r="BR513" i="41"/>
  <c r="BR355" i="41"/>
  <c r="BR195" i="41"/>
  <c r="BR275" i="41"/>
  <c r="BR273" i="41"/>
  <c r="BR512" i="41"/>
  <c r="BR113" i="41"/>
  <c r="BR194" i="41"/>
  <c r="BR514" i="41"/>
  <c r="BR595" i="41"/>
  <c r="BR278" i="41"/>
  <c r="BR434" i="41"/>
  <c r="BR594" i="41"/>
  <c r="BR274" i="41"/>
  <c r="BR9" i="41"/>
  <c r="BR433" i="41"/>
  <c r="BR115" i="41"/>
  <c r="BR196" i="41"/>
  <c r="BR354" i="41"/>
  <c r="BR515" i="41"/>
  <c r="BR276" i="41"/>
  <c r="BR197" i="41"/>
  <c r="BR277" i="41"/>
  <c r="BR117" i="41"/>
  <c r="BR12" i="41"/>
  <c r="BR10" i="41"/>
  <c r="BR596" i="41"/>
  <c r="BR116" i="41"/>
  <c r="BR435" i="41"/>
  <c r="BR597" i="41"/>
  <c r="BR11" i="41"/>
  <c r="BR356" i="41"/>
  <c r="BR279" i="41"/>
  <c r="BR358" i="41"/>
  <c r="BR517" i="41"/>
  <c r="BR359" i="41"/>
  <c r="BR199" i="41"/>
  <c r="BR357" i="41"/>
  <c r="BR118" i="41"/>
  <c r="BR119" i="41"/>
  <c r="BR198" i="41"/>
  <c r="BR13" i="41"/>
  <c r="BR516" i="41"/>
  <c r="BR598" i="41"/>
  <c r="BR120" i="41"/>
  <c r="BR437" i="41"/>
  <c r="BR280" i="41"/>
  <c r="BR518" i="41"/>
  <c r="BR14" i="41"/>
  <c r="BR599" i="41"/>
  <c r="BR436" i="41"/>
  <c r="BR438" i="41"/>
  <c r="BR600" i="41"/>
  <c r="BR360" i="41"/>
  <c r="BR200" i="41"/>
  <c r="BR282" i="41"/>
  <c r="BR520" i="41"/>
  <c r="BR281" i="41"/>
  <c r="BR602" i="41"/>
  <c r="BR440" i="41"/>
  <c r="BR361" i="41"/>
  <c r="BR519" i="41"/>
  <c r="BR16" i="41"/>
  <c r="BR121" i="41"/>
  <c r="BR439" i="41"/>
  <c r="BR201" i="41"/>
  <c r="BR601" i="41"/>
  <c r="BR15" i="41"/>
  <c r="BR522" i="41"/>
  <c r="BR123" i="41"/>
  <c r="BR202" i="41"/>
  <c r="BR441" i="41"/>
  <c r="BR204" i="41"/>
  <c r="BR605" i="41"/>
  <c r="BR362" i="41"/>
  <c r="BR203" i="41"/>
  <c r="BR284" i="41"/>
  <c r="BR603" i="41"/>
  <c r="BR122" i="41"/>
  <c r="BR17" i="41"/>
  <c r="BR521" i="41"/>
  <c r="BR365" i="41"/>
  <c r="BR283" i="41"/>
  <c r="BR363" i="41"/>
  <c r="BR523" i="41"/>
  <c r="BR442" i="41"/>
  <c r="BR285" i="41"/>
  <c r="BR125" i="41"/>
  <c r="BR124" i="41"/>
  <c r="BR205" i="41"/>
  <c r="BR524" i="41"/>
  <c r="BR206" i="41"/>
  <c r="BR604" i="41"/>
  <c r="BR18" i="41"/>
  <c r="BR364" i="41"/>
  <c r="BR19" i="41"/>
  <c r="BR286" i="41"/>
  <c r="BR126" i="41"/>
  <c r="BR606" i="41"/>
  <c r="BR443" i="41"/>
  <c r="BR369" i="41"/>
  <c r="BR444" i="41"/>
  <c r="BR21" i="41"/>
  <c r="BR367" i="41"/>
  <c r="BR607" i="41"/>
  <c r="BR20" i="41"/>
  <c r="BR525" i="41"/>
  <c r="BR445" i="41"/>
  <c r="BR287" i="41"/>
  <c r="BR127" i="41"/>
  <c r="BR207" i="41"/>
  <c r="BR366" i="41"/>
  <c r="BR288" i="41"/>
  <c r="BR608" i="41"/>
  <c r="BR609" i="41"/>
  <c r="BR446" i="41"/>
  <c r="BR128" i="41"/>
  <c r="BR289" i="41"/>
  <c r="BR208" i="41"/>
  <c r="BR526" i="41"/>
  <c r="BR209" i="41"/>
  <c r="BR129" i="41"/>
  <c r="BR23" i="41"/>
  <c r="BR368" i="41"/>
  <c r="BR22" i="41"/>
  <c r="BR527" i="41"/>
  <c r="BR131" i="41"/>
  <c r="BR24" i="41"/>
  <c r="BR449" i="41"/>
  <c r="BR447" i="41"/>
  <c r="BR611" i="41"/>
  <c r="BR528" i="41"/>
  <c r="BR291" i="41"/>
  <c r="BR130" i="41"/>
  <c r="BR448" i="41"/>
  <c r="BR290" i="41"/>
  <c r="BR370" i="41"/>
  <c r="BR211" i="41"/>
  <c r="BR25" i="41"/>
  <c r="BR210" i="41"/>
  <c r="BR371" i="41"/>
  <c r="BR529" i="41"/>
  <c r="BR610" i="41"/>
  <c r="BR132" i="41"/>
  <c r="BR450" i="41"/>
  <c r="BR134" i="41"/>
  <c r="BR372" i="41"/>
  <c r="BR451" i="41"/>
  <c r="BR293" i="41"/>
  <c r="BR452" i="41"/>
  <c r="BR26" i="41"/>
  <c r="BR133" i="41"/>
  <c r="BR373" i="41"/>
  <c r="BR212" i="41"/>
  <c r="BR374" i="41"/>
  <c r="BR613" i="41"/>
  <c r="BR530" i="41"/>
  <c r="BR292" i="41"/>
  <c r="BR615" i="41"/>
  <c r="BR614" i="41"/>
  <c r="BR295" i="41"/>
  <c r="BR215" i="41"/>
  <c r="BR294" i="41"/>
  <c r="BR532" i="41"/>
  <c r="BR612" i="41"/>
  <c r="BR214" i="41"/>
  <c r="BR531" i="41"/>
  <c r="BR28" i="41"/>
  <c r="BR27" i="41"/>
  <c r="BR533" i="41"/>
  <c r="BR135" i="41"/>
  <c r="BR380" i="41"/>
  <c r="BR136" i="41"/>
  <c r="BR453" i="41"/>
  <c r="BR213" i="41"/>
  <c r="BR299" i="41"/>
  <c r="BR454" i="41"/>
  <c r="BR29" i="41"/>
  <c r="BR219" i="41"/>
  <c r="BR457" i="41"/>
  <c r="BR538" i="41"/>
  <c r="BR34" i="41"/>
  <c r="BR139" i="41"/>
  <c r="BR458" i="41"/>
  <c r="BR220" i="41"/>
  <c r="BR137" i="41"/>
  <c r="BR376" i="41"/>
  <c r="BR30" i="41"/>
  <c r="BR216" i="41"/>
  <c r="BR617" i="41"/>
  <c r="BR534" i="41"/>
  <c r="BR300" i="41"/>
  <c r="BR298" i="41"/>
  <c r="BR375" i="41"/>
  <c r="BR138" i="41"/>
  <c r="BR537" i="41"/>
  <c r="BR620" i="41"/>
  <c r="BR618" i="41"/>
  <c r="BR296" i="41"/>
  <c r="BR616" i="41"/>
  <c r="BR379" i="41"/>
  <c r="BR217" i="41"/>
  <c r="BR455" i="41"/>
  <c r="BR140" i="41"/>
  <c r="BR31" i="41"/>
  <c r="BR619" i="41"/>
  <c r="BR535" i="41"/>
  <c r="BR33" i="41"/>
  <c r="BT110" i="41"/>
  <c r="BT428" i="41"/>
  <c r="BR297" i="41"/>
  <c r="BR32" i="41"/>
  <c r="BR378" i="41"/>
  <c r="BR456" i="41"/>
  <c r="BR377" i="41"/>
  <c r="BT350" i="41"/>
  <c r="BR536" i="41"/>
  <c r="BR218" i="41"/>
  <c r="BT590" i="41"/>
  <c r="BT4" i="41"/>
  <c r="BT190" i="41"/>
  <c r="BT111" i="41"/>
  <c r="BT191" i="41"/>
  <c r="BT270" i="41"/>
  <c r="BT429" i="41"/>
  <c r="BT509" i="41"/>
  <c r="BT351" i="41"/>
  <c r="BT271" i="41"/>
  <c r="BT5" i="41"/>
  <c r="BT508" i="41"/>
  <c r="BT591" i="41"/>
  <c r="BT7" i="41"/>
  <c r="BT192" i="41"/>
  <c r="BT431" i="41"/>
  <c r="BT193" i="41"/>
  <c r="BT273" i="41"/>
  <c r="BT112" i="41"/>
  <c r="BT353" i="41"/>
  <c r="BT593" i="41"/>
  <c r="BT113" i="41"/>
  <c r="BT511" i="41"/>
  <c r="BT510" i="41"/>
  <c r="BT592" i="41"/>
  <c r="BT352" i="41"/>
  <c r="BT430" i="41"/>
  <c r="BT272" i="41"/>
  <c r="BT6" i="41"/>
  <c r="BT11" i="41"/>
  <c r="BT355" i="41"/>
  <c r="BT115" i="41"/>
  <c r="BT9" i="41"/>
  <c r="BT195" i="41"/>
  <c r="BT276" i="41"/>
  <c r="BT513" i="41"/>
  <c r="BT274" i="41"/>
  <c r="BT8" i="41"/>
  <c r="BT354" i="41"/>
  <c r="BT275" i="41"/>
  <c r="BT595" i="41"/>
  <c r="BT433" i="41"/>
  <c r="BT432" i="41"/>
  <c r="BT594" i="41"/>
  <c r="BT512" i="41"/>
  <c r="BT194" i="41"/>
  <c r="BT114" i="41"/>
  <c r="BT357" i="41"/>
  <c r="BT197" i="41"/>
  <c r="BT196" i="41"/>
  <c r="BT517" i="41"/>
  <c r="BT277" i="41"/>
  <c r="BT596" i="41"/>
  <c r="BT515" i="41"/>
  <c r="BT597" i="41"/>
  <c r="BT117" i="41"/>
  <c r="BT356" i="41"/>
  <c r="BT514" i="41"/>
  <c r="BT516" i="41"/>
  <c r="BT10" i="41"/>
  <c r="BT434" i="41"/>
  <c r="BT435" i="41"/>
  <c r="BT116" i="41"/>
  <c r="BT598" i="41"/>
  <c r="BT278" i="41"/>
  <c r="BT436" i="41"/>
  <c r="BT279" i="41"/>
  <c r="BT198" i="41"/>
  <c r="BT12" i="41"/>
  <c r="BT358" i="41"/>
  <c r="BT600" i="41"/>
  <c r="BT14" i="41"/>
  <c r="BT199" i="41"/>
  <c r="BT118" i="41"/>
  <c r="BT13" i="41"/>
  <c r="BT437" i="41"/>
  <c r="BT599" i="41"/>
  <c r="BT518" i="41"/>
  <c r="BT281" i="41"/>
  <c r="BT280" i="41"/>
  <c r="BT120" i="41"/>
  <c r="BT200" i="41"/>
  <c r="BT360" i="41"/>
  <c r="BT119" i="41"/>
  <c r="BT359" i="41"/>
  <c r="BT520" i="41"/>
  <c r="BT438" i="41"/>
  <c r="BT282" i="41"/>
  <c r="BT362" i="41"/>
  <c r="BT601" i="41"/>
  <c r="BT121" i="41"/>
  <c r="BT440" i="41"/>
  <c r="BT201" i="41"/>
  <c r="BT122" i="41"/>
  <c r="BT439" i="41"/>
  <c r="BT17" i="41"/>
  <c r="BT519" i="41"/>
  <c r="BT203" i="41"/>
  <c r="BT15" i="41"/>
  <c r="BT361" i="41"/>
  <c r="BT363" i="41"/>
  <c r="BT202" i="41"/>
  <c r="BT602" i="41"/>
  <c r="BT16" i="41"/>
  <c r="BT364" i="41"/>
  <c r="BT18" i="41"/>
  <c r="BT283" i="41"/>
  <c r="BT284" i="41"/>
  <c r="BT441" i="41"/>
  <c r="BT123" i="41"/>
  <c r="BT124" i="41"/>
  <c r="BT603" i="41"/>
  <c r="BT521" i="41"/>
  <c r="BT126" i="41"/>
  <c r="BT285" i="41"/>
  <c r="BT524" i="41"/>
  <c r="BT442" i="41"/>
  <c r="BT19" i="41"/>
  <c r="BT604" i="41"/>
  <c r="BT522" i="41"/>
  <c r="BT605" i="41"/>
  <c r="BT204" i="41"/>
  <c r="BT444" i="41"/>
  <c r="BT523" i="41"/>
  <c r="BT205" i="41"/>
  <c r="BT286" i="41"/>
  <c r="BT365" i="41"/>
  <c r="BT207" i="41"/>
  <c r="BT443" i="41"/>
  <c r="BT289" i="41"/>
  <c r="BT607" i="41"/>
  <c r="BT125" i="41"/>
  <c r="BT288" i="41"/>
  <c r="BT525" i="41"/>
  <c r="BT368" i="41"/>
  <c r="BT128" i="41"/>
  <c r="BT206" i="41"/>
  <c r="BT367" i="41"/>
  <c r="BT287" i="41"/>
  <c r="BT606" i="41"/>
  <c r="BT366" i="41"/>
  <c r="BT20" i="41"/>
  <c r="BT127" i="41"/>
  <c r="BT445" i="41"/>
  <c r="BT208" i="41"/>
  <c r="BT608" i="41"/>
  <c r="BT21" i="41"/>
  <c r="BT527" i="41"/>
  <c r="BT446" i="41"/>
  <c r="BT23" i="41"/>
  <c r="BT447" i="41"/>
  <c r="BT609" i="41"/>
  <c r="BT611" i="41"/>
  <c r="BT528" i="41"/>
  <c r="BT209" i="41"/>
  <c r="BT526" i="41"/>
  <c r="BT24" i="41"/>
  <c r="BT610" i="41"/>
  <c r="BT129" i="41"/>
  <c r="BT369" i="41"/>
  <c r="BT22" i="41"/>
  <c r="BT211" i="41"/>
  <c r="BT371" i="41"/>
  <c r="BT370" i="41"/>
  <c r="BT449" i="41"/>
  <c r="BT448" i="41"/>
  <c r="BT131" i="41"/>
  <c r="BT290" i="41"/>
  <c r="BT130" i="41"/>
  <c r="BT292" i="41"/>
  <c r="BT291" i="41"/>
  <c r="BT26" i="41"/>
  <c r="BT132" i="41"/>
  <c r="BT210" i="41"/>
  <c r="BT530" i="41"/>
  <c r="BT529" i="41"/>
  <c r="BT25" i="41"/>
  <c r="BT133" i="41"/>
  <c r="BT213" i="41"/>
  <c r="BT612" i="41"/>
  <c r="BT372" i="41"/>
  <c r="BT293" i="41"/>
  <c r="BT212" i="41"/>
  <c r="BT613" i="41"/>
  <c r="BT27" i="41"/>
  <c r="BT373" i="41"/>
  <c r="BT450" i="41"/>
  <c r="BT451" i="41"/>
  <c r="BT531" i="41"/>
  <c r="BT616" i="41"/>
  <c r="BT452" i="41"/>
  <c r="BT532" i="41"/>
  <c r="BT135" i="41"/>
  <c r="BT296" i="41"/>
  <c r="BT214" i="41"/>
  <c r="BT454" i="41"/>
  <c r="BT374" i="41"/>
  <c r="BT134" i="41"/>
  <c r="BT620" i="41"/>
  <c r="BT29" i="41"/>
  <c r="BT140" i="41"/>
  <c r="BT295" i="41"/>
  <c r="BT453" i="41"/>
  <c r="BT294" i="41"/>
  <c r="BT379" i="41"/>
  <c r="BT215" i="41"/>
  <c r="BT28" i="41"/>
  <c r="BT30" i="41"/>
  <c r="BT533" i="41"/>
  <c r="BT614" i="41"/>
  <c r="BT375" i="41"/>
  <c r="BT300" i="41"/>
  <c r="BT537" i="41"/>
  <c r="BT139" i="41"/>
  <c r="BT535" i="41"/>
  <c r="BT457" i="41"/>
  <c r="BT458" i="41"/>
  <c r="BT33" i="41"/>
  <c r="BT217" i="41"/>
  <c r="BT220" i="41"/>
  <c r="BV270" i="41"/>
  <c r="BT136" i="41"/>
  <c r="BT615" i="41"/>
  <c r="BT218" i="41"/>
  <c r="BT617" i="41"/>
  <c r="BT619" i="41"/>
  <c r="BT378" i="41"/>
  <c r="BT216" i="41"/>
  <c r="BT219" i="41"/>
  <c r="BV110" i="41"/>
  <c r="BV508" i="41"/>
  <c r="BT297" i="41"/>
  <c r="BT380" i="41"/>
  <c r="BT299" i="41"/>
  <c r="BT377" i="41"/>
  <c r="BT31" i="41"/>
  <c r="BT376" i="41"/>
  <c r="BT455" i="41"/>
  <c r="BT538" i="41"/>
  <c r="BT534" i="41"/>
  <c r="BT34" i="41"/>
  <c r="BV4" i="41"/>
  <c r="BT456" i="41"/>
  <c r="BT32" i="41"/>
  <c r="BT137" i="41"/>
  <c r="BV111" i="41"/>
  <c r="BT138" i="41"/>
  <c r="BV428" i="41"/>
  <c r="BV590" i="41"/>
  <c r="BT536" i="41"/>
  <c r="BT618" i="41"/>
  <c r="BV350" i="41"/>
  <c r="BV351" i="41"/>
  <c r="BV430" i="41"/>
  <c r="BV429" i="41"/>
  <c r="BT298" i="41"/>
  <c r="BV190" i="41"/>
  <c r="BV509" i="41"/>
  <c r="BV5" i="41"/>
  <c r="BV112" i="41"/>
  <c r="BV191" i="41"/>
  <c r="BV192" i="41"/>
  <c r="BV6" i="41"/>
  <c r="BV591" i="41"/>
  <c r="BV271" i="41"/>
  <c r="BV510" i="41"/>
  <c r="BV272" i="41"/>
  <c r="BV352" i="41"/>
  <c r="BV274" i="41"/>
  <c r="BV431" i="41"/>
  <c r="BV354" i="41"/>
  <c r="BV273" i="41"/>
  <c r="BV593" i="41"/>
  <c r="BV511" i="41"/>
  <c r="BV512" i="41"/>
  <c r="BV432" i="41"/>
  <c r="BV8" i="41"/>
  <c r="BV7" i="41"/>
  <c r="BV193" i="41"/>
  <c r="BV113" i="41"/>
  <c r="BV115" i="41"/>
  <c r="BV11" i="41"/>
  <c r="BV592" i="41"/>
  <c r="BV114" i="41"/>
  <c r="BV594" i="41"/>
  <c r="BV595" i="41"/>
  <c r="BV353" i="41"/>
  <c r="BV9" i="41"/>
  <c r="BV194" i="41"/>
  <c r="BV276" i="41"/>
  <c r="BV356" i="41"/>
  <c r="BV275" i="41"/>
  <c r="BV433" i="41"/>
  <c r="BV599" i="41"/>
  <c r="BV513" i="41"/>
  <c r="BV195" i="41"/>
  <c r="BV515" i="41"/>
  <c r="BV355" i="41"/>
  <c r="BV197" i="41"/>
  <c r="BV118" i="41"/>
  <c r="BV434" i="41"/>
  <c r="BV360" i="41"/>
  <c r="BV435" i="41"/>
  <c r="BV196" i="41"/>
  <c r="BV12" i="41"/>
  <c r="BV436" i="41"/>
  <c r="BV596" i="41"/>
  <c r="BV277" i="41"/>
  <c r="BV357" i="41"/>
  <c r="BV514" i="41"/>
  <c r="BV116" i="41"/>
  <c r="BV516" i="41"/>
  <c r="BV597" i="41"/>
  <c r="BV10" i="41"/>
  <c r="BV198" i="41"/>
  <c r="BV117" i="41"/>
  <c r="BV120" i="41"/>
  <c r="BV438" i="41"/>
  <c r="BV278" i="41"/>
  <c r="BV598" i="41"/>
  <c r="BV200" i="41"/>
  <c r="BV358" i="41"/>
  <c r="BV517" i="41"/>
  <c r="BV13" i="41"/>
  <c r="BV437" i="41"/>
  <c r="BV280" i="41"/>
  <c r="BV359" i="41"/>
  <c r="BV199" i="41"/>
  <c r="BV279" i="41"/>
  <c r="BV600" i="41"/>
  <c r="BV518" i="41"/>
  <c r="BV361" i="41"/>
  <c r="BV119" i="41"/>
  <c r="BV281" i="41"/>
  <c r="BV121" i="41"/>
  <c r="BV601" i="41"/>
  <c r="BV14" i="41"/>
  <c r="BV519" i="41"/>
  <c r="BV15" i="41"/>
  <c r="BV439" i="41"/>
  <c r="BV521" i="41"/>
  <c r="BV201" i="41"/>
  <c r="BV602" i="41"/>
  <c r="BV203" i="41"/>
  <c r="BV520" i="41"/>
  <c r="BV282" i="41"/>
  <c r="BV122" i="41"/>
  <c r="BV202" i="41"/>
  <c r="BV16" i="41"/>
  <c r="BV440" i="41"/>
  <c r="BV362" i="41"/>
  <c r="BV17" i="41"/>
  <c r="BV603" i="41"/>
  <c r="BV604" i="41"/>
  <c r="BV123" i="41"/>
  <c r="BV18" i="41"/>
  <c r="BV441" i="41"/>
  <c r="BV522" i="41"/>
  <c r="BV366" i="41"/>
  <c r="BV443" i="41"/>
  <c r="BV285" i="41"/>
  <c r="BV442" i="41"/>
  <c r="BV283" i="41"/>
  <c r="BV204" i="41"/>
  <c r="BV124" i="41"/>
  <c r="BV364" i="41"/>
  <c r="BV363" i="41"/>
  <c r="BV284" i="41"/>
  <c r="BV523" i="41"/>
  <c r="BV125" i="41"/>
  <c r="BV207" i="41"/>
  <c r="BV605" i="41"/>
  <c r="BV286" i="41"/>
  <c r="BV19" i="41"/>
  <c r="BV444" i="41"/>
  <c r="BV127" i="41"/>
  <c r="BV365" i="41"/>
  <c r="BV445" i="41"/>
  <c r="BV525" i="41"/>
  <c r="BV367" i="41"/>
  <c r="BV205" i="41"/>
  <c r="BV526" i="41"/>
  <c r="BV524" i="41"/>
  <c r="BV20" i="41"/>
  <c r="BV126" i="41"/>
  <c r="BV606" i="41"/>
  <c r="BV206" i="41"/>
  <c r="BV368" i="41"/>
  <c r="BV208" i="41"/>
  <c r="BV128" i="41"/>
  <c r="BV608" i="41"/>
  <c r="BV23" i="41"/>
  <c r="BV287" i="41"/>
  <c r="BV369" i="41"/>
  <c r="BV22" i="41"/>
  <c r="BV447" i="41"/>
  <c r="BV528" i="41"/>
  <c r="BV607" i="41"/>
  <c r="BV21" i="41"/>
  <c r="BV209" i="41"/>
  <c r="BV288" i="41"/>
  <c r="BV446" i="41"/>
  <c r="BV370" i="41"/>
  <c r="BV210" i="41"/>
  <c r="BV290" i="41"/>
  <c r="BV289" i="41"/>
  <c r="BV609" i="41"/>
  <c r="BV529" i="41"/>
  <c r="BV129" i="41"/>
  <c r="BV527" i="41"/>
  <c r="BV132" i="41"/>
  <c r="BV449" i="41"/>
  <c r="BV610" i="41"/>
  <c r="BV24" i="41"/>
  <c r="BV612" i="41"/>
  <c r="BV130" i="41"/>
  <c r="BV371" i="41"/>
  <c r="BV291" i="41"/>
  <c r="BV292" i="41"/>
  <c r="BV211" i="41"/>
  <c r="BV372" i="41"/>
  <c r="BV530" i="41"/>
  <c r="BV448" i="41"/>
  <c r="BV131" i="41"/>
  <c r="BV450" i="41"/>
  <c r="BV25" i="41"/>
  <c r="BV531" i="41"/>
  <c r="BV373" i="41"/>
  <c r="BV213" i="41"/>
  <c r="BV451" i="41"/>
  <c r="BV26" i="41"/>
  <c r="BV27" i="41"/>
  <c r="BV28" i="41"/>
  <c r="BV293" i="41"/>
  <c r="BV611" i="41"/>
  <c r="BV212" i="41"/>
  <c r="BV294" i="41"/>
  <c r="BV217" i="41"/>
  <c r="BV532" i="41"/>
  <c r="BV29" i="41"/>
  <c r="BV452" i="41"/>
  <c r="BV135" i="41"/>
  <c r="BV133" i="41"/>
  <c r="BV215" i="41"/>
  <c r="BV453" i="41"/>
  <c r="BV455" i="41"/>
  <c r="BV533" i="41"/>
  <c r="BV613" i="41"/>
  <c r="BV614" i="41"/>
  <c r="BV615" i="41"/>
  <c r="BV620" i="41"/>
  <c r="BV375" i="41"/>
  <c r="BV538" i="41"/>
  <c r="BV295" i="41"/>
  <c r="BV380" i="41"/>
  <c r="BV34" i="41"/>
  <c r="BV139" i="41"/>
  <c r="BV136" i="41"/>
  <c r="BV619" i="41"/>
  <c r="BV374" i="41"/>
  <c r="BV616" i="41"/>
  <c r="BV134" i="41"/>
  <c r="BV219" i="41"/>
  <c r="BV214" i="41"/>
  <c r="BV537" i="41"/>
  <c r="BV299" i="41"/>
  <c r="BV376" i="41"/>
  <c r="BV535" i="41"/>
  <c r="BV138" i="41"/>
  <c r="BV457" i="41"/>
  <c r="BV377" i="41"/>
  <c r="BV33" i="41"/>
  <c r="BV30" i="41"/>
  <c r="BV379" i="41"/>
  <c r="BV220" i="41"/>
  <c r="BV300" i="41"/>
  <c r="BV296" i="41"/>
  <c r="BV31" i="41"/>
  <c r="BV456" i="41"/>
  <c r="BV617" i="41"/>
  <c r="BV458" i="41"/>
  <c r="BV137" i="41"/>
  <c r="BV618" i="41"/>
  <c r="BV216" i="41"/>
  <c r="BV454" i="41"/>
  <c r="BV218" i="41"/>
  <c r="BV297" i="41"/>
  <c r="BV534" i="41"/>
  <c r="BV140" i="41"/>
  <c r="BV378" i="41"/>
  <c r="BV536" i="41"/>
  <c r="BV32" i="41"/>
  <c r="BX190" i="41"/>
  <c r="BX270" i="41"/>
  <c r="BV298" i="41"/>
  <c r="BX508" i="41"/>
  <c r="BX428" i="41"/>
  <c r="BX431" i="41"/>
  <c r="BX5" i="41"/>
  <c r="BX509" i="41"/>
  <c r="BX590" i="41"/>
  <c r="BX110" i="41"/>
  <c r="BX592" i="41"/>
  <c r="BX272" i="41"/>
  <c r="BX111" i="41"/>
  <c r="BX350" i="41"/>
  <c r="BX591" i="41"/>
  <c r="BX353" i="41"/>
  <c r="BX4" i="41"/>
  <c r="BX112" i="41"/>
  <c r="BX351" i="41"/>
  <c r="BX271" i="41"/>
  <c r="BX6" i="41"/>
  <c r="BX593" i="41"/>
  <c r="BX7" i="41"/>
  <c r="BX510" i="41"/>
  <c r="BX595" i="41"/>
  <c r="BX193" i="41"/>
  <c r="BX191" i="41"/>
  <c r="BX273" i="41"/>
  <c r="BX511" i="41"/>
  <c r="BX429" i="41"/>
  <c r="BX192" i="41"/>
  <c r="BX352" i="41"/>
  <c r="BX430" i="41"/>
  <c r="BX432" i="41"/>
  <c r="BX8" i="41"/>
  <c r="BX196" i="41"/>
  <c r="BX113" i="41"/>
  <c r="BX433" i="41"/>
  <c r="BX194" i="41"/>
  <c r="BX114" i="41"/>
  <c r="BX278" i="41"/>
  <c r="BX354" i="41"/>
  <c r="BX355" i="41"/>
  <c r="BX274" i="41"/>
  <c r="BX195" i="41"/>
  <c r="BX594" i="41"/>
  <c r="BX512" i="41"/>
  <c r="BX276" i="41"/>
  <c r="BX198" i="41"/>
  <c r="BX356" i="41"/>
  <c r="BX513" i="41"/>
  <c r="BX596" i="41"/>
  <c r="BX115" i="41"/>
  <c r="BX9" i="41"/>
  <c r="BX10" i="41"/>
  <c r="BX434" i="41"/>
  <c r="BX514" i="41"/>
  <c r="BX515" i="41"/>
  <c r="BX275" i="41"/>
  <c r="BX358" i="41"/>
  <c r="BX197" i="41"/>
  <c r="BX277" i="41"/>
  <c r="BX118" i="41"/>
  <c r="BX598" i="41"/>
  <c r="BX11" i="41"/>
  <c r="BX357" i="41"/>
  <c r="BX116" i="41"/>
  <c r="BX117" i="41"/>
  <c r="BX597" i="41"/>
  <c r="BX435" i="41"/>
  <c r="BX436" i="41"/>
  <c r="BX437" i="41"/>
  <c r="BX199" i="41"/>
  <c r="BX279" i="41"/>
  <c r="BX13" i="41"/>
  <c r="BX280" i="41"/>
  <c r="BX12" i="41"/>
  <c r="BX200" i="41"/>
  <c r="BX121" i="41"/>
  <c r="BX516" i="41"/>
  <c r="BX15" i="41"/>
  <c r="BX359" i="41"/>
  <c r="BX599" i="41"/>
  <c r="BX14" i="41"/>
  <c r="BX119" i="41"/>
  <c r="BX601" i="41"/>
  <c r="BX519" i="41"/>
  <c r="BX17" i="41"/>
  <c r="BX120" i="41"/>
  <c r="BX201" i="41"/>
  <c r="BX362" i="41"/>
  <c r="BX517" i="41"/>
  <c r="BX281" i="41"/>
  <c r="BX438" i="41"/>
  <c r="BX518" i="41"/>
  <c r="BX361" i="41"/>
  <c r="BX600" i="41"/>
  <c r="BX282" i="41"/>
  <c r="BX439" i="41"/>
  <c r="BX360" i="41"/>
  <c r="BX521" i="41"/>
  <c r="BX202" i="41"/>
  <c r="BX123" i="41"/>
  <c r="BX283" i="41"/>
  <c r="BX122" i="41"/>
  <c r="BX603" i="41"/>
  <c r="BX522" i="41"/>
  <c r="BX520" i="41"/>
  <c r="BX363" i="41"/>
  <c r="BX604" i="41"/>
  <c r="BX602" i="41"/>
  <c r="BX440" i="41"/>
  <c r="BX441" i="41"/>
  <c r="BX203" i="41"/>
  <c r="BX16" i="41"/>
  <c r="BX442" i="41"/>
  <c r="BX204" i="41"/>
  <c r="BX285" i="41"/>
  <c r="BX205" i="41"/>
  <c r="BX364" i="41"/>
  <c r="BX18" i="41"/>
  <c r="BX284" i="41"/>
  <c r="BX125" i="41"/>
  <c r="BX606" i="41"/>
  <c r="BX19" i="41"/>
  <c r="BX365" i="41"/>
  <c r="BX443" i="41"/>
  <c r="BX366" i="41"/>
  <c r="BX444" i="41"/>
  <c r="BX605" i="41"/>
  <c r="BX523" i="41"/>
  <c r="BX20" i="41"/>
  <c r="BX124" i="41"/>
  <c r="BX206" i="41"/>
  <c r="BX126" i="41"/>
  <c r="BX524" i="41"/>
  <c r="BX286" i="41"/>
  <c r="BX129" i="41"/>
  <c r="BX128" i="41"/>
  <c r="BX287" i="41"/>
  <c r="BX21" i="41"/>
  <c r="BX127" i="41"/>
  <c r="BX525" i="41"/>
  <c r="BX207" i="41"/>
  <c r="BX607" i="41"/>
  <c r="BX446" i="41"/>
  <c r="BX367" i="41"/>
  <c r="BX445" i="41"/>
  <c r="BX22" i="41"/>
  <c r="BX209" i="41"/>
  <c r="BX369" i="41"/>
  <c r="BX526" i="41"/>
  <c r="BX24" i="41"/>
  <c r="BX23" i="41"/>
  <c r="BX608" i="41"/>
  <c r="BX288" i="41"/>
  <c r="BX370" i="41"/>
  <c r="BX447" i="41"/>
  <c r="BX527" i="41"/>
  <c r="BX610" i="41"/>
  <c r="BX208" i="41"/>
  <c r="BX368" i="41"/>
  <c r="BX609" i="41"/>
  <c r="BX289" i="41"/>
  <c r="BX131" i="41"/>
  <c r="BX611" i="41"/>
  <c r="BX448" i="41"/>
  <c r="BX449" i="41"/>
  <c r="BX528" i="41"/>
  <c r="BX211" i="41"/>
  <c r="BX291" i="41"/>
  <c r="BX25" i="41"/>
  <c r="BX450" i="41"/>
  <c r="BX26" i="41"/>
  <c r="BX529" i="41"/>
  <c r="BX210" i="41"/>
  <c r="BX371" i="41"/>
  <c r="BX130" i="41"/>
  <c r="BX290" i="41"/>
  <c r="BX27" i="41"/>
  <c r="BX132" i="41"/>
  <c r="BX292" i="41"/>
  <c r="BX530" i="41"/>
  <c r="BX293" i="41"/>
  <c r="BX213" i="41"/>
  <c r="BX373" i="41"/>
  <c r="BX612" i="41"/>
  <c r="BX372" i="41"/>
  <c r="BX212" i="41"/>
  <c r="BX133" i="41"/>
  <c r="BX617" i="41"/>
  <c r="BX30" i="41"/>
  <c r="BX295" i="41"/>
  <c r="BX533" i="41"/>
  <c r="BX452" i="41"/>
  <c r="BX294" i="41"/>
  <c r="BX134" i="41"/>
  <c r="BX614" i="41"/>
  <c r="BX531" i="41"/>
  <c r="BX29" i="41"/>
  <c r="BX215" i="41"/>
  <c r="BX613" i="41"/>
  <c r="BX532" i="41"/>
  <c r="BX28" i="41"/>
  <c r="BX374" i="41"/>
  <c r="BX615" i="41"/>
  <c r="BX214" i="41"/>
  <c r="BX451" i="41"/>
  <c r="BX616" i="41"/>
  <c r="BX216" i="41"/>
  <c r="BX31" i="41"/>
  <c r="BX538" i="41"/>
  <c r="BX453" i="41"/>
  <c r="BX375" i="41"/>
  <c r="BX135" i="41"/>
  <c r="BX219" i="41"/>
  <c r="BX455" i="41"/>
  <c r="BX33" i="41"/>
  <c r="BX217" i="41"/>
  <c r="BX376" i="41"/>
  <c r="BX300" i="41"/>
  <c r="BX458" i="41"/>
  <c r="BX296" i="41"/>
  <c r="BX136" i="41"/>
  <c r="BX220" i="41"/>
  <c r="BX140" i="41"/>
  <c r="BX619" i="41"/>
  <c r="BX380" i="41"/>
  <c r="BX297" i="41"/>
  <c r="BX377" i="41"/>
  <c r="BX457" i="41"/>
  <c r="BX454" i="41"/>
  <c r="BX537" i="41"/>
  <c r="BX139" i="41"/>
  <c r="BX379" i="41"/>
  <c r="BX620" i="41"/>
  <c r="BX299" i="41"/>
  <c r="BX34" i="41"/>
  <c r="BZ190" i="41"/>
  <c r="BX618" i="41"/>
  <c r="BX218" i="41"/>
  <c r="BX137" i="41"/>
  <c r="BX534" i="41"/>
  <c r="BX536" i="41"/>
  <c r="BX456" i="41"/>
  <c r="BX535" i="41"/>
  <c r="BX378" i="41"/>
  <c r="BZ270" i="41"/>
  <c r="BX32" i="41"/>
  <c r="BX138" i="41"/>
  <c r="BZ5" i="41"/>
  <c r="BX298" i="41"/>
  <c r="BZ428" i="41"/>
  <c r="BZ7" i="41"/>
  <c r="BZ111" i="41"/>
  <c r="BZ509" i="41"/>
  <c r="BZ350" i="41"/>
  <c r="BZ192" i="41"/>
  <c r="BZ353" i="41"/>
  <c r="BZ430" i="41"/>
  <c r="BZ592" i="41"/>
  <c r="BZ591" i="41"/>
  <c r="BZ429" i="41"/>
  <c r="BZ271" i="41"/>
  <c r="BZ110" i="41"/>
  <c r="BZ351" i="41"/>
  <c r="BZ4" i="41"/>
  <c r="BZ191" i="41"/>
  <c r="BZ590" i="41"/>
  <c r="BZ508" i="41"/>
  <c r="BZ112" i="41"/>
  <c r="BZ511" i="41"/>
  <c r="BZ193" i="41"/>
  <c r="BZ6" i="41"/>
  <c r="BZ352" i="41"/>
  <c r="BZ114" i="41"/>
  <c r="BZ113" i="41"/>
  <c r="BZ432" i="41"/>
  <c r="BZ594" i="41"/>
  <c r="BZ510" i="41"/>
  <c r="BZ8" i="41"/>
  <c r="BZ272" i="41"/>
  <c r="BZ11" i="41"/>
  <c r="BZ514" i="41"/>
  <c r="BZ512" i="41"/>
  <c r="BZ593" i="41"/>
  <c r="BZ431" i="41"/>
  <c r="BZ273" i="41"/>
  <c r="BZ274" i="41"/>
  <c r="BZ9" i="41"/>
  <c r="BZ433" i="41"/>
  <c r="BZ595" i="41"/>
  <c r="BZ275" i="41"/>
  <c r="BZ354" i="41"/>
  <c r="BZ195" i="41"/>
  <c r="BZ355" i="41"/>
  <c r="BZ194" i="41"/>
  <c r="BZ115" i="41"/>
  <c r="BZ513" i="41"/>
  <c r="BZ597" i="41"/>
  <c r="BZ356" i="41"/>
  <c r="BZ10" i="41"/>
  <c r="BZ278" i="41"/>
  <c r="BZ599" i="41"/>
  <c r="BZ196" i="41"/>
  <c r="BZ197" i="41"/>
  <c r="BZ515" i="41"/>
  <c r="BZ117" i="41"/>
  <c r="BZ276" i="41"/>
  <c r="BZ116" i="41"/>
  <c r="BZ118" i="41"/>
  <c r="BZ434" i="41"/>
  <c r="BZ596" i="41"/>
  <c r="BZ277" i="41"/>
  <c r="BZ357" i="41"/>
  <c r="BZ516" i="41"/>
  <c r="BZ517" i="41"/>
  <c r="BZ13" i="41"/>
  <c r="BZ199" i="41"/>
  <c r="BZ198" i="41"/>
  <c r="BZ361" i="41"/>
  <c r="BZ359" i="41"/>
  <c r="BZ435" i="41"/>
  <c r="BZ14" i="41"/>
  <c r="BZ436" i="41"/>
  <c r="BZ279" i="41"/>
  <c r="BZ598" i="41"/>
  <c r="BZ12" i="41"/>
  <c r="BZ358" i="41"/>
  <c r="BZ437" i="41"/>
  <c r="BZ119" i="41"/>
  <c r="BZ601" i="41"/>
  <c r="BZ120" i="41"/>
  <c r="BZ518" i="41"/>
  <c r="BZ600" i="41"/>
  <c r="BZ200" i="41"/>
  <c r="BZ360" i="41"/>
  <c r="BZ280" i="41"/>
  <c r="BZ438" i="41"/>
  <c r="BZ121" i="41"/>
  <c r="BZ201" i="41"/>
  <c r="BZ281" i="41"/>
  <c r="BZ15" i="41"/>
  <c r="BZ122" i="41"/>
  <c r="BZ362" i="41"/>
  <c r="BZ203" i="41"/>
  <c r="BZ283" i="41"/>
  <c r="BZ439" i="41"/>
  <c r="BZ520" i="41"/>
  <c r="BZ16" i="41"/>
  <c r="BZ123" i="41"/>
  <c r="BZ519" i="41"/>
  <c r="BZ441" i="41"/>
  <c r="BZ604" i="41"/>
  <c r="BZ363" i="41"/>
  <c r="BZ602" i="41"/>
  <c r="BZ440" i="41"/>
  <c r="BZ18" i="41"/>
  <c r="BZ364" i="41"/>
  <c r="BZ282" i="41"/>
  <c r="BZ202" i="41"/>
  <c r="BZ603" i="41"/>
  <c r="BZ522" i="41"/>
  <c r="BZ206" i="41"/>
  <c r="BZ17" i="41"/>
  <c r="BZ442" i="41"/>
  <c r="BZ608" i="41"/>
  <c r="BZ284" i="41"/>
  <c r="BZ521" i="41"/>
  <c r="BZ124" i="41"/>
  <c r="BZ446" i="41"/>
  <c r="BZ523" i="41"/>
  <c r="BZ204" i="41"/>
  <c r="BZ125" i="41"/>
  <c r="BZ21" i="41"/>
  <c r="BZ365" i="41"/>
  <c r="BZ19" i="41"/>
  <c r="BZ126" i="41"/>
  <c r="BZ20" i="41"/>
  <c r="BZ367" i="41"/>
  <c r="BZ130" i="41"/>
  <c r="BZ444" i="41"/>
  <c r="BZ286" i="41"/>
  <c r="BZ605" i="41"/>
  <c r="BZ207" i="41"/>
  <c r="BZ366" i="41"/>
  <c r="BZ443" i="41"/>
  <c r="BZ205" i="41"/>
  <c r="BZ285" i="41"/>
  <c r="BZ606" i="41"/>
  <c r="BZ607" i="41"/>
  <c r="BZ208" i="41"/>
  <c r="BZ524" i="41"/>
  <c r="BZ369" i="41"/>
  <c r="BZ525" i="41"/>
  <c r="BZ22" i="41"/>
  <c r="BZ445" i="41"/>
  <c r="BZ128" i="41"/>
  <c r="BZ447" i="41"/>
  <c r="BZ526" i="41"/>
  <c r="BZ289" i="41"/>
  <c r="BZ288" i="41"/>
  <c r="BZ209" i="41"/>
  <c r="BZ368" i="41"/>
  <c r="BZ127" i="41"/>
  <c r="BZ287" i="41"/>
  <c r="BZ610" i="41"/>
  <c r="BZ290" i="41"/>
  <c r="BZ527" i="41"/>
  <c r="BZ370" i="41"/>
  <c r="BZ23" i="41"/>
  <c r="BZ528" i="41"/>
  <c r="BZ611" i="41"/>
  <c r="BZ448" i="41"/>
  <c r="BZ129" i="41"/>
  <c r="BZ210" i="41"/>
  <c r="BZ24" i="41"/>
  <c r="BZ609" i="41"/>
  <c r="BZ372" i="41"/>
  <c r="BZ529" i="41"/>
  <c r="BZ25" i="41"/>
  <c r="BZ451" i="41"/>
  <c r="BZ26" i="41"/>
  <c r="BZ131" i="41"/>
  <c r="BZ371" i="41"/>
  <c r="BZ532" i="41"/>
  <c r="BZ134" i="41"/>
  <c r="BZ212" i="41"/>
  <c r="BZ133" i="41"/>
  <c r="BZ291" i="41"/>
  <c r="BZ132" i="41"/>
  <c r="BZ293" i="41"/>
  <c r="BZ450" i="41"/>
  <c r="BZ449" i="41"/>
  <c r="BZ614" i="41"/>
  <c r="BZ530" i="41"/>
  <c r="BZ211" i="41"/>
  <c r="BZ612" i="41"/>
  <c r="BZ27" i="41"/>
  <c r="BZ292" i="41"/>
  <c r="BZ137" i="41"/>
  <c r="BZ214" i="41"/>
  <c r="BZ374" i="41"/>
  <c r="BZ373" i="41"/>
  <c r="BZ213" i="41"/>
  <c r="BZ28" i="41"/>
  <c r="BZ294" i="41"/>
  <c r="BZ533" i="41"/>
  <c r="BZ531" i="41"/>
  <c r="BZ453" i="41"/>
  <c r="BZ135" i="41"/>
  <c r="BZ615" i="41"/>
  <c r="BZ613" i="41"/>
  <c r="BZ295" i="41"/>
  <c r="BZ215" i="41"/>
  <c r="BZ220" i="41"/>
  <c r="BZ620" i="41"/>
  <c r="BZ136" i="41"/>
  <c r="BZ537" i="41"/>
  <c r="BZ616" i="41"/>
  <c r="BZ219" i="41"/>
  <c r="BZ29" i="41"/>
  <c r="BZ452" i="41"/>
  <c r="BZ379" i="41"/>
  <c r="BZ31" i="41"/>
  <c r="BZ380" i="41"/>
  <c r="BZ457" i="41"/>
  <c r="BZ297" i="41"/>
  <c r="BZ376" i="41"/>
  <c r="BZ217" i="41"/>
  <c r="BZ139" i="41"/>
  <c r="BZ140" i="41"/>
  <c r="BZ534" i="41"/>
  <c r="BZ375" i="41"/>
  <c r="BZ535" i="41"/>
  <c r="BZ538" i="41"/>
  <c r="BZ619" i="41"/>
  <c r="BZ296" i="41"/>
  <c r="BZ455" i="41"/>
  <c r="BZ33" i="41"/>
  <c r="BZ30" i="41"/>
  <c r="BZ299" i="41"/>
  <c r="BZ377" i="41"/>
  <c r="BZ300" i="41"/>
  <c r="BZ458" i="41"/>
  <c r="BZ454" i="41"/>
  <c r="BZ617" i="41"/>
  <c r="BZ34" i="41"/>
  <c r="BZ216" i="41"/>
  <c r="BP466" i="41"/>
  <c r="BZ618" i="41"/>
  <c r="BZ536" i="41"/>
  <c r="BZ298" i="41"/>
  <c r="BZ32" i="41"/>
  <c r="BP628" i="41"/>
  <c r="BP148" i="41"/>
  <c r="BZ218" i="41"/>
  <c r="BP228" i="41"/>
  <c r="BZ138" i="41"/>
  <c r="BZ456" i="41"/>
  <c r="BP547" i="41"/>
  <c r="BP546" i="41"/>
  <c r="BP469" i="41"/>
  <c r="BP388" i="41"/>
  <c r="BZ378" i="41"/>
  <c r="BP232" i="41"/>
  <c r="BP389" i="41"/>
  <c r="BP47" i="41"/>
  <c r="BP391" i="41"/>
  <c r="BP229" i="41"/>
  <c r="BP149" i="41"/>
  <c r="BP467" i="41"/>
  <c r="BP308" i="41"/>
  <c r="BP309" i="41"/>
  <c r="BP630" i="41"/>
  <c r="BP549" i="41"/>
  <c r="BP48" i="41"/>
  <c r="BP629" i="41"/>
  <c r="BP548" i="41"/>
  <c r="BP50" i="41"/>
  <c r="BP150" i="41"/>
  <c r="BP310" i="41"/>
  <c r="BP230" i="41"/>
  <c r="BP390" i="41"/>
  <c r="BP468" i="41"/>
  <c r="BP49" i="41"/>
  <c r="BP311" i="41"/>
  <c r="BP392" i="41"/>
  <c r="BP231" i="41"/>
  <c r="BP152" i="41"/>
  <c r="BP312" i="41"/>
  <c r="BP313" i="41"/>
  <c r="BP51" i="41"/>
  <c r="BP151" i="41"/>
  <c r="BP631" i="41"/>
  <c r="BP632" i="41"/>
  <c r="BP393" i="41"/>
  <c r="BP633" i="41"/>
  <c r="BP470" i="41"/>
  <c r="BP550" i="41"/>
  <c r="BP472" i="41"/>
  <c r="BP52" i="41"/>
  <c r="BP552" i="41"/>
  <c r="BP551" i="41"/>
  <c r="BP396" i="41"/>
  <c r="BP153" i="41"/>
  <c r="BP234" i="41"/>
  <c r="BP233" i="41"/>
  <c r="BP314" i="41"/>
  <c r="BP471" i="41"/>
  <c r="BP235" i="41"/>
  <c r="BP397" i="41"/>
  <c r="BP634" i="41"/>
  <c r="BP553" i="41"/>
  <c r="BP54" i="41"/>
  <c r="BP394" i="41"/>
  <c r="BP53" i="41"/>
  <c r="BP155" i="41"/>
  <c r="BP154" i="41"/>
  <c r="BP156" i="41"/>
  <c r="BP236" i="41"/>
  <c r="BP315" i="41"/>
  <c r="BP473" i="41"/>
  <c r="BP317" i="41"/>
  <c r="BP635" i="41"/>
  <c r="BP316" i="41"/>
  <c r="BP395" i="41"/>
  <c r="BP554" i="41"/>
  <c r="BP55" i="41"/>
  <c r="BP636" i="41"/>
  <c r="BP318" i="41"/>
  <c r="BP478" i="41"/>
  <c r="BP56" i="41"/>
  <c r="BP475" i="41"/>
  <c r="BP476" i="41"/>
  <c r="BP237" i="41"/>
  <c r="BP555" i="41"/>
  <c r="BP637" i="41"/>
  <c r="BP157" i="41"/>
  <c r="BP638" i="41"/>
  <c r="BP474" i="41"/>
  <c r="BP241" i="41"/>
  <c r="BP159" i="41"/>
  <c r="BP477" i="41"/>
  <c r="BP158" i="41"/>
  <c r="BP57" i="41"/>
  <c r="BP398" i="41"/>
  <c r="BP238" i="41"/>
  <c r="BP162" i="41"/>
  <c r="BP58" i="41"/>
  <c r="BP639" i="41"/>
  <c r="BP556" i="41"/>
  <c r="BP160" i="41"/>
  <c r="BP321" i="41"/>
  <c r="BP558" i="41"/>
  <c r="BP557" i="41"/>
  <c r="BP239" i="41"/>
  <c r="BP399" i="41"/>
  <c r="BP243" i="41"/>
  <c r="BP319" i="41"/>
  <c r="BP641" i="41"/>
  <c r="BP60" i="41"/>
  <c r="BP400" i="41"/>
  <c r="BP322" i="41"/>
  <c r="BP61" i="41"/>
  <c r="BP479" i="41"/>
  <c r="BP161" i="41"/>
  <c r="BP240" i="41"/>
  <c r="BP403" i="41"/>
  <c r="BP163" i="41"/>
  <c r="BP401" i="41"/>
  <c r="BP59" i="41"/>
  <c r="BP559" i="41"/>
  <c r="BP320" i="41"/>
  <c r="BP640" i="41"/>
  <c r="BP642" i="41"/>
  <c r="BP62" i="41"/>
  <c r="BP242" i="41"/>
  <c r="BP562" i="41"/>
  <c r="BP560" i="41"/>
  <c r="BP244" i="41"/>
  <c r="BP643" i="41"/>
  <c r="BP402" i="41"/>
  <c r="BP323" i="41"/>
  <c r="BP561" i="41"/>
  <c r="BP481" i="41"/>
  <c r="BP480" i="41"/>
  <c r="BP483" i="41"/>
  <c r="BP482" i="41"/>
  <c r="BP325" i="41"/>
  <c r="BP324" i="41"/>
  <c r="BP164" i="41"/>
  <c r="BP245" i="41"/>
  <c r="BP405" i="41"/>
  <c r="BP645" i="41"/>
  <c r="BP63" i="41"/>
  <c r="BP64" i="41"/>
  <c r="BP563" i="41"/>
  <c r="BP644" i="41"/>
  <c r="BP404" i="41"/>
  <c r="BP165" i="41"/>
  <c r="BP567" i="41"/>
  <c r="BP247" i="41"/>
  <c r="BP406" i="41"/>
  <c r="BP484" i="41"/>
  <c r="BP565" i="41"/>
  <c r="BP646" i="41"/>
  <c r="BP407" i="41"/>
  <c r="BP166" i="41"/>
  <c r="BP167" i="41"/>
  <c r="BP326" i="41"/>
  <c r="BP246" i="41"/>
  <c r="BP485" i="41"/>
  <c r="BP327" i="41"/>
  <c r="BP65" i="41"/>
  <c r="BP68" i="41"/>
  <c r="BP647" i="41"/>
  <c r="BP66" i="41"/>
  <c r="BP564" i="41"/>
  <c r="BP649" i="41"/>
  <c r="BP168" i="41"/>
  <c r="BP486" i="41"/>
  <c r="BP249" i="41"/>
  <c r="BP566" i="41"/>
  <c r="BP648" i="41"/>
  <c r="BP569" i="41"/>
  <c r="BP487" i="41"/>
  <c r="BP169" i="41"/>
  <c r="BP248" i="41"/>
  <c r="BP67" i="41"/>
  <c r="BP328" i="41"/>
  <c r="BP408" i="41"/>
  <c r="BP329" i="41"/>
  <c r="BP70" i="41"/>
  <c r="BP252" i="41"/>
  <c r="BP409" i="41"/>
  <c r="BP568" i="41"/>
  <c r="BP488" i="41"/>
  <c r="BP69" i="41"/>
  <c r="BP334" i="41"/>
  <c r="BP251" i="41"/>
  <c r="BP250" i="41"/>
  <c r="BP330" i="41"/>
  <c r="BP651" i="41"/>
  <c r="BP411" i="41"/>
  <c r="BP576" i="41"/>
  <c r="BP650" i="41"/>
  <c r="BP410" i="41"/>
  <c r="BP170" i="41"/>
  <c r="BP73" i="41"/>
  <c r="BP489" i="41"/>
  <c r="BP331" i="41"/>
  <c r="BP570" i="41"/>
  <c r="BP652" i="41"/>
  <c r="BP412" i="41"/>
  <c r="BP171" i="41"/>
  <c r="BP71" i="41"/>
  <c r="BP253" i="41"/>
  <c r="BP654" i="41"/>
  <c r="BP337" i="41"/>
  <c r="BP332" i="41"/>
  <c r="BP491" i="41"/>
  <c r="BP172" i="41"/>
  <c r="BP490" i="41"/>
  <c r="BP173" i="41"/>
  <c r="BP413" i="41"/>
  <c r="BP571" i="41"/>
  <c r="BP496" i="41"/>
  <c r="BP175" i="41"/>
  <c r="BP573" i="41"/>
  <c r="BP72" i="41"/>
  <c r="BP174" i="41"/>
  <c r="BP653" i="41"/>
  <c r="BP333" i="41"/>
  <c r="BP76" i="41"/>
  <c r="BP335" i="41"/>
  <c r="BP74" i="41"/>
  <c r="BP492" i="41"/>
  <c r="BP255" i="41"/>
  <c r="BP655" i="41"/>
  <c r="BP414" i="41"/>
  <c r="BP657" i="41"/>
  <c r="BP258" i="41"/>
  <c r="BP658" i="41"/>
  <c r="BP495" i="41"/>
  <c r="BP572" i="41"/>
  <c r="BP177" i="41"/>
  <c r="BP575" i="41"/>
  <c r="BP257" i="41"/>
  <c r="BP178" i="41"/>
  <c r="BP77" i="41"/>
  <c r="BP493" i="41"/>
  <c r="BP254" i="41"/>
  <c r="BP418" i="41"/>
  <c r="BP338" i="41"/>
  <c r="BP336" i="41"/>
  <c r="BP417" i="41"/>
  <c r="BP656" i="41"/>
  <c r="BP415" i="41"/>
  <c r="BR47" i="41"/>
  <c r="BR466" i="41"/>
  <c r="BR546" i="41"/>
  <c r="BR308" i="41"/>
  <c r="BP256" i="41"/>
  <c r="BP176" i="41"/>
  <c r="BR628" i="41"/>
  <c r="BP75" i="41"/>
  <c r="BP416" i="41"/>
  <c r="BR148" i="41"/>
  <c r="BP574" i="41"/>
  <c r="BP494" i="41"/>
  <c r="BR228" i="41"/>
  <c r="BR629" i="41"/>
  <c r="BR390" i="41"/>
  <c r="BR389" i="41"/>
  <c r="BR388" i="41"/>
  <c r="BR229" i="41"/>
  <c r="BR150" i="41"/>
  <c r="BR48" i="41"/>
  <c r="BR310" i="41"/>
  <c r="BR630" i="41"/>
  <c r="BR49" i="41"/>
  <c r="BR467" i="41"/>
  <c r="BR547" i="41"/>
  <c r="BR548" i="41"/>
  <c r="BR309" i="41"/>
  <c r="BR149" i="41"/>
  <c r="BR230" i="41"/>
  <c r="BR468" i="41"/>
  <c r="BR313" i="41"/>
  <c r="BR231" i="41"/>
  <c r="BR550" i="41"/>
  <c r="BR469" i="41"/>
  <c r="BR391" i="41"/>
  <c r="BR472" i="41"/>
  <c r="BR632" i="41"/>
  <c r="BR151" i="41"/>
  <c r="BR631" i="41"/>
  <c r="BR471" i="41"/>
  <c r="BR50" i="41"/>
  <c r="BR392" i="41"/>
  <c r="BR152" i="41"/>
  <c r="BR51" i="41"/>
  <c r="BR549" i="41"/>
  <c r="BR235" i="41"/>
  <c r="BR232" i="41"/>
  <c r="BR311" i="41"/>
  <c r="BR153" i="41"/>
  <c r="BR312" i="41"/>
  <c r="BR470" i="41"/>
  <c r="BR233" i="41"/>
  <c r="BR552" i="41"/>
  <c r="BR314" i="41"/>
  <c r="BR234" i="41"/>
  <c r="BR553" i="41"/>
  <c r="BR52" i="41"/>
  <c r="BR473" i="41"/>
  <c r="BR393" i="41"/>
  <c r="BR154" i="41"/>
  <c r="BR53" i="41"/>
  <c r="BR633" i="41"/>
  <c r="BR551" i="41"/>
  <c r="BR394" i="41"/>
  <c r="BR635" i="41"/>
  <c r="BR315" i="41"/>
  <c r="BR395" i="41"/>
  <c r="BR634" i="41"/>
  <c r="BR554" i="41"/>
  <c r="BR316" i="41"/>
  <c r="BR475" i="41"/>
  <c r="BR396" i="41"/>
  <c r="BR54" i="41"/>
  <c r="BR236" i="41"/>
  <c r="BR156" i="41"/>
  <c r="BR636" i="41"/>
  <c r="BR155" i="41"/>
  <c r="BR474" i="41"/>
  <c r="BR556" i="41"/>
  <c r="BR476" i="41"/>
  <c r="BR56" i="41"/>
  <c r="BR637" i="41"/>
  <c r="BR55" i="41"/>
  <c r="BR638" i="41"/>
  <c r="BR318" i="41"/>
  <c r="BR239" i="41"/>
  <c r="BR157" i="41"/>
  <c r="BR398" i="41"/>
  <c r="BR237" i="41"/>
  <c r="BR555" i="41"/>
  <c r="BR58" i="41"/>
  <c r="BR238" i="41"/>
  <c r="BR57" i="41"/>
  <c r="BR317" i="41"/>
  <c r="BR158" i="41"/>
  <c r="BR397" i="41"/>
  <c r="BR478" i="41"/>
  <c r="BR320" i="41"/>
  <c r="BR400" i="41"/>
  <c r="BR319" i="41"/>
  <c r="BR558" i="41"/>
  <c r="BR59" i="41"/>
  <c r="BR159" i="41"/>
  <c r="BR477" i="41"/>
  <c r="BR399" i="41"/>
  <c r="BR240" i="41"/>
  <c r="BR323" i="41"/>
  <c r="BR557" i="41"/>
  <c r="BR60" i="41"/>
  <c r="BR401" i="41"/>
  <c r="BR162" i="41"/>
  <c r="BR639" i="41"/>
  <c r="BR640" i="41"/>
  <c r="BR642" i="41"/>
  <c r="BR560" i="41"/>
  <c r="BR161" i="41"/>
  <c r="BR321" i="41"/>
  <c r="BR480" i="41"/>
  <c r="BR160" i="41"/>
  <c r="BR479" i="41"/>
  <c r="BR241" i="41"/>
  <c r="BR322" i="41"/>
  <c r="BR559" i="41"/>
  <c r="BR242" i="41"/>
  <c r="BR482" i="41"/>
  <c r="BR403" i="41"/>
  <c r="BR245" i="41"/>
  <c r="BR643" i="41"/>
  <c r="BR644" i="41"/>
  <c r="BR61" i="41"/>
  <c r="BR402" i="41"/>
  <c r="BR641" i="41"/>
  <c r="BR324" i="41"/>
  <c r="BR63" i="41"/>
  <c r="BR244" i="41"/>
  <c r="BR62" i="41"/>
  <c r="BR481" i="41"/>
  <c r="BR561" i="41"/>
  <c r="BR64" i="41"/>
  <c r="BR243" i="41"/>
  <c r="BR164" i="41"/>
  <c r="BR562" i="41"/>
  <c r="BR163" i="41"/>
  <c r="BR563" i="41"/>
  <c r="BR165" i="41"/>
  <c r="BR407" i="41"/>
  <c r="BR405" i="41"/>
  <c r="BR325" i="41"/>
  <c r="BR406" i="41"/>
  <c r="BR326" i="41"/>
  <c r="BR404" i="41"/>
  <c r="BR645" i="41"/>
  <c r="BR483" i="41"/>
  <c r="BR168" i="41"/>
  <c r="BR166" i="41"/>
  <c r="BR65" i="41"/>
  <c r="BR484" i="41"/>
  <c r="BR564" i="41"/>
  <c r="BR646" i="41"/>
  <c r="BR246" i="41"/>
  <c r="BR247" i="41"/>
  <c r="BR327" i="41"/>
  <c r="BR66" i="41"/>
  <c r="BR647" i="41"/>
  <c r="BR565" i="41"/>
  <c r="BR485" i="41"/>
  <c r="BR167" i="41"/>
  <c r="BR248" i="41"/>
  <c r="BR566" i="41"/>
  <c r="BR408" i="41"/>
  <c r="BR328" i="41"/>
  <c r="BR170" i="41"/>
  <c r="BR67" i="41"/>
  <c r="BR648" i="41"/>
  <c r="BR486" i="41"/>
  <c r="BR649" i="41"/>
  <c r="BR487" i="41"/>
  <c r="BR329" i="41"/>
  <c r="BR69" i="41"/>
  <c r="BR68" i="41"/>
  <c r="BR250" i="41"/>
  <c r="BR409" i="41"/>
  <c r="BR169" i="41"/>
  <c r="BR567" i="41"/>
  <c r="BR249" i="41"/>
  <c r="BR488" i="41"/>
  <c r="BR489" i="41"/>
  <c r="BR331" i="41"/>
  <c r="BR410" i="41"/>
  <c r="BR70" i="41"/>
  <c r="BR330" i="41"/>
  <c r="BR650" i="41"/>
  <c r="BR251" i="41"/>
  <c r="BR171" i="41"/>
  <c r="BR569" i="41"/>
  <c r="BR651" i="41"/>
  <c r="BR568" i="41"/>
  <c r="BR253" i="41"/>
  <c r="BR653" i="41"/>
  <c r="BR570" i="41"/>
  <c r="BR72" i="41"/>
  <c r="BR172" i="41"/>
  <c r="BR71" i="41"/>
  <c r="BR573" i="41"/>
  <c r="BR411" i="41"/>
  <c r="BR415" i="41"/>
  <c r="BR571" i="41"/>
  <c r="BR652" i="41"/>
  <c r="BR333" i="41"/>
  <c r="BR491" i="41"/>
  <c r="BR490" i="41"/>
  <c r="BR418" i="41"/>
  <c r="BR335" i="41"/>
  <c r="BR493" i="41"/>
  <c r="BR257" i="41"/>
  <c r="BR177" i="41"/>
  <c r="BR254" i="41"/>
  <c r="BR412" i="41"/>
  <c r="BR252" i="41"/>
  <c r="BR332" i="41"/>
  <c r="BR337" i="41"/>
  <c r="BR657" i="41"/>
  <c r="BR77" i="41"/>
  <c r="BR334" i="41"/>
  <c r="BR173" i="41"/>
  <c r="BR417" i="41"/>
  <c r="BR575" i="41"/>
  <c r="BR258" i="41"/>
  <c r="BR655" i="41"/>
  <c r="BR654" i="41"/>
  <c r="BR413" i="41"/>
  <c r="BR572" i="41"/>
  <c r="BR255" i="41"/>
  <c r="BR495" i="41"/>
  <c r="BR496" i="41"/>
  <c r="BR414" i="41"/>
  <c r="BR416" i="41"/>
  <c r="BR658" i="41"/>
  <c r="BR338" i="41"/>
  <c r="BR178" i="41"/>
  <c r="BR576" i="41"/>
  <c r="BR74" i="41"/>
  <c r="BR76" i="41"/>
  <c r="BR256" i="41"/>
  <c r="BR73" i="41"/>
  <c r="BR174" i="41"/>
  <c r="BT629" i="41"/>
  <c r="BR492" i="41"/>
  <c r="BT388" i="41"/>
  <c r="BR656" i="41"/>
  <c r="BR176" i="41"/>
  <c r="BR75" i="41"/>
  <c r="BR574" i="41"/>
  <c r="BR494" i="41"/>
  <c r="BR336" i="41"/>
  <c r="BT228" i="41"/>
  <c r="BR175" i="41"/>
  <c r="BT466" i="41"/>
  <c r="BT229" i="41"/>
  <c r="BT628" i="41"/>
  <c r="BT468" i="41"/>
  <c r="BT467" i="41"/>
  <c r="BT48" i="41"/>
  <c r="BT149" i="41"/>
  <c r="BT546" i="41"/>
  <c r="BT389" i="41"/>
  <c r="BT47" i="41"/>
  <c r="BT309" i="41"/>
  <c r="BT308" i="41"/>
  <c r="BT148" i="41"/>
  <c r="BT390" i="41"/>
  <c r="BT547" i="41"/>
  <c r="BT150" i="41"/>
  <c r="BT230" i="41"/>
  <c r="BT50" i="41"/>
  <c r="BT311" i="41"/>
  <c r="BT49" i="41"/>
  <c r="BT310" i="41"/>
  <c r="BT548" i="41"/>
  <c r="BT151" i="41"/>
  <c r="BT630" i="41"/>
  <c r="BT231" i="41"/>
  <c r="BT391" i="41"/>
  <c r="BT469" i="41"/>
  <c r="BT549" i="41"/>
  <c r="BT153" i="41"/>
  <c r="BT51" i="41"/>
  <c r="BT392" i="41"/>
  <c r="BT473" i="41"/>
  <c r="BT312" i="41"/>
  <c r="BT232" i="41"/>
  <c r="BT631" i="41"/>
  <c r="BT233" i="41"/>
  <c r="BT152" i="41"/>
  <c r="BT313" i="41"/>
  <c r="BT471" i="41"/>
  <c r="BT550" i="41"/>
  <c r="BT551" i="41"/>
  <c r="BT470" i="41"/>
  <c r="BT632" i="41"/>
  <c r="BT393" i="41"/>
  <c r="BT52" i="41"/>
  <c r="BT235" i="41"/>
  <c r="BT314" i="41"/>
  <c r="BT234" i="41"/>
  <c r="BT552" i="41"/>
  <c r="BT395" i="41"/>
  <c r="BT394" i="41"/>
  <c r="BT634" i="41"/>
  <c r="BT633" i="41"/>
  <c r="BT154" i="41"/>
  <c r="BT54" i="41"/>
  <c r="BT53" i="41"/>
  <c r="BT396" i="41"/>
  <c r="BT236" i="41"/>
  <c r="BT472" i="41"/>
  <c r="BT554" i="41"/>
  <c r="BT476" i="41"/>
  <c r="BT555" i="41"/>
  <c r="BT316" i="41"/>
  <c r="BT315" i="41"/>
  <c r="BT156" i="41"/>
  <c r="BT635" i="41"/>
  <c r="BT157" i="41"/>
  <c r="BT55" i="41"/>
  <c r="BT553" i="41"/>
  <c r="BT636" i="41"/>
  <c r="BT155" i="41"/>
  <c r="BT398" i="41"/>
  <c r="BT475" i="41"/>
  <c r="BT318" i="41"/>
  <c r="BT237" i="41"/>
  <c r="BT56" i="41"/>
  <c r="BT637" i="41"/>
  <c r="BT238" i="41"/>
  <c r="BT158" i="41"/>
  <c r="BT474" i="41"/>
  <c r="BT317" i="41"/>
  <c r="BT477" i="41"/>
  <c r="BT399" i="41"/>
  <c r="BT57" i="41"/>
  <c r="BT397" i="41"/>
  <c r="BT478" i="41"/>
  <c r="BT240" i="41"/>
  <c r="BT319" i="41"/>
  <c r="BT638" i="41"/>
  <c r="BT558" i="41"/>
  <c r="BT239" i="41"/>
  <c r="BT58" i="41"/>
  <c r="BT557" i="41"/>
  <c r="BT556" i="41"/>
  <c r="BT159" i="41"/>
  <c r="BT400" i="41"/>
  <c r="BT643" i="41"/>
  <c r="BT639" i="41"/>
  <c r="BT559" i="41"/>
  <c r="BT241" i="41"/>
  <c r="BT160" i="41"/>
  <c r="BT641" i="41"/>
  <c r="BT320" i="41"/>
  <c r="BT242" i="41"/>
  <c r="BT640" i="41"/>
  <c r="BT321" i="41"/>
  <c r="BT62" i="41"/>
  <c r="BT481" i="41"/>
  <c r="BT403" i="41"/>
  <c r="BT560" i="41"/>
  <c r="BT59" i="41"/>
  <c r="BT161" i="41"/>
  <c r="BT401" i="41"/>
  <c r="BT323" i="41"/>
  <c r="BT642" i="41"/>
  <c r="BT60" i="41"/>
  <c r="BT480" i="41"/>
  <c r="BT243" i="41"/>
  <c r="BT479" i="41"/>
  <c r="BT61" i="41"/>
  <c r="BT324" i="41"/>
  <c r="BT402" i="41"/>
  <c r="BT322" i="41"/>
  <c r="BT404" i="41"/>
  <c r="BT482" i="41"/>
  <c r="BT163" i="41"/>
  <c r="BT326" i="41"/>
  <c r="BT162" i="41"/>
  <c r="BT561" i="41"/>
  <c r="BT644" i="41"/>
  <c r="BT164" i="41"/>
  <c r="BT325" i="41"/>
  <c r="BT244" i="41"/>
  <c r="BT483" i="41"/>
  <c r="BT63" i="41"/>
  <c r="BT562" i="41"/>
  <c r="BT165" i="41"/>
  <c r="BT646" i="41"/>
  <c r="BT645" i="41"/>
  <c r="BT563" i="41"/>
  <c r="BT407" i="41"/>
  <c r="BT166" i="41"/>
  <c r="BT484" i="41"/>
  <c r="BT65" i="41"/>
  <c r="BT64" i="41"/>
  <c r="BT405" i="41"/>
  <c r="BT167" i="41"/>
  <c r="BT247" i="41"/>
  <c r="BT246" i="41"/>
  <c r="BT245" i="41"/>
  <c r="BT485" i="41"/>
  <c r="BT647" i="41"/>
  <c r="BT406" i="41"/>
  <c r="BT565" i="41"/>
  <c r="BT564" i="41"/>
  <c r="BT408" i="41"/>
  <c r="BT327" i="41"/>
  <c r="BT248" i="41"/>
  <c r="BT648" i="41"/>
  <c r="BT566" i="41"/>
  <c r="BT486" i="41"/>
  <c r="BT169" i="41"/>
  <c r="BT328" i="41"/>
  <c r="BT67" i="41"/>
  <c r="BT66" i="41"/>
  <c r="BT329" i="41"/>
  <c r="BT487" i="41"/>
  <c r="BT170" i="41"/>
  <c r="BT69" i="41"/>
  <c r="BT411" i="41"/>
  <c r="BT488" i="41"/>
  <c r="BT249" i="41"/>
  <c r="BT567" i="41"/>
  <c r="BT168" i="41"/>
  <c r="BT413" i="41"/>
  <c r="BT250" i="41"/>
  <c r="BT331" i="41"/>
  <c r="BT649" i="41"/>
  <c r="BT410" i="41"/>
  <c r="BT251" i="41"/>
  <c r="BT568" i="41"/>
  <c r="BT330" i="41"/>
  <c r="BT68" i="41"/>
  <c r="BT650" i="41"/>
  <c r="BT409" i="41"/>
  <c r="BT172" i="41"/>
  <c r="BT171" i="41"/>
  <c r="BT417" i="41"/>
  <c r="BT332" i="41"/>
  <c r="BT71" i="41"/>
  <c r="BT255" i="41"/>
  <c r="BT490" i="41"/>
  <c r="BT70" i="41"/>
  <c r="BT569" i="41"/>
  <c r="BT77" i="41"/>
  <c r="BT333" i="41"/>
  <c r="BT489" i="41"/>
  <c r="BT412" i="41"/>
  <c r="BT252" i="41"/>
  <c r="BT652" i="41"/>
  <c r="BT651" i="41"/>
  <c r="BT570" i="41"/>
  <c r="BT653" i="41"/>
  <c r="BT72" i="41"/>
  <c r="BT338" i="41"/>
  <c r="BT654" i="41"/>
  <c r="BT657" i="41"/>
  <c r="BT658" i="41"/>
  <c r="BT655" i="41"/>
  <c r="BT576" i="41"/>
  <c r="BT573" i="41"/>
  <c r="BT575" i="41"/>
  <c r="BT73" i="41"/>
  <c r="BT491" i="41"/>
  <c r="BT258" i="41"/>
  <c r="BT492" i="41"/>
  <c r="BT174" i="41"/>
  <c r="BT253" i="41"/>
  <c r="BT571" i="41"/>
  <c r="BT418" i="41"/>
  <c r="BT177" i="41"/>
  <c r="BT334" i="41"/>
  <c r="BT173" i="41"/>
  <c r="BT257" i="41"/>
  <c r="BT495" i="41"/>
  <c r="BT337" i="41"/>
  <c r="BT496" i="41"/>
  <c r="BT254" i="41"/>
  <c r="BT414" i="41"/>
  <c r="BT76" i="41"/>
  <c r="BT178" i="41"/>
  <c r="BT415" i="41"/>
  <c r="BV228" i="41"/>
  <c r="BT74" i="41"/>
  <c r="BT572" i="41"/>
  <c r="BT176" i="41"/>
  <c r="BT493" i="41"/>
  <c r="BT175" i="41"/>
  <c r="BT416" i="41"/>
  <c r="BV47" i="41"/>
  <c r="BT656" i="41"/>
  <c r="BV628" i="41"/>
  <c r="BT75" i="41"/>
  <c r="BV466" i="41"/>
  <c r="BT494" i="41"/>
  <c r="BV308" i="41"/>
  <c r="BT574" i="41"/>
  <c r="BT336" i="41"/>
  <c r="BT335" i="41"/>
  <c r="BV629" i="41"/>
  <c r="BV50" i="41"/>
  <c r="BV630" i="41"/>
  <c r="BT256" i="41"/>
  <c r="BV230" i="41"/>
  <c r="BV388" i="41"/>
  <c r="BV229" i="41"/>
  <c r="BV547" i="41"/>
  <c r="BV548" i="41"/>
  <c r="BV153" i="41"/>
  <c r="BV150" i="41"/>
  <c r="BV49" i="41"/>
  <c r="BV389" i="41"/>
  <c r="BV310" i="41"/>
  <c r="BV148" i="41"/>
  <c r="BV309" i="41"/>
  <c r="BV48" i="41"/>
  <c r="BV149" i="41"/>
  <c r="BV546" i="41"/>
  <c r="BV467" i="41"/>
  <c r="BV468" i="41"/>
  <c r="BV469" i="41"/>
  <c r="BV390" i="41"/>
  <c r="BV631" i="41"/>
  <c r="BV231" i="41"/>
  <c r="BV311" i="41"/>
  <c r="BV391" i="41"/>
  <c r="BV549" i="41"/>
  <c r="BV151" i="41"/>
  <c r="BV392" i="41"/>
  <c r="BV473" i="41"/>
  <c r="BV152" i="41"/>
  <c r="BV51" i="41"/>
  <c r="BV633" i="41"/>
  <c r="BV632" i="41"/>
  <c r="BV393" i="41"/>
  <c r="BV232" i="41"/>
  <c r="BV233" i="41"/>
  <c r="BV550" i="41"/>
  <c r="BV470" i="41"/>
  <c r="BV312" i="41"/>
  <c r="BV551" i="41"/>
  <c r="BV313" i="41"/>
  <c r="BV314" i="41"/>
  <c r="BV471" i="41"/>
  <c r="BV154" i="41"/>
  <c r="BV52" i="41"/>
  <c r="BV155" i="41"/>
  <c r="BV53" i="41"/>
  <c r="BV552" i="41"/>
  <c r="BV553" i="41"/>
  <c r="BV472" i="41"/>
  <c r="BV315" i="41"/>
  <c r="BV634" i="41"/>
  <c r="BV395" i="41"/>
  <c r="BV54" i="41"/>
  <c r="BV474" i="41"/>
  <c r="BV394" i="41"/>
  <c r="BV234" i="41"/>
  <c r="BV556" i="41"/>
  <c r="BV635" i="41"/>
  <c r="BV396" i="41"/>
  <c r="BV235" i="41"/>
  <c r="BV475" i="41"/>
  <c r="BV59" i="41"/>
  <c r="BV316" i="41"/>
  <c r="BV318" i="41"/>
  <c r="BV156" i="41"/>
  <c r="BV637" i="41"/>
  <c r="BV236" i="41"/>
  <c r="BV636" i="41"/>
  <c r="BV554" i="41"/>
  <c r="BV157" i="41"/>
  <c r="BV56" i="41"/>
  <c r="BV55" i="41"/>
  <c r="BV237" i="41"/>
  <c r="BV555" i="41"/>
  <c r="BV57" i="41"/>
  <c r="BV158" i="41"/>
  <c r="BV397" i="41"/>
  <c r="BV317" i="41"/>
  <c r="BV239" i="41"/>
  <c r="BV398" i="41"/>
  <c r="BV238" i="41"/>
  <c r="BV58" i="41"/>
  <c r="BV638" i="41"/>
  <c r="BV476" i="41"/>
  <c r="BV159" i="41"/>
  <c r="BV319" i="41"/>
  <c r="BV557" i="41"/>
  <c r="BV399" i="41"/>
  <c r="BV639" i="41"/>
  <c r="BV477" i="41"/>
  <c r="BV478" i="41"/>
  <c r="BV403" i="41"/>
  <c r="BV160" i="41"/>
  <c r="BV479" i="41"/>
  <c r="BV60" i="41"/>
  <c r="BV559" i="41"/>
  <c r="BV400" i="41"/>
  <c r="BV240" i="41"/>
  <c r="BV241" i="41"/>
  <c r="BV320" i="41"/>
  <c r="BV558" i="41"/>
  <c r="BV640" i="41"/>
  <c r="BV161" i="41"/>
  <c r="BV641" i="41"/>
  <c r="BV321" i="41"/>
  <c r="BV323" i="41"/>
  <c r="BV242" i="41"/>
  <c r="BV322" i="41"/>
  <c r="BV401" i="41"/>
  <c r="BV480" i="41"/>
  <c r="BV162" i="41"/>
  <c r="BV61" i="41"/>
  <c r="BV560" i="41"/>
  <c r="BV402" i="41"/>
  <c r="BV642" i="41"/>
  <c r="BV561" i="41"/>
  <c r="BV163" i="41"/>
  <c r="BV643" i="41"/>
  <c r="BV62" i="41"/>
  <c r="BV243" i="41"/>
  <c r="BV644" i="41"/>
  <c r="BV481" i="41"/>
  <c r="BV482" i="41"/>
  <c r="BV244" i="41"/>
  <c r="BV404" i="41"/>
  <c r="BV164" i="41"/>
  <c r="BV483" i="41"/>
  <c r="BV165" i="41"/>
  <c r="BV324" i="41"/>
  <c r="BV63" i="41"/>
  <c r="BV325" i="41"/>
  <c r="BV562" i="41"/>
  <c r="BV64" i="41"/>
  <c r="BV328" i="41"/>
  <c r="BV487" i="41"/>
  <c r="BV166" i="41"/>
  <c r="BV645" i="41"/>
  <c r="BV563" i="41"/>
  <c r="BV406" i="41"/>
  <c r="BV246" i="41"/>
  <c r="BV484" i="41"/>
  <c r="BV405" i="41"/>
  <c r="BV245" i="41"/>
  <c r="BV65" i="41"/>
  <c r="BV646" i="41"/>
  <c r="BV565" i="41"/>
  <c r="BV326" i="41"/>
  <c r="BV485" i="41"/>
  <c r="BV564" i="41"/>
  <c r="BV486" i="41"/>
  <c r="BV648" i="41"/>
  <c r="BV66" i="41"/>
  <c r="BV410" i="41"/>
  <c r="BV247" i="41"/>
  <c r="BV407" i="41"/>
  <c r="BV647" i="41"/>
  <c r="BV167" i="41"/>
  <c r="BV327" i="41"/>
  <c r="BV649" i="41"/>
  <c r="BV168" i="41"/>
  <c r="BV67" i="41"/>
  <c r="BV489" i="41"/>
  <c r="BV408" i="41"/>
  <c r="BV248" i="41"/>
  <c r="BV329" i="41"/>
  <c r="BV567" i="41"/>
  <c r="BV566" i="41"/>
  <c r="BV68" i="41"/>
  <c r="BV170" i="41"/>
  <c r="BV249" i="41"/>
  <c r="BV331" i="41"/>
  <c r="BV409" i="41"/>
  <c r="BV488" i="41"/>
  <c r="BV169" i="41"/>
  <c r="BV250" i="41"/>
  <c r="BV569" i="41"/>
  <c r="BV330" i="41"/>
  <c r="BV251" i="41"/>
  <c r="BV658" i="41"/>
  <c r="BV70" i="41"/>
  <c r="BV650" i="41"/>
  <c r="BV172" i="41"/>
  <c r="BV568" i="41"/>
  <c r="BV69" i="41"/>
  <c r="BV651" i="41"/>
  <c r="BV171" i="41"/>
  <c r="BV575" i="41"/>
  <c r="BV490" i="41"/>
  <c r="BV76" i="41"/>
  <c r="BV252" i="41"/>
  <c r="BV570" i="41"/>
  <c r="BV333" i="41"/>
  <c r="BV178" i="41"/>
  <c r="BV332" i="41"/>
  <c r="BV411" i="41"/>
  <c r="BV71" i="41"/>
  <c r="BV572" i="41"/>
  <c r="BV173" i="41"/>
  <c r="BV653" i="41"/>
  <c r="BV412" i="41"/>
  <c r="BV652" i="41"/>
  <c r="BV418" i="41"/>
  <c r="BV253" i="41"/>
  <c r="BV257" i="41"/>
  <c r="BV258" i="41"/>
  <c r="BV417" i="41"/>
  <c r="BV576" i="41"/>
  <c r="BV491" i="41"/>
  <c r="BV72" i="41"/>
  <c r="BV414" i="41"/>
  <c r="BV496" i="41"/>
  <c r="BV657" i="41"/>
  <c r="BV338" i="41"/>
  <c r="BV337" i="41"/>
  <c r="BV571" i="41"/>
  <c r="BV174" i="41"/>
  <c r="BV334" i="41"/>
  <c r="BV492" i="41"/>
  <c r="BV77" i="41"/>
  <c r="BV177" i="41"/>
  <c r="BV413" i="41"/>
  <c r="BV495" i="41"/>
  <c r="BV75" i="41"/>
  <c r="BX228" i="41"/>
  <c r="BV656" i="41"/>
  <c r="BV494" i="41"/>
  <c r="BV74" i="41"/>
  <c r="BV73" i="41"/>
  <c r="BV255" i="41"/>
  <c r="BV415" i="41"/>
  <c r="BV573" i="41"/>
  <c r="BV176" i="41"/>
  <c r="BV655" i="41"/>
  <c r="BV654" i="41"/>
  <c r="BV254" i="41"/>
  <c r="BV574" i="41"/>
  <c r="BX388" i="41"/>
  <c r="BV335" i="41"/>
  <c r="BV175" i="41"/>
  <c r="BX390" i="41"/>
  <c r="BV493" i="41"/>
  <c r="BX148" i="41"/>
  <c r="BV416" i="41"/>
  <c r="BX47" i="41"/>
  <c r="BX391" i="41"/>
  <c r="BX150" i="41"/>
  <c r="BV256" i="41"/>
  <c r="BX308" i="41"/>
  <c r="BX628" i="41"/>
  <c r="BX466" i="41"/>
  <c r="BV336" i="41"/>
  <c r="BX630" i="41"/>
  <c r="BX229" i="41"/>
  <c r="BX152" i="41"/>
  <c r="BX232" i="41"/>
  <c r="BX231" i="41"/>
  <c r="BX629" i="41"/>
  <c r="BX546" i="41"/>
  <c r="BX548" i="41"/>
  <c r="BX149" i="41"/>
  <c r="BX49" i="41"/>
  <c r="BX470" i="41"/>
  <c r="BX48" i="41"/>
  <c r="BX547" i="41"/>
  <c r="BX309" i="41"/>
  <c r="BX467" i="41"/>
  <c r="BX50" i="41"/>
  <c r="BX389" i="41"/>
  <c r="BX310" i="41"/>
  <c r="BX151" i="41"/>
  <c r="BX230" i="41"/>
  <c r="BX631" i="41"/>
  <c r="BX468" i="41"/>
  <c r="BX394" i="41"/>
  <c r="BX549" i="41"/>
  <c r="BX469" i="41"/>
  <c r="BX632" i="41"/>
  <c r="BX311" i="41"/>
  <c r="BX392" i="41"/>
  <c r="BX471" i="41"/>
  <c r="BX233" i="41"/>
  <c r="BX312" i="41"/>
  <c r="BX551" i="41"/>
  <c r="BX235" i="41"/>
  <c r="BX153" i="41"/>
  <c r="BX550" i="41"/>
  <c r="BX393" i="41"/>
  <c r="BX313" i="41"/>
  <c r="BX554" i="41"/>
  <c r="BX51" i="41"/>
  <c r="BX53" i="41"/>
  <c r="BX234" i="41"/>
  <c r="BX314" i="41"/>
  <c r="BX52" i="41"/>
  <c r="BX633" i="41"/>
  <c r="BX154" i="41"/>
  <c r="BX395" i="41"/>
  <c r="BX552" i="41"/>
  <c r="BX155" i="41"/>
  <c r="BX634" i="41"/>
  <c r="BX54" i="41"/>
  <c r="BX553" i="41"/>
  <c r="BX472" i="41"/>
  <c r="BX315" i="41"/>
  <c r="BX396" i="41"/>
  <c r="BX635" i="41"/>
  <c r="BX473" i="41"/>
  <c r="BX637" i="41"/>
  <c r="BX156" i="41"/>
  <c r="BX316" i="41"/>
  <c r="BX236" i="41"/>
  <c r="BX474" i="41"/>
  <c r="BX55" i="41"/>
  <c r="BX397" i="41"/>
  <c r="BX238" i="41"/>
  <c r="BX636" i="41"/>
  <c r="BX398" i="41"/>
  <c r="BX558" i="41"/>
  <c r="BX555" i="41"/>
  <c r="BX317" i="41"/>
  <c r="BX158" i="41"/>
  <c r="BX237" i="41"/>
  <c r="BX477" i="41"/>
  <c r="BX56" i="41"/>
  <c r="BX157" i="41"/>
  <c r="BX556" i="41"/>
  <c r="BX318" i="41"/>
  <c r="BX475" i="41"/>
  <c r="BX159" i="41"/>
  <c r="BX638" i="41"/>
  <c r="BX557" i="41"/>
  <c r="BX476" i="41"/>
  <c r="BX320" i="41"/>
  <c r="BX57" i="41"/>
  <c r="BX240" i="41"/>
  <c r="BX400" i="41"/>
  <c r="BX478" i="41"/>
  <c r="BX639" i="41"/>
  <c r="BX59" i="41"/>
  <c r="BX399" i="41"/>
  <c r="BX319" i="41"/>
  <c r="BX560" i="41"/>
  <c r="BX640" i="41"/>
  <c r="BX58" i="41"/>
  <c r="BX239" i="41"/>
  <c r="BX160" i="41"/>
  <c r="BX641" i="41"/>
  <c r="BX163" i="41"/>
  <c r="BX161" i="41"/>
  <c r="BX242" i="41"/>
  <c r="BX642" i="41"/>
  <c r="BX643" i="41"/>
  <c r="BX559" i="41"/>
  <c r="BX241" i="41"/>
  <c r="BX60" i="41"/>
  <c r="BX162" i="41"/>
  <c r="BX321" i="41"/>
  <c r="BX322" i="41"/>
  <c r="BX401" i="41"/>
  <c r="BX402" i="41"/>
  <c r="BX479" i="41"/>
  <c r="BX480" i="41"/>
  <c r="BX481" i="41"/>
  <c r="BX61" i="41"/>
  <c r="BX244" i="41"/>
  <c r="BX403" i="41"/>
  <c r="BX324" i="41"/>
  <c r="BX64" i="41"/>
  <c r="BX323" i="41"/>
  <c r="BX164" i="41"/>
  <c r="BX561" i="41"/>
  <c r="BX562" i="41"/>
  <c r="BX483" i="41"/>
  <c r="BX63" i="41"/>
  <c r="BX243" i="41"/>
  <c r="BX62" i="41"/>
  <c r="BX564" i="41"/>
  <c r="BX482" i="41"/>
  <c r="BX644" i="41"/>
  <c r="BX325" i="41"/>
  <c r="BX404" i="41"/>
  <c r="BX165" i="41"/>
  <c r="BX326" i="41"/>
  <c r="BX646" i="41"/>
  <c r="BX645" i="41"/>
  <c r="BX245" i="41"/>
  <c r="BX563" i="41"/>
  <c r="BX484" i="41"/>
  <c r="BX405" i="41"/>
  <c r="BX166" i="41"/>
  <c r="BX246" i="41"/>
  <c r="BX167" i="41"/>
  <c r="BX406" i="41"/>
  <c r="BX647" i="41"/>
  <c r="BX65" i="41"/>
  <c r="BX407" i="41"/>
  <c r="BX565" i="41"/>
  <c r="BX485" i="41"/>
  <c r="BX327" i="41"/>
  <c r="BX248" i="41"/>
  <c r="BX247" i="41"/>
  <c r="BX486" i="41"/>
  <c r="BX66" i="41"/>
  <c r="BX408" i="41"/>
  <c r="BX652" i="41"/>
  <c r="BX409" i="41"/>
  <c r="BX67" i="41"/>
  <c r="BX168" i="41"/>
  <c r="BX648" i="41"/>
  <c r="BX649" i="41"/>
  <c r="BX328" i="41"/>
  <c r="BX69" i="41"/>
  <c r="BX566" i="41"/>
  <c r="BX249" i="41"/>
  <c r="BX169" i="41"/>
  <c r="BX569" i="41"/>
  <c r="BX488" i="41"/>
  <c r="BX171" i="41"/>
  <c r="BX650" i="41"/>
  <c r="BX567" i="41"/>
  <c r="BX411" i="41"/>
  <c r="BX252" i="41"/>
  <c r="BX170" i="41"/>
  <c r="BX329" i="41"/>
  <c r="BX68" i="41"/>
  <c r="BX487" i="41"/>
  <c r="BX489" i="41"/>
  <c r="BX651" i="41"/>
  <c r="BX250" i="41"/>
  <c r="BX412" i="41"/>
  <c r="BX251" i="41"/>
  <c r="BX172" i="41"/>
  <c r="BX330" i="41"/>
  <c r="BX570" i="41"/>
  <c r="BX568" i="41"/>
  <c r="BX71" i="41"/>
  <c r="BX70" i="41"/>
  <c r="BX331" i="41"/>
  <c r="BX410" i="41"/>
  <c r="BX332" i="41"/>
  <c r="BX573" i="41"/>
  <c r="BX413" i="41"/>
  <c r="BX73" i="41"/>
  <c r="BX491" i="41"/>
  <c r="BX254" i="41"/>
  <c r="BX490" i="41"/>
  <c r="BX571" i="41"/>
  <c r="BX492" i="41"/>
  <c r="BX653" i="41"/>
  <c r="BX654" i="41"/>
  <c r="BX253" i="41"/>
  <c r="BX572" i="41"/>
  <c r="BX333" i="41"/>
  <c r="BX173" i="41"/>
  <c r="BX72" i="41"/>
  <c r="BX575" i="41"/>
  <c r="BZ308" i="41"/>
  <c r="BX417" i="41"/>
  <c r="BX258" i="41"/>
  <c r="BX576" i="41"/>
  <c r="BX174" i="41"/>
  <c r="BX337" i="41"/>
  <c r="BX415" i="41"/>
  <c r="BX494" i="41"/>
  <c r="BX177" i="41"/>
  <c r="BX495" i="41"/>
  <c r="BX338" i="41"/>
  <c r="BX175" i="41"/>
  <c r="BX77" i="41"/>
  <c r="BX496" i="41"/>
  <c r="BX255" i="41"/>
  <c r="BX418" i="41"/>
  <c r="BX334" i="41"/>
  <c r="BX493" i="41"/>
  <c r="BX76" i="41"/>
  <c r="BX655" i="41"/>
  <c r="BX416" i="41"/>
  <c r="BX336" i="41"/>
  <c r="BX257" i="41"/>
  <c r="BX178" i="41"/>
  <c r="BX657" i="41"/>
  <c r="BX74" i="41"/>
  <c r="BX256" i="41"/>
  <c r="BX176" i="41"/>
  <c r="BX658" i="41"/>
  <c r="BX414" i="41"/>
  <c r="BZ630" i="41"/>
  <c r="BX335" i="41"/>
  <c r="BZ628" i="41"/>
  <c r="BX656" i="41"/>
  <c r="BZ148" i="41"/>
  <c r="BZ546" i="41"/>
  <c r="BX75" i="41"/>
  <c r="BZ388" i="41"/>
  <c r="BX574" i="41"/>
  <c r="BZ228" i="41"/>
  <c r="BZ629" i="41"/>
  <c r="BZ47" i="41"/>
  <c r="BZ466" i="41"/>
  <c r="BZ48" i="41"/>
  <c r="BZ547" i="41"/>
  <c r="BZ309" i="41"/>
  <c r="BZ467" i="41"/>
  <c r="BZ390" i="41"/>
  <c r="BZ229" i="41"/>
  <c r="BZ548" i="41"/>
  <c r="BZ149" i="41"/>
  <c r="BZ389" i="41"/>
  <c r="BZ310" i="41"/>
  <c r="BZ49" i="41"/>
  <c r="BZ392" i="41"/>
  <c r="BZ231" i="41"/>
  <c r="BZ150" i="41"/>
  <c r="BZ51" i="41"/>
  <c r="BZ311" i="41"/>
  <c r="BZ549" i="41"/>
  <c r="BZ631" i="41"/>
  <c r="BZ232" i="41"/>
  <c r="BZ632" i="41"/>
  <c r="BZ469" i="41"/>
  <c r="BZ230" i="41"/>
  <c r="BZ468" i="41"/>
  <c r="BZ50" i="41"/>
  <c r="BZ550" i="41"/>
  <c r="BZ391" i="41"/>
  <c r="BZ151" i="41"/>
  <c r="BZ314" i="41"/>
  <c r="BZ54" i="41"/>
  <c r="BZ551" i="41"/>
  <c r="BZ633" i="41"/>
  <c r="BZ52" i="41"/>
  <c r="BZ153" i="41"/>
  <c r="BZ233" i="41"/>
  <c r="BZ470" i="41"/>
  <c r="BZ553" i="41"/>
  <c r="BZ393" i="41"/>
  <c r="BZ152" i="41"/>
  <c r="BZ312" i="41"/>
  <c r="BZ313" i="41"/>
  <c r="BZ554" i="41"/>
  <c r="BZ154" i="41"/>
  <c r="BZ394" i="41"/>
  <c r="BZ395" i="41"/>
  <c r="BZ472" i="41"/>
  <c r="BZ471" i="41"/>
  <c r="BZ636" i="41"/>
  <c r="BZ552" i="41"/>
  <c r="BZ155" i="41"/>
  <c r="BZ235" i="41"/>
  <c r="BZ634" i="41"/>
  <c r="BZ234" i="41"/>
  <c r="BZ53" i="41"/>
  <c r="BZ315" i="41"/>
  <c r="BZ396" i="41"/>
  <c r="BZ555" i="41"/>
  <c r="BZ156" i="41"/>
  <c r="BZ237" i="41"/>
  <c r="BZ475" i="41"/>
  <c r="BZ55" i="41"/>
  <c r="BZ56" i="41"/>
  <c r="BZ635" i="41"/>
  <c r="BZ316" i="41"/>
  <c r="BZ473" i="41"/>
  <c r="BZ236" i="41"/>
  <c r="BZ637" i="41"/>
  <c r="BZ638" i="41"/>
  <c r="BZ398" i="41"/>
  <c r="BZ318" i="41"/>
  <c r="BZ397" i="41"/>
  <c r="BZ474" i="41"/>
  <c r="BZ238" i="41"/>
  <c r="BZ476" i="41"/>
  <c r="BZ157" i="41"/>
  <c r="BZ317" i="41"/>
  <c r="BZ556" i="41"/>
  <c r="BZ159" i="41"/>
  <c r="BZ240" i="41"/>
  <c r="BZ239" i="41"/>
  <c r="BZ477" i="41"/>
  <c r="BZ59" i="41"/>
  <c r="BZ58" i="41"/>
  <c r="BZ320" i="41"/>
  <c r="BZ557" i="41"/>
  <c r="BZ640" i="41"/>
  <c r="BZ160" i="41"/>
  <c r="BZ399" i="41"/>
  <c r="BZ558" i="41"/>
  <c r="BZ641" i="41"/>
  <c r="BZ242" i="41"/>
  <c r="BZ158" i="41"/>
  <c r="BZ57" i="41"/>
  <c r="BZ401" i="41"/>
  <c r="BZ319" i="41"/>
  <c r="BZ639" i="41"/>
  <c r="BZ161" i="41"/>
  <c r="BZ61" i="41"/>
  <c r="BZ322" i="41"/>
  <c r="BZ478" i="41"/>
  <c r="BZ60" i="41"/>
  <c r="BZ402" i="41"/>
  <c r="BZ479" i="41"/>
  <c r="BZ559" i="41"/>
  <c r="BZ400" i="41"/>
  <c r="BZ321" i="41"/>
  <c r="BZ403" i="41"/>
  <c r="BZ162" i="41"/>
  <c r="BZ241" i="41"/>
  <c r="BZ480" i="41"/>
  <c r="BZ62" i="41"/>
  <c r="BZ163" i="41"/>
  <c r="BZ643" i="41"/>
  <c r="BZ642" i="41"/>
  <c r="BZ560" i="41"/>
  <c r="BZ561" i="41"/>
  <c r="BZ323" i="41"/>
  <c r="BZ481" i="41"/>
  <c r="BZ482" i="41"/>
  <c r="BZ243" i="41"/>
  <c r="BZ164" i="41"/>
  <c r="BZ324" i="41"/>
  <c r="BZ325" i="41"/>
  <c r="BZ404" i="41"/>
  <c r="BZ645" i="41"/>
  <c r="BZ63" i="41"/>
  <c r="BZ562" i="41"/>
  <c r="BZ65" i="41"/>
  <c r="BZ245" i="41"/>
  <c r="BZ244" i="41"/>
  <c r="BZ644" i="41"/>
  <c r="BZ484" i="41"/>
  <c r="BZ405" i="41"/>
  <c r="BZ165" i="41"/>
  <c r="BZ166" i="41"/>
  <c r="BZ563" i="41"/>
  <c r="BZ483" i="41"/>
  <c r="BZ64" i="41"/>
  <c r="BZ406" i="41"/>
  <c r="BZ67" i="41"/>
  <c r="BZ246" i="41"/>
  <c r="BZ66" i="41"/>
  <c r="BZ485" i="41"/>
  <c r="BZ564" i="41"/>
  <c r="BZ646" i="41"/>
  <c r="BZ565" i="41"/>
  <c r="BZ326" i="41"/>
  <c r="BZ407" i="41"/>
  <c r="BZ167" i="41"/>
  <c r="BZ647" i="41"/>
  <c r="BZ327" i="41"/>
  <c r="BZ648" i="41"/>
  <c r="BZ247" i="41"/>
  <c r="BZ328" i="41"/>
  <c r="BZ170" i="41"/>
  <c r="BZ248" i="41"/>
  <c r="BZ169" i="41"/>
  <c r="BZ409" i="41"/>
  <c r="BZ487" i="41"/>
  <c r="BZ68" i="41"/>
  <c r="BZ168" i="41"/>
  <c r="BZ249" i="41"/>
  <c r="BZ566" i="41"/>
  <c r="BZ486" i="41"/>
  <c r="BZ649" i="41"/>
  <c r="BZ408" i="41"/>
  <c r="BZ567" i="41"/>
  <c r="BZ329" i="41"/>
  <c r="BZ569" i="41"/>
  <c r="BZ330" i="41"/>
  <c r="BZ411" i="41"/>
  <c r="BZ69" i="41"/>
  <c r="BZ70" i="41"/>
  <c r="BZ568" i="41"/>
  <c r="BZ171" i="41"/>
  <c r="BZ488" i="41"/>
  <c r="BZ250" i="41"/>
  <c r="BZ650" i="41"/>
  <c r="BZ410" i="41"/>
  <c r="BZ252" i="41"/>
  <c r="BZ651" i="41"/>
  <c r="BZ489" i="41"/>
  <c r="BZ331" i="41"/>
  <c r="BZ251" i="41"/>
  <c r="BZ491" i="41"/>
  <c r="BZ172" i="41"/>
  <c r="BZ494" i="41"/>
  <c r="BZ71" i="41"/>
  <c r="BZ490" i="41"/>
  <c r="BZ412" i="41"/>
  <c r="BZ332" i="41"/>
  <c r="BZ652" i="41"/>
  <c r="BZ173" i="41"/>
  <c r="BZ571" i="41"/>
  <c r="BZ570" i="41"/>
  <c r="BZ413" i="41"/>
  <c r="BZ653" i="41"/>
  <c r="BZ333" i="41"/>
  <c r="BZ72" i="41"/>
  <c r="BZ658" i="41"/>
  <c r="BZ573" i="41"/>
  <c r="BZ416" i="41"/>
  <c r="BZ253" i="41"/>
  <c r="BZ257" i="41"/>
  <c r="BZ177" i="41"/>
  <c r="BZ256" i="41"/>
  <c r="BZ338" i="41"/>
  <c r="BZ492" i="41"/>
  <c r="BZ74" i="41"/>
  <c r="BZ254" i="41"/>
  <c r="BZ496" i="41"/>
  <c r="BZ495" i="41"/>
  <c r="BZ575" i="41"/>
  <c r="BZ75" i="41"/>
  <c r="BZ572" i="41"/>
  <c r="BZ657" i="41"/>
  <c r="BZ334" i="41"/>
  <c r="BZ176" i="41"/>
  <c r="BZ656" i="41"/>
  <c r="BZ178" i="41"/>
  <c r="BZ336" i="41"/>
  <c r="BZ337" i="41"/>
  <c r="BZ258" i="41"/>
  <c r="BZ417" i="41"/>
  <c r="BZ414" i="41"/>
  <c r="BZ76" i="41"/>
  <c r="BZ415" i="41"/>
  <c r="BZ574" i="41"/>
  <c r="BZ174" i="41"/>
  <c r="BZ418" i="41"/>
  <c r="BZ77" i="41"/>
  <c r="BZ654" i="41"/>
  <c r="BZ576" i="41"/>
  <c r="BZ73" i="41"/>
  <c r="BZ255" i="41"/>
  <c r="BZ175" i="41"/>
  <c r="BZ335" i="41"/>
  <c r="BZ493" i="41"/>
  <c r="BZ655" i="41"/>
  <c r="CJ478" i="41"/>
  <c r="CI479" i="41"/>
  <c r="BX37" i="41"/>
  <c r="BW37" i="41"/>
  <c r="BX38" i="41"/>
  <c r="BW38" i="41"/>
  <c r="BX39" i="41"/>
  <c r="BW39" i="41"/>
  <c r="BR39" i="41"/>
  <c r="BQ39" i="41"/>
  <c r="BR37" i="41"/>
  <c r="BQ37" i="41"/>
  <c r="BR38" i="41"/>
  <c r="BQ38" i="41"/>
  <c r="BP37" i="41"/>
  <c r="BO37" i="41"/>
  <c r="BP39" i="41"/>
  <c r="BO39" i="41"/>
  <c r="BP38" i="41"/>
  <c r="BO38" i="41"/>
  <c r="BT81" i="41"/>
  <c r="BS81" i="41"/>
  <c r="BT80" i="41"/>
  <c r="BS80" i="41"/>
  <c r="BT79" i="41"/>
  <c r="BS79" i="41"/>
  <c r="BV37" i="41"/>
  <c r="BU37" i="41"/>
  <c r="BV38" i="41"/>
  <c r="BU38" i="41"/>
  <c r="BV39" i="41"/>
  <c r="BU39" i="41"/>
  <c r="BT38" i="41"/>
  <c r="BS38" i="41"/>
  <c r="BT39" i="41"/>
  <c r="BS39" i="41"/>
  <c r="BT37" i="41"/>
  <c r="BS37" i="41"/>
  <c r="BX79" i="41"/>
  <c r="BW79" i="41"/>
  <c r="BX81" i="41"/>
  <c r="BW81" i="41"/>
  <c r="BX80" i="41"/>
  <c r="BW80" i="41"/>
  <c r="BV81" i="41"/>
  <c r="BU81" i="41"/>
  <c r="BV80" i="41"/>
  <c r="BU80" i="41"/>
  <c r="BV79" i="41"/>
  <c r="BU79" i="41"/>
  <c r="BR80" i="41"/>
  <c r="BQ80" i="41"/>
  <c r="BR81" i="41"/>
  <c r="BQ81" i="41"/>
  <c r="BR79" i="41"/>
  <c r="BQ79" i="41"/>
  <c r="BP81" i="41"/>
  <c r="BO81" i="41"/>
  <c r="BP79" i="41"/>
  <c r="BO79" i="41"/>
  <c r="BP80" i="41"/>
  <c r="BO80" i="41"/>
  <c r="CJ479" i="41"/>
  <c r="CI480" i="41"/>
  <c r="BZ39" i="41"/>
  <c r="BY39" i="41"/>
  <c r="BZ37" i="41"/>
  <c r="BY37" i="41"/>
  <c r="BZ38" i="41"/>
  <c r="BY38" i="41"/>
  <c r="BZ80" i="41"/>
  <c r="BY80" i="41"/>
  <c r="BZ79" i="41"/>
  <c r="BY79" i="41"/>
  <c r="BZ81" i="41"/>
  <c r="BY81" i="41"/>
  <c r="BP36" i="41"/>
  <c r="BT82" i="41"/>
  <c r="BX36" i="41"/>
  <c r="CI481" i="41"/>
  <c r="CJ480" i="41"/>
  <c r="BV82" i="41"/>
  <c r="BZ82" i="41"/>
  <c r="BP82" i="41"/>
  <c r="BV36" i="41"/>
  <c r="BR36" i="41"/>
  <c r="BR82" i="41"/>
  <c r="BX82" i="41"/>
  <c r="BZ36" i="41"/>
  <c r="BT36" i="41"/>
  <c r="CJ481" i="41"/>
  <c r="CI482" i="41"/>
  <c r="CI483" i="41"/>
  <c r="CJ482" i="41"/>
  <c r="CJ483" i="41"/>
  <c r="CI484" i="41"/>
  <c r="CI485" i="41"/>
  <c r="CJ484" i="41"/>
  <c r="CJ485" i="41"/>
  <c r="CI486" i="41"/>
  <c r="CI487" i="41"/>
  <c r="CJ486" i="41"/>
  <c r="CJ487" i="41"/>
  <c r="CI488" i="41"/>
  <c r="CJ488" i="41"/>
  <c r="CI489" i="41"/>
  <c r="CJ489" i="41"/>
  <c r="CI490" i="41"/>
  <c r="CJ490" i="41"/>
  <c r="CI491" i="41"/>
  <c r="CI492" i="41"/>
  <c r="CJ491" i="41"/>
  <c r="CJ492" i="41"/>
  <c r="CI493" i="41"/>
  <c r="CJ493" i="41"/>
  <c r="CI494" i="41"/>
  <c r="CI495" i="41"/>
  <c r="CJ494" i="41"/>
  <c r="CJ495" i="41"/>
  <c r="CI496" i="41"/>
  <c r="CI497" i="41"/>
  <c r="CJ496" i="41"/>
  <c r="CJ497" i="41"/>
  <c r="CI498" i="41"/>
  <c r="CI499" i="41"/>
  <c r="CJ498" i="41"/>
  <c r="CJ499" i="41"/>
  <c r="CI500" i="41"/>
  <c r="CI501" i="41"/>
  <c r="CJ500" i="41"/>
  <c r="CI502" i="41"/>
  <c r="CJ501" i="41"/>
  <c r="CJ502" i="41"/>
  <c r="CI503" i="41"/>
  <c r="CJ503" i="41"/>
  <c r="CI504" i="41"/>
  <c r="CJ504" i="41"/>
  <c r="CI505" i="41"/>
  <c r="CI506" i="41"/>
  <c r="CJ506" i="41"/>
  <c r="CJ505" i="41"/>
  <c r="Q86" i="45"/>
  <c r="A1" i="39"/>
  <c r="A2" i="39"/>
  <c r="B2" i="39"/>
  <c r="A3" i="39"/>
  <c r="A4" i="39"/>
  <c r="D2" i="39"/>
  <c r="B3" i="39"/>
  <c r="A5" i="39"/>
  <c r="B4" i="39"/>
  <c r="A6" i="39"/>
  <c r="B5" i="39"/>
  <c r="A7" i="39"/>
  <c r="B6" i="39"/>
  <c r="Q87" i="45"/>
  <c r="Q85" i="45"/>
  <c r="Q82" i="45"/>
  <c r="Q81" i="45"/>
  <c r="Q76" i="45"/>
  <c r="Q80" i="45"/>
  <c r="Q84" i="45"/>
  <c r="Q83" i="45"/>
  <c r="A8" i="39"/>
  <c r="B7" i="39"/>
  <c r="A9" i="39"/>
  <c r="B8" i="39"/>
  <c r="Q78" i="45"/>
  <c r="A10" i="39"/>
  <c r="B9" i="39"/>
  <c r="D1" i="39"/>
  <c r="G2" i="39"/>
  <c r="D3" i="39"/>
  <c r="D4" i="39"/>
  <c r="A11" i="39"/>
  <c r="B10" i="39"/>
  <c r="J2" i="39"/>
  <c r="G3" i="39"/>
  <c r="G1" i="39"/>
  <c r="D5" i="39"/>
  <c r="G4" i="39"/>
  <c r="A12" i="39"/>
  <c r="B12" i="39"/>
  <c r="B11" i="39"/>
  <c r="J1" i="39"/>
  <c r="M2" i="39"/>
  <c r="J3" i="39"/>
  <c r="G5" i="39"/>
  <c r="J4" i="39"/>
  <c r="D6" i="39"/>
  <c r="A13" i="39"/>
  <c r="B13" i="39"/>
  <c r="M1" i="39"/>
  <c r="M3" i="39"/>
  <c r="P2" i="39"/>
  <c r="D7" i="39"/>
  <c r="J5" i="39"/>
  <c r="G6" i="39"/>
  <c r="A14" i="39"/>
  <c r="S2" i="39"/>
  <c r="P1" i="39"/>
  <c r="P3" i="39"/>
  <c r="M4" i="39"/>
  <c r="A15" i="39"/>
  <c r="B14" i="39"/>
  <c r="J6" i="39"/>
  <c r="P4" i="39"/>
  <c r="G7" i="39"/>
  <c r="D8" i="39"/>
  <c r="M5" i="39"/>
  <c r="S1" i="39"/>
  <c r="S3" i="39"/>
  <c r="V2" i="39"/>
  <c r="P5" i="39"/>
  <c r="S4" i="39"/>
  <c r="M6" i="39"/>
  <c r="G8" i="39"/>
  <c r="J7" i="39"/>
  <c r="A16" i="39"/>
  <c r="B15" i="39"/>
  <c r="D9" i="39"/>
  <c r="V3" i="39"/>
  <c r="V1" i="39"/>
  <c r="Y2" i="39"/>
  <c r="S5" i="39"/>
  <c r="A17" i="39"/>
  <c r="B16" i="39"/>
  <c r="V4" i="39"/>
  <c r="J8" i="39"/>
  <c r="D10" i="39"/>
  <c r="M7" i="39"/>
  <c r="P6" i="39"/>
  <c r="Q77" i="45"/>
  <c r="G9" i="39"/>
  <c r="AB2" i="39"/>
  <c r="Y1" i="39"/>
  <c r="Y3" i="39"/>
  <c r="J9" i="39"/>
  <c r="M8" i="39"/>
  <c r="A18" i="39"/>
  <c r="B17" i="39"/>
  <c r="Y4" i="39"/>
  <c r="G10" i="39"/>
  <c r="P7" i="39"/>
  <c r="D11" i="39"/>
  <c r="V5" i="39"/>
  <c r="S6" i="39"/>
  <c r="AB1" i="39"/>
  <c r="AB3" i="39"/>
  <c r="AE2" i="39"/>
  <c r="V6" i="39"/>
  <c r="P8" i="39"/>
  <c r="Y5" i="39"/>
  <c r="A19" i="39"/>
  <c r="B18" i="39"/>
  <c r="J10" i="39"/>
  <c r="G11" i="39"/>
  <c r="D12" i="39"/>
  <c r="S7" i="39"/>
  <c r="M9" i="39"/>
  <c r="AB4" i="39"/>
  <c r="AE3" i="39"/>
  <c r="AH2" i="39"/>
  <c r="AE1" i="39"/>
  <c r="AE4" i="39"/>
  <c r="AB5" i="39"/>
  <c r="AB6" i="39"/>
  <c r="M10" i="39"/>
  <c r="D13" i="39"/>
  <c r="G12" i="39"/>
  <c r="A20" i="39"/>
  <c r="B19" i="39"/>
  <c r="P9" i="39"/>
  <c r="S8" i="39"/>
  <c r="J11" i="39"/>
  <c r="Y6" i="39"/>
  <c r="V7" i="39"/>
  <c r="AH3" i="39"/>
  <c r="AH1" i="39"/>
  <c r="J12" i="39"/>
  <c r="A21" i="39"/>
  <c r="B20" i="39"/>
  <c r="AH4" i="39"/>
  <c r="V8" i="39"/>
  <c r="Y7" i="39"/>
  <c r="S9" i="39"/>
  <c r="P10" i="39"/>
  <c r="G13" i="39"/>
  <c r="M11" i="39"/>
  <c r="AE5" i="39"/>
  <c r="AB7" i="39"/>
  <c r="D14" i="39"/>
  <c r="D15" i="39"/>
  <c r="M12" i="39"/>
  <c r="Y8" i="39"/>
  <c r="A22" i="39"/>
  <c r="B21" i="39"/>
  <c r="AH5" i="39"/>
  <c r="S10" i="39"/>
  <c r="V9" i="39"/>
  <c r="AB8" i="39"/>
  <c r="P11" i="39"/>
  <c r="AE6" i="39"/>
  <c r="G14" i="39"/>
  <c r="J13" i="39"/>
  <c r="AE7" i="39"/>
  <c r="AB9" i="39"/>
  <c r="S11" i="39"/>
  <c r="A23" i="39"/>
  <c r="B22" i="39"/>
  <c r="M13" i="39"/>
  <c r="J14" i="39"/>
  <c r="V10" i="39"/>
  <c r="Y9" i="39"/>
  <c r="G15" i="39"/>
  <c r="P12" i="39"/>
  <c r="AH6" i="39"/>
  <c r="D16" i="39"/>
  <c r="A24" i="39"/>
  <c r="B23" i="39"/>
  <c r="AB10" i="39"/>
  <c r="V11" i="39"/>
  <c r="J15" i="39"/>
  <c r="D17" i="39"/>
  <c r="P13" i="39"/>
  <c r="G16" i="39"/>
  <c r="M14" i="39"/>
  <c r="S12" i="39"/>
  <c r="AE8" i="39"/>
  <c r="AH7" i="39"/>
  <c r="Y10" i="39"/>
  <c r="Y11" i="39"/>
  <c r="AE9" i="39"/>
  <c r="M15" i="39"/>
  <c r="P14" i="39"/>
  <c r="J16" i="39"/>
  <c r="AB11" i="39"/>
  <c r="S13" i="39"/>
  <c r="V12" i="39"/>
  <c r="AH8" i="39"/>
  <c r="G17" i="39"/>
  <c r="D18" i="39"/>
  <c r="A25" i="39"/>
  <c r="B24" i="39"/>
  <c r="D19" i="39"/>
  <c r="AH9" i="39"/>
  <c r="V13" i="39"/>
  <c r="AB12" i="39"/>
  <c r="AE10" i="39"/>
  <c r="P15" i="39"/>
  <c r="S14" i="39"/>
  <c r="A26" i="39"/>
  <c r="B25" i="39"/>
  <c r="G18" i="39"/>
  <c r="J17" i="39"/>
  <c r="M16" i="39"/>
  <c r="Y12" i="39"/>
  <c r="P16" i="39"/>
  <c r="B26" i="39"/>
  <c r="A27" i="39"/>
  <c r="AB13" i="39"/>
  <c r="AH10" i="39"/>
  <c r="S15" i="39"/>
  <c r="M17" i="39"/>
  <c r="Y13" i="39"/>
  <c r="J18" i="39"/>
  <c r="G19" i="39"/>
  <c r="AE11" i="39"/>
  <c r="V14" i="39"/>
  <c r="D20" i="39"/>
  <c r="V15" i="39"/>
  <c r="G20" i="39"/>
  <c r="Y14" i="39"/>
  <c r="S16" i="39"/>
  <c r="AH11" i="39"/>
  <c r="A28" i="39"/>
  <c r="B27" i="39"/>
  <c r="M18" i="39"/>
  <c r="P17" i="39"/>
  <c r="D21" i="39"/>
  <c r="AE12" i="39"/>
  <c r="J19" i="39"/>
  <c r="AB14" i="39"/>
  <c r="A29" i="39"/>
  <c r="B28" i="39"/>
  <c r="S17" i="39"/>
  <c r="G21" i="39"/>
  <c r="J20" i="39"/>
  <c r="D22" i="39"/>
  <c r="AB15" i="39"/>
  <c r="AE13" i="39"/>
  <c r="P18" i="39"/>
  <c r="M19" i="39"/>
  <c r="AH12" i="39"/>
  <c r="Y15" i="39"/>
  <c r="V16" i="39"/>
  <c r="M20" i="39"/>
  <c r="A30" i="39"/>
  <c r="B29" i="39"/>
  <c r="D23" i="39"/>
  <c r="G22" i="39"/>
  <c r="J21" i="39"/>
  <c r="Y16" i="39"/>
  <c r="AE14" i="39"/>
  <c r="V17" i="39"/>
  <c r="AH13" i="39"/>
  <c r="P19" i="39"/>
  <c r="AB16" i="39"/>
  <c r="S18" i="39"/>
  <c r="A31" i="39"/>
  <c r="B30" i="39"/>
  <c r="P20" i="39"/>
  <c r="V18" i="39"/>
  <c r="Y17" i="39"/>
  <c r="E3" i="39"/>
  <c r="E2" i="39"/>
  <c r="E5" i="39"/>
  <c r="E6" i="39"/>
  <c r="E4" i="39"/>
  <c r="E8" i="39"/>
  <c r="E9" i="39"/>
  <c r="E7" i="39"/>
  <c r="D24" i="39"/>
  <c r="G23" i="39"/>
  <c r="S19" i="39"/>
  <c r="AB17" i="39"/>
  <c r="AH14" i="39"/>
  <c r="AE15" i="39"/>
  <c r="J22" i="39"/>
  <c r="M21" i="39"/>
  <c r="Y18" i="39"/>
  <c r="P21" i="39"/>
  <c r="J23" i="39"/>
  <c r="G24" i="39"/>
  <c r="M22" i="39"/>
  <c r="AB18" i="39"/>
  <c r="AH15" i="39"/>
  <c r="S20" i="39"/>
  <c r="AE16" i="39"/>
  <c r="D25" i="39"/>
  <c r="E10" i="39"/>
  <c r="E11" i="39"/>
  <c r="V19" i="39"/>
  <c r="A32" i="39"/>
  <c r="B32" i="39"/>
  <c r="B31" i="39"/>
  <c r="S21" i="39"/>
  <c r="G25" i="39"/>
  <c r="P22" i="39"/>
  <c r="AH16" i="39"/>
  <c r="J24" i="39"/>
  <c r="D26" i="39"/>
  <c r="AB19" i="39"/>
  <c r="V20" i="39"/>
  <c r="AE17" i="39"/>
  <c r="M23" i="39"/>
  <c r="Y19" i="39"/>
  <c r="AH17" i="39"/>
  <c r="D27" i="39"/>
  <c r="G26" i="39"/>
  <c r="M24" i="39"/>
  <c r="E12" i="39"/>
  <c r="E13" i="39"/>
  <c r="AB20" i="39"/>
  <c r="J25" i="39"/>
  <c r="P23" i="39"/>
  <c r="S22" i="39"/>
  <c r="Y20" i="39"/>
  <c r="V21" i="39"/>
  <c r="AE18" i="39"/>
  <c r="D28" i="39"/>
  <c r="AB21" i="39"/>
  <c r="AE19" i="39"/>
  <c r="Y21" i="39"/>
  <c r="G27" i="39"/>
  <c r="M25" i="39"/>
  <c r="P24" i="39"/>
  <c r="V22" i="39"/>
  <c r="S23" i="39"/>
  <c r="J26" i="39"/>
  <c r="AH18" i="39"/>
  <c r="B34" i="39"/>
  <c r="V23" i="39"/>
  <c r="AB22" i="39"/>
  <c r="AH19" i="39"/>
  <c r="M26" i="39"/>
  <c r="Y22" i="39"/>
  <c r="S24" i="39"/>
  <c r="P25" i="39"/>
  <c r="G28" i="39"/>
  <c r="D29" i="39"/>
  <c r="J27" i="39"/>
  <c r="E15" i="39"/>
  <c r="E14" i="39"/>
  <c r="AE20" i="39"/>
  <c r="AB23" i="39"/>
  <c r="G29" i="39"/>
  <c r="S25" i="39"/>
  <c r="M27" i="39"/>
  <c r="D30" i="39"/>
  <c r="P26" i="39"/>
  <c r="Y23" i="39"/>
  <c r="V24" i="39"/>
  <c r="AE21" i="39"/>
  <c r="J28" i="39"/>
  <c r="AH20" i="39"/>
  <c r="V25" i="39"/>
  <c r="M28" i="39"/>
  <c r="AE22" i="39"/>
  <c r="Y24" i="39"/>
  <c r="D31" i="39"/>
  <c r="S26" i="39"/>
  <c r="AB24" i="39"/>
  <c r="J29" i="39"/>
  <c r="P27" i="39"/>
  <c r="G30" i="39"/>
  <c r="AH21" i="39"/>
  <c r="E16" i="39"/>
  <c r="AH22" i="39"/>
  <c r="P28" i="39"/>
  <c r="AB25" i="39"/>
  <c r="D32" i="39"/>
  <c r="AE23" i="39"/>
  <c r="V26" i="39"/>
  <c r="G31" i="39"/>
  <c r="J30" i="39"/>
  <c r="S27" i="39"/>
  <c r="Y25" i="39"/>
  <c r="M29" i="39"/>
  <c r="J31" i="39"/>
  <c r="V27" i="39"/>
  <c r="P29" i="39"/>
  <c r="M30" i="39"/>
  <c r="S28" i="39"/>
  <c r="G32" i="39"/>
  <c r="H32" i="39"/>
  <c r="AE24" i="39"/>
  <c r="AB26" i="39"/>
  <c r="AH23" i="39"/>
  <c r="Y26" i="39"/>
  <c r="M31" i="39"/>
  <c r="J32" i="39"/>
  <c r="V28" i="39"/>
  <c r="Y27" i="39"/>
  <c r="AB27" i="39"/>
  <c r="AH24" i="39"/>
  <c r="AE25" i="39"/>
  <c r="S29" i="39"/>
  <c r="P30" i="39"/>
  <c r="Y28" i="39"/>
  <c r="S30" i="39"/>
  <c r="AH25" i="39"/>
  <c r="P31" i="39"/>
  <c r="AE26" i="39"/>
  <c r="AB28" i="39"/>
  <c r="V29" i="39"/>
  <c r="M32" i="39"/>
  <c r="AB29" i="39"/>
  <c r="S31" i="39"/>
  <c r="V30" i="39"/>
  <c r="AE27" i="39"/>
  <c r="AH26" i="39"/>
  <c r="Y29" i="39"/>
  <c r="P32" i="39"/>
  <c r="Q32" i="39"/>
  <c r="Y30" i="39"/>
  <c r="AE28" i="39"/>
  <c r="AB30" i="39"/>
  <c r="AH27" i="39"/>
  <c r="V31" i="39"/>
  <c r="S32" i="39"/>
  <c r="V32" i="39"/>
  <c r="W32" i="39"/>
  <c r="AH28" i="39"/>
  <c r="AH29" i="39"/>
  <c r="AH30" i="39"/>
  <c r="AH31" i="39"/>
  <c r="AH32" i="39"/>
  <c r="AE29" i="39"/>
  <c r="E18" i="39"/>
  <c r="E17" i="39"/>
  <c r="E22" i="39"/>
  <c r="E19" i="39"/>
  <c r="E20" i="39"/>
  <c r="E21" i="39"/>
  <c r="E23" i="39"/>
  <c r="AB31" i="39"/>
  <c r="Y31" i="39"/>
  <c r="AE30" i="39"/>
  <c r="AB32" i="39"/>
  <c r="E13" i="45"/>
  <c r="A60" i="45"/>
  <c r="Y32" i="39"/>
  <c r="A61" i="45"/>
  <c r="F13" i="45"/>
  <c r="AE31" i="39"/>
  <c r="AF30" i="39"/>
  <c r="A62" i="45"/>
  <c r="G13" i="45"/>
  <c r="AE32" i="39"/>
  <c r="AF32" i="39"/>
  <c r="AF31" i="39"/>
  <c r="Q79" i="45"/>
  <c r="H13" i="45"/>
  <c r="A63" i="45"/>
  <c r="I13" i="45"/>
  <c r="A64" i="45"/>
  <c r="A65" i="45"/>
  <c r="J13" i="45"/>
  <c r="L13" i="45"/>
  <c r="A66" i="45"/>
  <c r="M13" i="45"/>
  <c r="A67" i="45"/>
  <c r="A68" i="45"/>
  <c r="N13" i="45"/>
  <c r="O13" i="45"/>
  <c r="A69" i="45"/>
  <c r="P13" i="45"/>
  <c r="A70" i="45"/>
  <c r="Q13" i="45"/>
  <c r="A71" i="45"/>
  <c r="A72" i="45"/>
  <c r="R13" i="45"/>
  <c r="E24" i="39"/>
  <c r="E26" i="39"/>
  <c r="E25" i="39"/>
  <c r="E27" i="39"/>
  <c r="E28" i="39"/>
  <c r="E29" i="39"/>
  <c r="E31" i="39"/>
  <c r="E30" i="39"/>
  <c r="M4" i="45"/>
  <c r="A73" i="45"/>
  <c r="E32" i="39"/>
  <c r="E34" i="39"/>
  <c r="H2" i="39"/>
  <c r="H6" i="39"/>
  <c r="H5" i="39"/>
  <c r="H4" i="39"/>
  <c r="H3" i="39"/>
  <c r="H7" i="39"/>
  <c r="H8" i="39"/>
  <c r="H10" i="39"/>
  <c r="H9" i="39"/>
  <c r="H11" i="39"/>
  <c r="H12" i="39"/>
  <c r="H13" i="39"/>
  <c r="H14" i="39"/>
  <c r="H19" i="39"/>
  <c r="H20" i="39"/>
  <c r="H17" i="39"/>
  <c r="H16" i="39"/>
  <c r="H18" i="39"/>
  <c r="H15" i="39"/>
  <c r="H21" i="39"/>
  <c r="H22" i="39"/>
  <c r="H23" i="39"/>
  <c r="H24" i="39"/>
  <c r="H26" i="39"/>
  <c r="H28" i="39"/>
  <c r="H25" i="39"/>
  <c r="H27" i="39"/>
  <c r="K2" i="39"/>
  <c r="K3" i="39"/>
  <c r="H30" i="39"/>
  <c r="K4" i="39"/>
  <c r="H31" i="39"/>
  <c r="H29" i="39"/>
  <c r="H34" i="39"/>
  <c r="K5" i="39"/>
  <c r="K6" i="39"/>
  <c r="K9" i="39"/>
  <c r="K10" i="39"/>
  <c r="K8" i="39"/>
  <c r="K7" i="39"/>
  <c r="K11" i="39"/>
  <c r="K12" i="39"/>
  <c r="K15" i="39"/>
  <c r="K14" i="39"/>
  <c r="K18" i="39"/>
  <c r="K16" i="39"/>
  <c r="K13" i="39"/>
  <c r="K17" i="39"/>
  <c r="K19" i="39"/>
  <c r="K20" i="39"/>
  <c r="K21" i="39"/>
  <c r="K23" i="39"/>
  <c r="K22" i="39"/>
  <c r="K24" i="39"/>
  <c r="K25" i="39"/>
  <c r="K26" i="39"/>
  <c r="K32" i="39"/>
  <c r="K31" i="39"/>
  <c r="K29" i="39"/>
  <c r="K30" i="39"/>
  <c r="K27" i="39"/>
  <c r="K28" i="39"/>
  <c r="K34" i="39"/>
  <c r="N2" i="39"/>
  <c r="N5" i="39"/>
  <c r="N4" i="39"/>
  <c r="N3" i="39"/>
  <c r="N7" i="39"/>
  <c r="N6" i="39"/>
  <c r="N8" i="39"/>
  <c r="N9" i="39"/>
  <c r="N14" i="39"/>
  <c r="N15" i="39"/>
  <c r="N11" i="39"/>
  <c r="N12" i="39"/>
  <c r="N13" i="39"/>
  <c r="N10" i="39"/>
  <c r="N16" i="39"/>
  <c r="N18" i="39"/>
  <c r="N17" i="39"/>
  <c r="N19" i="39"/>
  <c r="N20" i="39"/>
  <c r="N23" i="39"/>
  <c r="N21" i="39"/>
  <c r="N22" i="39"/>
  <c r="N28" i="39"/>
  <c r="N26" i="39"/>
  <c r="N25" i="39"/>
  <c r="N27" i="39"/>
  <c r="N24" i="39"/>
  <c r="N29" i="39"/>
  <c r="N30" i="39"/>
  <c r="N31" i="39"/>
  <c r="Q2" i="39"/>
  <c r="N32" i="39"/>
  <c r="N34" i="39"/>
  <c r="Q3" i="39"/>
  <c r="Q6" i="39"/>
  <c r="Q4" i="39"/>
  <c r="Q5" i="39"/>
  <c r="Q10" i="39"/>
  <c r="Q7" i="39"/>
  <c r="Q8" i="39"/>
  <c r="Q11" i="39"/>
  <c r="Q12" i="39"/>
  <c r="Q9" i="39"/>
  <c r="Q13" i="39"/>
  <c r="Q14" i="39"/>
  <c r="Q15" i="39"/>
  <c r="Q16" i="39"/>
  <c r="Q17" i="39"/>
  <c r="Q19" i="39"/>
  <c r="Q18" i="39"/>
  <c r="Q20" i="39"/>
  <c r="Q25" i="39"/>
  <c r="Q22" i="39"/>
  <c r="Q21" i="39"/>
  <c r="Q23" i="39"/>
  <c r="Q24" i="39"/>
  <c r="Q26" i="39"/>
  <c r="Q27" i="39"/>
  <c r="Q28" i="39"/>
  <c r="Q29" i="39"/>
  <c r="Q30" i="39"/>
  <c r="Q31" i="39"/>
  <c r="Q34" i="39"/>
  <c r="T3" i="39"/>
  <c r="T2" i="39"/>
  <c r="T4" i="39"/>
  <c r="T6" i="39"/>
  <c r="T9" i="39"/>
  <c r="T8" i="39"/>
  <c r="T7" i="39"/>
  <c r="T10" i="39"/>
  <c r="T5" i="39"/>
  <c r="T11" i="39"/>
  <c r="T12" i="39"/>
  <c r="T13" i="39"/>
  <c r="T14" i="39"/>
  <c r="T16" i="39"/>
  <c r="T17" i="39"/>
  <c r="T15" i="39"/>
  <c r="T18" i="39"/>
  <c r="T22" i="39"/>
  <c r="T23" i="39"/>
  <c r="T19" i="39"/>
  <c r="T24" i="39"/>
  <c r="T21" i="39"/>
  <c r="T20" i="39"/>
  <c r="T25" i="39"/>
  <c r="T26" i="39"/>
  <c r="T28" i="39"/>
  <c r="T27" i="39"/>
  <c r="T29" i="39"/>
  <c r="T31" i="39"/>
  <c r="T30" i="39"/>
  <c r="T32" i="39"/>
  <c r="T34" i="39"/>
  <c r="W2" i="39"/>
  <c r="W4" i="39"/>
  <c r="W5" i="39"/>
  <c r="W6" i="39"/>
  <c r="W3" i="39"/>
  <c r="W7" i="39"/>
  <c r="W8" i="39"/>
  <c r="W9" i="39"/>
  <c r="W10" i="39"/>
  <c r="W11" i="39"/>
  <c r="W13" i="39"/>
  <c r="W14" i="39"/>
  <c r="W12" i="39"/>
  <c r="W15" i="39"/>
  <c r="W20" i="39"/>
  <c r="W16" i="39"/>
  <c r="W17" i="39"/>
  <c r="W18" i="39"/>
  <c r="W19" i="39"/>
  <c r="W21" i="39"/>
  <c r="W22" i="39"/>
  <c r="W23" i="39"/>
  <c r="W24" i="39"/>
  <c r="W25" i="39"/>
  <c r="W29" i="39"/>
  <c r="W26" i="39"/>
  <c r="W27" i="39"/>
  <c r="W28" i="39"/>
  <c r="Z2" i="39"/>
  <c r="W31" i="39"/>
  <c r="Z5" i="39"/>
  <c r="Z4" i="39"/>
  <c r="W30" i="39"/>
  <c r="Z3" i="39"/>
  <c r="W34" i="39"/>
  <c r="Z6" i="39"/>
  <c r="Z9" i="39"/>
  <c r="Z7" i="39"/>
  <c r="Z8" i="39"/>
  <c r="Z11" i="39"/>
  <c r="Z10" i="39"/>
  <c r="Z12" i="39"/>
  <c r="Z13" i="39"/>
  <c r="Z14" i="39"/>
  <c r="Z18" i="39"/>
  <c r="Z19" i="39"/>
  <c r="Z15" i="39"/>
  <c r="Z17" i="39"/>
  <c r="Z16" i="39"/>
  <c r="Z20" i="39"/>
  <c r="Z21" i="39"/>
  <c r="Z22" i="39"/>
  <c r="Z23" i="39"/>
  <c r="Z25" i="39"/>
  <c r="Z24" i="39"/>
  <c r="Z27" i="39"/>
  <c r="Z26" i="39"/>
  <c r="AC2" i="39"/>
  <c r="Z32" i="39"/>
  <c r="Z31" i="39"/>
  <c r="Z30" i="39"/>
  <c r="Z29" i="39"/>
  <c r="Z28" i="39"/>
  <c r="Z34" i="39"/>
  <c r="AC3" i="39"/>
  <c r="AC4" i="39"/>
  <c r="AC5" i="39"/>
  <c r="AC8" i="39"/>
  <c r="AC6" i="39"/>
  <c r="AC7" i="39"/>
  <c r="AC9" i="39"/>
  <c r="AC10" i="39"/>
  <c r="AC16" i="39"/>
  <c r="AC11" i="39"/>
  <c r="AC15" i="39"/>
  <c r="AC12" i="39"/>
  <c r="AC13" i="39"/>
  <c r="AC14" i="39"/>
  <c r="AC23" i="39"/>
  <c r="AC17" i="39"/>
  <c r="AC18" i="39"/>
  <c r="AC19" i="39"/>
  <c r="AC20" i="39"/>
  <c r="AC21" i="39"/>
  <c r="AC22" i="39"/>
  <c r="AC24" i="39"/>
  <c r="AC28" i="39"/>
  <c r="AC30" i="39"/>
  <c r="AC26" i="39"/>
  <c r="AC25" i="39"/>
  <c r="AC29" i="39"/>
  <c r="AC27" i="39"/>
  <c r="AC34" i="39"/>
  <c r="AC31" i="39"/>
  <c r="AC32" i="39"/>
  <c r="AF3" i="39"/>
  <c r="AF2" i="39"/>
  <c r="AF5" i="39"/>
  <c r="AF7" i="39"/>
  <c r="AF4" i="39"/>
  <c r="AF6" i="39"/>
  <c r="AF12" i="39"/>
  <c r="AF11" i="39"/>
  <c r="AF13" i="39"/>
  <c r="AF8" i="39"/>
  <c r="AF9" i="39"/>
  <c r="AF10" i="39"/>
  <c r="AF15" i="39"/>
  <c r="AF14" i="39"/>
  <c r="AF16" i="39"/>
  <c r="AF17" i="39"/>
  <c r="AF18" i="39"/>
  <c r="AF20" i="39"/>
  <c r="AF21" i="39"/>
  <c r="AF19" i="39"/>
  <c r="AF25" i="39"/>
  <c r="AF27" i="39"/>
  <c r="AF24" i="39"/>
  <c r="AF22" i="39"/>
  <c r="AF26" i="39"/>
  <c r="AF23" i="39"/>
  <c r="AF34" i="39"/>
  <c r="AF28" i="39"/>
  <c r="AF29" i="39"/>
  <c r="AI2" i="39"/>
  <c r="AI3" i="39"/>
  <c r="AI4" i="39"/>
  <c r="AI6" i="39"/>
  <c r="AI5" i="39"/>
  <c r="AI7" i="39"/>
  <c r="AI9" i="39"/>
  <c r="AI11" i="39"/>
  <c r="AI8" i="39"/>
  <c r="AI13" i="39"/>
  <c r="AI10" i="39"/>
  <c r="AI12" i="39"/>
  <c r="AI14" i="39"/>
  <c r="AI15" i="39"/>
  <c r="AI16" i="39"/>
  <c r="AI17" i="39"/>
  <c r="AI18" i="39"/>
  <c r="AI21" i="39"/>
  <c r="AI19" i="39"/>
  <c r="AI20" i="39"/>
  <c r="AI27" i="39"/>
  <c r="AI23" i="39"/>
  <c r="AI26" i="39"/>
  <c r="AI24" i="39"/>
  <c r="AI25" i="39"/>
  <c r="AI22" i="39"/>
  <c r="AI34" i="39"/>
  <c r="V57" i="45"/>
  <c r="D47" i="45"/>
  <c r="H6" i="45"/>
  <c r="M6" i="45"/>
  <c r="T58" i="45"/>
</calcChain>
</file>

<file path=xl/sharedStrings.xml><?xml version="1.0" encoding="utf-8"?>
<sst xmlns="http://schemas.openxmlformats.org/spreadsheetml/2006/main" count="734" uniqueCount="203">
  <si>
    <t>Total des heures travaillées</t>
  </si>
  <si>
    <t>Heures justifiées</t>
  </si>
  <si>
    <t>Code</t>
  </si>
  <si>
    <t>Heures supplémentaires</t>
  </si>
  <si>
    <t>Date</t>
  </si>
  <si>
    <t>No. Dossier</t>
  </si>
  <si>
    <t>Début</t>
  </si>
  <si>
    <t>Fin</t>
  </si>
  <si>
    <t>Nombre d'heures</t>
  </si>
  <si>
    <t>Prime de quart</t>
  </si>
  <si>
    <t>D</t>
  </si>
  <si>
    <t>L</t>
  </si>
  <si>
    <t>M</t>
  </si>
  <si>
    <t>J</t>
  </si>
  <si>
    <t>V</t>
  </si>
  <si>
    <t>S</t>
  </si>
  <si>
    <t>Dates</t>
  </si>
  <si>
    <t>Total des hres suppl. (pour 2 sem.)(C):</t>
  </si>
  <si>
    <t>Signature du superviseur</t>
  </si>
  <si>
    <t>Total des heures supplémentaires (par jour)(B):</t>
  </si>
  <si>
    <t>Période</t>
  </si>
  <si>
    <t>Détails</t>
  </si>
  <si>
    <t>Solde
reporté</t>
  </si>
  <si>
    <t>Heures
accumulées</t>
  </si>
  <si>
    <t>Solde</t>
  </si>
  <si>
    <t>Spécial</t>
  </si>
  <si>
    <t>Congé (sans traitement)</t>
  </si>
  <si>
    <t>C.S.S.T.</t>
  </si>
  <si>
    <t>Heures travaillées</t>
  </si>
  <si>
    <t>au</t>
  </si>
  <si>
    <t>Solde payable</t>
  </si>
  <si>
    <t>Total des heures rappel au travail (call)(D):</t>
  </si>
  <si>
    <t>Vacances annuelles</t>
  </si>
  <si>
    <t>CM</t>
  </si>
  <si>
    <t>Congés fériés</t>
  </si>
  <si>
    <t>Heures
utilisées</t>
  </si>
  <si>
    <t>Je certifie que ce registre de présence heures supplémentaires est exact et que le travail supplémentaire exécuté avait été autorisé au préalable.</t>
  </si>
  <si>
    <t>Sauf pour les absences indiquées ci-dessus, j'étais de service tous les jours.</t>
  </si>
  <si>
    <t>Période :</t>
  </si>
  <si>
    <t>NOM :</t>
  </si>
  <si>
    <t>PRÉNOM :</t>
  </si>
  <si>
    <t>Nombre d'interventions</t>
  </si>
  <si>
    <t>Semaine #7</t>
  </si>
  <si>
    <t>Semaine #8</t>
  </si>
  <si>
    <t>Autorisation</t>
  </si>
  <si>
    <t>Init.</t>
  </si>
  <si>
    <t>X</t>
  </si>
  <si>
    <t>Heures</t>
  </si>
  <si>
    <t>Congés</t>
  </si>
  <si>
    <t xml:space="preserve">Détails </t>
  </si>
  <si>
    <t>Signature de l'employé</t>
  </si>
  <si>
    <t>Vérifié         Date</t>
  </si>
  <si>
    <t xml:space="preserve">Solde payable </t>
  </si>
  <si>
    <t xml:space="preserve">Durée réel </t>
  </si>
  <si>
    <t xml:space="preserve">Relève </t>
  </si>
  <si>
    <r>
      <t xml:space="preserve">Rencontre employé/employeur </t>
    </r>
    <r>
      <rPr>
        <sz val="6"/>
        <rFont val="Arial Narrow"/>
        <family val="2"/>
      </rPr>
      <t>(syndicat seulement)</t>
    </r>
  </si>
  <si>
    <r>
      <t>Heures supplémentaires</t>
    </r>
    <r>
      <rPr>
        <b/>
        <sz val="7"/>
        <rFont val="Arial Narrow"/>
        <family val="2"/>
      </rPr>
      <t xml:space="preserve"> </t>
    </r>
    <r>
      <rPr>
        <sz val="6"/>
        <rFont val="Arial Narrow"/>
        <family val="2"/>
      </rPr>
      <t>(taux et demi)</t>
    </r>
  </si>
  <si>
    <r>
      <t>Repas/surtemps</t>
    </r>
    <r>
      <rPr>
        <sz val="6"/>
        <rFont val="Arial Narrow"/>
        <family val="2"/>
      </rPr>
      <t xml:space="preserve"> (temps)</t>
    </r>
  </si>
  <si>
    <r>
      <t xml:space="preserve">Rencontre employé/Employeur </t>
    </r>
    <r>
      <rPr>
        <sz val="7"/>
        <rFont val="Arial Narrow"/>
        <family val="2"/>
      </rPr>
      <t>(Syndicat seulement)</t>
    </r>
  </si>
  <si>
    <t>Heures de formation</t>
  </si>
  <si>
    <t xml:space="preserve">Échelon : </t>
  </si>
  <si>
    <t xml:space="preserve">Taux : </t>
  </si>
  <si>
    <t xml:space="preserve">Horaire : </t>
  </si>
  <si>
    <t xml:space="preserve">Avant T.S. : </t>
  </si>
  <si>
    <t xml:space="preserve">  Aucun changement à la fiche d'identification de l'employé.</t>
  </si>
  <si>
    <t xml:space="preserve">  Changement à apporter à la fiche d'identification de l'employé (joindre la nouvelle fiche d'identification).</t>
  </si>
  <si>
    <t xml:space="preserve"> heures</t>
  </si>
  <si>
    <t>Total</t>
  </si>
  <si>
    <t>H</t>
  </si>
  <si>
    <t>Nom</t>
  </si>
  <si>
    <t>Téléphone</t>
  </si>
  <si>
    <t>Cellulaire</t>
  </si>
  <si>
    <t>Matricule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</si>
  <si>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</si>
  <si>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</si>
  <si>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</si>
  <si>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</si>
  <si>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</si>
  <si>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</si>
  <si>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</si>
  <si>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</si>
  <si>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</si>
  <si>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</si>
  <si>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 xml:space="preserve">Horaire de Travail </t>
  </si>
  <si>
    <t>Launière, Lawrence</t>
  </si>
  <si>
    <t>418 275-6894</t>
  </si>
  <si>
    <t>418 637-0730</t>
  </si>
  <si>
    <t>Launière, Lawrence, mat 2002</t>
  </si>
  <si>
    <t>Jour</t>
  </si>
  <si>
    <t>Launière, Elsa</t>
  </si>
  <si>
    <t>418 275-6718</t>
  </si>
  <si>
    <t>418 618-6718</t>
  </si>
  <si>
    <t>Launière, Elsa, mat 2011</t>
  </si>
  <si>
    <t>Janvier</t>
  </si>
  <si>
    <t>Mois</t>
  </si>
  <si>
    <t>Launière, Éric</t>
  </si>
  <si>
    <t>418 275-3645</t>
  </si>
  <si>
    <t>418 671-8894</t>
  </si>
  <si>
    <t>Launière, Éric, mat 2015</t>
  </si>
  <si>
    <t>Février</t>
  </si>
  <si>
    <t>Vanier, Simon</t>
  </si>
  <si>
    <t>418 765-3039</t>
  </si>
  <si>
    <t>418 515-2460</t>
  </si>
  <si>
    <t>Vanier, Simon, mat 2022</t>
  </si>
  <si>
    <t>Mars</t>
  </si>
  <si>
    <t>Duchesne, Jonathan</t>
  </si>
  <si>
    <t>418 618-0506</t>
  </si>
  <si>
    <t>Duchesne, Jonathan, mat 2026</t>
  </si>
  <si>
    <t>Avril</t>
  </si>
  <si>
    <t>Launière, Alex</t>
  </si>
  <si>
    <t>418 637-9211</t>
  </si>
  <si>
    <t>Launière, Alex, mat 2027</t>
  </si>
  <si>
    <t>Mai</t>
  </si>
  <si>
    <t>Jourdain, Luc</t>
  </si>
  <si>
    <t>418 637-2390</t>
  </si>
  <si>
    <t>Jourdain, Luc, mat 2028</t>
  </si>
  <si>
    <t>Juin</t>
  </si>
  <si>
    <t>Launière, Mathieu</t>
  </si>
  <si>
    <t>418 765-1305</t>
  </si>
  <si>
    <t>418 618-4228</t>
  </si>
  <si>
    <t>Launière, Mathieu, mat 2030</t>
  </si>
  <si>
    <t>Juillet</t>
  </si>
  <si>
    <t>Goyette, Jean-Michel</t>
  </si>
  <si>
    <t>418 769-0836</t>
  </si>
  <si>
    <t>418 719-5836</t>
  </si>
  <si>
    <t>Goyette, Jean-Michel, mat 2031</t>
  </si>
  <si>
    <t>Août</t>
  </si>
  <si>
    <t>Launière, Ringo</t>
  </si>
  <si>
    <t>418 275-7374</t>
  </si>
  <si>
    <t>418 637-2056</t>
  </si>
  <si>
    <t>Launière, Ringo, mat 2037</t>
  </si>
  <si>
    <t>Septembre</t>
  </si>
  <si>
    <t>Robertson, Samuel</t>
  </si>
  <si>
    <t>418 618-3563</t>
  </si>
  <si>
    <t>Robertson, Samuel, mat 2039</t>
  </si>
  <si>
    <t>Octobre</t>
  </si>
  <si>
    <t>Tremblay, Sacha</t>
  </si>
  <si>
    <t>418 480-7562</t>
  </si>
  <si>
    <t>Tremblay, Sacha, mat 2041</t>
  </si>
  <si>
    <t>Novembre</t>
  </si>
  <si>
    <t>Direction</t>
  </si>
  <si>
    <t>Harvey. Maxime</t>
  </si>
  <si>
    <t>418 630-1834</t>
  </si>
  <si>
    <t>Harvey, Maxime, mat 2045</t>
  </si>
  <si>
    <t>Décembre</t>
  </si>
  <si>
    <t>Boivin, Jasmin</t>
  </si>
  <si>
    <t>581 882-6066</t>
  </si>
  <si>
    <t>Boivin, Jasmin, mat 2046</t>
  </si>
  <si>
    <t>Fortin, Jean-Simon</t>
  </si>
  <si>
    <t>Lavoie, Chantale, mat 3003</t>
  </si>
  <si>
    <t>Lavoie, Chantale</t>
  </si>
  <si>
    <t>Équipe # 1</t>
  </si>
  <si>
    <t>Équipe # 2</t>
  </si>
  <si>
    <t>Relève</t>
  </si>
  <si>
    <t>Nb Heures</t>
  </si>
  <si>
    <t>h</t>
  </si>
  <si>
    <t>Équipe # 3</t>
  </si>
  <si>
    <t>Équipe # 4</t>
  </si>
  <si>
    <t>horaire</t>
  </si>
  <si>
    <t>&lt;</t>
  </si>
  <si>
    <t>Policiers</t>
  </si>
  <si>
    <t>Cell</t>
  </si>
  <si>
    <t>Policiers Occ.</t>
  </si>
  <si>
    <r>
      <rPr>
        <b/>
        <sz val="9"/>
        <rFont val="Cambria"/>
        <family val="1"/>
        <scheme val="major"/>
      </rPr>
      <t>Directeur</t>
    </r>
    <r>
      <rPr>
        <sz val="9"/>
        <rFont val="Cambria"/>
        <family val="1"/>
        <scheme val="major"/>
      </rPr>
      <t>:</t>
    </r>
  </si>
  <si>
    <t>Enqueteur:</t>
  </si>
  <si>
    <t>Sergent:</t>
  </si>
  <si>
    <t>Secrétaire:</t>
  </si>
  <si>
    <t>Légende:</t>
  </si>
  <si>
    <t xml:space="preserve">Relève # </t>
  </si>
  <si>
    <t>7h à 19h</t>
  </si>
  <si>
    <t>19h à 7h</t>
  </si>
  <si>
    <t>Nombre total d'interventions Call (Code 706)(E):</t>
  </si>
  <si>
    <t>418 618-6001</t>
  </si>
  <si>
    <t>Rainville, Samuel</t>
  </si>
  <si>
    <t>Rainville, Samuel, mat 2047</t>
  </si>
  <si>
    <t>Fortin, Jean-Michel, mat 2048</t>
  </si>
  <si>
    <t>7h à 15h</t>
  </si>
  <si>
    <t>15h à 19h</t>
  </si>
  <si>
    <t xml:space="preserve">Congé parental </t>
  </si>
  <si>
    <t>Congé familial (non remboursable)</t>
  </si>
  <si>
    <t>Congé syndical</t>
  </si>
  <si>
    <t>Total des heures/primes de quart :(F):</t>
  </si>
  <si>
    <t>Repas/surtemps (en heure)(G):</t>
  </si>
  <si>
    <t>Officier</t>
  </si>
  <si>
    <t>Cumulatif changement échelon à 2080 hrs(H):</t>
  </si>
  <si>
    <t xml:space="preserve">  Sur l'horaire 12 semaines (OUI ou NON)</t>
  </si>
  <si>
    <t>Autre</t>
  </si>
  <si>
    <t>Total des heures à taux réguliés (A):</t>
  </si>
  <si>
    <r>
      <t>Heures à l'horaire</t>
    </r>
    <r>
      <rPr>
        <sz val="6"/>
        <rFont val="Arial Narrow"/>
        <family val="2"/>
      </rPr>
      <t xml:space="preserve"> (et surplus du rappel)</t>
    </r>
  </si>
  <si>
    <t>2018 - 2019</t>
  </si>
  <si>
    <t>2019 - 2020</t>
  </si>
  <si>
    <t>2020 - 2021</t>
  </si>
  <si>
    <t>2021 - 2022</t>
  </si>
  <si>
    <t>2022 - 2023</t>
  </si>
  <si>
    <t>Terminant au 31 mars 2018</t>
  </si>
  <si>
    <t>Année</t>
  </si>
  <si>
    <t>Échelon</t>
  </si>
  <si>
    <t>Total d'heures</t>
  </si>
  <si>
    <r>
      <t>Rappel au travail</t>
    </r>
    <r>
      <rPr>
        <b/>
        <sz val="6"/>
        <rFont val="Arial Narrow"/>
        <family val="2"/>
      </rPr>
      <t xml:space="preserve"> </t>
    </r>
    <r>
      <rPr>
        <sz val="6"/>
        <rFont val="Arial Narrow"/>
        <family val="2"/>
      </rPr>
      <t xml:space="preserve">(Moins de 24 Heures) </t>
    </r>
  </si>
  <si>
    <t>Temps cumulé à reprendre (24 hrs sur 12 semaines)</t>
  </si>
  <si>
    <t xml:space="preserve">Congé de maladie </t>
  </si>
  <si>
    <t>14</t>
  </si>
  <si>
    <t>REGISTRE DE PRÉSENCE - HORAIRE SUR 12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</si>
</sst>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* #,##0.00_)\ &quot;$&quot;_ ;_ * \(#,##0.00\)\ &quot;$&quot;_ ;_ * &quot;-&quot;??_)\ &quot;$&quot;_ ;_ @_ "/>
    <numFmt numFmtId="164" formatCode="00"/>
    <numFmt numFmtId="165" formatCode="0.000"/>
    <numFmt numFmtId="166" formatCode="yyyy/mm/dd;@"/>
    <numFmt numFmtId="167" formatCode="dd"/>
    <numFmt numFmtId="168" formatCode="mmmm"/>
    <numFmt numFmtId="169" formatCode="mmmm\ yyyy"/>
    <numFmt numFmtId="170" formatCode="ddd"/>
    <numFmt numFmtId="171" formatCode="ddd\ dd\ mmm\ "/>
    <numFmt numFmtId="172" formatCode="ddd\ dd\ mmm"/>
    <numFmt numFmtId="173" formatCode="mmm"/>
    <numFmt numFmtId="174" formatCode="0&quot;&quot;\ &quot;Call&quot;"/>
  </numFmts>
  <fonts count="51" x14ac:knownFonts="1">
    <font>
      <sz val="10"/>
      <name val="Arial"/>
    </font>
    <font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i/>
      <sz val="12"/>
      <name val="Arial Narrow"/>
      <family val="2"/>
    </font>
    <font>
      <b/>
      <i/>
      <sz val="9"/>
      <name val="Arial Narrow"/>
      <family val="2"/>
    </font>
    <font>
      <sz val="10"/>
      <name val="Arial"/>
      <family val="2"/>
    </font>
    <font>
      <b/>
      <u/>
      <sz val="10"/>
      <name val="Arial Narrow"/>
      <family val="2"/>
    </font>
    <font>
      <b/>
      <sz val="9"/>
      <name val="Arial Narrow"/>
      <family val="2"/>
    </font>
    <font>
      <b/>
      <sz val="10"/>
      <name val="Calibri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1"/>
      <color theme="0"/>
      <name val="Calibri"/>
      <family val="2"/>
      <scheme val="minor"/>
    </font>
    <font>
      <b/>
      <sz val="16"/>
      <name val="Cambria"/>
      <family val="1"/>
      <scheme val="major"/>
    </font>
    <font>
      <i/>
      <sz val="14"/>
      <name val="Arial"/>
      <family val="2"/>
    </font>
    <font>
      <b/>
      <sz val="16"/>
      <name val="Arial"/>
      <family val="2"/>
    </font>
    <font>
      <sz val="9"/>
      <name val="Cambria"/>
      <family val="1"/>
    </font>
    <font>
      <b/>
      <sz val="9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</font>
    <font>
      <b/>
      <sz val="14"/>
      <color rgb="FFFF0000"/>
      <name val="Calibri"/>
      <family val="2"/>
      <scheme val="minor"/>
    </font>
    <font>
      <sz val="9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sz val="11"/>
      <name val="Arial"/>
      <family val="2"/>
    </font>
    <font>
      <b/>
      <i/>
      <sz val="9"/>
      <name val="Cambria"/>
      <family val="1"/>
      <scheme val="major"/>
    </font>
    <font>
      <sz val="10"/>
      <color indexed="10"/>
      <name val="Cambria"/>
      <family val="1"/>
      <scheme val="major"/>
    </font>
    <font>
      <b/>
      <sz val="10"/>
      <color indexed="10"/>
      <name val="Cambria"/>
      <family val="1"/>
      <scheme val="major"/>
    </font>
    <font>
      <b/>
      <sz val="11"/>
      <name val="Arial"/>
      <family val="2"/>
    </font>
    <font>
      <sz val="10"/>
      <color theme="0"/>
      <name val="Arial"/>
      <family val="2"/>
    </font>
    <font>
      <sz val="8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color rgb="FFFF0000"/>
      <name val="Calibri"/>
      <family val="2"/>
      <scheme val="minor"/>
    </font>
    <font>
      <b/>
      <sz val="6"/>
      <name val="Arial Narrow"/>
      <family val="2"/>
    </font>
    <font>
      <b/>
      <sz val="11"/>
      <name val="Calibri"/>
      <family val="2"/>
      <scheme val="minor"/>
    </font>
    <font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10"/>
      <color rgb="FFFF0000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ACC5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76FA5"/>
        <bgColor indexed="64"/>
      </patternFill>
    </fill>
    <fill>
      <patternFill patternType="solid">
        <fgColor rgb="FFECBAD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4A0C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6B0A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" fillId="0" borderId="0"/>
  </cellStyleXfs>
  <cellXfs count="681">
    <xf numFmtId="0" fontId="0" fillId="0" borderId="0" xfId="0"/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Protection="1"/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left" vertical="center" indent="1"/>
    </xf>
    <xf numFmtId="0" fontId="4" fillId="4" borderId="3" xfId="0" applyFont="1" applyFill="1" applyBorder="1" applyAlignment="1" applyProtection="1">
      <alignment horizontal="left" vertical="center" indent="1"/>
    </xf>
    <xf numFmtId="0" fontId="2" fillId="4" borderId="1" xfId="0" applyFont="1" applyFill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 vertical="center"/>
    </xf>
    <xf numFmtId="165" fontId="2" fillId="0" borderId="17" xfId="0" applyNumberFormat="1" applyFont="1" applyBorder="1" applyAlignment="1" applyProtection="1">
      <alignment horizontal="center" vertical="center"/>
    </xf>
    <xf numFmtId="165" fontId="2" fillId="0" borderId="18" xfId="0" applyNumberFormat="1" applyFont="1" applyBorder="1" applyAlignment="1" applyProtection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1" fontId="2" fillId="0" borderId="27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</xf>
    <xf numFmtId="0" fontId="7" fillId="2" borderId="29" xfId="0" applyFont="1" applyFill="1" applyBorder="1" applyAlignment="1" applyProtection="1">
      <alignment horizontal="center"/>
    </xf>
    <xf numFmtId="0" fontId="6" fillId="2" borderId="32" xfId="0" applyFont="1" applyFill="1" applyBorder="1" applyAlignment="1" applyProtection="1">
      <alignment horizont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vertical="center"/>
    </xf>
    <xf numFmtId="0" fontId="9" fillId="3" borderId="22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1" fillId="0" borderId="0" xfId="0" applyFont="1"/>
    <xf numFmtId="49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58" xfId="0" applyNumberFormat="1" applyFont="1" applyBorder="1" applyAlignment="1" applyProtection="1">
      <alignment horizontal="center" vertical="center"/>
      <protection locked="0"/>
    </xf>
    <xf numFmtId="165" fontId="2" fillId="13" borderId="3" xfId="0" applyNumberFormat="1" applyFont="1" applyFill="1" applyBorder="1" applyAlignment="1" applyProtection="1">
      <alignment horizontal="center" vertical="center"/>
    </xf>
    <xf numFmtId="165" fontId="2" fillId="14" borderId="18" xfId="0" applyNumberFormat="1" applyFont="1" applyFill="1" applyBorder="1" applyAlignment="1" applyProtection="1">
      <alignment horizontal="center" vertical="center"/>
    </xf>
    <xf numFmtId="165" fontId="2" fillId="8" borderId="18" xfId="0" applyNumberFormat="1" applyFont="1" applyFill="1" applyBorder="1" applyAlignment="1" applyProtection="1">
      <alignment horizontal="center" vertical="center"/>
    </xf>
    <xf numFmtId="0" fontId="2" fillId="3" borderId="58" xfId="0" applyFont="1" applyFill="1" applyBorder="1" applyAlignment="1" applyProtection="1">
      <alignment vertical="center"/>
    </xf>
    <xf numFmtId="165" fontId="2" fillId="6" borderId="24" xfId="0" applyNumberFormat="1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left" vertical="center" indent="1"/>
    </xf>
    <xf numFmtId="165" fontId="2" fillId="6" borderId="3" xfId="0" applyNumberFormat="1" applyFont="1" applyFill="1" applyBorder="1" applyAlignment="1" applyProtection="1">
      <alignment horizontal="center" vertical="center"/>
    </xf>
    <xf numFmtId="165" fontId="2" fillId="6" borderId="18" xfId="0" applyNumberFormat="1" applyFont="1" applyFill="1" applyBorder="1" applyAlignment="1" applyProtection="1">
      <alignment horizontal="center" vertical="center"/>
    </xf>
    <xf numFmtId="165" fontId="2" fillId="13" borderId="4" xfId="0" applyNumberFormat="1" applyFont="1" applyFill="1" applyBorder="1" applyAlignment="1" applyProtection="1">
      <alignment horizontal="center" vertical="center"/>
    </xf>
    <xf numFmtId="165" fontId="2" fillId="6" borderId="33" xfId="0" applyNumberFormat="1" applyFont="1" applyFill="1" applyBorder="1" applyAlignment="1" applyProtection="1">
      <alignment horizontal="center" vertical="center"/>
    </xf>
    <xf numFmtId="165" fontId="2" fillId="6" borderId="1" xfId="0" applyNumberFormat="1" applyFont="1" applyFill="1" applyBorder="1" applyAlignment="1" applyProtection="1">
      <alignment horizontal="center" vertical="center"/>
    </xf>
    <xf numFmtId="165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35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165" fontId="2" fillId="0" borderId="59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 applyProtection="1">
      <alignment horizontal="center" vertical="center"/>
    </xf>
    <xf numFmtId="165" fontId="2" fillId="0" borderId="49" xfId="0" applyNumberFormat="1" applyFont="1" applyBorder="1" applyAlignment="1" applyProtection="1">
      <alignment horizontal="center" vertical="center"/>
      <protection locked="0"/>
    </xf>
    <xf numFmtId="165" fontId="2" fillId="6" borderId="59" xfId="0" applyNumberFormat="1" applyFont="1" applyFill="1" applyBorder="1" applyAlignment="1" applyProtection="1">
      <alignment horizontal="center" vertical="center"/>
    </xf>
    <xf numFmtId="165" fontId="2" fillId="6" borderId="59" xfId="0" applyNumberFormat="1" applyFont="1" applyFill="1" applyBorder="1" applyAlignment="1" applyProtection="1">
      <alignment horizontal="center" vertical="center"/>
      <protection locked="0"/>
    </xf>
    <xf numFmtId="165" fontId="2" fillId="0" borderId="27" xfId="0" applyNumberFormat="1" applyFont="1" applyBorder="1" applyAlignment="1" applyProtection="1">
      <alignment horizontal="center" vertical="center"/>
      <protection locked="0"/>
    </xf>
    <xf numFmtId="165" fontId="2" fillId="0" borderId="61" xfId="0" applyNumberFormat="1" applyFont="1" applyBorder="1" applyAlignment="1" applyProtection="1">
      <alignment horizontal="center" vertical="center"/>
      <protection locked="0"/>
    </xf>
    <xf numFmtId="1" fontId="2" fillId="0" borderId="60" xfId="0" applyNumberFormat="1" applyFont="1" applyBorder="1" applyAlignment="1" applyProtection="1">
      <alignment horizontal="center" vertical="center"/>
      <protection locked="0"/>
    </xf>
    <xf numFmtId="165" fontId="2" fillId="0" borderId="33" xfId="0" applyNumberFormat="1" applyFont="1" applyBorder="1" applyAlignment="1" applyProtection="1">
      <alignment horizontal="center" vertical="center"/>
      <protection locked="0"/>
    </xf>
    <xf numFmtId="165" fontId="2" fillId="13" borderId="33" xfId="0" applyNumberFormat="1" applyFont="1" applyFill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165" fontId="2" fillId="0" borderId="48" xfId="0" applyNumberFormat="1" applyFont="1" applyBorder="1" applyAlignment="1" applyProtection="1">
      <alignment horizontal="center" vertical="center"/>
      <protection locked="0"/>
    </xf>
    <xf numFmtId="1" fontId="2" fillId="0" borderId="57" xfId="0" applyNumberFormat="1" applyFont="1" applyBorder="1" applyAlignment="1" applyProtection="1">
      <alignment horizontal="center" vertical="center"/>
      <protection locked="0"/>
    </xf>
    <xf numFmtId="165" fontId="2" fillId="6" borderId="33" xfId="0" applyNumberFormat="1" applyFont="1" applyFill="1" applyBorder="1" applyAlignment="1" applyProtection="1">
      <alignment horizontal="center" vertical="center"/>
      <protection locked="0"/>
    </xf>
    <xf numFmtId="165" fontId="2" fillId="0" borderId="57" xfId="0" applyNumberFormat="1" applyFont="1" applyBorder="1" applyAlignment="1" applyProtection="1">
      <alignment horizontal="center" vertical="center"/>
      <protection locked="0"/>
    </xf>
    <xf numFmtId="165" fontId="2" fillId="0" borderId="51" xfId="0" applyNumberFormat="1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</xf>
    <xf numFmtId="165" fontId="2" fillId="13" borderId="1" xfId="0" applyNumberFormat="1" applyFont="1" applyFill="1" applyBorder="1" applyAlignment="1" applyProtection="1">
      <alignment horizontal="center" vertical="center"/>
    </xf>
    <xf numFmtId="165" fontId="2" fillId="13" borderId="59" xfId="0" applyNumberFormat="1" applyFont="1" applyFill="1" applyBorder="1" applyAlignment="1" applyProtection="1">
      <alignment horizontal="center" vertical="center"/>
    </xf>
    <xf numFmtId="165" fontId="2" fillId="0" borderId="21" xfId="0" applyNumberFormat="1" applyFont="1" applyBorder="1" applyAlignment="1" applyProtection="1">
      <alignment horizontal="center"/>
    </xf>
    <xf numFmtId="165" fontId="2" fillId="6" borderId="17" xfId="0" applyNumberFormat="1" applyFont="1" applyFill="1" applyBorder="1" applyAlignment="1" applyProtection="1">
      <alignment horizontal="center" vertical="center"/>
    </xf>
    <xf numFmtId="0" fontId="5" fillId="4" borderId="42" xfId="0" applyFont="1" applyFill="1" applyBorder="1" applyAlignment="1" applyProtection="1">
      <alignment horizontal="left" vertical="center" indent="1"/>
    </xf>
    <xf numFmtId="0" fontId="5" fillId="4" borderId="26" xfId="0" applyFont="1" applyFill="1" applyBorder="1" applyAlignment="1" applyProtection="1">
      <alignment horizontal="left" vertical="center" indent="1"/>
    </xf>
    <xf numFmtId="0" fontId="2" fillId="4" borderId="25" xfId="0" applyFont="1" applyFill="1" applyBorder="1" applyAlignment="1" applyProtection="1">
      <alignment horizontal="center" vertical="center"/>
    </xf>
    <xf numFmtId="0" fontId="2" fillId="4" borderId="31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0" fontId="2" fillId="4" borderId="43" xfId="0" applyFont="1" applyFill="1" applyBorder="1" applyAlignment="1" applyProtection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1" fillId="5" borderId="0" xfId="0" applyNumberFormat="1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left" vertical="center" indent="1"/>
    </xf>
    <xf numFmtId="0" fontId="1" fillId="6" borderId="18" xfId="0" applyFont="1" applyFill="1" applyBorder="1" applyAlignment="1" applyProtection="1">
      <alignment vertical="center"/>
    </xf>
    <xf numFmtId="0" fontId="5" fillId="6" borderId="33" xfId="0" applyFont="1" applyFill="1" applyBorder="1" applyAlignment="1">
      <alignment wrapText="1"/>
    </xf>
    <xf numFmtId="0" fontId="2" fillId="6" borderId="3" xfId="0" applyFont="1" applyFill="1" applyBorder="1" applyAlignment="1" applyProtection="1">
      <alignment vertical="center"/>
    </xf>
    <xf numFmtId="0" fontId="5" fillId="6" borderId="33" xfId="0" quotePrefix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vertical="center"/>
    </xf>
    <xf numFmtId="165" fontId="2" fillId="15" borderId="7" xfId="0" applyNumberFormat="1" applyFont="1" applyFill="1" applyBorder="1" applyAlignment="1" applyProtection="1">
      <alignment horizontal="center" vertical="center"/>
      <protection locked="0"/>
    </xf>
    <xf numFmtId="165" fontId="2" fillId="15" borderId="57" xfId="0" applyNumberFormat="1" applyFont="1" applyFill="1" applyBorder="1" applyAlignment="1" applyProtection="1">
      <alignment horizontal="center" vertical="center"/>
      <protection locked="0"/>
    </xf>
    <xf numFmtId="165" fontId="2" fillId="15" borderId="62" xfId="0" applyNumberFormat="1" applyFont="1" applyFill="1" applyBorder="1" applyAlignment="1" applyProtection="1">
      <alignment horizontal="center" vertical="center"/>
      <protection locked="0"/>
    </xf>
    <xf numFmtId="165" fontId="2" fillId="6" borderId="2" xfId="0" applyNumberFormat="1" applyFont="1" applyFill="1" applyBorder="1" applyAlignment="1" applyProtection="1">
      <alignment horizontal="center" vertical="center"/>
      <protection locked="0"/>
    </xf>
    <xf numFmtId="167" fontId="6" fillId="2" borderId="30" xfId="0" applyNumberFormat="1" applyFont="1" applyFill="1" applyBorder="1" applyAlignment="1" applyProtection="1">
      <alignment horizontal="center"/>
    </xf>
    <xf numFmtId="167" fontId="6" fillId="2" borderId="25" xfId="0" applyNumberFormat="1" applyFont="1" applyFill="1" applyBorder="1" applyAlignment="1" applyProtection="1">
      <alignment horizontal="center"/>
    </xf>
    <xf numFmtId="167" fontId="6" fillId="2" borderId="26" xfId="0" applyNumberFormat="1" applyFont="1" applyFill="1" applyBorder="1" applyAlignment="1" applyProtection="1">
      <alignment horizontal="center"/>
    </xf>
    <xf numFmtId="167" fontId="1" fillId="3" borderId="21" xfId="0" applyNumberFormat="1" applyFont="1" applyFill="1" applyBorder="1" applyAlignment="1" applyProtection="1">
      <alignment horizontal="center"/>
    </xf>
    <xf numFmtId="167" fontId="1" fillId="3" borderId="18" xfId="0" applyNumberFormat="1" applyFont="1" applyFill="1" applyBorder="1" applyAlignment="1" applyProtection="1">
      <alignment horizontal="center"/>
    </xf>
    <xf numFmtId="167" fontId="1" fillId="3" borderId="20" xfId="0" applyNumberFormat="1" applyFont="1" applyFill="1" applyBorder="1" applyAlignment="1" applyProtection="1">
      <alignment horizontal="center"/>
    </xf>
    <xf numFmtId="167" fontId="6" fillId="2" borderId="31" xfId="0" applyNumberFormat="1" applyFont="1" applyFill="1" applyBorder="1" applyAlignment="1" applyProtection="1">
      <alignment horizontal="center"/>
    </xf>
    <xf numFmtId="165" fontId="2" fillId="13" borderId="58" xfId="0" applyNumberFormat="1" applyFont="1" applyFill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1" fillId="6" borderId="40" xfId="0" applyFont="1" applyFill="1" applyBorder="1"/>
    <xf numFmtId="0" fontId="2" fillId="6" borderId="6" xfId="0" applyNumberFormat="1" applyFont="1" applyFill="1" applyBorder="1" applyAlignment="1" applyProtection="1">
      <alignment vertical="center"/>
    </xf>
    <xf numFmtId="0" fontId="5" fillId="15" borderId="46" xfId="0" applyFont="1" applyFill="1" applyBorder="1" applyAlignment="1" applyProtection="1">
      <alignment horizontal="left" vertical="center" wrapText="1" indent="1"/>
    </xf>
    <xf numFmtId="0" fontId="5" fillId="15" borderId="8" xfId="0" applyFont="1" applyFill="1" applyBorder="1" applyAlignment="1" applyProtection="1">
      <alignment horizontal="left" vertical="center" wrapText="1" indent="1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1" fillId="5" borderId="53" xfId="0" applyFont="1" applyFill="1" applyBorder="1" applyAlignment="1"/>
    <xf numFmtId="165" fontId="2" fillId="0" borderId="17" xfId="0" applyNumberFormat="1" applyFont="1" applyFill="1" applyBorder="1" applyAlignment="1" applyProtection="1">
      <alignment horizontal="center" vertical="center"/>
    </xf>
    <xf numFmtId="1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6" borderId="3" xfId="0" applyNumberFormat="1" applyFont="1" applyFill="1" applyBorder="1" applyAlignment="1" applyProtection="1">
      <alignment horizontal="center" vertical="center"/>
      <protection locked="0"/>
    </xf>
    <xf numFmtId="165" fontId="2" fillId="15" borderId="18" xfId="0" applyNumberFormat="1" applyFont="1" applyFill="1" applyBorder="1" applyAlignment="1" applyProtection="1">
      <alignment horizontal="center" vertical="center"/>
    </xf>
    <xf numFmtId="165" fontId="2" fillId="15" borderId="35" xfId="0" applyNumberFormat="1" applyFont="1" applyFill="1" applyBorder="1" applyAlignment="1" applyProtection="1">
      <alignment horizontal="center" vertical="center"/>
    </xf>
    <xf numFmtId="165" fontId="2" fillId="15" borderId="59" xfId="0" applyNumberFormat="1" applyFont="1" applyFill="1" applyBorder="1" applyAlignment="1" applyProtection="1">
      <alignment horizontal="center" vertical="center"/>
      <protection locked="0"/>
    </xf>
    <xf numFmtId="165" fontId="2" fillId="13" borderId="40" xfId="0" applyNumberFormat="1" applyFont="1" applyFill="1" applyBorder="1" applyAlignment="1" applyProtection="1">
      <alignment horizontal="center" vertical="center"/>
    </xf>
    <xf numFmtId="165" fontId="2" fillId="13" borderId="23" xfId="0" applyNumberFormat="1" applyFont="1" applyFill="1" applyBorder="1" applyAlignment="1" applyProtection="1">
      <alignment horizontal="center" vertical="center"/>
    </xf>
    <xf numFmtId="165" fontId="2" fillId="13" borderId="63" xfId="0" applyNumberFormat="1" applyFont="1" applyFill="1" applyBorder="1" applyAlignment="1" applyProtection="1">
      <alignment horizontal="center" vertical="center"/>
    </xf>
    <xf numFmtId="165" fontId="2" fillId="13" borderId="0" xfId="0" applyNumberFormat="1" applyFont="1" applyFill="1" applyBorder="1" applyAlignment="1" applyProtection="1">
      <alignment horizontal="center" vertical="center"/>
    </xf>
    <xf numFmtId="165" fontId="2" fillId="13" borderId="44" xfId="0" applyNumberFormat="1" applyFont="1" applyFill="1" applyBorder="1" applyAlignment="1" applyProtection="1">
      <alignment horizontal="center" vertical="center"/>
    </xf>
    <xf numFmtId="165" fontId="2" fillId="7" borderId="24" xfId="0" applyNumberFormat="1" applyFont="1" applyFill="1" applyBorder="1" applyAlignment="1" applyProtection="1">
      <alignment horizontal="center" vertical="center"/>
    </xf>
    <xf numFmtId="165" fontId="2" fillId="0" borderId="16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/>
    </xf>
    <xf numFmtId="0" fontId="1" fillId="5" borderId="0" xfId="0" applyFont="1" applyFill="1" applyProtection="1"/>
    <xf numFmtId="0" fontId="1" fillId="5" borderId="0" xfId="0" applyFont="1" applyFill="1" applyBorder="1" applyProtection="1"/>
    <xf numFmtId="0" fontId="3" fillId="5" borderId="0" xfId="0" applyFont="1" applyFill="1" applyAlignment="1" applyProtection="1">
      <alignment horizontal="right"/>
    </xf>
    <xf numFmtId="0" fontId="1" fillId="5" borderId="0" xfId="0" applyFont="1" applyFill="1"/>
    <xf numFmtId="0" fontId="4" fillId="5" borderId="0" xfId="0" applyFont="1" applyFill="1" applyProtection="1"/>
    <xf numFmtId="0" fontId="1" fillId="5" borderId="0" xfId="0" applyFont="1" applyFill="1" applyAlignment="1" applyProtection="1">
      <alignment horizontal="center"/>
    </xf>
    <xf numFmtId="0" fontId="2" fillId="5" borderId="0" xfId="0" applyFont="1" applyFill="1" applyBorder="1" applyAlignment="1" applyProtection="1"/>
    <xf numFmtId="0" fontId="1" fillId="5" borderId="23" xfId="0" applyFont="1" applyFill="1" applyBorder="1"/>
    <xf numFmtId="0" fontId="2" fillId="5" borderId="0" xfId="0" applyFont="1" applyFill="1" applyBorder="1" applyProtection="1"/>
    <xf numFmtId="0" fontId="2" fillId="5" borderId="9" xfId="0" applyFont="1" applyFill="1" applyBorder="1" applyProtection="1"/>
    <xf numFmtId="0" fontId="2" fillId="5" borderId="10" xfId="0" applyFont="1" applyFill="1" applyBorder="1" applyProtection="1"/>
    <xf numFmtId="0" fontId="10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/>
    </xf>
    <xf numFmtId="165" fontId="1" fillId="5" borderId="0" xfId="0" applyNumberFormat="1" applyFont="1" applyFill="1" applyBorder="1" applyAlignment="1" applyProtection="1">
      <alignment vertical="center"/>
    </xf>
    <xf numFmtId="0" fontId="1" fillId="5" borderId="0" xfId="0" applyNumberFormat="1" applyFont="1" applyFill="1" applyBorder="1" applyAlignment="1" applyProtection="1">
      <alignment vertical="center"/>
    </xf>
    <xf numFmtId="165" fontId="1" fillId="5" borderId="45" xfId="0" applyNumberFormat="1" applyFont="1" applyFill="1" applyBorder="1" applyAlignment="1" applyProtection="1">
      <alignment vertical="center"/>
    </xf>
    <xf numFmtId="165" fontId="8" fillId="5" borderId="0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center"/>
    </xf>
    <xf numFmtId="0" fontId="12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Alignment="1">
      <alignment wrapText="1"/>
    </xf>
    <xf numFmtId="0" fontId="1" fillId="5" borderId="0" xfId="0" applyFont="1" applyFill="1" applyBorder="1"/>
    <xf numFmtId="0" fontId="0" fillId="0" borderId="0" xfId="0" applyProtection="1"/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1" fillId="0" borderId="0" xfId="3" applyProtection="1"/>
    <xf numFmtId="0" fontId="24" fillId="0" borderId="0" xfId="3" applyFont="1" applyAlignment="1" applyProtection="1">
      <alignment horizontal="center" vertical="center"/>
      <protection locked="0"/>
    </xf>
    <xf numFmtId="0" fontId="26" fillId="0" borderId="0" xfId="3" applyFont="1" applyAlignment="1" applyProtection="1">
      <alignment horizontal="left" vertical="center"/>
    </xf>
    <xf numFmtId="0" fontId="26" fillId="0" borderId="0" xfId="3" applyFont="1" applyAlignment="1" applyProtection="1">
      <alignment vertical="top"/>
    </xf>
    <xf numFmtId="0" fontId="26" fillId="0" borderId="0" xfId="3" applyFont="1" applyProtection="1"/>
    <xf numFmtId="0" fontId="27" fillId="0" borderId="0" xfId="3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9" fillId="0" borderId="22" xfId="3" applyNumberFormat="1" applyFont="1" applyBorder="1" applyAlignment="1" applyProtection="1">
      <alignment horizontal="center" vertical="center"/>
      <protection locked="0"/>
    </xf>
    <xf numFmtId="0" fontId="11" fillId="0" borderId="0" xfId="3" applyFont="1" applyProtection="1"/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6" fillId="0" borderId="0" xfId="3" applyFont="1" applyAlignment="1" applyProtection="1">
      <alignment horizontal="left" vertical="center"/>
      <protection locked="0"/>
    </xf>
    <xf numFmtId="0" fontId="26" fillId="0" borderId="0" xfId="3" applyFont="1" applyAlignment="1" applyProtection="1">
      <alignment vertical="top"/>
      <protection locked="0"/>
    </xf>
    <xf numFmtId="0" fontId="26" fillId="0" borderId="0" xfId="3" applyFont="1" applyProtection="1">
      <protection locked="0"/>
    </xf>
    <xf numFmtId="0" fontId="31" fillId="0" borderId="0" xfId="3" applyFont="1" applyProtection="1">
      <protection locked="0"/>
    </xf>
    <xf numFmtId="14" fontId="0" fillId="0" borderId="0" xfId="0" applyNumberFormat="1" applyProtection="1"/>
    <xf numFmtId="170" fontId="0" fillId="0" borderId="0" xfId="0" applyNumberFormat="1" applyProtection="1"/>
    <xf numFmtId="0" fontId="34" fillId="19" borderId="1" xfId="3" applyFont="1" applyFill="1" applyBorder="1" applyAlignment="1" applyProtection="1">
      <alignment horizontal="center"/>
    </xf>
    <xf numFmtId="0" fontId="34" fillId="26" borderId="1" xfId="3" applyFont="1" applyFill="1" applyBorder="1" applyAlignment="1" applyProtection="1">
      <alignment horizontal="center"/>
    </xf>
    <xf numFmtId="0" fontId="34" fillId="27" borderId="1" xfId="3" applyFont="1" applyFill="1" applyBorder="1" applyAlignment="1" applyProtection="1">
      <alignment horizontal="center"/>
    </xf>
    <xf numFmtId="0" fontId="34" fillId="28" borderId="1" xfId="3" applyFont="1" applyFill="1" applyBorder="1" applyAlignment="1" applyProtection="1">
      <alignment horizontal="center"/>
    </xf>
    <xf numFmtId="0" fontId="34" fillId="29" borderId="1" xfId="3" applyFont="1" applyFill="1" applyBorder="1" applyAlignment="1" applyProtection="1">
      <alignment horizontal="center"/>
    </xf>
    <xf numFmtId="0" fontId="34" fillId="30" borderId="1" xfId="3" applyFont="1" applyFill="1" applyBorder="1" applyAlignment="1" applyProtection="1">
      <alignment horizontal="center"/>
    </xf>
    <xf numFmtId="171" fontId="34" fillId="0" borderId="57" xfId="3" applyNumberFormat="1" applyFont="1" applyBorder="1" applyProtection="1"/>
    <xf numFmtId="0" fontId="34" fillId="0" borderId="27" xfId="3" applyFont="1" applyBorder="1" applyAlignment="1" applyProtection="1">
      <alignment horizontal="center"/>
    </xf>
    <xf numFmtId="171" fontId="34" fillId="0" borderId="57" xfId="3" applyNumberFormat="1" applyFont="1" applyBorder="1" applyAlignment="1" applyProtection="1">
      <alignment horizontal="center"/>
    </xf>
    <xf numFmtId="172" fontId="34" fillId="0" borderId="57" xfId="3" applyNumberFormat="1" applyFont="1" applyBorder="1" applyAlignment="1" applyProtection="1">
      <alignment horizontal="center"/>
    </xf>
    <xf numFmtId="173" fontId="34" fillId="0" borderId="2" xfId="3" applyNumberFormat="1" applyFont="1" applyBorder="1" applyProtection="1"/>
    <xf numFmtId="173" fontId="34" fillId="0" borderId="15" xfId="3" applyNumberFormat="1" applyFont="1" applyBorder="1" applyAlignment="1" applyProtection="1">
      <alignment horizontal="center"/>
    </xf>
    <xf numFmtId="173" fontId="34" fillId="0" borderId="15" xfId="3" applyNumberFormat="1" applyFont="1" applyBorder="1" applyProtection="1"/>
    <xf numFmtId="173" fontId="34" fillId="0" borderId="3" xfId="3" applyNumberFormat="1" applyFont="1" applyBorder="1" applyAlignment="1" applyProtection="1">
      <alignment horizontal="center"/>
    </xf>
    <xf numFmtId="171" fontId="34" fillId="0" borderId="33" xfId="3" applyNumberFormat="1" applyFont="1" applyBorder="1" applyProtection="1"/>
    <xf numFmtId="171" fontId="34" fillId="0" borderId="33" xfId="3" applyNumberFormat="1" applyFont="1" applyBorder="1" applyAlignment="1" applyProtection="1">
      <alignment horizontal="center"/>
    </xf>
    <xf numFmtId="172" fontId="34" fillId="0" borderId="33" xfId="3" applyNumberFormat="1" applyFont="1" applyBorder="1" applyAlignment="1" applyProtection="1">
      <alignment horizontal="center"/>
    </xf>
    <xf numFmtId="0" fontId="26" fillId="20" borderId="0" xfId="3" applyFont="1" applyFill="1" applyBorder="1" applyAlignment="1" applyProtection="1">
      <alignment horizontal="left" vertical="center"/>
      <protection locked="0"/>
    </xf>
    <xf numFmtId="0" fontId="11" fillId="0" borderId="0" xfId="3" applyAlignment="1" applyProtection="1">
      <alignment horizontal="center"/>
    </xf>
    <xf numFmtId="0" fontId="35" fillId="0" borderId="0" xfId="3" applyFont="1" applyProtection="1"/>
    <xf numFmtId="0" fontId="34" fillId="9" borderId="2" xfId="3" applyFont="1" applyFill="1" applyBorder="1" applyAlignment="1" applyProtection="1">
      <alignment horizontal="center"/>
    </xf>
    <xf numFmtId="0" fontId="34" fillId="9" borderId="1" xfId="3" applyFont="1" applyFill="1" applyBorder="1" applyAlignment="1" applyProtection="1">
      <alignment horizontal="center"/>
    </xf>
    <xf numFmtId="0" fontId="34" fillId="5" borderId="1" xfId="3" applyFont="1" applyFill="1" applyBorder="1" applyAlignment="1" applyProtection="1">
      <alignment horizontal="center"/>
    </xf>
    <xf numFmtId="0" fontId="34" fillId="29" borderId="2" xfId="3" applyFont="1" applyFill="1" applyBorder="1" applyAlignment="1" applyProtection="1">
      <alignment horizontal="center"/>
    </xf>
    <xf numFmtId="0" fontId="34" fillId="25" borderId="1" xfId="3" applyFont="1" applyFill="1" applyBorder="1" applyAlignment="1" applyProtection="1">
      <alignment horizontal="center"/>
    </xf>
    <xf numFmtId="168" fontId="11" fillId="0" borderId="0" xfId="3" applyNumberFormat="1" applyProtection="1"/>
    <xf numFmtId="0" fontId="11" fillId="0" borderId="0" xfId="3" applyProtection="1">
      <protection locked="0"/>
    </xf>
    <xf numFmtId="0" fontId="34" fillId="9" borderId="28" xfId="3" applyFont="1" applyFill="1" applyBorder="1" applyAlignment="1" applyProtection="1">
      <alignment horizontal="center"/>
    </xf>
    <xf numFmtId="0" fontId="34" fillId="9" borderId="58" xfId="3" applyFont="1" applyFill="1" applyBorder="1" applyAlignment="1" applyProtection="1">
      <alignment horizontal="center"/>
    </xf>
    <xf numFmtId="0" fontId="34" fillId="5" borderId="58" xfId="3" applyFont="1" applyFill="1" applyBorder="1" applyAlignment="1" applyProtection="1">
      <alignment horizontal="center"/>
    </xf>
    <xf numFmtId="0" fontId="34" fillId="29" borderId="28" xfId="3" applyFont="1" applyFill="1" applyBorder="1" applyAlignment="1" applyProtection="1">
      <alignment horizontal="center"/>
    </xf>
    <xf numFmtId="0" fontId="34" fillId="29" borderId="58" xfId="3" applyFont="1" applyFill="1" applyBorder="1" applyAlignment="1" applyProtection="1">
      <alignment horizontal="center"/>
    </xf>
    <xf numFmtId="0" fontId="34" fillId="25" borderId="28" xfId="3" applyFont="1" applyFill="1" applyBorder="1" applyAlignment="1" applyProtection="1">
      <alignment horizontal="center"/>
    </xf>
    <xf numFmtId="0" fontId="34" fillId="25" borderId="58" xfId="3" applyFont="1" applyFill="1" applyBorder="1" applyAlignment="1" applyProtection="1">
      <alignment horizontal="center"/>
    </xf>
    <xf numFmtId="0" fontId="26" fillId="0" borderId="0" xfId="3" applyFont="1" applyFill="1" applyAlignment="1" applyProtection="1">
      <alignment horizontal="left" vertical="center"/>
      <protection locked="0"/>
    </xf>
    <xf numFmtId="0" fontId="31" fillId="0" borderId="0" xfId="3" applyFont="1" applyFill="1" applyProtection="1">
      <protection locked="0"/>
    </xf>
    <xf numFmtId="0" fontId="37" fillId="9" borderId="2" xfId="3" applyFont="1" applyFill="1" applyBorder="1" applyAlignment="1" applyProtection="1">
      <alignment horizontal="center"/>
    </xf>
    <xf numFmtId="0" fontId="34" fillId="31" borderId="1" xfId="3" applyFont="1" applyFill="1" applyBorder="1" applyAlignment="1" applyProtection="1">
      <alignment horizontal="center"/>
    </xf>
    <xf numFmtId="0" fontId="34" fillId="32" borderId="1" xfId="3" applyFont="1" applyFill="1" applyBorder="1" applyAlignment="1" applyProtection="1">
      <alignment horizontal="center"/>
    </xf>
    <xf numFmtId="0" fontId="34" fillId="0" borderId="1" xfId="3" applyFont="1" applyFill="1" applyBorder="1" applyAlignment="1" applyProtection="1">
      <alignment horizontal="center"/>
    </xf>
    <xf numFmtId="0" fontId="34" fillId="0" borderId="58" xfId="3" applyFont="1" applyFill="1" applyBorder="1" applyAlignment="1" applyProtection="1">
      <alignment horizontal="center"/>
    </xf>
    <xf numFmtId="0" fontId="34" fillId="0" borderId="0" xfId="3" applyFont="1" applyBorder="1" applyAlignment="1" applyProtection="1">
      <alignment horizontal="center"/>
    </xf>
    <xf numFmtId="0" fontId="34" fillId="31" borderId="0" xfId="3" applyFont="1" applyFill="1" applyBorder="1" applyAlignment="1" applyProtection="1">
      <alignment horizontal="center"/>
    </xf>
    <xf numFmtId="0" fontId="34" fillId="31" borderId="58" xfId="3" applyFont="1" applyFill="1" applyBorder="1" applyAlignment="1" applyProtection="1">
      <alignment horizontal="center"/>
    </xf>
    <xf numFmtId="0" fontId="34" fillId="27" borderId="58" xfId="3" applyFont="1" applyFill="1" applyBorder="1" applyAlignment="1" applyProtection="1">
      <alignment horizontal="center"/>
    </xf>
    <xf numFmtId="0" fontId="34" fillId="27" borderId="0" xfId="3" applyFont="1" applyFill="1" applyBorder="1" applyAlignment="1" applyProtection="1">
      <alignment horizontal="center"/>
    </xf>
    <xf numFmtId="0" fontId="34" fillId="28" borderId="0" xfId="3" applyFont="1" applyFill="1" applyBorder="1" applyAlignment="1" applyProtection="1">
      <alignment horizontal="center"/>
    </xf>
    <xf numFmtId="0" fontId="34" fillId="28" borderId="58" xfId="3" applyFont="1" applyFill="1" applyBorder="1" applyAlignment="1" applyProtection="1">
      <alignment horizontal="center"/>
    </xf>
    <xf numFmtId="0" fontId="34" fillId="32" borderId="58" xfId="3" applyFont="1" applyFill="1" applyBorder="1" applyAlignment="1" applyProtection="1">
      <alignment horizontal="center"/>
    </xf>
    <xf numFmtId="0" fontId="34" fillId="32" borderId="0" xfId="3" applyFont="1" applyFill="1" applyBorder="1" applyAlignment="1" applyProtection="1">
      <alignment horizontal="center"/>
    </xf>
    <xf numFmtId="0" fontId="38" fillId="33" borderId="2" xfId="3" applyFont="1" applyFill="1" applyBorder="1" applyAlignment="1" applyProtection="1"/>
    <xf numFmtId="0" fontId="34" fillId="33" borderId="15" xfId="3" applyFont="1" applyFill="1" applyBorder="1" applyAlignment="1" applyProtection="1"/>
    <xf numFmtId="0" fontId="34" fillId="33" borderId="3" xfId="3" applyFont="1" applyFill="1" applyBorder="1" applyAlignment="1" applyProtection="1"/>
    <xf numFmtId="0" fontId="39" fillId="0" borderId="55" xfId="3" applyFont="1" applyBorder="1" applyAlignment="1" applyProtection="1">
      <alignment horizontal="center" vertical="center"/>
    </xf>
    <xf numFmtId="0" fontId="31" fillId="0" borderId="0" xfId="3" applyFont="1" applyProtection="1"/>
    <xf numFmtId="0" fontId="11" fillId="0" borderId="33" xfId="3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59" xfId="3" applyBorder="1" applyAlignment="1" applyProtection="1">
      <alignment horizontal="center"/>
      <protection locked="0"/>
    </xf>
    <xf numFmtId="0" fontId="34" fillId="5" borderId="15" xfId="3" applyFont="1" applyFill="1" applyBorder="1" applyAlignment="1" applyProtection="1">
      <alignment horizontal="center"/>
    </xf>
    <xf numFmtId="0" fontId="11" fillId="0" borderId="68" xfId="3" applyBorder="1" applyAlignment="1" applyProtection="1">
      <alignment horizontal="center"/>
    </xf>
    <xf numFmtId="0" fontId="34" fillId="0" borderId="2" xfId="3" applyFont="1" applyBorder="1" applyAlignment="1" applyProtection="1">
      <alignment horizontal="center"/>
    </xf>
    <xf numFmtId="0" fontId="34" fillId="0" borderId="15" xfId="3" applyFont="1" applyBorder="1" applyAlignment="1" applyProtection="1">
      <alignment horizontal="center"/>
    </xf>
    <xf numFmtId="0" fontId="34" fillId="0" borderId="3" xfId="3" applyFont="1" applyBorder="1" applyAlignment="1" applyProtection="1">
      <alignment horizontal="center"/>
    </xf>
    <xf numFmtId="0" fontId="34" fillId="34" borderId="1" xfId="3" applyFont="1" applyFill="1" applyBorder="1" applyAlignment="1" applyProtection="1">
      <alignment horizontal="center"/>
    </xf>
    <xf numFmtId="0" fontId="11" fillId="0" borderId="30" xfId="3" applyBorder="1" applyAlignment="1" applyProtection="1">
      <alignment horizontal="center" vertical="center"/>
    </xf>
    <xf numFmtId="0" fontId="11" fillId="0" borderId="25" xfId="3" applyFont="1" applyBorder="1" applyAlignment="1" applyProtection="1">
      <alignment horizontal="center"/>
      <protection locked="0"/>
    </xf>
    <xf numFmtId="0" fontId="11" fillId="0" borderId="31" xfId="3" applyBorder="1" applyAlignment="1" applyProtection="1">
      <alignment horizontal="center"/>
      <protection locked="0"/>
    </xf>
    <xf numFmtId="0" fontId="34" fillId="0" borderId="28" xfId="3" applyFont="1" applyBorder="1" applyAlignment="1" applyProtection="1">
      <alignment horizontal="center"/>
    </xf>
    <xf numFmtId="0" fontId="34" fillId="0" borderId="4" xfId="3" applyFont="1" applyBorder="1" applyAlignment="1" applyProtection="1">
      <alignment horizontal="center"/>
    </xf>
    <xf numFmtId="0" fontId="34" fillId="0" borderId="44" xfId="3" applyFont="1" applyBorder="1" applyAlignment="1" applyProtection="1">
      <alignment horizontal="center"/>
    </xf>
    <xf numFmtId="0" fontId="34" fillId="31" borderId="4" xfId="3" applyFont="1" applyFill="1" applyBorder="1" applyAlignment="1" applyProtection="1">
      <alignment horizontal="center"/>
    </xf>
    <xf numFmtId="0" fontId="34" fillId="34" borderId="58" xfId="3" applyFont="1" applyFill="1" applyBorder="1" applyAlignment="1" applyProtection="1">
      <alignment horizontal="center"/>
    </xf>
    <xf numFmtId="0" fontId="34" fillId="27" borderId="44" xfId="3" applyFont="1" applyFill="1" applyBorder="1" applyAlignment="1" applyProtection="1">
      <alignment horizontal="center"/>
    </xf>
    <xf numFmtId="0" fontId="34" fillId="28" borderId="4" xfId="3" applyFont="1" applyFill="1" applyBorder="1" applyAlignment="1" applyProtection="1">
      <alignment horizontal="center"/>
    </xf>
    <xf numFmtId="0" fontId="34" fillId="32" borderId="4" xfId="3" applyFont="1" applyFill="1" applyBorder="1" applyAlignment="1" applyProtection="1">
      <alignment horizontal="center"/>
    </xf>
    <xf numFmtId="0" fontId="34" fillId="0" borderId="7" xfId="3" applyFont="1" applyBorder="1" applyAlignment="1" applyProtection="1">
      <alignment horizontal="center"/>
    </xf>
    <xf numFmtId="0" fontId="34" fillId="31" borderId="7" xfId="3" applyFont="1" applyFill="1" applyBorder="1" applyAlignment="1" applyProtection="1">
      <alignment horizontal="center"/>
    </xf>
    <xf numFmtId="0" fontId="34" fillId="28" borderId="7" xfId="3" applyFont="1" applyFill="1" applyBorder="1" applyAlignment="1" applyProtection="1">
      <alignment horizontal="center"/>
    </xf>
    <xf numFmtId="0" fontId="34" fillId="32" borderId="7" xfId="3" applyFont="1" applyFill="1" applyBorder="1" applyAlignment="1" applyProtection="1">
      <alignment horizontal="center"/>
    </xf>
    <xf numFmtId="171" fontId="34" fillId="0" borderId="63" xfId="3" applyNumberFormat="1" applyFont="1" applyBorder="1" applyProtection="1"/>
    <xf numFmtId="172" fontId="34" fillId="0" borderId="63" xfId="3" applyNumberFormat="1" applyFont="1" applyBorder="1" applyAlignment="1" applyProtection="1">
      <alignment horizontal="center"/>
    </xf>
    <xf numFmtId="0" fontId="40" fillId="0" borderId="0" xfId="3" applyFont="1" applyProtection="1"/>
    <xf numFmtId="0" fontId="34" fillId="0" borderId="45" xfId="3" applyFont="1" applyBorder="1" applyProtection="1"/>
    <xf numFmtId="0" fontId="31" fillId="5" borderId="44" xfId="3" applyFont="1" applyFill="1" applyBorder="1" applyProtection="1"/>
    <xf numFmtId="0" fontId="31" fillId="5" borderId="0" xfId="3" applyFont="1" applyFill="1" applyProtection="1"/>
    <xf numFmtId="0" fontId="41" fillId="5" borderId="0" xfId="3" applyFont="1" applyFill="1" applyProtection="1"/>
    <xf numFmtId="171" fontId="11" fillId="0" borderId="19" xfId="3" applyNumberFormat="1" applyFont="1" applyBorder="1" applyProtection="1"/>
    <xf numFmtId="172" fontId="11" fillId="0" borderId="19" xfId="3" applyNumberFormat="1" applyFont="1" applyBorder="1" applyAlignment="1" applyProtection="1">
      <alignment horizontal="center"/>
    </xf>
    <xf numFmtId="171" fontId="11" fillId="0" borderId="64" xfId="3" applyNumberFormat="1" applyFont="1" applyBorder="1" applyProtection="1"/>
    <xf numFmtId="0" fontId="11" fillId="0" borderId="0" xfId="3" applyFont="1" applyBorder="1" applyAlignment="1" applyProtection="1">
      <alignment horizontal="center"/>
    </xf>
    <xf numFmtId="172" fontId="11" fillId="0" borderId="0" xfId="3" applyNumberFormat="1" applyFont="1" applyBorder="1" applyAlignment="1" applyProtection="1">
      <alignment horizontal="center"/>
    </xf>
    <xf numFmtId="0" fontId="34" fillId="0" borderId="65" xfId="3" applyFont="1" applyBorder="1" applyAlignment="1" applyProtection="1">
      <alignment horizontal="center"/>
    </xf>
    <xf numFmtId="0" fontId="11" fillId="0" borderId="64" xfId="3" applyFont="1" applyBorder="1" applyProtection="1"/>
    <xf numFmtId="0" fontId="21" fillId="0" borderId="0" xfId="3" applyFont="1" applyBorder="1" applyAlignment="1" applyProtection="1">
      <alignment horizontal="center"/>
    </xf>
    <xf numFmtId="0" fontId="21" fillId="0" borderId="0" xfId="3" applyFont="1" applyBorder="1" applyProtection="1"/>
    <xf numFmtId="0" fontId="21" fillId="0" borderId="65" xfId="3" applyFont="1" applyBorder="1" applyAlignment="1" applyProtection="1">
      <alignment horizontal="center"/>
    </xf>
    <xf numFmtId="0" fontId="40" fillId="0" borderId="71" xfId="3" applyFont="1" applyBorder="1" applyProtection="1"/>
    <xf numFmtId="0" fontId="40" fillId="0" borderId="72" xfId="3" applyFont="1" applyBorder="1" applyProtection="1"/>
    <xf numFmtId="0" fontId="40" fillId="0" borderId="73" xfId="3" applyFont="1" applyBorder="1" applyProtection="1"/>
    <xf numFmtId="0" fontId="34" fillId="5" borderId="0" xfId="3" applyFont="1" applyFill="1" applyBorder="1" applyProtection="1"/>
    <xf numFmtId="0" fontId="31" fillId="5" borderId="0" xfId="3" applyFont="1" applyFill="1" applyAlignment="1" applyProtection="1"/>
    <xf numFmtId="0" fontId="40" fillId="0" borderId="0" xfId="3" applyFont="1" applyBorder="1" applyProtection="1"/>
    <xf numFmtId="0" fontId="42" fillId="5" borderId="0" xfId="3" applyFont="1" applyFill="1" applyBorder="1" applyAlignment="1" applyProtection="1"/>
    <xf numFmtId="0" fontId="43" fillId="0" borderId="0" xfId="0" applyFont="1" applyProtection="1"/>
    <xf numFmtId="0" fontId="31" fillId="5" borderId="0" xfId="3" applyFont="1" applyFill="1" applyBorder="1" applyAlignment="1" applyProtection="1"/>
    <xf numFmtId="0" fontId="34" fillId="5" borderId="0" xfId="3" applyFont="1" applyFill="1" applyBorder="1" applyAlignment="1" applyProtection="1"/>
    <xf numFmtId="0" fontId="31" fillId="5" borderId="0" xfId="3" applyFont="1" applyFill="1" applyBorder="1" applyAlignment="1" applyProtection="1">
      <protection locked="0"/>
    </xf>
    <xf numFmtId="0" fontId="11" fillId="0" borderId="0" xfId="3" applyFont="1" applyBorder="1" applyProtection="1"/>
    <xf numFmtId="0" fontId="31" fillId="5" borderId="0" xfId="3" applyFont="1" applyFill="1" applyBorder="1" applyAlignment="1" applyProtection="1">
      <alignment horizontal="left"/>
    </xf>
    <xf numFmtId="0" fontId="31" fillId="5" borderId="0" xfId="3" applyFont="1" applyFill="1" applyBorder="1" applyAlignment="1" applyProtection="1">
      <alignment horizontal="center"/>
    </xf>
    <xf numFmtId="171" fontId="34" fillId="0" borderId="74" xfId="3" applyNumberFormat="1" applyFont="1" applyBorder="1" applyProtection="1"/>
    <xf numFmtId="0" fontId="34" fillId="0" borderId="75" xfId="3" applyFont="1" applyBorder="1" applyAlignment="1" applyProtection="1">
      <alignment horizontal="center"/>
    </xf>
    <xf numFmtId="171" fontId="34" fillId="0" borderId="74" xfId="3" applyNumberFormat="1" applyFont="1" applyBorder="1" applyAlignment="1" applyProtection="1">
      <alignment horizontal="center"/>
    </xf>
    <xf numFmtId="172" fontId="34" fillId="0" borderId="74" xfId="3" applyNumberFormat="1" applyFont="1" applyBorder="1" applyAlignment="1" applyProtection="1">
      <alignment horizontal="center"/>
    </xf>
    <xf numFmtId="0" fontId="31" fillId="5" borderId="0" xfId="3" applyFont="1" applyFill="1" applyBorder="1" applyProtection="1"/>
    <xf numFmtId="0" fontId="41" fillId="5" borderId="0" xfId="3" applyFont="1" applyFill="1" applyBorder="1" applyAlignment="1" applyProtection="1"/>
    <xf numFmtId="0" fontId="41" fillId="5" borderId="0" xfId="3" applyFont="1" applyFill="1" applyBorder="1" applyProtection="1"/>
    <xf numFmtId="0" fontId="41" fillId="5" borderId="0" xfId="3" applyFont="1" applyFill="1" applyAlignment="1" applyProtection="1"/>
    <xf numFmtId="0" fontId="34" fillId="5" borderId="0" xfId="3" applyFont="1" applyFill="1" applyBorder="1" applyAlignment="1" applyProtection="1">
      <alignment horizontal="left"/>
    </xf>
    <xf numFmtId="0" fontId="34" fillId="5" borderId="0" xfId="3" applyFont="1" applyFill="1" applyBorder="1" applyAlignment="1" applyProtection="1">
      <alignment horizontal="center"/>
    </xf>
    <xf numFmtId="0" fontId="41" fillId="5" borderId="0" xfId="3" applyFont="1" applyFill="1" applyBorder="1" applyAlignment="1" applyProtection="1">
      <alignment horizontal="left"/>
    </xf>
    <xf numFmtId="0" fontId="41" fillId="5" borderId="0" xfId="3" applyFont="1" applyFill="1" applyBorder="1" applyAlignment="1" applyProtection="1">
      <alignment horizontal="center"/>
    </xf>
    <xf numFmtId="0" fontId="34" fillId="5" borderId="0" xfId="3" applyFont="1" applyFill="1" applyAlignment="1" applyProtection="1"/>
    <xf numFmtId="0" fontId="34" fillId="5" borderId="0" xfId="3" applyFont="1" applyFill="1" applyProtection="1"/>
    <xf numFmtId="0" fontId="34" fillId="5" borderId="0" xfId="3" applyFont="1" applyFill="1" applyProtection="1">
      <protection locked="0"/>
    </xf>
    <xf numFmtId="14" fontId="0" fillId="0" borderId="0" xfId="0" applyNumberFormat="1" applyFill="1" applyProtection="1"/>
    <xf numFmtId="170" fontId="0" fillId="0" borderId="0" xfId="0" applyNumberFormat="1" applyFill="1" applyProtection="1"/>
    <xf numFmtId="0" fontId="0" fillId="0" borderId="0" xfId="0" applyFill="1" applyProtection="1"/>
    <xf numFmtId="171" fontId="11" fillId="0" borderId="30" xfId="3" applyNumberFormat="1" applyFont="1" applyBorder="1" applyProtection="1"/>
    <xf numFmtId="172" fontId="11" fillId="0" borderId="30" xfId="3" applyNumberFormat="1" applyFont="1" applyBorder="1" applyAlignment="1" applyProtection="1">
      <alignment horizontal="center"/>
    </xf>
    <xf numFmtId="0" fontId="11" fillId="0" borderId="71" xfId="3" applyFont="1" applyBorder="1" applyProtection="1"/>
    <xf numFmtId="0" fontId="11" fillId="0" borderId="72" xfId="3" applyFont="1" applyBorder="1" applyProtection="1"/>
    <xf numFmtId="0" fontId="11" fillId="0" borderId="73" xfId="3" applyFont="1" applyBorder="1" applyProtection="1"/>
    <xf numFmtId="0" fontId="45" fillId="0" borderId="0" xfId="0" applyFont="1" applyProtection="1"/>
    <xf numFmtId="171" fontId="34" fillId="0" borderId="1" xfId="3" applyNumberFormat="1" applyFont="1" applyBorder="1" applyProtection="1"/>
    <xf numFmtId="171" fontId="34" fillId="0" borderId="1" xfId="3" applyNumberFormat="1" applyFont="1" applyBorder="1" applyAlignment="1" applyProtection="1">
      <alignment horizontal="center"/>
    </xf>
    <xf numFmtId="172" fontId="34" fillId="0" borderId="1" xfId="3" applyNumberFormat="1" applyFont="1" applyBorder="1" applyAlignment="1" applyProtection="1">
      <alignment horizontal="center"/>
    </xf>
    <xf numFmtId="171" fontId="34" fillId="0" borderId="0" xfId="3" applyNumberFormat="1" applyFont="1" applyProtection="1"/>
    <xf numFmtId="172" fontId="34" fillId="0" borderId="0" xfId="3" applyNumberFormat="1" applyFont="1" applyBorder="1" applyAlignment="1" applyProtection="1">
      <alignment horizontal="center"/>
    </xf>
    <xf numFmtId="171" fontId="11" fillId="0" borderId="0" xfId="3" applyNumberFormat="1" applyFont="1" applyProtection="1"/>
    <xf numFmtId="0" fontId="34" fillId="0" borderId="1" xfId="3" applyFont="1" applyBorder="1" applyAlignment="1" applyProtection="1">
      <alignment horizontal="center"/>
    </xf>
    <xf numFmtId="0" fontId="34" fillId="25" borderId="2" xfId="3" applyFont="1" applyFill="1" applyBorder="1" applyAlignment="1" applyProtection="1">
      <alignment horizontal="center"/>
    </xf>
    <xf numFmtId="0" fontId="34" fillId="27" borderId="2" xfId="3" applyFont="1" applyFill="1" applyBorder="1" applyAlignment="1" applyProtection="1">
      <alignment horizontal="center"/>
    </xf>
    <xf numFmtId="0" fontId="34" fillId="28" borderId="2" xfId="3" applyFont="1" applyFill="1" applyBorder="1" applyAlignment="1" applyProtection="1">
      <alignment horizontal="center"/>
    </xf>
    <xf numFmtId="0" fontId="34" fillId="32" borderId="2" xfId="3" applyFont="1" applyFill="1" applyBorder="1" applyAlignment="1" applyProtection="1">
      <alignment horizontal="center"/>
    </xf>
    <xf numFmtId="0" fontId="34" fillId="32" borderId="15" xfId="3" applyFont="1" applyFill="1" applyBorder="1" applyAlignment="1" applyProtection="1">
      <alignment horizontal="center"/>
    </xf>
    <xf numFmtId="0" fontId="34" fillId="31" borderId="2" xfId="3" applyFont="1" applyFill="1" applyBorder="1" applyAlignment="1" applyProtection="1">
      <alignment horizontal="center"/>
    </xf>
    <xf numFmtId="0" fontId="34" fillId="31" borderId="3" xfId="3" applyFont="1" applyFill="1" applyBorder="1" applyAlignment="1" applyProtection="1">
      <alignment horizontal="center"/>
    </xf>
    <xf numFmtId="167" fontId="34" fillId="30" borderId="2" xfId="3" applyNumberFormat="1" applyFont="1" applyFill="1" applyBorder="1" applyAlignment="1" applyProtection="1">
      <alignment horizontal="center"/>
      <protection locked="0"/>
    </xf>
    <xf numFmtId="167" fontId="34" fillId="30" borderId="2" xfId="3" applyNumberFormat="1" applyFont="1" applyFill="1" applyBorder="1" applyAlignment="1" applyProtection="1">
      <alignment horizontal="center"/>
    </xf>
    <xf numFmtId="167" fontId="34" fillId="22" borderId="2" xfId="3" applyNumberFormat="1" applyFont="1" applyFill="1" applyBorder="1" applyAlignment="1" applyProtection="1">
      <alignment horizontal="center"/>
    </xf>
    <xf numFmtId="167" fontId="34" fillId="30" borderId="1" xfId="3" applyNumberFormat="1" applyFont="1" applyFill="1" applyBorder="1" applyAlignment="1" applyProtection="1">
      <alignment horizontal="center"/>
    </xf>
    <xf numFmtId="167" fontId="34" fillId="22" borderId="1" xfId="3" applyNumberFormat="1" applyFont="1" applyFill="1" applyBorder="1" applyAlignment="1" applyProtection="1">
      <alignment horizontal="center"/>
    </xf>
    <xf numFmtId="0" fontId="26" fillId="0" borderId="0" xfId="3" applyFont="1" applyFill="1" applyAlignment="1" applyProtection="1">
      <alignment vertical="top"/>
      <protection locked="0"/>
    </xf>
    <xf numFmtId="0" fontId="31" fillId="0" borderId="0" xfId="3" applyFont="1" applyBorder="1" applyProtection="1">
      <protection locked="0"/>
    </xf>
    <xf numFmtId="0" fontId="27" fillId="21" borderId="0" xfId="3" applyFont="1" applyFill="1" applyBorder="1" applyAlignment="1" applyProtection="1"/>
    <xf numFmtId="0" fontId="18" fillId="21" borderId="0" xfId="0" applyFont="1" applyFill="1" applyProtection="1"/>
    <xf numFmtId="0" fontId="27" fillId="21" borderId="0" xfId="3" applyFont="1" applyFill="1" applyBorder="1" applyAlignment="1" applyProtection="1">
      <alignment horizontal="center"/>
      <protection locked="0"/>
    </xf>
    <xf numFmtId="0" fontId="42" fillId="21" borderId="0" xfId="3" applyFont="1" applyFill="1" applyBorder="1" applyAlignment="1" applyProtection="1"/>
    <xf numFmtId="0" fontId="27" fillId="21" borderId="0" xfId="3" applyFont="1" applyFill="1" applyBorder="1" applyAlignment="1" applyProtection="1">
      <protection locked="0"/>
    </xf>
    <xf numFmtId="0" fontId="27" fillId="30" borderId="0" xfId="3" applyFont="1" applyFill="1" applyBorder="1" applyAlignment="1" applyProtection="1"/>
    <xf numFmtId="0" fontId="42" fillId="30" borderId="0" xfId="3" applyFont="1" applyFill="1" applyBorder="1" applyAlignment="1" applyProtection="1"/>
    <xf numFmtId="0" fontId="27" fillId="30" borderId="0" xfId="3" applyFont="1" applyFill="1" applyBorder="1" applyAlignment="1" applyProtection="1">
      <alignment horizontal="center"/>
      <protection locked="0"/>
    </xf>
    <xf numFmtId="0" fontId="27" fillId="30" borderId="0" xfId="3" applyFont="1" applyFill="1" applyBorder="1" applyAlignment="1" applyProtection="1">
      <protection locked="0"/>
    </xf>
    <xf numFmtId="0" fontId="27" fillId="6" borderId="0" xfId="3" applyFont="1" applyFill="1" applyBorder="1" applyAlignment="1" applyProtection="1"/>
    <xf numFmtId="0" fontId="42" fillId="6" borderId="0" xfId="3" applyFont="1" applyFill="1" applyBorder="1" applyAlignment="1" applyProtection="1"/>
    <xf numFmtId="0" fontId="27" fillId="6" borderId="0" xfId="3" applyFont="1" applyFill="1" applyBorder="1" applyAlignment="1" applyProtection="1">
      <alignment horizontal="center"/>
      <protection locked="0"/>
    </xf>
    <xf numFmtId="0" fontId="27" fillId="6" borderId="0" xfId="3" applyFont="1" applyFill="1" applyBorder="1" applyAlignment="1" applyProtection="1">
      <protection locked="0"/>
    </xf>
    <xf numFmtId="0" fontId="27" fillId="19" borderId="0" xfId="3" applyFont="1" applyFill="1" applyBorder="1" applyAlignment="1" applyProtection="1"/>
    <xf numFmtId="0" fontId="42" fillId="19" borderId="0" xfId="3" applyFont="1" applyFill="1" applyBorder="1" applyAlignment="1" applyProtection="1"/>
    <xf numFmtId="0" fontId="27" fillId="19" borderId="0" xfId="3" applyFont="1" applyFill="1" applyBorder="1" applyAlignment="1" applyProtection="1">
      <alignment horizontal="center"/>
      <protection locked="0"/>
    </xf>
    <xf numFmtId="0" fontId="27" fillId="19" borderId="0" xfId="3" applyFont="1" applyFill="1" applyBorder="1" applyAlignment="1" applyProtection="1">
      <protection locked="0"/>
    </xf>
    <xf numFmtId="0" fontId="42" fillId="19" borderId="0" xfId="3" applyFont="1" applyFill="1" applyBorder="1" applyAlignment="1" applyProtection="1">
      <protection locked="0"/>
    </xf>
    <xf numFmtId="165" fontId="2" fillId="36" borderId="18" xfId="0" applyNumberFormat="1" applyFont="1" applyFill="1" applyBorder="1" applyAlignment="1" applyProtection="1">
      <alignment horizontal="center" vertical="center"/>
    </xf>
    <xf numFmtId="1" fontId="2" fillId="37" borderId="17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horizontal="center" vertical="center"/>
    </xf>
    <xf numFmtId="10" fontId="11" fillId="40" borderId="1" xfId="2" applyNumberFormat="1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horizontal="center" vertical="center"/>
    </xf>
    <xf numFmtId="165" fontId="1" fillId="5" borderId="0" xfId="0" applyNumberFormat="1" applyFont="1" applyFill="1"/>
    <xf numFmtId="169" fontId="1" fillId="5" borderId="0" xfId="0" applyNumberFormat="1" applyFont="1" applyFill="1" applyAlignment="1">
      <alignment horizontal="center" vertical="center"/>
    </xf>
    <xf numFmtId="165" fontId="1" fillId="5" borderId="0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165" fontId="1" fillId="5" borderId="0" xfId="0" applyNumberFormat="1" applyFont="1" applyFill="1" applyBorder="1" applyAlignment="1" applyProtection="1">
      <alignment horizontal="center" vertical="center"/>
    </xf>
    <xf numFmtId="2" fontId="1" fillId="5" borderId="0" xfId="0" applyNumberFormat="1" applyFont="1" applyFill="1" applyBorder="1" applyAlignment="1" applyProtection="1">
      <alignment horizontal="right" vertical="center"/>
    </xf>
    <xf numFmtId="0" fontId="16" fillId="3" borderId="6" xfId="0" quotePrefix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44" fontId="47" fillId="20" borderId="3" xfId="0" applyNumberFormat="1" applyFont="1" applyFill="1" applyBorder="1" applyAlignment="1">
      <alignment horizontal="center" vertical="center"/>
    </xf>
    <xf numFmtId="44" fontId="47" fillId="20" borderId="1" xfId="0" applyNumberFormat="1" applyFont="1" applyFill="1" applyBorder="1" applyAlignment="1">
      <alignment horizontal="center" vertical="center"/>
    </xf>
    <xf numFmtId="10" fontId="11" fillId="30" borderId="1" xfId="2" applyNumberFormat="1" applyFont="1" applyFill="1" applyBorder="1" applyAlignment="1">
      <alignment horizontal="center" vertical="center"/>
    </xf>
    <xf numFmtId="44" fontId="11" fillId="30" borderId="3" xfId="0" applyNumberFormat="1" applyFont="1" applyFill="1" applyBorder="1" applyAlignment="1">
      <alignment horizontal="center" vertical="center"/>
    </xf>
    <xf numFmtId="44" fontId="11" fillId="30" borderId="1" xfId="0" applyNumberFormat="1" applyFont="1" applyFill="1" applyBorder="1" applyAlignment="1">
      <alignment horizontal="center" vertical="center"/>
    </xf>
    <xf numFmtId="10" fontId="11" fillId="19" borderId="1" xfId="2" applyNumberFormat="1" applyFont="1" applyFill="1" applyBorder="1" applyAlignment="1">
      <alignment horizontal="center" vertical="center"/>
    </xf>
    <xf numFmtId="44" fontId="11" fillId="19" borderId="3" xfId="0" applyNumberFormat="1" applyFont="1" applyFill="1" applyBorder="1" applyAlignment="1">
      <alignment horizontal="center" vertical="center"/>
    </xf>
    <xf numFmtId="44" fontId="11" fillId="19" borderId="1" xfId="0" applyNumberFormat="1" applyFont="1" applyFill="1" applyBorder="1" applyAlignment="1">
      <alignment horizontal="center" vertical="center"/>
    </xf>
    <xf numFmtId="10" fontId="11" fillId="24" borderId="1" xfId="2" applyNumberFormat="1" applyFont="1" applyFill="1" applyBorder="1" applyAlignment="1">
      <alignment horizontal="center" vertical="center"/>
    </xf>
    <xf numFmtId="44" fontId="11" fillId="24" borderId="3" xfId="0" applyNumberFormat="1" applyFont="1" applyFill="1" applyBorder="1" applyAlignment="1">
      <alignment horizontal="center" vertical="center"/>
    </xf>
    <xf numFmtId="44" fontId="11" fillId="24" borderId="1" xfId="0" applyNumberFormat="1" applyFont="1" applyFill="1" applyBorder="1" applyAlignment="1">
      <alignment horizontal="center" vertical="center"/>
    </xf>
    <xf numFmtId="10" fontId="11" fillId="38" borderId="1" xfId="2" applyNumberFormat="1" applyFont="1" applyFill="1" applyBorder="1" applyAlignment="1">
      <alignment horizontal="center" vertical="center"/>
    </xf>
    <xf numFmtId="44" fontId="11" fillId="40" borderId="3" xfId="0" applyNumberFormat="1" applyFont="1" applyFill="1" applyBorder="1" applyAlignment="1">
      <alignment horizontal="center" vertical="center"/>
    </xf>
    <xf numFmtId="44" fontId="11" fillId="38" borderId="1" xfId="0" applyNumberFormat="1" applyFont="1" applyFill="1" applyBorder="1" applyAlignment="1">
      <alignment horizontal="center" vertical="center"/>
    </xf>
    <xf numFmtId="10" fontId="11" fillId="39" borderId="1" xfId="2" applyNumberFormat="1" applyFont="1" applyFill="1" applyBorder="1" applyAlignment="1">
      <alignment horizontal="center" vertical="center"/>
    </xf>
    <xf numFmtId="44" fontId="11" fillId="39" borderId="3" xfId="0" applyNumberFormat="1" applyFont="1" applyFill="1" applyBorder="1" applyAlignment="1">
      <alignment horizontal="center" vertical="center"/>
    </xf>
    <xf numFmtId="44" fontId="11" fillId="39" borderId="1" xfId="0" applyNumberFormat="1" applyFont="1" applyFill="1" applyBorder="1" applyAlignment="1">
      <alignment horizontal="center" vertical="center"/>
    </xf>
    <xf numFmtId="0" fontId="11" fillId="40" borderId="3" xfId="0" applyNumberFormat="1" applyFont="1" applyFill="1" applyBorder="1" applyAlignment="1">
      <alignment horizontal="center" vertical="center"/>
    </xf>
    <xf numFmtId="44" fontId="11" fillId="40" borderId="1" xfId="0" applyNumberFormat="1" applyFont="1" applyFill="1" applyBorder="1" applyAlignment="1">
      <alignment horizontal="center" vertical="center"/>
    </xf>
    <xf numFmtId="0" fontId="11" fillId="39" borderId="1" xfId="0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1" fillId="5" borderId="0" xfId="0" applyFont="1" applyFill="1"/>
    <xf numFmtId="0" fontId="1" fillId="5" borderId="0" xfId="0" applyFont="1" applyFill="1" applyProtection="1">
      <protection locked="0"/>
    </xf>
    <xf numFmtId="0" fontId="50" fillId="5" borderId="0" xfId="0" applyFont="1" applyFill="1"/>
    <xf numFmtId="0" fontId="49" fillId="16" borderId="1" xfId="0" applyFont="1" applyFill="1" applyBorder="1" applyAlignment="1" applyProtection="1">
      <alignment horizontal="center" vertical="center"/>
    </xf>
    <xf numFmtId="0" fontId="50" fillId="0" borderId="20" xfId="0" applyFont="1" applyFill="1" applyBorder="1" applyAlignment="1">
      <alignment horizontal="center" vertical="center"/>
    </xf>
    <xf numFmtId="0" fontId="49" fillId="5" borderId="0" xfId="0" applyFont="1" applyFill="1" applyBorder="1" applyAlignment="1" applyProtection="1">
      <alignment horizontal="center" vertical="center"/>
    </xf>
    <xf numFmtId="0" fontId="48" fillId="0" borderId="0" xfId="0" applyFont="1" applyAlignment="1">
      <alignment horizontal="center" vertical="center"/>
    </xf>
    <xf numFmtId="165" fontId="49" fillId="0" borderId="33" xfId="0" applyNumberFormat="1" applyFont="1" applyBorder="1" applyAlignment="1" applyProtection="1">
      <alignment horizontal="center" vertical="center"/>
      <protection locked="0"/>
    </xf>
    <xf numFmtId="49" fontId="49" fillId="0" borderId="33" xfId="0" applyNumberFormat="1" applyFont="1" applyBorder="1" applyAlignment="1" applyProtection="1">
      <alignment horizontal="center" vertical="center"/>
      <protection locked="0"/>
    </xf>
    <xf numFmtId="0" fontId="4" fillId="5" borderId="56" xfId="0" applyFont="1" applyFill="1" applyBorder="1" applyAlignment="1">
      <alignment horizontal="left"/>
    </xf>
    <xf numFmtId="165" fontId="4" fillId="5" borderId="56" xfId="0" applyNumberFormat="1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165" fontId="1" fillId="18" borderId="36" xfId="0" applyNumberFormat="1" applyFont="1" applyFill="1" applyBorder="1" applyAlignment="1" applyProtection="1">
      <alignment horizontal="center" vertical="center"/>
    </xf>
    <xf numFmtId="165" fontId="1" fillId="18" borderId="37" xfId="0" applyNumberFormat="1" applyFont="1" applyFill="1" applyBorder="1" applyAlignment="1" applyProtection="1">
      <alignment horizontal="center" vertical="center"/>
    </xf>
    <xf numFmtId="165" fontId="1" fillId="18" borderId="38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4" fillId="5" borderId="0" xfId="0" applyNumberFormat="1" applyFont="1" applyFill="1" applyAlignment="1" applyProtection="1">
      <alignment horizontal="center"/>
    </xf>
    <xf numFmtId="166" fontId="4" fillId="7" borderId="2" xfId="0" applyNumberFormat="1" applyFont="1" applyFill="1" applyBorder="1" applyAlignment="1" applyProtection="1">
      <alignment horizontal="center" vertical="center"/>
    </xf>
    <xf numFmtId="166" fontId="4" fillId="7" borderId="3" xfId="0" applyNumberFormat="1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 textRotation="90"/>
    </xf>
    <xf numFmtId="0" fontId="4" fillId="2" borderId="24" xfId="0" applyFont="1" applyFill="1" applyBorder="1" applyAlignment="1" applyProtection="1">
      <alignment horizontal="center" vertical="center" textRotation="90"/>
    </xf>
    <xf numFmtId="0" fontId="4" fillId="2" borderId="63" xfId="0" applyFont="1" applyFill="1" applyBorder="1" applyAlignment="1" applyProtection="1">
      <alignment horizontal="center" vertical="center" textRotation="90"/>
    </xf>
    <xf numFmtId="0" fontId="4" fillId="2" borderId="32" xfId="0" applyFont="1" applyFill="1" applyBorder="1" applyAlignment="1" applyProtection="1">
      <alignment horizontal="center" vertical="center" textRotation="90"/>
    </xf>
    <xf numFmtId="0" fontId="5" fillId="3" borderId="50" xfId="0" applyFont="1" applyFill="1" applyBorder="1" applyAlignment="1" applyProtection="1">
      <alignment horizontal="left" vertical="center" indent="1"/>
    </xf>
    <xf numFmtId="0" fontId="5" fillId="3" borderId="11" xfId="0" applyFont="1" applyFill="1" applyBorder="1" applyAlignment="1" applyProtection="1">
      <alignment horizontal="left" vertical="center" indent="1"/>
    </xf>
    <xf numFmtId="0" fontId="5" fillId="3" borderId="15" xfId="0" applyFont="1" applyFill="1" applyBorder="1" applyAlignment="1" applyProtection="1">
      <alignment horizontal="left" vertical="center" indent="1"/>
    </xf>
    <xf numFmtId="0" fontId="5" fillId="3" borderId="3" xfId="0" applyFont="1" applyFill="1" applyBorder="1" applyAlignment="1" applyProtection="1">
      <alignment horizontal="left" vertical="center" indent="1"/>
    </xf>
    <xf numFmtId="0" fontId="5" fillId="3" borderId="48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3" borderId="63" xfId="0" applyFont="1" applyFill="1" applyBorder="1" applyAlignment="1" applyProtection="1">
      <alignment horizontal="center" vertical="center" wrapText="1"/>
    </xf>
    <xf numFmtId="0" fontId="5" fillId="0" borderId="51" xfId="0" applyFont="1" applyBorder="1" applyAlignment="1">
      <alignment wrapText="1"/>
    </xf>
    <xf numFmtId="165" fontId="50" fillId="7" borderId="2" xfId="0" applyNumberFormat="1" applyFont="1" applyFill="1" applyBorder="1" applyAlignment="1" applyProtection="1">
      <alignment horizontal="center"/>
    </xf>
    <xf numFmtId="165" fontId="50" fillId="7" borderId="3" xfId="0" applyNumberFormat="1" applyFont="1" applyFill="1" applyBorder="1" applyAlignment="1" applyProtection="1">
      <alignment horizontal="center"/>
    </xf>
    <xf numFmtId="0" fontId="4" fillId="5" borderId="28" xfId="0" applyFont="1" applyFill="1" applyBorder="1" applyAlignment="1" applyProtection="1">
      <alignment horizontal="left" vertical="center"/>
    </xf>
    <xf numFmtId="0" fontId="2" fillId="5" borderId="28" xfId="0" applyFont="1" applyFill="1" applyBorder="1" applyAlignment="1" applyProtection="1">
      <alignment horizontal="left"/>
    </xf>
    <xf numFmtId="0" fontId="2" fillId="5" borderId="0" xfId="0" applyFont="1" applyFill="1" applyBorder="1" applyAlignment="1" applyProtection="1">
      <alignment horizontal="left"/>
    </xf>
    <xf numFmtId="0" fontId="4" fillId="5" borderId="0" xfId="0" applyNumberFormat="1" applyFont="1" applyFill="1" applyBorder="1" applyAlignment="1" applyProtection="1">
      <alignment horizontal="right"/>
    </xf>
    <xf numFmtId="0" fontId="4" fillId="5" borderId="44" xfId="0" applyNumberFormat="1" applyFont="1" applyFill="1" applyBorder="1" applyAlignment="1" applyProtection="1">
      <alignment horizontal="right"/>
    </xf>
    <xf numFmtId="165" fontId="50" fillId="13" borderId="2" xfId="0" applyNumberFormat="1" applyFont="1" applyFill="1" applyBorder="1" applyAlignment="1" applyProtection="1">
      <alignment horizontal="center" vertical="center"/>
    </xf>
    <xf numFmtId="165" fontId="50" fillId="13" borderId="3" xfId="0" applyNumberFormat="1" applyFont="1" applyFill="1" applyBorder="1" applyAlignment="1" applyProtection="1">
      <alignment horizontal="center" vertical="center"/>
    </xf>
    <xf numFmtId="0" fontId="5" fillId="17" borderId="2" xfId="0" applyFont="1" applyFill="1" applyBorder="1" applyAlignment="1" applyProtection="1">
      <alignment horizontal="left" vertical="center"/>
    </xf>
    <xf numFmtId="0" fontId="5" fillId="17" borderId="3" xfId="0" applyFont="1" applyFill="1" applyBorder="1" applyAlignment="1" applyProtection="1">
      <alignment horizontal="left" vertical="center"/>
    </xf>
    <xf numFmtId="0" fontId="4" fillId="7" borderId="45" xfId="0" applyFont="1" applyFill="1" applyBorder="1" applyAlignment="1" applyProtection="1">
      <alignment horizontal="left" vertical="center"/>
    </xf>
    <xf numFmtId="0" fontId="4" fillId="5" borderId="0" xfId="0" applyNumberFormat="1" applyFont="1" applyFill="1" applyAlignment="1" applyProtection="1">
      <alignment horizontal="right" vertical="center"/>
    </xf>
    <xf numFmtId="0" fontId="4" fillId="5" borderId="44" xfId="0" applyNumberFormat="1" applyFont="1" applyFill="1" applyBorder="1" applyAlignment="1" applyProtection="1">
      <alignment horizontal="right" vertical="center"/>
    </xf>
    <xf numFmtId="1" fontId="4" fillId="7" borderId="2" xfId="0" applyNumberFormat="1" applyFont="1" applyFill="1" applyBorder="1" applyAlignment="1" applyProtection="1">
      <alignment horizontal="center" vertical="center"/>
      <protection locked="0"/>
    </xf>
    <xf numFmtId="1" fontId="4" fillId="7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NumberFormat="1" applyFont="1" applyFill="1" applyBorder="1" applyAlignment="1" applyProtection="1">
      <alignment horizontal="right" vertical="center"/>
    </xf>
    <xf numFmtId="44" fontId="4" fillId="7" borderId="2" xfId="1" applyFont="1" applyFill="1" applyBorder="1" applyAlignment="1" applyProtection="1">
      <alignment horizontal="center" vertical="center"/>
      <protection locked="0"/>
    </xf>
    <xf numFmtId="44" fontId="4" fillId="7" borderId="3" xfId="1" applyFont="1" applyFill="1" applyBorder="1" applyAlignment="1" applyProtection="1">
      <alignment horizontal="center" vertical="center"/>
      <protection locked="0"/>
    </xf>
    <xf numFmtId="0" fontId="4" fillId="5" borderId="28" xfId="0" applyNumberFormat="1" applyFont="1" applyFill="1" applyBorder="1" applyAlignment="1" applyProtection="1">
      <alignment horizontal="right"/>
    </xf>
    <xf numFmtId="0" fontId="5" fillId="3" borderId="51" xfId="0" quotePrefix="1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 vertical="center" wrapText="1"/>
    </xf>
    <xf numFmtId="0" fontId="5" fillId="3" borderId="46" xfId="0" quotePrefix="1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left" vertical="center" indent="1"/>
    </xf>
    <xf numFmtId="0" fontId="5" fillId="3" borderId="34" xfId="0" applyFont="1" applyFill="1" applyBorder="1" applyAlignment="1" applyProtection="1">
      <alignment horizontal="left" vertical="center" wrapText="1" indent="1"/>
    </xf>
    <xf numFmtId="0" fontId="5" fillId="3" borderId="3" xfId="0" applyFont="1" applyFill="1" applyBorder="1" applyAlignment="1" applyProtection="1">
      <alignment horizontal="left" vertical="center" wrapText="1" indent="1"/>
    </xf>
    <xf numFmtId="0" fontId="7" fillId="2" borderId="36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/>
      <protection locked="0"/>
    </xf>
    <xf numFmtId="0" fontId="5" fillId="3" borderId="36" xfId="0" applyFont="1" applyFill="1" applyBorder="1" applyAlignment="1" applyProtection="1">
      <alignment horizontal="left" vertical="center" indent="1"/>
    </xf>
    <xf numFmtId="0" fontId="5" fillId="3" borderId="38" xfId="0" applyFont="1" applyFill="1" applyBorder="1" applyAlignment="1" applyProtection="1">
      <alignment horizontal="left" vertical="center" indent="1"/>
    </xf>
    <xf numFmtId="165" fontId="1" fillId="5" borderId="0" xfId="0" applyNumberFormat="1" applyFont="1" applyFill="1" applyBorder="1" applyAlignment="1" applyProtection="1">
      <alignment horizontal="right" vertical="center"/>
    </xf>
    <xf numFmtId="165" fontId="1" fillId="5" borderId="44" xfId="0" applyNumberFormat="1" applyFont="1" applyFill="1" applyBorder="1" applyAlignment="1" applyProtection="1">
      <alignment horizontal="right" vertical="center"/>
    </xf>
    <xf numFmtId="165" fontId="1" fillId="7" borderId="2" xfId="0" applyNumberFormat="1" applyFont="1" applyFill="1" applyBorder="1" applyAlignment="1" applyProtection="1">
      <alignment horizontal="center" vertical="center"/>
    </xf>
    <xf numFmtId="165" fontId="1" fillId="7" borderId="3" xfId="0" applyNumberFormat="1" applyFont="1" applyFill="1" applyBorder="1" applyAlignment="1" applyProtection="1">
      <alignment horizontal="center" vertical="center"/>
    </xf>
    <xf numFmtId="165" fontId="16" fillId="5" borderId="0" xfId="0" applyNumberFormat="1" applyFont="1" applyFill="1" applyBorder="1" applyAlignment="1" applyProtection="1">
      <alignment horizontal="center" vertical="center"/>
    </xf>
    <xf numFmtId="165" fontId="1" fillId="5" borderId="0" xfId="0" applyNumberFormat="1" applyFont="1" applyFill="1" applyBorder="1" applyAlignment="1" applyProtection="1">
      <alignment horizontal="center" vertical="center"/>
    </xf>
    <xf numFmtId="165" fontId="48" fillId="12" borderId="2" xfId="0" applyNumberFormat="1" applyFont="1" applyFill="1" applyBorder="1" applyAlignment="1" applyProtection="1">
      <alignment horizontal="center" vertical="center"/>
    </xf>
    <xf numFmtId="165" fontId="48" fillId="12" borderId="3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Alignment="1">
      <alignment horizontal="left"/>
    </xf>
    <xf numFmtId="165" fontId="1" fillId="9" borderId="2" xfId="0" applyNumberFormat="1" applyFont="1" applyFill="1" applyBorder="1" applyAlignment="1" applyProtection="1">
      <alignment horizontal="center" vertical="center"/>
    </xf>
    <xf numFmtId="165" fontId="1" fillId="9" borderId="3" xfId="0" applyNumberFormat="1" applyFont="1" applyFill="1" applyBorder="1" applyAlignment="1" applyProtection="1">
      <alignment horizontal="center" vertical="center"/>
    </xf>
    <xf numFmtId="165" fontId="1" fillId="14" borderId="36" xfId="0" applyNumberFormat="1" applyFont="1" applyFill="1" applyBorder="1" applyAlignment="1" applyProtection="1">
      <alignment horizontal="center" vertical="center"/>
    </xf>
    <xf numFmtId="165" fontId="1" fillId="14" borderId="38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Alignment="1">
      <alignment horizontal="left" wrapText="1"/>
    </xf>
    <xf numFmtId="165" fontId="1" fillId="10" borderId="2" xfId="0" applyNumberFormat="1" applyFont="1" applyFill="1" applyBorder="1" applyAlignment="1" applyProtection="1">
      <alignment horizontal="center" vertical="center"/>
    </xf>
    <xf numFmtId="165" fontId="1" fillId="10" borderId="3" xfId="0" applyNumberFormat="1" applyFont="1" applyFill="1" applyBorder="1" applyAlignment="1" applyProtection="1">
      <alignment horizontal="center" vertical="center"/>
    </xf>
    <xf numFmtId="165" fontId="1" fillId="38" borderId="36" xfId="0" applyNumberFormat="1" applyFont="1" applyFill="1" applyBorder="1" applyAlignment="1" applyProtection="1">
      <alignment horizontal="center" vertical="center"/>
    </xf>
    <xf numFmtId="165" fontId="1" fillId="38" borderId="38" xfId="0" applyNumberFormat="1" applyFont="1" applyFill="1" applyBorder="1" applyAlignment="1" applyProtection="1">
      <alignment horizontal="center" vertical="center"/>
    </xf>
    <xf numFmtId="2" fontId="1" fillId="5" borderId="0" xfId="0" applyNumberFormat="1" applyFont="1" applyFill="1" applyBorder="1" applyAlignment="1" applyProtection="1">
      <alignment horizontal="right" vertical="center"/>
    </xf>
    <xf numFmtId="165" fontId="1" fillId="5" borderId="23" xfId="0" applyNumberFormat="1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65" fontId="1" fillId="11" borderId="1" xfId="0" applyNumberFormat="1" applyFont="1" applyFill="1" applyBorder="1" applyAlignment="1" applyProtection="1">
      <alignment horizontal="center" vertical="center"/>
    </xf>
    <xf numFmtId="0" fontId="1" fillId="5" borderId="23" xfId="0" applyNumberFormat="1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/>
    </xf>
    <xf numFmtId="174" fontId="1" fillId="37" borderId="1" xfId="0" applyNumberFormat="1" applyFont="1" applyFill="1" applyBorder="1" applyAlignment="1" applyProtection="1">
      <alignment horizontal="center" vertical="center"/>
    </xf>
    <xf numFmtId="0" fontId="1" fillId="37" borderId="2" xfId="0" applyFont="1" applyFill="1" applyBorder="1" applyAlignment="1">
      <alignment horizontal="center" vertical="center"/>
    </xf>
    <xf numFmtId="0" fontId="1" fillId="37" borderId="3" xfId="0" applyFont="1" applyFill="1" applyBorder="1" applyAlignment="1">
      <alignment horizontal="center" vertical="center"/>
    </xf>
    <xf numFmtId="1" fontId="4" fillId="5" borderId="0" xfId="0" applyNumberFormat="1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52" xfId="0" applyFont="1" applyFill="1" applyBorder="1" applyAlignment="1" applyProtection="1">
      <alignment horizontal="center" vertical="center"/>
    </xf>
    <xf numFmtId="0" fontId="9" fillId="3" borderId="56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37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/>
    </xf>
    <xf numFmtId="2" fontId="13" fillId="5" borderId="0" xfId="0" applyNumberFormat="1" applyFont="1" applyFill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47" fillId="20" borderId="2" xfId="0" applyFont="1" applyFill="1" applyBorder="1" applyAlignment="1">
      <alignment horizontal="center" vertical="center" wrapText="1"/>
    </xf>
    <xf numFmtId="0" fontId="47" fillId="20" borderId="3" xfId="0" applyFont="1" applyFill="1" applyBorder="1" applyAlignment="1">
      <alignment horizontal="center" vertical="center" wrapText="1"/>
    </xf>
    <xf numFmtId="0" fontId="1" fillId="0" borderId="54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20" fontId="1" fillId="0" borderId="54" xfId="0" applyNumberFormat="1" applyFont="1" applyBorder="1" applyAlignment="1" applyProtection="1">
      <alignment horizontal="center" vertical="center"/>
      <protection locked="0"/>
    </xf>
    <xf numFmtId="20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165" fontId="1" fillId="5" borderId="2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20" fontId="1" fillId="0" borderId="34" xfId="0" applyNumberFormat="1" applyFont="1" applyBorder="1" applyAlignment="1" applyProtection="1">
      <alignment horizontal="center" vertical="center"/>
      <protection locked="0"/>
    </xf>
    <xf numFmtId="20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20" fontId="1" fillId="0" borderId="42" xfId="0" applyNumberFormat="1" applyFont="1" applyBorder="1" applyAlignment="1" applyProtection="1">
      <alignment horizontal="center" vertical="center"/>
      <protection locked="0"/>
    </xf>
    <xf numFmtId="20" fontId="1" fillId="0" borderId="39" xfId="0" applyNumberFormat="1" applyFont="1" applyBorder="1" applyAlignment="1" applyProtection="1">
      <alignment horizontal="center" vertical="center"/>
      <protection locked="0"/>
    </xf>
    <xf numFmtId="0" fontId="7" fillId="13" borderId="36" xfId="0" applyFont="1" applyFill="1" applyBorder="1" applyAlignment="1">
      <alignment horizontal="center" vertical="center"/>
    </xf>
    <xf numFmtId="0" fontId="7" fillId="13" borderId="37" xfId="0" applyFont="1" applyFill="1" applyBorder="1" applyAlignment="1">
      <alignment horizontal="center" vertical="center"/>
    </xf>
    <xf numFmtId="0" fontId="7" fillId="13" borderId="3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165" fontId="1" fillId="0" borderId="45" xfId="0" applyNumberFormat="1" applyFont="1" applyBorder="1" applyAlignment="1" applyProtection="1">
      <alignment horizontal="center" vertical="center"/>
    </xf>
    <xf numFmtId="165" fontId="1" fillId="0" borderId="46" xfId="0" applyNumberFormat="1" applyFont="1" applyBorder="1" applyAlignment="1" applyProtection="1">
      <alignment horizontal="center" vertical="center"/>
    </xf>
    <xf numFmtId="165" fontId="1" fillId="0" borderId="47" xfId="0" applyNumberFormat="1" applyFont="1" applyBorder="1" applyAlignment="1" applyProtection="1">
      <alignment horizontal="center" vertical="center"/>
    </xf>
    <xf numFmtId="165" fontId="1" fillId="0" borderId="2" xfId="0" applyNumberFormat="1" applyFont="1" applyBorder="1" applyAlignment="1" applyProtection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</xf>
    <xf numFmtId="165" fontId="1" fillId="0" borderId="46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47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165" fontId="1" fillId="0" borderId="34" xfId="0" applyNumberFormat="1" applyFont="1" applyBorder="1" applyAlignment="1" applyProtection="1">
      <alignment horizontal="center" vertical="center"/>
    </xf>
    <xf numFmtId="165" fontId="1" fillId="0" borderId="15" xfId="0" applyNumberFormat="1" applyFont="1" applyBorder="1" applyAlignment="1" applyProtection="1">
      <alignment horizontal="center" vertical="center"/>
    </xf>
    <xf numFmtId="165" fontId="1" fillId="0" borderId="35" xfId="0" applyNumberFormat="1" applyFont="1" applyBorder="1" applyAlignment="1" applyProtection="1">
      <alignment horizontal="center" vertical="center"/>
    </xf>
    <xf numFmtId="165" fontId="1" fillId="0" borderId="40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41" xfId="0" applyNumberFormat="1" applyFont="1" applyBorder="1" applyAlignment="1">
      <alignment horizontal="center" vertical="center"/>
    </xf>
    <xf numFmtId="165" fontId="48" fillId="0" borderId="34" xfId="0" applyNumberFormat="1" applyFont="1" applyFill="1" applyBorder="1" applyAlignment="1" applyProtection="1">
      <alignment horizontal="center" vertical="center"/>
    </xf>
    <xf numFmtId="165" fontId="48" fillId="0" borderId="15" xfId="0" applyNumberFormat="1" applyFont="1" applyFill="1" applyBorder="1" applyAlignment="1" applyProtection="1">
      <alignment horizontal="center" vertical="center"/>
    </xf>
    <xf numFmtId="165" fontId="48" fillId="0" borderId="35" xfId="0" applyNumberFormat="1" applyFont="1" applyFill="1" applyBorder="1" applyAlignment="1" applyProtection="1">
      <alignment horizontal="center" vertical="center"/>
    </xf>
    <xf numFmtId="165" fontId="48" fillId="0" borderId="34" xfId="0" applyNumberFormat="1" applyFont="1" applyBorder="1" applyAlignment="1">
      <alignment horizontal="center" vertical="center"/>
    </xf>
    <xf numFmtId="165" fontId="48" fillId="0" borderId="15" xfId="0" applyNumberFormat="1" applyFont="1" applyBorder="1" applyAlignment="1">
      <alignment horizontal="center" vertical="center"/>
    </xf>
    <xf numFmtId="165" fontId="48" fillId="0" borderId="35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/>
    </xf>
    <xf numFmtId="0" fontId="49" fillId="5" borderId="45" xfId="0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65" fontId="1" fillId="0" borderId="34" xfId="0" applyNumberFormat="1" applyFont="1" applyFill="1" applyBorder="1" applyAlignment="1" applyProtection="1">
      <alignment horizontal="center" vertical="center"/>
    </xf>
    <xf numFmtId="165" fontId="1" fillId="0" borderId="15" xfId="0" applyNumberFormat="1" applyFont="1" applyFill="1" applyBorder="1" applyAlignment="1" applyProtection="1">
      <alignment horizontal="center" vertical="center"/>
    </xf>
    <xf numFmtId="165" fontId="1" fillId="0" borderId="35" xfId="0" applyNumberFormat="1" applyFont="1" applyFill="1" applyBorder="1" applyAlignment="1" applyProtection="1">
      <alignment horizontal="center" vertical="center"/>
    </xf>
    <xf numFmtId="165" fontId="1" fillId="0" borderId="18" xfId="0" applyNumberFormat="1" applyFont="1" applyBorder="1" applyAlignment="1">
      <alignment horizontal="center"/>
    </xf>
    <xf numFmtId="165" fontId="1" fillId="0" borderId="5" xfId="0" applyNumberFormat="1" applyFont="1" applyBorder="1" applyAlignment="1" applyProtection="1">
      <alignment horizontal="center" vertical="center"/>
    </xf>
    <xf numFmtId="165" fontId="0" fillId="0" borderId="23" xfId="0" applyNumberFormat="1" applyBorder="1" applyAlignment="1" applyProtection="1">
      <alignment horizontal="center" vertical="center"/>
    </xf>
    <xf numFmtId="0" fontId="1" fillId="0" borderId="4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165" fontId="1" fillId="0" borderId="48" xfId="0" applyNumberFormat="1" applyFont="1" applyBorder="1" applyAlignment="1" applyProtection="1">
      <alignment horizontal="center" vertical="center"/>
    </xf>
    <xf numFmtId="165" fontId="1" fillId="0" borderId="4" xfId="0" applyNumberFormat="1" applyFont="1" applyBorder="1" applyAlignment="1" applyProtection="1">
      <alignment horizontal="center" vertical="center"/>
    </xf>
    <xf numFmtId="165" fontId="1" fillId="0" borderId="49" xfId="0" applyNumberFormat="1" applyFont="1" applyBorder="1" applyAlignment="1" applyProtection="1">
      <alignment horizontal="center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165" fontId="1" fillId="0" borderId="3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0" fontId="1" fillId="0" borderId="39" xfId="0" applyFont="1" applyBorder="1" applyAlignment="1">
      <alignment horizontal="left" vertical="center"/>
    </xf>
    <xf numFmtId="165" fontId="48" fillId="0" borderId="19" xfId="0" applyNumberFormat="1" applyFont="1" applyBorder="1" applyAlignment="1" applyProtection="1">
      <alignment horizontal="center" vertical="center"/>
    </xf>
    <xf numFmtId="165" fontId="48" fillId="0" borderId="9" xfId="0" applyNumberFormat="1" applyFont="1" applyBorder="1" applyAlignment="1" applyProtection="1">
      <alignment horizontal="center" vertical="center"/>
    </xf>
    <xf numFmtId="165" fontId="48" fillId="0" borderId="10" xfId="0" applyNumberFormat="1" applyFont="1" applyBorder="1" applyAlignment="1" applyProtection="1">
      <alignment horizontal="center" vertical="center"/>
    </xf>
    <xf numFmtId="169" fontId="32" fillId="35" borderId="45" xfId="0" applyNumberFormat="1" applyFont="1" applyFill="1" applyBorder="1" applyAlignment="1">
      <alignment horizontal="center" vertical="center"/>
    </xf>
    <xf numFmtId="169" fontId="32" fillId="35" borderId="8" xfId="0" applyNumberFormat="1" applyFont="1" applyFill="1" applyBorder="1" applyAlignment="1">
      <alignment horizontal="center" vertical="center"/>
    </xf>
    <xf numFmtId="169" fontId="32" fillId="35" borderId="62" xfId="0" applyNumberFormat="1" applyFont="1" applyFill="1" applyBorder="1" applyAlignment="1">
      <alignment horizontal="center" vertical="center"/>
    </xf>
    <xf numFmtId="0" fontId="44" fillId="0" borderId="0" xfId="3" applyFont="1" applyAlignment="1" applyProtection="1">
      <alignment horizontal="center" vertical="center"/>
    </xf>
    <xf numFmtId="0" fontId="19" fillId="0" borderId="9" xfId="3" applyFont="1" applyBorder="1" applyAlignment="1" applyProtection="1">
      <alignment horizontal="center"/>
    </xf>
    <xf numFmtId="169" fontId="32" fillId="24" borderId="69" xfId="0" applyNumberFormat="1" applyFont="1" applyFill="1" applyBorder="1" applyAlignment="1">
      <alignment horizontal="center" vertical="center"/>
    </xf>
    <xf numFmtId="169" fontId="32" fillId="24" borderId="70" xfId="0" applyNumberFormat="1" applyFont="1" applyFill="1" applyBorder="1" applyAlignment="1">
      <alignment horizontal="center" vertical="center"/>
    </xf>
    <xf numFmtId="0" fontId="31" fillId="5" borderId="1" xfId="3" applyFont="1" applyFill="1" applyBorder="1" applyAlignment="1" applyProtection="1">
      <alignment horizontal="left" vertical="center"/>
      <protection locked="0"/>
    </xf>
    <xf numFmtId="0" fontId="31" fillId="5" borderId="2" xfId="3" applyFont="1" applyFill="1" applyBorder="1" applyAlignment="1" applyProtection="1">
      <alignment horizontal="center" vertical="center"/>
    </xf>
    <xf numFmtId="0" fontId="31" fillId="5" borderId="15" xfId="3" applyFont="1" applyFill="1" applyBorder="1" applyAlignment="1" applyProtection="1">
      <alignment horizontal="center" vertical="center"/>
    </xf>
    <xf numFmtId="0" fontId="31" fillId="5" borderId="3" xfId="3" applyFont="1" applyFill="1" applyBorder="1" applyAlignment="1" applyProtection="1">
      <alignment horizontal="center" vertical="center"/>
    </xf>
    <xf numFmtId="0" fontId="31" fillId="5" borderId="2" xfId="3" applyFont="1" applyFill="1" applyBorder="1" applyAlignment="1" applyProtection="1">
      <alignment horizontal="left" vertical="center"/>
      <protection locked="0"/>
    </xf>
    <xf numFmtId="0" fontId="31" fillId="5" borderId="15" xfId="3" applyFont="1" applyFill="1" applyBorder="1" applyAlignment="1" applyProtection="1">
      <alignment horizontal="left" vertical="center"/>
      <protection locked="0"/>
    </xf>
    <xf numFmtId="0" fontId="31" fillId="5" borderId="3" xfId="3" applyFont="1" applyFill="1" applyBorder="1" applyAlignment="1" applyProtection="1">
      <alignment horizontal="left" vertical="center"/>
      <protection locked="0"/>
    </xf>
    <xf numFmtId="0" fontId="31" fillId="5" borderId="2" xfId="3" applyFont="1" applyFill="1" applyBorder="1" applyAlignment="1" applyProtection="1">
      <alignment horizontal="center"/>
    </xf>
    <xf numFmtId="0" fontId="31" fillId="5" borderId="15" xfId="3" applyFont="1" applyFill="1" applyBorder="1" applyAlignment="1" applyProtection="1">
      <alignment horizontal="center"/>
    </xf>
    <xf numFmtId="0" fontId="31" fillId="5" borderId="3" xfId="3" applyFont="1" applyFill="1" applyBorder="1" applyAlignment="1" applyProtection="1">
      <alignment horizontal="center"/>
    </xf>
    <xf numFmtId="0" fontId="31" fillId="22" borderId="1" xfId="3" applyFont="1" applyFill="1" applyBorder="1" applyAlignment="1" applyProtection="1">
      <alignment horizontal="left" vertical="center"/>
      <protection locked="0"/>
    </xf>
    <xf numFmtId="0" fontId="27" fillId="5" borderId="2" xfId="3" applyFont="1" applyFill="1" applyBorder="1" applyAlignment="1" applyProtection="1">
      <alignment horizontal="left"/>
    </xf>
    <xf numFmtId="0" fontId="27" fillId="5" borderId="15" xfId="3" applyFont="1" applyFill="1" applyBorder="1" applyAlignment="1" applyProtection="1">
      <alignment horizontal="left"/>
    </xf>
    <xf numFmtId="0" fontId="27" fillId="5" borderId="3" xfId="3" applyFont="1" applyFill="1" applyBorder="1" applyAlignment="1" applyProtection="1">
      <alignment horizontal="left"/>
    </xf>
    <xf numFmtId="0" fontId="31" fillId="30" borderId="1" xfId="3" applyFont="1" applyFill="1" applyBorder="1" applyAlignment="1" applyProtection="1">
      <alignment horizontal="left" vertical="center"/>
      <protection locked="0"/>
    </xf>
    <xf numFmtId="0" fontId="31" fillId="30" borderId="2" xfId="3" applyFont="1" applyFill="1" applyBorder="1" applyAlignment="1" applyProtection="1">
      <alignment horizontal="left" vertical="center"/>
      <protection locked="0"/>
    </xf>
    <xf numFmtId="0" fontId="31" fillId="30" borderId="15" xfId="3" applyFont="1" applyFill="1" applyBorder="1" applyAlignment="1" applyProtection="1">
      <alignment horizontal="left" vertical="center"/>
      <protection locked="0"/>
    </xf>
    <xf numFmtId="0" fontId="31" fillId="30" borderId="3" xfId="3" applyFont="1" applyFill="1" applyBorder="1" applyAlignment="1" applyProtection="1">
      <alignment horizontal="left" vertical="center"/>
      <protection locked="0"/>
    </xf>
    <xf numFmtId="0" fontId="31" fillId="5" borderId="2" xfId="3" applyFont="1" applyFill="1" applyBorder="1" applyAlignment="1" applyProtection="1">
      <alignment horizontal="left"/>
    </xf>
    <xf numFmtId="0" fontId="31" fillId="5" borderId="15" xfId="3" applyFont="1" applyFill="1" applyBorder="1" applyAlignment="1" applyProtection="1">
      <alignment horizontal="left"/>
    </xf>
    <xf numFmtId="0" fontId="31" fillId="5" borderId="3" xfId="3" applyFont="1" applyFill="1" applyBorder="1" applyAlignment="1" applyProtection="1">
      <alignment horizontal="left"/>
    </xf>
    <xf numFmtId="0" fontId="34" fillId="32" borderId="2" xfId="3" applyFont="1" applyFill="1" applyBorder="1" applyAlignment="1" applyProtection="1">
      <alignment horizontal="center"/>
    </xf>
    <xf numFmtId="0" fontId="34" fillId="32" borderId="15" xfId="3" applyFont="1" applyFill="1" applyBorder="1" applyAlignment="1" applyProtection="1">
      <alignment horizontal="center"/>
    </xf>
    <xf numFmtId="0" fontId="34" fillId="32" borderId="3" xfId="3" applyFont="1" applyFill="1" applyBorder="1" applyAlignment="1" applyProtection="1">
      <alignment horizontal="center"/>
    </xf>
    <xf numFmtId="0" fontId="31" fillId="30" borderId="1" xfId="3" applyFont="1" applyFill="1" applyBorder="1" applyAlignment="1" applyProtection="1">
      <alignment horizontal="left"/>
      <protection locked="0"/>
    </xf>
    <xf numFmtId="0" fontId="11" fillId="0" borderId="23" xfId="3" applyBorder="1" applyAlignment="1" applyProtection="1">
      <alignment horizontal="center"/>
    </xf>
    <xf numFmtId="0" fontId="27" fillId="5" borderId="2" xfId="3" applyFont="1" applyFill="1" applyBorder="1" applyAlignment="1" applyProtection="1">
      <alignment horizontal="center"/>
    </xf>
    <xf numFmtId="0" fontId="27" fillId="5" borderId="15" xfId="3" applyFont="1" applyFill="1" applyBorder="1" applyAlignment="1" applyProtection="1">
      <alignment horizontal="center"/>
    </xf>
    <xf numFmtId="0" fontId="27" fillId="5" borderId="3" xfId="3" applyFont="1" applyFill="1" applyBorder="1" applyAlignment="1" applyProtection="1">
      <alignment horizontal="center"/>
    </xf>
    <xf numFmtId="0" fontId="31" fillId="22" borderId="1" xfId="3" applyFont="1" applyFill="1" applyBorder="1" applyAlignment="1" applyProtection="1">
      <alignment horizontal="left"/>
      <protection locked="0"/>
    </xf>
    <xf numFmtId="0" fontId="36" fillId="29" borderId="1" xfId="3" applyFont="1" applyFill="1" applyBorder="1" applyAlignment="1" applyProtection="1">
      <alignment horizontal="left"/>
    </xf>
    <xf numFmtId="0" fontId="34" fillId="33" borderId="2" xfId="3" applyFont="1" applyFill="1" applyBorder="1" applyAlignment="1" applyProtection="1">
      <alignment horizontal="center"/>
    </xf>
    <xf numFmtId="0" fontId="34" fillId="33" borderId="15" xfId="3" applyFont="1" applyFill="1" applyBorder="1" applyAlignment="1" applyProtection="1">
      <alignment horizontal="center"/>
    </xf>
    <xf numFmtId="0" fontId="34" fillId="33" borderId="3" xfId="3" applyFont="1" applyFill="1" applyBorder="1" applyAlignment="1" applyProtection="1">
      <alignment horizontal="center"/>
    </xf>
    <xf numFmtId="0" fontId="34" fillId="31" borderId="2" xfId="3" applyFont="1" applyFill="1" applyBorder="1" applyAlignment="1" applyProtection="1">
      <alignment horizontal="center"/>
    </xf>
    <xf numFmtId="0" fontId="34" fillId="31" borderId="15" xfId="3" applyFont="1" applyFill="1" applyBorder="1" applyAlignment="1" applyProtection="1">
      <alignment horizontal="center"/>
    </xf>
    <xf numFmtId="0" fontId="34" fillId="31" borderId="3" xfId="3" applyFont="1" applyFill="1" applyBorder="1" applyAlignment="1" applyProtection="1">
      <alignment horizontal="center"/>
    </xf>
    <xf numFmtId="0" fontId="34" fillId="27" borderId="2" xfId="3" applyFont="1" applyFill="1" applyBorder="1" applyAlignment="1" applyProtection="1">
      <alignment horizontal="center"/>
    </xf>
    <xf numFmtId="0" fontId="34" fillId="27" borderId="15" xfId="3" applyFont="1" applyFill="1" applyBorder="1" applyAlignment="1" applyProtection="1">
      <alignment horizontal="center"/>
    </xf>
    <xf numFmtId="0" fontId="34" fillId="27" borderId="3" xfId="3" applyFont="1" applyFill="1" applyBorder="1" applyAlignment="1" applyProtection="1">
      <alignment horizontal="center"/>
    </xf>
    <xf numFmtId="0" fontId="34" fillId="28" borderId="2" xfId="3" applyFont="1" applyFill="1" applyBorder="1" applyAlignment="1" applyProtection="1">
      <alignment horizontal="center"/>
    </xf>
    <xf numFmtId="0" fontId="34" fillId="28" borderId="15" xfId="3" applyFont="1" applyFill="1" applyBorder="1" applyAlignment="1" applyProtection="1">
      <alignment horizontal="center"/>
    </xf>
    <xf numFmtId="0" fontId="34" fillId="28" borderId="3" xfId="3" applyFont="1" applyFill="1" applyBorder="1" applyAlignment="1" applyProtection="1">
      <alignment horizontal="center"/>
    </xf>
    <xf numFmtId="0" fontId="11" fillId="23" borderId="66" xfId="3" applyFill="1" applyBorder="1" applyAlignment="1" applyProtection="1">
      <alignment horizontal="center"/>
    </xf>
    <xf numFmtId="0" fontId="11" fillId="23" borderId="67" xfId="3" applyFill="1" applyBorder="1" applyAlignment="1" applyProtection="1">
      <alignment horizontal="center"/>
    </xf>
    <xf numFmtId="0" fontId="36" fillId="32" borderId="1" xfId="3" applyFont="1" applyFill="1" applyBorder="1" applyAlignment="1" applyProtection="1">
      <alignment horizontal="left"/>
    </xf>
    <xf numFmtId="0" fontId="39" fillId="0" borderId="60" xfId="3" applyFont="1" applyBorder="1" applyAlignment="1" applyProtection="1">
      <alignment horizontal="center" vertical="center"/>
    </xf>
    <xf numFmtId="0" fontId="39" fillId="0" borderId="12" xfId="3" applyFont="1" applyBorder="1" applyAlignment="1" applyProtection="1">
      <alignment horizontal="center" vertical="center"/>
    </xf>
    <xf numFmtId="0" fontId="36" fillId="25" borderId="1" xfId="3" applyFont="1" applyFill="1" applyBorder="1" applyAlignment="1" applyProtection="1">
      <alignment horizontal="left"/>
    </xf>
    <xf numFmtId="0" fontId="36" fillId="28" borderId="1" xfId="3" applyFont="1" applyFill="1" applyBorder="1" applyAlignment="1" applyProtection="1">
      <alignment horizontal="left"/>
    </xf>
    <xf numFmtId="0" fontId="34" fillId="32" borderId="62" xfId="3" applyFont="1" applyFill="1" applyBorder="1" applyAlignment="1" applyProtection="1">
      <alignment horizontal="center"/>
    </xf>
    <xf numFmtId="0" fontId="34" fillId="32" borderId="45" xfId="3" applyFont="1" applyFill="1" applyBorder="1" applyAlignment="1" applyProtection="1">
      <alignment horizontal="center"/>
    </xf>
    <xf numFmtId="0" fontId="34" fillId="32" borderId="8" xfId="3" applyFont="1" applyFill="1" applyBorder="1" applyAlignment="1" applyProtection="1">
      <alignment horizontal="center"/>
    </xf>
    <xf numFmtId="0" fontId="36" fillId="26" borderId="1" xfId="3" applyFont="1" applyFill="1" applyBorder="1" applyAlignment="1" applyProtection="1">
      <alignment horizontal="left"/>
    </xf>
    <xf numFmtId="0" fontId="31" fillId="0" borderId="1" xfId="3" applyFont="1" applyBorder="1" applyAlignment="1" applyProtection="1">
      <alignment horizontal="left"/>
      <protection locked="0"/>
    </xf>
    <xf numFmtId="0" fontId="33" fillId="25" borderId="2" xfId="3" applyFont="1" applyFill="1" applyBorder="1" applyAlignment="1" applyProtection="1">
      <alignment horizontal="center"/>
    </xf>
    <xf numFmtId="0" fontId="33" fillId="25" borderId="15" xfId="3" applyFont="1" applyFill="1" applyBorder="1" applyAlignment="1" applyProtection="1">
      <alignment horizontal="center"/>
    </xf>
    <xf numFmtId="0" fontId="33" fillId="25" borderId="3" xfId="3" applyFont="1" applyFill="1" applyBorder="1" applyAlignment="1" applyProtection="1">
      <alignment horizontal="center"/>
    </xf>
    <xf numFmtId="0" fontId="35" fillId="0" borderId="29" xfId="3" applyFont="1" applyBorder="1" applyAlignment="1" applyProtection="1">
      <alignment horizontal="center" vertical="center"/>
    </xf>
    <xf numFmtId="0" fontId="35" fillId="0" borderId="32" xfId="3" applyFont="1" applyBorder="1" applyAlignment="1" applyProtection="1">
      <alignment horizontal="center" vertical="center"/>
    </xf>
    <xf numFmtId="0" fontId="34" fillId="0" borderId="1" xfId="3" applyFont="1" applyBorder="1" applyAlignment="1" applyProtection="1">
      <alignment horizontal="center"/>
    </xf>
    <xf numFmtId="0" fontId="34" fillId="9" borderId="62" xfId="3" applyFont="1" applyFill="1" applyBorder="1" applyAlignment="1" applyProtection="1">
      <alignment horizontal="center"/>
    </xf>
    <xf numFmtId="0" fontId="34" fillId="9" borderId="45" xfId="3" applyFont="1" applyFill="1" applyBorder="1" applyAlignment="1" applyProtection="1">
      <alignment horizontal="center"/>
    </xf>
    <xf numFmtId="0" fontId="34" fillId="9" borderId="8" xfId="3" applyFont="1" applyFill="1" applyBorder="1" applyAlignment="1" applyProtection="1">
      <alignment horizontal="center"/>
    </xf>
    <xf numFmtId="0" fontId="34" fillId="31" borderId="62" xfId="3" applyFont="1" applyFill="1" applyBorder="1" applyAlignment="1" applyProtection="1">
      <alignment horizontal="center"/>
    </xf>
    <xf numFmtId="0" fontId="34" fillId="31" borderId="45" xfId="3" applyFont="1" applyFill="1" applyBorder="1" applyAlignment="1" applyProtection="1">
      <alignment horizontal="center"/>
    </xf>
    <xf numFmtId="0" fontId="34" fillId="31" borderId="8" xfId="3" applyFont="1" applyFill="1" applyBorder="1" applyAlignment="1" applyProtection="1">
      <alignment horizontal="center"/>
    </xf>
    <xf numFmtId="0" fontId="34" fillId="29" borderId="62" xfId="3" applyFont="1" applyFill="1" applyBorder="1" applyAlignment="1" applyProtection="1">
      <alignment horizontal="center"/>
    </xf>
    <xf numFmtId="0" fontId="34" fillId="29" borderId="45" xfId="3" applyFont="1" applyFill="1" applyBorder="1" applyAlignment="1" applyProtection="1">
      <alignment horizontal="center"/>
    </xf>
    <xf numFmtId="0" fontId="34" fillId="29" borderId="8" xfId="3" applyFont="1" applyFill="1" applyBorder="1" applyAlignment="1" applyProtection="1">
      <alignment horizontal="center"/>
    </xf>
    <xf numFmtId="0" fontId="34" fillId="27" borderId="62" xfId="3" applyFont="1" applyFill="1" applyBorder="1" applyAlignment="1" applyProtection="1">
      <alignment horizontal="center"/>
    </xf>
    <xf numFmtId="0" fontId="34" fillId="27" borderId="45" xfId="3" applyFont="1" applyFill="1" applyBorder="1" applyAlignment="1" applyProtection="1">
      <alignment horizontal="center"/>
    </xf>
    <xf numFmtId="0" fontId="34" fillId="27" borderId="8" xfId="3" applyFont="1" applyFill="1" applyBorder="1" applyAlignment="1" applyProtection="1">
      <alignment horizontal="center"/>
    </xf>
    <xf numFmtId="0" fontId="34" fillId="25" borderId="2" xfId="3" applyFont="1" applyFill="1" applyBorder="1" applyAlignment="1" applyProtection="1">
      <alignment horizontal="center"/>
    </xf>
    <xf numFmtId="0" fontId="34" fillId="25" borderId="15" xfId="3" applyFont="1" applyFill="1" applyBorder="1" applyAlignment="1" applyProtection="1">
      <alignment horizontal="center"/>
    </xf>
    <xf numFmtId="0" fontId="34" fillId="25" borderId="3" xfId="3" applyFont="1" applyFill="1" applyBorder="1" applyAlignment="1" applyProtection="1">
      <alignment horizontal="center"/>
    </xf>
    <xf numFmtId="0" fontId="34" fillId="28" borderId="45" xfId="3" applyFont="1" applyFill="1" applyBorder="1" applyAlignment="1" applyProtection="1">
      <alignment horizontal="center"/>
    </xf>
    <xf numFmtId="0" fontId="34" fillId="28" borderId="8" xfId="3" applyFont="1" applyFill="1" applyBorder="1" applyAlignment="1" applyProtection="1">
      <alignment horizontal="center"/>
    </xf>
    <xf numFmtId="0" fontId="23" fillId="5" borderId="0" xfId="3" applyFont="1" applyFill="1" applyAlignment="1" applyProtection="1">
      <alignment horizontal="center" vertical="center"/>
    </xf>
    <xf numFmtId="0" fontId="25" fillId="0" borderId="0" xfId="3" applyFont="1" applyAlignment="1" applyProtection="1">
      <alignment horizontal="center" vertical="center"/>
    </xf>
    <xf numFmtId="0" fontId="28" fillId="5" borderId="0" xfId="3" applyFont="1" applyFill="1" applyAlignment="1" applyProtection="1">
      <alignment horizontal="center" vertical="center"/>
    </xf>
    <xf numFmtId="0" fontId="28" fillId="5" borderId="45" xfId="3" applyFont="1" applyFill="1" applyBorder="1" applyAlignment="1" applyProtection="1">
      <alignment horizontal="center" vertical="center"/>
    </xf>
    <xf numFmtId="0" fontId="30" fillId="0" borderId="9" xfId="0" applyFont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2" xfId="3" xr:uid="{00000000-0005-0000-0000-000002000000}"/>
    <cellStyle name="Pourcentage" xfId="2" builtinId="5"/>
  </cellStyles>
  <dxfs count="65"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170" formatCode="ddd"/>
      <protection locked="1" hidden="0"/>
    </dxf>
    <dxf>
      <numFmt numFmtId="19" formatCode="yyyy/mm/dd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maj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maj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/>
        <i val="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</font>
      <fill>
        <patternFill>
          <bgColor rgb="FFF480DE"/>
        </patternFill>
      </fill>
    </dxf>
    <dxf>
      <font>
        <b/>
        <i val="0"/>
      </font>
      <fill>
        <patternFill>
          <bgColor rgb="FFEFF35B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</font>
      <fill>
        <patternFill>
          <bgColor theme="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C090"/>
      <color rgb="FF0070C0"/>
      <color rgb="FFD76FA5"/>
      <color rgb="FFB1A0C7"/>
      <color rgb="FFE26B0A"/>
      <color rgb="FFECBAD4"/>
      <color rgb="FFE4A0C4"/>
      <color rgb="FFAACC54"/>
      <color rgb="FFCC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checked="Checked" fmlaLink="$V$59" noThreeD="1"/>
</file>

<file path=xl/ctrlProps/ctrlProp2.xml><?xml version="1.0" encoding="utf-8"?>
<formControlPr xmlns="http://schemas.microsoft.com/office/spreadsheetml/2009/9/main" objectType="CheckBox" checked="Checked" fmlaLink="$U$59" noThreeD="1"/>
</file>

<file path=xl/ctrlProps/ctrlProp3.xml><?xml version="1.0" encoding="utf-8"?>
<formControlPr xmlns="http://schemas.microsoft.com/office/spreadsheetml/2009/9/main" objectType="Spin" dx="16" fmlaLink="$BL$2" max="30000" page="10" val="2020"/>
</file>

<file path=xl/ctrlProps/ctrlProp4.xml><?xml version="1.0" encoding="utf-8"?>
<formControlPr xmlns="http://schemas.microsoft.com/office/spreadsheetml/2009/9/main" objectType="Drop" dropLines="12" dropStyle="combo" dx="16" fmlaLink="BL4" fmlaRange="$CT$3:$CT$14" noThreeD="1" sel="5" val="0"/>
</file>

<file path=xl/ctrlProps/ctrlProp5.xml><?xml version="1.0" encoding="utf-8"?>
<formControlPr xmlns="http://schemas.microsoft.com/office/spreadsheetml/2009/9/main" objectType="Spin" dx="16" fmlaLink="$BP$2" max="10" min="3" page="10" val="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76200</xdr:rowOff>
        </xdr:from>
        <xdr:to>
          <xdr:col>3</xdr:col>
          <xdr:colOff>0</xdr:colOff>
          <xdr:row>11</xdr:row>
          <xdr:rowOff>22860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Cocher si Occasionnel</a:t>
              </a:r>
            </a:p>
          </xdr:txBody>
        </xdr:sp>
        <xdr:clientData fLocksWithSheet="0"/>
      </xdr:twoCellAnchor>
    </mc:Choice>
    <mc:Fallback/>
  </mc:AlternateContent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5" name="Flèche : gau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6" name="Flèche : gau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5</xdr:col>
      <xdr:colOff>19050</xdr:colOff>
      <xdr:row>39</xdr:row>
      <xdr:rowOff>9525</xdr:rowOff>
    </xdr:from>
    <xdr:to>
      <xdr:col>5</xdr:col>
      <xdr:colOff>304800</xdr:colOff>
      <xdr:row>43</xdr:row>
      <xdr:rowOff>0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3324225" y="5514975"/>
          <a:ext cx="285750" cy="676275"/>
        </a:xfrm>
        <a:prstGeom prst="rightBrace">
          <a:avLst>
            <a:gd name="adj1" fmla="val 7540"/>
            <a:gd name="adj2" fmla="val 4993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39</xdr:row>
      <xdr:rowOff>9525</xdr:rowOff>
    </xdr:from>
    <xdr:to>
      <xdr:col>5</xdr:col>
      <xdr:colOff>304800</xdr:colOff>
      <xdr:row>43</xdr:row>
      <xdr:rowOff>0</xdr:rowOff>
    </xdr:to>
    <xdr:sp macro="" textlink="">
      <xdr:nvSpPr>
        <xdr:cNvPr id="8" name="Accolade ferman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324225" y="5514975"/>
          <a:ext cx="285750" cy="676275"/>
        </a:xfrm>
        <a:prstGeom prst="rightBrace">
          <a:avLst>
            <a:gd name="adj1" fmla="val 7540"/>
            <a:gd name="adj2" fmla="val 49939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9" name="Flèche : gau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10" name="Flèche : gau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13" name="Flèche : gau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1326585" y="853167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14" name="Flèche : gau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1326585" y="867591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15" name="Flèche : gauch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16" name="Flèche : gauch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17" name="Flèche : gauch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18" name="Flèche : gauch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19" name="Flèche : gauch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20" name="Flèche : gauch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21" name="Flèche : gauch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22" name="Flèche : gauch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56</xdr:row>
      <xdr:rowOff>54428</xdr:rowOff>
    </xdr:from>
    <xdr:to>
      <xdr:col>23</xdr:col>
      <xdr:colOff>129268</xdr:colOff>
      <xdr:row>56</xdr:row>
      <xdr:rowOff>156481</xdr:rowOff>
    </xdr:to>
    <xdr:sp macro="" textlink="">
      <xdr:nvSpPr>
        <xdr:cNvPr id="23" name="Flèche : gauch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1326585" y="8550728"/>
          <a:ext cx="470808" cy="102053"/>
        </a:xfrm>
        <a:prstGeom prst="leftArrow">
          <a:avLst/>
        </a:prstGeom>
        <a:solidFill>
          <a:srgbClr val="D76F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496660</xdr:colOff>
      <xdr:row>57</xdr:row>
      <xdr:rowOff>27214</xdr:rowOff>
    </xdr:from>
    <xdr:to>
      <xdr:col>23</xdr:col>
      <xdr:colOff>149679</xdr:colOff>
      <xdr:row>57</xdr:row>
      <xdr:rowOff>142874</xdr:rowOff>
    </xdr:to>
    <xdr:sp macro="" textlink="">
      <xdr:nvSpPr>
        <xdr:cNvPr id="24" name="Flèche : gauch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1326585" y="8694964"/>
          <a:ext cx="491219" cy="115660"/>
        </a:xfrm>
        <a:prstGeom prst="leftArrow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CA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121920</xdr:rowOff>
        </xdr:from>
        <xdr:to>
          <xdr:col>3</xdr:col>
          <xdr:colOff>0</xdr:colOff>
          <xdr:row>11</xdr:row>
          <xdr:rowOff>160020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0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Cocher si sur le 12 semaines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22860</xdr:colOff>
          <xdr:row>1</xdr:row>
          <xdr:rowOff>0</xdr:rowOff>
        </xdr:from>
        <xdr:to>
          <xdr:col>64</xdr:col>
          <xdr:colOff>335280</xdr:colOff>
          <xdr:row>2</xdr:row>
          <xdr:rowOff>99060</xdr:rowOff>
        </xdr:to>
        <xdr:sp macro="" textlink="">
          <xdr:nvSpPr>
            <xdr:cNvPr id="34817" name="Spinner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</xdr:colOff>
          <xdr:row>3</xdr:row>
          <xdr:rowOff>0</xdr:rowOff>
        </xdr:from>
        <xdr:to>
          <xdr:col>63</xdr:col>
          <xdr:colOff>1097280</xdr:colOff>
          <xdr:row>4</xdr:row>
          <xdr:rowOff>114300</xdr:rowOff>
        </xdr:to>
        <xdr:sp macro="" textlink="">
          <xdr:nvSpPr>
            <xdr:cNvPr id="34818" name="Drop Dow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30480</xdr:colOff>
          <xdr:row>7</xdr:row>
          <xdr:rowOff>0</xdr:rowOff>
        </xdr:from>
        <xdr:to>
          <xdr:col>64</xdr:col>
          <xdr:colOff>411480</xdr:colOff>
          <xdr:row>9</xdr:row>
          <xdr:rowOff>22860</xdr:rowOff>
        </xdr:to>
        <xdr:sp macro="" textlink="">
          <xdr:nvSpPr>
            <xdr:cNvPr id="34819" name="Spinner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2" displayName="Tableau12" ref="CC1:CC18" totalsRowShown="0" headerRowDxfId="21" dataDxfId="20" headerRowCellStyle="Normal 2" dataCellStyle="Normal 2">
  <autoFilter ref="CC1:CC18" xr:uid="{00000000-0009-0000-0100-000005000000}"/>
  <tableColumns count="1">
    <tableColumn id="1" xr3:uid="{00000000-0010-0000-0000-000001000000}" name="Nom" dataDxfId="19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23" displayName="Tableau23" ref="CD1:CE16" totalsRowShown="0" headerRowDxfId="18" dataDxfId="17">
  <autoFilter ref="CD1:CE16" xr:uid="{00000000-0009-0000-0100-000006000000}"/>
  <tableColumns count="2">
    <tableColumn id="2" xr3:uid="{00000000-0010-0000-0100-000002000000}" name="Téléphone" dataDxfId="16" dataCellStyle="Normal 2"/>
    <tableColumn id="3" xr3:uid="{00000000-0010-0000-0100-000003000000}" name="Cellulaire" dataDxfId="15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44" displayName="Tableau44" ref="CG1:CG18" totalsRowShown="0" headerRowDxfId="14" dataDxfId="13" headerRowCellStyle="Normal 2" dataCellStyle="Normal 2">
  <autoFilter ref="CG1:CG18" xr:uid="{00000000-0009-0000-0100-000007000000}"/>
  <tableColumns count="1">
    <tableColumn id="1" xr3:uid="{00000000-0010-0000-0200-000001000000}" name="Matricule" dataDxfId="12" dataCellStyle="Normal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au55" displayName="Tableau55" ref="CI1:CR506" totalsRowShown="0" headerRowDxfId="11" dataDxfId="10">
  <autoFilter ref="CI1:CR506" xr:uid="{00000000-0009-0000-0100-000008000000}"/>
  <tableColumns count="10">
    <tableColumn id="1" xr3:uid="{00000000-0010-0000-0300-000001000000}" name="Colonne1" dataDxfId="9">
      <calculatedColumnFormula>CI1+1</calculatedColumnFormula>
    </tableColumn>
    <tableColumn id="2" xr3:uid="{00000000-0010-0000-0300-000002000000}" name="Colonne2" dataDxfId="8">
      <calculatedColumnFormula>CI2</calculatedColumnFormula>
    </tableColumn>
    <tableColumn id="3" xr3:uid="{00000000-0010-0000-0300-000003000000}" name="Colonne3" dataDxfId="7"/>
    <tableColumn id="4" xr3:uid="{00000000-0010-0000-0300-000004000000}" name="Colonne4" dataDxfId="6"/>
    <tableColumn id="5" xr3:uid="{00000000-0010-0000-0300-000005000000}" name="Colonne5" dataDxfId="5"/>
    <tableColumn id="6" xr3:uid="{00000000-0010-0000-0300-000006000000}" name="Colonne6" dataDxfId="4"/>
    <tableColumn id="7" xr3:uid="{00000000-0010-0000-0300-000007000000}" name="Colonne7" dataDxfId="3"/>
    <tableColumn id="8" xr3:uid="{00000000-0010-0000-0300-000008000000}" name="Colonne8" dataDxfId="2"/>
    <tableColumn id="9" xr3:uid="{00000000-0010-0000-0300-000009000000}" name="Colonne9" dataDxfId="1"/>
    <tableColumn id="10" xr3:uid="{00000000-0010-0000-0300-00000A000000}" name="Colonne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 /><Relationship Id="rId3" Type="http://schemas.openxmlformats.org/officeDocument/2006/relationships/ctrlProp" Target="../ctrlProps/ctrlProp3.xml" /><Relationship Id="rId7" Type="http://schemas.openxmlformats.org/officeDocument/2006/relationships/table" Target="../tables/table2.xml" /><Relationship Id="rId2" Type="http://schemas.openxmlformats.org/officeDocument/2006/relationships/vmlDrawing" Target="../drawings/vmlDrawing2.vml" /><Relationship Id="rId1" Type="http://schemas.openxmlformats.org/officeDocument/2006/relationships/drawing" Target="../drawings/drawing2.xml" /><Relationship Id="rId6" Type="http://schemas.openxmlformats.org/officeDocument/2006/relationships/table" Target="../tables/table1.xml" /><Relationship Id="rId5" Type="http://schemas.openxmlformats.org/officeDocument/2006/relationships/ctrlProp" Target="../ctrlProps/ctrlProp5.xml" /><Relationship Id="rId4" Type="http://schemas.openxmlformats.org/officeDocument/2006/relationships/ctrlProp" Target="../ctrlProps/ctrlProp4.xml" /><Relationship Id="rId9" Type="http://schemas.openxmlformats.org/officeDocument/2006/relationships/table" Target="../tables/table4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pageSetUpPr fitToPage="1"/>
  </sheetPr>
  <dimension ref="A1:BZ100"/>
  <sheetViews>
    <sheetView showGridLines="0" tabSelected="1" topLeftCell="A22" zoomScale="140" zoomScaleNormal="140" workbookViewId="0">
      <selection activeCell="A40" sqref="A40:C40"/>
    </sheetView>
  </sheetViews>
  <sheetFormatPr defaultColWidth="11.4609375" defaultRowHeight="12.75" x14ac:dyDescent="0.15"/>
  <cols>
    <col min="1" max="1" width="5.66015625" style="357" customWidth="1"/>
    <col min="2" max="2" width="11.59375" style="357" customWidth="1"/>
    <col min="3" max="3" width="20.6328125" style="357" customWidth="1"/>
    <col min="4" max="9" width="5.66015625" style="357" customWidth="1"/>
    <col min="10" max="10" width="5.93359375" style="357" customWidth="1"/>
    <col min="11" max="11" width="3.640625" style="357" customWidth="1"/>
    <col min="12" max="18" width="5.66015625" style="357" customWidth="1"/>
    <col min="19" max="19" width="9.84375" style="357" bestFit="1" customWidth="1"/>
    <col min="20" max="21" width="11.4609375" style="357"/>
    <col min="22" max="22" width="7.68359375" style="357" bestFit="1" customWidth="1"/>
    <col min="23" max="23" width="12.5390625" style="357" bestFit="1" customWidth="1"/>
    <col min="24" max="36" width="13.078125" style="357" bestFit="1" customWidth="1"/>
    <col min="37" max="16384" width="11.4609375" style="357"/>
  </cols>
  <sheetData>
    <row r="1" spans="1:78" s="34" customFormat="1" ht="18" customHeight="1" x14ac:dyDescent="0.2">
      <c r="A1" s="129"/>
      <c r="B1" s="131"/>
      <c r="C1" s="409" t="s">
        <v>202</v>
      </c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365"/>
      <c r="S1" s="132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78" s="34" customFormat="1" x14ac:dyDescent="0.15">
      <c r="A2" s="130"/>
      <c r="B2" s="131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130"/>
      <c r="S2" s="130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</row>
    <row r="3" spans="1:78" s="34" customFormat="1" x14ac:dyDescent="0.15">
      <c r="A3" s="130"/>
      <c r="B3" s="131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4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78" s="34" customFormat="1" ht="14.1" customHeight="1" x14ac:dyDescent="0.15">
      <c r="A4" s="130"/>
      <c r="B4" s="131"/>
      <c r="C4" s="130"/>
      <c r="D4" s="130"/>
      <c r="E4" s="411" t="s">
        <v>38</v>
      </c>
      <c r="F4" s="410"/>
      <c r="G4" s="130"/>
      <c r="H4" s="412">
        <v>44290</v>
      </c>
      <c r="I4" s="413"/>
      <c r="J4" s="130"/>
      <c r="K4" s="135" t="s">
        <v>29</v>
      </c>
      <c r="L4" s="130"/>
      <c r="M4" s="412">
        <f>R13</f>
        <v>44303</v>
      </c>
      <c r="N4" s="413"/>
      <c r="O4" s="414" t="str">
        <f>IF($V$59=TRUE,"Heures à inscrire 80 ","Heures à inscrire 80")</f>
        <v xml:space="preserve">Heures à inscrire 80 </v>
      </c>
      <c r="P4" s="415"/>
      <c r="Q4" s="415"/>
      <c r="R4" s="415"/>
      <c r="S4" s="415"/>
      <c r="T4" s="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78" s="34" customFormat="1" ht="5.25" customHeight="1" x14ac:dyDescent="0.15">
      <c r="A5" s="130"/>
      <c r="B5" s="131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4"/>
      <c r="N5" s="130"/>
      <c r="O5" s="130"/>
      <c r="P5" s="130"/>
      <c r="Q5" s="566"/>
      <c r="R5" s="566"/>
      <c r="S5" s="130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</row>
    <row r="6" spans="1:78" s="34" customFormat="1" ht="14.1" customHeight="1" x14ac:dyDescent="0.15">
      <c r="A6" s="21" t="s">
        <v>46</v>
      </c>
      <c r="B6" s="431" t="s">
        <v>64</v>
      </c>
      <c r="C6" s="432"/>
      <c r="D6" s="432"/>
      <c r="E6" s="440" t="s">
        <v>60</v>
      </c>
      <c r="F6" s="440"/>
      <c r="G6" s="441"/>
      <c r="H6" s="442">
        <f>IF($V$57&lt;1,1,$V$57)</f>
        <v>2</v>
      </c>
      <c r="I6" s="443"/>
      <c r="J6" s="133"/>
      <c r="K6" s="444" t="s">
        <v>61</v>
      </c>
      <c r="L6" s="441"/>
      <c r="M6" s="445">
        <f>HLOOKUP($H$6,$W$60:$AJ$66,6,FALSE)</f>
        <v>31.641949156781251</v>
      </c>
      <c r="N6" s="446"/>
      <c r="O6" s="447" t="s">
        <v>62</v>
      </c>
      <c r="P6" s="434"/>
      <c r="Q6" s="428">
        <v>80</v>
      </c>
      <c r="R6" s="429"/>
      <c r="S6" s="430" t="s">
        <v>66</v>
      </c>
      <c r="T6" s="152"/>
      <c r="U6" s="133"/>
    </row>
    <row r="7" spans="1:78" s="34" customFormat="1" ht="14.1" customHeight="1" x14ac:dyDescent="0.15">
      <c r="A7" s="21"/>
      <c r="B7" s="431" t="s">
        <v>65</v>
      </c>
      <c r="C7" s="432"/>
      <c r="D7" s="432"/>
      <c r="E7" s="432"/>
      <c r="F7" s="432"/>
      <c r="G7" s="432"/>
      <c r="H7" s="432"/>
      <c r="I7" s="136"/>
      <c r="J7" s="136"/>
      <c r="K7" s="136"/>
      <c r="L7" s="133"/>
      <c r="M7" s="133"/>
      <c r="N7" s="137"/>
      <c r="O7" s="433" t="s">
        <v>63</v>
      </c>
      <c r="P7" s="434"/>
      <c r="Q7" s="435">
        <f>IF(U59=TRUE,Q6+S33-S30+4,Q6+S33-S30)</f>
        <v>84</v>
      </c>
      <c r="R7" s="436"/>
      <c r="S7" s="430"/>
      <c r="T7" s="152"/>
      <c r="U7" s="133"/>
    </row>
    <row r="8" spans="1:78" s="34" customFormat="1" ht="3.95" customHeight="1" x14ac:dyDescent="0.15">
      <c r="A8" s="5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5"/>
      <c r="R8" s="130"/>
      <c r="S8" s="130"/>
      <c r="T8" s="133"/>
      <c r="U8" s="133"/>
    </row>
    <row r="9" spans="1:78" s="34" customFormat="1" ht="14.1" customHeight="1" x14ac:dyDescent="0.15">
      <c r="A9" s="397" t="str">
        <f>IF(U59=FALSE,"NON","OUI")</f>
        <v>OUI</v>
      </c>
      <c r="B9" s="437" t="s">
        <v>185</v>
      </c>
      <c r="C9" s="438"/>
      <c r="D9" s="364" t="s">
        <v>39</v>
      </c>
      <c r="E9" s="439"/>
      <c r="F9" s="439"/>
      <c r="G9" s="439"/>
      <c r="H9" s="439"/>
      <c r="I9" s="439"/>
      <c r="J9" s="33"/>
      <c r="K9" s="130"/>
      <c r="L9" s="411" t="s">
        <v>40</v>
      </c>
      <c r="M9" s="410"/>
      <c r="N9" s="439"/>
      <c r="O9" s="439"/>
      <c r="P9" s="439"/>
      <c r="Q9" s="439"/>
      <c r="R9" s="439"/>
      <c r="S9" s="130"/>
      <c r="T9" s="133"/>
      <c r="U9" s="133"/>
    </row>
    <row r="10" spans="1:78" s="34" customFormat="1" ht="7.5" customHeight="1" thickBot="1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3"/>
      <c r="U10" s="133"/>
    </row>
    <row r="11" spans="1:78" s="34" customFormat="1" ht="14.1" customHeight="1" thickTop="1" thickBot="1" x14ac:dyDescent="0.2">
      <c r="A11" s="130"/>
      <c r="B11" s="130"/>
      <c r="C11" s="130"/>
      <c r="D11" s="454" t="s">
        <v>42</v>
      </c>
      <c r="E11" s="455"/>
      <c r="F11" s="455"/>
      <c r="G11" s="455"/>
      <c r="H11" s="455"/>
      <c r="I11" s="455"/>
      <c r="J11" s="456"/>
      <c r="K11" s="130"/>
      <c r="L11" s="454" t="s">
        <v>43</v>
      </c>
      <c r="M11" s="455"/>
      <c r="N11" s="455"/>
      <c r="O11" s="455"/>
      <c r="P11" s="455"/>
      <c r="Q11" s="455"/>
      <c r="R11" s="456"/>
      <c r="S11" s="130"/>
      <c r="T11" s="133"/>
      <c r="U11" s="133"/>
    </row>
    <row r="12" spans="1:78" s="34" customFormat="1" ht="14.1" customHeight="1" thickTop="1" thickBot="1" x14ac:dyDescent="0.2">
      <c r="A12" s="138"/>
      <c r="B12" s="139"/>
      <c r="C12" s="140"/>
      <c r="D12" s="6" t="s">
        <v>10</v>
      </c>
      <c r="E12" s="7" t="s">
        <v>11</v>
      </c>
      <c r="F12" s="7" t="s">
        <v>12</v>
      </c>
      <c r="G12" s="7" t="s">
        <v>12</v>
      </c>
      <c r="H12" s="7" t="s">
        <v>13</v>
      </c>
      <c r="I12" s="7" t="s">
        <v>14</v>
      </c>
      <c r="J12" s="8" t="s">
        <v>15</v>
      </c>
      <c r="K12" s="23"/>
      <c r="L12" s="6" t="s">
        <v>10</v>
      </c>
      <c r="M12" s="7" t="s">
        <v>11</v>
      </c>
      <c r="N12" s="7" t="s">
        <v>12</v>
      </c>
      <c r="O12" s="7" t="s">
        <v>12</v>
      </c>
      <c r="P12" s="7" t="s">
        <v>13</v>
      </c>
      <c r="Q12" s="7" t="s">
        <v>14</v>
      </c>
      <c r="R12" s="9" t="s">
        <v>15</v>
      </c>
      <c r="S12" s="131"/>
      <c r="T12" s="133"/>
      <c r="U12" s="133"/>
    </row>
    <row r="13" spans="1:78" s="34" customFormat="1" ht="14.1" customHeight="1" thickTop="1" thickBot="1" x14ac:dyDescent="0.2">
      <c r="A13" s="399"/>
      <c r="B13" s="457" t="s">
        <v>16</v>
      </c>
      <c r="C13" s="458"/>
      <c r="D13" s="94">
        <f>H4</f>
        <v>44290</v>
      </c>
      <c r="E13" s="95">
        <f>(D13)+1</f>
        <v>44291</v>
      </c>
      <c r="F13" s="95">
        <f t="shared" ref="F13:J13" si="0">(E13)+1</f>
        <v>44292</v>
      </c>
      <c r="G13" s="95">
        <f t="shared" si="0"/>
        <v>44293</v>
      </c>
      <c r="H13" s="95">
        <f t="shared" si="0"/>
        <v>44294</v>
      </c>
      <c r="I13" s="95">
        <f t="shared" si="0"/>
        <v>44295</v>
      </c>
      <c r="J13" s="95">
        <f t="shared" si="0"/>
        <v>44296</v>
      </c>
      <c r="K13" s="24"/>
      <c r="L13" s="96">
        <f>(J13)+1</f>
        <v>44297</v>
      </c>
      <c r="M13" s="96">
        <f>L13+1</f>
        <v>44298</v>
      </c>
      <c r="N13" s="96">
        <f>M13+1</f>
        <v>44299</v>
      </c>
      <c r="O13" s="96">
        <f t="shared" ref="O13:R13" si="1">N13+1</f>
        <v>44300</v>
      </c>
      <c r="P13" s="96">
        <f t="shared" si="1"/>
        <v>44301</v>
      </c>
      <c r="Q13" s="96">
        <f t="shared" si="1"/>
        <v>44302</v>
      </c>
      <c r="R13" s="100">
        <f t="shared" si="1"/>
        <v>44303</v>
      </c>
      <c r="S13" s="131"/>
      <c r="T13" s="133"/>
      <c r="U13" s="133"/>
    </row>
    <row r="14" spans="1:78" s="34" customFormat="1" ht="14.1" customHeight="1" thickTop="1" thickBot="1" x14ac:dyDescent="0.2">
      <c r="A14" s="416"/>
      <c r="B14" s="420" t="s">
        <v>54</v>
      </c>
      <c r="C14" s="421"/>
      <c r="D14" s="50"/>
      <c r="E14" s="50"/>
      <c r="F14" s="50"/>
      <c r="G14" s="50">
        <v>1</v>
      </c>
      <c r="H14" s="50">
        <v>1</v>
      </c>
      <c r="I14" s="50">
        <v>1</v>
      </c>
      <c r="J14" s="51">
        <v>1</v>
      </c>
      <c r="K14" s="112"/>
      <c r="L14" s="60">
        <v>1</v>
      </c>
      <c r="M14" s="50">
        <v>1</v>
      </c>
      <c r="N14" s="50">
        <v>1</v>
      </c>
      <c r="O14" s="50"/>
      <c r="P14" s="50"/>
      <c r="Q14" s="50"/>
      <c r="R14" s="51"/>
      <c r="S14" s="131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</row>
    <row r="15" spans="1:78" s="34" customFormat="1" ht="14.1" customHeight="1" thickTop="1" x14ac:dyDescent="0.15">
      <c r="A15" s="417"/>
      <c r="B15" s="422" t="s">
        <v>188</v>
      </c>
      <c r="C15" s="423"/>
      <c r="D15" s="1"/>
      <c r="E15" s="1"/>
      <c r="F15" s="1"/>
      <c r="G15" s="1">
        <v>12</v>
      </c>
      <c r="H15" s="1">
        <v>12</v>
      </c>
      <c r="I15" s="1">
        <v>12</v>
      </c>
      <c r="J15" s="52">
        <v>12</v>
      </c>
      <c r="K15" s="113"/>
      <c r="L15" s="61">
        <v>12</v>
      </c>
      <c r="M15" s="1">
        <v>12</v>
      </c>
      <c r="N15" s="1">
        <v>12</v>
      </c>
      <c r="O15" s="1"/>
      <c r="P15" s="1"/>
      <c r="Q15" s="1"/>
      <c r="R15" s="52"/>
      <c r="S15" s="72">
        <f>SUM(D15:R15)</f>
        <v>84</v>
      </c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</row>
    <row r="16" spans="1:78" s="34" customFormat="1" ht="14.1" customHeight="1" x14ac:dyDescent="0.15">
      <c r="A16" s="417"/>
      <c r="B16" s="422" t="s">
        <v>0</v>
      </c>
      <c r="C16" s="423"/>
      <c r="D16" s="37">
        <f>SUM(D15,D22,D27,D30,D36)-D18+D33</f>
        <v>0</v>
      </c>
      <c r="E16" s="37">
        <f>SUM(E15,E22,E27,E30,E36)-E18+E33</f>
        <v>0</v>
      </c>
      <c r="F16" s="37">
        <f t="shared" ref="F16:O16" si="2">SUM(F15,F22,F27,F30,F36)-F18+F33</f>
        <v>0</v>
      </c>
      <c r="G16" s="37">
        <f t="shared" si="2"/>
        <v>12</v>
      </c>
      <c r="H16" s="37">
        <f t="shared" si="2"/>
        <v>12</v>
      </c>
      <c r="I16" s="37">
        <f t="shared" si="2"/>
        <v>12</v>
      </c>
      <c r="J16" s="37">
        <f t="shared" si="2"/>
        <v>12</v>
      </c>
      <c r="K16" s="16"/>
      <c r="L16" s="37">
        <f t="shared" si="2"/>
        <v>0</v>
      </c>
      <c r="M16" s="37">
        <f t="shared" si="2"/>
        <v>12</v>
      </c>
      <c r="N16" s="37">
        <f t="shared" si="2"/>
        <v>15</v>
      </c>
      <c r="O16" s="37">
        <f t="shared" si="2"/>
        <v>0</v>
      </c>
      <c r="P16" s="37">
        <f>SUM(P15,P22,P27,P30,P36)-P18+P33</f>
        <v>0</v>
      </c>
      <c r="Q16" s="37">
        <f t="shared" ref="Q16:R16" si="3">SUM(Q15,Q22,Q27,Q30,Q36)-Q18+Q33</f>
        <v>0</v>
      </c>
      <c r="R16" s="37">
        <f t="shared" si="3"/>
        <v>0</v>
      </c>
      <c r="S16" s="38">
        <f>SUM(D16:R16)</f>
        <v>75</v>
      </c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</row>
    <row r="17" spans="1:78" s="34" customFormat="1" ht="3" customHeight="1" x14ac:dyDescent="0.15">
      <c r="A17" s="417"/>
      <c r="B17" s="42"/>
      <c r="C17" s="84"/>
      <c r="D17" s="43"/>
      <c r="E17" s="43"/>
      <c r="F17" s="43"/>
      <c r="G17" s="43"/>
      <c r="H17" s="43"/>
      <c r="I17" s="43"/>
      <c r="J17" s="49"/>
      <c r="K17" s="41"/>
      <c r="L17" s="46"/>
      <c r="M17" s="43"/>
      <c r="N17" s="43"/>
      <c r="O17" s="43"/>
      <c r="P17" s="43"/>
      <c r="Q17" s="43"/>
      <c r="R17" s="49"/>
      <c r="S17" s="7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</row>
    <row r="18" spans="1:78" s="34" customFormat="1" ht="14.1" customHeight="1" x14ac:dyDescent="0.15">
      <c r="A18" s="417"/>
      <c r="B18" s="424" t="s">
        <v>48</v>
      </c>
      <c r="C18" s="10" t="s">
        <v>8</v>
      </c>
      <c r="D18" s="1"/>
      <c r="E18" s="1"/>
      <c r="F18" s="1"/>
      <c r="G18" s="1"/>
      <c r="H18" s="1"/>
      <c r="I18" s="1"/>
      <c r="J18" s="52"/>
      <c r="K18" s="114"/>
      <c r="L18" s="401">
        <v>12</v>
      </c>
      <c r="M18" s="1"/>
      <c r="N18" s="1"/>
      <c r="O18" s="1"/>
      <c r="P18" s="1"/>
      <c r="Q18" s="1"/>
      <c r="R18" s="52"/>
      <c r="S18" s="39">
        <f>SUM(D18:R18)</f>
        <v>12</v>
      </c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</row>
    <row r="19" spans="1:78" s="34" customFormat="1" ht="14.1" customHeight="1" x14ac:dyDescent="0.15">
      <c r="A19" s="417"/>
      <c r="B19" s="425"/>
      <c r="C19" s="10" t="s">
        <v>2</v>
      </c>
      <c r="D19" s="35"/>
      <c r="E19" s="35"/>
      <c r="F19" s="35"/>
      <c r="G19" s="35"/>
      <c r="H19" s="35"/>
      <c r="I19" s="35"/>
      <c r="J19" s="53"/>
      <c r="K19" s="115"/>
      <c r="L19" s="402" t="s">
        <v>201</v>
      </c>
      <c r="M19" s="35"/>
      <c r="N19" s="35"/>
      <c r="O19" s="35"/>
      <c r="P19" s="35"/>
      <c r="Q19" s="35"/>
      <c r="R19" s="53"/>
      <c r="S19" s="31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</row>
    <row r="20" spans="1:78" s="34" customFormat="1" ht="14.1" customHeight="1" x14ac:dyDescent="0.15">
      <c r="A20" s="417"/>
      <c r="B20" s="422" t="s">
        <v>1</v>
      </c>
      <c r="C20" s="423"/>
      <c r="D20" s="70">
        <f t="shared" ref="D20:J20" si="4">SUM(D18)</f>
        <v>0</v>
      </c>
      <c r="E20" s="70">
        <f t="shared" si="4"/>
        <v>0</v>
      </c>
      <c r="F20" s="70">
        <f t="shared" si="4"/>
        <v>0</v>
      </c>
      <c r="G20" s="70">
        <f t="shared" si="4"/>
        <v>0</v>
      </c>
      <c r="H20" s="70">
        <f t="shared" si="4"/>
        <v>0</v>
      </c>
      <c r="I20" s="70">
        <f t="shared" si="4"/>
        <v>0</v>
      </c>
      <c r="J20" s="71">
        <f t="shared" si="4"/>
        <v>0</v>
      </c>
      <c r="K20" s="16"/>
      <c r="L20" s="62">
        <f t="shared" ref="L20:R20" si="5">SUM(L18)</f>
        <v>12</v>
      </c>
      <c r="M20" s="70">
        <f t="shared" si="5"/>
        <v>0</v>
      </c>
      <c r="N20" s="70">
        <f t="shared" si="5"/>
        <v>0</v>
      </c>
      <c r="O20" s="70">
        <f t="shared" si="5"/>
        <v>0</v>
      </c>
      <c r="P20" s="70">
        <f t="shared" si="5"/>
        <v>0</v>
      </c>
      <c r="Q20" s="70">
        <f t="shared" si="5"/>
        <v>0</v>
      </c>
      <c r="R20" s="71">
        <f t="shared" si="5"/>
        <v>0</v>
      </c>
      <c r="S20" s="16">
        <f>SUM(D20:R20)</f>
        <v>12</v>
      </c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</row>
    <row r="21" spans="1:78" s="34" customFormat="1" ht="3" customHeight="1" x14ac:dyDescent="0.15">
      <c r="A21" s="417"/>
      <c r="B21" s="11"/>
      <c r="C21" s="12"/>
      <c r="D21" s="13"/>
      <c r="E21" s="13"/>
      <c r="F21" s="13"/>
      <c r="G21" s="13"/>
      <c r="H21" s="13"/>
      <c r="I21" s="13"/>
      <c r="J21" s="54"/>
      <c r="K21" s="69"/>
      <c r="L21" s="63"/>
      <c r="M21" s="13"/>
      <c r="N21" s="13"/>
      <c r="O21" s="13"/>
      <c r="P21" s="13"/>
      <c r="Q21" s="13"/>
      <c r="R21" s="54"/>
      <c r="S21" s="85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</row>
    <row r="22" spans="1:78" s="34" customFormat="1" ht="14.1" customHeight="1" x14ac:dyDescent="0.15">
      <c r="A22" s="417"/>
      <c r="B22" s="424" t="s">
        <v>56</v>
      </c>
      <c r="C22" s="22" t="s">
        <v>28</v>
      </c>
      <c r="D22" s="1"/>
      <c r="E22" s="1"/>
      <c r="F22" s="1"/>
      <c r="G22" s="1"/>
      <c r="H22" s="1"/>
      <c r="I22" s="1"/>
      <c r="J22" s="102"/>
      <c r="K22" s="114"/>
      <c r="L22" s="103"/>
      <c r="M22" s="1"/>
      <c r="N22" s="1">
        <v>3</v>
      </c>
      <c r="O22" s="1"/>
      <c r="P22" s="1"/>
      <c r="Q22" s="1"/>
      <c r="R22" s="52"/>
      <c r="S22" s="16">
        <f>SUM(D22:R22)</f>
        <v>3</v>
      </c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</row>
    <row r="23" spans="1:78" s="34" customFormat="1" ht="14.1" customHeight="1" x14ac:dyDescent="0.15">
      <c r="A23" s="417"/>
      <c r="B23" s="426"/>
      <c r="C23" s="104" t="s">
        <v>57</v>
      </c>
      <c r="D23" s="1"/>
      <c r="E23" s="1"/>
      <c r="F23" s="1"/>
      <c r="G23" s="1"/>
      <c r="H23" s="1"/>
      <c r="I23" s="1"/>
      <c r="J23" s="102"/>
      <c r="K23" s="114"/>
      <c r="L23" s="103"/>
      <c r="M23" s="1"/>
      <c r="N23" s="1"/>
      <c r="O23" s="1"/>
      <c r="P23" s="1"/>
      <c r="Q23" s="1"/>
      <c r="R23" s="52"/>
      <c r="S23" s="15">
        <f>SUM(D23:R23)</f>
        <v>0</v>
      </c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</row>
    <row r="24" spans="1:78" s="34" customFormat="1" ht="14.1" customHeight="1" x14ac:dyDescent="0.15">
      <c r="A24" s="417"/>
      <c r="B24" s="427"/>
      <c r="C24" s="22" t="s">
        <v>30</v>
      </c>
      <c r="D24" s="101">
        <f>SUM(D22:D23)*1.5</f>
        <v>0</v>
      </c>
      <c r="E24" s="101">
        <f t="shared" ref="E24:J24" si="6">SUM(E22:E23)*1.5</f>
        <v>0</v>
      </c>
      <c r="F24" s="101">
        <f t="shared" si="6"/>
        <v>0</v>
      </c>
      <c r="G24" s="101">
        <f t="shared" si="6"/>
        <v>0</v>
      </c>
      <c r="H24" s="101">
        <f t="shared" si="6"/>
        <v>0</v>
      </c>
      <c r="I24" s="101">
        <f t="shared" si="6"/>
        <v>0</v>
      </c>
      <c r="J24" s="101">
        <f t="shared" si="6"/>
        <v>0</v>
      </c>
      <c r="K24" s="18"/>
      <c r="L24" s="124">
        <f>SUM(L22:L23)*1.5</f>
        <v>0</v>
      </c>
      <c r="M24" s="70">
        <f t="shared" ref="M24:R24" si="7">SUM(M22:M23)*1.5</f>
        <v>0</v>
      </c>
      <c r="N24" s="125">
        <f t="shared" si="7"/>
        <v>4.5</v>
      </c>
      <c r="O24" s="70">
        <f t="shared" si="7"/>
        <v>0</v>
      </c>
      <c r="P24" s="125">
        <f t="shared" si="7"/>
        <v>0</v>
      </c>
      <c r="Q24" s="70">
        <f t="shared" si="7"/>
        <v>0</v>
      </c>
      <c r="R24" s="126">
        <f t="shared" si="7"/>
        <v>0</v>
      </c>
      <c r="S24" s="14">
        <f>SUM(D24:R24)</f>
        <v>4.5</v>
      </c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</row>
    <row r="25" spans="1:78" s="34" customFormat="1" ht="3" customHeight="1" x14ac:dyDescent="0.15">
      <c r="A25" s="417"/>
      <c r="B25" s="86"/>
      <c r="C25" s="87"/>
      <c r="D25" s="47"/>
      <c r="E25" s="47"/>
      <c r="F25" s="47"/>
      <c r="G25" s="47"/>
      <c r="H25" s="47"/>
      <c r="I25" s="47"/>
      <c r="J25" s="56"/>
      <c r="K25" s="44"/>
      <c r="L25" s="46"/>
      <c r="M25" s="47"/>
      <c r="N25" s="47"/>
      <c r="O25" s="47"/>
      <c r="P25" s="47"/>
      <c r="Q25" s="47"/>
      <c r="R25" s="56"/>
      <c r="S25" s="44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</row>
    <row r="26" spans="1:78" s="34" customFormat="1" ht="14.1" customHeight="1" x14ac:dyDescent="0.15">
      <c r="A26" s="417"/>
      <c r="B26" s="448" t="s">
        <v>198</v>
      </c>
      <c r="C26" s="27" t="s">
        <v>41</v>
      </c>
      <c r="D26" s="19"/>
      <c r="E26" s="19"/>
      <c r="F26" s="19"/>
      <c r="G26" s="19"/>
      <c r="H26" s="19"/>
      <c r="I26" s="19"/>
      <c r="J26" s="20"/>
      <c r="K26" s="116"/>
      <c r="L26" s="65"/>
      <c r="M26" s="19"/>
      <c r="N26" s="19"/>
      <c r="O26" s="19"/>
      <c r="P26" s="19"/>
      <c r="Q26" s="19"/>
      <c r="R26" s="20"/>
      <c r="S26" s="352">
        <f>SUM(D26:R26)</f>
        <v>0</v>
      </c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</row>
    <row r="27" spans="1:78" s="34" customFormat="1" ht="14.1" customHeight="1" x14ac:dyDescent="0.15">
      <c r="A27" s="417"/>
      <c r="B27" s="448"/>
      <c r="C27" s="368" t="str">
        <f>IF(V59=FALSE,"Durée réel (max 3, le surplus en haut)","Durée réel (max 4, le surplus en haut)"  )</f>
        <v>Durée réel (max 4, le surplus en haut)</v>
      </c>
      <c r="D27" s="2"/>
      <c r="E27" s="2"/>
      <c r="F27" s="2"/>
      <c r="G27" s="2"/>
      <c r="H27" s="2"/>
      <c r="I27" s="2"/>
      <c r="J27" s="55"/>
      <c r="K27" s="114"/>
      <c r="L27" s="64"/>
      <c r="M27" s="2"/>
      <c r="N27" s="2"/>
      <c r="O27" s="2"/>
      <c r="P27" s="2"/>
      <c r="Q27" s="2"/>
      <c r="R27" s="55"/>
      <c r="S27" s="127">
        <f>SUM(D27:R27)</f>
        <v>0</v>
      </c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</row>
    <row r="28" spans="1:78" s="34" customFormat="1" ht="14.1" customHeight="1" x14ac:dyDescent="0.15">
      <c r="A28" s="417"/>
      <c r="B28" s="448"/>
      <c r="C28" s="22" t="s">
        <v>52</v>
      </c>
      <c r="D28" s="45">
        <f t="shared" ref="D28:J28" si="8">IF($V$59=TRUE,SUM(D26)*6,SUM(D26)*3)</f>
        <v>0</v>
      </c>
      <c r="E28" s="45">
        <f t="shared" si="8"/>
        <v>0</v>
      </c>
      <c r="F28" s="45">
        <f t="shared" si="8"/>
        <v>0</v>
      </c>
      <c r="G28" s="45">
        <f t="shared" si="8"/>
        <v>0</v>
      </c>
      <c r="H28" s="45">
        <f t="shared" si="8"/>
        <v>0</v>
      </c>
      <c r="I28" s="45">
        <f t="shared" si="8"/>
        <v>0</v>
      </c>
      <c r="J28" s="45">
        <f t="shared" si="8"/>
        <v>0</v>
      </c>
      <c r="K28" s="18"/>
      <c r="L28" s="122">
        <f t="shared" ref="L28:R28" si="9">IF($V$59=TRUE,SUM(J26)*6,SUM(L26)*3)</f>
        <v>0</v>
      </c>
      <c r="M28" s="70">
        <f t="shared" si="9"/>
        <v>0</v>
      </c>
      <c r="N28" s="70">
        <f t="shared" si="9"/>
        <v>0</v>
      </c>
      <c r="O28" s="70">
        <f t="shared" si="9"/>
        <v>0</v>
      </c>
      <c r="P28" s="70">
        <f t="shared" si="9"/>
        <v>0</v>
      </c>
      <c r="Q28" s="70">
        <f t="shared" si="9"/>
        <v>0</v>
      </c>
      <c r="R28" s="123">
        <f t="shared" si="9"/>
        <v>0</v>
      </c>
      <c r="S28" s="128">
        <f t="shared" ref="S28:S30" si="10">SUM(D28:R28)</f>
        <v>0</v>
      </c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</row>
    <row r="29" spans="1:78" s="34" customFormat="1" ht="3" customHeight="1" x14ac:dyDescent="0.15">
      <c r="A29" s="418"/>
      <c r="B29" s="88"/>
      <c r="C29" s="89"/>
      <c r="D29" s="48"/>
      <c r="E29" s="48"/>
      <c r="F29" s="48"/>
      <c r="G29" s="48"/>
      <c r="H29" s="48"/>
      <c r="I29" s="48"/>
      <c r="J29" s="93"/>
      <c r="K29" s="44"/>
      <c r="L29" s="118"/>
      <c r="M29" s="48"/>
      <c r="N29" s="48"/>
      <c r="O29" s="48"/>
      <c r="P29" s="48"/>
      <c r="Q29" s="48"/>
      <c r="R29" s="57"/>
      <c r="S29" s="44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</row>
    <row r="30" spans="1:78" s="34" customFormat="1" ht="14.1" customHeight="1" x14ac:dyDescent="0.15">
      <c r="A30" s="417"/>
      <c r="B30" s="449" t="s">
        <v>186</v>
      </c>
      <c r="C30" s="40" t="s">
        <v>53</v>
      </c>
      <c r="D30" s="36"/>
      <c r="E30" s="36"/>
      <c r="F30" s="36"/>
      <c r="G30" s="36"/>
      <c r="H30" s="36"/>
      <c r="I30" s="36"/>
      <c r="J30" s="59"/>
      <c r="K30" s="116"/>
      <c r="L30" s="68"/>
      <c r="M30" s="36"/>
      <c r="N30" s="36"/>
      <c r="O30" s="36"/>
      <c r="P30" s="36"/>
      <c r="Q30" s="36"/>
      <c r="R30" s="59"/>
      <c r="S30" s="18">
        <f t="shared" si="10"/>
        <v>0</v>
      </c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</row>
    <row r="31" spans="1:78" s="34" customFormat="1" ht="14.1" customHeight="1" x14ac:dyDescent="0.15">
      <c r="A31" s="417"/>
      <c r="B31" s="450"/>
      <c r="C31" s="22" t="str">
        <f>IF(V59=TRUE,"Solde payable (min 4 hrs)","Solde payable (min 3 hrs)")</f>
        <v>Solde payable (min 4 hrs)</v>
      </c>
      <c r="D31" s="70" t="str">
        <f>IF(IF(D30&gt;1&lt;0,4,D30),IF(D30&gt;4,D30,4*1),"")</f>
        <v/>
      </c>
      <c r="E31" s="70" t="str">
        <f t="shared" ref="E31:R31" si="11">IF(IF(E30&gt;1&lt;0,4,E30),IF(E30&gt;4,E30,4*1),"")</f>
        <v/>
      </c>
      <c r="F31" s="70" t="str">
        <f t="shared" si="11"/>
        <v/>
      </c>
      <c r="G31" s="70" t="str">
        <f t="shared" si="11"/>
        <v/>
      </c>
      <c r="H31" s="70" t="str">
        <f t="shared" si="11"/>
        <v/>
      </c>
      <c r="I31" s="70" t="str">
        <f t="shared" si="11"/>
        <v/>
      </c>
      <c r="J31" s="70" t="str">
        <f t="shared" si="11"/>
        <v/>
      </c>
      <c r="K31" s="16"/>
      <c r="L31" s="70" t="str">
        <f t="shared" si="11"/>
        <v/>
      </c>
      <c r="M31" s="70" t="str">
        <f t="shared" si="11"/>
        <v/>
      </c>
      <c r="N31" s="70" t="str">
        <f t="shared" si="11"/>
        <v/>
      </c>
      <c r="O31" s="70" t="str">
        <f t="shared" si="11"/>
        <v/>
      </c>
      <c r="P31" s="70" t="str">
        <f t="shared" si="11"/>
        <v/>
      </c>
      <c r="Q31" s="70" t="str">
        <f t="shared" si="11"/>
        <v/>
      </c>
      <c r="R31" s="70" t="str">
        <f t="shared" si="11"/>
        <v/>
      </c>
      <c r="S31" s="351">
        <f>SUMIF(D31:R31,"&gt;=0")</f>
        <v>0</v>
      </c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</row>
    <row r="32" spans="1:78" s="34" customFormat="1" ht="3" customHeight="1" x14ac:dyDescent="0.15">
      <c r="A32" s="417"/>
      <c r="B32" s="105"/>
      <c r="C32" s="106"/>
      <c r="D32" s="48"/>
      <c r="E32" s="48"/>
      <c r="F32" s="48"/>
      <c r="G32" s="48"/>
      <c r="H32" s="48"/>
      <c r="I32" s="48"/>
      <c r="J32" s="57"/>
      <c r="K32" s="44"/>
      <c r="L32" s="66"/>
      <c r="M32" s="48"/>
      <c r="N32" s="48"/>
      <c r="O32" s="48"/>
      <c r="P32" s="48"/>
      <c r="Q32" s="48"/>
      <c r="R32" s="57"/>
      <c r="S32" s="44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</row>
    <row r="33" spans="1:78" s="34" customFormat="1" ht="14.1" customHeight="1" x14ac:dyDescent="0.15">
      <c r="A33" s="417"/>
      <c r="B33" s="451" t="s">
        <v>55</v>
      </c>
      <c r="C33" s="423"/>
      <c r="D33" s="109"/>
      <c r="E33" s="3"/>
      <c r="F33" s="3"/>
      <c r="G33" s="3"/>
      <c r="H33" s="3"/>
      <c r="I33" s="3"/>
      <c r="J33" s="58"/>
      <c r="K33" s="116"/>
      <c r="L33" s="67"/>
      <c r="M33" s="3"/>
      <c r="N33" s="3"/>
      <c r="O33" s="3"/>
      <c r="P33" s="3"/>
      <c r="Q33" s="3"/>
      <c r="R33" s="58"/>
      <c r="S33" s="111">
        <f>SUM(D33:R33)</f>
        <v>0</v>
      </c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</row>
    <row r="34" spans="1:78" s="34" customFormat="1" ht="3.95" customHeight="1" x14ac:dyDescent="0.15">
      <c r="A34" s="417"/>
      <c r="B34" s="107"/>
      <c r="C34" s="108"/>
      <c r="D34" s="90"/>
      <c r="E34" s="90"/>
      <c r="F34" s="90"/>
      <c r="G34" s="90"/>
      <c r="H34" s="90"/>
      <c r="I34" s="90"/>
      <c r="J34" s="92"/>
      <c r="K34" s="119"/>
      <c r="L34" s="91"/>
      <c r="M34" s="90"/>
      <c r="N34" s="90"/>
      <c r="O34" s="90"/>
      <c r="P34" s="90"/>
      <c r="Q34" s="90"/>
      <c r="R34" s="121"/>
      <c r="S34" s="120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</row>
    <row r="35" spans="1:78" s="34" customFormat="1" ht="14.1" customHeight="1" x14ac:dyDescent="0.15">
      <c r="A35" s="417"/>
      <c r="B35" s="452" t="s">
        <v>9</v>
      </c>
      <c r="C35" s="453"/>
      <c r="D35" s="1"/>
      <c r="E35" s="1"/>
      <c r="F35" s="1"/>
      <c r="G35" s="1"/>
      <c r="H35" s="1"/>
      <c r="I35" s="1"/>
      <c r="J35" s="52"/>
      <c r="K35" s="116"/>
      <c r="L35" s="61"/>
      <c r="M35" s="1"/>
      <c r="N35" s="1"/>
      <c r="O35" s="1"/>
      <c r="P35" s="1"/>
      <c r="Q35" s="1"/>
      <c r="R35" s="52"/>
      <c r="S35" s="14">
        <f>SUM(D35:R35)</f>
        <v>0</v>
      </c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</row>
    <row r="36" spans="1:78" s="34" customFormat="1" ht="14.1" customHeight="1" x14ac:dyDescent="0.15">
      <c r="A36" s="417"/>
      <c r="B36" s="452" t="s">
        <v>59</v>
      </c>
      <c r="C36" s="453"/>
      <c r="D36" s="2"/>
      <c r="E36" s="2"/>
      <c r="F36" s="2"/>
      <c r="G36" s="2"/>
      <c r="H36" s="2"/>
      <c r="I36" s="2"/>
      <c r="J36" s="55"/>
      <c r="K36" s="114"/>
      <c r="L36" s="64"/>
      <c r="M36" s="2"/>
      <c r="N36" s="2"/>
      <c r="O36" s="2"/>
      <c r="P36" s="2"/>
      <c r="Q36" s="2"/>
      <c r="R36" s="55"/>
      <c r="S36" s="16">
        <f>SUM(D36:R36)</f>
        <v>0</v>
      </c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</row>
    <row r="37" spans="1:78" s="34" customFormat="1" ht="14.1" customHeight="1" x14ac:dyDescent="0.15">
      <c r="A37" s="417"/>
      <c r="B37" s="452"/>
      <c r="C37" s="453"/>
      <c r="D37" s="2"/>
      <c r="E37" s="2"/>
      <c r="F37" s="2"/>
      <c r="G37" s="2"/>
      <c r="H37" s="2"/>
      <c r="I37" s="2"/>
      <c r="J37" s="55"/>
      <c r="K37" s="117"/>
      <c r="L37" s="64"/>
      <c r="M37" s="2"/>
      <c r="N37" s="2"/>
      <c r="O37" s="2"/>
      <c r="P37" s="2"/>
      <c r="Q37" s="2"/>
      <c r="R37" s="55"/>
      <c r="S37" s="16">
        <f>SUM(D37:R37)</f>
        <v>0</v>
      </c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</row>
    <row r="38" spans="1:78" s="34" customFormat="1" ht="3.95" customHeight="1" thickBot="1" x14ac:dyDescent="0.2">
      <c r="A38" s="419"/>
      <c r="B38" s="74"/>
      <c r="C38" s="75"/>
      <c r="D38" s="76"/>
      <c r="E38" s="76"/>
      <c r="F38" s="76"/>
      <c r="G38" s="76"/>
      <c r="H38" s="76"/>
      <c r="I38" s="76"/>
      <c r="J38" s="77"/>
      <c r="K38" s="78"/>
      <c r="L38" s="79"/>
      <c r="M38" s="76"/>
      <c r="N38" s="76"/>
      <c r="O38" s="76"/>
      <c r="P38" s="76"/>
      <c r="Q38" s="76"/>
      <c r="R38" s="77"/>
      <c r="S38" s="80"/>
      <c r="T38" s="15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</row>
    <row r="39" spans="1:78" s="34" customFormat="1" ht="14.1" customHeight="1" thickTop="1" x14ac:dyDescent="0.15">
      <c r="A39" s="141"/>
      <c r="B39" s="142"/>
      <c r="C39" s="142"/>
      <c r="D39" s="143"/>
      <c r="E39" s="142"/>
      <c r="F39" s="143"/>
      <c r="G39" s="143"/>
      <c r="H39" s="143"/>
      <c r="I39" s="143"/>
      <c r="J39" s="142"/>
      <c r="K39" s="142"/>
      <c r="L39" s="143"/>
      <c r="M39" s="143"/>
      <c r="N39" s="143"/>
      <c r="O39" s="143"/>
      <c r="P39" s="144"/>
      <c r="Q39" s="142"/>
      <c r="R39" s="142"/>
      <c r="S39" s="142"/>
      <c r="T39" s="154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</row>
    <row r="40" spans="1:78" s="34" customFormat="1" ht="14.1" customHeight="1" thickBot="1" x14ac:dyDescent="0.2">
      <c r="A40" s="459" t="s">
        <v>187</v>
      </c>
      <c r="B40" s="459"/>
      <c r="C40" s="459"/>
      <c r="D40" s="465">
        <f>IF(IF(S16&gt;=Q6,S16,Q6)-Q6-S22-S27&lt;=0,IF(S16&lt;=Q6,S16,Q6)+IF(S16&gt;=Q6,S16,Q6)-Q6-S22-S27,Q6)</f>
        <v>72</v>
      </c>
      <c r="E40" s="466"/>
      <c r="F40" s="353"/>
      <c r="G40" s="400"/>
      <c r="H40" s="357"/>
      <c r="I40" s="130"/>
      <c r="J40" s="467" t="s">
        <v>37</v>
      </c>
      <c r="K40" s="467"/>
      <c r="L40" s="467"/>
      <c r="M40" s="467"/>
      <c r="N40" s="467"/>
      <c r="O40" s="467"/>
      <c r="P40" s="467"/>
      <c r="Q40" s="467"/>
      <c r="R40" s="467"/>
      <c r="S40" s="467"/>
      <c r="T40" s="154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</row>
    <row r="41" spans="1:78" s="34" customFormat="1" ht="14.1" customHeight="1" thickTop="1" thickBot="1" x14ac:dyDescent="0.2">
      <c r="A41" s="459" t="s">
        <v>19</v>
      </c>
      <c r="B41" s="459"/>
      <c r="C41" s="459"/>
      <c r="D41" s="468">
        <f>SUM(S22)</f>
        <v>3</v>
      </c>
      <c r="E41" s="469"/>
      <c r="F41" s="354"/>
      <c r="G41" s="470">
        <f>S16</f>
        <v>75</v>
      </c>
      <c r="H41" s="471"/>
      <c r="I41" s="363"/>
      <c r="J41" s="472" t="s">
        <v>36</v>
      </c>
      <c r="K41" s="472"/>
      <c r="L41" s="472"/>
      <c r="M41" s="472"/>
      <c r="N41" s="472"/>
      <c r="O41" s="472"/>
      <c r="P41" s="472"/>
      <c r="Q41" s="472"/>
      <c r="R41" s="472"/>
      <c r="S41" s="472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</row>
    <row r="42" spans="1:78" s="34" customFormat="1" ht="14.1" customHeight="1" thickTop="1" thickBot="1" x14ac:dyDescent="0.2">
      <c r="A42" s="459" t="s">
        <v>17</v>
      </c>
      <c r="B42" s="459"/>
      <c r="C42" s="459"/>
      <c r="D42" s="473">
        <f>IF(V59=FALSE,IF(S16&gt;=Q7,S16,Q7)-Q7-S22,IF(S16&gt;=Q7,S16,Q7)-Q7-S22-S27)</f>
        <v>-3</v>
      </c>
      <c r="E42" s="474"/>
      <c r="F42" s="145"/>
      <c r="G42" s="475">
        <f>IF(AND(V59=TRUE,Q6&gt;80),Q6,IF(D40+D43&gt;80,80,D40+D43))</f>
        <v>72</v>
      </c>
      <c r="H42" s="476"/>
      <c r="I42" s="363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</row>
    <row r="43" spans="1:78" s="34" customFormat="1" ht="14.1" customHeight="1" thickTop="1" x14ac:dyDescent="0.15">
      <c r="A43" s="459" t="s">
        <v>31</v>
      </c>
      <c r="B43" s="459"/>
      <c r="C43" s="460"/>
      <c r="D43" s="461">
        <f>SUM(S27+S30)</f>
        <v>0</v>
      </c>
      <c r="E43" s="462"/>
      <c r="F43" s="363"/>
      <c r="G43" s="355"/>
      <c r="H43" s="355"/>
      <c r="I43" s="463"/>
      <c r="J43" s="464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</row>
    <row r="44" spans="1:78" s="34" customFormat="1" ht="14.1" customHeight="1" x14ac:dyDescent="0.15">
      <c r="A44" s="459" t="s">
        <v>171</v>
      </c>
      <c r="B44" s="459"/>
      <c r="C44" s="459"/>
      <c r="D44" s="483">
        <f>S26</f>
        <v>0</v>
      </c>
      <c r="E44" s="483"/>
      <c r="F44" s="484" t="str">
        <f>IF(V59=FALSE,"Mult. par 3","Mult. par 6")</f>
        <v>Mult. par 6</v>
      </c>
      <c r="G44" s="485"/>
      <c r="H44" s="354"/>
      <c r="I44" s="363"/>
      <c r="J44" s="133"/>
      <c r="K44" s="133"/>
      <c r="L44" s="133"/>
      <c r="M44" s="133"/>
      <c r="N44" s="133"/>
      <c r="O44" s="133"/>
      <c r="P44" s="133"/>
      <c r="Q44" s="133"/>
      <c r="R44" s="464"/>
      <c r="S44" s="464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</row>
    <row r="45" spans="1:78" s="34" customFormat="1" ht="14.1" customHeight="1" x14ac:dyDescent="0.15">
      <c r="A45" s="459" t="s">
        <v>181</v>
      </c>
      <c r="B45" s="459"/>
      <c r="C45" s="459"/>
      <c r="D45" s="480">
        <f>S35</f>
        <v>0</v>
      </c>
      <c r="E45" s="480"/>
      <c r="F45" s="369"/>
      <c r="G45" s="369"/>
      <c r="H45" s="354"/>
      <c r="I45" s="363"/>
      <c r="J45" s="146"/>
      <c r="K45" s="481" t="s">
        <v>50</v>
      </c>
      <c r="L45" s="481"/>
      <c r="M45" s="481"/>
      <c r="N45" s="481"/>
      <c r="O45" s="481"/>
      <c r="P45" s="481"/>
      <c r="Q45" s="146"/>
      <c r="R45" s="481" t="s">
        <v>4</v>
      </c>
      <c r="S45" s="481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</row>
    <row r="46" spans="1:78" s="34" customFormat="1" ht="14.1" customHeight="1" x14ac:dyDescent="0.15">
      <c r="A46" s="477" t="s">
        <v>182</v>
      </c>
      <c r="B46" s="477"/>
      <c r="C46" s="477"/>
      <c r="D46" s="468">
        <f>SUM(S23)</f>
        <v>0</v>
      </c>
      <c r="E46" s="469"/>
      <c r="F46" s="363"/>
      <c r="G46" s="363"/>
      <c r="H46" s="363"/>
      <c r="I46" s="363"/>
      <c r="J46" s="482"/>
      <c r="K46" s="482"/>
      <c r="L46" s="482"/>
      <c r="M46" s="482"/>
      <c r="N46" s="482"/>
      <c r="O46" s="482"/>
      <c r="P46" s="482"/>
      <c r="Q46" s="482"/>
      <c r="R46" s="464"/>
      <c r="S46" s="464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</row>
    <row r="47" spans="1:78" s="34" customFormat="1" ht="14.1" customHeight="1" x14ac:dyDescent="0.15">
      <c r="A47" s="477" t="s">
        <v>184</v>
      </c>
      <c r="B47" s="477"/>
      <c r="C47" s="477"/>
      <c r="D47" s="468">
        <f>V60-(2080*V57)</f>
        <v>0</v>
      </c>
      <c r="E47" s="469"/>
      <c r="F47" s="363"/>
      <c r="G47" s="147"/>
      <c r="H47" s="147"/>
      <c r="I47" s="363"/>
      <c r="J47" s="363"/>
      <c r="K47" s="363"/>
      <c r="L47" s="363"/>
      <c r="M47" s="148"/>
      <c r="N47" s="148"/>
      <c r="O47" s="366"/>
      <c r="P47" s="366"/>
      <c r="Q47" s="366"/>
      <c r="R47" s="366"/>
      <c r="S47" s="366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</row>
    <row r="48" spans="1:78" s="34" customFormat="1" ht="14.1" customHeight="1" x14ac:dyDescent="0.15">
      <c r="A48" s="367"/>
      <c r="B48" s="367"/>
      <c r="C48" s="367"/>
      <c r="F48" s="363"/>
      <c r="G48" s="478" t="s">
        <v>51</v>
      </c>
      <c r="H48" s="478"/>
      <c r="I48" s="478"/>
      <c r="J48" s="33"/>
      <c r="K48" s="479" t="s">
        <v>18</v>
      </c>
      <c r="L48" s="479"/>
      <c r="M48" s="479"/>
      <c r="N48" s="479"/>
      <c r="O48" s="479"/>
      <c r="P48" s="479"/>
      <c r="Q48" s="33"/>
      <c r="R48" s="150"/>
      <c r="S48" s="150" t="s">
        <v>4</v>
      </c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</row>
    <row r="49" spans="1:36" s="34" customFormat="1" ht="14.1" customHeight="1" x14ac:dyDescent="0.15">
      <c r="A49" s="367"/>
      <c r="B49" s="367"/>
      <c r="C49" s="367"/>
      <c r="F49" s="363"/>
      <c r="G49" s="363"/>
      <c r="H49" s="363"/>
      <c r="I49" s="363"/>
      <c r="J49" s="149"/>
      <c r="K49" s="149"/>
      <c r="L49" s="149"/>
      <c r="M49" s="149"/>
      <c r="N49" s="149"/>
      <c r="O49" s="149"/>
      <c r="P49" s="149"/>
      <c r="Q49" s="149"/>
      <c r="R49" s="366"/>
      <c r="S49" s="366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</row>
    <row r="50" spans="1:36" s="34" customFormat="1" ht="14.1" customHeight="1" x14ac:dyDescent="0.15">
      <c r="A50" s="367"/>
      <c r="B50" s="367"/>
      <c r="C50" s="367"/>
      <c r="D50" s="366"/>
      <c r="E50" s="366"/>
      <c r="F50" s="363"/>
      <c r="G50" s="363"/>
      <c r="H50" s="363"/>
      <c r="I50" s="363"/>
      <c r="J50" s="149"/>
      <c r="K50" s="149"/>
      <c r="L50" s="149"/>
      <c r="M50" s="149"/>
      <c r="N50" s="149"/>
      <c r="O50" s="149"/>
      <c r="P50" s="149"/>
      <c r="Q50" s="149"/>
      <c r="R50" s="366"/>
      <c r="S50" s="366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</row>
    <row r="51" spans="1:36" s="34" customFormat="1" ht="14.1" customHeight="1" x14ac:dyDescent="0.15">
      <c r="A51" s="367"/>
      <c r="B51" s="367"/>
      <c r="C51" s="367"/>
      <c r="D51" s="366"/>
      <c r="E51" s="366"/>
      <c r="F51" s="363"/>
      <c r="G51" s="363"/>
      <c r="H51" s="363"/>
      <c r="I51" s="363"/>
      <c r="J51" s="149"/>
      <c r="K51" s="149"/>
      <c r="L51" s="149"/>
      <c r="M51" s="149"/>
      <c r="N51" s="149"/>
      <c r="O51" s="149"/>
      <c r="P51" s="149"/>
      <c r="Q51" s="149"/>
      <c r="R51" s="366"/>
      <c r="S51" s="366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</row>
    <row r="52" spans="1:36" s="34" customFormat="1" ht="15" customHeight="1" x14ac:dyDescent="0.15">
      <c r="A52" s="367"/>
      <c r="B52" s="367"/>
      <c r="C52" s="367"/>
      <c r="D52" s="366"/>
      <c r="E52" s="366"/>
      <c r="F52" s="363"/>
      <c r="G52" s="363"/>
      <c r="H52" s="363"/>
      <c r="I52" s="363"/>
      <c r="J52" s="149"/>
      <c r="K52" s="149"/>
      <c r="L52" s="149"/>
      <c r="M52" s="149"/>
      <c r="N52" s="149"/>
      <c r="O52" s="149"/>
      <c r="P52" s="149"/>
      <c r="Q52" s="149"/>
      <c r="R52" s="366"/>
      <c r="S52" s="366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</row>
    <row r="53" spans="1:36" s="34" customFormat="1" ht="14.1" customHeight="1" x14ac:dyDescent="0.15">
      <c r="A53" s="367"/>
      <c r="B53" s="367"/>
      <c r="C53" s="133"/>
      <c r="D53" s="366"/>
      <c r="E53" s="366"/>
      <c r="F53" s="363"/>
      <c r="G53" s="363"/>
      <c r="H53" s="363"/>
      <c r="I53" s="363"/>
      <c r="J53" s="149"/>
      <c r="K53" s="149"/>
      <c r="L53" s="149"/>
      <c r="M53" s="149"/>
      <c r="N53" s="149"/>
      <c r="O53" s="149"/>
      <c r="P53" s="149"/>
      <c r="Q53" s="149"/>
      <c r="R53" s="366"/>
      <c r="S53" s="366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</row>
    <row r="54" spans="1:36" s="34" customFormat="1" ht="18" customHeight="1" x14ac:dyDescent="0.2">
      <c r="A54" s="129"/>
      <c r="B54" s="365"/>
      <c r="C54" s="409" t="s">
        <v>202</v>
      </c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365"/>
      <c r="S54" s="132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</row>
    <row r="55" spans="1:36" s="34" customFormat="1" ht="14.1" customHeight="1" x14ac:dyDescent="0.15">
      <c r="A55" s="130"/>
      <c r="B55" s="13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130"/>
      <c r="S55" s="130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</row>
    <row r="56" spans="1:36" s="34" customFormat="1" ht="14.1" customHeight="1" x14ac:dyDescent="0.1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3"/>
      <c r="U56" s="133"/>
      <c r="V56" s="155"/>
      <c r="W56" s="155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</row>
    <row r="57" spans="1:36" s="34" customFormat="1" ht="14.1" customHeight="1" thickBo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3"/>
      <c r="U57" s="133"/>
      <c r="V57" s="486">
        <f>ROUNDDOWN(V60/2080,0)</f>
        <v>2</v>
      </c>
      <c r="W57" s="486"/>
      <c r="X57" s="370" t="s">
        <v>196</v>
      </c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</row>
    <row r="58" spans="1:36" s="34" customFormat="1" ht="14.1" customHeight="1" thickTop="1" thickBot="1" x14ac:dyDescent="0.2">
      <c r="A58" s="487" t="s">
        <v>4</v>
      </c>
      <c r="B58" s="489" t="s">
        <v>49</v>
      </c>
      <c r="C58" s="490"/>
      <c r="D58" s="490"/>
      <c r="E58" s="490"/>
      <c r="F58" s="490"/>
      <c r="G58" s="490"/>
      <c r="H58" s="490"/>
      <c r="I58" s="490"/>
      <c r="J58" s="489" t="s">
        <v>5</v>
      </c>
      <c r="K58" s="490"/>
      <c r="L58" s="493"/>
      <c r="M58" s="495" t="s">
        <v>47</v>
      </c>
      <c r="N58" s="495"/>
      <c r="O58" s="495"/>
      <c r="P58" s="496"/>
      <c r="Q58" s="497" t="s">
        <v>44</v>
      </c>
      <c r="R58" s="495"/>
      <c r="S58" s="496"/>
      <c r="T58" s="133">
        <f>V57*2080</f>
        <v>4160</v>
      </c>
      <c r="U58" s="361"/>
      <c r="V58" s="498">
        <f>V60+G42</f>
        <v>4232</v>
      </c>
      <c r="W58" s="498"/>
      <c r="X58" s="371" t="s">
        <v>197</v>
      </c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</row>
    <row r="59" spans="1:36" s="34" customFormat="1" ht="14.1" customHeight="1" thickTop="1" thickBot="1" x14ac:dyDescent="0.2">
      <c r="A59" s="488"/>
      <c r="B59" s="491"/>
      <c r="C59" s="492"/>
      <c r="D59" s="492"/>
      <c r="E59" s="492"/>
      <c r="F59" s="492"/>
      <c r="G59" s="492"/>
      <c r="H59" s="492"/>
      <c r="I59" s="492"/>
      <c r="J59" s="491"/>
      <c r="K59" s="492"/>
      <c r="L59" s="494"/>
      <c r="M59" s="495" t="s">
        <v>6</v>
      </c>
      <c r="N59" s="496"/>
      <c r="O59" s="497" t="s">
        <v>7</v>
      </c>
      <c r="P59" s="496"/>
      <c r="Q59" s="28" t="s">
        <v>45</v>
      </c>
      <c r="R59" s="492" t="s">
        <v>4</v>
      </c>
      <c r="S59" s="494"/>
      <c r="T59" s="133"/>
      <c r="U59" s="396" t="b">
        <v>1</v>
      </c>
      <c r="V59" s="395" t="b">
        <v>1</v>
      </c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</row>
    <row r="60" spans="1:36" s="34" customFormat="1" ht="14.1" customHeight="1" thickTop="1" x14ac:dyDescent="0.15">
      <c r="A60" s="97">
        <f>D13</f>
        <v>44290</v>
      </c>
      <c r="B60" s="508"/>
      <c r="C60" s="509"/>
      <c r="D60" s="509"/>
      <c r="E60" s="509"/>
      <c r="F60" s="509"/>
      <c r="G60" s="509"/>
      <c r="H60" s="509"/>
      <c r="I60" s="509"/>
      <c r="J60" s="510"/>
      <c r="K60" s="511"/>
      <c r="L60" s="512"/>
      <c r="M60" s="513"/>
      <c r="N60" s="512"/>
      <c r="O60" s="514"/>
      <c r="P60" s="511"/>
      <c r="Q60" s="29"/>
      <c r="R60" s="515"/>
      <c r="S60" s="516"/>
      <c r="T60" s="133"/>
      <c r="U60" s="133"/>
      <c r="V60" s="517">
        <v>4160</v>
      </c>
      <c r="W60" s="518"/>
      <c r="X60" s="372">
        <v>1</v>
      </c>
      <c r="Y60" s="356">
        <v>2</v>
      </c>
      <c r="Z60" s="356">
        <v>3</v>
      </c>
      <c r="AA60" s="356">
        <v>4</v>
      </c>
      <c r="AB60" s="356">
        <v>5</v>
      </c>
      <c r="AC60" s="356">
        <v>6</v>
      </c>
      <c r="AD60" s="356">
        <v>7</v>
      </c>
      <c r="AE60" s="356">
        <v>8</v>
      </c>
      <c r="AF60" s="356">
        <v>9</v>
      </c>
      <c r="AG60" s="356">
        <v>10</v>
      </c>
      <c r="AH60" s="356">
        <v>11</v>
      </c>
      <c r="AI60" s="356">
        <v>12</v>
      </c>
      <c r="AJ60" s="356" t="s">
        <v>183</v>
      </c>
    </row>
    <row r="61" spans="1:36" s="34" customFormat="1" ht="14.1" customHeight="1" x14ac:dyDescent="0.15">
      <c r="A61" s="98">
        <f>E13</f>
        <v>44291</v>
      </c>
      <c r="B61" s="499"/>
      <c r="C61" s="500"/>
      <c r="D61" s="500"/>
      <c r="E61" s="500"/>
      <c r="F61" s="500"/>
      <c r="G61" s="500"/>
      <c r="H61" s="500"/>
      <c r="I61" s="500"/>
      <c r="J61" s="501"/>
      <c r="K61" s="502"/>
      <c r="L61" s="503"/>
      <c r="M61" s="501"/>
      <c r="N61" s="503"/>
      <c r="O61" s="504"/>
      <c r="P61" s="504"/>
      <c r="Q61" s="32"/>
      <c r="R61" s="504"/>
      <c r="S61" s="505"/>
      <c r="T61" s="133"/>
      <c r="U61" s="133"/>
      <c r="V61" s="506" t="s">
        <v>194</v>
      </c>
      <c r="W61" s="507"/>
      <c r="X61" s="373">
        <v>24.72</v>
      </c>
      <c r="Y61" s="374">
        <v>25.34</v>
      </c>
      <c r="Z61" s="374">
        <v>25.98</v>
      </c>
      <c r="AA61" s="374">
        <v>26.61</v>
      </c>
      <c r="AB61" s="374">
        <v>27.3</v>
      </c>
      <c r="AC61" s="374">
        <v>27.97</v>
      </c>
      <c r="AD61" s="374">
        <v>28.67</v>
      </c>
      <c r="AE61" s="374">
        <v>29.39</v>
      </c>
      <c r="AF61" s="374">
        <v>30.11</v>
      </c>
      <c r="AG61" s="374">
        <v>30.87</v>
      </c>
      <c r="AH61" s="374">
        <v>31.65</v>
      </c>
      <c r="AI61" s="374">
        <v>32.409999999999997</v>
      </c>
      <c r="AJ61" s="374">
        <v>35</v>
      </c>
    </row>
    <row r="62" spans="1:36" s="34" customFormat="1" ht="14.1" customHeight="1" x14ac:dyDescent="0.15">
      <c r="A62" s="98">
        <f>F13</f>
        <v>44292</v>
      </c>
      <c r="B62" s="499"/>
      <c r="C62" s="500"/>
      <c r="D62" s="500"/>
      <c r="E62" s="500"/>
      <c r="F62" s="500"/>
      <c r="G62" s="500"/>
      <c r="H62" s="500"/>
      <c r="I62" s="500"/>
      <c r="J62" s="501"/>
      <c r="K62" s="502"/>
      <c r="L62" s="503"/>
      <c r="M62" s="519"/>
      <c r="N62" s="503"/>
      <c r="O62" s="520"/>
      <c r="P62" s="502"/>
      <c r="Q62" s="31"/>
      <c r="R62" s="501"/>
      <c r="S62" s="503"/>
      <c r="T62" s="133"/>
      <c r="U62" s="133"/>
      <c r="V62" s="375">
        <v>0.14000000000000001</v>
      </c>
      <c r="W62" s="376" t="s">
        <v>189</v>
      </c>
      <c r="X62" s="376">
        <f t="shared" ref="X62:AJ66" si="12">X61*$V62+X61</f>
        <v>28.180799999999998</v>
      </c>
      <c r="Y62" s="377">
        <f t="shared" si="12"/>
        <v>28.887599999999999</v>
      </c>
      <c r="Z62" s="377">
        <f t="shared" si="12"/>
        <v>29.6172</v>
      </c>
      <c r="AA62" s="377">
        <f t="shared" si="12"/>
        <v>30.3354</v>
      </c>
      <c r="AB62" s="377">
        <f t="shared" si="12"/>
        <v>31.122</v>
      </c>
      <c r="AC62" s="377">
        <f t="shared" si="12"/>
        <v>31.8858</v>
      </c>
      <c r="AD62" s="377">
        <f t="shared" si="12"/>
        <v>32.683800000000005</v>
      </c>
      <c r="AE62" s="377">
        <f t="shared" si="12"/>
        <v>33.504600000000003</v>
      </c>
      <c r="AF62" s="377">
        <f t="shared" si="12"/>
        <v>34.325400000000002</v>
      </c>
      <c r="AG62" s="377">
        <f t="shared" si="12"/>
        <v>35.191800000000001</v>
      </c>
      <c r="AH62" s="377">
        <f t="shared" si="12"/>
        <v>36.080999999999996</v>
      </c>
      <c r="AI62" s="377">
        <f t="shared" si="12"/>
        <v>36.947399999999995</v>
      </c>
      <c r="AJ62" s="377">
        <f t="shared" si="12"/>
        <v>39.9</v>
      </c>
    </row>
    <row r="63" spans="1:36" s="34" customFormat="1" ht="14.1" customHeight="1" x14ac:dyDescent="0.15">
      <c r="A63" s="98">
        <f>G13</f>
        <v>44293</v>
      </c>
      <c r="B63" s="499"/>
      <c r="C63" s="500"/>
      <c r="D63" s="500"/>
      <c r="E63" s="500"/>
      <c r="F63" s="500"/>
      <c r="G63" s="500"/>
      <c r="H63" s="500"/>
      <c r="I63" s="500"/>
      <c r="J63" s="501"/>
      <c r="K63" s="502"/>
      <c r="L63" s="503"/>
      <c r="M63" s="519"/>
      <c r="N63" s="503"/>
      <c r="O63" s="520"/>
      <c r="P63" s="502"/>
      <c r="Q63" s="31"/>
      <c r="R63" s="501"/>
      <c r="S63" s="503"/>
      <c r="T63" s="133"/>
      <c r="U63" s="133"/>
      <c r="V63" s="378">
        <v>2.75E-2</v>
      </c>
      <c r="W63" s="379" t="s">
        <v>190</v>
      </c>
      <c r="X63" s="379">
        <f t="shared" si="12"/>
        <v>28.955771999999996</v>
      </c>
      <c r="Y63" s="380">
        <f t="shared" si="12"/>
        <v>29.682009000000001</v>
      </c>
      <c r="Z63" s="380">
        <f t="shared" si="12"/>
        <v>30.431673</v>
      </c>
      <c r="AA63" s="380">
        <f t="shared" si="12"/>
        <v>31.1696235</v>
      </c>
      <c r="AB63" s="380">
        <f t="shared" si="12"/>
        <v>31.977854999999998</v>
      </c>
      <c r="AC63" s="380">
        <f t="shared" si="12"/>
        <v>32.762659499999998</v>
      </c>
      <c r="AD63" s="380">
        <f t="shared" si="12"/>
        <v>33.582604500000002</v>
      </c>
      <c r="AE63" s="380">
        <f t="shared" si="12"/>
        <v>34.425976500000004</v>
      </c>
      <c r="AF63" s="380">
        <f t="shared" si="12"/>
        <v>35.2693485</v>
      </c>
      <c r="AG63" s="380">
        <f t="shared" si="12"/>
        <v>36.159574499999998</v>
      </c>
      <c r="AH63" s="380">
        <f t="shared" si="12"/>
        <v>37.073227499999994</v>
      </c>
      <c r="AI63" s="380">
        <f t="shared" si="12"/>
        <v>37.963453499999993</v>
      </c>
      <c r="AJ63" s="380">
        <f t="shared" si="12"/>
        <v>40.997250000000001</v>
      </c>
    </row>
    <row r="64" spans="1:36" s="34" customFormat="1" ht="14.1" customHeight="1" x14ac:dyDescent="0.15">
      <c r="A64" s="98">
        <f>H13</f>
        <v>44294</v>
      </c>
      <c r="B64" s="499"/>
      <c r="C64" s="500"/>
      <c r="D64" s="500"/>
      <c r="E64" s="500"/>
      <c r="F64" s="500"/>
      <c r="G64" s="500"/>
      <c r="H64" s="500"/>
      <c r="I64" s="500"/>
      <c r="J64" s="501"/>
      <c r="K64" s="502"/>
      <c r="L64" s="503"/>
      <c r="M64" s="519"/>
      <c r="N64" s="503"/>
      <c r="O64" s="520"/>
      <c r="P64" s="502"/>
      <c r="Q64" s="31"/>
      <c r="R64" s="501"/>
      <c r="S64" s="503"/>
      <c r="T64" s="133"/>
      <c r="U64" s="133"/>
      <c r="V64" s="381">
        <v>2.75E-2</v>
      </c>
      <c r="W64" s="382" t="s">
        <v>191</v>
      </c>
      <c r="X64" s="382">
        <f t="shared" si="12"/>
        <v>29.752055729999995</v>
      </c>
      <c r="Y64" s="383">
        <f t="shared" si="12"/>
        <v>30.4982642475</v>
      </c>
      <c r="Z64" s="383">
        <f t="shared" si="12"/>
        <v>31.268544007500001</v>
      </c>
      <c r="AA64" s="383">
        <f t="shared" si="12"/>
        <v>32.026788146249999</v>
      </c>
      <c r="AB64" s="383">
        <f t="shared" si="12"/>
        <v>32.857246012499999</v>
      </c>
      <c r="AC64" s="383">
        <f t="shared" si="12"/>
        <v>33.66363263625</v>
      </c>
      <c r="AD64" s="383">
        <f t="shared" si="12"/>
        <v>34.506126123750001</v>
      </c>
      <c r="AE64" s="383">
        <f t="shared" si="12"/>
        <v>35.372690853750008</v>
      </c>
      <c r="AF64" s="383">
        <f t="shared" si="12"/>
        <v>36.239255583750001</v>
      </c>
      <c r="AG64" s="383">
        <f t="shared" si="12"/>
        <v>37.153962798750001</v>
      </c>
      <c r="AH64" s="383">
        <f t="shared" si="12"/>
        <v>38.092741256249994</v>
      </c>
      <c r="AI64" s="383">
        <f t="shared" si="12"/>
        <v>39.007448471249994</v>
      </c>
      <c r="AJ64" s="383">
        <f t="shared" si="12"/>
        <v>42.124674374999998</v>
      </c>
    </row>
    <row r="65" spans="1:36" s="34" customFormat="1" ht="14.1" customHeight="1" x14ac:dyDescent="0.15">
      <c r="A65" s="98">
        <f>I13</f>
        <v>44295</v>
      </c>
      <c r="B65" s="499"/>
      <c r="C65" s="500"/>
      <c r="D65" s="500"/>
      <c r="E65" s="500"/>
      <c r="F65" s="500"/>
      <c r="G65" s="500"/>
      <c r="H65" s="500"/>
      <c r="I65" s="500"/>
      <c r="J65" s="501"/>
      <c r="K65" s="502"/>
      <c r="L65" s="503"/>
      <c r="M65" s="519"/>
      <c r="N65" s="503"/>
      <c r="O65" s="520"/>
      <c r="P65" s="502"/>
      <c r="Q65" s="31"/>
      <c r="R65" s="501"/>
      <c r="S65" s="503"/>
      <c r="T65" s="133"/>
      <c r="U65" s="133"/>
      <c r="V65" s="384">
        <v>3.7499999999999999E-2</v>
      </c>
      <c r="W65" s="385" t="s">
        <v>192</v>
      </c>
      <c r="X65" s="385">
        <f t="shared" si="12"/>
        <v>30.867757819874996</v>
      </c>
      <c r="Y65" s="386">
        <f t="shared" si="12"/>
        <v>31.641949156781251</v>
      </c>
      <c r="Z65" s="386">
        <f t="shared" si="12"/>
        <v>32.441114407781249</v>
      </c>
      <c r="AA65" s="386">
        <f t="shared" si="12"/>
        <v>33.227792701734373</v>
      </c>
      <c r="AB65" s="386">
        <f t="shared" si="12"/>
        <v>34.089392737968751</v>
      </c>
      <c r="AC65" s="386">
        <f t="shared" si="12"/>
        <v>34.926018860109373</v>
      </c>
      <c r="AD65" s="386">
        <f t="shared" si="12"/>
        <v>35.800105853390626</v>
      </c>
      <c r="AE65" s="386">
        <f t="shared" si="12"/>
        <v>36.699166760765635</v>
      </c>
      <c r="AF65" s="386">
        <f t="shared" si="12"/>
        <v>37.598227668140623</v>
      </c>
      <c r="AG65" s="386">
        <f t="shared" si="12"/>
        <v>38.547236403703124</v>
      </c>
      <c r="AH65" s="386">
        <f t="shared" si="12"/>
        <v>39.521219053359367</v>
      </c>
      <c r="AI65" s="386">
        <f t="shared" si="12"/>
        <v>40.470227788921868</v>
      </c>
      <c r="AJ65" s="386">
        <f t="shared" si="12"/>
        <v>43.704349664062498</v>
      </c>
    </row>
    <row r="66" spans="1:36" s="34" customFormat="1" ht="14.1" customHeight="1" x14ac:dyDescent="0.15">
      <c r="A66" s="98">
        <f>J13</f>
        <v>44296</v>
      </c>
      <c r="B66" s="499"/>
      <c r="C66" s="500"/>
      <c r="D66" s="500"/>
      <c r="E66" s="500"/>
      <c r="F66" s="500"/>
      <c r="G66" s="500"/>
      <c r="H66" s="500"/>
      <c r="I66" s="500"/>
      <c r="J66" s="501"/>
      <c r="K66" s="502"/>
      <c r="L66" s="503"/>
      <c r="M66" s="519"/>
      <c r="N66" s="503"/>
      <c r="O66" s="520"/>
      <c r="P66" s="502"/>
      <c r="Q66" s="31"/>
      <c r="R66" s="501"/>
      <c r="S66" s="503"/>
      <c r="T66" s="133"/>
      <c r="U66" s="133"/>
      <c r="V66" s="387">
        <v>3.7499999999999999E-2</v>
      </c>
      <c r="W66" s="388" t="s">
        <v>193</v>
      </c>
      <c r="X66" s="388">
        <f t="shared" si="12"/>
        <v>32.025298738120306</v>
      </c>
      <c r="Y66" s="389">
        <f t="shared" si="12"/>
        <v>32.828522250160546</v>
      </c>
      <c r="Z66" s="389">
        <f t="shared" si="12"/>
        <v>33.657656198073049</v>
      </c>
      <c r="AA66" s="389">
        <f t="shared" si="12"/>
        <v>34.473834928049413</v>
      </c>
      <c r="AB66" s="389">
        <f t="shared" si="12"/>
        <v>35.367744965642579</v>
      </c>
      <c r="AC66" s="389">
        <f t="shared" si="12"/>
        <v>36.235744567363476</v>
      </c>
      <c r="AD66" s="389">
        <f t="shared" si="12"/>
        <v>37.142609822892773</v>
      </c>
      <c r="AE66" s="389">
        <f t="shared" si="12"/>
        <v>38.075385514294346</v>
      </c>
      <c r="AF66" s="389">
        <f t="shared" si="12"/>
        <v>39.008161205695899</v>
      </c>
      <c r="AG66" s="389">
        <f t="shared" si="12"/>
        <v>39.99275776884199</v>
      </c>
      <c r="AH66" s="389">
        <f t="shared" si="12"/>
        <v>41.003264767860344</v>
      </c>
      <c r="AI66" s="389">
        <f t="shared" si="12"/>
        <v>41.987861331006435</v>
      </c>
      <c r="AJ66" s="389">
        <f t="shared" si="12"/>
        <v>45.34326277646484</v>
      </c>
    </row>
    <row r="67" spans="1:36" s="34" customFormat="1" ht="14.1" customHeight="1" x14ac:dyDescent="0.15">
      <c r="A67" s="98">
        <f>L13</f>
        <v>44297</v>
      </c>
      <c r="B67" s="499"/>
      <c r="C67" s="500"/>
      <c r="D67" s="500"/>
      <c r="E67" s="500"/>
      <c r="F67" s="500"/>
      <c r="G67" s="500"/>
      <c r="H67" s="500"/>
      <c r="I67" s="500"/>
      <c r="J67" s="501"/>
      <c r="K67" s="502"/>
      <c r="L67" s="503"/>
      <c r="M67" s="519"/>
      <c r="N67" s="503"/>
      <c r="O67" s="520"/>
      <c r="P67" s="502"/>
      <c r="Q67" s="31"/>
      <c r="R67" s="501"/>
      <c r="S67" s="503"/>
      <c r="T67" s="133"/>
      <c r="U67" s="133"/>
      <c r="V67" s="359" t="s">
        <v>195</v>
      </c>
      <c r="W67" s="390">
        <v>2021</v>
      </c>
      <c r="X67" s="385">
        <f t="shared" ref="X67:AJ68" si="13">X65*2080</f>
        <v>64204.936265339988</v>
      </c>
      <c r="Y67" s="391">
        <f t="shared" si="13"/>
        <v>65815.254246105003</v>
      </c>
      <c r="Z67" s="391">
        <f t="shared" si="13"/>
        <v>67477.517968184999</v>
      </c>
      <c r="AA67" s="391">
        <f t="shared" si="13"/>
        <v>69113.808819607497</v>
      </c>
      <c r="AB67" s="391">
        <f t="shared" si="13"/>
        <v>70905.936894975006</v>
      </c>
      <c r="AC67" s="391">
        <f t="shared" si="13"/>
        <v>72646.119229027492</v>
      </c>
      <c r="AD67" s="391">
        <f t="shared" si="13"/>
        <v>74464.220175052498</v>
      </c>
      <c r="AE67" s="391">
        <f t="shared" si="13"/>
        <v>76334.266862392527</v>
      </c>
      <c r="AF67" s="391">
        <f t="shared" si="13"/>
        <v>78204.313549732498</v>
      </c>
      <c r="AG67" s="391">
        <f t="shared" si="13"/>
        <v>80178.251719702501</v>
      </c>
      <c r="AH67" s="391">
        <f t="shared" si="13"/>
        <v>82204.135630987483</v>
      </c>
      <c r="AI67" s="391">
        <f t="shared" si="13"/>
        <v>84178.073800957485</v>
      </c>
      <c r="AJ67" s="391">
        <f t="shared" si="13"/>
        <v>90905.047301250001</v>
      </c>
    </row>
    <row r="68" spans="1:36" s="34" customFormat="1" ht="14.1" customHeight="1" x14ac:dyDescent="0.15">
      <c r="A68" s="98">
        <f>M13</f>
        <v>44298</v>
      </c>
      <c r="B68" s="499"/>
      <c r="C68" s="500"/>
      <c r="D68" s="500"/>
      <c r="E68" s="500"/>
      <c r="F68" s="500"/>
      <c r="G68" s="500"/>
      <c r="H68" s="500"/>
      <c r="I68" s="500"/>
      <c r="J68" s="501"/>
      <c r="K68" s="502"/>
      <c r="L68" s="503"/>
      <c r="M68" s="519"/>
      <c r="N68" s="503"/>
      <c r="O68" s="520"/>
      <c r="P68" s="502"/>
      <c r="Q68" s="31"/>
      <c r="R68" s="501"/>
      <c r="S68" s="503"/>
      <c r="T68" s="133"/>
      <c r="U68" s="133"/>
      <c r="V68" s="360" t="s">
        <v>195</v>
      </c>
      <c r="W68" s="392">
        <v>2022</v>
      </c>
      <c r="X68" s="388">
        <f t="shared" si="13"/>
        <v>66612.62137529024</v>
      </c>
      <c r="Y68" s="389">
        <f t="shared" si="13"/>
        <v>68283.326280333931</v>
      </c>
      <c r="Z68" s="389">
        <f t="shared" si="13"/>
        <v>70007.924891991948</v>
      </c>
      <c r="AA68" s="389">
        <f t="shared" si="13"/>
        <v>71705.576650342773</v>
      </c>
      <c r="AB68" s="389">
        <f t="shared" si="13"/>
        <v>73564.909528536562</v>
      </c>
      <c r="AC68" s="389">
        <f t="shared" si="13"/>
        <v>75370.348700116025</v>
      </c>
      <c r="AD68" s="389">
        <f t="shared" si="13"/>
        <v>77256.628431616962</v>
      </c>
      <c r="AE68" s="389">
        <f t="shared" si="13"/>
        <v>79196.80186973224</v>
      </c>
      <c r="AF68" s="389">
        <f t="shared" si="13"/>
        <v>81136.975307847475</v>
      </c>
      <c r="AG68" s="389">
        <f t="shared" si="13"/>
        <v>83184.936159191333</v>
      </c>
      <c r="AH68" s="389">
        <f t="shared" si="13"/>
        <v>85286.790717149517</v>
      </c>
      <c r="AI68" s="389">
        <f t="shared" si="13"/>
        <v>87334.75156849339</v>
      </c>
      <c r="AJ68" s="389">
        <f t="shared" si="13"/>
        <v>94313.986575046874</v>
      </c>
    </row>
    <row r="69" spans="1:36" s="34" customFormat="1" ht="14.1" customHeight="1" x14ac:dyDescent="0.15">
      <c r="A69" s="98">
        <f>N13</f>
        <v>44299</v>
      </c>
      <c r="B69" s="499"/>
      <c r="C69" s="500"/>
      <c r="D69" s="500"/>
      <c r="E69" s="500"/>
      <c r="F69" s="500"/>
      <c r="G69" s="500"/>
      <c r="H69" s="500"/>
      <c r="I69" s="500"/>
      <c r="J69" s="501"/>
      <c r="K69" s="502"/>
      <c r="L69" s="503"/>
      <c r="M69" s="519"/>
      <c r="N69" s="503"/>
      <c r="O69" s="520"/>
      <c r="P69" s="502"/>
      <c r="Q69" s="31"/>
      <c r="R69" s="501"/>
      <c r="S69" s="503"/>
      <c r="T69" s="133"/>
      <c r="U69" s="133"/>
      <c r="V69" s="393">
        <f>SUM(V62:V66)</f>
        <v>0.27</v>
      </c>
      <c r="W69" s="133"/>
      <c r="X69" s="133"/>
      <c r="Y69" s="133"/>
      <c r="Z69" s="133"/>
    </row>
    <row r="70" spans="1:36" s="34" customFormat="1" ht="14.1" customHeight="1" x14ac:dyDescent="0.15">
      <c r="A70" s="98">
        <f>O13</f>
        <v>44300</v>
      </c>
      <c r="B70" s="499"/>
      <c r="C70" s="500"/>
      <c r="D70" s="500"/>
      <c r="E70" s="500"/>
      <c r="F70" s="500"/>
      <c r="G70" s="500"/>
      <c r="H70" s="500"/>
      <c r="I70" s="500"/>
      <c r="J70" s="501"/>
      <c r="K70" s="502"/>
      <c r="L70" s="503"/>
      <c r="M70" s="519"/>
      <c r="N70" s="503"/>
      <c r="O70" s="520"/>
      <c r="P70" s="502"/>
      <c r="Q70" s="31"/>
      <c r="R70" s="501"/>
      <c r="S70" s="503"/>
      <c r="T70" s="133"/>
      <c r="U70" s="133"/>
      <c r="V70" s="133"/>
      <c r="W70" s="133"/>
      <c r="X70" s="133"/>
      <c r="Y70" s="133"/>
      <c r="Z70" s="133"/>
    </row>
    <row r="71" spans="1:36" s="34" customFormat="1" ht="14.1" customHeight="1" x14ac:dyDescent="0.15">
      <c r="A71" s="98">
        <f>P13</f>
        <v>44301</v>
      </c>
      <c r="B71" s="499"/>
      <c r="C71" s="500"/>
      <c r="D71" s="500"/>
      <c r="E71" s="500"/>
      <c r="F71" s="500"/>
      <c r="G71" s="500"/>
      <c r="H71" s="500"/>
      <c r="I71" s="500"/>
      <c r="J71" s="501"/>
      <c r="K71" s="502"/>
      <c r="L71" s="503"/>
      <c r="M71" s="519"/>
      <c r="N71" s="503"/>
      <c r="O71" s="520"/>
      <c r="P71" s="502"/>
      <c r="Q71" s="31"/>
      <c r="R71" s="501"/>
      <c r="S71" s="503"/>
      <c r="T71" s="133"/>
      <c r="U71" s="133"/>
      <c r="V71" s="133"/>
      <c r="W71" s="133"/>
      <c r="X71" s="133"/>
      <c r="Y71" s="133"/>
      <c r="Z71" s="133"/>
    </row>
    <row r="72" spans="1:36" s="34" customFormat="1" ht="14.1" customHeight="1" x14ac:dyDescent="0.15">
      <c r="A72" s="98">
        <f>Q13</f>
        <v>44302</v>
      </c>
      <c r="B72" s="499"/>
      <c r="C72" s="500"/>
      <c r="D72" s="500"/>
      <c r="E72" s="500"/>
      <c r="F72" s="500"/>
      <c r="G72" s="500"/>
      <c r="H72" s="500"/>
      <c r="I72" s="500"/>
      <c r="J72" s="501"/>
      <c r="K72" s="502"/>
      <c r="L72" s="503"/>
      <c r="M72" s="519"/>
      <c r="N72" s="503"/>
      <c r="O72" s="520"/>
      <c r="P72" s="502"/>
      <c r="Q72" s="31"/>
      <c r="R72" s="501"/>
      <c r="S72" s="503"/>
      <c r="T72" s="133"/>
      <c r="U72" s="133"/>
      <c r="V72" s="133"/>
      <c r="W72" s="133"/>
      <c r="X72" s="133"/>
      <c r="Y72" s="133"/>
      <c r="Z72" s="133"/>
    </row>
    <row r="73" spans="1:36" s="34" customFormat="1" ht="13.9" customHeight="1" thickBot="1" x14ac:dyDescent="0.2">
      <c r="A73" s="99">
        <f>R13</f>
        <v>44303</v>
      </c>
      <c r="B73" s="521"/>
      <c r="C73" s="522"/>
      <c r="D73" s="522"/>
      <c r="E73" s="522"/>
      <c r="F73" s="522"/>
      <c r="G73" s="522"/>
      <c r="H73" s="522"/>
      <c r="I73" s="522"/>
      <c r="J73" s="523"/>
      <c r="K73" s="524"/>
      <c r="L73" s="525"/>
      <c r="M73" s="526"/>
      <c r="N73" s="525"/>
      <c r="O73" s="527"/>
      <c r="P73" s="524"/>
      <c r="Q73" s="30"/>
      <c r="R73" s="523"/>
      <c r="S73" s="525"/>
      <c r="T73" s="133"/>
      <c r="U73" s="133"/>
      <c r="V73" s="133"/>
      <c r="W73" s="133"/>
      <c r="X73" s="133"/>
      <c r="Y73" s="133"/>
      <c r="Z73" s="133"/>
    </row>
    <row r="74" spans="1:36" s="34" customFormat="1" ht="14.1" customHeight="1" thickTop="1" thickBot="1" x14ac:dyDescent="0.2">
      <c r="A74" s="83"/>
      <c r="B74" s="131"/>
      <c r="C74" s="131"/>
      <c r="D74" s="131"/>
      <c r="E74" s="131"/>
      <c r="F74" s="131"/>
      <c r="G74" s="131"/>
      <c r="H74" s="131"/>
      <c r="I74" s="131"/>
      <c r="J74" s="131"/>
      <c r="K74" s="151"/>
      <c r="L74" s="151"/>
      <c r="M74" s="151"/>
      <c r="N74" s="151"/>
      <c r="O74" s="151"/>
      <c r="P74" s="151"/>
      <c r="Q74" s="151"/>
      <c r="R74" s="151"/>
      <c r="S74" s="151"/>
      <c r="T74" s="133"/>
      <c r="U74" s="133"/>
      <c r="V74" s="133"/>
      <c r="W74" s="133"/>
      <c r="X74" s="133"/>
      <c r="Y74" s="133"/>
      <c r="Z74" s="133"/>
    </row>
    <row r="75" spans="1:36" s="34" customFormat="1" ht="27.6" customHeight="1" thickTop="1" thickBot="1" x14ac:dyDescent="0.2">
      <c r="A75" s="17" t="s">
        <v>2</v>
      </c>
      <c r="B75" s="528" t="s">
        <v>21</v>
      </c>
      <c r="C75" s="529"/>
      <c r="D75" s="529"/>
      <c r="E75" s="529"/>
      <c r="F75" s="529"/>
      <c r="G75" s="530"/>
      <c r="H75" s="531" t="s">
        <v>22</v>
      </c>
      <c r="I75" s="531"/>
      <c r="J75" s="531"/>
      <c r="K75" s="532" t="s">
        <v>23</v>
      </c>
      <c r="L75" s="531"/>
      <c r="M75" s="533"/>
      <c r="N75" s="531" t="s">
        <v>35</v>
      </c>
      <c r="O75" s="534"/>
      <c r="P75" s="534"/>
      <c r="Q75" s="535" t="s">
        <v>24</v>
      </c>
      <c r="R75" s="534"/>
      <c r="S75" s="536"/>
      <c r="T75" s="133"/>
      <c r="U75" s="133"/>
      <c r="V75" s="133"/>
      <c r="W75" s="133"/>
      <c r="X75" s="133"/>
      <c r="Y75" s="133"/>
      <c r="Z75" s="133"/>
    </row>
    <row r="76" spans="1:36" s="34" customFormat="1" ht="14.1" customHeight="1" thickTop="1" x14ac:dyDescent="0.15">
      <c r="A76" s="82">
        <v>1</v>
      </c>
      <c r="B76" s="537" t="s">
        <v>32</v>
      </c>
      <c r="C76" s="538"/>
      <c r="D76" s="538"/>
      <c r="E76" s="538"/>
      <c r="F76" s="538"/>
      <c r="G76" s="539"/>
      <c r="H76" s="540">
        <v>0</v>
      </c>
      <c r="I76" s="540"/>
      <c r="J76" s="540"/>
      <c r="K76" s="541">
        <v>0</v>
      </c>
      <c r="L76" s="540"/>
      <c r="M76" s="542"/>
      <c r="N76" s="543">
        <f>SUMIF($D$19:$R$19,1,$D$18:$R$18)</f>
        <v>0</v>
      </c>
      <c r="O76" s="544"/>
      <c r="P76" s="544"/>
      <c r="Q76" s="545">
        <f>H76+K76-N76</f>
        <v>0</v>
      </c>
      <c r="R76" s="546"/>
      <c r="S76" s="547"/>
      <c r="T76" s="133"/>
      <c r="U76" s="133"/>
      <c r="V76" s="133"/>
      <c r="W76" s="133"/>
      <c r="X76" s="133"/>
      <c r="Y76" s="133"/>
      <c r="Z76" s="133"/>
    </row>
    <row r="77" spans="1:36" s="34" customFormat="1" ht="14.1" customHeight="1" x14ac:dyDescent="0.15">
      <c r="A77" s="81" t="s">
        <v>33</v>
      </c>
      <c r="B77" s="548" t="s">
        <v>200</v>
      </c>
      <c r="C77" s="549"/>
      <c r="D77" s="549"/>
      <c r="E77" s="549"/>
      <c r="F77" s="549"/>
      <c r="G77" s="550"/>
      <c r="H77" s="540">
        <v>0</v>
      </c>
      <c r="I77" s="540"/>
      <c r="J77" s="540"/>
      <c r="K77" s="551">
        <v>0</v>
      </c>
      <c r="L77" s="552"/>
      <c r="M77" s="553"/>
      <c r="N77" s="543">
        <f>SUMIF($D$19:$R$19,"CM",$D$18:$R$18)</f>
        <v>0</v>
      </c>
      <c r="O77" s="544"/>
      <c r="P77" s="544"/>
      <c r="Q77" s="554">
        <f t="shared" ref="Q77:Q87" si="14">H77+K77-N77</f>
        <v>0</v>
      </c>
      <c r="R77" s="555"/>
      <c r="S77" s="556"/>
      <c r="T77" s="133"/>
      <c r="U77" s="133"/>
      <c r="V77" s="133"/>
      <c r="W77" s="133"/>
      <c r="X77" s="133"/>
      <c r="Y77" s="133"/>
      <c r="Z77" s="133"/>
    </row>
    <row r="78" spans="1:36" s="34" customFormat="1" ht="14.1" customHeight="1" x14ac:dyDescent="0.15">
      <c r="A78" s="25">
        <v>2</v>
      </c>
      <c r="B78" s="537" t="s">
        <v>59</v>
      </c>
      <c r="C78" s="538"/>
      <c r="D78" s="538"/>
      <c r="E78" s="538"/>
      <c r="F78" s="538"/>
      <c r="G78" s="539"/>
      <c r="H78" s="540">
        <v>0</v>
      </c>
      <c r="I78" s="540"/>
      <c r="J78" s="540"/>
      <c r="K78" s="541">
        <f>S36</f>
        <v>0</v>
      </c>
      <c r="L78" s="540"/>
      <c r="M78" s="542"/>
      <c r="N78" s="543">
        <f>SUMIF($D$19:$R$19,2,$D$18:$R$18)</f>
        <v>0</v>
      </c>
      <c r="O78" s="544"/>
      <c r="P78" s="544"/>
      <c r="Q78" s="554">
        <f t="shared" si="14"/>
        <v>0</v>
      </c>
      <c r="R78" s="555"/>
      <c r="S78" s="556"/>
      <c r="T78" s="133"/>
      <c r="U78" s="133"/>
      <c r="V78" s="133"/>
      <c r="W78" s="133"/>
      <c r="X78" s="133"/>
      <c r="Y78" s="133"/>
      <c r="Z78" s="133"/>
    </row>
    <row r="79" spans="1:36" s="34" customFormat="1" ht="14.1" customHeight="1" x14ac:dyDescent="0.15">
      <c r="A79" s="25">
        <v>4</v>
      </c>
      <c r="B79" s="548" t="s">
        <v>3</v>
      </c>
      <c r="C79" s="549"/>
      <c r="D79" s="549"/>
      <c r="E79" s="549"/>
      <c r="F79" s="549"/>
      <c r="G79" s="550"/>
      <c r="H79" s="540">
        <v>0</v>
      </c>
      <c r="I79" s="540"/>
      <c r="J79" s="540"/>
      <c r="K79" s="557">
        <f>IF(AND(L11="Semaine #12",Q88&gt;24),(Q88-24)*1.5+IF(D42&lt;=0,S24,S24+(D42*1.5)),IF(D42&lt;=0,S24,S24+(D42*1.5)))</f>
        <v>4.5</v>
      </c>
      <c r="L79" s="558"/>
      <c r="M79" s="559"/>
      <c r="N79" s="543">
        <f>SUMIF($D$19:$R$19,4,$D$18:$R$18)</f>
        <v>0</v>
      </c>
      <c r="O79" s="544"/>
      <c r="P79" s="544"/>
      <c r="Q79" s="560">
        <f>IF(OR(H79+K79&gt;N79),0,H79+K79-N79)</f>
        <v>0</v>
      </c>
      <c r="R79" s="561"/>
      <c r="S79" s="562"/>
      <c r="T79" s="133"/>
      <c r="U79" s="133"/>
      <c r="V79" s="133"/>
      <c r="W79" s="133"/>
      <c r="X79" s="133"/>
      <c r="Y79" s="133"/>
      <c r="Z79" s="133"/>
    </row>
    <row r="80" spans="1:36" s="34" customFormat="1" ht="14.1" customHeight="1" x14ac:dyDescent="0.15">
      <c r="A80" s="25">
        <v>5</v>
      </c>
      <c r="B80" s="548" t="s">
        <v>25</v>
      </c>
      <c r="C80" s="549"/>
      <c r="D80" s="549"/>
      <c r="E80" s="549"/>
      <c r="F80" s="549"/>
      <c r="G80" s="550"/>
      <c r="H80" s="540">
        <v>0</v>
      </c>
      <c r="I80" s="540"/>
      <c r="J80" s="540"/>
      <c r="K80" s="551">
        <v>0</v>
      </c>
      <c r="L80" s="552"/>
      <c r="M80" s="553"/>
      <c r="N80" s="543">
        <f>SUMIF($D$19:$R$19,5,$D$18:$R$18)</f>
        <v>0</v>
      </c>
      <c r="O80" s="544"/>
      <c r="P80" s="544"/>
      <c r="Q80" s="563">
        <f t="shared" si="14"/>
        <v>0</v>
      </c>
      <c r="R80" s="564"/>
      <c r="S80" s="565"/>
      <c r="T80" s="133"/>
      <c r="U80" s="133"/>
      <c r="V80" s="133"/>
      <c r="W80" s="133"/>
      <c r="X80" s="133"/>
      <c r="Y80" s="133"/>
      <c r="Z80" s="133"/>
    </row>
    <row r="81" spans="1:26" s="34" customFormat="1" ht="14.1" customHeight="1" x14ac:dyDescent="0.15">
      <c r="A81" s="25">
        <v>6</v>
      </c>
      <c r="B81" s="548" t="s">
        <v>26</v>
      </c>
      <c r="C81" s="549"/>
      <c r="D81" s="549"/>
      <c r="E81" s="549"/>
      <c r="F81" s="549"/>
      <c r="G81" s="550"/>
      <c r="H81" s="540">
        <v>0</v>
      </c>
      <c r="I81" s="540"/>
      <c r="J81" s="540"/>
      <c r="K81" s="551">
        <v>0</v>
      </c>
      <c r="L81" s="552"/>
      <c r="M81" s="553"/>
      <c r="N81" s="543">
        <f>SUMIF($D$19:$R$19,6,$D$18:$R$18)</f>
        <v>0</v>
      </c>
      <c r="O81" s="544"/>
      <c r="P81" s="544"/>
      <c r="Q81" s="563">
        <f t="shared" si="14"/>
        <v>0</v>
      </c>
      <c r="R81" s="564"/>
      <c r="S81" s="565"/>
      <c r="T81" s="133"/>
      <c r="U81" s="133"/>
      <c r="V81" s="133"/>
      <c r="W81" s="133"/>
      <c r="X81" s="133"/>
      <c r="Y81" s="133"/>
      <c r="Z81" s="133"/>
    </row>
    <row r="82" spans="1:26" s="34" customFormat="1" ht="14.1" customHeight="1" x14ac:dyDescent="0.15">
      <c r="A82" s="25">
        <v>8</v>
      </c>
      <c r="B82" s="548" t="s">
        <v>27</v>
      </c>
      <c r="C82" s="549"/>
      <c r="D82" s="549"/>
      <c r="E82" s="549"/>
      <c r="F82" s="549"/>
      <c r="G82" s="550"/>
      <c r="H82" s="540">
        <v>0</v>
      </c>
      <c r="I82" s="540"/>
      <c r="J82" s="540"/>
      <c r="K82" s="551">
        <v>0</v>
      </c>
      <c r="L82" s="552"/>
      <c r="M82" s="553"/>
      <c r="N82" s="543">
        <f>SUMIF($D$19:$R$19,8,$D$18:$R$18)</f>
        <v>0</v>
      </c>
      <c r="O82" s="544"/>
      <c r="P82" s="544"/>
      <c r="Q82" s="563">
        <f t="shared" si="14"/>
        <v>0</v>
      </c>
      <c r="R82" s="564"/>
      <c r="S82" s="565"/>
      <c r="T82" s="133"/>
      <c r="U82" s="133"/>
      <c r="V82" s="133"/>
      <c r="W82" s="133"/>
      <c r="X82" s="133"/>
      <c r="Y82" s="133"/>
      <c r="Z82" s="133"/>
    </row>
    <row r="83" spans="1:26" s="34" customFormat="1" ht="14.1" customHeight="1" x14ac:dyDescent="0.15">
      <c r="A83" s="25">
        <v>9</v>
      </c>
      <c r="B83" s="549" t="s">
        <v>58</v>
      </c>
      <c r="C83" s="549"/>
      <c r="D83" s="549"/>
      <c r="E83" s="549"/>
      <c r="F83" s="549"/>
      <c r="G83" s="550"/>
      <c r="H83" s="540">
        <v>0</v>
      </c>
      <c r="I83" s="540"/>
      <c r="J83" s="540"/>
      <c r="K83" s="551">
        <f>S33</f>
        <v>0</v>
      </c>
      <c r="L83" s="552"/>
      <c r="M83" s="553"/>
      <c r="N83" s="543">
        <f>SUMIF($D$19:$R$19,9,$D$18:$R$18)</f>
        <v>0</v>
      </c>
      <c r="O83" s="544"/>
      <c r="P83" s="544"/>
      <c r="Q83" s="563">
        <f t="shared" si="14"/>
        <v>0</v>
      </c>
      <c r="R83" s="564"/>
      <c r="S83" s="565"/>
      <c r="T83" s="133"/>
      <c r="U83" s="133"/>
      <c r="V83" s="133"/>
      <c r="W83" s="133"/>
      <c r="X83" s="133"/>
      <c r="Y83" s="133"/>
      <c r="Z83" s="133"/>
    </row>
    <row r="84" spans="1:26" s="34" customFormat="1" ht="14.1" customHeight="1" x14ac:dyDescent="0.15">
      <c r="A84" s="81">
        <v>10</v>
      </c>
      <c r="B84" s="549" t="s">
        <v>178</v>
      </c>
      <c r="C84" s="549"/>
      <c r="D84" s="549"/>
      <c r="E84" s="549"/>
      <c r="F84" s="549"/>
      <c r="G84" s="550"/>
      <c r="H84" s="540">
        <v>0</v>
      </c>
      <c r="I84" s="540"/>
      <c r="J84" s="540"/>
      <c r="K84" s="551">
        <v>0</v>
      </c>
      <c r="L84" s="552"/>
      <c r="M84" s="553"/>
      <c r="N84" s="543">
        <f>SUMIF($D$19:$R$19,10,$D$18:$R$18)</f>
        <v>0</v>
      </c>
      <c r="O84" s="544"/>
      <c r="P84" s="544"/>
      <c r="Q84" s="563">
        <f t="shared" si="14"/>
        <v>0</v>
      </c>
      <c r="R84" s="564"/>
      <c r="S84" s="565"/>
      <c r="T84" s="133"/>
      <c r="U84" s="133"/>
      <c r="V84" s="133"/>
      <c r="W84" s="133"/>
      <c r="X84" s="133"/>
      <c r="Y84" s="133"/>
      <c r="Z84" s="133"/>
    </row>
    <row r="85" spans="1:26" s="34" customFormat="1" ht="14.1" customHeight="1" x14ac:dyDescent="0.15">
      <c r="A85" s="81">
        <v>11</v>
      </c>
      <c r="B85" s="575" t="s">
        <v>34</v>
      </c>
      <c r="C85" s="576"/>
      <c r="D85" s="576"/>
      <c r="E85" s="576"/>
      <c r="F85" s="576"/>
      <c r="G85" s="577"/>
      <c r="H85" s="540">
        <v>0</v>
      </c>
      <c r="I85" s="540"/>
      <c r="J85" s="540"/>
      <c r="K85" s="578">
        <v>0</v>
      </c>
      <c r="L85" s="579"/>
      <c r="M85" s="580"/>
      <c r="N85" s="543">
        <f>SUMIF($D$19:$R$19,11,$D$18:$R$18)</f>
        <v>0</v>
      </c>
      <c r="O85" s="544"/>
      <c r="P85" s="544"/>
      <c r="Q85" s="554">
        <f t="shared" si="14"/>
        <v>0</v>
      </c>
      <c r="R85" s="555"/>
      <c r="S85" s="556"/>
      <c r="T85" s="133"/>
      <c r="U85" s="133"/>
      <c r="V85" s="133"/>
      <c r="W85" s="133"/>
      <c r="X85" s="133"/>
      <c r="Y85" s="133"/>
      <c r="Z85" s="133"/>
    </row>
    <row r="86" spans="1:26" s="34" customFormat="1" ht="14.1" customHeight="1" x14ac:dyDescent="0.15">
      <c r="A86" s="26">
        <v>12</v>
      </c>
      <c r="B86" s="581" t="s">
        <v>179</v>
      </c>
      <c r="C86" s="582"/>
      <c r="D86" s="582"/>
      <c r="E86" s="582"/>
      <c r="F86" s="582"/>
      <c r="G86" s="583"/>
      <c r="H86" s="540">
        <v>0</v>
      </c>
      <c r="I86" s="540"/>
      <c r="J86" s="540"/>
      <c r="K86" s="569">
        <v>0</v>
      </c>
      <c r="L86" s="570"/>
      <c r="M86" s="571"/>
      <c r="N86" s="543">
        <f>SUMIF($D$19:$R$19,12,$D$18:$R$18)</f>
        <v>0</v>
      </c>
      <c r="O86" s="544"/>
      <c r="P86" s="544"/>
      <c r="Q86" s="584">
        <f>H86+K86-N86</f>
        <v>0</v>
      </c>
      <c r="R86" s="585"/>
      <c r="S86" s="586"/>
      <c r="T86" s="133"/>
      <c r="U86" s="133"/>
      <c r="V86" s="133"/>
      <c r="W86" s="133"/>
      <c r="X86" s="133"/>
      <c r="Y86" s="133"/>
      <c r="Z86" s="133"/>
    </row>
    <row r="87" spans="1:26" s="34" customFormat="1" ht="14.1" customHeight="1" x14ac:dyDescent="0.15">
      <c r="A87" s="26">
        <v>13</v>
      </c>
      <c r="B87" s="567" t="s">
        <v>180</v>
      </c>
      <c r="C87" s="568"/>
      <c r="D87" s="568"/>
      <c r="E87" s="568"/>
      <c r="F87" s="568"/>
      <c r="G87" s="568"/>
      <c r="H87" s="551">
        <v>0</v>
      </c>
      <c r="I87" s="552"/>
      <c r="J87" s="553"/>
      <c r="K87" s="569">
        <v>0</v>
      </c>
      <c r="L87" s="570"/>
      <c r="M87" s="571"/>
      <c r="N87" s="543">
        <f>SUMIF($D$19:$R$19,13,$D$18:$R$18)</f>
        <v>0</v>
      </c>
      <c r="O87" s="544"/>
      <c r="P87" s="544"/>
      <c r="Q87" s="572">
        <f t="shared" si="14"/>
        <v>0</v>
      </c>
      <c r="R87" s="572"/>
      <c r="S87" s="572"/>
      <c r="T87" s="133"/>
      <c r="U87" s="133"/>
      <c r="V87" s="133"/>
      <c r="W87" s="133"/>
      <c r="X87" s="133"/>
      <c r="Y87" s="133"/>
      <c r="Z87" s="133"/>
    </row>
    <row r="88" spans="1:26" s="34" customFormat="1" ht="14.1" customHeight="1" thickBot="1" x14ac:dyDescent="0.2">
      <c r="A88" s="398">
        <v>14</v>
      </c>
      <c r="B88" s="587" t="s">
        <v>199</v>
      </c>
      <c r="C88" s="587"/>
      <c r="D88" s="587"/>
      <c r="E88" s="587"/>
      <c r="F88" s="587"/>
      <c r="G88" s="587"/>
      <c r="H88" s="588">
        <v>12</v>
      </c>
      <c r="I88" s="589"/>
      <c r="J88" s="590"/>
      <c r="K88" s="569">
        <f>IF(Q6&gt;80,Q6-80,0)</f>
        <v>0</v>
      </c>
      <c r="L88" s="570"/>
      <c r="M88" s="571"/>
      <c r="N88" s="573">
        <f>SUMIF($D$19:$R$19,"14",$D$18:$R$18)</f>
        <v>12</v>
      </c>
      <c r="O88" s="574"/>
      <c r="P88" s="574"/>
      <c r="Q88" s="572">
        <f>H88+K88-N88</f>
        <v>0</v>
      </c>
      <c r="R88" s="572"/>
      <c r="S88" s="572"/>
      <c r="T88" s="133"/>
      <c r="U88" s="133"/>
      <c r="V88" s="133"/>
      <c r="W88" s="133"/>
      <c r="X88" s="133"/>
      <c r="Y88" s="133"/>
      <c r="Z88" s="133"/>
    </row>
    <row r="89" spans="1:26" ht="14.1" customHeight="1" thickTop="1" thickBot="1" x14ac:dyDescent="0.2">
      <c r="A89" s="403"/>
      <c r="B89" s="403"/>
      <c r="C89" s="403"/>
      <c r="D89" s="403"/>
      <c r="E89" s="403"/>
      <c r="F89" s="403"/>
      <c r="G89" s="403"/>
      <c r="H89" s="403"/>
      <c r="I89" s="403"/>
      <c r="J89" s="403"/>
      <c r="K89" s="404"/>
      <c r="L89" s="405"/>
      <c r="M89" s="110"/>
      <c r="N89" s="406">
        <f>SUM(N76:P88)</f>
        <v>12</v>
      </c>
      <c r="O89" s="407"/>
      <c r="P89" s="408"/>
      <c r="Q89" s="133"/>
      <c r="R89" s="133"/>
      <c r="S89" s="362">
        <v>44287</v>
      </c>
      <c r="T89" s="394"/>
      <c r="U89" s="394"/>
      <c r="V89" s="394"/>
      <c r="W89" s="394"/>
      <c r="X89" s="394"/>
      <c r="Y89" s="394"/>
      <c r="Z89" s="394"/>
    </row>
    <row r="90" spans="1:26" ht="14.1" customHeight="1" thickTop="1" x14ac:dyDescent="0.15">
      <c r="A90" s="394"/>
      <c r="B90" s="394"/>
      <c r="C90" s="394"/>
      <c r="D90" s="394"/>
      <c r="E90" s="394"/>
      <c r="F90" s="394"/>
      <c r="G90" s="394"/>
      <c r="H90" s="394"/>
      <c r="I90" s="394"/>
      <c r="J90" s="394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4"/>
    </row>
    <row r="91" spans="1:26" ht="14.1" customHeight="1" x14ac:dyDescent="0.15">
      <c r="A91" s="394"/>
      <c r="B91" s="394"/>
      <c r="C91" s="394"/>
      <c r="D91" s="394"/>
      <c r="E91" s="394"/>
      <c r="F91" s="394"/>
      <c r="G91" s="394"/>
      <c r="H91" s="394"/>
      <c r="I91" s="394"/>
      <c r="J91" s="394"/>
      <c r="K91" s="394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4"/>
      <c r="X91" s="394"/>
      <c r="Y91" s="394"/>
      <c r="Z91" s="394"/>
    </row>
    <row r="92" spans="1:26" x14ac:dyDescent="0.15">
      <c r="A92" s="394"/>
      <c r="B92" s="394"/>
      <c r="C92" s="394"/>
      <c r="D92" s="394"/>
      <c r="E92" s="394"/>
      <c r="F92" s="394"/>
      <c r="G92" s="394"/>
      <c r="H92" s="394"/>
      <c r="I92" s="394"/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4"/>
      <c r="X92" s="394"/>
      <c r="Y92" s="394"/>
      <c r="Z92" s="394"/>
    </row>
    <row r="93" spans="1:26" x14ac:dyDescent="0.15">
      <c r="A93" s="394"/>
      <c r="B93" s="394"/>
      <c r="C93" s="394"/>
      <c r="D93" s="394"/>
      <c r="E93" s="394"/>
      <c r="F93" s="394"/>
      <c r="G93" s="394"/>
      <c r="H93" s="394"/>
      <c r="I93" s="394"/>
      <c r="J93" s="394"/>
      <c r="K93" s="394"/>
      <c r="L93" s="394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4"/>
      <c r="X93" s="394"/>
      <c r="Y93" s="394"/>
      <c r="Z93" s="394"/>
    </row>
    <row r="94" spans="1:26" x14ac:dyDescent="0.15">
      <c r="A94" s="394"/>
      <c r="B94" s="394"/>
      <c r="C94" s="394"/>
      <c r="D94" s="394"/>
      <c r="E94" s="394"/>
      <c r="F94" s="394"/>
      <c r="G94" s="394"/>
      <c r="H94" s="394"/>
      <c r="I94" s="394"/>
      <c r="J94" s="394"/>
      <c r="K94" s="394"/>
      <c r="L94" s="394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4"/>
      <c r="X94" s="394"/>
      <c r="Y94" s="394"/>
      <c r="Z94" s="394"/>
    </row>
    <row r="95" spans="1:26" x14ac:dyDescent="0.15">
      <c r="A95" s="394"/>
      <c r="B95" s="394"/>
      <c r="C95" s="394"/>
      <c r="D95" s="394"/>
      <c r="E95" s="394"/>
      <c r="F95" s="394"/>
      <c r="G95" s="394"/>
      <c r="H95" s="394"/>
      <c r="I95" s="394"/>
      <c r="J95" s="394"/>
      <c r="K95" s="394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4"/>
      <c r="X95" s="394"/>
      <c r="Y95" s="394"/>
      <c r="Z95" s="394"/>
    </row>
    <row r="96" spans="1:26" x14ac:dyDescent="0.15">
      <c r="A96" s="394"/>
      <c r="B96" s="394"/>
      <c r="C96" s="394"/>
      <c r="D96" s="394"/>
      <c r="E96" s="394"/>
      <c r="F96" s="394"/>
      <c r="G96" s="394"/>
      <c r="H96" s="394"/>
      <c r="I96" s="394"/>
      <c r="J96" s="394"/>
      <c r="K96" s="394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4"/>
      <c r="X96" s="394"/>
      <c r="Y96" s="394"/>
      <c r="Z96" s="394"/>
    </row>
    <row r="97" spans="1:26" x14ac:dyDescent="0.15">
      <c r="A97" s="394"/>
      <c r="B97" s="394"/>
      <c r="C97" s="394"/>
      <c r="D97" s="394"/>
      <c r="E97" s="394"/>
      <c r="F97" s="394"/>
      <c r="G97" s="394"/>
      <c r="H97" s="394"/>
      <c r="I97" s="394"/>
      <c r="J97" s="394"/>
      <c r="K97" s="394"/>
      <c r="L97" s="394"/>
      <c r="M97" s="394"/>
      <c r="N97" s="394"/>
      <c r="O97" s="394"/>
      <c r="P97" s="394"/>
      <c r="Q97" s="394"/>
      <c r="R97" s="394"/>
      <c r="S97" s="394"/>
      <c r="T97" s="394"/>
      <c r="U97" s="394"/>
      <c r="V97" s="394"/>
      <c r="W97" s="394"/>
      <c r="X97" s="394"/>
      <c r="Y97" s="394"/>
      <c r="Z97" s="394"/>
    </row>
    <row r="98" spans="1:26" x14ac:dyDescent="0.15">
      <c r="A98" s="394"/>
      <c r="B98" s="394"/>
      <c r="C98" s="394"/>
      <c r="D98" s="394"/>
      <c r="E98" s="394"/>
      <c r="F98" s="394"/>
      <c r="G98" s="394"/>
      <c r="H98" s="394"/>
      <c r="I98" s="394"/>
      <c r="J98" s="394"/>
      <c r="K98" s="394"/>
      <c r="L98" s="394"/>
      <c r="M98" s="394"/>
      <c r="N98" s="394"/>
      <c r="O98" s="394"/>
      <c r="P98" s="394"/>
      <c r="Q98" s="394"/>
      <c r="R98" s="394"/>
      <c r="S98" s="394"/>
      <c r="T98" s="394"/>
      <c r="U98" s="394"/>
      <c r="V98" s="394"/>
      <c r="W98" s="394"/>
      <c r="X98" s="394"/>
      <c r="Y98" s="394"/>
      <c r="Z98" s="394"/>
    </row>
    <row r="99" spans="1:26" x14ac:dyDescent="0.15">
      <c r="A99" s="394"/>
      <c r="B99" s="394"/>
      <c r="C99" s="394"/>
      <c r="D99" s="394"/>
      <c r="E99" s="394"/>
      <c r="F99" s="394"/>
      <c r="G99" s="394"/>
      <c r="H99" s="394"/>
      <c r="I99" s="394"/>
      <c r="J99" s="394"/>
      <c r="K99" s="394"/>
      <c r="L99" s="394"/>
      <c r="M99" s="394"/>
      <c r="N99" s="394"/>
      <c r="O99" s="394"/>
      <c r="P99" s="394"/>
      <c r="Q99" s="394"/>
      <c r="R99" s="394"/>
      <c r="S99" s="394"/>
      <c r="T99" s="394"/>
      <c r="U99" s="394"/>
      <c r="V99" s="394"/>
      <c r="W99" s="394"/>
      <c r="X99" s="394"/>
      <c r="Y99" s="394"/>
      <c r="Z99" s="394"/>
    </row>
    <row r="100" spans="1:26" x14ac:dyDescent="0.15">
      <c r="A100" s="394"/>
      <c r="B100" s="394"/>
      <c r="C100" s="394"/>
      <c r="D100" s="394"/>
      <c r="E100" s="394"/>
      <c r="F100" s="394"/>
      <c r="G100" s="394"/>
      <c r="H100" s="394"/>
      <c r="I100" s="394"/>
      <c r="J100" s="394"/>
      <c r="K100" s="394"/>
      <c r="L100" s="394"/>
      <c r="M100" s="394"/>
      <c r="N100" s="394"/>
      <c r="O100" s="394"/>
      <c r="P100" s="394"/>
      <c r="Q100" s="394"/>
      <c r="R100" s="394"/>
      <c r="S100" s="394"/>
      <c r="T100" s="394"/>
      <c r="U100" s="394"/>
      <c r="V100" s="394"/>
      <c r="W100" s="394"/>
      <c r="X100" s="394"/>
      <c r="Y100" s="394"/>
      <c r="Z100" s="394"/>
    </row>
  </sheetData>
  <mergeCells count="224">
    <mergeCell ref="Q5:R5"/>
    <mergeCell ref="B87:G87"/>
    <mergeCell ref="H87:J87"/>
    <mergeCell ref="K87:M87"/>
    <mergeCell ref="N87:P87"/>
    <mergeCell ref="Q87:S87"/>
    <mergeCell ref="N88:P88"/>
    <mergeCell ref="B85:G85"/>
    <mergeCell ref="H85:J85"/>
    <mergeCell ref="K85:M85"/>
    <mergeCell ref="N85:P85"/>
    <mergeCell ref="Q85:S85"/>
    <mergeCell ref="B86:G86"/>
    <mergeCell ref="H86:J86"/>
    <mergeCell ref="K86:M86"/>
    <mergeCell ref="N86:P86"/>
    <mergeCell ref="Q86:S86"/>
    <mergeCell ref="B88:G88"/>
    <mergeCell ref="H88:J88"/>
    <mergeCell ref="K88:M88"/>
    <mergeCell ref="Q88:S88"/>
    <mergeCell ref="B83:G83"/>
    <mergeCell ref="H83:J83"/>
    <mergeCell ref="K83:M83"/>
    <mergeCell ref="N83:P83"/>
    <mergeCell ref="Q83:S83"/>
    <mergeCell ref="B84:G84"/>
    <mergeCell ref="H84:J84"/>
    <mergeCell ref="K84:M84"/>
    <mergeCell ref="N84:P84"/>
    <mergeCell ref="Q84:S84"/>
    <mergeCell ref="B81:G81"/>
    <mergeCell ref="H81:J81"/>
    <mergeCell ref="K81:M81"/>
    <mergeCell ref="N81:P81"/>
    <mergeCell ref="Q81:S81"/>
    <mergeCell ref="B82:G82"/>
    <mergeCell ref="H82:J82"/>
    <mergeCell ref="K82:M82"/>
    <mergeCell ref="N82:P82"/>
    <mergeCell ref="Q82:S82"/>
    <mergeCell ref="B79:G79"/>
    <mergeCell ref="H79:J79"/>
    <mergeCell ref="K79:M79"/>
    <mergeCell ref="N79:P79"/>
    <mergeCell ref="Q79:S79"/>
    <mergeCell ref="B80:G80"/>
    <mergeCell ref="H80:J80"/>
    <mergeCell ref="K80:M80"/>
    <mergeCell ref="N80:P80"/>
    <mergeCell ref="Q80:S80"/>
    <mergeCell ref="B77:G77"/>
    <mergeCell ref="H77:J77"/>
    <mergeCell ref="K77:M77"/>
    <mergeCell ref="N77:P77"/>
    <mergeCell ref="Q77:S77"/>
    <mergeCell ref="B78:G78"/>
    <mergeCell ref="H78:J78"/>
    <mergeCell ref="K78:M78"/>
    <mergeCell ref="N78:P78"/>
    <mergeCell ref="Q78:S78"/>
    <mergeCell ref="B75:G75"/>
    <mergeCell ref="H75:J75"/>
    <mergeCell ref="K75:M75"/>
    <mergeCell ref="N75:P75"/>
    <mergeCell ref="Q75:S75"/>
    <mergeCell ref="B76:G76"/>
    <mergeCell ref="H76:J76"/>
    <mergeCell ref="K76:M76"/>
    <mergeCell ref="N76:P76"/>
    <mergeCell ref="Q76:S76"/>
    <mergeCell ref="B72:I72"/>
    <mergeCell ref="J72:L72"/>
    <mergeCell ref="M72:N72"/>
    <mergeCell ref="O72:P72"/>
    <mergeCell ref="R72:S72"/>
    <mergeCell ref="B73:I73"/>
    <mergeCell ref="J73:L73"/>
    <mergeCell ref="M73:N73"/>
    <mergeCell ref="O73:P73"/>
    <mergeCell ref="R73:S73"/>
    <mergeCell ref="B70:I70"/>
    <mergeCell ref="J70:L70"/>
    <mergeCell ref="M70:N70"/>
    <mergeCell ref="O70:P70"/>
    <mergeCell ref="R70:S70"/>
    <mergeCell ref="B71:I71"/>
    <mergeCell ref="J71:L71"/>
    <mergeCell ref="M71:N71"/>
    <mergeCell ref="O71:P71"/>
    <mergeCell ref="R71:S71"/>
    <mergeCell ref="B68:I68"/>
    <mergeCell ref="J68:L68"/>
    <mergeCell ref="M68:N68"/>
    <mergeCell ref="O68:P68"/>
    <mergeCell ref="R68:S68"/>
    <mergeCell ref="B69:I69"/>
    <mergeCell ref="J69:L69"/>
    <mergeCell ref="M69:N69"/>
    <mergeCell ref="O69:P69"/>
    <mergeCell ref="R69:S69"/>
    <mergeCell ref="B66:I66"/>
    <mergeCell ref="J66:L66"/>
    <mergeCell ref="M66:N66"/>
    <mergeCell ref="O66:P66"/>
    <mergeCell ref="R66:S66"/>
    <mergeCell ref="B67:I67"/>
    <mergeCell ref="J67:L67"/>
    <mergeCell ref="M67:N67"/>
    <mergeCell ref="O67:P67"/>
    <mergeCell ref="R67:S67"/>
    <mergeCell ref="B64:I64"/>
    <mergeCell ref="J64:L64"/>
    <mergeCell ref="M64:N64"/>
    <mergeCell ref="O64:P64"/>
    <mergeCell ref="R64:S64"/>
    <mergeCell ref="B65:I65"/>
    <mergeCell ref="J65:L65"/>
    <mergeCell ref="M65:N65"/>
    <mergeCell ref="O65:P65"/>
    <mergeCell ref="R65:S65"/>
    <mergeCell ref="B62:I62"/>
    <mergeCell ref="J62:L62"/>
    <mergeCell ref="M62:N62"/>
    <mergeCell ref="O62:P62"/>
    <mergeCell ref="R62:S62"/>
    <mergeCell ref="B63:I63"/>
    <mergeCell ref="J63:L63"/>
    <mergeCell ref="M63:N63"/>
    <mergeCell ref="O63:P63"/>
    <mergeCell ref="R63:S63"/>
    <mergeCell ref="B61:I61"/>
    <mergeCell ref="J61:L61"/>
    <mergeCell ref="M61:N61"/>
    <mergeCell ref="O61:P61"/>
    <mergeCell ref="R61:S61"/>
    <mergeCell ref="V61:W61"/>
    <mergeCell ref="B60:I60"/>
    <mergeCell ref="J60:L60"/>
    <mergeCell ref="M60:N60"/>
    <mergeCell ref="O60:P60"/>
    <mergeCell ref="R60:S60"/>
    <mergeCell ref="V60:W60"/>
    <mergeCell ref="V57:W57"/>
    <mergeCell ref="A58:A59"/>
    <mergeCell ref="B58:I59"/>
    <mergeCell ref="J58:L59"/>
    <mergeCell ref="M58:P58"/>
    <mergeCell ref="Q58:S58"/>
    <mergeCell ref="V58:W58"/>
    <mergeCell ref="M59:N59"/>
    <mergeCell ref="O59:P59"/>
    <mergeCell ref="R59:S59"/>
    <mergeCell ref="A47:C47"/>
    <mergeCell ref="D47:E47"/>
    <mergeCell ref="G48:I48"/>
    <mergeCell ref="K48:P48"/>
    <mergeCell ref="C54:Q54"/>
    <mergeCell ref="C55:Q55"/>
    <mergeCell ref="R44:S44"/>
    <mergeCell ref="A45:C45"/>
    <mergeCell ref="D45:E45"/>
    <mergeCell ref="K45:P45"/>
    <mergeCell ref="R45:S45"/>
    <mergeCell ref="A46:C46"/>
    <mergeCell ref="D46:E46"/>
    <mergeCell ref="J46:Q46"/>
    <mergeCell ref="R46:S46"/>
    <mergeCell ref="A44:C44"/>
    <mergeCell ref="D44:E44"/>
    <mergeCell ref="F44:G44"/>
    <mergeCell ref="B33:C33"/>
    <mergeCell ref="B35:C35"/>
    <mergeCell ref="B36:C36"/>
    <mergeCell ref="B37:C37"/>
    <mergeCell ref="D11:J11"/>
    <mergeCell ref="L11:R11"/>
    <mergeCell ref="B13:C13"/>
    <mergeCell ref="A43:C43"/>
    <mergeCell ref="D43:E43"/>
    <mergeCell ref="I43:J43"/>
    <mergeCell ref="A40:C40"/>
    <mergeCell ref="D40:E40"/>
    <mergeCell ref="J40:S40"/>
    <mergeCell ref="A41:C41"/>
    <mergeCell ref="D41:E41"/>
    <mergeCell ref="G41:H41"/>
    <mergeCell ref="J41:S42"/>
    <mergeCell ref="A42:C42"/>
    <mergeCell ref="D42:E42"/>
    <mergeCell ref="G42:H42"/>
    <mergeCell ref="N9:R9"/>
    <mergeCell ref="B6:D6"/>
    <mergeCell ref="E6:G6"/>
    <mergeCell ref="H6:I6"/>
    <mergeCell ref="K6:L6"/>
    <mergeCell ref="M6:N6"/>
    <mergeCell ref="O6:P6"/>
    <mergeCell ref="B26:B28"/>
    <mergeCell ref="B30:B31"/>
    <mergeCell ref="A89:J89"/>
    <mergeCell ref="K89:L89"/>
    <mergeCell ref="N89:P89"/>
    <mergeCell ref="C1:Q1"/>
    <mergeCell ref="C2:Q2"/>
    <mergeCell ref="E4:F4"/>
    <mergeCell ref="H4:I4"/>
    <mergeCell ref="M4:N4"/>
    <mergeCell ref="O4:S4"/>
    <mergeCell ref="A14:A38"/>
    <mergeCell ref="B14:C14"/>
    <mergeCell ref="B15:C15"/>
    <mergeCell ref="B16:C16"/>
    <mergeCell ref="B18:B19"/>
    <mergeCell ref="B20:C20"/>
    <mergeCell ref="B22:B24"/>
    <mergeCell ref="Q6:R6"/>
    <mergeCell ref="S6:S7"/>
    <mergeCell ref="B7:H7"/>
    <mergeCell ref="O7:P7"/>
    <mergeCell ref="Q7:R7"/>
    <mergeCell ref="B9:C9"/>
    <mergeCell ref="E9:I9"/>
    <mergeCell ref="L9:M9"/>
  </mergeCells>
  <dataValidations count="2">
    <dataValidation allowBlank="1" showInputMessage="1" showErrorMessage="1" promptTitle="CONGÉS SYNDICAL" prompt="Une banque de congés selon la convention collective pour assister à des activités syndical avec la FPMQ." sqref="N89:P89" xr:uid="{00000000-0002-0000-0000-000000000000}"/>
    <dataValidation allowBlank="1" showInputMessage="1" showErrorMessage="1" promptTitle="HEURES UTILIÉES EN VACANCES " prompt="Inscrire le total des heures utilisée pour le mois complet" sqref="N76:P88" xr:uid="{00000000-0002-0000-0000-000001000000}"/>
  </dataValidations>
  <pageMargins left="0.82677165354330717" right="0.70866141732283472" top="0.74803149606299213" bottom="0.74803149606299213" header="0.31496062992125984" footer="0.31496062992125984"/>
  <pageSetup scale="88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76200</xdr:rowOff>
                  </from>
                  <to>
                    <xdr:col>3</xdr:col>
                    <xdr:colOff>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121920</xdr:rowOff>
                  </from>
                  <to>
                    <xdr:col>3</xdr:col>
                    <xdr:colOff>0</xdr:colOff>
                    <xdr:row>11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5"/>
  <dimension ref="A1:CZ720"/>
  <sheetViews>
    <sheetView workbookViewId="0">
      <selection activeCell="BB39" sqref="BB39"/>
    </sheetView>
  </sheetViews>
  <sheetFormatPr defaultColWidth="11.4609375" defaultRowHeight="14.25" x14ac:dyDescent="0.2"/>
  <cols>
    <col min="1" max="1" width="6.60546875" style="156" customWidth="1"/>
    <col min="2" max="2" width="2.2890625" style="156" customWidth="1"/>
    <col min="3" max="3" width="6.60546875" style="156" customWidth="1"/>
    <col min="4" max="4" width="2.2890625" style="156" customWidth="1"/>
    <col min="5" max="5" width="6.60546875" style="156" customWidth="1"/>
    <col min="6" max="61" width="3.640625" style="156" customWidth="1"/>
    <col min="62" max="62" width="11.4609375" style="156"/>
    <col min="63" max="63" width="2.828125" style="156" customWidth="1"/>
    <col min="64" max="64" width="30.0703125" style="156" customWidth="1"/>
    <col min="65" max="65" width="12.9453125" style="156" bestFit="1" customWidth="1"/>
    <col min="66" max="66" width="11.4609375" style="156"/>
    <col min="67" max="78" width="12.67578125" style="281" customWidth="1"/>
    <col min="79" max="80" width="11.4609375" style="156"/>
    <col min="81" max="81" width="16.046875" style="156" bestFit="1" customWidth="1"/>
    <col min="82" max="83" width="12" style="156" bestFit="1" customWidth="1"/>
    <col min="84" max="84" width="11.4609375" style="156"/>
    <col min="85" max="85" width="24.2734375" style="156" bestFit="1" customWidth="1"/>
    <col min="86" max="86" width="11.4609375" style="156"/>
    <col min="87" max="88" width="11.59375" style="156" hidden="1" customWidth="1"/>
    <col min="89" max="89" width="21.57421875" style="167" hidden="1" customWidth="1"/>
    <col min="90" max="90" width="22.51953125" style="167" hidden="1" customWidth="1"/>
    <col min="91" max="91" width="27.375" style="167" hidden="1" customWidth="1"/>
    <col min="92" max="92" width="22.51953125" style="167" hidden="1" customWidth="1"/>
    <col min="93" max="93" width="21.98046875" style="167" hidden="1" customWidth="1"/>
    <col min="94" max="94" width="28.046875" style="167" hidden="1" customWidth="1"/>
    <col min="95" max="95" width="22.921875" style="167" hidden="1" customWidth="1"/>
    <col min="96" max="96" width="22.3828125" style="167" hidden="1" customWidth="1"/>
    <col min="97" max="99" width="11.4609375" style="156" hidden="1" customWidth="1"/>
    <col min="100" max="100" width="21.57421875" style="156" hidden="1" customWidth="1"/>
    <col min="101" max="104" width="11.4609375" style="156" hidden="1" customWidth="1"/>
    <col min="105" max="16384" width="11.4609375" style="156"/>
  </cols>
  <sheetData>
    <row r="1" spans="1:101" ht="21" thickBot="1" x14ac:dyDescent="0.2">
      <c r="A1" s="676" t="str">
        <f>"Annexe E pour l'ANNÉE  "&amp;UPPER(TEXT(F5,"aaaa")) &amp;UPPER(TEXT(BI11,"__-__aaaa"))</f>
        <v>Annexe E pour l'ANNÉE  DIMANCHE - SAMEDI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/>
      <c r="AE1" s="676"/>
      <c r="AF1" s="676"/>
      <c r="AG1" s="676"/>
      <c r="AH1" s="676"/>
      <c r="AI1" s="676"/>
      <c r="AJ1" s="676"/>
      <c r="AK1" s="676"/>
      <c r="AL1" s="676"/>
      <c r="AM1" s="676"/>
      <c r="AN1" s="676"/>
      <c r="AO1" s="676"/>
      <c r="AP1" s="676"/>
      <c r="AQ1" s="676"/>
      <c r="AR1" s="676"/>
      <c r="AS1" s="676"/>
      <c r="AT1" s="676"/>
      <c r="AU1" s="676"/>
      <c r="AV1" s="676"/>
      <c r="AW1" s="676"/>
      <c r="AX1" s="676"/>
      <c r="AY1" s="676"/>
      <c r="AZ1" s="676"/>
      <c r="BA1" s="676"/>
      <c r="BB1" s="676"/>
      <c r="BC1" s="676"/>
      <c r="BD1" s="676"/>
      <c r="BE1" s="676"/>
      <c r="BF1" s="676"/>
      <c r="BG1" s="676"/>
      <c r="BH1" s="676"/>
      <c r="BI1" s="676"/>
      <c r="BJ1" s="161"/>
      <c r="BK1" s="161"/>
      <c r="BL1" s="162" t="s">
        <v>20</v>
      </c>
      <c r="BM1" s="161"/>
      <c r="BN1" s="161"/>
      <c r="BO1" s="677" t="str">
        <f>"Horaire pour l'années "&amp;UPPER(TEXT(BO4,"aaaa")) &amp;UPPER(TEXT(BY74,"__-__aaaa"))</f>
        <v>Horaire pour l'années VENDREDI - MERCREDI</v>
      </c>
      <c r="BP1" s="677"/>
      <c r="BQ1" s="677"/>
      <c r="BR1" s="677"/>
      <c r="BS1" s="677"/>
      <c r="BT1" s="677"/>
      <c r="BU1" s="677"/>
      <c r="BV1" s="677"/>
      <c r="BW1" s="677"/>
      <c r="BX1" s="677"/>
      <c r="BY1" s="677"/>
      <c r="BZ1" s="677"/>
      <c r="CA1" s="161"/>
      <c r="CB1" s="161"/>
      <c r="CC1" s="163" t="s">
        <v>69</v>
      </c>
      <c r="CD1" s="164" t="s">
        <v>70</v>
      </c>
      <c r="CE1" s="165" t="s">
        <v>71</v>
      </c>
      <c r="CF1" s="161"/>
      <c r="CG1" s="166" t="s">
        <v>72</v>
      </c>
      <c r="CI1" s="156" t="s">
        <v>73</v>
      </c>
      <c r="CJ1" s="156" t="s">
        <v>74</v>
      </c>
      <c r="CK1" s="167" t="s">
        <v>75</v>
      </c>
      <c r="CL1" s="167" t="s">
        <v>76</v>
      </c>
      <c r="CM1" s="167" t="s">
        <v>77</v>
      </c>
      <c r="CN1" s="167" t="s">
        <v>78</v>
      </c>
      <c r="CO1" s="167" t="s">
        <v>79</v>
      </c>
      <c r="CP1" s="167" t="s">
        <v>80</v>
      </c>
      <c r="CQ1" s="167" t="s">
        <v>81</v>
      </c>
      <c r="CR1" s="167" t="s">
        <v>82</v>
      </c>
    </row>
    <row r="2" spans="1:101" ht="20.25" thickTop="1" thickBot="1" x14ac:dyDescent="0.2">
      <c r="A2" s="678" t="s">
        <v>83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8"/>
      <c r="AV2" s="678"/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161"/>
      <c r="BK2" s="161"/>
      <c r="BL2" s="168">
        <v>2020</v>
      </c>
      <c r="BM2" s="161"/>
      <c r="BN2" s="161"/>
      <c r="BO2" s="169"/>
      <c r="BP2" s="170">
        <v>6</v>
      </c>
      <c r="BQ2" s="171"/>
      <c r="BR2" s="171">
        <v>5</v>
      </c>
      <c r="BS2" s="680" t="str">
        <f>BL8</f>
        <v>Harvey, Maxime, mat 2045</v>
      </c>
      <c r="BT2" s="680"/>
      <c r="BU2" s="680"/>
      <c r="BV2" s="680"/>
      <c r="BW2" s="171"/>
      <c r="BX2" s="171">
        <v>9</v>
      </c>
      <c r="BY2" s="171"/>
      <c r="BZ2" s="171">
        <v>10</v>
      </c>
      <c r="CA2" s="161"/>
      <c r="CB2" s="161"/>
      <c r="CC2" s="172" t="s">
        <v>84</v>
      </c>
      <c r="CD2" s="173" t="s">
        <v>85</v>
      </c>
      <c r="CE2" s="174" t="s">
        <v>86</v>
      </c>
      <c r="CF2" s="161"/>
      <c r="CG2" s="175" t="s">
        <v>87</v>
      </c>
      <c r="CI2" s="156" t="s">
        <v>4</v>
      </c>
      <c r="CJ2" s="156" t="s">
        <v>88</v>
      </c>
      <c r="CK2" s="167" t="str">
        <f>A21</f>
        <v>Jourdain, Luc, mat 2028</v>
      </c>
      <c r="CL2" s="167" t="str">
        <f>A22</f>
        <v>Launière, Ringo, mat 2037</v>
      </c>
      <c r="CM2" s="167" t="str">
        <f>A24</f>
        <v>Launière, Lawrence, mat 2002</v>
      </c>
      <c r="CN2" s="167" t="str">
        <f>A25</f>
        <v>Harvey, Maxime, mat 2045</v>
      </c>
      <c r="CO2" s="167" t="str">
        <f>A27</f>
        <v>Launière, Éric, mat 2015</v>
      </c>
      <c r="CP2" s="167" t="str">
        <f>A28</f>
        <v>Goyette, Jean-Michel, mat 2031</v>
      </c>
      <c r="CQ2" s="167" t="str">
        <f>A30</f>
        <v>Launière, Alex, mat 2027</v>
      </c>
      <c r="CR2" s="167" t="str">
        <f>A31</f>
        <v>Launière, Elsa, mat 2011</v>
      </c>
    </row>
    <row r="3" spans="1:101" ht="17.25" thickTop="1" thickBot="1" x14ac:dyDescent="0.2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79"/>
      <c r="AR3" s="679"/>
      <c r="AS3" s="679"/>
      <c r="AT3" s="679"/>
      <c r="AU3" s="679"/>
      <c r="AV3" s="679"/>
      <c r="AW3" s="679"/>
      <c r="AX3" s="679"/>
      <c r="AY3" s="679"/>
      <c r="AZ3" s="679"/>
      <c r="BA3" s="679"/>
      <c r="BB3" s="679"/>
      <c r="BC3" s="679"/>
      <c r="BD3" s="679"/>
      <c r="BE3" s="679"/>
      <c r="BF3" s="679"/>
      <c r="BG3" s="679"/>
      <c r="BH3" s="679"/>
      <c r="BI3" s="679"/>
      <c r="BJ3" s="161"/>
      <c r="BK3" s="161"/>
      <c r="BL3" s="161"/>
      <c r="BM3" s="161"/>
      <c r="BN3" s="161"/>
      <c r="BO3" s="596">
        <f>$BO$4</f>
        <v>43952</v>
      </c>
      <c r="BP3" s="597"/>
      <c r="BQ3" s="596">
        <f>$BQ$4</f>
        <v>43983</v>
      </c>
      <c r="BR3" s="597"/>
      <c r="BS3" s="596">
        <f>$BS$4</f>
        <v>44013</v>
      </c>
      <c r="BT3" s="597"/>
      <c r="BU3" s="596">
        <f>$BU$4</f>
        <v>44044</v>
      </c>
      <c r="BV3" s="597"/>
      <c r="BW3" s="596">
        <f>$BW$4</f>
        <v>44075</v>
      </c>
      <c r="BX3" s="597"/>
      <c r="BY3" s="596">
        <f>$BY$4</f>
        <v>44105</v>
      </c>
      <c r="BZ3" s="597"/>
      <c r="CA3" s="161"/>
      <c r="CB3" s="161"/>
      <c r="CC3" s="172" t="s">
        <v>89</v>
      </c>
      <c r="CD3" s="173" t="s">
        <v>90</v>
      </c>
      <c r="CE3" s="174" t="s">
        <v>91</v>
      </c>
      <c r="CF3" s="161"/>
      <c r="CG3" s="175" t="s">
        <v>92</v>
      </c>
      <c r="CI3" s="176">
        <f>F5</f>
        <v>43905</v>
      </c>
      <c r="CJ3" s="177">
        <f>CI3</f>
        <v>43905</v>
      </c>
      <c r="CK3" s="167" t="str">
        <f>IF($F$21=$CE$25,$CF$25,IF($F$21=$CE$26,$CF$26,IF($F$21=$CE$27,$CF$27,IF($F$21=$CE$28,$CF$28,""))))</f>
        <v>OFF</v>
      </c>
      <c r="CL3" s="167" t="str">
        <f>IF($F$22=$CE$25,$CF$25,IF($F$22=$CE$26,$CF$26,IF($F$22=$CE$27,$CF$27,IF($F$22=$CE$28,$CF$28,""))))</f>
        <v>OFF</v>
      </c>
      <c r="CM3" s="167" t="str">
        <f>IF($F$24=$CE$25,$CF$25,IF($F$24=$CE$26,$CF$26,IF($F$24=$CE$27,$CF$27,IF($F$24=$CE$28,$CF$28,""))))</f>
        <v>19h à 7h</v>
      </c>
      <c r="CN3" s="167" t="str">
        <f>IF($F$25=$CE$25,$CF$25,IF($F$25=$CE$26,$CF$26,IF($F$25=$CE$27,$CF$27,IF($F$25=$CE$28,$CF$28,""))))</f>
        <v>19h à 7h</v>
      </c>
      <c r="CO3" s="167" t="str">
        <f>IF($F$27=$CE$25,$CF$25,IF($F$27=$CE$26,$CF$26,IF($F$27=$CE$27,$CF$27,IF($F$27=$CE$28,$CF$28,""))))</f>
        <v>OFF</v>
      </c>
      <c r="CP3" s="167" t="str">
        <f>IF($F$28=$CE$25,$CF$25,IF($F$28=$CE$26,$CF$26,IF($F$28=$CE$27,$CF$27,IF($F$28=$CE$28,$CF$28,""))))</f>
        <v>OFF</v>
      </c>
      <c r="CQ3" s="167" t="str">
        <f>IF($F$30=$CE$25,$CF$25,IF($F$30=$CE$26,$CF$26,IF($F$30=$CE$27,$CF$27,IF($F$30=$CE$28,$CF$28,""))))</f>
        <v>7h à 19h</v>
      </c>
      <c r="CR3" s="167" t="str">
        <f>IF($F$31=$CE$25,$CF$25,IF($F$31=$CE$26,$CF$26,IF($F$31=$CE$27,$CF$27,IF($F$31=$CE$28,$CF$28,""))))</f>
        <v>7h à 19h</v>
      </c>
      <c r="CT3" s="156" t="s">
        <v>93</v>
      </c>
      <c r="CV3" s="156">
        <v>3</v>
      </c>
      <c r="CW3" s="156" t="str">
        <f>A21</f>
        <v>Jourdain, Luc, mat 2028</v>
      </c>
    </row>
    <row r="4" spans="1:101" ht="13.5" x14ac:dyDescent="0.15">
      <c r="A4" s="653" t="s">
        <v>94</v>
      </c>
      <c r="B4" s="654"/>
      <c r="C4" s="654"/>
      <c r="D4" s="654"/>
      <c r="E4" s="655"/>
      <c r="F4" s="178" t="s">
        <v>10</v>
      </c>
      <c r="G4" s="179" t="s">
        <v>11</v>
      </c>
      <c r="H4" s="180" t="s">
        <v>12</v>
      </c>
      <c r="I4" s="181" t="s">
        <v>12</v>
      </c>
      <c r="J4" s="182" t="s">
        <v>13</v>
      </c>
      <c r="K4" s="179" t="s">
        <v>14</v>
      </c>
      <c r="L4" s="183" t="s">
        <v>15</v>
      </c>
      <c r="M4" s="178" t="s">
        <v>10</v>
      </c>
      <c r="N4" s="179" t="s">
        <v>11</v>
      </c>
      <c r="O4" s="180" t="s">
        <v>12</v>
      </c>
      <c r="P4" s="181" t="s">
        <v>12</v>
      </c>
      <c r="Q4" s="182" t="s">
        <v>13</v>
      </c>
      <c r="R4" s="179" t="s">
        <v>14</v>
      </c>
      <c r="S4" s="183" t="s">
        <v>15</v>
      </c>
      <c r="T4" s="178" t="s">
        <v>10</v>
      </c>
      <c r="U4" s="179" t="s">
        <v>11</v>
      </c>
      <c r="V4" s="180" t="s">
        <v>12</v>
      </c>
      <c r="W4" s="181" t="s">
        <v>12</v>
      </c>
      <c r="X4" s="182" t="s">
        <v>13</v>
      </c>
      <c r="Y4" s="179" t="s">
        <v>14</v>
      </c>
      <c r="Z4" s="183" t="s">
        <v>15</v>
      </c>
      <c r="AA4" s="178" t="s">
        <v>10</v>
      </c>
      <c r="AB4" s="179" t="s">
        <v>11</v>
      </c>
      <c r="AC4" s="180" t="s">
        <v>12</v>
      </c>
      <c r="AD4" s="181" t="s">
        <v>12</v>
      </c>
      <c r="AE4" s="182" t="s">
        <v>13</v>
      </c>
      <c r="AF4" s="179" t="s">
        <v>14</v>
      </c>
      <c r="AG4" s="183" t="s">
        <v>15</v>
      </c>
      <c r="AH4" s="178" t="s">
        <v>10</v>
      </c>
      <c r="AI4" s="179" t="s">
        <v>11</v>
      </c>
      <c r="AJ4" s="180" t="s">
        <v>12</v>
      </c>
      <c r="AK4" s="181" t="s">
        <v>12</v>
      </c>
      <c r="AL4" s="182" t="s">
        <v>13</v>
      </c>
      <c r="AM4" s="179" t="s">
        <v>14</v>
      </c>
      <c r="AN4" s="183" t="s">
        <v>15</v>
      </c>
      <c r="AO4" s="178" t="s">
        <v>10</v>
      </c>
      <c r="AP4" s="179" t="s">
        <v>11</v>
      </c>
      <c r="AQ4" s="180" t="s">
        <v>12</v>
      </c>
      <c r="AR4" s="181" t="s">
        <v>12</v>
      </c>
      <c r="AS4" s="182" t="s">
        <v>13</v>
      </c>
      <c r="AT4" s="179" t="s">
        <v>14</v>
      </c>
      <c r="AU4" s="183" t="s">
        <v>15</v>
      </c>
      <c r="AV4" s="178" t="s">
        <v>10</v>
      </c>
      <c r="AW4" s="179" t="s">
        <v>11</v>
      </c>
      <c r="AX4" s="180" t="s">
        <v>12</v>
      </c>
      <c r="AY4" s="181" t="s">
        <v>12</v>
      </c>
      <c r="AZ4" s="182" t="s">
        <v>13</v>
      </c>
      <c r="BA4" s="179" t="s">
        <v>14</v>
      </c>
      <c r="BB4" s="183" t="s">
        <v>15</v>
      </c>
      <c r="BC4" s="178" t="s">
        <v>10</v>
      </c>
      <c r="BD4" s="179" t="s">
        <v>11</v>
      </c>
      <c r="BE4" s="180" t="s">
        <v>12</v>
      </c>
      <c r="BF4" s="181" t="s">
        <v>12</v>
      </c>
      <c r="BG4" s="182" t="s">
        <v>13</v>
      </c>
      <c r="BH4" s="179" t="s">
        <v>14</v>
      </c>
      <c r="BI4" s="183" t="s">
        <v>15</v>
      </c>
      <c r="BJ4" s="161"/>
      <c r="BK4" s="161"/>
      <c r="BL4" s="161">
        <v>5</v>
      </c>
      <c r="BM4" s="161"/>
      <c r="BN4" s="161"/>
      <c r="BO4" s="184">
        <f>DATE($BL$2,$BL$4,1)</f>
        <v>43952</v>
      </c>
      <c r="BP4" s="185" t="str">
        <f t="shared" ref="BP4:BP34" si="0">IFERROR(VLOOKUP($BO4,$CI$3:$CR$477,$BP$2,0),"")</f>
        <v>OFF</v>
      </c>
      <c r="BQ4" s="186">
        <f>IF(BO32="",BO31+1,IF(BO33="",BO32+1,IF(BO34="",BO33+1,BO34+1)))</f>
        <v>43983</v>
      </c>
      <c r="BR4" s="185" t="str">
        <f t="shared" ref="BR4:BR34" si="1">IFERROR(VLOOKUP($BQ4,$CI$3:$CR$477,$BP$2,0),"")</f>
        <v>OFF</v>
      </c>
      <c r="BS4" s="186">
        <f>IF(BQ32="",BQ31+1,IF(BQ33="",BQ32+1,IF(BQ34="",BQ33+1,BQ34+1)))</f>
        <v>44013</v>
      </c>
      <c r="BT4" s="185" t="str">
        <f t="shared" ref="BT4:BT34" si="2">IFERROR(VLOOKUP($BS4,$CI$3:$CR$477,$BP$2,0),"")</f>
        <v>OFF</v>
      </c>
      <c r="BU4" s="187">
        <f>IF(BS32="",BS31+1,IF(BS33="",BS32+1,IF(BS34="",BS33+1,BS34+1)))</f>
        <v>44044</v>
      </c>
      <c r="BV4" s="185" t="str">
        <f t="shared" ref="BV4:BV34" si="3">IFERROR(VLOOKUP($BU4,$CI$3:$CR$477,$BP$2,0),"")</f>
        <v>19h à 7h</v>
      </c>
      <c r="BW4" s="186">
        <f>IF(BU32="",BU31+1,IF(BU33="",BU32+1,IF(BU34="",BU33+1,BU34+1)))</f>
        <v>44075</v>
      </c>
      <c r="BX4" s="185" t="str">
        <f t="shared" ref="BX4:BX34" si="4">IFERROR(VLOOKUP($BW4,$CI$3:$CR$477,$BP$2,0),"")</f>
        <v>19h à 7h</v>
      </c>
      <c r="BY4" s="186">
        <f>IF(BW32="",BW31+1,IF(BW33="",BW32+1,IF(BW34="",BW33+1,BW34+1)))</f>
        <v>44105</v>
      </c>
      <c r="BZ4" s="185" t="str">
        <f t="shared" ref="BZ4:BZ34" si="5">IFERROR(VLOOKUP($BY4,$CI$3:$CR$477,$BP$2,0),"")</f>
        <v>OFF</v>
      </c>
      <c r="CA4" s="161"/>
      <c r="CB4" s="161"/>
      <c r="CC4" s="172" t="s">
        <v>95</v>
      </c>
      <c r="CD4" s="173" t="s">
        <v>96</v>
      </c>
      <c r="CE4" s="174" t="s">
        <v>97</v>
      </c>
      <c r="CF4" s="161"/>
      <c r="CG4" s="175" t="s">
        <v>98</v>
      </c>
      <c r="CI4" s="176">
        <f>CI3+1</f>
        <v>43906</v>
      </c>
      <c r="CJ4" s="177">
        <f t="shared" ref="CJ4:CJ58" si="6">CI4</f>
        <v>43906</v>
      </c>
      <c r="CK4" s="167" t="str">
        <f>IF($G$21=$CE$25,$CF$25,IF($G$21=$CE$26,$CF$26,IF($G$21=$CE$27,$CF$27,IF($G$21=$CE$28,$CF$28,""))))</f>
        <v>OFF</v>
      </c>
      <c r="CL4" s="167" t="str">
        <f>IF($G$22=$CE$25,$CF$25,IF($G$22=$CE$26,$CF$26,IF($G$22=$CE$27,$CF$27,IF($G$22=$CE$28,$CF$28,""))))</f>
        <v>OFF</v>
      </c>
      <c r="CM4" s="167" t="str">
        <f>IF($G$24=$CE$25,$CF$25,IF($G$24=$CE$26,$CF$26,IF($G$24=$CE$27,$CF$27,IF($G$24=$CE$28,$CF$28,""))))</f>
        <v>19h à 7h</v>
      </c>
      <c r="CN4" s="167" t="str">
        <f>IF($G$25=$CE$25,$CF$25,IF($G$25=$CE$26,$CF$26,IF($G$25=$CE$27,$CF$27,IF($G$25=$CE$28,$CF$28,""))))</f>
        <v>19h à 7h</v>
      </c>
      <c r="CO4" s="167" t="str">
        <f>IF($G$27=$CE$25,$CF$25,IF($G$27=$CE$26,$CF$26,IF($G$27=$CE$27,$CF$27,IF($G$27=$CE$28,$CF$28,""))))</f>
        <v>OFF</v>
      </c>
      <c r="CP4" s="167" t="str">
        <f>IF($G$28=$CE$25,$CF$25,IF($G$28=$CE$26,$CF$26,IF($G$28=$CE$27,$CF$27,IF($G$28=$CE$28,$CF$28,""))))</f>
        <v>OFF</v>
      </c>
      <c r="CQ4" s="167" t="str">
        <f>IF($G$30=$CE$25,$CF$25,IF($G$30=$CE$26,$CF$26,IF($G$30=$CE$27,$CF$27,IF($G$30=$CE$28,$CF$28,""))))</f>
        <v>7h à 19h</v>
      </c>
      <c r="CR4" s="167" t="str">
        <f>IF($G$31=$CE$25,$CF$25,IF($G$31=$CE$26,$CF$26,IF($G$31=$CE$27,$CF$27,IF($G$31=$CE$28,$CF$28,""))))</f>
        <v>7h à 19h</v>
      </c>
      <c r="CT4" s="156" t="s">
        <v>99</v>
      </c>
      <c r="CV4" s="156">
        <v>4</v>
      </c>
      <c r="CW4" s="156" t="str">
        <f>A22</f>
        <v>Launière, Ringo, mat 2037</v>
      </c>
    </row>
    <row r="5" spans="1:101" ht="13.5" x14ac:dyDescent="0.15">
      <c r="A5" s="188">
        <f>(F5)</f>
        <v>43905</v>
      </c>
      <c r="B5" s="189" t="str">
        <f>IF(C5="","","/")</f>
        <v>/</v>
      </c>
      <c r="C5" s="189">
        <f>EOMONTH(F5,1)</f>
        <v>43951</v>
      </c>
      <c r="D5" s="190" t="str">
        <f>IF(E5="","","/")</f>
        <v>/</v>
      </c>
      <c r="E5" s="191">
        <f>IF(MONTH(BI5)=MONTH(C5),"",BI5)</f>
        <v>43960</v>
      </c>
      <c r="F5" s="326">
        <v>43905</v>
      </c>
      <c r="G5" s="327">
        <f t="shared" ref="G5:V12" si="7">F5+1</f>
        <v>43906</v>
      </c>
      <c r="H5" s="327">
        <f t="shared" si="7"/>
        <v>43907</v>
      </c>
      <c r="I5" s="327">
        <f t="shared" si="7"/>
        <v>43908</v>
      </c>
      <c r="J5" s="328">
        <f t="shared" si="7"/>
        <v>43909</v>
      </c>
      <c r="K5" s="328">
        <f t="shared" si="7"/>
        <v>43910</v>
      </c>
      <c r="L5" s="328">
        <f t="shared" si="7"/>
        <v>43911</v>
      </c>
      <c r="M5" s="328">
        <f t="shared" si="7"/>
        <v>43912</v>
      </c>
      <c r="N5" s="328">
        <f t="shared" si="7"/>
        <v>43913</v>
      </c>
      <c r="O5" s="328">
        <f t="shared" si="7"/>
        <v>43914</v>
      </c>
      <c r="P5" s="328">
        <f t="shared" si="7"/>
        <v>43915</v>
      </c>
      <c r="Q5" s="327">
        <f t="shared" si="7"/>
        <v>43916</v>
      </c>
      <c r="R5" s="327">
        <f t="shared" si="7"/>
        <v>43917</v>
      </c>
      <c r="S5" s="327">
        <f t="shared" si="7"/>
        <v>43918</v>
      </c>
      <c r="T5" s="327">
        <f t="shared" si="7"/>
        <v>43919</v>
      </c>
      <c r="U5" s="327">
        <f t="shared" si="7"/>
        <v>43920</v>
      </c>
      <c r="V5" s="327">
        <f t="shared" si="7"/>
        <v>43921</v>
      </c>
      <c r="W5" s="327">
        <f t="shared" ref="W5:AL12" si="8">V5+1</f>
        <v>43922</v>
      </c>
      <c r="X5" s="328">
        <f t="shared" si="8"/>
        <v>43923</v>
      </c>
      <c r="Y5" s="328">
        <f t="shared" si="8"/>
        <v>43924</v>
      </c>
      <c r="Z5" s="328">
        <f t="shared" si="8"/>
        <v>43925</v>
      </c>
      <c r="AA5" s="328">
        <f t="shared" si="8"/>
        <v>43926</v>
      </c>
      <c r="AB5" s="328">
        <f t="shared" si="8"/>
        <v>43927</v>
      </c>
      <c r="AC5" s="328">
        <f t="shared" si="8"/>
        <v>43928</v>
      </c>
      <c r="AD5" s="328">
        <f t="shared" si="8"/>
        <v>43929</v>
      </c>
      <c r="AE5" s="327">
        <f t="shared" si="8"/>
        <v>43930</v>
      </c>
      <c r="AF5" s="327">
        <f t="shared" si="8"/>
        <v>43931</v>
      </c>
      <c r="AG5" s="327">
        <f t="shared" si="8"/>
        <v>43932</v>
      </c>
      <c r="AH5" s="327">
        <f t="shared" si="8"/>
        <v>43933</v>
      </c>
      <c r="AI5" s="327">
        <f t="shared" si="8"/>
        <v>43934</v>
      </c>
      <c r="AJ5" s="327">
        <f t="shared" si="8"/>
        <v>43935</v>
      </c>
      <c r="AK5" s="327">
        <f t="shared" si="8"/>
        <v>43936</v>
      </c>
      <c r="AL5" s="328">
        <f t="shared" si="8"/>
        <v>43937</v>
      </c>
      <c r="AM5" s="328">
        <f t="shared" ref="AM5:BB12" si="9">AL5+1</f>
        <v>43938</v>
      </c>
      <c r="AN5" s="328">
        <f t="shared" si="9"/>
        <v>43939</v>
      </c>
      <c r="AO5" s="328">
        <f t="shared" si="9"/>
        <v>43940</v>
      </c>
      <c r="AP5" s="328">
        <f t="shared" si="9"/>
        <v>43941</v>
      </c>
      <c r="AQ5" s="328">
        <f t="shared" si="9"/>
        <v>43942</v>
      </c>
      <c r="AR5" s="328">
        <f t="shared" si="9"/>
        <v>43943</v>
      </c>
      <c r="AS5" s="327">
        <f t="shared" si="9"/>
        <v>43944</v>
      </c>
      <c r="AT5" s="327">
        <f t="shared" si="9"/>
        <v>43945</v>
      </c>
      <c r="AU5" s="327">
        <f t="shared" si="9"/>
        <v>43946</v>
      </c>
      <c r="AV5" s="327">
        <f t="shared" si="9"/>
        <v>43947</v>
      </c>
      <c r="AW5" s="327">
        <f t="shared" si="9"/>
        <v>43948</v>
      </c>
      <c r="AX5" s="327">
        <f t="shared" si="9"/>
        <v>43949</v>
      </c>
      <c r="AY5" s="327">
        <f t="shared" si="9"/>
        <v>43950</v>
      </c>
      <c r="AZ5" s="328">
        <f t="shared" si="9"/>
        <v>43951</v>
      </c>
      <c r="BA5" s="328">
        <f t="shared" si="9"/>
        <v>43952</v>
      </c>
      <c r="BB5" s="328">
        <f t="shared" si="9"/>
        <v>43953</v>
      </c>
      <c r="BC5" s="328">
        <f t="shared" ref="BC5:BI12" si="10">BB5+1</f>
        <v>43954</v>
      </c>
      <c r="BD5" s="328">
        <f t="shared" si="10"/>
        <v>43955</v>
      </c>
      <c r="BE5" s="328">
        <f t="shared" si="10"/>
        <v>43956</v>
      </c>
      <c r="BF5" s="328">
        <f t="shared" si="10"/>
        <v>43957</v>
      </c>
      <c r="BG5" s="327">
        <f t="shared" si="10"/>
        <v>43958</v>
      </c>
      <c r="BH5" s="327">
        <f t="shared" si="10"/>
        <v>43959</v>
      </c>
      <c r="BI5" s="329">
        <f t="shared" si="10"/>
        <v>43960</v>
      </c>
      <c r="BJ5" s="161"/>
      <c r="BK5" s="161"/>
      <c r="BL5" s="161"/>
      <c r="BM5" s="161"/>
      <c r="BN5" s="161"/>
      <c r="BO5" s="192">
        <f>$BO$4+1</f>
        <v>43953</v>
      </c>
      <c r="BP5" s="185" t="str">
        <f t="shared" si="0"/>
        <v>OFF</v>
      </c>
      <c r="BQ5" s="193">
        <f>BQ4+1</f>
        <v>43984</v>
      </c>
      <c r="BR5" s="185" t="str">
        <f t="shared" si="1"/>
        <v>OFF</v>
      </c>
      <c r="BS5" s="193">
        <f>BS4+1</f>
        <v>44014</v>
      </c>
      <c r="BT5" s="185" t="str">
        <f t="shared" si="2"/>
        <v>19h à 7h</v>
      </c>
      <c r="BU5" s="194">
        <f>BU4+1</f>
        <v>44045</v>
      </c>
      <c r="BV5" s="185" t="str">
        <f t="shared" si="3"/>
        <v>19h à 7h</v>
      </c>
      <c r="BW5" s="193">
        <f>BW4+1</f>
        <v>44076</v>
      </c>
      <c r="BX5" s="185" t="str">
        <f t="shared" si="4"/>
        <v>19h à 7h</v>
      </c>
      <c r="BY5" s="193">
        <f>BY4+1</f>
        <v>44106</v>
      </c>
      <c r="BZ5" s="185" t="str">
        <f t="shared" si="5"/>
        <v>OFF</v>
      </c>
      <c r="CA5" s="161"/>
      <c r="CB5" s="161"/>
      <c r="CC5" s="172" t="s">
        <v>100</v>
      </c>
      <c r="CD5" s="173" t="s">
        <v>101</v>
      </c>
      <c r="CE5" s="174" t="s">
        <v>102</v>
      </c>
      <c r="CF5" s="161"/>
      <c r="CG5" s="175" t="s">
        <v>103</v>
      </c>
      <c r="CI5" s="176">
        <f t="shared" ref="CI5:CI68" si="11">CI4+1</f>
        <v>43907</v>
      </c>
      <c r="CJ5" s="177">
        <f t="shared" si="6"/>
        <v>43907</v>
      </c>
      <c r="CK5" s="167" t="str">
        <f>IF($H$21=$CE$25,$CF$25,IF($H$21=$CE$26,$CF$26,IF($H$21=$CE$27,$CF$27,IF($H$21=$CE$28,$CF$28,""))))</f>
        <v>OFF</v>
      </c>
      <c r="CL5" s="167" t="str">
        <f>IF($H$22=$CE$25,$CF$25,IF($H$22=$CE$26,$CF$26,IF($H$22=$CE$27,$CF$27,IF($H$22=$CE$28,$CF$28,""))))</f>
        <v>OFF</v>
      </c>
      <c r="CM5" s="167" t="str">
        <f>IF($H$24=$CE$25,$CF$25,IF($H$24=$CE$26,$CF$26,IF($H$24=$CE$27,$CF$27,IF($H$24=$CE$28,$CF$28,""))))</f>
        <v>19h à 7h</v>
      </c>
      <c r="CN5" s="167" t="str">
        <f>IF($H$25=$CE$25,$CF$25,IF($H$25=$CE$26,$CF$26,IF($H$25=$CE$27,$CF$27,IF($H$25=$CE$28,$CF$28,""))))</f>
        <v>19h à 7h</v>
      </c>
      <c r="CO5" s="167" t="str">
        <f>IF($H$27=$CE$25,$CF$25,IF($H$27=$CE$26,$CF$26,IF($H$27=$CE$27,$CF$27,IF($H$27=$CE$28,$CF$28,""))))</f>
        <v>OFF</v>
      </c>
      <c r="CP5" s="167" t="str">
        <f>IF($H$28=$CE$25,$CF$25,IF($H$28=$CE$26,$CF$26,IF($H$28=$CE$27,$CF$27,IF($H$28=$CE$28,$CF$28,""))))</f>
        <v>OFF</v>
      </c>
      <c r="CQ5" s="167" t="str">
        <f>IF($H$30=$CE$25,$CF$25,IF($H$30=$CE$26,$CF$26,IF($H$30=$CE$27,$CF$27,IF($H$30=$CE$28,$CF$28,""))))</f>
        <v>7h à 19h</v>
      </c>
      <c r="CR5" s="167" t="str">
        <f>IF($H$31=$CE$25,$CF$25,IF($H$31=$CE$26,$CF$26,IF($H$31=$CE$27,$CF$27,IF($H$31=$CE$28,$CF$28,""))))</f>
        <v>7h à 15h</v>
      </c>
      <c r="CT5" s="156" t="s">
        <v>104</v>
      </c>
      <c r="CV5" s="156">
        <v>5</v>
      </c>
      <c r="CW5" s="156" t="str">
        <f>A24</f>
        <v>Launière, Lawrence, mat 2002</v>
      </c>
    </row>
    <row r="6" spans="1:101" ht="13.5" x14ac:dyDescent="0.15">
      <c r="A6" s="188">
        <f t="shared" ref="A6:A12" si="12">(F6)</f>
        <v>43961</v>
      </c>
      <c r="B6" s="189" t="str">
        <f t="shared" ref="B6:B12" si="13">IF(C6="","","/")</f>
        <v>/</v>
      </c>
      <c r="C6" s="189">
        <f t="shared" ref="C6:C12" si="14">EOMONTH(F6,1)</f>
        <v>44012</v>
      </c>
      <c r="D6" s="190" t="str">
        <f t="shared" ref="D6:D12" si="15">IF(E6="","","/")</f>
        <v>/</v>
      </c>
      <c r="E6" s="191">
        <f t="shared" ref="E6:E12" si="16">IF(MONTH(BI6)=MONTH(C6),"",BI6)</f>
        <v>44016</v>
      </c>
      <c r="F6" s="329">
        <f t="shared" ref="F6:F12" si="17">BI5+1</f>
        <v>43961</v>
      </c>
      <c r="G6" s="329">
        <f t="shared" si="7"/>
        <v>43962</v>
      </c>
      <c r="H6" s="329">
        <f t="shared" si="7"/>
        <v>43963</v>
      </c>
      <c r="I6" s="329">
        <f t="shared" si="7"/>
        <v>43964</v>
      </c>
      <c r="J6" s="330">
        <f t="shared" si="7"/>
        <v>43965</v>
      </c>
      <c r="K6" s="330">
        <f t="shared" si="7"/>
        <v>43966</v>
      </c>
      <c r="L6" s="330">
        <f t="shared" si="7"/>
        <v>43967</v>
      </c>
      <c r="M6" s="330">
        <f t="shared" si="7"/>
        <v>43968</v>
      </c>
      <c r="N6" s="330">
        <f t="shared" si="7"/>
        <v>43969</v>
      </c>
      <c r="O6" s="330">
        <f t="shared" si="7"/>
        <v>43970</v>
      </c>
      <c r="P6" s="330">
        <f t="shared" si="7"/>
        <v>43971</v>
      </c>
      <c r="Q6" s="329">
        <f t="shared" si="7"/>
        <v>43972</v>
      </c>
      <c r="R6" s="329">
        <f t="shared" si="7"/>
        <v>43973</v>
      </c>
      <c r="S6" s="329">
        <f t="shared" si="7"/>
        <v>43974</v>
      </c>
      <c r="T6" s="329">
        <f t="shared" si="7"/>
        <v>43975</v>
      </c>
      <c r="U6" s="329">
        <f t="shared" si="7"/>
        <v>43976</v>
      </c>
      <c r="V6" s="329">
        <f t="shared" si="7"/>
        <v>43977</v>
      </c>
      <c r="W6" s="329">
        <f t="shared" si="8"/>
        <v>43978</v>
      </c>
      <c r="X6" s="330">
        <f t="shared" si="8"/>
        <v>43979</v>
      </c>
      <c r="Y6" s="330">
        <f t="shared" si="8"/>
        <v>43980</v>
      </c>
      <c r="Z6" s="330">
        <f t="shared" si="8"/>
        <v>43981</v>
      </c>
      <c r="AA6" s="330">
        <f t="shared" si="8"/>
        <v>43982</v>
      </c>
      <c r="AB6" s="330">
        <f t="shared" si="8"/>
        <v>43983</v>
      </c>
      <c r="AC6" s="330">
        <f t="shared" si="8"/>
        <v>43984</v>
      </c>
      <c r="AD6" s="330">
        <f t="shared" si="8"/>
        <v>43985</v>
      </c>
      <c r="AE6" s="329">
        <f t="shared" si="8"/>
        <v>43986</v>
      </c>
      <c r="AF6" s="329">
        <f t="shared" si="8"/>
        <v>43987</v>
      </c>
      <c r="AG6" s="329">
        <f t="shared" si="8"/>
        <v>43988</v>
      </c>
      <c r="AH6" s="329">
        <f t="shared" si="8"/>
        <v>43989</v>
      </c>
      <c r="AI6" s="329">
        <f t="shared" si="8"/>
        <v>43990</v>
      </c>
      <c r="AJ6" s="329">
        <f t="shared" si="8"/>
        <v>43991</v>
      </c>
      <c r="AK6" s="329">
        <f t="shared" si="8"/>
        <v>43992</v>
      </c>
      <c r="AL6" s="330">
        <f t="shared" si="8"/>
        <v>43993</v>
      </c>
      <c r="AM6" s="330">
        <f t="shared" si="9"/>
        <v>43994</v>
      </c>
      <c r="AN6" s="330">
        <f t="shared" si="9"/>
        <v>43995</v>
      </c>
      <c r="AO6" s="330">
        <f t="shared" si="9"/>
        <v>43996</v>
      </c>
      <c r="AP6" s="330">
        <f t="shared" si="9"/>
        <v>43997</v>
      </c>
      <c r="AQ6" s="330">
        <f t="shared" si="9"/>
        <v>43998</v>
      </c>
      <c r="AR6" s="330">
        <f t="shared" si="9"/>
        <v>43999</v>
      </c>
      <c r="AS6" s="329">
        <f t="shared" si="9"/>
        <v>44000</v>
      </c>
      <c r="AT6" s="329">
        <f t="shared" si="9"/>
        <v>44001</v>
      </c>
      <c r="AU6" s="329">
        <f t="shared" si="9"/>
        <v>44002</v>
      </c>
      <c r="AV6" s="329">
        <f t="shared" si="9"/>
        <v>44003</v>
      </c>
      <c r="AW6" s="329">
        <f t="shared" si="9"/>
        <v>44004</v>
      </c>
      <c r="AX6" s="329">
        <f t="shared" si="9"/>
        <v>44005</v>
      </c>
      <c r="AY6" s="329">
        <f t="shared" si="9"/>
        <v>44006</v>
      </c>
      <c r="AZ6" s="330">
        <f t="shared" si="9"/>
        <v>44007</v>
      </c>
      <c r="BA6" s="330">
        <f t="shared" si="9"/>
        <v>44008</v>
      </c>
      <c r="BB6" s="330">
        <f t="shared" si="9"/>
        <v>44009</v>
      </c>
      <c r="BC6" s="330">
        <f t="shared" si="10"/>
        <v>44010</v>
      </c>
      <c r="BD6" s="330">
        <f t="shared" si="10"/>
        <v>44011</v>
      </c>
      <c r="BE6" s="330">
        <f t="shared" si="10"/>
        <v>44012</v>
      </c>
      <c r="BF6" s="330">
        <f t="shared" si="10"/>
        <v>44013</v>
      </c>
      <c r="BG6" s="329">
        <f t="shared" si="10"/>
        <v>44014</v>
      </c>
      <c r="BH6" s="329">
        <f t="shared" si="10"/>
        <v>44015</v>
      </c>
      <c r="BI6" s="329">
        <f t="shared" si="10"/>
        <v>44016</v>
      </c>
      <c r="BJ6" s="161"/>
      <c r="BK6" s="161"/>
      <c r="BL6" s="161"/>
      <c r="BM6" s="161"/>
      <c r="BN6" s="161"/>
      <c r="BO6" s="192">
        <f>$BO$5+1</f>
        <v>43954</v>
      </c>
      <c r="BP6" s="185" t="str">
        <f t="shared" si="0"/>
        <v>OFF</v>
      </c>
      <c r="BQ6" s="193">
        <f t="shared" ref="BQ6:BQ31" si="18">BQ5+1</f>
        <v>43985</v>
      </c>
      <c r="BR6" s="185" t="str">
        <f t="shared" si="1"/>
        <v>OFF</v>
      </c>
      <c r="BS6" s="193">
        <f t="shared" ref="BS6:BS31" si="19">BS5+1</f>
        <v>44015</v>
      </c>
      <c r="BT6" s="185" t="str">
        <f t="shared" si="2"/>
        <v>19h à 7h</v>
      </c>
      <c r="BU6" s="194">
        <f t="shared" ref="BU6:BU31" si="20">BU5+1</f>
        <v>44046</v>
      </c>
      <c r="BV6" s="185" t="str">
        <f t="shared" si="3"/>
        <v>19h à 7h</v>
      </c>
      <c r="BW6" s="193">
        <f t="shared" ref="BW6:BW31" si="21">BW5+1</f>
        <v>44077</v>
      </c>
      <c r="BX6" s="185" t="str">
        <f t="shared" si="4"/>
        <v>OFF</v>
      </c>
      <c r="BY6" s="193">
        <f t="shared" ref="BY6:BY31" si="22">BY5+1</f>
        <v>44107</v>
      </c>
      <c r="BZ6" s="185" t="str">
        <f t="shared" si="5"/>
        <v>OFF</v>
      </c>
      <c r="CA6" s="161"/>
      <c r="CB6" s="161"/>
      <c r="CC6" s="172" t="s">
        <v>105</v>
      </c>
      <c r="CD6" s="173"/>
      <c r="CE6" s="174" t="s">
        <v>106</v>
      </c>
      <c r="CF6" s="161"/>
      <c r="CG6" s="175" t="s">
        <v>107</v>
      </c>
      <c r="CI6" s="176">
        <f t="shared" si="11"/>
        <v>43908</v>
      </c>
      <c r="CJ6" s="177">
        <f t="shared" si="6"/>
        <v>43908</v>
      </c>
      <c r="CK6" s="167" t="str">
        <f>IF($I$21=$CE$25,$CF$25,IF($I$21=$CE$26,$CF$26,IF($I$21=$CE$27,$CF$27,IF($I$21=$CE$28,$CF$28,""))))</f>
        <v>OFF</v>
      </c>
      <c r="CL6" s="167" t="str">
        <f>IF($I$22=$CE$25,$CF$25,IF($I$22=$CE$26,$CF$26,IF($I$22=$CE$27,$CF$27,IF($I$22=$CE$28,$CF$28,""))))</f>
        <v>OFF</v>
      </c>
      <c r="CM6" s="167" t="str">
        <f>IF($I$24=$CE$25,$CF$25,IF($I$24=$CE$26,$CF$26,IF($I$24=$CE$27,$CF$27,IF($I$24=$CE$28,$CF$28,""))))</f>
        <v>19h à 7h</v>
      </c>
      <c r="CN6" s="167" t="str">
        <f>IF($I$25=$CE$25,$CF$25,IF($I$25=$CE$26,$CF$26,IF($I$25=$CE$27,$CF$27,IF($I$25=$CE$28,$CF$28,""))))</f>
        <v>19h à 7h</v>
      </c>
      <c r="CO6" s="167" t="str">
        <f>IF($I$27=$CE$25,$CF$25,IF($I$27=$CE$26,$CF$26,IF($I$27=$CE$27,$CF$27,IF($I$27=$CE$28,$CF$28,""))))</f>
        <v>OFF</v>
      </c>
      <c r="CP6" s="167" t="str">
        <f>IF($I$28=$CE$25,$CF$25,IF($I$28=$CE$26,$CF$26,IF($I$28=$CE$27,$CF$27,IF($I$28=$CE$28,$CF$28,""))))</f>
        <v>OFF</v>
      </c>
      <c r="CQ6" s="167" t="str">
        <f>IF($I$30=$CE$25,$CF$25,IF($I$30=$CE$26,$CF$26,IF($I$30=$CE$27,$CF$27,IF($I$30=$CE$28,$CF$28,""))))</f>
        <v>7h à 19h</v>
      </c>
      <c r="CR6" s="167" t="str">
        <f>IF($I$31=$CE$25,$CF$25,IF($I$31=$CE$26,$CF$26,IF($I$31=$CE$27,$CF$27,IF($I$31=$CE$28,$CF$28,""))))</f>
        <v>OFF</v>
      </c>
      <c r="CT6" s="156" t="s">
        <v>108</v>
      </c>
      <c r="CV6" s="156">
        <v>6</v>
      </c>
      <c r="CW6" s="156" t="str">
        <f>A25</f>
        <v>Harvey, Maxime, mat 2045</v>
      </c>
    </row>
    <row r="7" spans="1:101" thickBot="1" x14ac:dyDescent="0.2">
      <c r="A7" s="188">
        <f t="shared" si="12"/>
        <v>44017</v>
      </c>
      <c r="B7" s="189" t="str">
        <f t="shared" si="13"/>
        <v>/</v>
      </c>
      <c r="C7" s="189">
        <f t="shared" si="14"/>
        <v>44074</v>
      </c>
      <c r="D7" s="190" t="str">
        <f t="shared" si="15"/>
        <v/>
      </c>
      <c r="E7" s="191" t="str">
        <f t="shared" si="16"/>
        <v/>
      </c>
      <c r="F7" s="329">
        <f t="shared" si="17"/>
        <v>44017</v>
      </c>
      <c r="G7" s="329">
        <f t="shared" si="7"/>
        <v>44018</v>
      </c>
      <c r="H7" s="329">
        <f t="shared" si="7"/>
        <v>44019</v>
      </c>
      <c r="I7" s="329">
        <f t="shared" si="7"/>
        <v>44020</v>
      </c>
      <c r="J7" s="330">
        <f t="shared" si="7"/>
        <v>44021</v>
      </c>
      <c r="K7" s="330">
        <f t="shared" si="7"/>
        <v>44022</v>
      </c>
      <c r="L7" s="330">
        <f t="shared" si="7"/>
        <v>44023</v>
      </c>
      <c r="M7" s="330">
        <f t="shared" si="7"/>
        <v>44024</v>
      </c>
      <c r="N7" s="330">
        <f t="shared" si="7"/>
        <v>44025</v>
      </c>
      <c r="O7" s="330">
        <f t="shared" si="7"/>
        <v>44026</v>
      </c>
      <c r="P7" s="330">
        <f t="shared" si="7"/>
        <v>44027</v>
      </c>
      <c r="Q7" s="329">
        <f t="shared" si="7"/>
        <v>44028</v>
      </c>
      <c r="R7" s="329">
        <f t="shared" si="7"/>
        <v>44029</v>
      </c>
      <c r="S7" s="329">
        <f t="shared" si="7"/>
        <v>44030</v>
      </c>
      <c r="T7" s="329">
        <f t="shared" si="7"/>
        <v>44031</v>
      </c>
      <c r="U7" s="329">
        <f t="shared" si="7"/>
        <v>44032</v>
      </c>
      <c r="V7" s="329">
        <f t="shared" si="7"/>
        <v>44033</v>
      </c>
      <c r="W7" s="329">
        <f t="shared" si="8"/>
        <v>44034</v>
      </c>
      <c r="X7" s="330">
        <f t="shared" si="8"/>
        <v>44035</v>
      </c>
      <c r="Y7" s="330">
        <f t="shared" si="8"/>
        <v>44036</v>
      </c>
      <c r="Z7" s="330">
        <f t="shared" si="8"/>
        <v>44037</v>
      </c>
      <c r="AA7" s="330">
        <f t="shared" si="8"/>
        <v>44038</v>
      </c>
      <c r="AB7" s="330">
        <f t="shared" si="8"/>
        <v>44039</v>
      </c>
      <c r="AC7" s="330">
        <f t="shared" si="8"/>
        <v>44040</v>
      </c>
      <c r="AD7" s="330">
        <f t="shared" si="8"/>
        <v>44041</v>
      </c>
      <c r="AE7" s="329">
        <f t="shared" si="8"/>
        <v>44042</v>
      </c>
      <c r="AF7" s="329">
        <f t="shared" si="8"/>
        <v>44043</v>
      </c>
      <c r="AG7" s="329">
        <f t="shared" si="8"/>
        <v>44044</v>
      </c>
      <c r="AH7" s="329">
        <f t="shared" si="8"/>
        <v>44045</v>
      </c>
      <c r="AI7" s="329">
        <f t="shared" si="8"/>
        <v>44046</v>
      </c>
      <c r="AJ7" s="329">
        <f t="shared" si="8"/>
        <v>44047</v>
      </c>
      <c r="AK7" s="329">
        <f t="shared" si="8"/>
        <v>44048</v>
      </c>
      <c r="AL7" s="330">
        <f t="shared" si="8"/>
        <v>44049</v>
      </c>
      <c r="AM7" s="330">
        <f t="shared" si="9"/>
        <v>44050</v>
      </c>
      <c r="AN7" s="330">
        <f t="shared" si="9"/>
        <v>44051</v>
      </c>
      <c r="AO7" s="330">
        <f t="shared" si="9"/>
        <v>44052</v>
      </c>
      <c r="AP7" s="330">
        <f t="shared" si="9"/>
        <v>44053</v>
      </c>
      <c r="AQ7" s="330">
        <f t="shared" si="9"/>
        <v>44054</v>
      </c>
      <c r="AR7" s="330">
        <f t="shared" si="9"/>
        <v>44055</v>
      </c>
      <c r="AS7" s="329">
        <f t="shared" si="9"/>
        <v>44056</v>
      </c>
      <c r="AT7" s="329">
        <f t="shared" si="9"/>
        <v>44057</v>
      </c>
      <c r="AU7" s="329">
        <f t="shared" si="9"/>
        <v>44058</v>
      </c>
      <c r="AV7" s="329">
        <f t="shared" si="9"/>
        <v>44059</v>
      </c>
      <c r="AW7" s="329">
        <f t="shared" si="9"/>
        <v>44060</v>
      </c>
      <c r="AX7" s="329">
        <f t="shared" si="9"/>
        <v>44061</v>
      </c>
      <c r="AY7" s="329">
        <f t="shared" si="9"/>
        <v>44062</v>
      </c>
      <c r="AZ7" s="330">
        <f t="shared" si="9"/>
        <v>44063</v>
      </c>
      <c r="BA7" s="330">
        <f t="shared" si="9"/>
        <v>44064</v>
      </c>
      <c r="BB7" s="330">
        <f t="shared" si="9"/>
        <v>44065</v>
      </c>
      <c r="BC7" s="330">
        <f t="shared" si="10"/>
        <v>44066</v>
      </c>
      <c r="BD7" s="330">
        <f t="shared" si="10"/>
        <v>44067</v>
      </c>
      <c r="BE7" s="330">
        <f t="shared" si="10"/>
        <v>44068</v>
      </c>
      <c r="BF7" s="330">
        <f t="shared" si="10"/>
        <v>44069</v>
      </c>
      <c r="BG7" s="329">
        <f t="shared" si="10"/>
        <v>44070</v>
      </c>
      <c r="BH7" s="329">
        <f t="shared" si="10"/>
        <v>44071</v>
      </c>
      <c r="BI7" s="329">
        <f t="shared" si="10"/>
        <v>44072</v>
      </c>
      <c r="BJ7" s="161"/>
      <c r="BK7" s="161"/>
      <c r="BL7"/>
      <c r="BM7" s="161"/>
      <c r="BN7" s="161"/>
      <c r="BO7" s="192">
        <f>$BO$6+1</f>
        <v>43955</v>
      </c>
      <c r="BP7" s="185" t="str">
        <f t="shared" si="0"/>
        <v>OFF</v>
      </c>
      <c r="BQ7" s="193">
        <f t="shared" si="18"/>
        <v>43986</v>
      </c>
      <c r="BR7" s="185" t="str">
        <f t="shared" si="1"/>
        <v>19h à 7h</v>
      </c>
      <c r="BS7" s="193">
        <f t="shared" si="19"/>
        <v>44016</v>
      </c>
      <c r="BT7" s="185" t="str">
        <f t="shared" si="2"/>
        <v>19h à 7h</v>
      </c>
      <c r="BU7" s="194">
        <f t="shared" si="20"/>
        <v>44047</v>
      </c>
      <c r="BV7" s="185" t="str">
        <f t="shared" si="3"/>
        <v>19h à 7h</v>
      </c>
      <c r="BW7" s="193">
        <f t="shared" si="21"/>
        <v>44078</v>
      </c>
      <c r="BX7" s="185" t="str">
        <f t="shared" si="4"/>
        <v>OFF</v>
      </c>
      <c r="BY7" s="193">
        <f t="shared" si="22"/>
        <v>44108</v>
      </c>
      <c r="BZ7" s="185" t="str">
        <f t="shared" si="5"/>
        <v>OFF</v>
      </c>
      <c r="CA7" s="161"/>
      <c r="CB7" s="161"/>
      <c r="CC7" s="195" t="s">
        <v>109</v>
      </c>
      <c r="CD7" s="173"/>
      <c r="CE7" s="174" t="s">
        <v>110</v>
      </c>
      <c r="CF7" s="161"/>
      <c r="CG7" s="175" t="s">
        <v>111</v>
      </c>
      <c r="CI7" s="176">
        <f t="shared" si="11"/>
        <v>43909</v>
      </c>
      <c r="CJ7" s="177">
        <f t="shared" si="6"/>
        <v>43909</v>
      </c>
      <c r="CK7" s="167" t="str">
        <f>IF($J$21=$CE$25,$CF$25,IF($J$21=$CE$26,$CF$26,IF($J$21=$CE$27,$CF$27,IF($J$21=$CE$28,$CF$28,""))))</f>
        <v>19h à 7h</v>
      </c>
      <c r="CL7" s="167" t="str">
        <f>IF($J$22=$CE$25,$CF$25,IF($J$22=$CE$26,$CF$26,IF($J$22=$CE$27,$CF$27,IF($J$22=$CE$28,$CF$28,""))))</f>
        <v>19h à 7h</v>
      </c>
      <c r="CM7" s="167" t="str">
        <f>IF($J$24=$CE$25,$CF$25,IF($J$24=$CE$26,$CF$26,IF($J$24=$CE$27,$CF$27,IF($J$24=$CE$28,$CF$28,""))))</f>
        <v>OFF</v>
      </c>
      <c r="CN7" s="167" t="str">
        <f>IF($J$25=$CE$25,$CF$25,IF($J$25=$CE$26,$CF$26,IF($J$25=$CE$27,$CF$27,IF($J$25=$CE$28,$CF$28,""))))</f>
        <v>OFF</v>
      </c>
      <c r="CO7" s="167" t="str">
        <f>IF($J$27=$CE$25,$CF$25,IF($J$27=$CE$26,$CF$26,IF($J$27=$CE$27,$CF$27,IF($J$27=$CE$28,$CF$28,""))))</f>
        <v>7h à 19h</v>
      </c>
      <c r="CP7" s="167" t="str">
        <f>IF($J$28=$CE$25,$CF$25,IF($J$28=$CE$26,$CF$26,IF($J$28=$CE$27,$CF$27,IF($J$28=$CE$28,$CF$28,""))))</f>
        <v>7h à 19h</v>
      </c>
      <c r="CQ7" s="167" t="str">
        <f>IF($J$30=$CE$25,$CF$25,IF($J$30=$CE$26,$CF$26,IF($J$30=$CE$27,$CF$27,IF($J$30=$CE$28,$CF$28,""))))</f>
        <v>OFF</v>
      </c>
      <c r="CR7" s="167" t="str">
        <f>IF($J$31=$CE$25,$CF$25,IF($J$31=$CE$26,$CF$26,IF($J$31=$CE$27,$CF$27,IF($J$31=$CE$28,$CF$28,""))))</f>
        <v>OFF</v>
      </c>
      <c r="CT7" s="156" t="s">
        <v>112</v>
      </c>
      <c r="CV7" s="156">
        <v>7</v>
      </c>
      <c r="CW7" s="156" t="str">
        <f>A27</f>
        <v>Launière, Éric, mat 2015</v>
      </c>
    </row>
    <row r="8" spans="1:101" thickTop="1" x14ac:dyDescent="0.15">
      <c r="A8" s="188">
        <f t="shared" si="12"/>
        <v>44073</v>
      </c>
      <c r="B8" s="189" t="str">
        <f t="shared" si="13"/>
        <v>/</v>
      </c>
      <c r="C8" s="189">
        <f t="shared" si="14"/>
        <v>44104</v>
      </c>
      <c r="D8" s="190" t="str">
        <f t="shared" si="15"/>
        <v>/</v>
      </c>
      <c r="E8" s="191">
        <f t="shared" si="16"/>
        <v>44128</v>
      </c>
      <c r="F8" s="329">
        <f t="shared" si="17"/>
        <v>44073</v>
      </c>
      <c r="G8" s="329">
        <f t="shared" si="7"/>
        <v>44074</v>
      </c>
      <c r="H8" s="329">
        <f t="shared" si="7"/>
        <v>44075</v>
      </c>
      <c r="I8" s="329">
        <f t="shared" si="7"/>
        <v>44076</v>
      </c>
      <c r="J8" s="330">
        <f t="shared" si="7"/>
        <v>44077</v>
      </c>
      <c r="K8" s="330">
        <f t="shared" si="7"/>
        <v>44078</v>
      </c>
      <c r="L8" s="330">
        <f t="shared" si="7"/>
        <v>44079</v>
      </c>
      <c r="M8" s="330">
        <f t="shared" si="7"/>
        <v>44080</v>
      </c>
      <c r="N8" s="330">
        <f t="shared" si="7"/>
        <v>44081</v>
      </c>
      <c r="O8" s="330">
        <f t="shared" si="7"/>
        <v>44082</v>
      </c>
      <c r="P8" s="330">
        <f t="shared" si="7"/>
        <v>44083</v>
      </c>
      <c r="Q8" s="329">
        <f t="shared" si="7"/>
        <v>44084</v>
      </c>
      <c r="R8" s="329">
        <f t="shared" si="7"/>
        <v>44085</v>
      </c>
      <c r="S8" s="329">
        <f t="shared" si="7"/>
        <v>44086</v>
      </c>
      <c r="T8" s="329">
        <f t="shared" si="7"/>
        <v>44087</v>
      </c>
      <c r="U8" s="329">
        <f t="shared" si="7"/>
        <v>44088</v>
      </c>
      <c r="V8" s="329">
        <f t="shared" si="7"/>
        <v>44089</v>
      </c>
      <c r="W8" s="329">
        <f t="shared" si="8"/>
        <v>44090</v>
      </c>
      <c r="X8" s="330">
        <f t="shared" si="8"/>
        <v>44091</v>
      </c>
      <c r="Y8" s="330">
        <f t="shared" si="8"/>
        <v>44092</v>
      </c>
      <c r="Z8" s="330">
        <f t="shared" si="8"/>
        <v>44093</v>
      </c>
      <c r="AA8" s="330">
        <f t="shared" si="8"/>
        <v>44094</v>
      </c>
      <c r="AB8" s="330">
        <f t="shared" si="8"/>
        <v>44095</v>
      </c>
      <c r="AC8" s="330">
        <f t="shared" si="8"/>
        <v>44096</v>
      </c>
      <c r="AD8" s="330">
        <f t="shared" si="8"/>
        <v>44097</v>
      </c>
      <c r="AE8" s="329">
        <f t="shared" si="8"/>
        <v>44098</v>
      </c>
      <c r="AF8" s="329">
        <f t="shared" si="8"/>
        <v>44099</v>
      </c>
      <c r="AG8" s="329">
        <f t="shared" si="8"/>
        <v>44100</v>
      </c>
      <c r="AH8" s="329">
        <f t="shared" si="8"/>
        <v>44101</v>
      </c>
      <c r="AI8" s="329">
        <f t="shared" si="8"/>
        <v>44102</v>
      </c>
      <c r="AJ8" s="329">
        <f t="shared" si="8"/>
        <v>44103</v>
      </c>
      <c r="AK8" s="329">
        <f t="shared" si="8"/>
        <v>44104</v>
      </c>
      <c r="AL8" s="330">
        <f t="shared" si="8"/>
        <v>44105</v>
      </c>
      <c r="AM8" s="330">
        <f t="shared" si="9"/>
        <v>44106</v>
      </c>
      <c r="AN8" s="330">
        <f t="shared" si="9"/>
        <v>44107</v>
      </c>
      <c r="AO8" s="330">
        <f t="shared" si="9"/>
        <v>44108</v>
      </c>
      <c r="AP8" s="330">
        <f t="shared" si="9"/>
        <v>44109</v>
      </c>
      <c r="AQ8" s="330">
        <f t="shared" si="9"/>
        <v>44110</v>
      </c>
      <c r="AR8" s="330">
        <f t="shared" si="9"/>
        <v>44111</v>
      </c>
      <c r="AS8" s="329">
        <f t="shared" si="9"/>
        <v>44112</v>
      </c>
      <c r="AT8" s="329">
        <f t="shared" si="9"/>
        <v>44113</v>
      </c>
      <c r="AU8" s="329">
        <f t="shared" si="9"/>
        <v>44114</v>
      </c>
      <c r="AV8" s="329">
        <f t="shared" si="9"/>
        <v>44115</v>
      </c>
      <c r="AW8" s="329">
        <f t="shared" si="9"/>
        <v>44116</v>
      </c>
      <c r="AX8" s="329">
        <f t="shared" si="9"/>
        <v>44117</v>
      </c>
      <c r="AY8" s="329">
        <f t="shared" si="9"/>
        <v>44118</v>
      </c>
      <c r="AZ8" s="330">
        <f t="shared" si="9"/>
        <v>44119</v>
      </c>
      <c r="BA8" s="330">
        <f t="shared" si="9"/>
        <v>44120</v>
      </c>
      <c r="BB8" s="330">
        <f t="shared" si="9"/>
        <v>44121</v>
      </c>
      <c r="BC8" s="330">
        <f t="shared" si="10"/>
        <v>44122</v>
      </c>
      <c r="BD8" s="330">
        <f t="shared" si="10"/>
        <v>44123</v>
      </c>
      <c r="BE8" s="330">
        <f t="shared" si="10"/>
        <v>44124</v>
      </c>
      <c r="BF8" s="330">
        <f t="shared" si="10"/>
        <v>44125</v>
      </c>
      <c r="BG8" s="329">
        <f t="shared" si="10"/>
        <v>44126</v>
      </c>
      <c r="BH8" s="329">
        <f t="shared" si="10"/>
        <v>44127</v>
      </c>
      <c r="BI8" s="329">
        <f t="shared" si="10"/>
        <v>44128</v>
      </c>
      <c r="BJ8" s="161"/>
      <c r="BK8" s="161"/>
      <c r="BL8" s="656" t="str">
        <f>VLOOKUP(BP2,CV3:CW10,2,0)</f>
        <v>Harvey, Maxime, mat 2045</v>
      </c>
      <c r="BM8" s="161"/>
      <c r="BN8" s="161"/>
      <c r="BO8" s="192">
        <f>$BO$7+1</f>
        <v>43956</v>
      </c>
      <c r="BP8" s="185" t="str">
        <f t="shared" si="0"/>
        <v>OFF</v>
      </c>
      <c r="BQ8" s="193">
        <f t="shared" si="18"/>
        <v>43987</v>
      </c>
      <c r="BR8" s="185" t="str">
        <f t="shared" si="1"/>
        <v>19h à 7h</v>
      </c>
      <c r="BS8" s="193">
        <f t="shared" si="19"/>
        <v>44017</v>
      </c>
      <c r="BT8" s="185" t="str">
        <f t="shared" si="2"/>
        <v>19h à 7h</v>
      </c>
      <c r="BU8" s="194">
        <f t="shared" si="20"/>
        <v>44048</v>
      </c>
      <c r="BV8" s="185" t="str">
        <f t="shared" si="3"/>
        <v>19h à 7h</v>
      </c>
      <c r="BW8" s="193">
        <f t="shared" si="21"/>
        <v>44079</v>
      </c>
      <c r="BX8" s="185" t="str">
        <f t="shared" si="4"/>
        <v>OFF</v>
      </c>
      <c r="BY8" s="193">
        <f t="shared" si="22"/>
        <v>44109</v>
      </c>
      <c r="BZ8" s="185" t="str">
        <f t="shared" si="5"/>
        <v>OFF</v>
      </c>
      <c r="CA8" s="161"/>
      <c r="CB8" s="161"/>
      <c r="CC8" s="172" t="s">
        <v>113</v>
      </c>
      <c r="CD8" s="173"/>
      <c r="CE8" s="174" t="s">
        <v>114</v>
      </c>
      <c r="CF8" s="161"/>
      <c r="CG8" s="175" t="s">
        <v>115</v>
      </c>
      <c r="CI8" s="176">
        <f t="shared" si="11"/>
        <v>43910</v>
      </c>
      <c r="CJ8" s="177">
        <f t="shared" si="6"/>
        <v>43910</v>
      </c>
      <c r="CK8" s="167" t="str">
        <f>IF($K$21=$CE$25,$CF$25,IF($K$21=$CE$26,$CF$26,IF($K$21=$CE$27,$CF$27,IF($K$21=$CE$28,$CF$28,""))))</f>
        <v>19h à 7h</v>
      </c>
      <c r="CL8" s="167" t="str">
        <f>IF($K$22=$CE$25,$CF$25,IF($K$22=$CE$26,$CF$26,IF($K$22=$CE$27,$CF$27,IF($K$22=$CE$28,$CF$28,""))))</f>
        <v>19h à 7h</v>
      </c>
      <c r="CM8" s="167" t="str">
        <f>IF($K$24=$CE$25,$CF$25,IF($K$24=$CE$26,$CF$26,IF($K$24=$CE$27,$CF$27,IF($K$24=$CE$28,$CF$28,""))))</f>
        <v>OFF</v>
      </c>
      <c r="CN8" s="167" t="str">
        <f>IF($K$25=$CE$25,$CF$25,IF($K$25=$CE$26,$CF$26,IF($K$25=$CE$27,$CF$27,IF($K$25=$CE$28,$CF$28,""))))</f>
        <v>OFF</v>
      </c>
      <c r="CO8" s="167" t="str">
        <f>IF($K$27=$CE$25,$CF$25,IF($K$27=$CE$26,$CF$26,IF($K$27=$CE$27,$CF$27,IF($K$27=$CE$28,$CF$28,""))))</f>
        <v>7h à 19h</v>
      </c>
      <c r="CP8" s="167" t="str">
        <f>IF($K$28=$CE$25,$CF$25,IF($K$28=$CE$26,$CF$26,IF($K$28=$CE$27,$CF$27,IF($K$28=$CE$28,$CF$28,""))))</f>
        <v>7h à 19h</v>
      </c>
      <c r="CQ8" s="167" t="str">
        <f>IF($K$30=$CE$25,$CF$25,IF($K$30=$CE$26,$CF$26,IF($K$30=$CE$27,$CF$27,IF($K$30=$CE$28,$CF$28,""))))</f>
        <v>OFF</v>
      </c>
      <c r="CR8" s="167" t="str">
        <f>IF($K$31=$CE$25,$CF$25,IF($K$31=$CE$26,$CF$26,IF($K$31=$CE$27,$CF$27,IF($K$31=$CE$28,$CF$28,""))))</f>
        <v>OFF</v>
      </c>
      <c r="CT8" s="156" t="s">
        <v>116</v>
      </c>
      <c r="CV8" s="156">
        <v>8</v>
      </c>
      <c r="CW8" s="156" t="str">
        <f>A28</f>
        <v>Goyette, Jean-Michel, mat 2031</v>
      </c>
    </row>
    <row r="9" spans="1:101" thickBot="1" x14ac:dyDescent="0.2">
      <c r="A9" s="188">
        <f t="shared" si="12"/>
        <v>44129</v>
      </c>
      <c r="B9" s="189" t="str">
        <f t="shared" si="13"/>
        <v>/</v>
      </c>
      <c r="C9" s="189">
        <f t="shared" si="14"/>
        <v>44165</v>
      </c>
      <c r="D9" s="190" t="str">
        <f t="shared" si="15"/>
        <v>/</v>
      </c>
      <c r="E9" s="191">
        <f t="shared" si="16"/>
        <v>44184</v>
      </c>
      <c r="F9" s="329">
        <f t="shared" si="17"/>
        <v>44129</v>
      </c>
      <c r="G9" s="329">
        <f t="shared" si="7"/>
        <v>44130</v>
      </c>
      <c r="H9" s="329">
        <f t="shared" si="7"/>
        <v>44131</v>
      </c>
      <c r="I9" s="329">
        <f t="shared" si="7"/>
        <v>44132</v>
      </c>
      <c r="J9" s="330">
        <f t="shared" si="7"/>
        <v>44133</v>
      </c>
      <c r="K9" s="330">
        <f t="shared" si="7"/>
        <v>44134</v>
      </c>
      <c r="L9" s="330">
        <f t="shared" si="7"/>
        <v>44135</v>
      </c>
      <c r="M9" s="330">
        <f t="shared" si="7"/>
        <v>44136</v>
      </c>
      <c r="N9" s="330">
        <f t="shared" si="7"/>
        <v>44137</v>
      </c>
      <c r="O9" s="330">
        <f t="shared" si="7"/>
        <v>44138</v>
      </c>
      <c r="P9" s="330">
        <f t="shared" si="7"/>
        <v>44139</v>
      </c>
      <c r="Q9" s="329">
        <f t="shared" si="7"/>
        <v>44140</v>
      </c>
      <c r="R9" s="329">
        <f t="shared" si="7"/>
        <v>44141</v>
      </c>
      <c r="S9" s="329">
        <f t="shared" si="7"/>
        <v>44142</v>
      </c>
      <c r="T9" s="329">
        <f t="shared" si="7"/>
        <v>44143</v>
      </c>
      <c r="U9" s="329">
        <f t="shared" si="7"/>
        <v>44144</v>
      </c>
      <c r="V9" s="329">
        <f t="shared" si="7"/>
        <v>44145</v>
      </c>
      <c r="W9" s="329">
        <f t="shared" si="8"/>
        <v>44146</v>
      </c>
      <c r="X9" s="330">
        <f t="shared" si="8"/>
        <v>44147</v>
      </c>
      <c r="Y9" s="330">
        <f t="shared" si="8"/>
        <v>44148</v>
      </c>
      <c r="Z9" s="330">
        <f t="shared" si="8"/>
        <v>44149</v>
      </c>
      <c r="AA9" s="330">
        <f t="shared" si="8"/>
        <v>44150</v>
      </c>
      <c r="AB9" s="330">
        <f t="shared" si="8"/>
        <v>44151</v>
      </c>
      <c r="AC9" s="330">
        <f t="shared" si="8"/>
        <v>44152</v>
      </c>
      <c r="AD9" s="330">
        <f t="shared" si="8"/>
        <v>44153</v>
      </c>
      <c r="AE9" s="329">
        <f t="shared" si="8"/>
        <v>44154</v>
      </c>
      <c r="AF9" s="329">
        <f t="shared" si="8"/>
        <v>44155</v>
      </c>
      <c r="AG9" s="329">
        <f t="shared" si="8"/>
        <v>44156</v>
      </c>
      <c r="AH9" s="329">
        <f t="shared" si="8"/>
        <v>44157</v>
      </c>
      <c r="AI9" s="329">
        <f t="shared" si="8"/>
        <v>44158</v>
      </c>
      <c r="AJ9" s="329">
        <f t="shared" si="8"/>
        <v>44159</v>
      </c>
      <c r="AK9" s="329">
        <f t="shared" si="8"/>
        <v>44160</v>
      </c>
      <c r="AL9" s="330">
        <f t="shared" si="8"/>
        <v>44161</v>
      </c>
      <c r="AM9" s="330">
        <f t="shared" si="9"/>
        <v>44162</v>
      </c>
      <c r="AN9" s="330">
        <f t="shared" si="9"/>
        <v>44163</v>
      </c>
      <c r="AO9" s="330">
        <f t="shared" si="9"/>
        <v>44164</v>
      </c>
      <c r="AP9" s="330">
        <f t="shared" si="9"/>
        <v>44165</v>
      </c>
      <c r="AQ9" s="330">
        <f t="shared" si="9"/>
        <v>44166</v>
      </c>
      <c r="AR9" s="330">
        <f t="shared" si="9"/>
        <v>44167</v>
      </c>
      <c r="AS9" s="329">
        <f t="shared" si="9"/>
        <v>44168</v>
      </c>
      <c r="AT9" s="329">
        <f t="shared" si="9"/>
        <v>44169</v>
      </c>
      <c r="AU9" s="329">
        <f t="shared" si="9"/>
        <v>44170</v>
      </c>
      <c r="AV9" s="329">
        <f t="shared" si="9"/>
        <v>44171</v>
      </c>
      <c r="AW9" s="329">
        <f t="shared" si="9"/>
        <v>44172</v>
      </c>
      <c r="AX9" s="329">
        <f t="shared" si="9"/>
        <v>44173</v>
      </c>
      <c r="AY9" s="329">
        <f t="shared" si="9"/>
        <v>44174</v>
      </c>
      <c r="AZ9" s="330">
        <f t="shared" si="9"/>
        <v>44175</v>
      </c>
      <c r="BA9" s="330">
        <f t="shared" si="9"/>
        <v>44176</v>
      </c>
      <c r="BB9" s="330">
        <f t="shared" si="9"/>
        <v>44177</v>
      </c>
      <c r="BC9" s="330">
        <f t="shared" si="10"/>
        <v>44178</v>
      </c>
      <c r="BD9" s="330">
        <f t="shared" si="10"/>
        <v>44179</v>
      </c>
      <c r="BE9" s="330">
        <f t="shared" si="10"/>
        <v>44180</v>
      </c>
      <c r="BF9" s="330">
        <f t="shared" si="10"/>
        <v>44181</v>
      </c>
      <c r="BG9" s="329">
        <f t="shared" si="10"/>
        <v>44182</v>
      </c>
      <c r="BH9" s="329">
        <f t="shared" si="10"/>
        <v>44183</v>
      </c>
      <c r="BI9" s="329">
        <f t="shared" si="10"/>
        <v>44184</v>
      </c>
      <c r="BJ9" s="161"/>
      <c r="BK9" s="161"/>
      <c r="BL9" s="657"/>
      <c r="BM9" s="161"/>
      <c r="BN9" s="161"/>
      <c r="BO9" s="192">
        <f>$BO$8+1</f>
        <v>43957</v>
      </c>
      <c r="BP9" s="185" t="str">
        <f t="shared" si="0"/>
        <v>OFF</v>
      </c>
      <c r="BQ9" s="193">
        <f t="shared" si="18"/>
        <v>43988</v>
      </c>
      <c r="BR9" s="185" t="str">
        <f t="shared" si="1"/>
        <v>19h à 7h</v>
      </c>
      <c r="BS9" s="193">
        <f t="shared" si="19"/>
        <v>44018</v>
      </c>
      <c r="BT9" s="185" t="str">
        <f t="shared" si="2"/>
        <v>19h à 7h</v>
      </c>
      <c r="BU9" s="194">
        <f t="shared" si="20"/>
        <v>44049</v>
      </c>
      <c r="BV9" s="185" t="str">
        <f t="shared" si="3"/>
        <v>OFF</v>
      </c>
      <c r="BW9" s="193">
        <f t="shared" si="21"/>
        <v>44080</v>
      </c>
      <c r="BX9" s="185" t="str">
        <f t="shared" si="4"/>
        <v>OFF</v>
      </c>
      <c r="BY9" s="193">
        <f t="shared" si="22"/>
        <v>44110</v>
      </c>
      <c r="BZ9" s="185" t="str">
        <f t="shared" si="5"/>
        <v>OFF</v>
      </c>
      <c r="CA9" s="161"/>
      <c r="CB9" s="161"/>
      <c r="CC9" s="172" t="s">
        <v>117</v>
      </c>
      <c r="CD9" s="173" t="s">
        <v>118</v>
      </c>
      <c r="CE9" s="174" t="s">
        <v>119</v>
      </c>
      <c r="CF9" s="161"/>
      <c r="CG9" s="175" t="s">
        <v>120</v>
      </c>
      <c r="CI9" s="176">
        <f t="shared" si="11"/>
        <v>43911</v>
      </c>
      <c r="CJ9" s="177">
        <f t="shared" si="6"/>
        <v>43911</v>
      </c>
      <c r="CK9" s="167" t="str">
        <f>IF($L$21=$CE$25,$CF$25,IF($L$21=$CE$26,$CF$26,IF($L$21=$CE$27,$CF$27,IF($L$21=$CE$28,$CF$28,""))))</f>
        <v>19h à 7h</v>
      </c>
      <c r="CL9" s="167" t="str">
        <f>IF($L$22=$CE$25,$CF$25,IF($L$22=$CE$26,$CF$26,IF($L$22=$CE$27,$CF$27,IF($L$22=$CE$28,$CF$28,""))))</f>
        <v>19h à 7h</v>
      </c>
      <c r="CM9" s="167" t="str">
        <f>IF($L$24=$CE$25,$CF$25,IF($L$24=$CE$26,$CF$26,IF($L$24=$CE$27,$CF$27,IF($L$24=$CE$28,$CF$28,""))))</f>
        <v>OFF</v>
      </c>
      <c r="CN9" s="167" t="str">
        <f>IF($L$25=$CE$25,$CF$25,IF($L$25=$CE$26,$CF$26,IF($L$25=$CE$27,$CF$27,IF($L$25=$CE$28,$CF$28,""))))</f>
        <v>OFF</v>
      </c>
      <c r="CO9" s="167" t="str">
        <f>IF($L$27=$CE$25,$CF$25,IF($L$27=$CE$26,$CF$26,IF($L$27=$CE$27,$CF$27,IF($L$27=$CE$28,$CF$28,""))))</f>
        <v>7h à 19h</v>
      </c>
      <c r="CP9" s="167" t="str">
        <f>IF($L$28=$CE$25,$CF$25,IF($L$28=$CE$26,$CF$26,IF($L$28=$CE$27,$CF$27,IF($L$28=$CE$28,$CF$28,""))))</f>
        <v>7h à 19h</v>
      </c>
      <c r="CQ9" s="167" t="str">
        <f>IF($L$30=$CE$25,$CF$25,IF($L$30=$CE$26,$CF$26,IF($L$30=$CE$27,$CF$27,IF($L$30=$CE$28,$CF$28,""))))</f>
        <v>OFF</v>
      </c>
      <c r="CR9" s="167" t="str">
        <f>IF($L$31=$CE$25,$CF$25,IF($L$31=$CE$26,$CF$26,IF($L$31=$CE$27,$CF$27,IF($L$31=$CE$28,$CF$28,""))))</f>
        <v>OFF</v>
      </c>
      <c r="CT9" s="156" t="s">
        <v>121</v>
      </c>
      <c r="CV9" s="156">
        <v>9</v>
      </c>
      <c r="CW9" s="156" t="str">
        <f>A30</f>
        <v>Launière, Alex, mat 2027</v>
      </c>
    </row>
    <row r="10" spans="1:101" thickTop="1" x14ac:dyDescent="0.15">
      <c r="A10" s="188">
        <f t="shared" si="12"/>
        <v>44185</v>
      </c>
      <c r="B10" s="189" t="str">
        <f t="shared" si="13"/>
        <v>/</v>
      </c>
      <c r="C10" s="189">
        <f t="shared" si="14"/>
        <v>44227</v>
      </c>
      <c r="D10" s="190" t="str">
        <f t="shared" si="15"/>
        <v>/</v>
      </c>
      <c r="E10" s="191">
        <f t="shared" si="16"/>
        <v>44240</v>
      </c>
      <c r="F10" s="329">
        <f t="shared" si="17"/>
        <v>44185</v>
      </c>
      <c r="G10" s="329">
        <f t="shared" si="7"/>
        <v>44186</v>
      </c>
      <c r="H10" s="329">
        <f t="shared" si="7"/>
        <v>44187</v>
      </c>
      <c r="I10" s="329">
        <f t="shared" si="7"/>
        <v>44188</v>
      </c>
      <c r="J10" s="330">
        <f t="shared" si="7"/>
        <v>44189</v>
      </c>
      <c r="K10" s="330">
        <f t="shared" si="7"/>
        <v>44190</v>
      </c>
      <c r="L10" s="330">
        <f t="shared" si="7"/>
        <v>44191</v>
      </c>
      <c r="M10" s="330">
        <f t="shared" si="7"/>
        <v>44192</v>
      </c>
      <c r="N10" s="330">
        <f t="shared" si="7"/>
        <v>44193</v>
      </c>
      <c r="O10" s="330">
        <f t="shared" si="7"/>
        <v>44194</v>
      </c>
      <c r="P10" s="330">
        <f t="shared" si="7"/>
        <v>44195</v>
      </c>
      <c r="Q10" s="329">
        <f t="shared" si="7"/>
        <v>44196</v>
      </c>
      <c r="R10" s="329">
        <f t="shared" si="7"/>
        <v>44197</v>
      </c>
      <c r="S10" s="329">
        <f t="shared" si="7"/>
        <v>44198</v>
      </c>
      <c r="T10" s="329">
        <f t="shared" si="7"/>
        <v>44199</v>
      </c>
      <c r="U10" s="329">
        <f t="shared" si="7"/>
        <v>44200</v>
      </c>
      <c r="V10" s="329">
        <f t="shared" si="7"/>
        <v>44201</v>
      </c>
      <c r="W10" s="329">
        <f t="shared" si="8"/>
        <v>44202</v>
      </c>
      <c r="X10" s="330">
        <f t="shared" si="8"/>
        <v>44203</v>
      </c>
      <c r="Y10" s="330">
        <f t="shared" si="8"/>
        <v>44204</v>
      </c>
      <c r="Z10" s="330">
        <f t="shared" si="8"/>
        <v>44205</v>
      </c>
      <c r="AA10" s="330">
        <f t="shared" si="8"/>
        <v>44206</v>
      </c>
      <c r="AB10" s="330">
        <f t="shared" si="8"/>
        <v>44207</v>
      </c>
      <c r="AC10" s="330">
        <f t="shared" si="8"/>
        <v>44208</v>
      </c>
      <c r="AD10" s="330">
        <f t="shared" si="8"/>
        <v>44209</v>
      </c>
      <c r="AE10" s="329">
        <f t="shared" si="8"/>
        <v>44210</v>
      </c>
      <c r="AF10" s="329">
        <f t="shared" si="8"/>
        <v>44211</v>
      </c>
      <c r="AG10" s="329">
        <f t="shared" si="8"/>
        <v>44212</v>
      </c>
      <c r="AH10" s="329">
        <f t="shared" si="8"/>
        <v>44213</v>
      </c>
      <c r="AI10" s="329">
        <f t="shared" si="8"/>
        <v>44214</v>
      </c>
      <c r="AJ10" s="329">
        <f t="shared" si="8"/>
        <v>44215</v>
      </c>
      <c r="AK10" s="329">
        <f t="shared" si="8"/>
        <v>44216</v>
      </c>
      <c r="AL10" s="330">
        <f t="shared" si="8"/>
        <v>44217</v>
      </c>
      <c r="AM10" s="330">
        <f t="shared" si="9"/>
        <v>44218</v>
      </c>
      <c r="AN10" s="330">
        <f t="shared" si="9"/>
        <v>44219</v>
      </c>
      <c r="AO10" s="330">
        <f t="shared" si="9"/>
        <v>44220</v>
      </c>
      <c r="AP10" s="330">
        <f t="shared" si="9"/>
        <v>44221</v>
      </c>
      <c r="AQ10" s="330">
        <f t="shared" si="9"/>
        <v>44222</v>
      </c>
      <c r="AR10" s="330">
        <f t="shared" si="9"/>
        <v>44223</v>
      </c>
      <c r="AS10" s="329">
        <f t="shared" si="9"/>
        <v>44224</v>
      </c>
      <c r="AT10" s="329">
        <f t="shared" si="9"/>
        <v>44225</v>
      </c>
      <c r="AU10" s="329">
        <f t="shared" si="9"/>
        <v>44226</v>
      </c>
      <c r="AV10" s="329">
        <f t="shared" si="9"/>
        <v>44227</v>
      </c>
      <c r="AW10" s="329">
        <f t="shared" si="9"/>
        <v>44228</v>
      </c>
      <c r="AX10" s="329">
        <f t="shared" si="9"/>
        <v>44229</v>
      </c>
      <c r="AY10" s="329">
        <f t="shared" si="9"/>
        <v>44230</v>
      </c>
      <c r="AZ10" s="330">
        <f t="shared" si="9"/>
        <v>44231</v>
      </c>
      <c r="BA10" s="330">
        <f t="shared" si="9"/>
        <v>44232</v>
      </c>
      <c r="BB10" s="330">
        <f t="shared" si="9"/>
        <v>44233</v>
      </c>
      <c r="BC10" s="330">
        <f t="shared" si="10"/>
        <v>44234</v>
      </c>
      <c r="BD10" s="330">
        <f t="shared" si="10"/>
        <v>44235</v>
      </c>
      <c r="BE10" s="330">
        <f t="shared" si="10"/>
        <v>44236</v>
      </c>
      <c r="BF10" s="330">
        <f t="shared" si="10"/>
        <v>44237</v>
      </c>
      <c r="BG10" s="329">
        <f t="shared" si="10"/>
        <v>44238</v>
      </c>
      <c r="BH10" s="329">
        <f t="shared" si="10"/>
        <v>44239</v>
      </c>
      <c r="BI10" s="329">
        <f t="shared" si="10"/>
        <v>44240</v>
      </c>
      <c r="BJ10" s="161"/>
      <c r="BK10" s="161"/>
      <c r="BL10"/>
      <c r="BM10" s="161"/>
      <c r="BN10" s="161"/>
      <c r="BO10" s="192">
        <f>$BO$9+1</f>
        <v>43958</v>
      </c>
      <c r="BP10" s="185" t="str">
        <f t="shared" si="0"/>
        <v>19h à 7h</v>
      </c>
      <c r="BQ10" s="193">
        <f t="shared" si="18"/>
        <v>43989</v>
      </c>
      <c r="BR10" s="185" t="str">
        <f t="shared" si="1"/>
        <v>19h à 7h</v>
      </c>
      <c r="BS10" s="193">
        <f t="shared" si="19"/>
        <v>44019</v>
      </c>
      <c r="BT10" s="185" t="str">
        <f t="shared" si="2"/>
        <v>19h à 7h</v>
      </c>
      <c r="BU10" s="194">
        <f t="shared" si="20"/>
        <v>44050</v>
      </c>
      <c r="BV10" s="185" t="str">
        <f t="shared" si="3"/>
        <v>OFF</v>
      </c>
      <c r="BW10" s="193">
        <f t="shared" si="21"/>
        <v>44081</v>
      </c>
      <c r="BX10" s="185" t="str">
        <f t="shared" si="4"/>
        <v>OFF</v>
      </c>
      <c r="BY10" s="193">
        <f t="shared" si="22"/>
        <v>44111</v>
      </c>
      <c r="BZ10" s="185" t="str">
        <f t="shared" si="5"/>
        <v>OFF</v>
      </c>
      <c r="CA10" s="161"/>
      <c r="CB10" s="161"/>
      <c r="CC10" s="172" t="s">
        <v>122</v>
      </c>
      <c r="CD10" s="173" t="s">
        <v>123</v>
      </c>
      <c r="CE10" s="174" t="s">
        <v>124</v>
      </c>
      <c r="CF10" s="161"/>
      <c r="CG10" s="175" t="s">
        <v>125</v>
      </c>
      <c r="CI10" s="176">
        <f t="shared" si="11"/>
        <v>43912</v>
      </c>
      <c r="CJ10" s="177">
        <f t="shared" si="6"/>
        <v>43912</v>
      </c>
      <c r="CK10" s="167" t="str">
        <f>IF($M$21=$CE$25,$CF$25,IF($M$21=$CE$26,$CF$26,IF($M$21=$CE$27,$CF$27,IF($M$21=$CE$28,$CF$28,""))))</f>
        <v>19h à 7h</v>
      </c>
      <c r="CL10" s="167" t="str">
        <f>IF($M$22=$CE$25,$CF$25,IF($M$22=$CE$26,$CF$26,IF($M$22=$CE$27,$CF$27,IF($M$22=$CE$28,$CF$28,""))))</f>
        <v>19h à 7h</v>
      </c>
      <c r="CM10" s="167" t="str">
        <f>IF($M$24=$CE$25,$CF$25,IF($M$24=$CE$26,$CF$26,IF($M$24=$CE$27,$CF$27,IF($M$24=$CE$28,$CF$28,""))))</f>
        <v>OFF</v>
      </c>
      <c r="CN10" s="167" t="str">
        <f>IF($M$25=$CE$25,$CF$25,IF($M$25=$CE$26,$CF$26,IF($M$25=$CE$27,$CF$27,IF($M$25=$CE$28,$CF$28,""))))</f>
        <v>OFF</v>
      </c>
      <c r="CO10" s="167" t="str">
        <f>IF($M$27=$CE$25,$CF$25,IF($M$27=$CE$26,$CF$26,IF($M$27=$CE$27,$CF$27,IF($M$27=$CE$28,$CF$28,""))))</f>
        <v>7h à 19h</v>
      </c>
      <c r="CP10" s="167" t="str">
        <f>IF($M$28=$CE$25,$CF$25,IF($M$28=$CE$26,$CF$26,IF($M$28=$CE$27,$CF$27,IF($M$28=$CE$28,$CF$28,""))))</f>
        <v>7h à 19h</v>
      </c>
      <c r="CQ10" s="167" t="str">
        <f>IF($M$30=$CE$25,$CF$25,IF($M$30=$CE$26,$CF$26,IF($M$30=$CE$27,$CF$27,IF($M$30=$CE$28,$CF$28,""))))</f>
        <v>OFF</v>
      </c>
      <c r="CR10" s="167" t="str">
        <f>IF($M$31=$CE$25,$CF$25,IF($M$31=$CE$26,$CF$26,IF($M$31=$CE$27,$CF$27,IF($M$31=$CE$28,$CF$28,""))))</f>
        <v>OFF</v>
      </c>
      <c r="CT10" s="156" t="s">
        <v>126</v>
      </c>
      <c r="CV10" s="156">
        <v>10</v>
      </c>
      <c r="CW10" s="156" t="str">
        <f>A31</f>
        <v>Launière, Elsa, mat 2011</v>
      </c>
    </row>
    <row r="11" spans="1:101" ht="13.5" x14ac:dyDescent="0.15">
      <c r="A11" s="188">
        <f t="shared" si="12"/>
        <v>44241</v>
      </c>
      <c r="B11" s="189" t="str">
        <f t="shared" si="13"/>
        <v>/</v>
      </c>
      <c r="C11" s="189">
        <f t="shared" si="14"/>
        <v>44286</v>
      </c>
      <c r="D11" s="190" t="str">
        <f t="shared" si="15"/>
        <v>/</v>
      </c>
      <c r="E11" s="191">
        <f t="shared" si="16"/>
        <v>44296</v>
      </c>
      <c r="F11" s="329">
        <f t="shared" si="17"/>
        <v>44241</v>
      </c>
      <c r="G11" s="329">
        <f t="shared" si="7"/>
        <v>44242</v>
      </c>
      <c r="H11" s="329">
        <f t="shared" si="7"/>
        <v>44243</v>
      </c>
      <c r="I11" s="329">
        <f t="shared" si="7"/>
        <v>44244</v>
      </c>
      <c r="J11" s="330">
        <f t="shared" si="7"/>
        <v>44245</v>
      </c>
      <c r="K11" s="330">
        <f t="shared" si="7"/>
        <v>44246</v>
      </c>
      <c r="L11" s="330">
        <f t="shared" si="7"/>
        <v>44247</v>
      </c>
      <c r="M11" s="330">
        <f t="shared" si="7"/>
        <v>44248</v>
      </c>
      <c r="N11" s="330">
        <f t="shared" si="7"/>
        <v>44249</v>
      </c>
      <c r="O11" s="330">
        <f t="shared" si="7"/>
        <v>44250</v>
      </c>
      <c r="P11" s="330">
        <f t="shared" si="7"/>
        <v>44251</v>
      </c>
      <c r="Q11" s="329">
        <f t="shared" si="7"/>
        <v>44252</v>
      </c>
      <c r="R11" s="329">
        <f t="shared" si="7"/>
        <v>44253</v>
      </c>
      <c r="S11" s="329">
        <f t="shared" si="7"/>
        <v>44254</v>
      </c>
      <c r="T11" s="329">
        <f t="shared" si="7"/>
        <v>44255</v>
      </c>
      <c r="U11" s="329">
        <f t="shared" si="7"/>
        <v>44256</v>
      </c>
      <c r="V11" s="329">
        <f t="shared" si="7"/>
        <v>44257</v>
      </c>
      <c r="W11" s="329">
        <f t="shared" si="8"/>
        <v>44258</v>
      </c>
      <c r="X11" s="330">
        <f t="shared" si="8"/>
        <v>44259</v>
      </c>
      <c r="Y11" s="330">
        <f t="shared" si="8"/>
        <v>44260</v>
      </c>
      <c r="Z11" s="330">
        <f t="shared" si="8"/>
        <v>44261</v>
      </c>
      <c r="AA11" s="330">
        <f t="shared" si="8"/>
        <v>44262</v>
      </c>
      <c r="AB11" s="330">
        <f t="shared" si="8"/>
        <v>44263</v>
      </c>
      <c r="AC11" s="330">
        <f t="shared" si="8"/>
        <v>44264</v>
      </c>
      <c r="AD11" s="330">
        <f t="shared" si="8"/>
        <v>44265</v>
      </c>
      <c r="AE11" s="329">
        <f t="shared" si="8"/>
        <v>44266</v>
      </c>
      <c r="AF11" s="329">
        <f t="shared" si="8"/>
        <v>44267</v>
      </c>
      <c r="AG11" s="329">
        <f t="shared" si="8"/>
        <v>44268</v>
      </c>
      <c r="AH11" s="329">
        <f t="shared" si="8"/>
        <v>44269</v>
      </c>
      <c r="AI11" s="329">
        <f t="shared" si="8"/>
        <v>44270</v>
      </c>
      <c r="AJ11" s="329">
        <f t="shared" si="8"/>
        <v>44271</v>
      </c>
      <c r="AK11" s="329">
        <f t="shared" si="8"/>
        <v>44272</v>
      </c>
      <c r="AL11" s="330">
        <f t="shared" si="8"/>
        <v>44273</v>
      </c>
      <c r="AM11" s="330">
        <f t="shared" si="9"/>
        <v>44274</v>
      </c>
      <c r="AN11" s="330">
        <f t="shared" si="9"/>
        <v>44275</v>
      </c>
      <c r="AO11" s="330">
        <f t="shared" si="9"/>
        <v>44276</v>
      </c>
      <c r="AP11" s="330">
        <f t="shared" si="9"/>
        <v>44277</v>
      </c>
      <c r="AQ11" s="330">
        <f t="shared" si="9"/>
        <v>44278</v>
      </c>
      <c r="AR11" s="330">
        <f t="shared" si="9"/>
        <v>44279</v>
      </c>
      <c r="AS11" s="329">
        <f t="shared" si="9"/>
        <v>44280</v>
      </c>
      <c r="AT11" s="329">
        <f t="shared" si="9"/>
        <v>44281</v>
      </c>
      <c r="AU11" s="329">
        <f t="shared" si="9"/>
        <v>44282</v>
      </c>
      <c r="AV11" s="329">
        <f t="shared" si="9"/>
        <v>44283</v>
      </c>
      <c r="AW11" s="329">
        <f t="shared" si="9"/>
        <v>44284</v>
      </c>
      <c r="AX11" s="329">
        <f t="shared" si="9"/>
        <v>44285</v>
      </c>
      <c r="AY11" s="329">
        <f t="shared" si="9"/>
        <v>44286</v>
      </c>
      <c r="AZ11" s="330">
        <f t="shared" si="9"/>
        <v>44287</v>
      </c>
      <c r="BA11" s="330">
        <f t="shared" si="9"/>
        <v>44288</v>
      </c>
      <c r="BB11" s="330">
        <f t="shared" si="9"/>
        <v>44289</v>
      </c>
      <c r="BC11" s="330">
        <f t="shared" si="10"/>
        <v>44290</v>
      </c>
      <c r="BD11" s="330">
        <f t="shared" si="10"/>
        <v>44291</v>
      </c>
      <c r="BE11" s="330">
        <f t="shared" si="10"/>
        <v>44292</v>
      </c>
      <c r="BF11" s="330">
        <f t="shared" si="10"/>
        <v>44293</v>
      </c>
      <c r="BG11" s="329">
        <f t="shared" si="10"/>
        <v>44294</v>
      </c>
      <c r="BH11" s="329">
        <f t="shared" si="10"/>
        <v>44295</v>
      </c>
      <c r="BI11" s="329">
        <f t="shared" si="10"/>
        <v>44296</v>
      </c>
      <c r="BJ11" s="161"/>
      <c r="BK11" s="161"/>
      <c r="BL11" s="161"/>
      <c r="BM11" s="196"/>
      <c r="BN11" s="197"/>
      <c r="BO11" s="192">
        <f>$BO$10+1</f>
        <v>43959</v>
      </c>
      <c r="BP11" s="185" t="str">
        <f t="shared" si="0"/>
        <v>19h à 7h</v>
      </c>
      <c r="BQ11" s="193">
        <f t="shared" si="18"/>
        <v>43990</v>
      </c>
      <c r="BR11" s="185" t="str">
        <f t="shared" si="1"/>
        <v>19h à 7h</v>
      </c>
      <c r="BS11" s="193">
        <f t="shared" si="19"/>
        <v>44020</v>
      </c>
      <c r="BT11" s="185" t="str">
        <f t="shared" si="2"/>
        <v>19h à 7h</v>
      </c>
      <c r="BU11" s="194">
        <f t="shared" si="20"/>
        <v>44051</v>
      </c>
      <c r="BV11" s="185" t="str">
        <f t="shared" si="3"/>
        <v>OFF</v>
      </c>
      <c r="BW11" s="193">
        <f t="shared" si="21"/>
        <v>44082</v>
      </c>
      <c r="BX11" s="185" t="str">
        <f t="shared" si="4"/>
        <v>OFF</v>
      </c>
      <c r="BY11" s="193">
        <f t="shared" si="22"/>
        <v>44112</v>
      </c>
      <c r="BZ11" s="185" t="str">
        <f t="shared" si="5"/>
        <v>7h à 19h</v>
      </c>
      <c r="CA11" s="161"/>
      <c r="CB11" s="161"/>
      <c r="CC11" s="172" t="s">
        <v>127</v>
      </c>
      <c r="CD11" s="173" t="s">
        <v>128</v>
      </c>
      <c r="CE11" s="174" t="s">
        <v>129</v>
      </c>
      <c r="CF11" s="161"/>
      <c r="CG11" s="175" t="s">
        <v>130</v>
      </c>
      <c r="CI11" s="176">
        <f t="shared" si="11"/>
        <v>43913</v>
      </c>
      <c r="CJ11" s="177">
        <f t="shared" si="6"/>
        <v>43913</v>
      </c>
      <c r="CK11" s="167" t="str">
        <f>IF($N$21=$CE$25,$CF$25,IF($N$21=$CE$26,$CF$26,IF($N$21=$CE$27,$CF$27,IF($N$21=$CE$28,$CF$28,""))))</f>
        <v>19h à 7h</v>
      </c>
      <c r="CL11" s="167" t="str">
        <f>IF($N$22=$CE$25,$CF$25,IF($N$22=$CE$26,$CF$26,IF($N$22=$CE$27,$CF$27,IF($N$22=$CE$28,$CF$28,""))))</f>
        <v>19h à 7h</v>
      </c>
      <c r="CM11" s="167" t="str">
        <f>IF($N$24=$CE$25,$CF$25,IF($N$24=$CE$26,$CF$26,IF($N$24=$CE$27,$CF$27,IF($N$24=$CE$28,$CF$28,""))))</f>
        <v>OFF</v>
      </c>
      <c r="CN11" s="167" t="str">
        <f>IF($N$25=$CE$25,$CF$25,IF($N$25=$CE$26,$CF$26,IF($N$25=$CE$27,$CF$27,IF($N$25=$CE$28,$CF$28,""))))</f>
        <v>OFF</v>
      </c>
      <c r="CO11" s="167" t="str">
        <f>IF($N$27=$CE$25,$CF$25,IF($N$27=$CE$26,$CF$26,IF($N$27=$CE$27,$CF$27,IF($N$27=$CE$28,$CF$28,""))))</f>
        <v>7h à 19h</v>
      </c>
      <c r="CP11" s="167" t="str">
        <f>IF($N$28=$CE$25,$CF$25,IF($N$28=$CE$26,$CF$26,IF($N$28=$CE$27,$CF$27,IF($N$28=$CE$28,$CF$28,""))))</f>
        <v>7h à 19h</v>
      </c>
      <c r="CQ11" s="167" t="str">
        <f>IF($N$30=$CE$25,$CF$25,IF($N$30=$CE$26,$CF$26,IF($N$30=$CE$27,$CF$27,IF($N$30=$CE$28,$CF$28,""))))</f>
        <v>OFF</v>
      </c>
      <c r="CR11" s="167" t="str">
        <f>IF($N$31=$CE$25,$CF$25,IF($N$31=$CE$26,$CF$26,IF($N$31=$CE$27,$CF$27,IF($N$31=$CE$28,$CF$28,""))))</f>
        <v>OFF</v>
      </c>
      <c r="CT11" s="156" t="s">
        <v>131</v>
      </c>
    </row>
    <row r="12" spans="1:101" ht="13.5" x14ac:dyDescent="0.15">
      <c r="A12" s="188">
        <f t="shared" si="12"/>
        <v>44297</v>
      </c>
      <c r="B12" s="189" t="str">
        <f t="shared" si="13"/>
        <v>/</v>
      </c>
      <c r="C12" s="189">
        <f t="shared" si="14"/>
        <v>44347</v>
      </c>
      <c r="D12" s="190" t="str">
        <f t="shared" si="15"/>
        <v>/</v>
      </c>
      <c r="E12" s="191">
        <f t="shared" si="16"/>
        <v>44352</v>
      </c>
      <c r="F12" s="329">
        <f t="shared" si="17"/>
        <v>44297</v>
      </c>
      <c r="G12" s="329">
        <f>F12+1</f>
        <v>44298</v>
      </c>
      <c r="H12" s="329">
        <f t="shared" si="7"/>
        <v>44299</v>
      </c>
      <c r="I12" s="329">
        <f t="shared" si="7"/>
        <v>44300</v>
      </c>
      <c r="J12" s="330">
        <f t="shared" si="7"/>
        <v>44301</v>
      </c>
      <c r="K12" s="330">
        <f t="shared" si="7"/>
        <v>44302</v>
      </c>
      <c r="L12" s="330">
        <f t="shared" si="7"/>
        <v>44303</v>
      </c>
      <c r="M12" s="330">
        <f t="shared" si="7"/>
        <v>44304</v>
      </c>
      <c r="N12" s="330">
        <f t="shared" si="7"/>
        <v>44305</v>
      </c>
      <c r="O12" s="330">
        <f t="shared" si="7"/>
        <v>44306</v>
      </c>
      <c r="P12" s="330">
        <f t="shared" si="7"/>
        <v>44307</v>
      </c>
      <c r="Q12" s="329">
        <f t="shared" si="7"/>
        <v>44308</v>
      </c>
      <c r="R12" s="329">
        <f t="shared" si="7"/>
        <v>44309</v>
      </c>
      <c r="S12" s="329">
        <f t="shared" si="7"/>
        <v>44310</v>
      </c>
      <c r="T12" s="329">
        <f t="shared" si="7"/>
        <v>44311</v>
      </c>
      <c r="U12" s="329">
        <f t="shared" si="7"/>
        <v>44312</v>
      </c>
      <c r="V12" s="329">
        <f t="shared" si="7"/>
        <v>44313</v>
      </c>
      <c r="W12" s="329">
        <f t="shared" si="8"/>
        <v>44314</v>
      </c>
      <c r="X12" s="330">
        <f t="shared" si="8"/>
        <v>44315</v>
      </c>
      <c r="Y12" s="330">
        <f t="shared" si="8"/>
        <v>44316</v>
      </c>
      <c r="Z12" s="330">
        <f t="shared" si="8"/>
        <v>44317</v>
      </c>
      <c r="AA12" s="330">
        <f t="shared" si="8"/>
        <v>44318</v>
      </c>
      <c r="AB12" s="330">
        <f t="shared" si="8"/>
        <v>44319</v>
      </c>
      <c r="AC12" s="330">
        <f t="shared" si="8"/>
        <v>44320</v>
      </c>
      <c r="AD12" s="330">
        <f t="shared" si="8"/>
        <v>44321</v>
      </c>
      <c r="AE12" s="329">
        <f t="shared" si="8"/>
        <v>44322</v>
      </c>
      <c r="AF12" s="329">
        <f t="shared" si="8"/>
        <v>44323</v>
      </c>
      <c r="AG12" s="329">
        <f t="shared" si="8"/>
        <v>44324</v>
      </c>
      <c r="AH12" s="329">
        <f t="shared" si="8"/>
        <v>44325</v>
      </c>
      <c r="AI12" s="329">
        <f t="shared" si="8"/>
        <v>44326</v>
      </c>
      <c r="AJ12" s="329">
        <f t="shared" si="8"/>
        <v>44327</v>
      </c>
      <c r="AK12" s="329">
        <f t="shared" si="8"/>
        <v>44328</v>
      </c>
      <c r="AL12" s="330">
        <f t="shared" si="8"/>
        <v>44329</v>
      </c>
      <c r="AM12" s="330">
        <f t="shared" si="9"/>
        <v>44330</v>
      </c>
      <c r="AN12" s="330">
        <f t="shared" si="9"/>
        <v>44331</v>
      </c>
      <c r="AO12" s="330">
        <f t="shared" si="9"/>
        <v>44332</v>
      </c>
      <c r="AP12" s="330">
        <f t="shared" si="9"/>
        <v>44333</v>
      </c>
      <c r="AQ12" s="330">
        <f t="shared" si="9"/>
        <v>44334</v>
      </c>
      <c r="AR12" s="330">
        <f t="shared" si="9"/>
        <v>44335</v>
      </c>
      <c r="AS12" s="329">
        <f t="shared" si="9"/>
        <v>44336</v>
      </c>
      <c r="AT12" s="329">
        <f t="shared" si="9"/>
        <v>44337</v>
      </c>
      <c r="AU12" s="329">
        <f t="shared" si="9"/>
        <v>44338</v>
      </c>
      <c r="AV12" s="329">
        <f t="shared" si="9"/>
        <v>44339</v>
      </c>
      <c r="AW12" s="329">
        <f t="shared" si="9"/>
        <v>44340</v>
      </c>
      <c r="AX12" s="329">
        <f t="shared" si="9"/>
        <v>44341</v>
      </c>
      <c r="AY12" s="329">
        <f t="shared" si="9"/>
        <v>44342</v>
      </c>
      <c r="AZ12" s="330">
        <f t="shared" si="9"/>
        <v>44343</v>
      </c>
      <c r="BA12" s="330">
        <f t="shared" si="9"/>
        <v>44344</v>
      </c>
      <c r="BB12" s="330">
        <f t="shared" si="9"/>
        <v>44345</v>
      </c>
      <c r="BC12" s="330">
        <f t="shared" si="10"/>
        <v>44346</v>
      </c>
      <c r="BD12" s="330">
        <f t="shared" si="10"/>
        <v>44347</v>
      </c>
      <c r="BE12" s="330">
        <f t="shared" si="10"/>
        <v>44348</v>
      </c>
      <c r="BF12" s="330">
        <f t="shared" si="10"/>
        <v>44349</v>
      </c>
      <c r="BG12" s="329">
        <f t="shared" si="10"/>
        <v>44350</v>
      </c>
      <c r="BH12" s="329">
        <f t="shared" si="10"/>
        <v>44351</v>
      </c>
      <c r="BI12" s="329">
        <f t="shared" si="10"/>
        <v>44352</v>
      </c>
      <c r="BJ12" s="161"/>
      <c r="BK12" s="161"/>
      <c r="BM12" s="161"/>
      <c r="BN12" s="161"/>
      <c r="BO12" s="192">
        <f>$BO$11+1</f>
        <v>43960</v>
      </c>
      <c r="BP12" s="185" t="str">
        <f t="shared" si="0"/>
        <v>19h à 7h</v>
      </c>
      <c r="BQ12" s="193">
        <f t="shared" si="18"/>
        <v>43991</v>
      </c>
      <c r="BR12" s="185" t="str">
        <f t="shared" si="1"/>
        <v>19h à 7h</v>
      </c>
      <c r="BS12" s="193">
        <f t="shared" si="19"/>
        <v>44021</v>
      </c>
      <c r="BT12" s="185" t="str">
        <f t="shared" si="2"/>
        <v>OFF</v>
      </c>
      <c r="BU12" s="194">
        <f t="shared" si="20"/>
        <v>44052</v>
      </c>
      <c r="BV12" s="185" t="str">
        <f t="shared" si="3"/>
        <v>OFF</v>
      </c>
      <c r="BW12" s="193">
        <f t="shared" si="21"/>
        <v>44083</v>
      </c>
      <c r="BX12" s="185" t="str">
        <f t="shared" si="4"/>
        <v>OFF</v>
      </c>
      <c r="BY12" s="193">
        <f t="shared" si="22"/>
        <v>44113</v>
      </c>
      <c r="BZ12" s="185" t="str">
        <f t="shared" si="5"/>
        <v>7h à 19h</v>
      </c>
      <c r="CA12" s="161"/>
      <c r="CB12" s="161"/>
      <c r="CC12" s="172" t="s">
        <v>132</v>
      </c>
      <c r="CD12" s="173"/>
      <c r="CE12" s="174" t="s">
        <v>133</v>
      </c>
      <c r="CF12" s="161"/>
      <c r="CG12" s="175" t="s">
        <v>134</v>
      </c>
      <c r="CI12" s="176">
        <f t="shared" si="11"/>
        <v>43914</v>
      </c>
      <c r="CJ12" s="177">
        <f t="shared" si="6"/>
        <v>43914</v>
      </c>
      <c r="CK12" s="167" t="str">
        <f>IF($O$21=$CE$25,$CF$25,IF($O$21=$CE$26,$CF$26,IF($O$21=$CE$27,$CF$27,IF($O$21=$CE$28,$CF$28,""))))</f>
        <v>19h à 7h</v>
      </c>
      <c r="CL12" s="167" t="str">
        <f>IF($O$22=$CE$25,$CF$25,IF($O$22=$CE$26,$CF$26,IF($O$22=$CE$27,$CF$27,IF($O$22=$CE$28,$CF$28,""))))</f>
        <v>19h à 7h</v>
      </c>
      <c r="CM12" s="167" t="str">
        <f>IF($O$24=$CE$25,$CF$25,IF($O$24=$CE$26,$CF$26,IF($O$24=$CE$27,$CF$27,IF($O$24=$CE$28,$CF$28,""))))</f>
        <v>OFF</v>
      </c>
      <c r="CN12" s="167" t="str">
        <f>IF($O$25=$CE$25,$CF$25,IF($O$25=$CE$26,$CF$26,IF($O$25=$CE$27,$CF$27,IF($O$25=$CE$28,$CF$28,""))))</f>
        <v>OFF</v>
      </c>
      <c r="CO12" s="167" t="str">
        <f>IF($O$27=$CE$25,$CF$25,IF($O$27=$CE$26,$CF$26,IF($O$27=$CE$27,$CF$27,IF($O$27=$CE$28,$CF$28,""))))</f>
        <v>7h à 19h</v>
      </c>
      <c r="CP12" s="167" t="str">
        <f>IF($O$28=$CE$25,$CF$25,IF($O$28=$CE$26,$CF$26,IF($O$28=$CE$27,$CF$27,IF($O$28=$CE$28,$CF$28,""))))</f>
        <v>7h à 15h</v>
      </c>
      <c r="CQ12" s="167" t="str">
        <f>IF($O$30=$CE$25,$CF$25,IF($O$30=$CE$26,$CF$26,IF($O$30=$CE$27,$CF$27,IF($O$30=$CE$28,$CF$28,""))))</f>
        <v>OFF</v>
      </c>
      <c r="CR12" s="167" t="str">
        <f>IF($O$31=$CE$25,$CF$25,IF($O$31=$CE$26,$CF$26,IF($O$31=$CE$27,$CF$27,IF($O$31=$CE$28,$CF$28,""))))</f>
        <v>OFF</v>
      </c>
      <c r="CT12" s="156" t="s">
        <v>135</v>
      </c>
    </row>
    <row r="13" spans="1:101" ht="13.5" x14ac:dyDescent="0.15">
      <c r="A13" s="658"/>
      <c r="B13" s="658"/>
      <c r="C13" s="658"/>
      <c r="D13" s="658"/>
      <c r="E13" s="658"/>
      <c r="F13" s="659">
        <v>1</v>
      </c>
      <c r="G13" s="660"/>
      <c r="H13" s="660"/>
      <c r="I13" s="660"/>
      <c r="J13" s="660"/>
      <c r="K13" s="660"/>
      <c r="L13" s="661"/>
      <c r="M13" s="662">
        <v>2</v>
      </c>
      <c r="N13" s="663"/>
      <c r="O13" s="663"/>
      <c r="P13" s="663"/>
      <c r="Q13" s="663"/>
      <c r="R13" s="663"/>
      <c r="S13" s="664"/>
      <c r="T13" s="665">
        <v>3</v>
      </c>
      <c r="U13" s="666"/>
      <c r="V13" s="666"/>
      <c r="W13" s="666"/>
      <c r="X13" s="666"/>
      <c r="Y13" s="666"/>
      <c r="Z13" s="667"/>
      <c r="AA13" s="668">
        <v>4</v>
      </c>
      <c r="AB13" s="669"/>
      <c r="AC13" s="669"/>
      <c r="AD13" s="669"/>
      <c r="AE13" s="669"/>
      <c r="AF13" s="669"/>
      <c r="AG13" s="670"/>
      <c r="AH13" s="671">
        <v>5</v>
      </c>
      <c r="AI13" s="672"/>
      <c r="AJ13" s="672"/>
      <c r="AK13" s="672"/>
      <c r="AL13" s="672"/>
      <c r="AM13" s="672"/>
      <c r="AN13" s="673"/>
      <c r="AO13" s="674">
        <v>6</v>
      </c>
      <c r="AP13" s="674"/>
      <c r="AQ13" s="674"/>
      <c r="AR13" s="674"/>
      <c r="AS13" s="674"/>
      <c r="AT13" s="674"/>
      <c r="AU13" s="675"/>
      <c r="AV13" s="659">
        <v>7</v>
      </c>
      <c r="AW13" s="660"/>
      <c r="AX13" s="660"/>
      <c r="AY13" s="660"/>
      <c r="AZ13" s="660"/>
      <c r="BA13" s="660"/>
      <c r="BB13" s="661"/>
      <c r="BC13" s="648">
        <v>8</v>
      </c>
      <c r="BD13" s="649"/>
      <c r="BE13" s="649"/>
      <c r="BF13" s="649"/>
      <c r="BG13" s="649"/>
      <c r="BH13" s="649"/>
      <c r="BI13" s="650"/>
      <c r="BJ13" s="161"/>
      <c r="BK13" s="161"/>
      <c r="BL13" s="161"/>
      <c r="BM13" s="161"/>
      <c r="BN13" s="161"/>
      <c r="BO13" s="192">
        <f>$BO$12+1</f>
        <v>43961</v>
      </c>
      <c r="BP13" s="185" t="str">
        <f t="shared" si="0"/>
        <v>19h à 7h</v>
      </c>
      <c r="BQ13" s="193">
        <f t="shared" si="18"/>
        <v>43992</v>
      </c>
      <c r="BR13" s="185" t="str">
        <f t="shared" si="1"/>
        <v>19h à 7h</v>
      </c>
      <c r="BS13" s="193">
        <f t="shared" si="19"/>
        <v>44022</v>
      </c>
      <c r="BT13" s="185" t="str">
        <f t="shared" si="2"/>
        <v>OFF</v>
      </c>
      <c r="BU13" s="194">
        <f t="shared" si="20"/>
        <v>44053</v>
      </c>
      <c r="BV13" s="185" t="str">
        <f t="shared" si="3"/>
        <v>OFF</v>
      </c>
      <c r="BW13" s="193">
        <f t="shared" si="21"/>
        <v>44084</v>
      </c>
      <c r="BX13" s="185" t="str">
        <f t="shared" si="4"/>
        <v>7h à 19h</v>
      </c>
      <c r="BY13" s="193">
        <f t="shared" si="22"/>
        <v>44114</v>
      </c>
      <c r="BZ13" s="185" t="str">
        <f t="shared" si="5"/>
        <v>7h à 19h</v>
      </c>
      <c r="CA13" s="161"/>
      <c r="CB13" s="161"/>
      <c r="CC13" s="172" t="s">
        <v>136</v>
      </c>
      <c r="CD13" s="173"/>
      <c r="CE13" s="174" t="s">
        <v>137</v>
      </c>
      <c r="CF13" s="161"/>
      <c r="CG13" s="175" t="s">
        <v>138</v>
      </c>
      <c r="CI13" s="176">
        <f t="shared" si="11"/>
        <v>43915</v>
      </c>
      <c r="CJ13" s="177">
        <f t="shared" si="6"/>
        <v>43915</v>
      </c>
      <c r="CK13" s="167" t="str">
        <f>IF($P$21=$CE$25,$CF$25,IF($P$21=$CE$26,$CF$26,IF($P$21=$CE$27,$CF$27,IF($P$21=$CE$28,$CF$28,""))))</f>
        <v>19h à 7h</v>
      </c>
      <c r="CL13" s="167" t="str">
        <f>IF($P$22=$CE$25,$CF$25,IF($P$22=$CE$26,$CF$26,IF($P$22=$CE$27,$CF$27,IF($P$22=$CE$28,$CF$28,""))))</f>
        <v>19h à 7h</v>
      </c>
      <c r="CM13" s="167" t="str">
        <f>IF($P$24=$CE$25,$CF$25,IF($P$24=$CE$26,$CF$26,IF($P$24=$CE$27,$CF$27,IF($P$24=$CE$28,$CF$28,""))))</f>
        <v>OFF</v>
      </c>
      <c r="CN13" s="167" t="str">
        <f>IF($P$25=$CE$25,$CF$25,IF($P$25=$CE$26,$CF$26,IF($P$25=$CE$27,$CF$27,IF($P$25=$CE$28,$CF$28,""))))</f>
        <v>OFF</v>
      </c>
      <c r="CO13" s="167" t="str">
        <f>IF($P$27=$CE$25,$CF$25,IF($P$27=$CE$26,$CF$26,IF($P$27=$CE$27,$CF$27,IF($P$27=$CE$28,$CF$28,""))))</f>
        <v>7h à 19h</v>
      </c>
      <c r="CP13" s="167" t="str">
        <f>IF($P$28=$CE$25,$CF$25,IF($P$28=$CE$26,$CF$26,IF($P$28=$CE$27,$CF$27,IF($P$28=$CE$28,$CF$28,""))))</f>
        <v>OFF</v>
      </c>
      <c r="CQ13" s="167" t="str">
        <f>IF($P$30=$CE$25,$CF$25,IF($P$30=$CE$26,$CF$26,IF($P$30=$CE$27,$CF$27,IF($P$30=$CE$28,$CF$28,""))))</f>
        <v>OFF</v>
      </c>
      <c r="CR13" s="167" t="str">
        <f>IF($P$31=$CE$25,$CF$25,IF($P$31=$CE$26,$CF$26,IF($P$31=$CE$27,$CF$27,IF($P$31=$CE$28,$CF$28,""))))</f>
        <v>OFF</v>
      </c>
      <c r="CT13" s="156" t="s">
        <v>139</v>
      </c>
    </row>
    <row r="14" spans="1:101" ht="13.5" x14ac:dyDescent="0.15">
      <c r="A14" s="651" t="s">
        <v>140</v>
      </c>
      <c r="B14" s="651"/>
      <c r="C14" s="651"/>
      <c r="D14" s="651"/>
      <c r="E14" s="651"/>
      <c r="F14" s="198" t="s">
        <v>10</v>
      </c>
      <c r="G14" s="198" t="s">
        <v>11</v>
      </c>
      <c r="H14" s="198" t="s">
        <v>12</v>
      </c>
      <c r="I14" s="198" t="s">
        <v>12</v>
      </c>
      <c r="J14" s="198" t="s">
        <v>13</v>
      </c>
      <c r="K14" s="198" t="s">
        <v>14</v>
      </c>
      <c r="L14" s="199" t="s">
        <v>15</v>
      </c>
      <c r="M14" s="200" t="s">
        <v>10</v>
      </c>
      <c r="N14" s="200" t="s">
        <v>11</v>
      </c>
      <c r="O14" s="200" t="s">
        <v>12</v>
      </c>
      <c r="P14" s="200" t="s">
        <v>12</v>
      </c>
      <c r="Q14" s="200" t="s">
        <v>13</v>
      </c>
      <c r="R14" s="200" t="s">
        <v>14</v>
      </c>
      <c r="S14" s="200" t="s">
        <v>15</v>
      </c>
      <c r="T14" s="201" t="s">
        <v>10</v>
      </c>
      <c r="U14" s="201" t="s">
        <v>11</v>
      </c>
      <c r="V14" s="201" t="s">
        <v>12</v>
      </c>
      <c r="W14" s="201" t="s">
        <v>12</v>
      </c>
      <c r="X14" s="201" t="s">
        <v>13</v>
      </c>
      <c r="Y14" s="201" t="s">
        <v>14</v>
      </c>
      <c r="Z14" s="182" t="s">
        <v>15</v>
      </c>
      <c r="AA14" s="200" t="s">
        <v>10</v>
      </c>
      <c r="AB14" s="200" t="s">
        <v>11</v>
      </c>
      <c r="AC14" s="200" t="s">
        <v>12</v>
      </c>
      <c r="AD14" s="200" t="s">
        <v>12</v>
      </c>
      <c r="AE14" s="200" t="s">
        <v>13</v>
      </c>
      <c r="AF14" s="200" t="s">
        <v>14</v>
      </c>
      <c r="AG14" s="200" t="s">
        <v>15</v>
      </c>
      <c r="AH14" s="319" t="s">
        <v>10</v>
      </c>
      <c r="AI14" s="319" t="s">
        <v>11</v>
      </c>
      <c r="AJ14" s="319" t="s">
        <v>12</v>
      </c>
      <c r="AK14" s="319" t="s">
        <v>12</v>
      </c>
      <c r="AL14" s="319" t="s">
        <v>13</v>
      </c>
      <c r="AM14" s="319" t="s">
        <v>14</v>
      </c>
      <c r="AN14" s="202" t="s">
        <v>15</v>
      </c>
      <c r="AO14" s="200" t="s">
        <v>10</v>
      </c>
      <c r="AP14" s="200" t="s">
        <v>11</v>
      </c>
      <c r="AQ14" s="200" t="s">
        <v>12</v>
      </c>
      <c r="AR14" s="200" t="s">
        <v>12</v>
      </c>
      <c r="AS14" s="200" t="s">
        <v>13</v>
      </c>
      <c r="AT14" s="200" t="s">
        <v>14</v>
      </c>
      <c r="AU14" s="200" t="s">
        <v>15</v>
      </c>
      <c r="AV14" s="198" t="s">
        <v>10</v>
      </c>
      <c r="AW14" s="198" t="s">
        <v>11</v>
      </c>
      <c r="AX14" s="198" t="s">
        <v>12</v>
      </c>
      <c r="AY14" s="198" t="s">
        <v>12</v>
      </c>
      <c r="AZ14" s="198" t="s">
        <v>13</v>
      </c>
      <c r="BA14" s="198" t="s">
        <v>14</v>
      </c>
      <c r="BB14" s="199" t="s">
        <v>15</v>
      </c>
      <c r="BC14" s="200" t="s">
        <v>10</v>
      </c>
      <c r="BD14" s="200" t="s">
        <v>11</v>
      </c>
      <c r="BE14" s="200" t="s">
        <v>12</v>
      </c>
      <c r="BF14" s="200" t="s">
        <v>12</v>
      </c>
      <c r="BG14" s="200" t="s">
        <v>13</v>
      </c>
      <c r="BH14" s="200" t="s">
        <v>14</v>
      </c>
      <c r="BI14" s="200" t="s">
        <v>15</v>
      </c>
      <c r="BJ14" s="161"/>
      <c r="BK14" s="161"/>
      <c r="BL14" s="161"/>
      <c r="BM14" s="161"/>
      <c r="BN14" s="161"/>
      <c r="BO14" s="192">
        <f>$BO$13+1</f>
        <v>43962</v>
      </c>
      <c r="BP14" s="185" t="str">
        <f t="shared" si="0"/>
        <v>19h à 7h</v>
      </c>
      <c r="BQ14" s="193">
        <f t="shared" si="18"/>
        <v>43993</v>
      </c>
      <c r="BR14" s="185" t="str">
        <f t="shared" si="1"/>
        <v>OFF</v>
      </c>
      <c r="BS14" s="193">
        <f t="shared" si="19"/>
        <v>44023</v>
      </c>
      <c r="BT14" s="185" t="str">
        <f t="shared" si="2"/>
        <v>OFF</v>
      </c>
      <c r="BU14" s="194">
        <f t="shared" si="20"/>
        <v>44054</v>
      </c>
      <c r="BV14" s="185" t="str">
        <f t="shared" si="3"/>
        <v>OFF</v>
      </c>
      <c r="BW14" s="193">
        <f t="shared" si="21"/>
        <v>44085</v>
      </c>
      <c r="BX14" s="185" t="str">
        <f t="shared" si="4"/>
        <v>7h à 19h</v>
      </c>
      <c r="BY14" s="193">
        <f t="shared" si="22"/>
        <v>44115</v>
      </c>
      <c r="BZ14" s="185" t="str">
        <f t="shared" si="5"/>
        <v>7h à 19h</v>
      </c>
      <c r="CA14" s="161"/>
      <c r="CB14" s="161"/>
      <c r="CC14" s="172" t="s">
        <v>141</v>
      </c>
      <c r="CD14" s="173"/>
      <c r="CE14" s="174" t="s">
        <v>142</v>
      </c>
      <c r="CF14" s="161"/>
      <c r="CG14" s="175" t="s">
        <v>143</v>
      </c>
      <c r="CI14" s="176">
        <f t="shared" si="11"/>
        <v>43916</v>
      </c>
      <c r="CJ14" s="177">
        <f t="shared" si="6"/>
        <v>43916</v>
      </c>
      <c r="CK14" s="167" t="str">
        <f>IF($Q$21=$CE$25,$CF$25,IF($Q$21=$CE$26,$CF$26,IF($Q$21=$CE$27,$CF$27,IF($Q$21=$CE$28,$CF$28,""))))</f>
        <v>OFF</v>
      </c>
      <c r="CL14" s="167" t="str">
        <f>IF($Q$22=$CE$25,$CF$25,IF($Q$22=$CE$26,$CF$26,IF($Q$22=$CE$27,$CF$27,IF($Q$22=$CE$28,$CF$28,""))))</f>
        <v>OFF</v>
      </c>
      <c r="CM14" s="167" t="str">
        <f>IF($Q$24=$CE$25,$CF$25,IF($Q$24=$CE$26,$CF$26,IF($Q$24=$CE$27,$CF$27,IF($Q$24=$CE$28,$CF$28,""))))</f>
        <v>7h à 19h</v>
      </c>
      <c r="CN14" s="167" t="str">
        <f>IF($Q$25=$CE$25,$CF$25,IF($Q$25=$CE$26,$CF$26,IF($Q$25=$CE$27,$CF$27,IF($Q$25=$CE$28,$CF$28,""))))</f>
        <v>7h à 19h</v>
      </c>
      <c r="CO14" s="167" t="str">
        <f>IF($Q$27=$CE$25,$CF$25,IF($Q$27=$CE$26,$CF$26,IF($Q$27=$CE$27,$CF$27,IF($Q$27=$CE$28,$CF$28,""))))</f>
        <v>OFF</v>
      </c>
      <c r="CP14" s="167" t="str">
        <f>IF($Q$28=$CE$25,$CF$25,IF($Q$28=$CE$26,$CF$26,IF($Q$28=$CE$27,$CF$27,IF($Q$28=$CE$28,$CF$28,""))))</f>
        <v>OFF</v>
      </c>
      <c r="CQ14" s="167" t="str">
        <f>IF($Q$30=$CE$25,$CF$25,IF($Q$30=$CE$26,$CF$26,IF($Q$30=$CE$27,$CF$27,IF($Q$30=$CE$28,$CF$28,""))))</f>
        <v>19h à 7h</v>
      </c>
      <c r="CR14" s="167" t="str">
        <f>IF($Q$31=$CE$25,$CF$25,IF($Q$31=$CE$26,$CF$26,IF($Q$31=$CE$27,$CF$27,IF($Q$31=$CE$28,$CF$28,""))))</f>
        <v>19h à 7h</v>
      </c>
      <c r="CT14" s="156" t="s">
        <v>144</v>
      </c>
    </row>
    <row r="15" spans="1:101" ht="13.5" x14ac:dyDescent="0.15">
      <c r="A15" s="652" t="s">
        <v>103</v>
      </c>
      <c r="B15" s="652"/>
      <c r="C15" s="652"/>
      <c r="D15" s="652"/>
      <c r="E15" s="652"/>
      <c r="F15" s="198" t="s">
        <v>68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9" t="s">
        <v>68</v>
      </c>
      <c r="M15" s="200" t="s">
        <v>68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 t="s">
        <v>68</v>
      </c>
      <c r="T15" s="201" t="s">
        <v>68</v>
      </c>
      <c r="U15" s="201">
        <v>0</v>
      </c>
      <c r="V15" s="201">
        <v>0</v>
      </c>
      <c r="W15" s="201">
        <v>0</v>
      </c>
      <c r="X15" s="201">
        <v>0</v>
      </c>
      <c r="Y15" s="201">
        <v>0</v>
      </c>
      <c r="Z15" s="182" t="s">
        <v>68</v>
      </c>
      <c r="AA15" s="200" t="s">
        <v>68</v>
      </c>
      <c r="AB15" s="200">
        <v>0</v>
      </c>
      <c r="AC15" s="200">
        <v>0</v>
      </c>
      <c r="AD15" s="200">
        <v>0</v>
      </c>
      <c r="AE15" s="200">
        <v>0</v>
      </c>
      <c r="AF15" s="200">
        <v>0</v>
      </c>
      <c r="AG15" s="200" t="s">
        <v>68</v>
      </c>
      <c r="AH15" s="319" t="s">
        <v>68</v>
      </c>
      <c r="AI15" s="319">
        <v>0</v>
      </c>
      <c r="AJ15" s="319">
        <v>0</v>
      </c>
      <c r="AK15" s="319">
        <v>0</v>
      </c>
      <c r="AL15" s="319">
        <v>0</v>
      </c>
      <c r="AM15" s="319">
        <v>0</v>
      </c>
      <c r="AN15" s="202" t="s">
        <v>68</v>
      </c>
      <c r="AO15" s="200" t="s">
        <v>68</v>
      </c>
      <c r="AP15" s="200">
        <v>0</v>
      </c>
      <c r="AQ15" s="200">
        <v>0</v>
      </c>
      <c r="AR15" s="200">
        <v>0</v>
      </c>
      <c r="AS15" s="200">
        <v>0</v>
      </c>
      <c r="AT15" s="200">
        <v>0</v>
      </c>
      <c r="AU15" s="200" t="s">
        <v>68</v>
      </c>
      <c r="AV15" s="198" t="s">
        <v>68</v>
      </c>
      <c r="AW15" s="198">
        <v>0</v>
      </c>
      <c r="AX15" s="198">
        <v>0</v>
      </c>
      <c r="AY15" s="198">
        <v>0</v>
      </c>
      <c r="AZ15" s="198">
        <v>0</v>
      </c>
      <c r="BA15" s="198">
        <v>0</v>
      </c>
      <c r="BB15" s="199" t="s">
        <v>68</v>
      </c>
      <c r="BC15" s="200" t="s">
        <v>68</v>
      </c>
      <c r="BD15" s="200">
        <v>0</v>
      </c>
      <c r="BE15" s="200">
        <v>0</v>
      </c>
      <c r="BF15" s="200">
        <v>0</v>
      </c>
      <c r="BG15" s="200">
        <v>0</v>
      </c>
      <c r="BH15" s="200">
        <v>0</v>
      </c>
      <c r="BI15" s="200" t="s">
        <v>68</v>
      </c>
      <c r="BJ15" s="161"/>
      <c r="BK15" s="161"/>
      <c r="BL15" s="203"/>
      <c r="BM15" s="161"/>
      <c r="BN15" s="161"/>
      <c r="BO15" s="192">
        <f>$BO$14+1</f>
        <v>43963</v>
      </c>
      <c r="BP15" s="185" t="str">
        <f t="shared" si="0"/>
        <v>19h à 7h</v>
      </c>
      <c r="BQ15" s="193">
        <f t="shared" si="18"/>
        <v>43994</v>
      </c>
      <c r="BR15" s="185" t="str">
        <f t="shared" si="1"/>
        <v>OFF</v>
      </c>
      <c r="BS15" s="193">
        <f t="shared" si="19"/>
        <v>44024</v>
      </c>
      <c r="BT15" s="185" t="str">
        <f t="shared" si="2"/>
        <v>OFF</v>
      </c>
      <c r="BU15" s="194">
        <f t="shared" si="20"/>
        <v>44055</v>
      </c>
      <c r="BV15" s="185" t="str">
        <f t="shared" si="3"/>
        <v>OFF</v>
      </c>
      <c r="BW15" s="193">
        <f t="shared" si="21"/>
        <v>44086</v>
      </c>
      <c r="BX15" s="185" t="str">
        <f t="shared" si="4"/>
        <v>7h à 19h</v>
      </c>
      <c r="BY15" s="193">
        <f t="shared" si="22"/>
        <v>44116</v>
      </c>
      <c r="BZ15" s="185" t="str">
        <f t="shared" si="5"/>
        <v>7h à 19h</v>
      </c>
      <c r="CA15" s="161"/>
      <c r="CB15" s="161"/>
      <c r="CC15" s="172" t="s">
        <v>145</v>
      </c>
      <c r="CD15" s="204"/>
      <c r="CE15" s="174" t="s">
        <v>146</v>
      </c>
      <c r="CF15" s="161"/>
      <c r="CG15" s="175" t="s">
        <v>147</v>
      </c>
      <c r="CI15" s="176">
        <f t="shared" si="11"/>
        <v>43917</v>
      </c>
      <c r="CJ15" s="177">
        <f t="shared" si="6"/>
        <v>43917</v>
      </c>
      <c r="CK15" s="167" t="str">
        <f>IF($R$21=$CE$25,$CF$25,IF($R$21=$CE$26,$CF$26,IF($R$21=$CE$27,$CF$27,IF($R$21=$CE$28,$CF$28,""))))</f>
        <v>OFF</v>
      </c>
      <c r="CL15" s="167" t="str">
        <f>IF($R$22=$CE$25,$CF$25,IF($R$22=$CE$26,$CF$26,IF($R$22=$CE$27,$CF$27,IF($R$22=$CE$28,$CF$28,""))))</f>
        <v>OFF</v>
      </c>
      <c r="CM15" s="167" t="str">
        <f>IF($R$24=$CE$25,$CF$25,IF($R$24=$CE$26,$CF$26,IF($R$24=$CE$27,$CF$27,IF($R$24=$CE$28,$CF$28,""))))</f>
        <v>7h à 19h</v>
      </c>
      <c r="CN15" s="167" t="str">
        <f>IF($R$25=$CE$25,$CF$25,IF($R$25=$CE$26,$CF$26,IF($R$25=$CE$27,$CF$27,IF($R$25=$CE$28,$CF$28,""))))</f>
        <v>7h à 19h</v>
      </c>
      <c r="CO15" s="167" t="str">
        <f>IF($R$27=$CE$25,$CF$25,IF($R$27=$CE$26,$CF$26,IF($R$27=$CE$27,$CF$27,IF($R$27=$CE$28,$CF$28,""))))</f>
        <v>OFF</v>
      </c>
      <c r="CP15" s="167" t="str">
        <f>IF($R$28=$CE$25,$CF$25,IF($R$28=$CE$26,$CF$26,IF($R$28=$CE$27,$CF$27,IF($R$28=$CE$28,$CF$28,""))))</f>
        <v>OFF</v>
      </c>
      <c r="CQ15" s="167" t="str">
        <f>IF($R$30=$CE$25,$CF$25,IF($R$30=$CE$26,$CF$26,IF($R$30=$CE$27,$CF$27,IF($R$30=$CE$28,$CF$28,""))))</f>
        <v>19h à 7h</v>
      </c>
      <c r="CR15" s="167" t="str">
        <f>IF($R$31=$CE$25,$CF$25,IF($R$31=$CE$26,$CF$26,IF($R$31=$CE$27,$CF$27,IF($R$31=$CE$28,$CF$28,""))))</f>
        <v>19h à 7h</v>
      </c>
    </row>
    <row r="16" spans="1:101" ht="13.5" x14ac:dyDescent="0.15">
      <c r="A16" s="652" t="s">
        <v>120</v>
      </c>
      <c r="B16" s="652"/>
      <c r="C16" s="652"/>
      <c r="D16" s="652"/>
      <c r="E16" s="652"/>
      <c r="F16" s="198" t="s">
        <v>68</v>
      </c>
      <c r="G16" s="198">
        <v>4</v>
      </c>
      <c r="H16" s="198">
        <v>4</v>
      </c>
      <c r="I16" s="198">
        <v>4</v>
      </c>
      <c r="J16" s="198">
        <v>4</v>
      </c>
      <c r="K16" s="198">
        <v>4</v>
      </c>
      <c r="L16" s="199" t="s">
        <v>68</v>
      </c>
      <c r="M16" s="200" t="s">
        <v>68</v>
      </c>
      <c r="N16" s="200">
        <v>4</v>
      </c>
      <c r="O16" s="200">
        <v>4</v>
      </c>
      <c r="P16" s="200">
        <v>4</v>
      </c>
      <c r="Q16" s="200">
        <v>4</v>
      </c>
      <c r="R16" s="200">
        <v>4</v>
      </c>
      <c r="S16" s="200" t="s">
        <v>68</v>
      </c>
      <c r="T16" s="201" t="s">
        <v>68</v>
      </c>
      <c r="U16" s="201">
        <v>4</v>
      </c>
      <c r="V16" s="201">
        <v>4</v>
      </c>
      <c r="W16" s="201">
        <v>4</v>
      </c>
      <c r="X16" s="201">
        <v>4</v>
      </c>
      <c r="Y16" s="201">
        <v>4</v>
      </c>
      <c r="Z16" s="182" t="s">
        <v>68</v>
      </c>
      <c r="AA16" s="200" t="s">
        <v>68</v>
      </c>
      <c r="AB16" s="200">
        <v>4</v>
      </c>
      <c r="AC16" s="200">
        <v>4</v>
      </c>
      <c r="AD16" s="200">
        <v>4</v>
      </c>
      <c r="AE16" s="200">
        <v>4</v>
      </c>
      <c r="AF16" s="200">
        <v>4</v>
      </c>
      <c r="AG16" s="200" t="s">
        <v>68</v>
      </c>
      <c r="AH16" s="319" t="s">
        <v>68</v>
      </c>
      <c r="AI16" s="319">
        <v>4</v>
      </c>
      <c r="AJ16" s="319">
        <v>4</v>
      </c>
      <c r="AK16" s="319">
        <v>4</v>
      </c>
      <c r="AL16" s="319">
        <v>4</v>
      </c>
      <c r="AM16" s="319">
        <v>4</v>
      </c>
      <c r="AN16" s="202" t="s">
        <v>68</v>
      </c>
      <c r="AO16" s="200" t="s">
        <v>68</v>
      </c>
      <c r="AP16" s="200">
        <v>4</v>
      </c>
      <c r="AQ16" s="200">
        <v>4</v>
      </c>
      <c r="AR16" s="200">
        <v>4</v>
      </c>
      <c r="AS16" s="200">
        <v>4</v>
      </c>
      <c r="AT16" s="200">
        <v>4</v>
      </c>
      <c r="AU16" s="200" t="s">
        <v>68</v>
      </c>
      <c r="AV16" s="198" t="s">
        <v>68</v>
      </c>
      <c r="AW16" s="198">
        <v>4</v>
      </c>
      <c r="AX16" s="198">
        <v>4</v>
      </c>
      <c r="AY16" s="198">
        <v>4</v>
      </c>
      <c r="AZ16" s="198">
        <v>4</v>
      </c>
      <c r="BA16" s="198">
        <v>4</v>
      </c>
      <c r="BB16" s="199" t="s">
        <v>68</v>
      </c>
      <c r="BC16" s="200" t="s">
        <v>68</v>
      </c>
      <c r="BD16" s="200">
        <v>4</v>
      </c>
      <c r="BE16" s="200">
        <v>4</v>
      </c>
      <c r="BF16" s="200">
        <v>4</v>
      </c>
      <c r="BG16" s="200">
        <v>4</v>
      </c>
      <c r="BH16" s="200">
        <v>4</v>
      </c>
      <c r="BI16" s="200" t="s">
        <v>68</v>
      </c>
      <c r="BJ16" s="161"/>
      <c r="BK16" s="161"/>
      <c r="BL16" s="161"/>
      <c r="BM16" s="161"/>
      <c r="BN16" s="161"/>
      <c r="BO16" s="192">
        <f>$BO$15+1</f>
        <v>43964</v>
      </c>
      <c r="BP16" s="185" t="str">
        <f t="shared" si="0"/>
        <v>19h à 7h</v>
      </c>
      <c r="BQ16" s="193">
        <f t="shared" si="18"/>
        <v>43995</v>
      </c>
      <c r="BR16" s="185" t="str">
        <f t="shared" si="1"/>
        <v>OFF</v>
      </c>
      <c r="BS16" s="193">
        <f t="shared" si="19"/>
        <v>44025</v>
      </c>
      <c r="BT16" s="185" t="str">
        <f t="shared" si="2"/>
        <v>OFF</v>
      </c>
      <c r="BU16" s="194">
        <f t="shared" si="20"/>
        <v>44056</v>
      </c>
      <c r="BV16" s="185" t="str">
        <f t="shared" si="3"/>
        <v>7h à 19h</v>
      </c>
      <c r="BW16" s="193">
        <f t="shared" si="21"/>
        <v>44087</v>
      </c>
      <c r="BX16" s="185" t="str">
        <f t="shared" si="4"/>
        <v>7h à 19h</v>
      </c>
      <c r="BY16" s="193">
        <f t="shared" si="22"/>
        <v>44117</v>
      </c>
      <c r="BZ16" s="185" t="str">
        <f t="shared" si="5"/>
        <v>7h à 19h</v>
      </c>
      <c r="CA16" s="161"/>
      <c r="CB16" s="161"/>
      <c r="CC16" s="172" t="s">
        <v>150</v>
      </c>
      <c r="CD16" s="331"/>
      <c r="CE16" s="174" t="s">
        <v>172</v>
      </c>
      <c r="CF16" s="161"/>
      <c r="CG16" s="175" t="s">
        <v>149</v>
      </c>
      <c r="CI16" s="176">
        <f t="shared" si="11"/>
        <v>43918</v>
      </c>
      <c r="CJ16" s="177">
        <f t="shared" si="6"/>
        <v>43918</v>
      </c>
      <c r="CK16" s="167" t="str">
        <f>IF($S$21=$CE$25,$CF$25,IF($S$21=$CE$26,$CF$26,IF($S$21=$CE$27,$CF$27,IF($S$21=$CE$28,$CF$28,""))))</f>
        <v>OFF</v>
      </c>
      <c r="CL16" s="167" t="str">
        <f>IF($S$22=$CE$25,$CF$25,IF($S$22=$CE$26,$CF$26,IF($S$22=$CE$27,$CF$27,IF($S$22=$CE$28,$CF$28,""))))</f>
        <v>OFF</v>
      </c>
      <c r="CM16" s="167" t="str">
        <f>IF($S$24=$CE$25,$CF$25,IF($S$24=$CE$26,$CF$26,IF($S$24=$CE$27,$CF$27,IF($S$24=$CE$28,$CF$28,""))))</f>
        <v>7h à 19h</v>
      </c>
      <c r="CN16" s="167" t="str">
        <f>IF($S$25=$CE$25,$CF$25,IF($S$25=$CE$26,$CF$26,IF($S$25=$CE$27,$CF$27,IF($S$25=$CE$28,$CF$28,""))))</f>
        <v>7h à 19h</v>
      </c>
      <c r="CO16" s="167" t="str">
        <f>IF($S$27=$CE$25,$CF$25,IF($S$27=$CE$26,$CF$26,IF($S$27=$CE$27,$CF$27,IF($S$27=$CE$28,$CF$28,""))))</f>
        <v>OFF</v>
      </c>
      <c r="CP16" s="167" t="str">
        <f>IF($S$28=$CE$25,$CF$25,IF($S$28=$CE$26,$CF$26,IF($S$28=$CE$27,$CF$27,IF($S$28=$CE$28,$CF$28,""))))</f>
        <v>OFF</v>
      </c>
      <c r="CQ16" s="167" t="str">
        <f>IF($S$30=$CE$25,$CF$25,IF($S$30=$CE$26,$CF$26,IF($S$30=$CE$27,$CF$27,IF($S$30=$CE$28,$CF$28,""))))</f>
        <v>19h à 7h</v>
      </c>
      <c r="CR16" s="167" t="str">
        <f>IF($S$31=$CE$25,$CF$25,IF($S$31=$CE$26,$CF$26,IF($S$31=$CE$27,$CF$27,IF($S$31=$CE$28,$CF$28,""))))</f>
        <v>19h à 7h</v>
      </c>
    </row>
    <row r="17" spans="1:96" ht="13.5" x14ac:dyDescent="0.15">
      <c r="A17" s="652" t="s">
        <v>107</v>
      </c>
      <c r="B17" s="652"/>
      <c r="C17" s="652"/>
      <c r="D17" s="652"/>
      <c r="E17" s="652"/>
      <c r="F17" s="205" t="s">
        <v>68</v>
      </c>
      <c r="G17" s="205">
        <v>4</v>
      </c>
      <c r="H17" s="205">
        <v>4</v>
      </c>
      <c r="I17" s="205">
        <v>4</v>
      </c>
      <c r="J17" s="205">
        <v>4</v>
      </c>
      <c r="K17" s="205">
        <v>4</v>
      </c>
      <c r="L17" s="206" t="s">
        <v>68</v>
      </c>
      <c r="M17" s="207" t="s">
        <v>68</v>
      </c>
      <c r="N17" s="207">
        <v>4</v>
      </c>
      <c r="O17" s="207">
        <v>4</v>
      </c>
      <c r="P17" s="207">
        <v>4</v>
      </c>
      <c r="Q17" s="207">
        <v>4</v>
      </c>
      <c r="R17" s="207">
        <v>4</v>
      </c>
      <c r="S17" s="207" t="s">
        <v>68</v>
      </c>
      <c r="T17" s="208" t="s">
        <v>68</v>
      </c>
      <c r="U17" s="208">
        <v>4</v>
      </c>
      <c r="V17" s="208">
        <v>4</v>
      </c>
      <c r="W17" s="208">
        <v>4</v>
      </c>
      <c r="X17" s="208">
        <v>4</v>
      </c>
      <c r="Y17" s="208">
        <v>4</v>
      </c>
      <c r="Z17" s="209" t="s">
        <v>68</v>
      </c>
      <c r="AA17" s="207" t="s">
        <v>68</v>
      </c>
      <c r="AB17" s="207">
        <v>4</v>
      </c>
      <c r="AC17" s="207">
        <v>4</v>
      </c>
      <c r="AD17" s="207">
        <v>4</v>
      </c>
      <c r="AE17" s="207">
        <v>4</v>
      </c>
      <c r="AF17" s="207">
        <v>4</v>
      </c>
      <c r="AG17" s="207" t="s">
        <v>68</v>
      </c>
      <c r="AH17" s="210" t="s">
        <v>68</v>
      </c>
      <c r="AI17" s="210">
        <v>4</v>
      </c>
      <c r="AJ17" s="210">
        <v>4</v>
      </c>
      <c r="AK17" s="210">
        <v>4</v>
      </c>
      <c r="AL17" s="210">
        <v>4</v>
      </c>
      <c r="AM17" s="210">
        <v>4</v>
      </c>
      <c r="AN17" s="211" t="s">
        <v>68</v>
      </c>
      <c r="AO17" s="207" t="s">
        <v>68</v>
      </c>
      <c r="AP17" s="207">
        <v>4</v>
      </c>
      <c r="AQ17" s="207">
        <v>4</v>
      </c>
      <c r="AR17" s="207">
        <v>4</v>
      </c>
      <c r="AS17" s="207">
        <v>4</v>
      </c>
      <c r="AT17" s="207">
        <v>4</v>
      </c>
      <c r="AU17" s="207" t="s">
        <v>68</v>
      </c>
      <c r="AV17" s="205" t="s">
        <v>68</v>
      </c>
      <c r="AW17" s="205">
        <v>4</v>
      </c>
      <c r="AX17" s="205">
        <v>4</v>
      </c>
      <c r="AY17" s="205">
        <v>4</v>
      </c>
      <c r="AZ17" s="205">
        <v>4</v>
      </c>
      <c r="BA17" s="205">
        <v>4</v>
      </c>
      <c r="BB17" s="206" t="s">
        <v>68</v>
      </c>
      <c r="BC17" s="207" t="s">
        <v>68</v>
      </c>
      <c r="BD17" s="207">
        <v>4</v>
      </c>
      <c r="BE17" s="207">
        <v>4</v>
      </c>
      <c r="BF17" s="207">
        <v>4</v>
      </c>
      <c r="BG17" s="207">
        <v>4</v>
      </c>
      <c r="BH17" s="207">
        <v>4</v>
      </c>
      <c r="BI17" s="207" t="s">
        <v>68</v>
      </c>
      <c r="BJ17" s="161"/>
      <c r="BK17" s="161"/>
      <c r="BL17" s="161"/>
      <c r="BM17" s="197"/>
      <c r="BN17" s="161"/>
      <c r="BO17" s="192">
        <f>$BO$16+1</f>
        <v>43965</v>
      </c>
      <c r="BP17" s="185" t="str">
        <f t="shared" si="0"/>
        <v>OFF</v>
      </c>
      <c r="BQ17" s="193">
        <f t="shared" si="18"/>
        <v>43996</v>
      </c>
      <c r="BR17" s="185" t="str">
        <f t="shared" si="1"/>
        <v>OFF</v>
      </c>
      <c r="BS17" s="193">
        <f t="shared" si="19"/>
        <v>44026</v>
      </c>
      <c r="BT17" s="185" t="str">
        <f t="shared" si="2"/>
        <v>OFF</v>
      </c>
      <c r="BU17" s="194">
        <f t="shared" si="20"/>
        <v>44057</v>
      </c>
      <c r="BV17" s="185" t="str">
        <f t="shared" si="3"/>
        <v>7h à 19h</v>
      </c>
      <c r="BW17" s="193">
        <f t="shared" si="21"/>
        <v>44088</v>
      </c>
      <c r="BX17" s="185" t="str">
        <f t="shared" si="4"/>
        <v>7h à 19h</v>
      </c>
      <c r="BY17" s="193">
        <f t="shared" si="22"/>
        <v>44118</v>
      </c>
      <c r="BZ17" s="185" t="str">
        <f t="shared" si="5"/>
        <v>7h à 19h</v>
      </c>
      <c r="CA17" s="161"/>
      <c r="CB17" s="161"/>
      <c r="CC17" s="212" t="s">
        <v>173</v>
      </c>
      <c r="CD17" s="331"/>
      <c r="CE17" s="204"/>
      <c r="CF17" s="161"/>
      <c r="CG17" s="213" t="s">
        <v>174</v>
      </c>
      <c r="CI17" s="176">
        <f t="shared" si="11"/>
        <v>43919</v>
      </c>
      <c r="CJ17" s="177">
        <f t="shared" si="6"/>
        <v>43919</v>
      </c>
      <c r="CK17" s="167" t="str">
        <f>IF($T$21=$CE$25,$CF$25,IF($T$21=$CE$26,$CF$26,IF($T$21=$CE$27,$CF$27,IF($T$21=$CE$28,$CF$28,""))))</f>
        <v>OFF</v>
      </c>
      <c r="CL17" s="167" t="str">
        <f>IF($T$22=$CE$25,$CF$25,IF($T$22=$CE$26,$CF$26,IF($T$22=$CE$27,$CF$27,IF($T$22=$CE$28,$CF$28,""))))</f>
        <v>OFF</v>
      </c>
      <c r="CM17" s="167" t="str">
        <f>IF($T$24=$CE$25,$CF$25,IF($T$24=$CE$26,$CF$26,IF($T$24=$CE$27,$CF$27,IF($T$24=$CE$28,$CF$28,""))))</f>
        <v>7h à 19h</v>
      </c>
      <c r="CN17" s="167" t="str">
        <f>IF($T$25=$CE$25,$CF$25,IF($T$25=$CE$26,$CF$26,IF($T$25=$CE$27,$CF$27,IF($T$25=$CE$28,$CF$28,""))))</f>
        <v>7h à 19h</v>
      </c>
      <c r="CO17" s="167" t="str">
        <f>IF($T$27=$CE$25,$CF$25,IF($T$27=$CE$26,$CF$26,IF($T$27=$CE$27,$CF$27,IF($T$27=$CE$28,$CF$28,""))))</f>
        <v>OFF</v>
      </c>
      <c r="CP17" s="167" t="str">
        <f>IF($T$28=$CE$25,$CF$25,IF($T$28=$CE$26,$CF$26,IF($T$28=$CE$27,$CF$27,IF($T$28=$CE$28,$CF$28,""))))</f>
        <v>OFF</v>
      </c>
      <c r="CQ17" s="167" t="str">
        <f>IF($T$30=$CE$25,$CF$25,IF($T$30=$CE$26,$CF$26,IF($T$30=$CE$27,$CF$27,IF($T$30=$CE$28,$CF$28,""))))</f>
        <v>19h à 7h</v>
      </c>
      <c r="CR17" s="167" t="str">
        <f>IF($T$31=$CE$25,$CF$25,IF($T$31=$CE$26,$CF$26,IF($T$31=$CE$27,$CF$27,IF($T$31=$CE$28,$CF$28,""))))</f>
        <v>19h à 7h</v>
      </c>
    </row>
    <row r="18" spans="1:96" ht="13.5" x14ac:dyDescent="0.15">
      <c r="A18" s="652" t="s">
        <v>149</v>
      </c>
      <c r="B18" s="652"/>
      <c r="C18" s="652"/>
      <c r="D18" s="652"/>
      <c r="E18" s="652"/>
      <c r="F18" s="198" t="s">
        <v>68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9" t="s">
        <v>68</v>
      </c>
      <c r="M18" s="200" t="s">
        <v>68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 t="s">
        <v>68</v>
      </c>
      <c r="T18" s="201" t="s">
        <v>68</v>
      </c>
      <c r="U18" s="201">
        <v>0</v>
      </c>
      <c r="V18" s="201">
        <v>0</v>
      </c>
      <c r="W18" s="201">
        <v>0</v>
      </c>
      <c r="X18" s="201">
        <v>0</v>
      </c>
      <c r="Y18" s="201">
        <v>0</v>
      </c>
      <c r="Z18" s="182" t="s">
        <v>68</v>
      </c>
      <c r="AA18" s="200" t="s">
        <v>68</v>
      </c>
      <c r="AB18" s="200">
        <v>0</v>
      </c>
      <c r="AC18" s="200">
        <v>0</v>
      </c>
      <c r="AD18" s="200">
        <v>0</v>
      </c>
      <c r="AE18" s="200">
        <v>0</v>
      </c>
      <c r="AF18" s="200">
        <v>0</v>
      </c>
      <c r="AG18" s="200" t="s">
        <v>68</v>
      </c>
      <c r="AH18" s="319" t="s">
        <v>68</v>
      </c>
      <c r="AI18" s="319">
        <v>0</v>
      </c>
      <c r="AJ18" s="319">
        <v>0</v>
      </c>
      <c r="AK18" s="319">
        <v>0</v>
      </c>
      <c r="AL18" s="319">
        <v>0</v>
      </c>
      <c r="AM18" s="319">
        <v>0</v>
      </c>
      <c r="AN18" s="202" t="s">
        <v>68</v>
      </c>
      <c r="AO18" s="200" t="s">
        <v>68</v>
      </c>
      <c r="AP18" s="200">
        <v>0</v>
      </c>
      <c r="AQ18" s="200">
        <v>0</v>
      </c>
      <c r="AR18" s="200">
        <v>0</v>
      </c>
      <c r="AS18" s="200">
        <v>0</v>
      </c>
      <c r="AT18" s="200">
        <v>0</v>
      </c>
      <c r="AU18" s="200" t="s">
        <v>68</v>
      </c>
      <c r="AV18" s="198" t="s">
        <v>68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9" t="s">
        <v>68</v>
      </c>
      <c r="BC18" s="200" t="s">
        <v>68</v>
      </c>
      <c r="BD18" s="200">
        <v>0</v>
      </c>
      <c r="BE18" s="200">
        <v>0</v>
      </c>
      <c r="BF18" s="200">
        <v>0</v>
      </c>
      <c r="BG18" s="200">
        <v>0</v>
      </c>
      <c r="BH18" s="200">
        <v>0</v>
      </c>
      <c r="BI18" s="200" t="s">
        <v>68</v>
      </c>
      <c r="BJ18" s="161"/>
      <c r="BK18" s="161"/>
      <c r="BL18" s="161"/>
      <c r="BM18" s="161"/>
      <c r="BN18" s="161"/>
      <c r="BO18" s="192">
        <f>$BO$17+1</f>
        <v>43966</v>
      </c>
      <c r="BP18" s="185" t="str">
        <f t="shared" si="0"/>
        <v>OFF</v>
      </c>
      <c r="BQ18" s="193">
        <f t="shared" si="18"/>
        <v>43997</v>
      </c>
      <c r="BR18" s="185" t="str">
        <f t="shared" si="1"/>
        <v>OFF</v>
      </c>
      <c r="BS18" s="193">
        <f t="shared" si="19"/>
        <v>44027</v>
      </c>
      <c r="BT18" s="185" t="str">
        <f t="shared" si="2"/>
        <v>OFF</v>
      </c>
      <c r="BU18" s="194">
        <f t="shared" si="20"/>
        <v>44058</v>
      </c>
      <c r="BV18" s="185" t="str">
        <f t="shared" si="3"/>
        <v>7h à 19h</v>
      </c>
      <c r="BW18" s="193">
        <f t="shared" si="21"/>
        <v>44089</v>
      </c>
      <c r="BX18" s="185" t="str">
        <f t="shared" si="4"/>
        <v>7h à 15h</v>
      </c>
      <c r="BY18" s="193">
        <f t="shared" si="22"/>
        <v>44119</v>
      </c>
      <c r="BZ18" s="185" t="str">
        <f t="shared" si="5"/>
        <v>OFF</v>
      </c>
      <c r="CA18" s="161"/>
      <c r="CB18" s="161"/>
      <c r="CC18" s="212" t="s">
        <v>148</v>
      </c>
      <c r="CD18" s="331"/>
      <c r="CE18" s="204"/>
      <c r="CF18" s="161"/>
      <c r="CG18" s="213" t="s">
        <v>175</v>
      </c>
      <c r="CI18" s="176">
        <f t="shared" si="11"/>
        <v>43920</v>
      </c>
      <c r="CJ18" s="177">
        <f t="shared" si="6"/>
        <v>43920</v>
      </c>
      <c r="CK18" s="167" t="str">
        <f>IF($U$21=$CE$25,$CF$25,IF($U$21=$CE$26,$CF$26,IF($U$21=$CE$27,$CF$27,IF($U$21=$CE$28,$CF$28,""))))</f>
        <v>OFF</v>
      </c>
      <c r="CL18" s="167" t="str">
        <f>IF($U$22=$CE$25,$CF$25,IF($U$22=$CE$26,$CF$26,IF($U$22=$CE$27,$CF$27,IF($U$22=$CE$28,$CF$28,""))))</f>
        <v>OFF</v>
      </c>
      <c r="CM18" s="167" t="str">
        <f>IF($U$24=$CE$25,$CF$25,IF($U$24=$CE$26,$CF$26,IF($U$24=$CE$27,$CF$27,IF($U$24=$CE$28,$CF$28,""))))</f>
        <v>7h à 19h</v>
      </c>
      <c r="CN18" s="167" t="str">
        <f>IF($U$25=$CE$25,$CF$25,IF($U$25=$CE$26,$CF$26,IF($U$25=$CE$27,$CF$27,IF($U$25=$CE$28,$CF$28,""))))</f>
        <v>7h à 19h</v>
      </c>
      <c r="CO18" s="167" t="str">
        <f>IF($U$27=$CE$25,$CF$25,IF($U$27=$CE$26,$CF$26,IF($U$27=$CE$27,$CF$27,IF($U$27=$CE$28,$CF$28,""))))</f>
        <v>OFF</v>
      </c>
      <c r="CP18" s="167" t="str">
        <f>IF($U$28=$CE$25,$CF$25,IF($U$28=$CE$26,$CF$26,IF($U$28=$CE$27,$CF$27,IF($U$28=$CE$28,$CF$28,""))))</f>
        <v>OFF</v>
      </c>
      <c r="CQ18" s="167" t="str">
        <f>IF($U$30=$CE$25,$CF$25,IF($U$30=$CE$26,$CF$26,IF($U$30=$CE$27,$CF$27,IF($U$30=$CE$28,$CF$28,""))))</f>
        <v>19h à 7h</v>
      </c>
      <c r="CR18" s="167" t="str">
        <f>IF($U$31=$CE$25,$CF$25,IF($U$31=$CE$26,$CF$26,IF($U$31=$CE$27,$CF$27,IF($U$31=$CE$28,$CF$28,""))))</f>
        <v>19h à 7h</v>
      </c>
    </row>
    <row r="19" spans="1:96" ht="13.5" x14ac:dyDescent="0.15">
      <c r="A19" s="204"/>
      <c r="B19" s="204"/>
      <c r="C19" s="204"/>
      <c r="D19" s="204"/>
      <c r="E19" s="204"/>
      <c r="F19" s="214"/>
      <c r="G19" s="198"/>
      <c r="H19" s="198"/>
      <c r="I19" s="198"/>
      <c r="J19" s="198"/>
      <c r="K19" s="198"/>
      <c r="L19" s="199"/>
      <c r="M19" s="200"/>
      <c r="N19" s="200"/>
      <c r="O19" s="200"/>
      <c r="P19" s="200"/>
      <c r="Q19" s="200"/>
      <c r="R19" s="200"/>
      <c r="S19" s="200"/>
      <c r="T19" s="201"/>
      <c r="U19" s="201"/>
      <c r="V19" s="201"/>
      <c r="W19" s="201"/>
      <c r="X19" s="201"/>
      <c r="Y19" s="201"/>
      <c r="Z19" s="182"/>
      <c r="AA19" s="200"/>
      <c r="AB19" s="200"/>
      <c r="AC19" s="200"/>
      <c r="AD19" s="200"/>
      <c r="AE19" s="200"/>
      <c r="AF19" s="200"/>
      <c r="AG19" s="200"/>
      <c r="AH19" s="319"/>
      <c r="AI19" s="319"/>
      <c r="AJ19" s="319"/>
      <c r="AK19" s="319"/>
      <c r="AL19" s="319"/>
      <c r="AM19" s="319"/>
      <c r="AN19" s="202"/>
      <c r="AO19" s="200"/>
      <c r="AP19" s="200"/>
      <c r="AQ19" s="200"/>
      <c r="AR19" s="200"/>
      <c r="AS19" s="200"/>
      <c r="AT19" s="200"/>
      <c r="AU19" s="200"/>
      <c r="AV19" s="198"/>
      <c r="AW19" s="198"/>
      <c r="AX19" s="198"/>
      <c r="AY19" s="198"/>
      <c r="AZ19" s="198"/>
      <c r="BA19" s="198"/>
      <c r="BB19" s="199"/>
      <c r="BC19" s="200"/>
      <c r="BD19" s="200"/>
      <c r="BE19" s="200"/>
      <c r="BF19" s="200"/>
      <c r="BG19" s="200"/>
      <c r="BH19" s="200"/>
      <c r="BI19" s="200"/>
      <c r="BJ19" s="161"/>
      <c r="BK19" s="161"/>
      <c r="BL19" s="161"/>
      <c r="BM19" s="161"/>
      <c r="BN19" s="161"/>
      <c r="BO19" s="192">
        <f>$BO$18+1</f>
        <v>43967</v>
      </c>
      <c r="BP19" s="185" t="str">
        <f t="shared" si="0"/>
        <v>OFF</v>
      </c>
      <c r="BQ19" s="193">
        <f t="shared" si="18"/>
        <v>43998</v>
      </c>
      <c r="BR19" s="185" t="str">
        <f t="shared" si="1"/>
        <v>OFF</v>
      </c>
      <c r="BS19" s="193">
        <f t="shared" si="19"/>
        <v>44028</v>
      </c>
      <c r="BT19" s="185" t="str">
        <f t="shared" si="2"/>
        <v>7h à 19h</v>
      </c>
      <c r="BU19" s="194">
        <f t="shared" si="20"/>
        <v>44059</v>
      </c>
      <c r="BV19" s="185" t="str">
        <f t="shared" si="3"/>
        <v>7h à 19h</v>
      </c>
      <c r="BW19" s="193">
        <f t="shared" si="21"/>
        <v>44090</v>
      </c>
      <c r="BX19" s="185" t="str">
        <f t="shared" si="4"/>
        <v>OFF</v>
      </c>
      <c r="BY19" s="193">
        <f t="shared" si="22"/>
        <v>44120</v>
      </c>
      <c r="BZ19" s="185" t="str">
        <f t="shared" si="5"/>
        <v>OFF</v>
      </c>
      <c r="CA19" s="161"/>
      <c r="CB19" s="161"/>
      <c r="CC19" s="204"/>
      <c r="CD19" s="204"/>
      <c r="CE19" s="204"/>
      <c r="CF19" s="161"/>
      <c r="CG19" s="332"/>
      <c r="CI19" s="176">
        <f t="shared" si="11"/>
        <v>43921</v>
      </c>
      <c r="CJ19" s="177">
        <f t="shared" si="6"/>
        <v>43921</v>
      </c>
      <c r="CK19" s="167" t="str">
        <f>IF($V$21=$CE$25,$CF$25,IF($V$21=$CE$26,$CF$26,IF($V$21=$CE$27,$CF$27,IF($V$21=$CE$28,$CF$28,""))))</f>
        <v>OFF</v>
      </c>
      <c r="CL19" s="167" t="str">
        <f>IF($V$22=$CE$25,$CF$25,IF($V$22=$CE$26,$CF$26,IF($V$22=$CE$27,$CF$27,IF($V$22=$CE$28,$CF$28,""))))</f>
        <v>OFF</v>
      </c>
      <c r="CM19" s="167" t="str">
        <f>IF($V$24=$CE$25,$CF$25,IF($V$24=$CE$26,$CF$26,IF($V$24=$CE$27,$CF$27,IF($V$24=$CE$28,$CF$28,""))))</f>
        <v>7h à 19h</v>
      </c>
      <c r="CN19" s="167" t="str">
        <f>IF($V$25=$CE$25,$CF$25,IF($V$25=$CE$26,$CF$26,IF($V$25=$CE$27,$CF$27,IF($V$25=$CE$28,$CF$28,""))))</f>
        <v>7h à 15h</v>
      </c>
      <c r="CO19" s="167" t="str">
        <f>IF($V$27=$CE$25,$CF$25,IF($V$27=$CE$26,$CF$26,IF($V$27=$CE$27,$CF$27,IF($V$27=$CE$28,$CF$28,""))))</f>
        <v>OFF</v>
      </c>
      <c r="CP19" s="167" t="str">
        <f>IF($V$28=$CE$25,$CF$25,IF($V$28=$CE$26,$CF$26,IF($V$28=$CE$27,$CF$27,IF($V$28=$CE$28,$CF$28,""))))</f>
        <v>OFF</v>
      </c>
      <c r="CQ19" s="167" t="str">
        <f>IF($V$30=$CE$25,$CF$25,IF($V$30=$CE$26,$CF$26,IF($V$30=$CE$27,$CF$27,IF($V$30=$CE$28,$CF$28,""))))</f>
        <v>19h à 7h</v>
      </c>
      <c r="CR19" s="167" t="str">
        <f>IF($V$31=$CE$25,$CF$25,IF($V$31=$CE$26,$CF$26,IF($V$31=$CE$27,$CF$27,IF($V$31=$CE$28,$CF$28,""))))</f>
        <v>19h à 7h</v>
      </c>
    </row>
    <row r="20" spans="1:96" ht="13.5" x14ac:dyDescent="0.15">
      <c r="A20" s="646" t="s">
        <v>151</v>
      </c>
      <c r="B20" s="646"/>
      <c r="C20" s="646"/>
      <c r="D20" s="646"/>
      <c r="E20" s="646"/>
      <c r="F20" s="199" t="s">
        <v>10</v>
      </c>
      <c r="G20" s="199" t="s">
        <v>11</v>
      </c>
      <c r="H20" s="199" t="s">
        <v>12</v>
      </c>
      <c r="I20" s="199" t="s">
        <v>12</v>
      </c>
      <c r="J20" s="199" t="s">
        <v>13</v>
      </c>
      <c r="K20" s="199" t="s">
        <v>14</v>
      </c>
      <c r="L20" s="199" t="s">
        <v>15</v>
      </c>
      <c r="M20" s="324" t="s">
        <v>10</v>
      </c>
      <c r="N20" s="324" t="s">
        <v>11</v>
      </c>
      <c r="O20" s="324" t="s">
        <v>12</v>
      </c>
      <c r="P20" s="324" t="s">
        <v>12</v>
      </c>
      <c r="Q20" s="324" t="s">
        <v>13</v>
      </c>
      <c r="R20" s="324" t="s">
        <v>14</v>
      </c>
      <c r="S20" s="215" t="s">
        <v>15</v>
      </c>
      <c r="T20" s="182" t="s">
        <v>10</v>
      </c>
      <c r="U20" s="182" t="s">
        <v>11</v>
      </c>
      <c r="V20" s="182" t="s">
        <v>12</v>
      </c>
      <c r="W20" s="182" t="s">
        <v>12</v>
      </c>
      <c r="X20" s="182" t="s">
        <v>13</v>
      </c>
      <c r="Y20" s="182" t="s">
        <v>14</v>
      </c>
      <c r="Z20" s="182" t="s">
        <v>15</v>
      </c>
      <c r="AA20" s="320" t="s">
        <v>10</v>
      </c>
      <c r="AB20" s="320" t="s">
        <v>11</v>
      </c>
      <c r="AC20" s="320" t="s">
        <v>12</v>
      </c>
      <c r="AD20" s="320" t="s">
        <v>12</v>
      </c>
      <c r="AE20" s="320" t="s">
        <v>13</v>
      </c>
      <c r="AF20" s="320" t="s">
        <v>14</v>
      </c>
      <c r="AG20" s="180" t="s">
        <v>15</v>
      </c>
      <c r="AH20" s="202" t="s">
        <v>10</v>
      </c>
      <c r="AI20" s="202" t="s">
        <v>11</v>
      </c>
      <c r="AJ20" s="202" t="s">
        <v>12</v>
      </c>
      <c r="AK20" s="202" t="s">
        <v>12</v>
      </c>
      <c r="AL20" s="202" t="s">
        <v>13</v>
      </c>
      <c r="AM20" s="202" t="s">
        <v>14</v>
      </c>
      <c r="AN20" s="202" t="s">
        <v>15</v>
      </c>
      <c r="AO20" s="321" t="s">
        <v>10</v>
      </c>
      <c r="AP20" s="321" t="s">
        <v>11</v>
      </c>
      <c r="AQ20" s="321" t="s">
        <v>12</v>
      </c>
      <c r="AR20" s="321" t="s">
        <v>12</v>
      </c>
      <c r="AS20" s="321" t="s">
        <v>13</v>
      </c>
      <c r="AT20" s="321" t="s">
        <v>14</v>
      </c>
      <c r="AU20" s="181" t="s">
        <v>15</v>
      </c>
      <c r="AV20" s="199" t="s">
        <v>10</v>
      </c>
      <c r="AW20" s="199" t="s">
        <v>11</v>
      </c>
      <c r="AX20" s="199" t="s">
        <v>12</v>
      </c>
      <c r="AY20" s="199" t="s">
        <v>12</v>
      </c>
      <c r="AZ20" s="199" t="s">
        <v>13</v>
      </c>
      <c r="BA20" s="199" t="s">
        <v>14</v>
      </c>
      <c r="BB20" s="199" t="s">
        <v>15</v>
      </c>
      <c r="BC20" s="322" t="s">
        <v>10</v>
      </c>
      <c r="BD20" s="322" t="s">
        <v>11</v>
      </c>
      <c r="BE20" s="322" t="s">
        <v>12</v>
      </c>
      <c r="BF20" s="322" t="s">
        <v>12</v>
      </c>
      <c r="BG20" s="322" t="s">
        <v>13</v>
      </c>
      <c r="BH20" s="322" t="s">
        <v>14</v>
      </c>
      <c r="BI20" s="216" t="s">
        <v>15</v>
      </c>
      <c r="BJ20" s="161"/>
      <c r="BK20" s="161"/>
      <c r="BL20" s="161"/>
      <c r="BM20" s="161"/>
      <c r="BN20" s="161"/>
      <c r="BO20" s="192">
        <f>$BO$19+1</f>
        <v>43968</v>
      </c>
      <c r="BP20" s="185" t="str">
        <f t="shared" si="0"/>
        <v>OFF</v>
      </c>
      <c r="BQ20" s="193">
        <f t="shared" si="18"/>
        <v>43999</v>
      </c>
      <c r="BR20" s="185" t="str">
        <f t="shared" si="1"/>
        <v>OFF</v>
      </c>
      <c r="BS20" s="193">
        <f t="shared" si="19"/>
        <v>44029</v>
      </c>
      <c r="BT20" s="185" t="str">
        <f t="shared" si="2"/>
        <v>7h à 19h</v>
      </c>
      <c r="BU20" s="194">
        <f t="shared" si="20"/>
        <v>44060</v>
      </c>
      <c r="BV20" s="185" t="str">
        <f t="shared" si="3"/>
        <v>7h à 19h</v>
      </c>
      <c r="BW20" s="193">
        <f t="shared" si="21"/>
        <v>44091</v>
      </c>
      <c r="BX20" s="185" t="str">
        <f t="shared" si="4"/>
        <v>OFF</v>
      </c>
      <c r="BY20" s="193">
        <f t="shared" si="22"/>
        <v>44121</v>
      </c>
      <c r="BZ20" s="185" t="str">
        <f t="shared" si="5"/>
        <v>OFF</v>
      </c>
      <c r="CA20" s="161"/>
      <c r="CB20" s="161"/>
      <c r="CC20" s="204"/>
      <c r="CD20" s="204"/>
      <c r="CE20" s="204"/>
      <c r="CF20" s="161"/>
      <c r="CG20" s="175"/>
      <c r="CI20" s="176">
        <f t="shared" si="11"/>
        <v>43922</v>
      </c>
      <c r="CJ20" s="177">
        <f t="shared" si="6"/>
        <v>43922</v>
      </c>
      <c r="CK20" s="167" t="str">
        <f>IF($W$21=$CE$25,$CF$25,IF($W$21=$CE$26,$CF$26,IF($W$21=$CE$27,$CF$27,IF($W$21=$CE$28,$CF$28,""))))</f>
        <v>OFF</v>
      </c>
      <c r="CL20" s="167" t="str">
        <f>IF($W$22=$CE$25,$CF$25,IF($W$22=$CE$26,$CF$26,IF($W$22=$CE$27,$CF$27,IF($W$22=$CE$28,$CF$28,""))))</f>
        <v>OFF</v>
      </c>
      <c r="CM20" s="167" t="str">
        <f>IF($W$24=$CE$25,$CF$25,IF($W$24=$CE$26,$CF$26,IF($W$24=$CE$27,$CF$27,IF($W$24=$CE$28,$CF$28,""))))</f>
        <v>7h à 19h</v>
      </c>
      <c r="CN20" s="167" t="str">
        <f>IF($W$25=$CE$25,$CF$25,IF($W$25=$CE$26,$CF$26,IF($W$25=$CE$27,$CF$27,IF($W$25=$CE$28,$CF$28,""))))</f>
        <v>OFF</v>
      </c>
      <c r="CO20" s="167" t="str">
        <f>IF($W$27=$CE$25,$CF$25,IF($W$27=$CE$26,$CF$26,IF($W$27=$CE$27,$CF$27,IF($W$27=$CE$28,$CF$28,""))))</f>
        <v>OFF</v>
      </c>
      <c r="CP20" s="167" t="str">
        <f>IF($W$28=$CE$25,$CF$25,IF($W$28=$CE$26,$CF$26,IF($W$28=$CE$27,$CF$27,IF($W$28=$CE$28,$CF$28,""))))</f>
        <v>OFF</v>
      </c>
      <c r="CQ20" s="167" t="str">
        <f>IF($W$30=$CE$25,$CF$25,IF($W$30=$CE$26,$CF$26,IF($W$30=$CE$27,$CF$27,IF($W$30=$CE$28,$CF$28,""))))</f>
        <v>19h à 7h</v>
      </c>
      <c r="CR20" s="167" t="str">
        <f>IF($W$31=$CE$25,$CF$25,IF($W$31=$CE$26,$CF$26,IF($W$31=$CE$27,$CF$27,IF($W$31=$CE$28,$CF$28,""))))</f>
        <v>19h à 7h</v>
      </c>
    </row>
    <row r="21" spans="1:96" ht="13.5" x14ac:dyDescent="0.15">
      <c r="A21" s="627" t="s">
        <v>115</v>
      </c>
      <c r="B21" s="627"/>
      <c r="C21" s="627"/>
      <c r="D21" s="627"/>
      <c r="E21" s="627"/>
      <c r="F21" s="318" t="s">
        <v>68</v>
      </c>
      <c r="G21" s="318" t="s">
        <v>68</v>
      </c>
      <c r="H21" s="318" t="s">
        <v>68</v>
      </c>
      <c r="I21" s="318" t="s">
        <v>68</v>
      </c>
      <c r="J21" s="318">
        <v>2</v>
      </c>
      <c r="K21" s="318">
        <v>2</v>
      </c>
      <c r="L21" s="318">
        <v>2</v>
      </c>
      <c r="M21" s="215">
        <v>2</v>
      </c>
      <c r="N21" s="215">
        <v>2</v>
      </c>
      <c r="O21" s="215">
        <v>2</v>
      </c>
      <c r="P21" s="215">
        <v>2</v>
      </c>
      <c r="Q21" s="215" t="s">
        <v>68</v>
      </c>
      <c r="R21" s="215" t="s">
        <v>68</v>
      </c>
      <c r="S21" s="215" t="s">
        <v>68</v>
      </c>
      <c r="T21" s="217" t="s">
        <v>68</v>
      </c>
      <c r="U21" s="217" t="s">
        <v>68</v>
      </c>
      <c r="V21" s="217" t="s">
        <v>68</v>
      </c>
      <c r="W21" s="217" t="s">
        <v>68</v>
      </c>
      <c r="X21" s="217">
        <v>1</v>
      </c>
      <c r="Y21" s="217">
        <v>1</v>
      </c>
      <c r="Z21" s="200">
        <v>1</v>
      </c>
      <c r="AA21" s="180">
        <v>1</v>
      </c>
      <c r="AB21" s="180">
        <v>1</v>
      </c>
      <c r="AC21" s="180">
        <v>1</v>
      </c>
      <c r="AD21" s="180">
        <v>1</v>
      </c>
      <c r="AE21" s="180" t="s">
        <v>68</v>
      </c>
      <c r="AF21" s="180" t="s">
        <v>68</v>
      </c>
      <c r="AG21" s="180" t="s">
        <v>68</v>
      </c>
      <c r="AH21" s="318" t="s">
        <v>68</v>
      </c>
      <c r="AI21" s="318" t="s">
        <v>68</v>
      </c>
      <c r="AJ21" s="318" t="s">
        <v>68</v>
      </c>
      <c r="AK21" s="318" t="s">
        <v>68</v>
      </c>
      <c r="AL21" s="318">
        <v>2</v>
      </c>
      <c r="AM21" s="318">
        <v>2</v>
      </c>
      <c r="AN21" s="318">
        <v>2</v>
      </c>
      <c r="AO21" s="181">
        <v>2</v>
      </c>
      <c r="AP21" s="181">
        <v>2</v>
      </c>
      <c r="AQ21" s="181">
        <v>2</v>
      </c>
      <c r="AR21" s="181">
        <v>2</v>
      </c>
      <c r="AS21" s="181" t="s">
        <v>68</v>
      </c>
      <c r="AT21" s="181" t="s">
        <v>68</v>
      </c>
      <c r="AU21" s="181" t="s">
        <v>68</v>
      </c>
      <c r="AV21" s="318" t="s">
        <v>68</v>
      </c>
      <c r="AW21" s="318" t="s">
        <v>68</v>
      </c>
      <c r="AX21" s="318" t="s">
        <v>68</v>
      </c>
      <c r="AY21" s="318" t="s">
        <v>68</v>
      </c>
      <c r="AZ21" s="318">
        <v>1</v>
      </c>
      <c r="BA21" s="318">
        <v>1</v>
      </c>
      <c r="BB21" s="318">
        <v>1</v>
      </c>
      <c r="BC21" s="216">
        <v>1</v>
      </c>
      <c r="BD21" s="216">
        <v>1</v>
      </c>
      <c r="BE21" s="216">
        <v>3</v>
      </c>
      <c r="BF21" s="216" t="s">
        <v>68</v>
      </c>
      <c r="BG21" s="216" t="s">
        <v>68</v>
      </c>
      <c r="BH21" s="216" t="s">
        <v>68</v>
      </c>
      <c r="BI21" s="216" t="s">
        <v>68</v>
      </c>
      <c r="BJ21" s="161"/>
      <c r="BK21" s="161"/>
      <c r="BL21" s="161"/>
      <c r="BM21" s="161"/>
      <c r="BN21" s="161"/>
      <c r="BO21" s="192">
        <f>$BO$20+1</f>
        <v>43969</v>
      </c>
      <c r="BP21" s="185" t="str">
        <f t="shared" si="0"/>
        <v>OFF</v>
      </c>
      <c r="BQ21" s="193">
        <f t="shared" si="18"/>
        <v>44000</v>
      </c>
      <c r="BR21" s="185" t="str">
        <f t="shared" si="1"/>
        <v>7h à 19h</v>
      </c>
      <c r="BS21" s="193">
        <f t="shared" si="19"/>
        <v>44030</v>
      </c>
      <c r="BT21" s="185" t="str">
        <f t="shared" si="2"/>
        <v>7h à 19h</v>
      </c>
      <c r="BU21" s="194">
        <f t="shared" si="20"/>
        <v>44061</v>
      </c>
      <c r="BV21" s="185" t="str">
        <f t="shared" si="3"/>
        <v>7h à 19h</v>
      </c>
      <c r="BW21" s="193">
        <f t="shared" si="21"/>
        <v>44092</v>
      </c>
      <c r="BX21" s="185" t="str">
        <f t="shared" si="4"/>
        <v>OFF</v>
      </c>
      <c r="BY21" s="193">
        <f t="shared" si="22"/>
        <v>44122</v>
      </c>
      <c r="BZ21" s="185" t="str">
        <f t="shared" si="5"/>
        <v>OFF</v>
      </c>
      <c r="CA21" s="161"/>
      <c r="CB21" s="161"/>
      <c r="CC21" s="204"/>
      <c r="CD21" s="204"/>
      <c r="CE21" s="204"/>
      <c r="CF21" s="161"/>
      <c r="CG21" s="175"/>
      <c r="CI21" s="176">
        <f t="shared" si="11"/>
        <v>43923</v>
      </c>
      <c r="CJ21" s="177">
        <f t="shared" si="6"/>
        <v>43923</v>
      </c>
      <c r="CK21" s="167" t="str">
        <f>IF($X$21=$CE$25,$CF$25,IF($X$21=$CE$26,$CF$26,IF($X$21=$CE$27,$CF$27,IF($X$21=$CE$28,$CF$28,""))))</f>
        <v>7h à 19h</v>
      </c>
      <c r="CL21" s="167" t="str">
        <f>IF($X$22=$CE$25,$CF$25,IF($X$22=$CE$26,$CF$26,IF($X$22=$CE$27,$CF$27,IF($X$22=$CE$28,$CF$28,""))))</f>
        <v>7h à 19h</v>
      </c>
      <c r="CM21" s="167" t="str">
        <f>IF($X$24=$CE$25,$CF$25,IF($X$24=$CE$26,$CF$26,IF($X$24=$CE$27,$CF$27,IF($X$24=$CE$28,$CF$28,""))))</f>
        <v>OFF</v>
      </c>
      <c r="CN21" s="167" t="str">
        <f>IF($X$25=$CE$25,$CF$25,IF($X$25=$CE$26,$CF$26,IF($X$25=$CE$27,$CF$27,IF($X$25=$CE$28,$CF$28,""))))</f>
        <v>OFF</v>
      </c>
      <c r="CO21" s="167" t="str">
        <f>IF($X$27=$CE$25,$CF$25,IF($X$27=$CE$26,$CF$26,IF($X$27=$CE$27,$CF$27,IF($X$27=$CE$28,$CF$28,""))))</f>
        <v>19h à 7h</v>
      </c>
      <c r="CP21" s="167" t="str">
        <f>IF($X$28=$CE$25,$CF$25,IF($X$28=$CE$26,$CF$26,IF($X$28=$CE$27,$CF$27,IF($X$28=$CE$28,$CF$28,""))))</f>
        <v>19h à 7h</v>
      </c>
      <c r="CQ21" s="167" t="str">
        <f>IF($X$30=$CE$25,$CF$25,IF($X$30=$CE$26,$CF$26,IF($X$30=$CE$27,$CF$27,IF($X$30=$CE$28,$CF$28,""))))</f>
        <v>OFF</v>
      </c>
      <c r="CR21" s="167" t="str">
        <f>IF($X$31=$CE$25,$CF$25,IF($X$31=$CE$26,$CF$26,IF($X$31=$CE$27,$CF$27,IF($X$31=$CE$28,$CF$28,""))))</f>
        <v>OFF</v>
      </c>
    </row>
    <row r="22" spans="1:96" thickBot="1" x14ac:dyDescent="0.2">
      <c r="A22" s="627" t="s">
        <v>130</v>
      </c>
      <c r="B22" s="627"/>
      <c r="C22" s="627"/>
      <c r="D22" s="627"/>
      <c r="E22" s="627"/>
      <c r="F22" s="218" t="s">
        <v>68</v>
      </c>
      <c r="G22" s="318" t="s">
        <v>68</v>
      </c>
      <c r="H22" s="318" t="s">
        <v>68</v>
      </c>
      <c r="I22" s="318" t="s">
        <v>68</v>
      </c>
      <c r="J22" s="219">
        <v>2</v>
      </c>
      <c r="K22" s="218">
        <v>2</v>
      </c>
      <c r="L22" s="318">
        <v>2</v>
      </c>
      <c r="M22" s="215">
        <v>2</v>
      </c>
      <c r="N22" s="215">
        <v>2</v>
      </c>
      <c r="O22" s="220">
        <v>2</v>
      </c>
      <c r="P22" s="221">
        <v>2</v>
      </c>
      <c r="Q22" s="221" t="s">
        <v>68</v>
      </c>
      <c r="R22" s="220" t="s">
        <v>68</v>
      </c>
      <c r="S22" s="221" t="s">
        <v>68</v>
      </c>
      <c r="T22" s="218" t="s">
        <v>68</v>
      </c>
      <c r="U22" s="218" t="s">
        <v>68</v>
      </c>
      <c r="V22" s="218" t="s">
        <v>68</v>
      </c>
      <c r="W22" s="218" t="s">
        <v>68</v>
      </c>
      <c r="X22" s="218">
        <v>1</v>
      </c>
      <c r="Y22" s="218">
        <v>1</v>
      </c>
      <c r="Z22" s="218">
        <v>1</v>
      </c>
      <c r="AA22" s="222">
        <v>1</v>
      </c>
      <c r="AB22" s="222">
        <v>1</v>
      </c>
      <c r="AC22" s="223">
        <v>3</v>
      </c>
      <c r="AD22" s="222" t="s">
        <v>68</v>
      </c>
      <c r="AE22" s="222" t="s">
        <v>68</v>
      </c>
      <c r="AF22" s="223" t="s">
        <v>68</v>
      </c>
      <c r="AG22" s="222" t="s">
        <v>68</v>
      </c>
      <c r="AH22" s="218" t="s">
        <v>68</v>
      </c>
      <c r="AI22" s="219" t="s">
        <v>68</v>
      </c>
      <c r="AJ22" s="219" t="s">
        <v>68</v>
      </c>
      <c r="AK22" s="219" t="s">
        <v>68</v>
      </c>
      <c r="AL22" s="219">
        <v>2</v>
      </c>
      <c r="AM22" s="218">
        <v>2</v>
      </c>
      <c r="AN22" s="318">
        <v>2</v>
      </c>
      <c r="AO22" s="181">
        <v>2</v>
      </c>
      <c r="AP22" s="181">
        <v>2</v>
      </c>
      <c r="AQ22" s="181">
        <v>2</v>
      </c>
      <c r="AR22" s="181">
        <v>2</v>
      </c>
      <c r="AS22" s="181" t="s">
        <v>68</v>
      </c>
      <c r="AT22" s="224" t="s">
        <v>68</v>
      </c>
      <c r="AU22" s="225" t="s">
        <v>68</v>
      </c>
      <c r="AV22" s="218" t="s">
        <v>68</v>
      </c>
      <c r="AW22" s="218" t="s">
        <v>68</v>
      </c>
      <c r="AX22" s="218" t="s">
        <v>68</v>
      </c>
      <c r="AY22" s="218" t="s">
        <v>68</v>
      </c>
      <c r="AZ22" s="218">
        <v>1</v>
      </c>
      <c r="BA22" s="218">
        <v>1</v>
      </c>
      <c r="BB22" s="218">
        <v>1</v>
      </c>
      <c r="BC22" s="226">
        <v>1</v>
      </c>
      <c r="BD22" s="227">
        <v>1</v>
      </c>
      <c r="BE22" s="227">
        <v>1</v>
      </c>
      <c r="BF22" s="226">
        <v>1</v>
      </c>
      <c r="BG22" s="226" t="s">
        <v>68</v>
      </c>
      <c r="BH22" s="227" t="s">
        <v>68</v>
      </c>
      <c r="BI22" s="226" t="s">
        <v>68</v>
      </c>
      <c r="BJ22" s="161"/>
      <c r="BK22" s="161"/>
      <c r="BL22" s="161"/>
      <c r="BM22" s="161"/>
      <c r="BN22" s="161"/>
      <c r="BO22" s="192">
        <f>$BO$21+1</f>
        <v>43970</v>
      </c>
      <c r="BP22" s="185" t="str">
        <f t="shared" si="0"/>
        <v>OFF</v>
      </c>
      <c r="BQ22" s="193">
        <f t="shared" si="18"/>
        <v>44001</v>
      </c>
      <c r="BR22" s="185" t="str">
        <f t="shared" si="1"/>
        <v>7h à 19h</v>
      </c>
      <c r="BS22" s="193">
        <f t="shared" si="19"/>
        <v>44031</v>
      </c>
      <c r="BT22" s="185" t="str">
        <f t="shared" si="2"/>
        <v>7h à 19h</v>
      </c>
      <c r="BU22" s="194">
        <f t="shared" si="20"/>
        <v>44062</v>
      </c>
      <c r="BV22" s="185" t="str">
        <f t="shared" si="3"/>
        <v>7h à 19h</v>
      </c>
      <c r="BW22" s="193">
        <f t="shared" si="21"/>
        <v>44093</v>
      </c>
      <c r="BX22" s="185" t="str">
        <f t="shared" si="4"/>
        <v>OFF</v>
      </c>
      <c r="BY22" s="193">
        <f t="shared" si="22"/>
        <v>44123</v>
      </c>
      <c r="BZ22" s="185" t="str">
        <f t="shared" si="5"/>
        <v>OFF</v>
      </c>
      <c r="CA22" s="161"/>
      <c r="CB22" s="161"/>
      <c r="CC22" s="204"/>
      <c r="CD22" s="204"/>
      <c r="CE22" s="204"/>
      <c r="CF22" s="161"/>
      <c r="CG22" s="175"/>
      <c r="CI22" s="176">
        <f t="shared" si="11"/>
        <v>43924</v>
      </c>
      <c r="CJ22" s="177">
        <f t="shared" si="6"/>
        <v>43924</v>
      </c>
      <c r="CK22" s="167" t="str">
        <f>IF($Y$21=$CE$25,$CF$25,IF($Y$21=$CE$26,$CF$26,IF($Y$21=$CE$27,$CF$27,IF($Y$21=$CE$28,$CF$28,""))))</f>
        <v>7h à 19h</v>
      </c>
      <c r="CL22" s="167" t="str">
        <f>IF($Y$22=$CE$25,$CF$25,IF($Y$22=$CE$26,$CF$26,IF($Y$22=$CE$27,$CF$27,IF($Y$22=$CE$28,$CF$28,""))))</f>
        <v>7h à 19h</v>
      </c>
      <c r="CM22" s="167" t="str">
        <f>IF($Y$24=$CE$25,$CF$25,IF($Y$24=$CE$26,$CF$26,IF($Y$24=$CE$27,$CF$27,IF($Y$24=$CE$28,$CF$28,""))))</f>
        <v>OFF</v>
      </c>
      <c r="CN22" s="167" t="str">
        <f>IF($Y$25=$CE$25,$CF$25,IF($Y$25=$CE$26,$CF$26,IF($Y$25=$CE$27,$CF$27,IF($Y$25=$CE$28,$CF$28,""))))</f>
        <v>OFF</v>
      </c>
      <c r="CO22" s="167" t="str">
        <f>IF($Y$27=$CE$25,$CF$25,IF($Y$27=$CE$26,$CF$26,IF($Y$27=$CE$27,$CF$27,IF($Y$27=$CE$28,$CF$28,""))))</f>
        <v>19h à 7h</v>
      </c>
      <c r="CP22" s="167" t="str">
        <f>IF($Y$28=$CE$25,$CF$25,IF($Y$28=$CE$26,$CF$26,IF($Y$28=$CE$27,$CF$27,IF($Y$28=$CE$28,$CF$28,""))))</f>
        <v>19h à 7h</v>
      </c>
      <c r="CQ22" s="167" t="str">
        <f>IF($Y$30=$CE$25,$CF$25,IF($Y$30=$CE$26,$CF$26,IF($Y$30=$CE$27,$CF$27,IF($Y$30=$CE$28,$CF$28,""))))</f>
        <v>OFF</v>
      </c>
      <c r="CR22" s="167" t="str">
        <f>IF($Y$31=$CE$25,$CF$25,IF($Y$31=$CE$26,$CF$26,IF($Y$31=$CE$27,$CF$27,IF($Y$31=$CE$28,$CF$28,""))))</f>
        <v>OFF</v>
      </c>
    </row>
    <row r="23" spans="1:96" ht="15" thickTop="1" thickBot="1" x14ac:dyDescent="0.2">
      <c r="A23" s="647" t="s">
        <v>152</v>
      </c>
      <c r="B23" s="647"/>
      <c r="C23" s="647"/>
      <c r="D23" s="647"/>
      <c r="E23" s="647"/>
      <c r="F23" s="629"/>
      <c r="G23" s="630"/>
      <c r="H23" s="630"/>
      <c r="I23" s="630"/>
      <c r="J23" s="630"/>
      <c r="K23" s="630"/>
      <c r="L23" s="631"/>
      <c r="M23" s="632"/>
      <c r="N23" s="633"/>
      <c r="O23" s="633"/>
      <c r="P23" s="633"/>
      <c r="Q23" s="633"/>
      <c r="R23" s="633"/>
      <c r="S23" s="634"/>
      <c r="T23" s="629"/>
      <c r="U23" s="630"/>
      <c r="V23" s="630"/>
      <c r="W23" s="630"/>
      <c r="X23" s="630"/>
      <c r="Y23" s="630"/>
      <c r="Z23" s="631"/>
      <c r="AA23" s="635"/>
      <c r="AB23" s="636"/>
      <c r="AC23" s="636"/>
      <c r="AD23" s="636"/>
      <c r="AE23" s="636"/>
      <c r="AF23" s="636"/>
      <c r="AG23" s="637"/>
      <c r="AH23" s="629"/>
      <c r="AI23" s="630"/>
      <c r="AJ23" s="630"/>
      <c r="AK23" s="630"/>
      <c r="AL23" s="630"/>
      <c r="AM23" s="630"/>
      <c r="AN23" s="631"/>
      <c r="AO23" s="638"/>
      <c r="AP23" s="639"/>
      <c r="AQ23" s="639"/>
      <c r="AR23" s="639"/>
      <c r="AS23" s="639"/>
      <c r="AT23" s="639"/>
      <c r="AU23" s="640"/>
      <c r="AV23" s="228"/>
      <c r="AW23" s="229"/>
      <c r="AX23" s="229"/>
      <c r="AY23" s="229"/>
      <c r="AZ23" s="229"/>
      <c r="BA23" s="229"/>
      <c r="BB23" s="230"/>
      <c r="BC23" s="619"/>
      <c r="BD23" s="620"/>
      <c r="BE23" s="620"/>
      <c r="BF23" s="620"/>
      <c r="BG23" s="620"/>
      <c r="BH23" s="620"/>
      <c r="BI23" s="621"/>
      <c r="BJ23" s="161"/>
      <c r="BK23" s="644" t="s">
        <v>153</v>
      </c>
      <c r="BL23" s="645"/>
      <c r="BM23" s="231" t="s">
        <v>154</v>
      </c>
      <c r="BN23" s="161"/>
      <c r="BO23" s="192">
        <f>$BO$22+1</f>
        <v>43971</v>
      </c>
      <c r="BP23" s="185" t="str">
        <f t="shared" si="0"/>
        <v>OFF</v>
      </c>
      <c r="BQ23" s="193">
        <f t="shared" si="18"/>
        <v>44002</v>
      </c>
      <c r="BR23" s="185" t="str">
        <f t="shared" si="1"/>
        <v>7h à 19h</v>
      </c>
      <c r="BS23" s="193">
        <f t="shared" si="19"/>
        <v>44032</v>
      </c>
      <c r="BT23" s="185" t="str">
        <f t="shared" si="2"/>
        <v>7h à 19h</v>
      </c>
      <c r="BU23" s="194">
        <f t="shared" si="20"/>
        <v>44063</v>
      </c>
      <c r="BV23" s="185" t="str">
        <f t="shared" si="3"/>
        <v>OFF</v>
      </c>
      <c r="BW23" s="193">
        <f t="shared" si="21"/>
        <v>44094</v>
      </c>
      <c r="BX23" s="185" t="str">
        <f t="shared" si="4"/>
        <v>OFF</v>
      </c>
      <c r="BY23" s="193">
        <f t="shared" si="22"/>
        <v>44124</v>
      </c>
      <c r="BZ23" s="185" t="str">
        <f t="shared" si="5"/>
        <v>OFF</v>
      </c>
      <c r="CA23" s="161"/>
      <c r="CB23" s="161"/>
      <c r="CC23" s="204"/>
      <c r="CD23" s="161"/>
      <c r="CE23" s="161"/>
      <c r="CF23" s="161"/>
      <c r="CG23" s="232"/>
      <c r="CI23" s="176">
        <f t="shared" si="11"/>
        <v>43925</v>
      </c>
      <c r="CJ23" s="177">
        <f t="shared" si="6"/>
        <v>43925</v>
      </c>
      <c r="CK23" s="167" t="str">
        <f>IF($Z$21=$CE$25,$CF$25,IF($Z$21=$CE$26,$CF$26,IF($Z$21=$CE$27,$CF$27,IF($Z$21=$CE$28,$CF$28,""))))</f>
        <v>7h à 19h</v>
      </c>
      <c r="CL23" s="167" t="str">
        <f>IF($Z$22=$CE$25,$CF$25,IF($Z$22=$CE$26,$CF$26,IF($Z$22=$CE$27,$CF$27,IF($Z$22=$CE$28,$CF$28,""))))</f>
        <v>7h à 19h</v>
      </c>
      <c r="CM23" s="167" t="str">
        <f>IF($Z$24=$CE$25,$CF$25,IF($Z$24=$CE$26,$CF$26,IF($Z$24=$CE$27,$CF$27,IF($Z$24=$CE$28,$CF$28,""))))</f>
        <v>OFF</v>
      </c>
      <c r="CN23" s="167" t="str">
        <f>IF($Z$25=$CE$25,$CF$25,IF($Z$25=$CE$26,$CF$26,IF($Z$25=$CE$27,$CF$27,IF($Z$25=$CE$28,$CF$28,""))))</f>
        <v>OFF</v>
      </c>
      <c r="CO23" s="167" t="str">
        <f>IF($Z$27=$CE$25,$CF$25,IF($Z$27=$CE$26,$CF$26,IF($Z$27=$CE$27,$CF$27,IF($Z$27=$CE$28,$CF$28,""))))</f>
        <v>19h à 7h</v>
      </c>
      <c r="CP23" s="167" t="str">
        <f>IF($Z$28=$CE$25,$CF$25,IF($Z$28=$CE$26,$CF$26,IF($Z$28=$CE$27,$CF$27,IF($Z$28=$CE$28,$CF$28,""))))</f>
        <v>19h à 7h</v>
      </c>
      <c r="CQ23" s="167" t="str">
        <f>IF($Z$30=$CE$25,$CF$25,IF($Z$30=$CE$26,$CF$26,IF($Z$30=$CE$27,$CF$27,IF($Z$30=$CE$28,$CF$28,""))))</f>
        <v>OFF</v>
      </c>
      <c r="CR23" s="167" t="str">
        <f>IF($Z$31=$CE$25,$CF$25,IF($Z$31=$CE$26,$CF$26,IF($Z$31=$CE$27,$CF$27,IF($Z$31=$CE$28,$CF$28,""))))</f>
        <v>OFF</v>
      </c>
    </row>
    <row r="24" spans="1:96" thickBot="1" x14ac:dyDescent="0.2">
      <c r="A24" s="622" t="s">
        <v>87</v>
      </c>
      <c r="B24" s="622"/>
      <c r="C24" s="622"/>
      <c r="D24" s="622"/>
      <c r="E24" s="622"/>
      <c r="F24" s="200">
        <v>2</v>
      </c>
      <c r="G24" s="200">
        <v>2</v>
      </c>
      <c r="H24" s="200">
        <v>2</v>
      </c>
      <c r="I24" s="200">
        <v>2</v>
      </c>
      <c r="J24" s="200" t="s">
        <v>68</v>
      </c>
      <c r="K24" s="200" t="s">
        <v>68</v>
      </c>
      <c r="L24" s="200" t="s">
        <v>68</v>
      </c>
      <c r="M24" s="215" t="s">
        <v>68</v>
      </c>
      <c r="N24" s="215" t="s">
        <v>68</v>
      </c>
      <c r="O24" s="215" t="s">
        <v>68</v>
      </c>
      <c r="P24" s="215" t="s">
        <v>68</v>
      </c>
      <c r="Q24" s="215">
        <v>1</v>
      </c>
      <c r="R24" s="215">
        <v>1</v>
      </c>
      <c r="S24" s="215">
        <v>1</v>
      </c>
      <c r="T24" s="200">
        <v>1</v>
      </c>
      <c r="U24" s="200">
        <v>1</v>
      </c>
      <c r="V24" s="200">
        <v>1</v>
      </c>
      <c r="W24" s="200">
        <v>1</v>
      </c>
      <c r="X24" s="200" t="s">
        <v>68</v>
      </c>
      <c r="Y24" s="200" t="s">
        <v>68</v>
      </c>
      <c r="Z24" s="200" t="s">
        <v>68</v>
      </c>
      <c r="AA24" s="180" t="s">
        <v>68</v>
      </c>
      <c r="AB24" s="180" t="s">
        <v>68</v>
      </c>
      <c r="AC24" s="180" t="s">
        <v>68</v>
      </c>
      <c r="AD24" s="180" t="s">
        <v>68</v>
      </c>
      <c r="AE24" s="180">
        <v>2</v>
      </c>
      <c r="AF24" s="180">
        <v>2</v>
      </c>
      <c r="AG24" s="180">
        <v>2</v>
      </c>
      <c r="AH24" s="200">
        <v>2</v>
      </c>
      <c r="AI24" s="200">
        <v>2</v>
      </c>
      <c r="AJ24" s="200">
        <v>2</v>
      </c>
      <c r="AK24" s="200">
        <v>2</v>
      </c>
      <c r="AL24" s="200" t="s">
        <v>68</v>
      </c>
      <c r="AM24" s="200" t="s">
        <v>68</v>
      </c>
      <c r="AN24" s="200" t="s">
        <v>68</v>
      </c>
      <c r="AO24" s="181" t="s">
        <v>68</v>
      </c>
      <c r="AP24" s="181" t="s">
        <v>68</v>
      </c>
      <c r="AQ24" s="181" t="s">
        <v>68</v>
      </c>
      <c r="AR24" s="181" t="s">
        <v>68</v>
      </c>
      <c r="AS24" s="181">
        <v>1</v>
      </c>
      <c r="AT24" s="181">
        <v>1</v>
      </c>
      <c r="AU24" s="181">
        <v>1</v>
      </c>
      <c r="AV24" s="200">
        <v>1</v>
      </c>
      <c r="AW24" s="200">
        <v>1</v>
      </c>
      <c r="AX24" s="200">
        <v>3</v>
      </c>
      <c r="AY24" s="200" t="s">
        <v>68</v>
      </c>
      <c r="AZ24" s="200" t="s">
        <v>68</v>
      </c>
      <c r="BA24" s="200" t="s">
        <v>68</v>
      </c>
      <c r="BB24" s="200" t="s">
        <v>68</v>
      </c>
      <c r="BC24" s="216" t="s">
        <v>68</v>
      </c>
      <c r="BD24" s="216" t="s">
        <v>68</v>
      </c>
      <c r="BE24" s="323" t="s">
        <v>68</v>
      </c>
      <c r="BF24" s="216" t="s">
        <v>68</v>
      </c>
      <c r="BG24" s="216">
        <v>2</v>
      </c>
      <c r="BH24" s="216">
        <v>2</v>
      </c>
      <c r="BI24" s="216">
        <v>2</v>
      </c>
      <c r="BJ24" s="161"/>
      <c r="BK24" s="233">
        <v>1</v>
      </c>
      <c r="BL24" s="234" t="str">
        <f>E41</f>
        <v>7h à 19h</v>
      </c>
      <c r="BM24" s="235">
        <f>H41</f>
        <v>12</v>
      </c>
      <c r="BN24" s="161"/>
      <c r="BO24" s="192">
        <f>$BO$23+1</f>
        <v>43972</v>
      </c>
      <c r="BP24" s="185" t="str">
        <f t="shared" si="0"/>
        <v>7h à 19h</v>
      </c>
      <c r="BQ24" s="193">
        <f t="shared" si="18"/>
        <v>44003</v>
      </c>
      <c r="BR24" s="185" t="str">
        <f t="shared" si="1"/>
        <v>7h à 19h</v>
      </c>
      <c r="BS24" s="193">
        <f t="shared" si="19"/>
        <v>44033</v>
      </c>
      <c r="BT24" s="185" t="str">
        <f t="shared" si="2"/>
        <v>7h à 15h</v>
      </c>
      <c r="BU24" s="194">
        <f t="shared" si="20"/>
        <v>44064</v>
      </c>
      <c r="BV24" s="185" t="str">
        <f t="shared" si="3"/>
        <v>OFF</v>
      </c>
      <c r="BW24" s="193">
        <f t="shared" si="21"/>
        <v>44095</v>
      </c>
      <c r="BX24" s="185" t="str">
        <f t="shared" si="4"/>
        <v>OFF</v>
      </c>
      <c r="BY24" s="193">
        <f t="shared" si="22"/>
        <v>44125</v>
      </c>
      <c r="BZ24" s="185" t="str">
        <f t="shared" si="5"/>
        <v>OFF</v>
      </c>
      <c r="CA24" s="161"/>
      <c r="CB24" s="161"/>
      <c r="CC24" s="204"/>
      <c r="CD24" s="161"/>
      <c r="CE24" s="641" t="s">
        <v>153</v>
      </c>
      <c r="CF24" s="642"/>
      <c r="CG24" s="232"/>
      <c r="CI24" s="176">
        <f t="shared" si="11"/>
        <v>43926</v>
      </c>
      <c r="CJ24" s="177">
        <f t="shared" si="6"/>
        <v>43926</v>
      </c>
      <c r="CK24" s="167" t="str">
        <f>IF($AA$21=$CE$25,$CF$25,IF($AA$21=$CE$26,$CF$26,IF($AA$21=$CE$27,$CF$27,IF($AA$21=$CE$28,$CF$28,""))))</f>
        <v>7h à 19h</v>
      </c>
      <c r="CL24" s="167" t="str">
        <f>IF($AA$22=$CE$25,$CF$25,IF($AA$22=$CE$26,$CF$26,IF($AA$22=$CE$27,$CF$27,IF($AA$22=$CE$28,$CF$28,""))))</f>
        <v>7h à 19h</v>
      </c>
      <c r="CM24" s="167" t="str">
        <f>IF($AA$24=$CE$25,$CF$25,IF($AA$24=$CE$26,$CF$26,IF($AA$24=$CE$27,$CF$27,IF($AA$24=$CE$28,$CF$28,""))))</f>
        <v>OFF</v>
      </c>
      <c r="CN24" s="167" t="str">
        <f>IF($AA$25=$CE$25,$CF$25,IF($AA$25=$CE$26,$CF$26,IF($AA$25=$CE$27,$CF$27,IF($AA$25=$CE$28,$CF$28,""))))</f>
        <v>OFF</v>
      </c>
      <c r="CO24" s="167" t="str">
        <f>IF($AA$27=$CE$25,$CF$25,IF($AA$27=$CE$26,$CF$26,IF($AA$27=$CE$27,$CF$27,IF($AA$27=$CE$28,$CF$28,""))))</f>
        <v>19h à 7h</v>
      </c>
      <c r="CP24" s="167" t="str">
        <f>IF($AA$28=$CE$25,$CF$25,IF($AA$28=$CE$26,$CF$26,IF($AA$28=$CE$27,$CF$27,IF($AA$28=$CE$28,$CF$28,""))))</f>
        <v>19h à 7h</v>
      </c>
      <c r="CQ24" s="167" t="str">
        <f>IF($AA$30=$CE$25,$CF$25,IF($AA$30=$CE$26,$CF$26,IF($AA$30=$CE$27,$CF$27,IF($AA$30=$CE$28,$CF$28,""))))</f>
        <v>OFF</v>
      </c>
      <c r="CR24" s="167" t="str">
        <f>IF($AA$31=$CE$25,$CF$25,IF($AA$31=$CE$26,$CF$26,IF($AA$31=$CE$27,$CF$27,IF($AA$31=$CE$28,$CF$28,""))))</f>
        <v>OFF</v>
      </c>
    </row>
    <row r="25" spans="1:96" thickBot="1" x14ac:dyDescent="0.2">
      <c r="A25" s="622" t="s">
        <v>143</v>
      </c>
      <c r="B25" s="622"/>
      <c r="C25" s="622"/>
      <c r="D25" s="622"/>
      <c r="E25" s="622"/>
      <c r="F25" s="200">
        <v>2</v>
      </c>
      <c r="G25" s="236">
        <v>2</v>
      </c>
      <c r="H25" s="200">
        <v>2</v>
      </c>
      <c r="I25" s="236">
        <v>2</v>
      </c>
      <c r="J25" s="200" t="s">
        <v>68</v>
      </c>
      <c r="K25" s="236" t="s">
        <v>68</v>
      </c>
      <c r="L25" s="200" t="s">
        <v>68</v>
      </c>
      <c r="M25" s="325" t="s">
        <v>68</v>
      </c>
      <c r="N25" s="215" t="s">
        <v>68</v>
      </c>
      <c r="O25" s="215" t="s">
        <v>68</v>
      </c>
      <c r="P25" s="215" t="s">
        <v>68</v>
      </c>
      <c r="Q25" s="215">
        <v>1</v>
      </c>
      <c r="R25" s="215">
        <v>1</v>
      </c>
      <c r="S25" s="215">
        <v>1</v>
      </c>
      <c r="T25" s="200">
        <v>1</v>
      </c>
      <c r="U25" s="200">
        <v>1</v>
      </c>
      <c r="V25" s="200">
        <v>3</v>
      </c>
      <c r="W25" s="200" t="s">
        <v>68</v>
      </c>
      <c r="X25" s="200" t="s">
        <v>68</v>
      </c>
      <c r="Y25" s="200" t="s">
        <v>68</v>
      </c>
      <c r="Z25" s="200" t="s">
        <v>68</v>
      </c>
      <c r="AA25" s="180" t="s">
        <v>68</v>
      </c>
      <c r="AB25" s="180" t="s">
        <v>68</v>
      </c>
      <c r="AC25" s="180" t="s">
        <v>68</v>
      </c>
      <c r="AD25" s="180" t="s">
        <v>68</v>
      </c>
      <c r="AE25" s="180">
        <v>2</v>
      </c>
      <c r="AF25" s="180">
        <v>2</v>
      </c>
      <c r="AG25" s="180">
        <v>2</v>
      </c>
      <c r="AH25" s="200">
        <v>2</v>
      </c>
      <c r="AI25" s="236">
        <v>2</v>
      </c>
      <c r="AJ25" s="200">
        <v>2</v>
      </c>
      <c r="AK25" s="236">
        <v>2</v>
      </c>
      <c r="AL25" s="200" t="s">
        <v>68</v>
      </c>
      <c r="AM25" s="236" t="s">
        <v>68</v>
      </c>
      <c r="AN25" s="200" t="s">
        <v>68</v>
      </c>
      <c r="AO25" s="181" t="s">
        <v>68</v>
      </c>
      <c r="AP25" s="181" t="s">
        <v>68</v>
      </c>
      <c r="AQ25" s="181" t="s">
        <v>68</v>
      </c>
      <c r="AR25" s="181" t="s">
        <v>68</v>
      </c>
      <c r="AS25" s="181">
        <v>1</v>
      </c>
      <c r="AT25" s="181">
        <v>1</v>
      </c>
      <c r="AU25" s="181">
        <v>1</v>
      </c>
      <c r="AV25" s="200">
        <v>1</v>
      </c>
      <c r="AW25" s="236">
        <v>1</v>
      </c>
      <c r="AX25" s="200">
        <v>1</v>
      </c>
      <c r="AY25" s="236">
        <v>1</v>
      </c>
      <c r="AZ25" s="200" t="s">
        <v>68</v>
      </c>
      <c r="BA25" s="236" t="s">
        <v>68</v>
      </c>
      <c r="BB25" s="200" t="s">
        <v>68</v>
      </c>
      <c r="BC25" s="216" t="s">
        <v>68</v>
      </c>
      <c r="BD25" s="216" t="s">
        <v>68</v>
      </c>
      <c r="BE25" s="216" t="s">
        <v>68</v>
      </c>
      <c r="BF25" s="216" t="s">
        <v>68</v>
      </c>
      <c r="BG25" s="216">
        <v>2</v>
      </c>
      <c r="BH25" s="216">
        <v>2</v>
      </c>
      <c r="BI25" s="216">
        <v>2</v>
      </c>
      <c r="BJ25" s="161"/>
      <c r="BK25" s="233">
        <v>2</v>
      </c>
      <c r="BL25" s="234" t="str">
        <f>E42</f>
        <v>19h à 7h</v>
      </c>
      <c r="BM25" s="235">
        <f>H42</f>
        <v>12</v>
      </c>
      <c r="BN25" s="161"/>
      <c r="BO25" s="192">
        <f>$BO$24+1</f>
        <v>43973</v>
      </c>
      <c r="BP25" s="185" t="str">
        <f t="shared" si="0"/>
        <v>7h à 19h</v>
      </c>
      <c r="BQ25" s="193">
        <f t="shared" si="18"/>
        <v>44004</v>
      </c>
      <c r="BR25" s="185" t="str">
        <f t="shared" si="1"/>
        <v>7h à 19h</v>
      </c>
      <c r="BS25" s="193">
        <f t="shared" si="19"/>
        <v>44034</v>
      </c>
      <c r="BT25" s="185" t="str">
        <f t="shared" si="2"/>
        <v>OFF</v>
      </c>
      <c r="BU25" s="194">
        <f t="shared" si="20"/>
        <v>44065</v>
      </c>
      <c r="BV25" s="185" t="str">
        <f t="shared" si="3"/>
        <v>OFF</v>
      </c>
      <c r="BW25" s="193">
        <f t="shared" si="21"/>
        <v>44096</v>
      </c>
      <c r="BX25" s="185" t="str">
        <f t="shared" si="4"/>
        <v>OFF</v>
      </c>
      <c r="BY25" s="193">
        <f t="shared" si="22"/>
        <v>44126</v>
      </c>
      <c r="BZ25" s="185" t="str">
        <f t="shared" si="5"/>
        <v>19h à 7h</v>
      </c>
      <c r="CA25" s="161"/>
      <c r="CB25" s="161"/>
      <c r="CC25" s="161"/>
      <c r="CD25" s="161"/>
      <c r="CE25" s="237" t="s">
        <v>155</v>
      </c>
      <c r="CF25" s="237" t="str">
        <f>IF(CE25="H","OFF","")</f>
        <v>OFF</v>
      </c>
      <c r="CG25" s="232"/>
      <c r="CI25" s="176">
        <f t="shared" si="11"/>
        <v>43927</v>
      </c>
      <c r="CJ25" s="177">
        <f t="shared" si="6"/>
        <v>43927</v>
      </c>
      <c r="CK25" s="167" t="str">
        <f>IF($AB$21=$CE$25,$CF$25,IF($AB$21=$CE$26,$CF$26,IF($AB$21=$CE$27,$CF$27,IF($AB$21=$CE$28,$CF$28,""))))</f>
        <v>7h à 19h</v>
      </c>
      <c r="CL25" s="167" t="str">
        <f>IF($AB$22=$CE$25,$CF$25,IF($AB$22=$CE$26,$CF$26,IF($AB$22=$CE$27,$CF$27,IF($AB$22=$CE$28,$CF$28,""))))</f>
        <v>7h à 19h</v>
      </c>
      <c r="CM25" s="167" t="str">
        <f>IF($AB$24=$CE$25,$CF$25,IF($AB$24=$CE$26,$CF$26,IF($AB$24=$CE$27,$CF$27,IF($AB$24=$CE$28,$CF$28,""))))</f>
        <v>OFF</v>
      </c>
      <c r="CN25" s="167" t="str">
        <f>IF($AB$25=$CE$25,$CF$25,IF($AB$25=$CE$26,$CF$26,IF($AB$25=$CE$27,$CF$27,IF($AB$25=$CE$28,$CF$28,""))))</f>
        <v>OFF</v>
      </c>
      <c r="CO25" s="167" t="str">
        <f>IF($AB$27=$CE$25,$CF$25,IF($AB$27=$CE$26,$CF$26,IF($AB$27=$CE$27,$CF$27,IF($AB$27=$CE$28,$CF$28,""))))</f>
        <v>19h à 7h</v>
      </c>
      <c r="CP25" s="167" t="str">
        <f>IF($AB$28=$CE$25,$CF$25,IF($AB$28=$CE$26,$CF$26,IF($AB$28=$CE$27,$CF$27,IF($AB$28=$CE$28,$CF$28,""))))</f>
        <v>19h à 7h</v>
      </c>
      <c r="CQ25" s="167" t="str">
        <f>IF($AB$30=$CE$25,$CF$25,IF($AB$30=$CE$26,$CF$26,IF($AB$30=$CE$27,$CF$27,IF($AB$30=$CE$28,$CF$28,""))))</f>
        <v>OFF</v>
      </c>
      <c r="CR25" s="167" t="str">
        <f>IF($AB$31=$CE$25,$CF$25,IF($AB$31=$CE$26,$CF$26,IF($AB$31=$CE$27,$CF$27,IF($AB$31=$CE$28,$CF$28,""))))</f>
        <v>OFF</v>
      </c>
    </row>
    <row r="26" spans="1:96" thickBot="1" x14ac:dyDescent="0.2">
      <c r="A26" s="643" t="s">
        <v>156</v>
      </c>
      <c r="B26" s="643"/>
      <c r="C26" s="643"/>
      <c r="D26" s="643"/>
      <c r="E26" s="643"/>
      <c r="F26" s="629"/>
      <c r="G26" s="630"/>
      <c r="H26" s="630"/>
      <c r="I26" s="630"/>
      <c r="J26" s="630"/>
      <c r="K26" s="630"/>
      <c r="L26" s="631"/>
      <c r="M26" s="632"/>
      <c r="N26" s="633"/>
      <c r="O26" s="633"/>
      <c r="P26" s="633"/>
      <c r="Q26" s="633"/>
      <c r="R26" s="633"/>
      <c r="S26" s="634"/>
      <c r="T26" s="629"/>
      <c r="U26" s="630"/>
      <c r="V26" s="630"/>
      <c r="W26" s="630"/>
      <c r="X26" s="630"/>
      <c r="Y26" s="630"/>
      <c r="Z26" s="631"/>
      <c r="AA26" s="635"/>
      <c r="AB26" s="636"/>
      <c r="AC26" s="636"/>
      <c r="AD26" s="636"/>
      <c r="AE26" s="636"/>
      <c r="AF26" s="636"/>
      <c r="AG26" s="637"/>
      <c r="AH26" s="629"/>
      <c r="AI26" s="630"/>
      <c r="AJ26" s="630"/>
      <c r="AK26" s="630"/>
      <c r="AL26" s="630"/>
      <c r="AM26" s="630"/>
      <c r="AN26" s="631"/>
      <c r="AO26" s="638"/>
      <c r="AP26" s="639"/>
      <c r="AQ26" s="639"/>
      <c r="AR26" s="639"/>
      <c r="AS26" s="639"/>
      <c r="AT26" s="639"/>
      <c r="AU26" s="640"/>
      <c r="AV26" s="228"/>
      <c r="AW26" s="229"/>
      <c r="AX26" s="229"/>
      <c r="AY26" s="229"/>
      <c r="AZ26" s="229"/>
      <c r="BA26" s="229"/>
      <c r="BB26" s="230"/>
      <c r="BC26" s="619"/>
      <c r="BD26" s="620"/>
      <c r="BE26" s="620"/>
      <c r="BF26" s="620"/>
      <c r="BG26" s="620"/>
      <c r="BH26" s="620"/>
      <c r="BI26" s="621"/>
      <c r="BJ26" s="161"/>
      <c r="BK26" s="233">
        <v>3</v>
      </c>
      <c r="BL26" s="234" t="s">
        <v>176</v>
      </c>
      <c r="BM26" s="235">
        <f>H43</f>
        <v>8</v>
      </c>
      <c r="BN26" s="161"/>
      <c r="BO26" s="192">
        <f>$BO$25+1</f>
        <v>43974</v>
      </c>
      <c r="BP26" s="185" t="str">
        <f t="shared" si="0"/>
        <v>7h à 19h</v>
      </c>
      <c r="BQ26" s="193">
        <f t="shared" si="18"/>
        <v>44005</v>
      </c>
      <c r="BR26" s="185" t="str">
        <f t="shared" si="1"/>
        <v>7h à 19h</v>
      </c>
      <c r="BS26" s="193">
        <f t="shared" si="19"/>
        <v>44035</v>
      </c>
      <c r="BT26" s="185" t="str">
        <f t="shared" si="2"/>
        <v>OFF</v>
      </c>
      <c r="BU26" s="194">
        <f t="shared" si="20"/>
        <v>44066</v>
      </c>
      <c r="BV26" s="185" t="str">
        <f t="shared" si="3"/>
        <v>OFF</v>
      </c>
      <c r="BW26" s="193">
        <f t="shared" si="21"/>
        <v>44097</v>
      </c>
      <c r="BX26" s="185" t="str">
        <f t="shared" si="4"/>
        <v>OFF</v>
      </c>
      <c r="BY26" s="193">
        <f t="shared" si="22"/>
        <v>44127</v>
      </c>
      <c r="BZ26" s="185" t="str">
        <f t="shared" si="5"/>
        <v>19h à 7h</v>
      </c>
      <c r="CA26" s="161"/>
      <c r="CB26" s="161"/>
      <c r="CC26" s="161"/>
      <c r="CD26" s="161"/>
      <c r="CE26" s="237">
        <f>C41</f>
        <v>1</v>
      </c>
      <c r="CF26" s="237" t="str">
        <f>E41</f>
        <v>7h à 19h</v>
      </c>
      <c r="CG26" s="232"/>
      <c r="CI26" s="176">
        <f t="shared" si="11"/>
        <v>43928</v>
      </c>
      <c r="CJ26" s="177">
        <f t="shared" si="6"/>
        <v>43928</v>
      </c>
      <c r="CK26" s="167" t="str">
        <f>IF($AC$21=$CE$25,$CF$25,IF($AC$21=$CE$26,$CF$26,IF($AC$21=$CE$27,$CF$27,IF($AC$21=$CE$28,$CF$28,""))))</f>
        <v>7h à 19h</v>
      </c>
      <c r="CL26" s="167" t="str">
        <f>IF($AC$22=$CE$25,$CF$25,IF($AC$22=$CE$26,$CF$26,IF($AC$22=$CE$27,$CF$27,IF($AC$22=$CE$28,$CF$28,""))))</f>
        <v>7h à 15h</v>
      </c>
      <c r="CM26" s="167" t="str">
        <f>IF($AC$24=$CE$25,$CF$25,IF($AC$24=$CE$26,$CF$26,IF($AC$24=$CE$27,$CF$27,IF($AC$24=$CE$28,$CF$28,""))))</f>
        <v>OFF</v>
      </c>
      <c r="CN26" s="167" t="str">
        <f>IF($AC$25=$CE$25,$CF$25,IF($AC$25=$CE$26,$CF$26,IF($AC$25=$CE$27,$CF$27,IF($AC$25=$CE$28,$CF$28,""))))</f>
        <v>OFF</v>
      </c>
      <c r="CO26" s="167" t="str">
        <f>IF($AC$27=$CE$25,$CF$25,IF($AC$27=$CE$26,$CF$26,IF($AC$27=$CE$27,$CF$27,IF($AC$27=$CE$28,$CF$28,""))))</f>
        <v>19h à 7h</v>
      </c>
      <c r="CP26" s="167" t="str">
        <f>IF($AC$28=$CE$25,$CF$25,IF($AC$28=$CE$26,$CF$26,IF($AC$28=$CE$27,$CF$27,IF($AC$28=$CE$28,$CF$28,""))))</f>
        <v>19h à 7h</v>
      </c>
      <c r="CQ26" s="167" t="str">
        <f>IF($AC$30=$CE$25,$CF$25,IF($AC$30=$CE$26,$CF$26,IF($AC$30=$CE$27,$CF$27,IF($AC$30=$CE$28,$CF$28,""))))</f>
        <v>OFF</v>
      </c>
      <c r="CR26" s="167" t="str">
        <f>IF($AC$31=$CE$25,$CF$25,IF($AC$31=$CE$26,$CF$26,IF($AC$31=$CE$27,$CF$27,IF($AC$31=$CE$28,$CF$28,""))))</f>
        <v>OFF</v>
      </c>
    </row>
    <row r="27" spans="1:96" thickBot="1" x14ac:dyDescent="0.2">
      <c r="A27" s="627" t="s">
        <v>98</v>
      </c>
      <c r="B27" s="627"/>
      <c r="C27" s="627"/>
      <c r="D27" s="627"/>
      <c r="E27" s="627"/>
      <c r="F27" s="238" t="s">
        <v>68</v>
      </c>
      <c r="G27" s="318" t="s">
        <v>68</v>
      </c>
      <c r="H27" s="239" t="s">
        <v>68</v>
      </c>
      <c r="I27" s="318" t="s">
        <v>68</v>
      </c>
      <c r="J27" s="239">
        <v>1</v>
      </c>
      <c r="K27" s="318">
        <v>1</v>
      </c>
      <c r="L27" s="240">
        <v>1</v>
      </c>
      <c r="M27" s="215">
        <v>1</v>
      </c>
      <c r="N27" s="215">
        <v>1</v>
      </c>
      <c r="O27" s="215">
        <v>1</v>
      </c>
      <c r="P27" s="215">
        <v>1</v>
      </c>
      <c r="Q27" s="215" t="s">
        <v>68</v>
      </c>
      <c r="R27" s="215" t="s">
        <v>68</v>
      </c>
      <c r="S27" s="215" t="s">
        <v>68</v>
      </c>
      <c r="T27" s="241" t="s">
        <v>68</v>
      </c>
      <c r="U27" s="318" t="s">
        <v>68</v>
      </c>
      <c r="V27" s="318" t="s">
        <v>68</v>
      </c>
      <c r="W27" s="241" t="s">
        <v>68</v>
      </c>
      <c r="X27" s="241">
        <v>2</v>
      </c>
      <c r="Y27" s="318">
        <v>2</v>
      </c>
      <c r="Z27" s="318">
        <v>2</v>
      </c>
      <c r="AA27" s="180">
        <v>2</v>
      </c>
      <c r="AB27" s="180">
        <v>2</v>
      </c>
      <c r="AC27" s="180">
        <v>2</v>
      </c>
      <c r="AD27" s="180">
        <v>2</v>
      </c>
      <c r="AE27" s="180" t="s">
        <v>68</v>
      </c>
      <c r="AF27" s="180" t="s">
        <v>68</v>
      </c>
      <c r="AG27" s="180" t="s">
        <v>68</v>
      </c>
      <c r="AH27" s="318" t="s">
        <v>68</v>
      </c>
      <c r="AI27" s="318" t="s">
        <v>68</v>
      </c>
      <c r="AJ27" s="239" t="s">
        <v>68</v>
      </c>
      <c r="AK27" s="318" t="s">
        <v>68</v>
      </c>
      <c r="AL27" s="239">
        <v>1</v>
      </c>
      <c r="AM27" s="318">
        <v>1</v>
      </c>
      <c r="AN27" s="239">
        <v>1</v>
      </c>
      <c r="AO27" s="181">
        <v>1</v>
      </c>
      <c r="AP27" s="181">
        <v>1</v>
      </c>
      <c r="AQ27" s="181">
        <v>3</v>
      </c>
      <c r="AR27" s="181" t="s">
        <v>68</v>
      </c>
      <c r="AS27" s="181" t="s">
        <v>68</v>
      </c>
      <c r="AT27" s="181" t="s">
        <v>68</v>
      </c>
      <c r="AU27" s="181" t="s">
        <v>68</v>
      </c>
      <c r="AV27" s="239" t="s">
        <v>68</v>
      </c>
      <c r="AW27" s="318" t="s">
        <v>68</v>
      </c>
      <c r="AX27" s="239" t="s">
        <v>68</v>
      </c>
      <c r="AY27" s="318" t="s">
        <v>68</v>
      </c>
      <c r="AZ27" s="239">
        <v>2</v>
      </c>
      <c r="BA27" s="318">
        <v>2</v>
      </c>
      <c r="BB27" s="239">
        <v>2</v>
      </c>
      <c r="BC27" s="216">
        <v>2</v>
      </c>
      <c r="BD27" s="216">
        <v>2</v>
      </c>
      <c r="BE27" s="216">
        <v>2</v>
      </c>
      <c r="BF27" s="216">
        <v>2</v>
      </c>
      <c r="BG27" s="216" t="s">
        <v>68</v>
      </c>
      <c r="BH27" s="216" t="s">
        <v>68</v>
      </c>
      <c r="BI27" s="216" t="s">
        <v>68</v>
      </c>
      <c r="BJ27" s="161"/>
      <c r="BK27" s="242">
        <v>4</v>
      </c>
      <c r="BL27" s="243" t="s">
        <v>177</v>
      </c>
      <c r="BM27" s="244">
        <v>4</v>
      </c>
      <c r="BN27" s="161"/>
      <c r="BO27" s="192">
        <f>$BO$26+1</f>
        <v>43975</v>
      </c>
      <c r="BP27" s="185" t="str">
        <f t="shared" si="0"/>
        <v>7h à 19h</v>
      </c>
      <c r="BQ27" s="193">
        <f t="shared" si="18"/>
        <v>44006</v>
      </c>
      <c r="BR27" s="185" t="str">
        <f t="shared" si="1"/>
        <v>7h à 19h</v>
      </c>
      <c r="BS27" s="193">
        <f t="shared" si="19"/>
        <v>44036</v>
      </c>
      <c r="BT27" s="185" t="str">
        <f t="shared" si="2"/>
        <v>OFF</v>
      </c>
      <c r="BU27" s="194">
        <f t="shared" si="20"/>
        <v>44067</v>
      </c>
      <c r="BV27" s="185" t="str">
        <f t="shared" si="3"/>
        <v>OFF</v>
      </c>
      <c r="BW27" s="193">
        <f t="shared" si="21"/>
        <v>44098</v>
      </c>
      <c r="BX27" s="185" t="str">
        <f t="shared" si="4"/>
        <v>19h à 7h</v>
      </c>
      <c r="BY27" s="193">
        <f t="shared" si="22"/>
        <v>44128</v>
      </c>
      <c r="BZ27" s="185" t="str">
        <f t="shared" si="5"/>
        <v>19h à 7h</v>
      </c>
      <c r="CA27" s="161"/>
      <c r="CB27" s="161"/>
      <c r="CC27" s="161"/>
      <c r="CD27" s="161"/>
      <c r="CE27" s="237">
        <f>C42</f>
        <v>2</v>
      </c>
      <c r="CF27" s="237" t="str">
        <f>E42</f>
        <v>19h à 7h</v>
      </c>
      <c r="CG27" s="232"/>
      <c r="CI27" s="176">
        <f t="shared" si="11"/>
        <v>43929</v>
      </c>
      <c r="CJ27" s="177">
        <f t="shared" si="6"/>
        <v>43929</v>
      </c>
      <c r="CK27" s="167" t="str">
        <f>IF($AD$21=$CE$25,$CF$25,IF($AD$21=$CE$26,$CF$26,IF($AD$21=$CE$27,$CF$27,IF($AD$21=$CE$28,$CF$28,""))))</f>
        <v>7h à 19h</v>
      </c>
      <c r="CL27" s="167" t="str">
        <f>IF($AD$22=$CE$25,$CF$25,IF($AD$22=$CE$26,$CF$26,IF($AD$22=$CE$27,$CF$27,IF($AD$22=$CE$28,$CF$28,""))))</f>
        <v>OFF</v>
      </c>
      <c r="CM27" s="167" t="str">
        <f>IF($AD$24=$CE$25,$CF$25,IF($AD$24=$CE$26,$CF$26,IF($AD$24=$CE$27,$CF$27,IF($AD$24=$CE$28,$CF$28,""))))</f>
        <v>OFF</v>
      </c>
      <c r="CN27" s="167" t="str">
        <f>IF($AD$25=$CE$25,$CF$25,IF($AD$25=$CE$26,$CF$26,IF($AD$25=$CE$27,$CF$27,IF($AD$25=$CE$28,$CF$28,""))))</f>
        <v>OFF</v>
      </c>
      <c r="CO27" s="167" t="str">
        <f>IF($AD$27=$CE$25,$CF$25,IF($AD$27=$CE$26,$CF$26,IF($AD$27=$CE$27,$CF$27,IF($AD$27=$CE$28,$CF$28,""))))</f>
        <v>19h à 7h</v>
      </c>
      <c r="CP27" s="167" t="str">
        <f>IF($AD$28=$CE$25,$CF$25,IF($AD$28=$CE$26,$CF$26,IF($AD$28=$CE$27,$CF$27,IF($AD$28=$CE$28,$CF$28,""))))</f>
        <v>19h à 7h</v>
      </c>
      <c r="CQ27" s="167" t="str">
        <f>IF($AD$30=$CE$25,$CF$25,IF($AD$30=$CE$26,$CF$26,IF($AD$30=$CE$27,$CF$27,IF($AD$30=$CE$28,$CF$28,""))))</f>
        <v>OFF</v>
      </c>
      <c r="CR27" s="167" t="str">
        <f>IF($AD$31=$CE$25,$CF$25,IF($AD$31=$CE$26,$CF$26,IF($AD$31=$CE$27,$CF$27,IF($AD$31=$CE$28,$CF$28,""))))</f>
        <v>OFF</v>
      </c>
    </row>
    <row r="28" spans="1:96" ht="15" thickTop="1" thickBot="1" x14ac:dyDescent="0.2">
      <c r="A28" s="627" t="s">
        <v>125</v>
      </c>
      <c r="B28" s="627"/>
      <c r="C28" s="627"/>
      <c r="D28" s="627"/>
      <c r="E28" s="627"/>
      <c r="F28" s="245" t="s">
        <v>68</v>
      </c>
      <c r="G28" s="246" t="s">
        <v>68</v>
      </c>
      <c r="H28" s="219" t="s">
        <v>68</v>
      </c>
      <c r="I28" s="246" t="s">
        <v>68</v>
      </c>
      <c r="J28" s="219">
        <v>1</v>
      </c>
      <c r="K28" s="246">
        <v>1</v>
      </c>
      <c r="L28" s="247">
        <v>1</v>
      </c>
      <c r="M28" s="248">
        <v>1</v>
      </c>
      <c r="N28" s="248">
        <v>1</v>
      </c>
      <c r="O28" s="248">
        <v>3</v>
      </c>
      <c r="P28" s="248" t="s">
        <v>68</v>
      </c>
      <c r="Q28" s="248" t="s">
        <v>68</v>
      </c>
      <c r="R28" s="248" t="s">
        <v>68</v>
      </c>
      <c r="S28" s="248" t="s">
        <v>68</v>
      </c>
      <c r="T28" s="249" t="s">
        <v>68</v>
      </c>
      <c r="U28" s="249" t="s">
        <v>68</v>
      </c>
      <c r="V28" s="249" t="s">
        <v>68</v>
      </c>
      <c r="W28" s="249" t="s">
        <v>68</v>
      </c>
      <c r="X28" s="249">
        <v>2</v>
      </c>
      <c r="Y28" s="318">
        <v>2</v>
      </c>
      <c r="Z28" s="318">
        <v>2</v>
      </c>
      <c r="AA28" s="180">
        <v>2</v>
      </c>
      <c r="AB28" s="180">
        <v>2</v>
      </c>
      <c r="AC28" s="180">
        <v>2</v>
      </c>
      <c r="AD28" s="180">
        <v>2</v>
      </c>
      <c r="AE28" s="180" t="s">
        <v>68</v>
      </c>
      <c r="AF28" s="180" t="s">
        <v>68</v>
      </c>
      <c r="AG28" s="250" t="s">
        <v>68</v>
      </c>
      <c r="AH28" s="246" t="s">
        <v>68</v>
      </c>
      <c r="AI28" s="246" t="s">
        <v>68</v>
      </c>
      <c r="AJ28" s="219" t="s">
        <v>68</v>
      </c>
      <c r="AK28" s="246" t="s">
        <v>68</v>
      </c>
      <c r="AL28" s="219">
        <v>1</v>
      </c>
      <c r="AM28" s="246">
        <v>1</v>
      </c>
      <c r="AN28" s="219">
        <v>1</v>
      </c>
      <c r="AO28" s="251">
        <v>1</v>
      </c>
      <c r="AP28" s="251">
        <v>1</v>
      </c>
      <c r="AQ28" s="251">
        <v>1</v>
      </c>
      <c r="AR28" s="251">
        <v>1</v>
      </c>
      <c r="AS28" s="251" t="s">
        <v>68</v>
      </c>
      <c r="AT28" s="251" t="s">
        <v>68</v>
      </c>
      <c r="AU28" s="251" t="s">
        <v>68</v>
      </c>
      <c r="AV28" s="219" t="s">
        <v>68</v>
      </c>
      <c r="AW28" s="246" t="s">
        <v>68</v>
      </c>
      <c r="AX28" s="219" t="s">
        <v>68</v>
      </c>
      <c r="AY28" s="246" t="s">
        <v>68</v>
      </c>
      <c r="AZ28" s="219">
        <v>2</v>
      </c>
      <c r="BA28" s="246">
        <v>2</v>
      </c>
      <c r="BB28" s="219">
        <v>2</v>
      </c>
      <c r="BC28" s="252">
        <v>2</v>
      </c>
      <c r="BD28" s="252">
        <v>2</v>
      </c>
      <c r="BE28" s="252">
        <v>2</v>
      </c>
      <c r="BF28" s="252">
        <v>2</v>
      </c>
      <c r="BG28" s="252" t="s">
        <v>68</v>
      </c>
      <c r="BH28" s="252" t="s">
        <v>68</v>
      </c>
      <c r="BI28" s="252" t="s">
        <v>68</v>
      </c>
      <c r="BJ28" s="161"/>
      <c r="BK28"/>
      <c r="BL28"/>
      <c r="BM28"/>
      <c r="BN28" s="161"/>
      <c r="BO28" s="192">
        <f>$BO$27+1</f>
        <v>43976</v>
      </c>
      <c r="BP28" s="185" t="str">
        <f t="shared" si="0"/>
        <v>7h à 19h</v>
      </c>
      <c r="BQ28" s="193">
        <f t="shared" si="18"/>
        <v>44007</v>
      </c>
      <c r="BR28" s="185" t="str">
        <f t="shared" si="1"/>
        <v>OFF</v>
      </c>
      <c r="BS28" s="193">
        <f t="shared" si="19"/>
        <v>44037</v>
      </c>
      <c r="BT28" s="185" t="str">
        <f t="shared" si="2"/>
        <v>OFF</v>
      </c>
      <c r="BU28" s="194">
        <f t="shared" si="20"/>
        <v>44068</v>
      </c>
      <c r="BV28" s="185" t="str">
        <f t="shared" si="3"/>
        <v>OFF</v>
      </c>
      <c r="BW28" s="193">
        <f t="shared" si="21"/>
        <v>44099</v>
      </c>
      <c r="BX28" s="185" t="str">
        <f t="shared" si="4"/>
        <v>19h à 7h</v>
      </c>
      <c r="BY28" s="193">
        <f t="shared" si="22"/>
        <v>44129</v>
      </c>
      <c r="BZ28" s="185" t="str">
        <f t="shared" si="5"/>
        <v>19h à 7h</v>
      </c>
      <c r="CA28" s="161"/>
      <c r="CB28" s="161"/>
      <c r="CC28" s="161"/>
      <c r="CD28" s="161"/>
      <c r="CE28" s="237">
        <f>C43</f>
        <v>3</v>
      </c>
      <c r="CF28" s="237" t="str">
        <f>E43</f>
        <v>7h à 15h</v>
      </c>
      <c r="CG28" s="232"/>
      <c r="CI28" s="176">
        <f t="shared" si="11"/>
        <v>43930</v>
      </c>
      <c r="CJ28" s="177">
        <f t="shared" si="6"/>
        <v>43930</v>
      </c>
      <c r="CK28" s="167" t="str">
        <f>IF($AE$21=$CE$25,$CF$25,IF($AE$21=$CE$26,$CF$26,IF($AE$21=$CE$27,$CF$27,IF($AE$21=$CE$28,$CF$28,""))))</f>
        <v>OFF</v>
      </c>
      <c r="CL28" s="167" t="str">
        <f>IF($AE$22=$CE$25,$CF$25,IF($AE$22=$CE$26,$CF$26,IF($AE$22=$CE$27,$CF$27,IF($AE$22=$CE$28,$CF$28,""))))</f>
        <v>OFF</v>
      </c>
      <c r="CM28" s="167" t="str">
        <f>IF($AE$24=$CE$25,$CF$25,IF($AE$24=$CE$26,$CF$26,IF($AE$24=$CE$27,$CF$27,IF($AE$24=$CE$28,$CF$28,""))))</f>
        <v>19h à 7h</v>
      </c>
      <c r="CN28" s="167" t="str">
        <f>IF($AE$25=$CE$25,$CF$25,IF($AE$25=$CE$26,$CF$26,IF($AE$25=$CE$27,$CF$27,IF($AE$25=$CE$28,$CF$28,""))))</f>
        <v>19h à 7h</v>
      </c>
      <c r="CO28" s="167" t="str">
        <f>IF($AE$27=$CE$25,$CF$25,IF($AE$27=$CE$26,$CF$26,IF($AE$27=$CE$27,$CF$27,IF($AE$27=$CE$28,$CF$28,""))))</f>
        <v>OFF</v>
      </c>
      <c r="CP28" s="167" t="str">
        <f>IF($AE$28=$CE$25,$CF$25,IF($AE$28=$CE$26,$CF$26,IF($AE$28=$CE$27,$CF$27,IF($AE$28=$CE$28,$CF$28,""))))</f>
        <v>OFF</v>
      </c>
      <c r="CQ28" s="167" t="str">
        <f>IF($AE$30=$CE$25,$CF$25,IF($AE$30=$CE$26,$CF$26,IF($AE$30=$CE$27,$CF$27,IF($AE$30=$CE$28,$CF$28,""))))</f>
        <v>7h à 19h</v>
      </c>
      <c r="CR28" s="167" t="str">
        <f>IF($AE$31=$CE$25,$CF$25,IF($AE$31=$CE$26,$CF$26,IF($AE$31=$CE$27,$CF$27,IF($AE$31=$CE$28,$CF$28,""))))</f>
        <v>7h à 19h</v>
      </c>
    </row>
    <row r="29" spans="1:96" thickBot="1" x14ac:dyDescent="0.2">
      <c r="A29" s="628" t="s">
        <v>157</v>
      </c>
      <c r="B29" s="628"/>
      <c r="C29" s="628"/>
      <c r="D29" s="628"/>
      <c r="E29" s="628"/>
      <c r="F29" s="629"/>
      <c r="G29" s="630"/>
      <c r="H29" s="630"/>
      <c r="I29" s="630"/>
      <c r="J29" s="630"/>
      <c r="K29" s="630"/>
      <c r="L29" s="631"/>
      <c r="M29" s="632"/>
      <c r="N29" s="633"/>
      <c r="O29" s="633"/>
      <c r="P29" s="633"/>
      <c r="Q29" s="633"/>
      <c r="R29" s="633"/>
      <c r="S29" s="634"/>
      <c r="T29" s="629"/>
      <c r="U29" s="630"/>
      <c r="V29" s="630"/>
      <c r="W29" s="630"/>
      <c r="X29" s="630"/>
      <c r="Y29" s="630"/>
      <c r="Z29" s="631"/>
      <c r="AA29" s="635"/>
      <c r="AB29" s="636"/>
      <c r="AC29" s="636"/>
      <c r="AD29" s="636"/>
      <c r="AE29" s="636"/>
      <c r="AF29" s="636"/>
      <c r="AG29" s="637"/>
      <c r="AH29" s="629"/>
      <c r="AI29" s="630"/>
      <c r="AJ29" s="630"/>
      <c r="AK29" s="630"/>
      <c r="AL29" s="630"/>
      <c r="AM29" s="630"/>
      <c r="AN29" s="631"/>
      <c r="AO29" s="638"/>
      <c r="AP29" s="639"/>
      <c r="AQ29" s="639"/>
      <c r="AR29" s="639"/>
      <c r="AS29" s="639"/>
      <c r="AT29" s="639"/>
      <c r="AU29" s="640"/>
      <c r="AV29" s="228"/>
      <c r="AW29" s="229"/>
      <c r="AX29" s="229"/>
      <c r="AY29" s="229"/>
      <c r="AZ29" s="229"/>
      <c r="BA29" s="229"/>
      <c r="BB29" s="230"/>
      <c r="BC29" s="619"/>
      <c r="BD29" s="620"/>
      <c r="BE29" s="620"/>
      <c r="BF29" s="620"/>
      <c r="BG29" s="620"/>
      <c r="BH29" s="620"/>
      <c r="BI29" s="621"/>
      <c r="BJ29" s="161"/>
      <c r="BK29" s="161"/>
      <c r="BL29" s="161"/>
      <c r="BM29" s="161"/>
      <c r="BN29" s="161"/>
      <c r="BO29" s="192">
        <f>$BO$28+1</f>
        <v>43977</v>
      </c>
      <c r="BP29" s="185" t="str">
        <f t="shared" si="0"/>
        <v>7h à 15h</v>
      </c>
      <c r="BQ29" s="193">
        <f t="shared" si="18"/>
        <v>44008</v>
      </c>
      <c r="BR29" s="185" t="str">
        <f t="shared" si="1"/>
        <v>OFF</v>
      </c>
      <c r="BS29" s="193">
        <f t="shared" si="19"/>
        <v>44038</v>
      </c>
      <c r="BT29" s="185" t="str">
        <f t="shared" si="2"/>
        <v>OFF</v>
      </c>
      <c r="BU29" s="194">
        <f t="shared" si="20"/>
        <v>44069</v>
      </c>
      <c r="BV29" s="185" t="str">
        <f t="shared" si="3"/>
        <v>OFF</v>
      </c>
      <c r="BW29" s="193">
        <f t="shared" si="21"/>
        <v>44100</v>
      </c>
      <c r="BX29" s="185" t="str">
        <f t="shared" si="4"/>
        <v>19h à 7h</v>
      </c>
      <c r="BY29" s="193">
        <f t="shared" si="22"/>
        <v>44130</v>
      </c>
      <c r="BZ29" s="185" t="str">
        <f t="shared" si="5"/>
        <v>19h à 7h</v>
      </c>
      <c r="CA29" s="161"/>
      <c r="CB29" s="161"/>
      <c r="CC29" s="161"/>
      <c r="CD29" s="161"/>
      <c r="CE29" s="237">
        <f>C44</f>
        <v>4</v>
      </c>
      <c r="CF29" s="237" t="str">
        <f>E44</f>
        <v>15h à 19h</v>
      </c>
      <c r="CG29" s="232"/>
      <c r="CI29" s="176">
        <f t="shared" si="11"/>
        <v>43931</v>
      </c>
      <c r="CJ29" s="177">
        <f t="shared" si="6"/>
        <v>43931</v>
      </c>
      <c r="CK29" s="167" t="str">
        <f>IF($AF$21=$CE$25,$CF$25,IF($AF$21=$CE$26,$CF$26,IF($AF$21=$CE$27,$CF$27,IF($AF$21=$CE$28,$CF$28,""))))</f>
        <v>OFF</v>
      </c>
      <c r="CL29" s="167" t="str">
        <f>IF($AF$22=$CE$25,$CF$25,IF($AF$22=$CE$26,$CF$26,IF($AF$22=$CE$27,$CF$27,IF($AF$22=$CE$28,$CF$28,""))))</f>
        <v>OFF</v>
      </c>
      <c r="CM29" s="167" t="str">
        <f>IF($AF$24=$CE$25,$CF$25,IF($AF$24=$CE$26,$CF$26,IF($AF$24=$CE$27,$CF$27,IF($AF$24=$CE$28,$CF$28,""))))</f>
        <v>19h à 7h</v>
      </c>
      <c r="CN29" s="167" t="str">
        <f>IF($AF$25=$CE$25,$CF$25,IF($AF$25=$CE$26,$CF$26,IF($AF$25=$CE$27,$CF$27,IF($AF$25=$CE$28,$CF$28,""))))</f>
        <v>19h à 7h</v>
      </c>
      <c r="CO29" s="167" t="str">
        <f>IF($AF$27=$CE$25,$CF$25,IF($AF$27=$CE$26,$CF$26,IF($AF$27=$CE$27,$CF$27,IF($AF$27=$CE$28,$CF$28,""))))</f>
        <v>OFF</v>
      </c>
      <c r="CP29" s="167" t="str">
        <f>IF($AF$28=$CE$25,$CF$25,IF($AF$28=$CE$26,$CF$26,IF($AF$28=$CE$27,$CF$27,IF($AF$28=$CE$28,$CF$28,""))))</f>
        <v>OFF</v>
      </c>
      <c r="CQ29" s="167" t="str">
        <f>IF($AF$30=$CE$25,$CF$25,IF($AF$30=$CE$26,$CF$26,IF($AF$3=$CE$27,$CF$27,IF($AF$30=$CE$28,$CF$28,""))))</f>
        <v>7h à 19h</v>
      </c>
      <c r="CR29" s="167" t="str">
        <f>IF($AF$31=$CE$25,$CF$25,IF($AF$31=$CE$26,$CF$26,IF($AF$31=$CE$27,$CF$27,IF($AF$31=$CE$28,$CF$28,""))))</f>
        <v>7h à 19h</v>
      </c>
    </row>
    <row r="30" spans="1:96" ht="13.5" x14ac:dyDescent="0.15">
      <c r="A30" s="622" t="s">
        <v>111</v>
      </c>
      <c r="B30" s="622"/>
      <c r="C30" s="622"/>
      <c r="D30" s="622"/>
      <c r="E30" s="622"/>
      <c r="F30" s="318">
        <v>1</v>
      </c>
      <c r="G30" s="318">
        <v>1</v>
      </c>
      <c r="H30" s="318">
        <v>1</v>
      </c>
      <c r="I30" s="318">
        <v>1</v>
      </c>
      <c r="J30" s="318" t="s">
        <v>68</v>
      </c>
      <c r="K30" s="318" t="s">
        <v>68</v>
      </c>
      <c r="L30" s="318" t="s">
        <v>68</v>
      </c>
      <c r="M30" s="215" t="s">
        <v>68</v>
      </c>
      <c r="N30" s="215" t="s">
        <v>68</v>
      </c>
      <c r="O30" s="215" t="s">
        <v>68</v>
      </c>
      <c r="P30" s="215" t="s">
        <v>68</v>
      </c>
      <c r="Q30" s="215">
        <v>2</v>
      </c>
      <c r="R30" s="215">
        <v>2</v>
      </c>
      <c r="S30" s="215">
        <v>2</v>
      </c>
      <c r="T30" s="241">
        <v>2</v>
      </c>
      <c r="U30" s="217">
        <v>2</v>
      </c>
      <c r="V30" s="217">
        <v>2</v>
      </c>
      <c r="W30" s="241">
        <v>2</v>
      </c>
      <c r="X30" s="241" t="s">
        <v>68</v>
      </c>
      <c r="Y30" s="318" t="s">
        <v>68</v>
      </c>
      <c r="Z30" s="318" t="s">
        <v>68</v>
      </c>
      <c r="AA30" s="180" t="s">
        <v>68</v>
      </c>
      <c r="AB30" s="180" t="s">
        <v>68</v>
      </c>
      <c r="AC30" s="180" t="s">
        <v>68</v>
      </c>
      <c r="AD30" s="180" t="s">
        <v>68</v>
      </c>
      <c r="AE30" s="180">
        <v>1</v>
      </c>
      <c r="AF30" s="180">
        <v>1</v>
      </c>
      <c r="AG30" s="180">
        <v>1</v>
      </c>
      <c r="AH30" s="318">
        <v>1</v>
      </c>
      <c r="AI30" s="318">
        <v>1</v>
      </c>
      <c r="AJ30" s="318">
        <v>3</v>
      </c>
      <c r="AK30" s="318" t="s">
        <v>68</v>
      </c>
      <c r="AL30" s="318" t="s">
        <v>68</v>
      </c>
      <c r="AM30" s="318" t="s">
        <v>68</v>
      </c>
      <c r="AN30" s="318" t="s">
        <v>68</v>
      </c>
      <c r="AO30" s="181" t="s">
        <v>68</v>
      </c>
      <c r="AP30" s="181" t="s">
        <v>68</v>
      </c>
      <c r="AQ30" s="181" t="s">
        <v>68</v>
      </c>
      <c r="AR30" s="181" t="s">
        <v>68</v>
      </c>
      <c r="AS30" s="181">
        <v>2</v>
      </c>
      <c r="AT30" s="181">
        <v>2</v>
      </c>
      <c r="AU30" s="181">
        <v>2</v>
      </c>
      <c r="AV30" s="318">
        <v>2</v>
      </c>
      <c r="AW30" s="318">
        <v>2</v>
      </c>
      <c r="AX30" s="318">
        <v>2</v>
      </c>
      <c r="AY30" s="318">
        <v>2</v>
      </c>
      <c r="AZ30" s="318" t="s">
        <v>68</v>
      </c>
      <c r="BA30" s="318" t="s">
        <v>68</v>
      </c>
      <c r="BB30" s="318" t="s">
        <v>68</v>
      </c>
      <c r="BC30" s="216" t="s">
        <v>68</v>
      </c>
      <c r="BD30" s="216" t="s">
        <v>68</v>
      </c>
      <c r="BE30" s="216" t="s">
        <v>68</v>
      </c>
      <c r="BF30" s="216" t="s">
        <v>68</v>
      </c>
      <c r="BG30" s="216">
        <v>1</v>
      </c>
      <c r="BH30" s="216">
        <v>1</v>
      </c>
      <c r="BI30" s="216">
        <v>1</v>
      </c>
      <c r="BJ30" s="161"/>
      <c r="BK30" s="161"/>
      <c r="BL30" s="161"/>
      <c r="BM30" s="161"/>
      <c r="BN30" s="161"/>
      <c r="BO30" s="192">
        <f>$BO$29+1</f>
        <v>43978</v>
      </c>
      <c r="BP30" s="185" t="str">
        <f t="shared" si="0"/>
        <v>OFF</v>
      </c>
      <c r="BQ30" s="193">
        <f t="shared" si="18"/>
        <v>44009</v>
      </c>
      <c r="BR30" s="185" t="str">
        <f t="shared" si="1"/>
        <v>OFF</v>
      </c>
      <c r="BS30" s="193">
        <f t="shared" si="19"/>
        <v>44039</v>
      </c>
      <c r="BT30" s="185" t="str">
        <f t="shared" si="2"/>
        <v>OFF</v>
      </c>
      <c r="BU30" s="194">
        <f t="shared" si="20"/>
        <v>44070</v>
      </c>
      <c r="BV30" s="185" t="str">
        <f t="shared" si="3"/>
        <v>19h à 7h</v>
      </c>
      <c r="BW30" s="193">
        <f t="shared" si="21"/>
        <v>44101</v>
      </c>
      <c r="BX30" s="185" t="str">
        <f t="shared" si="4"/>
        <v>19h à 7h</v>
      </c>
      <c r="BY30" s="193">
        <f t="shared" si="22"/>
        <v>44131</v>
      </c>
      <c r="BZ30" s="185" t="str">
        <f t="shared" si="5"/>
        <v>19h à 7h</v>
      </c>
      <c r="CA30" s="161"/>
      <c r="CB30" s="161"/>
      <c r="CC30" s="161"/>
      <c r="CD30" s="161"/>
      <c r="CE30"/>
      <c r="CF30"/>
      <c r="CG30" s="232"/>
      <c r="CI30" s="176">
        <f t="shared" si="11"/>
        <v>43932</v>
      </c>
      <c r="CJ30" s="177">
        <f t="shared" si="6"/>
        <v>43932</v>
      </c>
      <c r="CK30" s="167" t="str">
        <f>IF($AG$21=$CE$25,$CF$25,IF($AG$21=$CE$26,$CF$26,IF($AG$21=$CE$27,$CF$27,IF($AG$21=$CE$28,$CF$28,""))))</f>
        <v>OFF</v>
      </c>
      <c r="CL30" s="167" t="str">
        <f>IF($AG$22=$CE$25,$CF$25,IF($AG$22=$CE$26,$CF$26,IF($AG$22=$CE$27,$CF$27,IF($AG$22=$CE$28,$CF$28,""))))</f>
        <v>OFF</v>
      </c>
      <c r="CM30" s="167" t="str">
        <f>IF($AG$24=$CE$25,$CF$25,IF($AG$24=$CE$26,$CF$26,IF($AG$24=$CE$27,$CF$27,IF($AG$24=$CE$28,$CF$28,""))))</f>
        <v>19h à 7h</v>
      </c>
      <c r="CN30" s="167" t="str">
        <f>IF($AG$25=$CE$25,$CF$25,IF($AG$25=$CE$26,$CF$26,IF($AG$25=$CE$27,$CF$27,IF($AG$25=$CE$28,$CF$28,""))))</f>
        <v>19h à 7h</v>
      </c>
      <c r="CO30" s="167" t="str">
        <f>IF($AG$27=$CE$25,$CF$25,IF($AG$27=$CE$26,$CF$26,IF($AG$27=$CE$27,$CF$27,IF($AG$27=$CE$28,$CF$28,""))))</f>
        <v>OFF</v>
      </c>
      <c r="CP30" s="167" t="str">
        <f>IF($AG$28=$CE$25,$CF$25,IF($AG$28=$CE$26,$CF$26,IF($AG$28=$CE$27,$CF$27,IF($AG$28=$CE$28,$CF$28,""))))</f>
        <v>OFF</v>
      </c>
      <c r="CQ30" s="167" t="str">
        <f>IF($AG$30=$CE$25,$CF$25,IF($AG$30=$CE$26,$CF$26,IF($AG$30=$CE$27,$CF$27,IF($AG$30=$CE$28,$CF$28,""))))</f>
        <v>7h à 19h</v>
      </c>
      <c r="CR30" s="167" t="str">
        <f>IF($AG$31=$CE$25,$CF$25,IF($AG$31=$CE$26,$CF$26,IF($AG$31=$CE$27,$CF$27,IF($AG$31=$CE$28,$CF$28,""))))</f>
        <v>7h à 19h</v>
      </c>
    </row>
    <row r="31" spans="1:96" ht="13.5" x14ac:dyDescent="0.15">
      <c r="A31" s="622" t="s">
        <v>92</v>
      </c>
      <c r="B31" s="622"/>
      <c r="C31" s="622"/>
      <c r="D31" s="622"/>
      <c r="E31" s="622"/>
      <c r="F31" s="318">
        <v>1</v>
      </c>
      <c r="G31" s="253">
        <v>1</v>
      </c>
      <c r="H31" s="318">
        <v>3</v>
      </c>
      <c r="I31" s="253" t="s">
        <v>68</v>
      </c>
      <c r="J31" s="318" t="s">
        <v>68</v>
      </c>
      <c r="K31" s="253" t="s">
        <v>68</v>
      </c>
      <c r="L31" s="318" t="s">
        <v>68</v>
      </c>
      <c r="M31" s="254" t="s">
        <v>68</v>
      </c>
      <c r="N31" s="215" t="s">
        <v>68</v>
      </c>
      <c r="O31" s="254" t="s">
        <v>68</v>
      </c>
      <c r="P31" s="215" t="s">
        <v>68</v>
      </c>
      <c r="Q31" s="254">
        <v>2</v>
      </c>
      <c r="R31" s="215">
        <v>2</v>
      </c>
      <c r="S31" s="254">
        <v>2</v>
      </c>
      <c r="T31" s="318">
        <v>2</v>
      </c>
      <c r="U31" s="318">
        <v>2</v>
      </c>
      <c r="V31" s="318">
        <v>2</v>
      </c>
      <c r="W31" s="318">
        <v>2</v>
      </c>
      <c r="X31" s="318" t="s">
        <v>68</v>
      </c>
      <c r="Y31" s="318" t="s">
        <v>68</v>
      </c>
      <c r="Z31" s="318" t="s">
        <v>68</v>
      </c>
      <c r="AA31" s="180" t="s">
        <v>68</v>
      </c>
      <c r="AB31" s="180" t="s">
        <v>68</v>
      </c>
      <c r="AC31" s="180" t="s">
        <v>68</v>
      </c>
      <c r="AD31" s="180" t="s">
        <v>68</v>
      </c>
      <c r="AE31" s="180">
        <v>1</v>
      </c>
      <c r="AF31" s="180">
        <v>1</v>
      </c>
      <c r="AG31" s="180">
        <v>1</v>
      </c>
      <c r="AH31" s="253">
        <v>1</v>
      </c>
      <c r="AI31" s="253">
        <v>1</v>
      </c>
      <c r="AJ31" s="318">
        <v>1</v>
      </c>
      <c r="AK31" s="253">
        <v>1</v>
      </c>
      <c r="AL31" s="318" t="s">
        <v>68</v>
      </c>
      <c r="AM31" s="253" t="s">
        <v>68</v>
      </c>
      <c r="AN31" s="318" t="s">
        <v>68</v>
      </c>
      <c r="AO31" s="255" t="s">
        <v>68</v>
      </c>
      <c r="AP31" s="181" t="s">
        <v>68</v>
      </c>
      <c r="AQ31" s="255" t="s">
        <v>68</v>
      </c>
      <c r="AR31" s="181" t="s">
        <v>68</v>
      </c>
      <c r="AS31" s="255">
        <v>2</v>
      </c>
      <c r="AT31" s="181">
        <v>2</v>
      </c>
      <c r="AU31" s="255">
        <v>2</v>
      </c>
      <c r="AV31" s="318">
        <v>2</v>
      </c>
      <c r="AW31" s="253">
        <v>2</v>
      </c>
      <c r="AX31" s="318">
        <v>2</v>
      </c>
      <c r="AY31" s="253">
        <v>2</v>
      </c>
      <c r="AZ31" s="318" t="s">
        <v>68</v>
      </c>
      <c r="BA31" s="253" t="s">
        <v>68</v>
      </c>
      <c r="BB31" s="318" t="s">
        <v>68</v>
      </c>
      <c r="BC31" s="256" t="s">
        <v>68</v>
      </c>
      <c r="BD31" s="216" t="s">
        <v>68</v>
      </c>
      <c r="BE31" s="256" t="s">
        <v>68</v>
      </c>
      <c r="BF31" s="216" t="s">
        <v>68</v>
      </c>
      <c r="BG31" s="256">
        <v>1</v>
      </c>
      <c r="BH31" s="216">
        <v>1</v>
      </c>
      <c r="BI31" s="256">
        <v>1</v>
      </c>
      <c r="BJ31" s="161"/>
      <c r="BK31" s="161"/>
      <c r="BL31" s="161"/>
      <c r="BM31" s="161"/>
      <c r="BN31" s="161"/>
      <c r="BO31" s="192">
        <f>$BO$30+1</f>
        <v>43979</v>
      </c>
      <c r="BP31" s="185" t="str">
        <f t="shared" si="0"/>
        <v>OFF</v>
      </c>
      <c r="BQ31" s="193">
        <f t="shared" si="18"/>
        <v>44010</v>
      </c>
      <c r="BR31" s="185" t="str">
        <f t="shared" si="1"/>
        <v>OFF</v>
      </c>
      <c r="BS31" s="193">
        <f t="shared" si="19"/>
        <v>44040</v>
      </c>
      <c r="BT31" s="185" t="str">
        <f t="shared" si="2"/>
        <v>OFF</v>
      </c>
      <c r="BU31" s="194">
        <f t="shared" si="20"/>
        <v>44071</v>
      </c>
      <c r="BV31" s="185" t="str">
        <f t="shared" si="3"/>
        <v>19h à 7h</v>
      </c>
      <c r="BW31" s="193">
        <f t="shared" si="21"/>
        <v>44102</v>
      </c>
      <c r="BX31" s="185" t="str">
        <f t="shared" si="4"/>
        <v>19h à 7h</v>
      </c>
      <c r="BY31" s="193">
        <f t="shared" si="22"/>
        <v>44132</v>
      </c>
      <c r="BZ31" s="185" t="str">
        <f t="shared" si="5"/>
        <v>19h à 7h</v>
      </c>
      <c r="CA31" s="161"/>
      <c r="CB31" s="161"/>
      <c r="CC31" s="161"/>
      <c r="CD31" s="161"/>
      <c r="CE31" s="161"/>
      <c r="CF31" s="161"/>
      <c r="CG31" s="232"/>
      <c r="CI31" s="176">
        <f t="shared" si="11"/>
        <v>43933</v>
      </c>
      <c r="CJ31" s="177">
        <f t="shared" si="6"/>
        <v>43933</v>
      </c>
      <c r="CK31" s="167" t="str">
        <f>IF($AH$21=$CE$25,$CF$25,IF($AH$21=$CE$26,$CF$26,IF($AH$21=$CE$27,$CF$27,IF($AH$21=$CE$28,$CF$28,""))))</f>
        <v>OFF</v>
      </c>
      <c r="CL31" s="167" t="str">
        <f>IF($AH$22=$CE$25,$CF$25,IF($AH$22=$CE$26,$CF$26,IF($AH$22=$CE$27,$CF$27,IF($AH$22=$CE$28,$CF$28,""))))</f>
        <v>OFF</v>
      </c>
      <c r="CM31" s="167" t="str">
        <f>IF($AH$24=$CE$25,$CF$25,IF($AH$24=$CE$26,$CF$26,IF($AH$24=$CE$27,$CF$27,IF($AH$24=$CE$28,$CF$28,""))))</f>
        <v>19h à 7h</v>
      </c>
      <c r="CN31" s="167" t="str">
        <f>IF($AH$25=$CE$25,$CF$25,IF($AH$25=$CE$26,$CF$26,IF($AH$25=$CE$27,$CF$27,IF($AH$25=$CE$28,$CF$28,""))))</f>
        <v>19h à 7h</v>
      </c>
      <c r="CO31" s="167" t="str">
        <f>IF($AH$27=$CE$25,$CF$25,IF($AH$27=$CE$26,$CF$26,IF($AH$27=$CE$27,$CF$27,IF($AH$27=$CE$28,$CF$28,""))))</f>
        <v>OFF</v>
      </c>
      <c r="CP31" s="167" t="str">
        <f>IF($AH$28=$CE$25,$CF$25,IF($AH$28=$CE$26,$CF$26,IF($AH$28=$CE$27,$CF$27,IF($AH$28=$CE$28,$CF$28,""))))</f>
        <v>OFF</v>
      </c>
      <c r="CQ31" s="167" t="str">
        <f>IF($AH$30=$CE$25,$CF$25,IF($AH$30=$CE$26,$CF$26,IF($AH$30=$CE$27,$CF$27,IF($AH$30=$CE$28,$CF$28,""))))</f>
        <v>7h à 19h</v>
      </c>
      <c r="CR31" s="167" t="str">
        <f>IF($AH$31=$CE$25,$CF$25,IF($AH$31=$CE$26,$CF$26,IF($AH$31=$CE$27,$CF$27,IF($AH$31=$CE$28,$CF$28,""))))</f>
        <v>7h à 19h</v>
      </c>
    </row>
    <row r="32" spans="1:96" ht="13.5" x14ac:dyDescent="0.15">
      <c r="A32" s="623"/>
      <c r="B32" s="623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3"/>
      <c r="AI32" s="623"/>
      <c r="AJ32" s="623"/>
      <c r="AK32" s="623"/>
      <c r="AL32" s="623"/>
      <c r="AM32" s="623"/>
      <c r="AN32" s="623"/>
      <c r="AO32" s="623"/>
      <c r="AP32" s="623"/>
      <c r="AQ32" s="623"/>
      <c r="AR32" s="623"/>
      <c r="AS32" s="623"/>
      <c r="AT32" s="623"/>
      <c r="AU32" s="623"/>
      <c r="AV32" s="623"/>
      <c r="AW32" s="623"/>
      <c r="AX32" s="623"/>
      <c r="AY32" s="623"/>
      <c r="AZ32" s="623"/>
      <c r="BA32" s="623"/>
      <c r="BB32" s="623"/>
      <c r="BC32" s="623"/>
      <c r="BD32" s="623"/>
      <c r="BE32" s="623"/>
      <c r="BF32" s="623"/>
      <c r="BG32" s="623"/>
      <c r="BH32" s="623"/>
      <c r="BI32" s="623"/>
      <c r="BJ32" s="161"/>
      <c r="BK32" s="161"/>
      <c r="BL32" s="161"/>
      <c r="BM32" s="161"/>
      <c r="BN32" s="161"/>
      <c r="BO32" s="257">
        <f>IF(MONTH($BO$31)=MONTH($BO$31+1),$BO$31+1,"")</f>
        <v>43980</v>
      </c>
      <c r="BP32" s="185" t="str">
        <f t="shared" si="0"/>
        <v>OFF</v>
      </c>
      <c r="BQ32" s="258">
        <f>IF(MONTH(BQ31)=MONTH(BQ31+1),BQ31+1,"")</f>
        <v>44011</v>
      </c>
      <c r="BR32" s="185" t="str">
        <f t="shared" si="1"/>
        <v>OFF</v>
      </c>
      <c r="BS32" s="258">
        <f>IF(MONTH(BS31)=MONTH(BS31+1),BS31+1,"")</f>
        <v>44041</v>
      </c>
      <c r="BT32" s="185" t="str">
        <f t="shared" si="2"/>
        <v>OFF</v>
      </c>
      <c r="BU32" s="258">
        <f>IF(MONTH(BU31)=MONTH(BU31+1),BU31+1,"")</f>
        <v>44072</v>
      </c>
      <c r="BV32" s="185" t="str">
        <f t="shared" si="3"/>
        <v>19h à 7h</v>
      </c>
      <c r="BW32" s="258">
        <f>IF(MONTH(BW31)=MONTH(BW31+1),BW31+1,"")</f>
        <v>44103</v>
      </c>
      <c r="BX32" s="185" t="str">
        <f t="shared" si="4"/>
        <v>19h à 7h</v>
      </c>
      <c r="BY32" s="258">
        <f>IF(MONTH(BY31)=MONTH(BY31+1),BY31+1,"")</f>
        <v>44133</v>
      </c>
      <c r="BZ32" s="185" t="str">
        <f t="shared" si="5"/>
        <v>OFF</v>
      </c>
      <c r="CA32" s="161"/>
      <c r="CB32" s="161"/>
      <c r="CC32" s="161"/>
      <c r="CD32" s="161"/>
      <c r="CE32" s="161"/>
      <c r="CF32" s="161"/>
      <c r="CG32" s="232"/>
      <c r="CI32" s="176">
        <f t="shared" si="11"/>
        <v>43934</v>
      </c>
      <c r="CJ32" s="177">
        <f t="shared" si="6"/>
        <v>43934</v>
      </c>
      <c r="CK32" s="167" t="str">
        <f>IF($AI$21=$CE$25,$CF$25,IF($AI$21=$CE$26,$CF$26,IF($AI$21=$CE$27,$CF$27,IF($AI$21=$CE$28,$CF$28,""))))</f>
        <v>OFF</v>
      </c>
      <c r="CL32" s="167" t="str">
        <f>IF($AI$22=$CE$25,$CF$25,IF($AI$22=$CE$26,$CF$26,IF($AI$22=$CE$27,$CF$27,IF($AI$22=$CE$28,$CF$28,""))))</f>
        <v>OFF</v>
      </c>
      <c r="CM32" s="167" t="str">
        <f>IF($AI$24=$CE$25,$CF$25,IF($AI$24=$CE$26,$CF$26,IF($AI$24=$CE$27,$CF$27,IF($AI$24=$CE$28,$CF$28,""))))</f>
        <v>19h à 7h</v>
      </c>
      <c r="CN32" s="167" t="str">
        <f>IF($AI$25=$CE$25,$CF$25,IF($AI$25=$CE$26,$CF$26,IF($AI$25=$CE$27,$CF$27,IF($AI$25=$CE$28,$CF$28,""))))</f>
        <v>19h à 7h</v>
      </c>
      <c r="CO32" s="167" t="str">
        <f>IF($AI$27=$CE$25,$CF$25,IF($AI$27=$CE$26,$CF$26,IF($AI$27=$CE$27,$CF$27,IF($AI$27=$CE$28,$CF$28,""))))</f>
        <v>OFF</v>
      </c>
      <c r="CP32" s="167" t="str">
        <f>IF($AI$28=$CE$25,$CF$25,IF($AI$28=$CE$26,$CF$26,IF($AI$28=$CE$27,$CF$27,IF($AI$28=$CE$28,$CF$28,""))))</f>
        <v>OFF</v>
      </c>
      <c r="CQ32" s="167" t="str">
        <f>IF($AI$30=$CE$25,$CF$25,IF($AI$30=$CE$26,$CF$26,IF($AI$30=$CE$27,$CF$27,IF($AI$30=$CE$28,$CF$28,""))))</f>
        <v>7h à 19h</v>
      </c>
      <c r="CR32" s="167" t="str">
        <f>IF($AI$31=$CE$25,$CF$25,IF($AI$31=$CE$26,$CF$26,IF($AI$31=$CE$27,$CF$27,IF($AI$31=$CE$28,$CF$28,""))))</f>
        <v>7h à 19h</v>
      </c>
    </row>
    <row r="33" spans="1:96" ht="13.5" x14ac:dyDescent="0.15">
      <c r="A33" s="259" t="s">
        <v>158</v>
      </c>
      <c r="B33" s="161" t="s">
        <v>159</v>
      </c>
      <c r="C33" s="260"/>
      <c r="D33" s="624" t="s">
        <v>160</v>
      </c>
      <c r="E33" s="625"/>
      <c r="F33" s="625"/>
      <c r="G33" s="625"/>
      <c r="H33" s="626"/>
      <c r="I33" s="624" t="s">
        <v>70</v>
      </c>
      <c r="J33" s="625"/>
      <c r="K33" s="625"/>
      <c r="L33" s="626"/>
      <c r="M33" s="624" t="s">
        <v>161</v>
      </c>
      <c r="N33" s="625"/>
      <c r="O33" s="625"/>
      <c r="P33" s="626"/>
      <c r="Q33" s="161"/>
      <c r="R33" s="161"/>
      <c r="S33" s="261"/>
      <c r="T33" s="624" t="s">
        <v>160</v>
      </c>
      <c r="U33" s="625"/>
      <c r="V33" s="625"/>
      <c r="W33" s="625"/>
      <c r="X33" s="626"/>
      <c r="Y33" s="624" t="s">
        <v>70</v>
      </c>
      <c r="Z33" s="625"/>
      <c r="AA33" s="625"/>
      <c r="AB33" s="626"/>
      <c r="AC33" s="624" t="s">
        <v>161</v>
      </c>
      <c r="AD33" s="625"/>
      <c r="AE33" s="625"/>
      <c r="AF33" s="626"/>
      <c r="AG33" s="161"/>
      <c r="AH33" s="624" t="s">
        <v>162</v>
      </c>
      <c r="AI33" s="625"/>
      <c r="AJ33" s="625"/>
      <c r="AK33" s="625"/>
      <c r="AL33" s="625"/>
      <c r="AM33" s="626"/>
      <c r="AN33" s="624" t="s">
        <v>70</v>
      </c>
      <c r="AO33" s="625"/>
      <c r="AP33" s="625"/>
      <c r="AQ33" s="626"/>
      <c r="AR33" s="624" t="s">
        <v>161</v>
      </c>
      <c r="AS33" s="625"/>
      <c r="AT33" s="625"/>
      <c r="AU33" s="626"/>
      <c r="AV33" s="161"/>
      <c r="AW33" s="161"/>
      <c r="AX33" s="161"/>
      <c r="AY33" s="161"/>
      <c r="AZ33" s="262"/>
      <c r="BA33" s="262"/>
      <c r="BB33" s="262"/>
      <c r="BC33" s="262"/>
      <c r="BD33" s="262"/>
      <c r="BE33" s="262"/>
      <c r="BF33" s="262"/>
      <c r="BG33" s="262"/>
      <c r="BH33" s="263"/>
      <c r="BI33" s="263"/>
      <c r="BJ33" s="161"/>
      <c r="BK33" s="161"/>
      <c r="BL33" s="161"/>
      <c r="BM33" s="161"/>
      <c r="BN33" s="161"/>
      <c r="BO33" s="257">
        <f>IF(MONTH($BO$31)=MONTH($BO$31+2),$BO$31+2,"")</f>
        <v>43981</v>
      </c>
      <c r="BP33" s="185" t="str">
        <f t="shared" si="0"/>
        <v>OFF</v>
      </c>
      <c r="BQ33" s="258">
        <f>IF(MONTH(BQ31)=MONTH(BQ31+2),BQ31+2,"")</f>
        <v>44012</v>
      </c>
      <c r="BR33" s="185" t="str">
        <f t="shared" si="1"/>
        <v>OFF</v>
      </c>
      <c r="BS33" s="258">
        <f>IF(MONTH(BS31)=MONTH(BS31+2),BS31+2,"")</f>
        <v>44042</v>
      </c>
      <c r="BT33" s="185" t="str">
        <f t="shared" si="2"/>
        <v>19h à 7h</v>
      </c>
      <c r="BU33" s="258">
        <f>IF(MONTH(BU31)=MONTH(BU31+2),BU31+2,"")</f>
        <v>44073</v>
      </c>
      <c r="BV33" s="185" t="str">
        <f t="shared" si="3"/>
        <v>19h à 7h</v>
      </c>
      <c r="BW33" s="258">
        <f>IF(MONTH(BW31)=MONTH(BW31+2),BW31+2,"")</f>
        <v>44104</v>
      </c>
      <c r="BX33" s="185" t="str">
        <f t="shared" si="4"/>
        <v>19h à 7h</v>
      </c>
      <c r="BY33" s="258">
        <f>IF(MONTH(BY31)=MONTH(BY31+2),BY31+2,"")</f>
        <v>44134</v>
      </c>
      <c r="BZ33" s="185" t="str">
        <f t="shared" si="5"/>
        <v>OFF</v>
      </c>
      <c r="CA33" s="161"/>
      <c r="CB33" s="161"/>
      <c r="CC33" s="161"/>
      <c r="CD33" s="161"/>
      <c r="CE33" s="161"/>
      <c r="CF33" s="161"/>
      <c r="CG33" s="232"/>
      <c r="CI33" s="176">
        <f>CI32+1</f>
        <v>43935</v>
      </c>
      <c r="CJ33" s="177">
        <f t="shared" si="6"/>
        <v>43935</v>
      </c>
      <c r="CK33" s="167" t="str">
        <f>IF($AJ$21=$CE$25,$CF$25,IF($AJ$21=$CE$26,$CF$26,IF($AJ$21=$CE$27,$CF$27,IF($AJ$21=$CE$28,$CF$28,""))))</f>
        <v>OFF</v>
      </c>
      <c r="CL33" s="167" t="str">
        <f>IF($AJ$22=$CE$25,$CF$25,IF($AJ$22=$CE$26,$CF$26,IF($AJ$22=$CE$27,$CF$27,IF($AJ$22=$CE$28,$CF$28,""))))</f>
        <v>OFF</v>
      </c>
      <c r="CM33" s="167" t="str">
        <f>IF($AJ$24=$CE$25,$CF$25,IF($AJ$24=$CE$26,$CF$26,IF($AJ$24=$CE$27,$CF$27,IF($AJ$24=$CE$28,$CF$28,""))))</f>
        <v>19h à 7h</v>
      </c>
      <c r="CN33" s="167" t="str">
        <f>IF($AJ$25=$CE$25,$CF$25,IF($AJ$25=$CE$26,$CF$26,IF($AJ$25=$CE$27,$CF$27,IF($AJ$25=$CE$28,$CF$28,""))))</f>
        <v>19h à 7h</v>
      </c>
      <c r="CO33" s="167" t="str">
        <f>IF($AJ$27=$CE$25,$CF$25,IF($AJ$27=$CE$26,$CF$26,IF($AJ$27=$CE$27,$CF$27,IF($AJ$27=$CE$28,$CF$28,""))))</f>
        <v>OFF</v>
      </c>
      <c r="CP33" s="167" t="str">
        <f>IF($AJ$28=$CE$25,$CF$25,IF($AJ$28=$CE$26,$CF$26,IF($AJ$28=$CE$27,$CF$27,IF($AJ$28=$CE$28,$CF$28,""))))</f>
        <v>OFF</v>
      </c>
      <c r="CQ33" s="167" t="str">
        <f>IF($AJ$30=$CE$25,$CF$25,IF($AJ$30=$CE$26,$CF$26,IF($AJ$30=$CE$27,$CF$27,IF($AJ$30=$CE$28,$CF$28,""))))</f>
        <v>7h à 15h</v>
      </c>
      <c r="CR33" s="167" t="str">
        <f>IF($AJ$31=$CE$25,$CF$25,IF($AJ$31=$CE$26,$CF$26,IF($AJ$31=$CE$27,$CF$27,IF($AJ$31=$CE$28,$CF$28,""))))</f>
        <v>7h à 19h</v>
      </c>
    </row>
    <row r="34" spans="1:96" thickBot="1" x14ac:dyDescent="0.2">
      <c r="A34" s="616" t="s">
        <v>163</v>
      </c>
      <c r="B34" s="617"/>
      <c r="C34" s="618"/>
      <c r="D34" s="598" t="s">
        <v>100</v>
      </c>
      <c r="E34" s="598"/>
      <c r="F34" s="598"/>
      <c r="G34" s="598"/>
      <c r="H34" s="598"/>
      <c r="I34" s="599" t="str">
        <f>IFERROR(VLOOKUP($D34,$CC$2:$CE$21,2,FALSE),"")</f>
        <v>418 765-3039</v>
      </c>
      <c r="J34" s="600"/>
      <c r="K34" s="600"/>
      <c r="L34" s="601"/>
      <c r="M34" s="599" t="str">
        <f>IFERROR(VLOOKUP($D34,$CC$2:$CE$21,3,FALSE),"")</f>
        <v>418 515-2460</v>
      </c>
      <c r="N34" s="600"/>
      <c r="O34" s="600"/>
      <c r="P34" s="601"/>
      <c r="Q34" s="161"/>
      <c r="R34" s="161"/>
      <c r="S34" s="261"/>
      <c r="T34" s="612" t="s">
        <v>84</v>
      </c>
      <c r="U34" s="612"/>
      <c r="V34" s="612"/>
      <c r="W34" s="612"/>
      <c r="X34" s="612"/>
      <c r="Y34" s="599" t="str">
        <f t="shared" ref="Y34:Y41" si="23">IFERROR(VLOOKUP(T34,$CC$1:$CE$22,2,FALSE),"")</f>
        <v>418 275-6894</v>
      </c>
      <c r="Z34" s="600"/>
      <c r="AA34" s="600"/>
      <c r="AB34" s="601"/>
      <c r="AC34" s="599" t="str">
        <f t="shared" ref="AC34:AC41" si="24">IFERROR(VLOOKUP(T34,$CC$1:$CE$22,3,FALSE),"")</f>
        <v>418 637-0730</v>
      </c>
      <c r="AD34" s="600"/>
      <c r="AE34" s="600"/>
      <c r="AF34" s="601"/>
      <c r="AG34" s="161"/>
      <c r="AH34" s="602" t="s">
        <v>122</v>
      </c>
      <c r="AI34" s="603"/>
      <c r="AJ34" s="603"/>
      <c r="AK34" s="603"/>
      <c r="AL34" s="603"/>
      <c r="AM34" s="604"/>
      <c r="AN34" s="605" t="str">
        <f t="shared" ref="AN34:AN41" si="25">IFERROR(VLOOKUP(AH34,CC1:CE22,2,FALSE),"")</f>
        <v>418 769-0836</v>
      </c>
      <c r="AO34" s="606"/>
      <c r="AP34" s="606"/>
      <c r="AQ34" s="607"/>
      <c r="AR34" s="605" t="str">
        <f t="shared" ref="AR34:AR41" si="26">IFERROR(VLOOKUP(AH34,CC1:CE22,3,FALSE),"")</f>
        <v>418 719-5836</v>
      </c>
      <c r="AS34" s="606"/>
      <c r="AT34" s="606"/>
      <c r="AU34" s="607"/>
      <c r="AV34" s="161"/>
      <c r="AW34" s="161"/>
      <c r="AX34" s="161"/>
      <c r="AY34" s="161"/>
      <c r="AZ34" s="262"/>
      <c r="BA34" s="262"/>
      <c r="BB34" s="262"/>
      <c r="BC34" s="262"/>
      <c r="BD34" s="262"/>
      <c r="BE34" s="262"/>
      <c r="BF34" s="262"/>
      <c r="BG34" s="262"/>
      <c r="BH34" s="263"/>
      <c r="BI34" s="263"/>
      <c r="BJ34" s="161"/>
      <c r="BK34" s="161"/>
      <c r="BL34" s="161"/>
      <c r="BM34" s="161"/>
      <c r="BN34" s="161"/>
      <c r="BO34" s="264">
        <f>IF(MONTH($BO$31)=MONTH($BO$31+3),$BO$31+3,"")</f>
        <v>43982</v>
      </c>
      <c r="BP34" s="185" t="str">
        <f t="shared" si="0"/>
        <v>OFF</v>
      </c>
      <c r="BQ34" s="265" t="str">
        <f>IF(MONTH(BQ31)=MONTH(BQ31+3),BQ31+3,"")</f>
        <v/>
      </c>
      <c r="BR34" s="185" t="str">
        <f t="shared" si="1"/>
        <v/>
      </c>
      <c r="BS34" s="265">
        <f>IF(MONTH(BS31)=MONTH(BS31+3),BS31+3,"")</f>
        <v>44043</v>
      </c>
      <c r="BT34" s="185" t="str">
        <f t="shared" si="2"/>
        <v>19h à 7h</v>
      </c>
      <c r="BU34" s="265">
        <f>IF(MONTH(BU31)=MONTH(BU31+3),BU31+3,"")</f>
        <v>44074</v>
      </c>
      <c r="BV34" s="185" t="str">
        <f t="shared" si="3"/>
        <v>19h à 7h</v>
      </c>
      <c r="BW34" s="265" t="str">
        <f>IF(MONTH(BW31)=MONTH(BW31+3),BW31+3,"")</f>
        <v/>
      </c>
      <c r="BX34" s="185" t="str">
        <f t="shared" si="4"/>
        <v/>
      </c>
      <c r="BY34" s="265">
        <f>IF(MONTH(BY31)=MONTH(BY31+3),BY31+3,"")</f>
        <v>44135</v>
      </c>
      <c r="BZ34" s="185" t="str">
        <f t="shared" si="5"/>
        <v>OFF</v>
      </c>
      <c r="CA34" s="161"/>
      <c r="CB34" s="161"/>
      <c r="CC34" s="161"/>
      <c r="CD34" s="161"/>
      <c r="CE34" s="161"/>
      <c r="CF34" s="161"/>
      <c r="CG34" s="232"/>
      <c r="CI34" s="176">
        <f t="shared" si="11"/>
        <v>43936</v>
      </c>
      <c r="CJ34" s="177">
        <f t="shared" si="6"/>
        <v>43936</v>
      </c>
      <c r="CK34" s="167" t="str">
        <f>IF($AK$21=$CE$25,$CF$25,IF($AK$21=$CE$26,$CF$26,IF($AK$21=$CE$27,$CF$27,IF($AK$21=$CE$28,$CF$28,""))))</f>
        <v>OFF</v>
      </c>
      <c r="CL34" s="167" t="str">
        <f>IF($AK$22=$CE$25,$CF$25,IF($AK$22=$CE$26,$CF$26,IF($AK$22=$CE$27,$CF$27,IF($AK$22=$CE$28,$CF$28,""))))</f>
        <v>OFF</v>
      </c>
      <c r="CM34" s="167" t="str">
        <f>IF($AK$24=$CE$25,$CF$25,IF($AK$24=$CE$26,$CF$26,IF($AK$24=$CE$27,$CF$27,IF($AK$24=$CE$28,$CF$28,""))))</f>
        <v>19h à 7h</v>
      </c>
      <c r="CN34" s="167" t="str">
        <f>IF($AK$25=$CE$25,$CF$25,IF($AK$25=$CE$26,$CF$26,IF($AK$25=$CE$27,$CF$27,IF($AK$25=$CE$28,$CF$28,""))))</f>
        <v>19h à 7h</v>
      </c>
      <c r="CO34" s="167" t="str">
        <f>IF($AK$27=$CE$25,$CF$25,IF($AK$27=$CE$26,$CF$26,IF($AK$27=$CE$27,$CF$27,IF($AK$27=$CE$28,$CF$28,""))))</f>
        <v>OFF</v>
      </c>
      <c r="CP34" s="167" t="str">
        <f>IF($AK$28=$CE$25,$CF$25,IF($AK$28=$CE$26,$CF$26,IF($AK$28=$CE$27,$CF$27,IF($AK$28=$CE$28,$CF$28,""))))</f>
        <v>OFF</v>
      </c>
      <c r="CQ34" s="167" t="str">
        <f>IF($AK$30=$CE$25,$CF$25,IF($AK$30=$CE$26,$CF$26,IF($AK$30=$CE$27,$CF$27,IF($AK$30=$CE$28,$CF$28,""))))</f>
        <v>OFF</v>
      </c>
      <c r="CR34" s="167" t="str">
        <f>IF($AK$31=$CE$25,$CF$25,IF($AK$31=$CE$26,$CF$26,IF($AK$31=$CE$27,$CF$27,IF($AK$31=$CE$28,$CF$28,""))))</f>
        <v>7h à 19h</v>
      </c>
    </row>
    <row r="35" spans="1:96" thickTop="1" x14ac:dyDescent="0.15">
      <c r="A35" s="609" t="s">
        <v>164</v>
      </c>
      <c r="B35" s="610"/>
      <c r="C35" s="611"/>
      <c r="D35" s="602" t="s">
        <v>117</v>
      </c>
      <c r="E35" s="603"/>
      <c r="F35" s="603"/>
      <c r="G35" s="603"/>
      <c r="H35" s="604"/>
      <c r="I35" s="599" t="str">
        <f t="shared" ref="I35:I37" si="27">IFERROR(VLOOKUP($D35,$CC$2:$CE$21,2,FALSE),"")</f>
        <v>418 765-1305</v>
      </c>
      <c r="J35" s="600"/>
      <c r="K35" s="600"/>
      <c r="L35" s="601"/>
      <c r="M35" s="599" t="str">
        <f t="shared" ref="M35:M37" si="28">IFERROR(VLOOKUP($D35,$CC$2:$CE$21,3,FALSE),"")</f>
        <v>418 618-4228</v>
      </c>
      <c r="N35" s="600"/>
      <c r="O35" s="600"/>
      <c r="P35" s="601"/>
      <c r="Q35" s="161"/>
      <c r="R35" s="161"/>
      <c r="S35" s="261"/>
      <c r="T35" s="613" t="s">
        <v>89</v>
      </c>
      <c r="U35" s="614"/>
      <c r="V35" s="614"/>
      <c r="W35" s="614"/>
      <c r="X35" s="615"/>
      <c r="Y35" s="599" t="str">
        <f t="shared" si="23"/>
        <v>418 275-6718</v>
      </c>
      <c r="Z35" s="600"/>
      <c r="AA35" s="600"/>
      <c r="AB35" s="601"/>
      <c r="AC35" s="599" t="str">
        <f t="shared" si="24"/>
        <v>418 618-6718</v>
      </c>
      <c r="AD35" s="600"/>
      <c r="AE35" s="600"/>
      <c r="AF35" s="601"/>
      <c r="AG35" s="161"/>
      <c r="AH35" s="602" t="s">
        <v>132</v>
      </c>
      <c r="AI35" s="603"/>
      <c r="AJ35" s="603"/>
      <c r="AK35" s="603"/>
      <c r="AL35" s="603"/>
      <c r="AM35" s="604"/>
      <c r="AN35" s="605">
        <f t="shared" si="25"/>
        <v>0</v>
      </c>
      <c r="AO35" s="606"/>
      <c r="AP35" s="606"/>
      <c r="AQ35" s="607"/>
      <c r="AR35" s="605" t="str">
        <f t="shared" si="26"/>
        <v>418 618-3563</v>
      </c>
      <c r="AS35" s="606"/>
      <c r="AT35" s="606"/>
      <c r="AU35" s="607"/>
      <c r="AV35" s="161"/>
      <c r="AW35" s="161"/>
      <c r="AX35" s="161"/>
      <c r="AY35" s="161"/>
      <c r="AZ35" s="262"/>
      <c r="BA35" s="262"/>
      <c r="BB35" s="262"/>
      <c r="BC35" s="262"/>
      <c r="BD35" s="262"/>
      <c r="BE35" s="262"/>
      <c r="BF35" s="262"/>
      <c r="BG35" s="262"/>
      <c r="BH35" s="263"/>
      <c r="BI35" s="263"/>
      <c r="BJ35" s="161"/>
      <c r="BK35" s="161"/>
      <c r="BL35" s="161"/>
      <c r="BM35" s="161"/>
      <c r="BN35" s="161"/>
      <c r="BO35" s="266"/>
      <c r="BP35" s="267"/>
      <c r="BQ35" s="268"/>
      <c r="BR35" s="219"/>
      <c r="BS35" s="268"/>
      <c r="BT35" s="219"/>
      <c r="BU35" s="268"/>
      <c r="BV35" s="219"/>
      <c r="BW35" s="268"/>
      <c r="BX35" s="219"/>
      <c r="BY35" s="268"/>
      <c r="BZ35" s="269"/>
      <c r="CA35" s="161"/>
      <c r="CB35" s="161"/>
      <c r="CC35" s="161"/>
      <c r="CD35" s="161"/>
      <c r="CE35" s="161"/>
      <c r="CF35" s="161"/>
      <c r="CG35" s="232"/>
      <c r="CI35" s="176">
        <f>CI34+1</f>
        <v>43937</v>
      </c>
      <c r="CJ35" s="177">
        <f t="shared" si="6"/>
        <v>43937</v>
      </c>
      <c r="CK35" s="167" t="str">
        <f>IF($AL$21=$CE$25,$CF$25,IF($AL$21=$CE$26,$CF$26,IF($AL$21=$CE$27,$CF$27,IF($AL$21=$CE$28,$CF$28,""))))</f>
        <v>19h à 7h</v>
      </c>
      <c r="CL35" s="167" t="str">
        <f>IF($AL$22=$CE$25,$CF$25,IF($AL$22=$CE$26,$CF$26,IF($AL$22=$CE$27,$CF$27,IF($AL$22=$CE$28,$CF$28,""))))</f>
        <v>19h à 7h</v>
      </c>
      <c r="CM35" s="167" t="str">
        <f>IF($AL$24=$CE$25,$CF$25,IF($AL$24=$CE$26,$CF$26,IF($AL$24=$CE$27,$CF$27,IF($AL$24=$CE$28,$CF$28,""))))</f>
        <v>OFF</v>
      </c>
      <c r="CN35" s="167" t="str">
        <f>IF($AL$25=$CE$25,$CF$25,IF($AL$25=$CE$26,$CF$26,IF($AL$25=$CE$27,$CF$27,IF($AL$25=$CE$28,$CF$28,""))))</f>
        <v>OFF</v>
      </c>
      <c r="CO35" s="167" t="str">
        <f>IF($AL$27=$CE$25,$CF$25,IF($AL$27=$CE$26,$CF$26,IF($AL$27=$CE$27,$CF$27,IF($AL$27=$CE$28,$CF$28,""))))</f>
        <v>7h à 19h</v>
      </c>
      <c r="CP35" s="167" t="str">
        <f>IF($AL$28=$CE$25,$CF$25,IF($AL$28=$CE$26,$CF$26,IF($AL$28=$CE$27,$CF$27,IF($AL$28=$CE$28,$CF$28,""))))</f>
        <v>7h à 19h</v>
      </c>
      <c r="CQ35" s="167" t="str">
        <f>IF($AL$30=$CE$25,$CF$25,IF($AL$30=$CE$26,$CF$26,IF($AL$30=$CE$27,$CF$27,IF($AL$30=$CE$28,$CF$28,""))))</f>
        <v>OFF</v>
      </c>
      <c r="CR35" s="167" t="str">
        <f>IF($AL$31=$CE$25,$CF$25,IF($AL$31=$CE$26,$CF$26,IF($AL$31=$CE$27,$CF$27,IF($AL$31=$CE$28,$CF$28,""))))</f>
        <v>OFF</v>
      </c>
    </row>
    <row r="36" spans="1:96" x14ac:dyDescent="0.15">
      <c r="A36" s="609" t="s">
        <v>165</v>
      </c>
      <c r="B36" s="610"/>
      <c r="C36" s="611"/>
      <c r="D36" s="602" t="s">
        <v>105</v>
      </c>
      <c r="E36" s="603"/>
      <c r="F36" s="603"/>
      <c r="G36" s="603"/>
      <c r="H36" s="604"/>
      <c r="I36" s="599">
        <f t="shared" si="27"/>
        <v>0</v>
      </c>
      <c r="J36" s="600"/>
      <c r="K36" s="600"/>
      <c r="L36" s="601"/>
      <c r="M36" s="599" t="str">
        <f t="shared" si="28"/>
        <v>418 618-0506</v>
      </c>
      <c r="N36" s="600"/>
      <c r="O36" s="600"/>
      <c r="P36" s="601"/>
      <c r="Q36" s="161"/>
      <c r="R36" s="161"/>
      <c r="S36" s="261"/>
      <c r="T36" s="608" t="s">
        <v>95</v>
      </c>
      <c r="U36" s="608"/>
      <c r="V36" s="608"/>
      <c r="W36" s="608"/>
      <c r="X36" s="608"/>
      <c r="Y36" s="599" t="str">
        <f t="shared" si="23"/>
        <v>418 275-3645</v>
      </c>
      <c r="Z36" s="600"/>
      <c r="AA36" s="600"/>
      <c r="AB36" s="601"/>
      <c r="AC36" s="599" t="str">
        <f t="shared" si="24"/>
        <v>418 671-8894</v>
      </c>
      <c r="AD36" s="600"/>
      <c r="AE36" s="600"/>
      <c r="AF36" s="601"/>
      <c r="AG36" s="161"/>
      <c r="AH36" s="602" t="s">
        <v>136</v>
      </c>
      <c r="AI36" s="603"/>
      <c r="AJ36" s="603"/>
      <c r="AK36" s="603"/>
      <c r="AL36" s="603"/>
      <c r="AM36" s="604"/>
      <c r="AN36" s="605">
        <f t="shared" si="25"/>
        <v>0</v>
      </c>
      <c r="AO36" s="606"/>
      <c r="AP36" s="606"/>
      <c r="AQ36" s="607"/>
      <c r="AR36" s="605" t="str">
        <f t="shared" si="26"/>
        <v>418 480-7562</v>
      </c>
      <c r="AS36" s="606"/>
      <c r="AT36" s="606"/>
      <c r="AU36" s="607"/>
      <c r="AV36" s="161"/>
      <c r="AW36" s="161"/>
      <c r="AX36" s="161"/>
      <c r="AY36" s="161"/>
      <c r="AZ36" s="262"/>
      <c r="BA36" s="262"/>
      <c r="BB36" s="262"/>
      <c r="BC36" s="262"/>
      <c r="BD36" s="262"/>
      <c r="BE36" s="262"/>
      <c r="BF36" s="262"/>
      <c r="BG36" s="262"/>
      <c r="BH36" s="263"/>
      <c r="BI36" s="263"/>
      <c r="BJ36" s="161"/>
      <c r="BK36" s="161"/>
      <c r="BL36" s="161"/>
      <c r="BM36" s="161"/>
      <c r="BN36" s="161"/>
      <c r="BO36" s="270"/>
      <c r="BP36" s="271">
        <f>SUM(BO37:BO39)</f>
        <v>152</v>
      </c>
      <c r="BQ36" s="272"/>
      <c r="BR36" s="271">
        <f>SUM(BQ37:BQ39)</f>
        <v>168</v>
      </c>
      <c r="BS36" s="272"/>
      <c r="BT36" s="271">
        <f>SUM(BS37:BS39)</f>
        <v>176</v>
      </c>
      <c r="BU36" s="272"/>
      <c r="BV36" s="271">
        <f>SUM(BU37:BU39)</f>
        <v>204</v>
      </c>
      <c r="BW36" s="272"/>
      <c r="BX36" s="271">
        <f>SUM(BW37:BW39)</f>
        <v>176</v>
      </c>
      <c r="BY36" s="272"/>
      <c r="BZ36" s="273">
        <f>SUM(BY37:BY39)</f>
        <v>168</v>
      </c>
      <c r="CA36" s="161"/>
      <c r="CB36" s="161"/>
      <c r="CC36" s="161"/>
      <c r="CD36" s="161"/>
      <c r="CE36" s="161"/>
      <c r="CF36" s="161"/>
      <c r="CG36" s="232"/>
      <c r="CI36" s="176">
        <f t="shared" si="11"/>
        <v>43938</v>
      </c>
      <c r="CJ36" s="177">
        <f t="shared" si="6"/>
        <v>43938</v>
      </c>
      <c r="CK36" s="167" t="str">
        <f>IF($AM$21=$CE$25,$CF$25,IF($AM$21=$CE$26,$CF$26,IF($AM$21=$CE$27,$CF$27,IF($AM$21=$CE$28,$CF$28,""))))</f>
        <v>19h à 7h</v>
      </c>
      <c r="CL36" s="167" t="str">
        <f>IF($AM$22=$CE$25,$CF$25,IF($AM$22=$CE$26,$CF$26,IF($AM$22=$CE$27,$CF$27,IF($AM$22=$CE$28,$CF$28,""))))</f>
        <v>19h à 7h</v>
      </c>
      <c r="CM36" s="167" t="str">
        <f>IF($AM$24=$CE$25,$CF$25,IF($AM$24=$CE$26,$CF$26,IF($AM$24=$CE$27,$CF$27,IF($AM$24=$CE$28,$CF$28,""))))</f>
        <v>OFF</v>
      </c>
      <c r="CN36" s="167" t="str">
        <f>IF($AM$25=$CE$25,$CF$25,IF($AM$25=$CE$26,$CF$26,IF($AM$25=$CE$27,$CF$27,IF($AM$25=$CE$28,$CF$28,""))))</f>
        <v>OFF</v>
      </c>
      <c r="CO36" s="167" t="str">
        <f>IF($AM$27=$CE$25,$CF$25,IF($AM$27=$CE$26,$CF$26,IF($AM$27=$CE$27,$CF$27,IF($AM$27=$CE$28,$CF$28,""))))</f>
        <v>7h à 19h</v>
      </c>
      <c r="CP36" s="167" t="str">
        <f>IF($AM$28=$CE$25,$CF$25,IF($AM$28=$CE$26,$CF$26,IF($AM$28=$CE$27,$CF$27,IF($AM$28=$CE$28,$CF$28,""))))</f>
        <v>7h à 19h</v>
      </c>
      <c r="CQ36" s="167" t="str">
        <f>IF($AM$30=$CE$25,$CF$25,IF($AM$30=$CE$26,$CF$26,IF($AM$30=$CE$27,$CF$27,IF($AM$30=$CE$28,$CF$28,""))))</f>
        <v>OFF</v>
      </c>
      <c r="CR36" s="167" t="str">
        <f>IF($AM$31=$CE$25,$CF$25,IF($AM$31=$CE$26,$CF$26,IF($AM$31=$CE$27,$CF$27,IF($AM$31=$CE$28,$CF$28,""))))</f>
        <v>OFF</v>
      </c>
    </row>
    <row r="37" spans="1:96" ht="13.5" thickBot="1" x14ac:dyDescent="0.2">
      <c r="A37" s="609" t="s">
        <v>166</v>
      </c>
      <c r="B37" s="610"/>
      <c r="C37" s="611"/>
      <c r="D37" s="602" t="s">
        <v>150</v>
      </c>
      <c r="E37" s="603"/>
      <c r="F37" s="603"/>
      <c r="G37" s="603"/>
      <c r="H37" s="604"/>
      <c r="I37" s="599">
        <f t="shared" si="27"/>
        <v>0</v>
      </c>
      <c r="J37" s="600"/>
      <c r="K37" s="600"/>
      <c r="L37" s="601"/>
      <c r="M37" s="599" t="str">
        <f t="shared" si="28"/>
        <v>418 618-6001</v>
      </c>
      <c r="N37" s="600"/>
      <c r="O37" s="600"/>
      <c r="P37" s="601"/>
      <c r="Q37" s="161"/>
      <c r="R37" s="161"/>
      <c r="S37" s="261"/>
      <c r="T37" s="612" t="s">
        <v>109</v>
      </c>
      <c r="U37" s="612"/>
      <c r="V37" s="612"/>
      <c r="W37" s="612"/>
      <c r="X37" s="612"/>
      <c r="Y37" s="599">
        <f t="shared" si="23"/>
        <v>0</v>
      </c>
      <c r="Z37" s="600"/>
      <c r="AA37" s="600"/>
      <c r="AB37" s="601"/>
      <c r="AC37" s="599" t="str">
        <f t="shared" si="24"/>
        <v>418 637-9211</v>
      </c>
      <c r="AD37" s="600"/>
      <c r="AE37" s="600"/>
      <c r="AF37" s="601"/>
      <c r="AG37" s="161"/>
      <c r="AH37" s="602" t="s">
        <v>141</v>
      </c>
      <c r="AI37" s="603"/>
      <c r="AJ37" s="603"/>
      <c r="AK37" s="603"/>
      <c r="AL37" s="603"/>
      <c r="AM37" s="604"/>
      <c r="AN37" s="605">
        <f t="shared" si="25"/>
        <v>0</v>
      </c>
      <c r="AO37" s="606"/>
      <c r="AP37" s="606"/>
      <c r="AQ37" s="607"/>
      <c r="AR37" s="605" t="str">
        <f t="shared" si="26"/>
        <v>418 630-1834</v>
      </c>
      <c r="AS37" s="606"/>
      <c r="AT37" s="606"/>
      <c r="AU37" s="607"/>
      <c r="AV37" s="161"/>
      <c r="AW37" s="161"/>
      <c r="AX37" s="161"/>
      <c r="AY37" s="161"/>
      <c r="AZ37" s="262"/>
      <c r="BA37" s="262"/>
      <c r="BB37" s="262"/>
      <c r="BC37" s="262"/>
      <c r="BD37" s="262"/>
      <c r="BE37" s="262"/>
      <c r="BF37" s="262"/>
      <c r="BG37" s="262"/>
      <c r="BH37" s="263"/>
      <c r="BI37" s="263"/>
      <c r="BJ37" s="161"/>
      <c r="BK37" s="161"/>
      <c r="BL37" s="161"/>
      <c r="BM37" s="161"/>
      <c r="BN37" s="161"/>
      <c r="BO37" s="274">
        <f>BP37*$H41</f>
        <v>60</v>
      </c>
      <c r="BP37" s="275">
        <f>COUNTIF(BP$4:BP$34,$E$41)</f>
        <v>5</v>
      </c>
      <c r="BQ37" s="275">
        <f>BR37*$H41</f>
        <v>84</v>
      </c>
      <c r="BR37" s="275">
        <f>COUNTIF(BR$4:BR$34,$E$41)</f>
        <v>7</v>
      </c>
      <c r="BS37" s="275">
        <f>BT37*$H41</f>
        <v>60</v>
      </c>
      <c r="BT37" s="275">
        <f>COUNTIF(BT$4:BT$34,$E$41)</f>
        <v>5</v>
      </c>
      <c r="BU37" s="275">
        <f>BV37*$H41</f>
        <v>84</v>
      </c>
      <c r="BV37" s="275">
        <f>COUNTIF(BV$4:BV$34,$E$41)</f>
        <v>7</v>
      </c>
      <c r="BW37" s="275">
        <f>BX37*$H41</f>
        <v>60</v>
      </c>
      <c r="BX37" s="275">
        <f>COUNTIF(BX$4:BX$34,$E$41)</f>
        <v>5</v>
      </c>
      <c r="BY37" s="275">
        <f>BZ37*$H41</f>
        <v>84</v>
      </c>
      <c r="BZ37" s="276">
        <f>COUNTIF(BZ$4:BZ$34,$E$41)</f>
        <v>7</v>
      </c>
      <c r="CA37" s="161"/>
      <c r="CB37" s="161"/>
      <c r="CC37" s="161"/>
      <c r="CD37" s="161"/>
      <c r="CE37" s="161"/>
      <c r="CF37" s="161"/>
      <c r="CG37" s="161"/>
      <c r="CI37" s="176">
        <f t="shared" si="11"/>
        <v>43939</v>
      </c>
      <c r="CJ37" s="177">
        <f t="shared" si="6"/>
        <v>43939</v>
      </c>
      <c r="CK37" s="167" t="str">
        <f>IF($AN$21=$CE$25,$CF$25,IF($AN$21=$CE$26,$CF$26,IF($AN$21=$CE$27,$CF$27,IF($AN$21=$CE$28,$CF$28,""))))</f>
        <v>19h à 7h</v>
      </c>
      <c r="CL37" s="167" t="str">
        <f>IF($AN$22=$CE$25,$CF$25,IF($AN$22=$CE$26,$CF$26,IF($AN$22=$CE$27,$CF$27,IF($AN$22=$CE$28,$CF$28,""))))</f>
        <v>19h à 7h</v>
      </c>
      <c r="CM37" s="167" t="str">
        <f>IF($AN$24=$CE$25,$CF$25,IF($AN$24=$CE$26,$CF$26,IF($AN$24=$CE$27,$CF$27,IF($AN$24=$CE$28,$CF$28,""))))</f>
        <v>OFF</v>
      </c>
      <c r="CN37" s="167" t="str">
        <f>IF($AN$25=$CE$25,$CF$25,IF($AN$25=$CE$26,$CF$26,IF($AN$25=$CE$27,$CF$27,IF($AN$25=$CE$28,$CF$28,""))))</f>
        <v>OFF</v>
      </c>
      <c r="CO37" s="167" t="str">
        <f>IF($AN$27=$CE$25,$CF$25,IF($AN$27=$CE$26,$CF$26,IF($AN$27=$CE$27,$CF$27,IF($AN$27=$CE$28,$CF$28,""))))</f>
        <v>7h à 19h</v>
      </c>
      <c r="CP37" s="167" t="str">
        <f>IF($AN$28=$CE$25,$CF$25,IF($AN$28=$CE$26,$CF$26,IF($AN$28=$CE$27,$CF$27,IF($AN$28=$CE$28,$CF$28,""))))</f>
        <v>7h à 19h</v>
      </c>
      <c r="CQ37" s="167" t="str">
        <f>IF($AN$30=$CE$25,$CF$25,IF($AN$30=$CE$26,$CF$26,IF($AN$30=$CE$27,$CF$27,IF($AN$30=$CE$28,$CF$28,""))))</f>
        <v>OFF</v>
      </c>
      <c r="CR37" s="167" t="str">
        <f>IF($AN$31=$CE$25,$CF$25,IF($AN$31=$CE$26,$CF$26,IF($AN$31=$CE$27,$CF$27,IF($AN$31=$CE$28,$CF$28,""))))</f>
        <v>OFF</v>
      </c>
    </row>
    <row r="38" spans="1:96" ht="13.5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161"/>
      <c r="R38" s="161"/>
      <c r="S38" s="277"/>
      <c r="T38" s="608" t="s">
        <v>113</v>
      </c>
      <c r="U38" s="608"/>
      <c r="V38" s="608"/>
      <c r="W38" s="608"/>
      <c r="X38" s="608"/>
      <c r="Y38" s="599">
        <f t="shared" si="23"/>
        <v>0</v>
      </c>
      <c r="Z38" s="600"/>
      <c r="AA38" s="600"/>
      <c r="AB38" s="601"/>
      <c r="AC38" s="599" t="str">
        <f t="shared" si="24"/>
        <v>418 637-2390</v>
      </c>
      <c r="AD38" s="600"/>
      <c r="AE38" s="600"/>
      <c r="AF38" s="601"/>
      <c r="AG38" s="161"/>
      <c r="AH38" s="602" t="s">
        <v>145</v>
      </c>
      <c r="AI38" s="603"/>
      <c r="AJ38" s="603"/>
      <c r="AK38" s="603"/>
      <c r="AL38" s="603"/>
      <c r="AM38" s="604"/>
      <c r="AN38" s="605">
        <f t="shared" si="25"/>
        <v>0</v>
      </c>
      <c r="AO38" s="606"/>
      <c r="AP38" s="606"/>
      <c r="AQ38" s="607"/>
      <c r="AR38" s="605" t="str">
        <f t="shared" si="26"/>
        <v>581 882-6066</v>
      </c>
      <c r="AS38" s="606"/>
      <c r="AT38" s="606"/>
      <c r="AU38" s="607"/>
      <c r="AV38" s="161"/>
      <c r="AW38" s="161"/>
      <c r="AX38" s="161"/>
      <c r="AY38" s="161"/>
      <c r="AZ38" s="262"/>
      <c r="BA38" s="262"/>
      <c r="BB38" s="278"/>
      <c r="BC38" s="278"/>
      <c r="BD38" s="278"/>
      <c r="BE38" s="262"/>
      <c r="BF38" s="262"/>
      <c r="BG38" s="262"/>
      <c r="BH38" s="263"/>
      <c r="BI38" s="263"/>
      <c r="BJ38" s="161"/>
      <c r="BK38" s="161"/>
      <c r="BL38" s="161"/>
      <c r="BM38" s="161"/>
      <c r="BN38" s="161"/>
      <c r="BO38" s="279">
        <f>BP38*$H42</f>
        <v>84</v>
      </c>
      <c r="BP38" s="279">
        <f>COUNTIF(BP$4:BP$34,$E$42)</f>
        <v>7</v>
      </c>
      <c r="BQ38" s="279">
        <f>BR38*$H42</f>
        <v>84</v>
      </c>
      <c r="BR38" s="279">
        <f>COUNTIF(BR$4:BR$34,$E$42)</f>
        <v>7</v>
      </c>
      <c r="BS38" s="279">
        <f>BT38*$H42</f>
        <v>108</v>
      </c>
      <c r="BT38" s="279">
        <f>COUNTIF(BT$4:BT$34,$E$42)</f>
        <v>9</v>
      </c>
      <c r="BU38" s="279">
        <f>BV38*$H42</f>
        <v>120</v>
      </c>
      <c r="BV38" s="279">
        <f>COUNTIF(BV$4:BV$34,$E$42)</f>
        <v>10</v>
      </c>
      <c r="BW38" s="279">
        <f>BX38*$H42</f>
        <v>108</v>
      </c>
      <c r="BX38" s="279">
        <f>COUNTIF(BX$4:BX$34,$E$42)</f>
        <v>9</v>
      </c>
      <c r="BY38" s="279">
        <f>BZ38*$H42</f>
        <v>84</v>
      </c>
      <c r="BZ38" s="279">
        <f>COUNTIF(BZ$4:BZ$34,$E$42)</f>
        <v>7</v>
      </c>
      <c r="CA38" s="161"/>
      <c r="CB38" s="161"/>
      <c r="CC38" s="161"/>
      <c r="CD38" s="161"/>
      <c r="CE38" s="161"/>
      <c r="CF38" s="161"/>
      <c r="CG38" s="161"/>
      <c r="CI38" s="176">
        <f>CI37+1</f>
        <v>43940</v>
      </c>
      <c r="CJ38" s="177">
        <f t="shared" si="6"/>
        <v>43940</v>
      </c>
      <c r="CK38" s="167" t="str">
        <f>IF($AO$21=$CE$25,$CF$25,IF($AO$21=$CE$26,$CF$26,IF($AO$21=$CE$27,$CF$27,IF($AO$21=$CE$28,$CF$28,""))))</f>
        <v>19h à 7h</v>
      </c>
      <c r="CL38" s="167" t="str">
        <f>IF($AO$22=$CE$25,$CF$25,IF($AO$22=$CE$26,$CF$26,IF($AO$22=$CE$27,$CF$27,IF($AO$22=$CE$28,$CF$28,""))))</f>
        <v>19h à 7h</v>
      </c>
      <c r="CM38" s="167" t="str">
        <f>IF($AO$24=$CE$25,$CF$25,IF($AO$24=$CE$26,$CF$26,IF($AO$24=$CE$27,$CF$27,IF($AO$24=$CE$28,$CF$28,""))))</f>
        <v>OFF</v>
      </c>
      <c r="CN38" s="167" t="str">
        <f>IF($AO$25=$CE$25,$CF$25,IF($AO$25=$CE$26,$CF$26,IF($AO$25=$CE$27,$CF$27,IF($AO$25=$CE$28,$CF$28,""))))</f>
        <v>OFF</v>
      </c>
      <c r="CO38" s="167" t="str">
        <f>IF($AO$27=$CE$25,$CF$25,IF($AO$27=$CE$26,$CF$26,IF($AO$27=$CE$27,$CF$27,IF($AO$27=$CE$28,$CF$28,""))))</f>
        <v>7h à 19h</v>
      </c>
      <c r="CP38" s="167" t="str">
        <f>IF($AO$28=$CE$25,$CF$25,IF($AO$28=$CE$26,$CF$26,IF($AO$28=$CE$27,$CF$27,IF($AO$28=$CE$28,$CF$28,""))))</f>
        <v>7h à 19h</v>
      </c>
      <c r="CQ38" s="167" t="str">
        <f>IF($AO$30=$CE$25,$CF$25,IF($AO$30=$CE$26,$CF$26,IF($AO$30=$CE$27,$CF$27,IF($AO$30=$CE$28,$CF$28,""))))</f>
        <v>OFF</v>
      </c>
      <c r="CR38" s="167" t="str">
        <f>IF($AO$31=$CE$25,$CF$25,IF($AO$31=$CE$26,$CF$26,IF($AO$31=$CE$27,$CF$27,IF($AO$31=$CE$28,$CF$28,""))))</f>
        <v>OFF</v>
      </c>
    </row>
    <row r="39" spans="1:96" ht="13.5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277"/>
      <c r="R39" s="277"/>
      <c r="S39" s="277"/>
      <c r="T39" s="608" t="s">
        <v>127</v>
      </c>
      <c r="U39" s="608"/>
      <c r="V39" s="608"/>
      <c r="W39" s="608"/>
      <c r="X39" s="608"/>
      <c r="Y39" s="599" t="str">
        <f t="shared" si="23"/>
        <v>418 275-7374</v>
      </c>
      <c r="Z39" s="600"/>
      <c r="AA39" s="600"/>
      <c r="AB39" s="601"/>
      <c r="AC39" s="599" t="str">
        <f t="shared" si="24"/>
        <v>418 637-2056</v>
      </c>
      <c r="AD39" s="600"/>
      <c r="AE39" s="600"/>
      <c r="AF39" s="601"/>
      <c r="AH39" s="602" t="s">
        <v>173</v>
      </c>
      <c r="AI39" s="603"/>
      <c r="AJ39" s="603"/>
      <c r="AK39" s="603"/>
      <c r="AL39" s="603"/>
      <c r="AM39" s="604"/>
      <c r="AN39" s="605">
        <f t="shared" si="25"/>
        <v>0</v>
      </c>
      <c r="AO39" s="606"/>
      <c r="AP39" s="606"/>
      <c r="AQ39" s="607"/>
      <c r="AR39" s="605">
        <f t="shared" si="26"/>
        <v>0</v>
      </c>
      <c r="AS39" s="606"/>
      <c r="AT39" s="606"/>
      <c r="AU39" s="607"/>
      <c r="AV39" s="161"/>
      <c r="AW39" s="161"/>
      <c r="AX39" s="161"/>
      <c r="AY39" s="161"/>
      <c r="AZ39" s="262"/>
      <c r="BA39" s="262"/>
      <c r="BB39" s="262"/>
      <c r="BC39" s="262"/>
      <c r="BD39" s="262"/>
      <c r="BE39" s="262"/>
      <c r="BF39" s="262"/>
      <c r="BG39" s="262"/>
      <c r="BH39" s="263"/>
      <c r="BI39" s="263"/>
      <c r="BJ39" s="161"/>
      <c r="BK39" s="161"/>
      <c r="BL39" s="161"/>
      <c r="BM39" s="161"/>
      <c r="BN39" s="161"/>
      <c r="BO39" s="279">
        <f>BP39*$H43</f>
        <v>8</v>
      </c>
      <c r="BP39" s="279">
        <f>COUNTIF(BP$4:BP$34,$E$43)</f>
        <v>1</v>
      </c>
      <c r="BQ39" s="279">
        <f>BR39*$H43</f>
        <v>0</v>
      </c>
      <c r="BR39" s="279">
        <f>COUNTIF(BR$4:BR$34,$E$43)</f>
        <v>0</v>
      </c>
      <c r="BS39" s="279">
        <f>BT39*$H43</f>
        <v>8</v>
      </c>
      <c r="BT39" s="279">
        <f>COUNTIF(BT$4:BT$34,$E$43)</f>
        <v>1</v>
      </c>
      <c r="BU39" s="279">
        <f>BV39*$H43</f>
        <v>0</v>
      </c>
      <c r="BV39" s="279">
        <f>COUNTIF(BV$4:BV$34,$E$43)</f>
        <v>0</v>
      </c>
      <c r="BW39" s="279">
        <f>BX39*$H43</f>
        <v>8</v>
      </c>
      <c r="BX39" s="279">
        <f>COUNTIF(BX$4:BX$34,$E$43)</f>
        <v>1</v>
      </c>
      <c r="BY39" s="279">
        <f>BZ39*$H43</f>
        <v>0</v>
      </c>
      <c r="BZ39" s="279">
        <f>COUNTIF(BZ$4:BZ$34,$E$43)</f>
        <v>0</v>
      </c>
      <c r="CA39" s="161"/>
      <c r="CB39" s="161"/>
      <c r="CC39" s="161"/>
      <c r="CD39" s="161"/>
      <c r="CE39" s="161"/>
      <c r="CF39" s="161"/>
      <c r="CG39" s="161"/>
      <c r="CI39" s="176">
        <f t="shared" si="11"/>
        <v>43941</v>
      </c>
      <c r="CJ39" s="177">
        <f t="shared" si="6"/>
        <v>43941</v>
      </c>
      <c r="CK39" s="167" t="str">
        <f>IF($AP$21=$CE$25,$CF$25,IF($AP$21=$CE$26,$CF$26,IF($AP$21=$CE$27,$CF$27,IF($AP$21=$CE$28,$CF$28,""))))</f>
        <v>19h à 7h</v>
      </c>
      <c r="CL39" s="167" t="str">
        <f>IF($AP$22=$CE$25,$CF$25,IF($AP$22=$CE$26,$CF$26,IF($AP$22=$CE$27,$CF$27,IF($AP$22=$CE$28,$CF$28,""))))</f>
        <v>19h à 7h</v>
      </c>
      <c r="CM39" s="167" t="str">
        <f>IF($AP$24=$CE$25,$CF$25,IF($AP$24=$CE$26,$CF$26,IF($AP$24=$CE$27,$CF$27,IF($AP$24=$CE$28,$CF$28,""))))</f>
        <v>OFF</v>
      </c>
      <c r="CN39" s="167" t="str">
        <f>IF($AP$25=$CE$25,$CF$25,IF($AP$25=$CE$26,$CF$26,IF($AP$25=$CE$27,$CF$27,IF($AP$25=$CE$28,$CF$28,""))))</f>
        <v>OFF</v>
      </c>
      <c r="CO39" s="167" t="str">
        <f>IF($AP$27=$CE$25,$CF$25,IF($AP$27=$CE$26,$CF$26,IF($AP$27=$CE$27,$CF$27,IF($AP$27=$CE$28,$CF$28,""))))</f>
        <v>7h à 19h</v>
      </c>
      <c r="CP39" s="167" t="str">
        <f>IF($AP$28=$CE$25,$CF$25,IF($AP$28=$CE$26,$CF$26,IF($AP$28=$CE$27,$CF$27,IF($AP$28=$CE$28,$CF$28,""))))</f>
        <v>7h à 19h</v>
      </c>
      <c r="CQ39" s="167" t="str">
        <f>IF($AP$30=$CE$25,$CF$25,IF($AP$30=$CE$26,$CF$26,IF($AP$30=$CE$27,$CF$27,IF($AP$30=$CE$28,$CF$28,""))))</f>
        <v>OFF</v>
      </c>
      <c r="CR39" s="167" t="str">
        <f>IF($AP$31=$CE$25,$CF$25,IF($AP$31=$CE$26,$CF$26,IF($AP$31=$CE$27,$CF$27,IF($AP$31=$CE$28,$CF$28,""))))</f>
        <v>OFF</v>
      </c>
    </row>
    <row r="40" spans="1:96" x14ac:dyDescent="0.2">
      <c r="A40" s="280" t="s">
        <v>167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277"/>
      <c r="R40" s="277"/>
      <c r="S40" s="277"/>
      <c r="T40" s="598"/>
      <c r="U40" s="598"/>
      <c r="V40" s="598"/>
      <c r="W40" s="598"/>
      <c r="X40" s="598"/>
      <c r="Y40" s="599" t="str">
        <f t="shared" si="23"/>
        <v/>
      </c>
      <c r="Z40" s="600"/>
      <c r="AA40" s="600"/>
      <c r="AB40" s="601"/>
      <c r="AC40" s="599" t="str">
        <f t="shared" si="24"/>
        <v/>
      </c>
      <c r="AD40" s="600"/>
      <c r="AE40" s="600"/>
      <c r="AF40" s="601"/>
      <c r="AG40"/>
      <c r="AH40" s="602" t="s">
        <v>148</v>
      </c>
      <c r="AI40" s="603"/>
      <c r="AJ40" s="603"/>
      <c r="AK40" s="603"/>
      <c r="AL40" s="603"/>
      <c r="AM40" s="604"/>
      <c r="AN40" s="605">
        <f t="shared" si="25"/>
        <v>0</v>
      </c>
      <c r="AO40" s="606"/>
      <c r="AP40" s="606"/>
      <c r="AQ40" s="607"/>
      <c r="AR40" s="605">
        <f t="shared" si="26"/>
        <v>0</v>
      </c>
      <c r="AS40" s="606"/>
      <c r="AT40" s="606"/>
      <c r="AU40" s="607"/>
      <c r="AV40" s="161"/>
      <c r="AW40" s="161"/>
      <c r="AX40" s="161"/>
      <c r="AY40" s="161"/>
      <c r="AZ40" s="262"/>
      <c r="BA40" s="262"/>
      <c r="BB40" s="262"/>
      <c r="BC40" s="262"/>
      <c r="BD40" s="262"/>
      <c r="BE40" s="262"/>
      <c r="BF40" s="262"/>
      <c r="BG40" s="262"/>
      <c r="BH40" s="263"/>
      <c r="BI40" s="263"/>
      <c r="BJ40" s="161"/>
      <c r="BK40" s="161"/>
      <c r="BL40" s="161"/>
      <c r="BM40" s="161"/>
      <c r="BN40" s="161"/>
      <c r="CA40" s="161"/>
      <c r="CB40" s="161"/>
      <c r="CC40" s="161"/>
      <c r="CD40" s="161"/>
      <c r="CE40" s="161"/>
      <c r="CF40" s="161"/>
      <c r="CG40" s="161"/>
      <c r="CI40" s="176">
        <f>CI39+1</f>
        <v>43942</v>
      </c>
      <c r="CJ40" s="177">
        <f t="shared" si="6"/>
        <v>43942</v>
      </c>
      <c r="CK40" s="167" t="str">
        <f>IF($AQ$21=$CE$25,$CF$25,IF($AQ$21=$CE$26,$CF$26,IF($AQ$21=$CE$27,$CF$27,IF($AQ$21=$CE$28,$CF$28,""))))</f>
        <v>19h à 7h</v>
      </c>
      <c r="CL40" s="167" t="str">
        <f>IF($AQ$22=$CE$25,$CF$25,IF($AQ$22=$CE$26,$CF$26,IF($AQ$22=$CE$27,$CF$27,IF($AQ$22=$CE$28,$CF$28,""))))</f>
        <v>19h à 7h</v>
      </c>
      <c r="CM40" s="167" t="str">
        <f>IF($AQ$24=$CE$25,$CF$25,IF($AQ$24=$CE$26,$CF$26,IF($AQ$24=$CE$27,$CF$27,IF($AQ$24=$CE$28,$CF$28,""))))</f>
        <v>OFF</v>
      </c>
      <c r="CN40" s="167" t="str">
        <f>IF($AQ$25=$CE$25,$CF$25,IF($AQ$25=$CE$26,$CF$26,IF($AQ$25=$CE$27,$CF$27,IF($AQ$25=$CE$28,$CF$28,""))))</f>
        <v>OFF</v>
      </c>
      <c r="CO40" s="167" t="str">
        <f>IF($AQ$27=$CE$25,$CF$25,IF($AQ$27=$CE$26,$CF$26,IF($AQ$27=$CE$27,$CF$27,IF($AQ$27=$CE$28,$CF$28,""))))</f>
        <v>7h à 15h</v>
      </c>
      <c r="CP40" s="167" t="str">
        <f>IF($AQ$28=$CE$25,$CF$25,IF($AQ$28=$CE$26,$CF$26,IF($AQ$28=$CE$27,$CF$27,IF($AQ$28=$CE$28,$CF$28,""))))</f>
        <v>7h à 19h</v>
      </c>
      <c r="CQ40" s="167" t="str">
        <f>IF($AQ$30=$CE$25,$CF$25,IF($AQ$30=$CE$26,$CF$26,IF($AQ$30=$CE$27,$CF$27,IF($AQ$30=$CE$28,$CF$28,""))))</f>
        <v>OFF</v>
      </c>
      <c r="CR40" s="167" t="str">
        <f>IF($AQ$31=$CE$25,$CF$25,IF($AQ$31=$CE$26,$CF$26,IF($AQ$31=$CE$27,$CF$27,IF($AQ$31=$CE$28,$CF$28,""))))</f>
        <v>OFF</v>
      </c>
    </row>
    <row r="41" spans="1:96" ht="13.5" x14ac:dyDescent="0.15">
      <c r="A41" s="333" t="s">
        <v>168</v>
      </c>
      <c r="B41" s="334"/>
      <c r="C41" s="335">
        <v>1</v>
      </c>
      <c r="D41" s="336"/>
      <c r="E41" s="337" t="s">
        <v>169</v>
      </c>
      <c r="F41" s="336"/>
      <c r="G41" s="336"/>
      <c r="H41" s="333">
        <v>12</v>
      </c>
      <c r="I41" s="283"/>
      <c r="J41" s="277"/>
      <c r="K41" s="277"/>
      <c r="L41" s="277"/>
      <c r="M41" s="277"/>
      <c r="N41" s="282"/>
      <c r="O41" s="282"/>
      <c r="P41" s="282"/>
      <c r="Q41" s="277"/>
      <c r="R41" s="277"/>
      <c r="S41" s="277"/>
      <c r="T41" s="598"/>
      <c r="U41" s="598"/>
      <c r="V41" s="598"/>
      <c r="W41" s="598"/>
      <c r="X41" s="598"/>
      <c r="Y41" s="599" t="str">
        <f t="shared" si="23"/>
        <v/>
      </c>
      <c r="Z41" s="600"/>
      <c r="AA41" s="600"/>
      <c r="AB41" s="601"/>
      <c r="AC41" s="599" t="str">
        <f t="shared" si="24"/>
        <v/>
      </c>
      <c r="AD41" s="600"/>
      <c r="AE41" s="600"/>
      <c r="AF41" s="601"/>
      <c r="AG41"/>
      <c r="AH41" s="602"/>
      <c r="AI41" s="603"/>
      <c r="AJ41" s="603"/>
      <c r="AK41" s="603"/>
      <c r="AL41" s="603"/>
      <c r="AM41" s="604"/>
      <c r="AN41" s="605" t="str">
        <f t="shared" si="25"/>
        <v/>
      </c>
      <c r="AO41" s="606"/>
      <c r="AP41" s="606"/>
      <c r="AQ41" s="607"/>
      <c r="AR41" s="605" t="str">
        <f t="shared" si="26"/>
        <v/>
      </c>
      <c r="AS41" s="606"/>
      <c r="AT41" s="606"/>
      <c r="AU41" s="607"/>
      <c r="AV41" s="161"/>
      <c r="AW41" s="161"/>
      <c r="AX41" s="161"/>
      <c r="AY41" s="161"/>
      <c r="AZ41" s="262"/>
      <c r="BA41" s="262"/>
      <c r="BB41" s="262"/>
      <c r="BC41" s="262"/>
      <c r="BD41" s="262"/>
      <c r="BE41" s="262"/>
      <c r="BF41" s="262"/>
      <c r="BG41" s="262"/>
      <c r="BH41" s="263"/>
      <c r="BI41" s="263"/>
      <c r="BJ41" s="161"/>
      <c r="BK41" s="161"/>
      <c r="BL41" s="161"/>
      <c r="BM41" s="161"/>
      <c r="BN41" s="161"/>
      <c r="BO41" s="285"/>
      <c r="BP41" s="285"/>
      <c r="BQ41" s="285"/>
      <c r="BR41" s="285"/>
      <c r="BS41" s="285"/>
      <c r="BT41" s="285"/>
      <c r="BU41" s="285"/>
      <c r="BV41" s="285"/>
      <c r="BW41" s="285"/>
      <c r="BX41" s="285"/>
      <c r="BY41" s="285"/>
      <c r="BZ41" s="285"/>
      <c r="CA41" s="161"/>
      <c r="CB41" s="161"/>
      <c r="CC41" s="161"/>
      <c r="CD41" s="161"/>
      <c r="CE41" s="161"/>
      <c r="CF41" s="161"/>
      <c r="CG41" s="161"/>
      <c r="CI41" s="176">
        <f t="shared" si="11"/>
        <v>43943</v>
      </c>
      <c r="CJ41" s="177">
        <f t="shared" si="6"/>
        <v>43943</v>
      </c>
      <c r="CK41" s="167" t="str">
        <f>IF($AR$21=$CE$25,$CF$25,IF($AR$21=$CE$26,$CF$26,IF($AR$21=$CE$27,$CF$27,IF($AR$21=$CE$28,$CF$28,""))))</f>
        <v>19h à 7h</v>
      </c>
      <c r="CL41" s="167" t="str">
        <f>IF($AR$22=$CE$25,$CF$25,IF($AR$22=$CE$26,$CF$26,IF($AR$22=$CE$27,$CF$27,IF($AR$22=$CE$28,$CF$28,""))))</f>
        <v>19h à 7h</v>
      </c>
      <c r="CM41" s="167" t="str">
        <f>IF($AR$24=$CE$25,$CF$25,IF($AR$24=$CE$26,$CF$26,IF($AR$24=$CE$27,$CF$27,IF($AR$24=$CE$28,$CF$28,""))))</f>
        <v>OFF</v>
      </c>
      <c r="CN41" s="167" t="str">
        <f>IF($AR$25=$CE$25,$CF$25,IF($AR$25=$CE$26,$CF$26,IF($AR$25=$CE$27,$CF$27,IF($AR$25=$CE$28,$CF$28,""))))</f>
        <v>OFF</v>
      </c>
      <c r="CO41" s="167" t="str">
        <f>IF($AR$27=$CE$25,$CF$25,IF($AR$27=$CE$26,$CF$26,IF($AR$27=$CE$27,$CF$27,IF($AR$27=$CE$28,$CF$28,""))))</f>
        <v>OFF</v>
      </c>
      <c r="CP41" s="167" t="str">
        <f>IF($AR$28=$CE$25,$CF$25,IF($AR$28=$CE$26,$CF$26,IF($AR$28=$CE$27,$CF$27,IF($AR$28=$CE$28,$CF$28,""))))</f>
        <v>7h à 19h</v>
      </c>
      <c r="CQ41" s="167" t="str">
        <f>IF($AR$30=$CE$25,$CF$25,IF($AR$30=$CE$26,$CF$26,IF($AR$30=$CE$27,$CF$27,IF($AR$30=$CE$28,$CF$28,""))))</f>
        <v>OFF</v>
      </c>
      <c r="CR41" s="167" t="str">
        <f>IF($AR$31=$CE$25,$CF$25,IF($AR$31=$CE$26,$CF$26,IF($AR$31=$CE$27,$CF$27,IF($AR$31=$CE$28,$CF$28,""))))</f>
        <v>OFF</v>
      </c>
    </row>
    <row r="42" spans="1:96" ht="13.5" x14ac:dyDescent="0.15">
      <c r="A42" s="338" t="s">
        <v>168</v>
      </c>
      <c r="B42" s="339"/>
      <c r="C42" s="340">
        <v>2</v>
      </c>
      <c r="D42" s="339"/>
      <c r="E42" s="341" t="s">
        <v>170</v>
      </c>
      <c r="F42" s="339"/>
      <c r="G42" s="339"/>
      <c r="H42" s="338">
        <v>12</v>
      </c>
      <c r="I42" s="283"/>
      <c r="J42" s="277"/>
      <c r="K42" s="277"/>
      <c r="L42" s="277"/>
      <c r="M42" s="277"/>
      <c r="N42" s="282"/>
      <c r="O42" s="282"/>
      <c r="P42" s="282"/>
      <c r="Q42" s="277"/>
      <c r="R42" s="277"/>
      <c r="S42" s="277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 s="161"/>
      <c r="AW42" s="161"/>
      <c r="AX42" s="161"/>
      <c r="AY42" s="161"/>
      <c r="AZ42" s="262"/>
      <c r="BA42" s="262"/>
      <c r="BB42" s="262"/>
      <c r="BC42" s="262"/>
      <c r="BD42" s="262"/>
      <c r="BE42" s="262"/>
      <c r="BF42" s="262"/>
      <c r="BG42" s="262"/>
      <c r="BH42" s="263"/>
      <c r="BI42" s="263"/>
      <c r="BJ42" s="161"/>
      <c r="BK42" s="161"/>
      <c r="BL42" s="161"/>
      <c r="BM42" s="161"/>
      <c r="BN42" s="161"/>
      <c r="BO42" s="285"/>
      <c r="BP42" s="285"/>
      <c r="BQ42" s="285"/>
      <c r="BR42" s="285"/>
      <c r="BS42" s="285"/>
      <c r="BT42" s="285"/>
      <c r="BU42" s="285"/>
      <c r="BV42" s="285"/>
      <c r="BW42" s="285"/>
      <c r="BX42" s="285"/>
      <c r="BY42" s="285"/>
      <c r="BZ42" s="285"/>
      <c r="CA42" s="161"/>
      <c r="CB42" s="161"/>
      <c r="CC42" s="161"/>
      <c r="CD42" s="161"/>
      <c r="CE42" s="161"/>
      <c r="CF42" s="161"/>
      <c r="CG42" s="161"/>
      <c r="CI42" s="176">
        <f t="shared" si="11"/>
        <v>43944</v>
      </c>
      <c r="CJ42" s="177">
        <f t="shared" si="6"/>
        <v>43944</v>
      </c>
      <c r="CK42" s="167" t="str">
        <f>IF($AS$21=$CE$25,$CF$25,IF($AS$21=$CE$26,$CF$26,IF($AS$21=$CE$27,$CF$27,IF($AS$21=$CE$28,$CF$28,""))))</f>
        <v>OFF</v>
      </c>
      <c r="CL42" s="167" t="str">
        <f>IF($AS$22=$CE$25,$CF$25,IF($AS$22=$CE$26,$CF$26,IF($AS$22=$CE$27,$CF$27,IF($AS$22=$CE$28,$CF$28,""))))</f>
        <v>OFF</v>
      </c>
      <c r="CM42" s="167" t="str">
        <f>IF($AS$24=$CE$25,$CF$25,IF($AS$24=$CE$26,$CF$26,IF($AS$24=$CE$27,$CF$27,IF($AS$24=$CE$28,$CF$28,""))))</f>
        <v>7h à 19h</v>
      </c>
      <c r="CN42" s="167" t="str">
        <f>IF($AS$25=$CE$25,$CF$25,IF($AS$25=$CE$26,$CF$26,IF($AS$25=$CE$27,$CF$27,IF($AS$25=$CE$28,$CF$28,""))))</f>
        <v>7h à 19h</v>
      </c>
      <c r="CO42" s="167" t="str">
        <f>IF($AS$27=$CE$25,$CF$25,IF($AS$27=$CE$26,$CF$26,IF($AS$27=$CE$27,$CF$27,IF($AS$27=$CE$28,$CF$28,""))))</f>
        <v>OFF</v>
      </c>
      <c r="CP42" s="167" t="str">
        <f>IF($AS$28=$CE$25,$CF$25,IF($AS$28=$CE$26,$CF$26,IF($AS$28=$CE$27,$CF$27,IF($AS$28=$CE$28,$CF$28,""))))</f>
        <v>OFF</v>
      </c>
      <c r="CQ42" s="167" t="str">
        <f>IF($AS$30=$CE$25,$CF$25,IF($AS$30=$CE$26,$CF$26,IF($AS$30=$CE$27,$CF$27,IF($AS$30=$CE$28,$CF$28,""))))</f>
        <v>19h à 7h</v>
      </c>
      <c r="CR42" s="167" t="str">
        <f>IF($AS$31=$CE$25,$CF$25,IF($AS$31=$CE$26,$CF$26,IF($AS$31=$CE$27,$CF$27,IF($AS$31=$CE$28,$CF$28,""))))</f>
        <v>19h à 7h</v>
      </c>
    </row>
    <row r="43" spans="1:96" ht="13.5" x14ac:dyDescent="0.15">
      <c r="A43" s="342" t="s">
        <v>168</v>
      </c>
      <c r="B43" s="343"/>
      <c r="C43" s="344">
        <v>3</v>
      </c>
      <c r="D43" s="343"/>
      <c r="E43" s="345" t="s">
        <v>176</v>
      </c>
      <c r="F43" s="343"/>
      <c r="G43" s="343"/>
      <c r="H43" s="342">
        <v>8</v>
      </c>
      <c r="I43" s="283"/>
      <c r="J43" s="277"/>
      <c r="K43" s="277"/>
      <c r="L43" s="277"/>
      <c r="M43" s="277"/>
      <c r="N43" s="282"/>
      <c r="O43" s="282"/>
      <c r="P43" s="282"/>
      <c r="Q43" s="277"/>
      <c r="R43" s="277"/>
      <c r="S43" s="277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 s="161"/>
      <c r="AW43" s="161"/>
      <c r="AX43" s="161"/>
      <c r="AY43" s="161"/>
      <c r="AZ43" s="262"/>
      <c r="BA43" s="262"/>
      <c r="BB43" s="262"/>
      <c r="BC43" s="262"/>
      <c r="BD43" s="262"/>
      <c r="BE43" s="262"/>
      <c r="BF43" s="262"/>
      <c r="BG43" s="262"/>
      <c r="BH43" s="263"/>
      <c r="BI43" s="263"/>
      <c r="BJ43" s="161"/>
      <c r="BK43" s="161"/>
      <c r="BL43" s="161"/>
      <c r="BM43" s="161"/>
      <c r="BN43" s="161"/>
      <c r="BO43" s="285"/>
      <c r="BP43" s="285"/>
      <c r="BQ43" s="285"/>
      <c r="BR43" s="285"/>
      <c r="BS43" s="285"/>
      <c r="BT43" s="285"/>
      <c r="BU43" s="285"/>
      <c r="BV43" s="285"/>
      <c r="BW43" s="285"/>
      <c r="BX43" s="285"/>
      <c r="BY43" s="285"/>
      <c r="BZ43" s="285"/>
      <c r="CA43" s="161"/>
      <c r="CB43" s="161"/>
      <c r="CC43" s="161"/>
      <c r="CD43" s="161"/>
      <c r="CE43" s="161"/>
      <c r="CF43" s="161"/>
      <c r="CG43" s="161"/>
      <c r="CI43" s="176">
        <f t="shared" si="11"/>
        <v>43945</v>
      </c>
      <c r="CJ43" s="177">
        <f t="shared" si="6"/>
        <v>43945</v>
      </c>
      <c r="CK43" s="167" t="str">
        <f>IF($AT$21=$CE$25,$CF$25,IF($AT$21=$CE$26,$CF$26,IF($AT$21=$CE$27,$CF$27,IF($AT$21=$CE$28,$CF$28,""))))</f>
        <v>OFF</v>
      </c>
      <c r="CL43" s="167" t="str">
        <f>IF($AT$22=$CE$25,$CF$25,IF($AT$22=$CE$26,$CF$26,IF($AT$22=$CE$27,$CF$27,IF($AT$22=$CE$28,$CF$28,""))))</f>
        <v>OFF</v>
      </c>
      <c r="CM43" s="167" t="str">
        <f>IF($AT$24=$CE$25,$CF$25,IF($AT$24=$CE$26,$CF$26,IF($AT$24=$CE$27,$CF$27,IF($AT$24=$CE$28,$CF$28,""))))</f>
        <v>7h à 19h</v>
      </c>
      <c r="CN43" s="167" t="str">
        <f>IF($AT$25=$CE$25,$CF$25,IF($AT$25=$CE$26,$CF$26,IF($AT$25=$CE$27,$CF$27,IF($AT$25=$CE$28,$CF$28,""))))</f>
        <v>7h à 19h</v>
      </c>
      <c r="CO43" s="167" t="str">
        <f>IF($AT$27=$CE$25,$CF$25,IF($AT$27=$CE$26,$CF$26,IF($AT$27=$CE$27,$CF$27,IF($AT$27=$CE$28,$CF$28,""))))</f>
        <v>OFF</v>
      </c>
      <c r="CP43" s="167" t="str">
        <f>IF($AT$28=$CE$25,$CF$25,IF($AT$28=$CE$26,$CF$26,IF($AT$28=$CE$27,$CF$27,IF($AT$28=$CE$28,$CF$28,""))))</f>
        <v>OFF</v>
      </c>
      <c r="CQ43" s="167" t="str">
        <f>IF($AT$30=$CE$25,$CF$25,IF($AT$30=$CE$26,$CF$26,IF($AT$30=$CE$27,$CF$27,IF($AT$30=$CE$28,$CF$28,""))))</f>
        <v>19h à 7h</v>
      </c>
      <c r="CR43" s="167" t="str">
        <f>IF($AT$31=$CE$25,$CF$25,IF($AT$31=$CE$26,$CF$26,IF($AT$31=$CE$27,$CF$27,IF($AT$31=$CE$28,$CF$28,""))))</f>
        <v>19h à 7h</v>
      </c>
    </row>
    <row r="44" spans="1:96" x14ac:dyDescent="0.15">
      <c r="A44" s="346" t="s">
        <v>168</v>
      </c>
      <c r="B44" s="347"/>
      <c r="C44" s="348">
        <v>4</v>
      </c>
      <c r="D44" s="347"/>
      <c r="E44" s="349" t="s">
        <v>177</v>
      </c>
      <c r="F44" s="350"/>
      <c r="G44" s="350"/>
      <c r="H44" s="349">
        <v>4</v>
      </c>
      <c r="I44" s="283"/>
      <c r="J44" s="277"/>
      <c r="K44" s="277"/>
      <c r="L44" s="277"/>
      <c r="M44" s="277"/>
      <c r="N44" s="282"/>
      <c r="O44" s="282"/>
      <c r="P44" s="282"/>
      <c r="Q44" s="277"/>
      <c r="R44" s="277"/>
      <c r="S44" s="27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 s="161"/>
      <c r="AW44" s="161"/>
      <c r="AX44" s="161"/>
      <c r="AY44" s="161"/>
      <c r="AZ44" s="262"/>
      <c r="BA44" s="262"/>
      <c r="BB44" s="262"/>
      <c r="BC44" s="262"/>
      <c r="BD44" s="262"/>
      <c r="BE44" s="262"/>
      <c r="BF44" s="262"/>
      <c r="BG44" s="262"/>
      <c r="BH44" s="263"/>
      <c r="BI44" s="263"/>
      <c r="BJ44" s="161"/>
      <c r="BK44" s="161"/>
      <c r="BL44" s="161"/>
      <c r="BM44" s="161"/>
      <c r="BN44" s="161"/>
      <c r="BO44" s="594" t="str">
        <f>"Horaire pour l'années "&amp;UPPER(TEXT(BO47,"aaaa")) &amp;UPPER(TEXT(BY74,"__-__aaaa"))</f>
        <v>Horaire pour l'années DIMANCHE - MERCREDI</v>
      </c>
      <c r="BP44" s="594"/>
      <c r="BQ44" s="594"/>
      <c r="BR44" s="594"/>
      <c r="BS44" s="594"/>
      <c r="BT44" s="594"/>
      <c r="BU44" s="594"/>
      <c r="BV44" s="594"/>
      <c r="BW44" s="594"/>
      <c r="BX44" s="594"/>
      <c r="BY44" s="594"/>
      <c r="BZ44" s="594"/>
      <c r="CA44" s="161"/>
      <c r="CB44" s="161"/>
      <c r="CC44" s="161"/>
      <c r="CD44" s="161"/>
      <c r="CE44" s="161"/>
      <c r="CF44" s="161"/>
      <c r="CG44" s="161"/>
      <c r="CI44" s="176">
        <f t="shared" si="11"/>
        <v>43946</v>
      </c>
      <c r="CJ44" s="177">
        <f t="shared" si="6"/>
        <v>43946</v>
      </c>
      <c r="CK44" s="167" t="str">
        <f>IF($AU$21=$CE$25,$CF$25,IF($AU$21=$CE$26,$CF$26,IF($AU$21=$CE$27,$CF$27,IF($AU$21=$CE$28,$CF$28,""))))</f>
        <v>OFF</v>
      </c>
      <c r="CL44" s="167" t="str">
        <f>IF($AU$22=$CE$25,$CF$25,IF($AU$22=$CE$26,$CF$26,IF($AU$22=$CE$27,$CF$27,IF($AU$22=$CE$28,$CF$28,""))))</f>
        <v>OFF</v>
      </c>
      <c r="CM44" s="167" t="str">
        <f>IF($AU$24=$CE$25,$CF$25,IF($AU$24=$CE$26,$CF$26,IF($AU$24=$CE$27,$CF$27,IF($AU$24=$CE$28,$CF$28,""))))</f>
        <v>7h à 19h</v>
      </c>
      <c r="CN44" s="167" t="str">
        <f>IF($AU$25=$CE$25,$CF$25,IF($AU$25=$CE$26,$CF$26,IF($AU$25=$CE$27,$CF$27,IF($AU$25=$CE$28,$CF$28,""))))</f>
        <v>7h à 19h</v>
      </c>
      <c r="CO44" s="167" t="str">
        <f>IF($AU$27=$CE$25,$CF$25,IF($AU$27=$CE$26,$CF$26,IF($AU$27=$CE$27,$CF$27,IF($AU$27=$CE$28,$CF$28,""))))</f>
        <v>OFF</v>
      </c>
      <c r="CP44" s="167" t="str">
        <f>IF($AU$28=$CE$25,$CF$25,IF($AU$28=$CE$26,$CF$26,IF($AU$28=$CE$27,$CF$27,IF($AU$28=$CE$28,$CF$28,""))))</f>
        <v>OFF</v>
      </c>
      <c r="CQ44" s="167" t="str">
        <f>IF($AU$30=$CE$25,$CF$25,IF($AU$30=$CE$26,$CF$26,IF($AU$30=$CE$27,$CF$27,IF($AU$30=$CE$28,$CF$28,""))))</f>
        <v>19h à 7h</v>
      </c>
      <c r="CR44" s="167" t="str">
        <f>IF($AU$31=$CE$25,$CF$25,IF($AU$31=$CE$26,$CF$26,IF($AU$31=$CE$27,$CF$27,IF($AU$31=$CE$28,$CF$28,""))))</f>
        <v>19h à 7h</v>
      </c>
    </row>
    <row r="45" spans="1:96" thickBot="1" x14ac:dyDescent="0.2">
      <c r="B45" s="280"/>
      <c r="I45" s="283"/>
      <c r="J45" s="277"/>
      <c r="K45" s="277"/>
      <c r="L45" s="277"/>
      <c r="M45" s="277"/>
      <c r="N45" s="282"/>
      <c r="O45" s="282"/>
      <c r="P45" s="282"/>
      <c r="Q45" s="277"/>
      <c r="R45" s="277"/>
      <c r="S45" s="27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 s="161"/>
      <c r="AW45" s="161"/>
      <c r="AX45" s="161"/>
      <c r="AY45" s="161"/>
      <c r="AZ45" s="262"/>
      <c r="BA45" s="262"/>
      <c r="BB45" s="262"/>
      <c r="BC45" s="262"/>
      <c r="BD45" s="262"/>
      <c r="BE45" s="262"/>
      <c r="BF45" s="262"/>
      <c r="BG45" s="262"/>
      <c r="BH45" s="263"/>
      <c r="BI45" s="263"/>
      <c r="BJ45" s="161"/>
      <c r="BK45" s="161"/>
      <c r="BL45" s="161"/>
      <c r="BM45" s="161"/>
      <c r="BN45" s="161"/>
      <c r="BO45" s="169"/>
      <c r="BP45" s="169"/>
      <c r="BQ45" s="169"/>
      <c r="BR45" s="169"/>
      <c r="BS45" s="595" t="str">
        <f>BS2</f>
        <v>Harvey, Maxime, mat 2045</v>
      </c>
      <c r="BT45" s="595"/>
      <c r="BU45" s="595"/>
      <c r="BV45" s="595"/>
      <c r="BW45" s="169"/>
      <c r="BX45" s="169"/>
      <c r="BY45" s="169"/>
      <c r="BZ45" s="169"/>
      <c r="CA45" s="161"/>
      <c r="CB45" s="161"/>
      <c r="CC45" s="161"/>
      <c r="CD45" s="161"/>
      <c r="CE45" s="161"/>
      <c r="CF45" s="161"/>
      <c r="CG45" s="161"/>
      <c r="CI45" s="176">
        <f t="shared" si="11"/>
        <v>43947</v>
      </c>
      <c r="CJ45" s="177">
        <f t="shared" si="6"/>
        <v>43947</v>
      </c>
      <c r="CK45" s="167" t="str">
        <f>IF($AV$21=$CE$25,$CF$25,IF($AV$21=$CE$26,$CF$26,IF($AV$21=$CE$27,$CF$27,IF($AV$21=$CE$28,$CF$28,""))))</f>
        <v>OFF</v>
      </c>
      <c r="CL45" s="167" t="str">
        <f>IF($AV$22=$CE$25,$CF$25,IF($AV$22=$CE$26,$CF$26,IF($AV$22=$CE$27,$CF$27,IF($AV$22=$CE$28,$CF$28,""))))</f>
        <v>OFF</v>
      </c>
      <c r="CM45" s="167" t="str">
        <f>IF($AV$24=$CE$25,$CF$25,IF($AV$24=$CE$26,$CF$26,IF($AV$24=$CE$27,$CF$27,IF($AV$24=$CE$28,$CF$28,""))))</f>
        <v>7h à 19h</v>
      </c>
      <c r="CN45" s="167" t="str">
        <f>IF($AV$25=$CE$25,$CF$25,IF($AV$25=$CE$26,$CF$26,IF($AV$25=$CE$27,$CF$27,IF($AV$25=$CE$28,$CF$28,""))))</f>
        <v>7h à 19h</v>
      </c>
      <c r="CO45" s="167" t="str">
        <f>IF($AV$27=$CE$25,$CF$25,IF($AV$27=$CE$26,$CF$26,IF($AV$27=$CE$27,$CF$27,IF($AV$27=$CE$28,$CF$28,""))))</f>
        <v>OFF</v>
      </c>
      <c r="CP45" s="167" t="str">
        <f>IF($AV$28=$CE$25,$CF$25,IF($AV$28=$CE$26,$CF$26,IF($AV$28=$CE$27,$CF$27,IF($AV$28=$CE$28,$CF$28,""))))</f>
        <v>OFF</v>
      </c>
      <c r="CQ45" s="167" t="str">
        <f>IF($AV$30=$CE$25,$CF$25,IF($AV$30=$CE$26,$CF$26,IF($AV$30=$CE$27,$CF$27,IF($AV$30=$CE$28,$CF$28,""))))</f>
        <v>19h à 7h</v>
      </c>
      <c r="CR45" s="167" t="str">
        <f>IF($AV$31=$CE$25,$CF$25,IF($AV$31=$CE$26,$CF$26,IF($AV$31=$CE$27,$CF$27,IF($AV$31=$CE$28,$CF$28,""))))</f>
        <v>19h à 7h</v>
      </c>
    </row>
    <row r="46" spans="1:96" ht="17.25" thickTop="1" thickBot="1" x14ac:dyDescent="0.2">
      <c r="B46" s="280"/>
      <c r="I46" s="283"/>
      <c r="J46" s="277"/>
      <c r="K46" s="277"/>
      <c r="L46" s="277"/>
      <c r="M46" s="277"/>
      <c r="N46" s="282"/>
      <c r="O46" s="282"/>
      <c r="P46" s="282"/>
      <c r="Q46" s="277"/>
      <c r="R46" s="277"/>
      <c r="S46" s="277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 s="161"/>
      <c r="AW46" s="161"/>
      <c r="AX46" s="161"/>
      <c r="AY46" s="161"/>
      <c r="AZ46" s="262"/>
      <c r="BA46" s="262"/>
      <c r="BB46" s="262"/>
      <c r="BC46" s="262"/>
      <c r="BD46" s="262"/>
      <c r="BE46" s="262"/>
      <c r="BF46" s="262"/>
      <c r="BG46" s="262"/>
      <c r="BH46" s="263"/>
      <c r="BI46" s="263"/>
      <c r="BJ46" s="161"/>
      <c r="BK46" s="161"/>
      <c r="BL46" s="161"/>
      <c r="BM46" s="161"/>
      <c r="BN46" s="161"/>
      <c r="BO46" s="596">
        <f>$BO$47</f>
        <v>44136</v>
      </c>
      <c r="BP46" s="597"/>
      <c r="BQ46" s="596">
        <f>$BQ$47</f>
        <v>44166</v>
      </c>
      <c r="BR46" s="597"/>
      <c r="BS46" s="596">
        <f>$BS$47</f>
        <v>44197</v>
      </c>
      <c r="BT46" s="597"/>
      <c r="BU46" s="596">
        <f>$BU$47</f>
        <v>44228</v>
      </c>
      <c r="BV46" s="597"/>
      <c r="BW46" s="596">
        <f>$BW$47</f>
        <v>44256</v>
      </c>
      <c r="BX46" s="597"/>
      <c r="BY46" s="596">
        <f>$BY$47</f>
        <v>44287</v>
      </c>
      <c r="BZ46" s="597"/>
      <c r="CA46" s="161"/>
      <c r="CB46" s="161"/>
      <c r="CC46" s="161"/>
      <c r="CD46" s="161"/>
      <c r="CE46" s="161"/>
      <c r="CF46" s="161"/>
      <c r="CG46" s="161"/>
      <c r="CI46" s="176">
        <f t="shared" si="11"/>
        <v>43948</v>
      </c>
      <c r="CJ46" s="177">
        <f t="shared" si="6"/>
        <v>43948</v>
      </c>
      <c r="CK46" s="167" t="str">
        <f>IF($AW$21=$CE$25,$CF$25,IF($AW$21=$CE$26,$CF$26,IF($AW$21=$CE$27,$CF$27,IF($AW$21=$CE$28,$CF$28,""))))</f>
        <v>OFF</v>
      </c>
      <c r="CL46" s="167" t="str">
        <f>IF($AW$22=$CE$25,$CF$25,IF($AW$22=$CE$26,$CF$26,IF($AW$22=$CE$27,$CF$27,IF($AW$22=$CE$28,$CF$28,""))))</f>
        <v>OFF</v>
      </c>
      <c r="CM46" s="167" t="str">
        <f>IF($AW$24=$CE$25,$CF$25,IF($AW$24=$CE$26,$CF$26,IF($AW$24=$CE$27,$CF$27,IF($AW$24=$CE$28,$CF$28,""))))</f>
        <v>7h à 19h</v>
      </c>
      <c r="CN46" s="167" t="str">
        <f>IF($AW$25=$CE$25,$CF$25,IF($AW$25=$CE$26,$CF$26,IF($AW$25=$CE$27,$CF$27,IF($AW$25=$CE$28,$CF$28,""))))</f>
        <v>7h à 19h</v>
      </c>
      <c r="CO46" s="167" t="str">
        <f>IF($AW$27=$CE$25,$CF$25,IF($AW$27=$CE$26,$CF$26,IF($AW$27=$CE$27,$CF$27,IF($AW$27=$CE$28,$CF$28,""))))</f>
        <v>OFF</v>
      </c>
      <c r="CP46" s="167" t="str">
        <f>IF($AW$28=$CE$25,$CF$25,IF($AW$28=$CE$26,$CF$26,IF($AW$28=$CE$27,$CF$27,IF($AW$28=$CE$28,$CF$28,""))))</f>
        <v>OFF</v>
      </c>
      <c r="CQ46" s="167" t="str">
        <f>IF($AW$30=$CE$25,$CF$25,IF($AW$30=$CE$26,$CF$26,IF($AW$30=$CE$27,$CF$27,IF($AW$30=$CE$28,$CF$28,""))))</f>
        <v>19h à 7h</v>
      </c>
      <c r="CR46" s="167" t="str">
        <f>IF($AW$31=$CE$25,$CF$25,IF($AW$31=$CE$26,$CF$26,IF($AW$31=$CE$27,$CF$27,IF($AW$31=$CE$28,$CF$28,""))))</f>
        <v>19h à 7h</v>
      </c>
    </row>
    <row r="47" spans="1:96" thickBot="1" x14ac:dyDescent="0.2">
      <c r="A47" s="280"/>
      <c r="B47" s="280"/>
      <c r="C47" s="280"/>
      <c r="D47" s="283"/>
      <c r="E47" s="283"/>
      <c r="F47" s="283"/>
      <c r="G47" s="283"/>
      <c r="H47" s="283"/>
      <c r="I47" s="283"/>
      <c r="J47" s="277"/>
      <c r="K47" s="277"/>
      <c r="L47" s="277"/>
      <c r="M47" s="277"/>
      <c r="N47" s="282"/>
      <c r="O47" s="282"/>
      <c r="P47" s="282"/>
      <c r="Q47" s="277"/>
      <c r="R47" s="277"/>
      <c r="S47" s="277"/>
      <c r="T47" s="286"/>
      <c r="U47" s="286"/>
      <c r="V47" s="286"/>
      <c r="W47" s="286"/>
      <c r="X47" s="286"/>
      <c r="Y47" s="287"/>
      <c r="Z47" s="287"/>
      <c r="AA47" s="287"/>
      <c r="AB47" s="287"/>
      <c r="AC47" s="287"/>
      <c r="AD47" s="287"/>
      <c r="AE47" s="287"/>
      <c r="AF47" s="287"/>
      <c r="AG47" s="161"/>
      <c r="AH47" s="286"/>
      <c r="AI47" s="286"/>
      <c r="AJ47" s="286"/>
      <c r="AK47" s="286"/>
      <c r="AL47" s="286"/>
      <c r="AM47" s="286"/>
      <c r="AN47" s="287"/>
      <c r="AO47" s="287"/>
      <c r="AP47" s="287"/>
      <c r="AQ47" s="287"/>
      <c r="AR47" s="287"/>
      <c r="AS47" s="287"/>
      <c r="AT47" s="287"/>
      <c r="AU47" s="287"/>
      <c r="AV47" s="161"/>
      <c r="AW47" s="161"/>
      <c r="AX47" s="161"/>
      <c r="AY47" s="161"/>
      <c r="AZ47" s="262"/>
      <c r="BA47" s="262"/>
      <c r="BB47" s="262"/>
      <c r="BC47" s="262"/>
      <c r="BD47" s="262"/>
      <c r="BE47" s="262"/>
      <c r="BF47" s="262"/>
      <c r="BG47" s="262"/>
      <c r="BH47" s="263"/>
      <c r="BI47" s="263"/>
      <c r="BJ47" s="161"/>
      <c r="BK47" s="161"/>
      <c r="BL47" s="161"/>
      <c r="BM47" s="161"/>
      <c r="BN47" s="161"/>
      <c r="BO47" s="288">
        <f>IF(BY32="",BY31+1,IF(BY33="",BY32+1,IF(BY34="",BY33+1,BY34+1)))</f>
        <v>44136</v>
      </c>
      <c r="BP47" s="289" t="str">
        <f t="shared" ref="BP47:BP77" si="29">IFERROR(VLOOKUP($BO47,$CI$3:$CR$477,$BP$2,0),"")</f>
        <v>OFF</v>
      </c>
      <c r="BQ47" s="290">
        <f>IF(BO75="",BO74+1,IF(BO76="",BO75+1,IF(BO77="",BO76+1,BO77+1)))</f>
        <v>44166</v>
      </c>
      <c r="BR47" s="289" t="str">
        <f t="shared" ref="BR47:BR77" si="30">IFERROR(VLOOKUP($BQ47,$CI$3:$CR$477,$BP$2,0),"")</f>
        <v>OFF</v>
      </c>
      <c r="BS47" s="290">
        <f>IF(BQ75="",BQ74+1,IF(BQ76="",BQ75+1,IF(BQ77="",BQ76+1,BQ77+1)))</f>
        <v>44197</v>
      </c>
      <c r="BT47" s="289" t="str">
        <f t="shared" ref="BT47:BT77" si="31">IFERROR(VLOOKUP($BS47,$CI$3:$CR$477,$BP$2,0),"")</f>
        <v>7h à 19h</v>
      </c>
      <c r="BU47" s="291">
        <f>IF(BS75="",BS74+1,IF(BS76="",BS75+1,IF(BS77="",BS76+1,BS77+1)))</f>
        <v>44228</v>
      </c>
      <c r="BV47" s="289" t="str">
        <f t="shared" ref="BV47:BV77" si="32">IFERROR(VLOOKUP($BU47,$CI$3:$CR$477,$BP$2,0),"")</f>
        <v>7h à 19h</v>
      </c>
      <c r="BW47" s="290">
        <f>IF(BU75="",BU74+1,IF(BU76="",BU75+1,IF(BU77="",BU76+1,BU77+1)))</f>
        <v>44256</v>
      </c>
      <c r="BX47" s="289" t="str">
        <f t="shared" ref="BX47:BX77" si="33">IFERROR(VLOOKUP($BW47,$CI$3:$CR$477,$BP$2,0),"")</f>
        <v>7h à 19h</v>
      </c>
      <c r="BY47" s="290">
        <f>IF(BW75="",BW74+1,IF(BW76="",BW75+1,IF(BW77="",BW76+1,BW77+1)))</f>
        <v>44287</v>
      </c>
      <c r="BZ47" s="289" t="str">
        <f t="shared" ref="BZ47:BZ77" si="34">IFERROR(VLOOKUP($BY47,$CI$3:$CR$477,$BP$2,0),"")</f>
        <v>OFF</v>
      </c>
      <c r="CA47" s="161"/>
      <c r="CB47" s="161"/>
      <c r="CC47" s="161"/>
      <c r="CD47" s="161"/>
      <c r="CE47" s="161"/>
      <c r="CF47" s="161"/>
      <c r="CG47" s="161"/>
      <c r="CI47" s="176">
        <f t="shared" si="11"/>
        <v>43949</v>
      </c>
      <c r="CJ47" s="177">
        <f t="shared" si="6"/>
        <v>43949</v>
      </c>
      <c r="CK47" s="167" t="str">
        <f>IF($AX$21=$CE$25,$CF$25,IF($AX$21=$CE$26,$CF$26,IF($AX$21=$CE$27,$CF$27,IF($AX$21=$CE$28,$CF$28,""))))</f>
        <v>OFF</v>
      </c>
      <c r="CL47" s="167" t="str">
        <f>IF($AX$22=$CE$25,$CF$25,IF($AX$22=$CE$26,$CF$26,IF($AX$22=$CE$27,$CF$27,IF($AX$22=$CE$28,$CF$28,""))))</f>
        <v>OFF</v>
      </c>
      <c r="CM47" s="167" t="str">
        <f>IF($AX$24=$CE$25,$CF$25,IF($AX$24=$CE$26,$CF$26,IF($AX$24=$CE$27,$CF$27,IF($AX$24=$CE$28,$CF$28,""))))</f>
        <v>7h à 15h</v>
      </c>
      <c r="CN47" s="167" t="str">
        <f>IF($AX$25=$CE$25,$CF$25,IF($AX$25=$CE$26,$CF$26,IF($AX$25=$CE$27,$CF$27,IF($AX$25=$CE$28,$CF$28,""))))</f>
        <v>7h à 19h</v>
      </c>
      <c r="CO47" s="167" t="str">
        <f>IF($AX$27=$CE$25,$CF$25,IF($AX$27=$CE$26,$CF$26,IF($AX$27=$CE$27,$CF$27,IF($AX$27=$CE$28,$CF$28,""))))</f>
        <v>OFF</v>
      </c>
      <c r="CP47" s="167" t="str">
        <f>IF($AX$28=$CE$25,$CF$25,IF($AX$28=$CE$26,$CF$26,IF($AX$28=$CE$27,$CF$27,IF($AX$28=$CE$28,$CF$28,""))))</f>
        <v>OFF</v>
      </c>
      <c r="CQ47" s="167" t="str">
        <f>IF($AX$30=$CE$25,$CF$25,IF($AX$30=$CE$26,$CF$26,IF($AX$30=$CE$27,$CF$27,IF($AX$30=$CE$28,$CF$28,""))))</f>
        <v>19h à 7h</v>
      </c>
      <c r="CR47" s="167" t="str">
        <f>IF($AX$31=$CE$25,$CF$25,IF($AX$31=$CE$26,$CF$26,IF($AX$31=$CE$27,$CF$27,IF($AX$31=$CE$28,$CF$28,""))))</f>
        <v>19h à 7h</v>
      </c>
    </row>
    <row r="48" spans="1:96" thickBot="1" x14ac:dyDescent="0.2">
      <c r="B48" s="282"/>
      <c r="D48" s="282"/>
      <c r="F48" s="282"/>
      <c r="G48" s="282"/>
      <c r="H48" s="282"/>
      <c r="I48" s="282"/>
      <c r="J48" s="277"/>
      <c r="K48" s="277"/>
      <c r="L48" s="277"/>
      <c r="M48" s="282"/>
      <c r="N48" s="282"/>
      <c r="O48" s="282"/>
      <c r="P48" s="282"/>
      <c r="Q48" s="277"/>
      <c r="R48" s="277"/>
      <c r="S48" s="277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82"/>
      <c r="AG48" s="282"/>
      <c r="AH48" s="282"/>
      <c r="AI48" s="282"/>
      <c r="AJ48" s="292"/>
      <c r="AK48" s="292"/>
      <c r="AL48" s="292"/>
      <c r="AM48" s="292"/>
      <c r="AN48" s="292"/>
      <c r="AO48" s="292"/>
      <c r="AP48" s="292"/>
      <c r="AQ48" s="282"/>
      <c r="AR48" s="282"/>
      <c r="AS48" s="282"/>
      <c r="AT48" s="282"/>
      <c r="AU48" s="282"/>
      <c r="AV48" s="282"/>
      <c r="AW48" s="278"/>
      <c r="AX48" s="278"/>
      <c r="AY48" s="278"/>
      <c r="AZ48" s="278"/>
      <c r="BA48" s="278"/>
      <c r="BB48" s="278"/>
      <c r="BC48" s="278"/>
      <c r="BD48" s="278"/>
      <c r="BE48" s="262"/>
      <c r="BF48" s="262"/>
      <c r="BG48" s="262"/>
      <c r="BH48" s="263"/>
      <c r="BI48" s="263"/>
      <c r="BJ48" s="161"/>
      <c r="BK48" s="161"/>
      <c r="BL48" s="161"/>
      <c r="BM48" s="161"/>
      <c r="BN48" s="161"/>
      <c r="BO48" s="192">
        <f>BO47+1</f>
        <v>44137</v>
      </c>
      <c r="BP48" s="289" t="str">
        <f t="shared" si="29"/>
        <v>OFF</v>
      </c>
      <c r="BQ48" s="193">
        <f>BQ47+1</f>
        <v>44167</v>
      </c>
      <c r="BR48" s="289" t="str">
        <f t="shared" si="30"/>
        <v>OFF</v>
      </c>
      <c r="BS48" s="193">
        <f>BS47+1</f>
        <v>44198</v>
      </c>
      <c r="BT48" s="289" t="str">
        <f t="shared" si="31"/>
        <v>7h à 19h</v>
      </c>
      <c r="BU48" s="194">
        <f>BU47+1</f>
        <v>44229</v>
      </c>
      <c r="BV48" s="289" t="str">
        <f t="shared" si="32"/>
        <v>7h à 19h</v>
      </c>
      <c r="BW48" s="193">
        <f>BW47+1</f>
        <v>44257</v>
      </c>
      <c r="BX48" s="289" t="str">
        <f t="shared" si="33"/>
        <v>7h à 15h</v>
      </c>
      <c r="BY48" s="193">
        <f>BY47+1</f>
        <v>44288</v>
      </c>
      <c r="BZ48" s="289" t="str">
        <f t="shared" si="34"/>
        <v>OFF</v>
      </c>
      <c r="CA48" s="161"/>
      <c r="CB48" s="161"/>
      <c r="CC48" s="161"/>
      <c r="CD48" s="161"/>
      <c r="CE48" s="161"/>
      <c r="CF48" s="161"/>
      <c r="CG48" s="161"/>
      <c r="CI48" s="176">
        <f t="shared" si="11"/>
        <v>43950</v>
      </c>
      <c r="CJ48" s="177">
        <f t="shared" si="6"/>
        <v>43950</v>
      </c>
      <c r="CK48" s="167" t="str">
        <f>IF($AY$21=$CE$25,$CF$25,IF($AY$21=$CE$26,$CF$26,IF($AY$21=$CE$27,$CF$27,IF($AY$21=$CE$28,$CF$28,""))))</f>
        <v>OFF</v>
      </c>
      <c r="CL48" s="167" t="str">
        <f>IF($AY$22=$CE$25,$CF$25,IF($AY$22=$CE$26,$CF$26,IF($AY$22=$CE$27,$CF$27,IF($AY$22=$CE$28,$CF$28,""))))</f>
        <v>OFF</v>
      </c>
      <c r="CM48" s="167" t="str">
        <f>IF($AY$24=$CE$25,$CF$25,IF($AY$24=$CE$26,$CF$26,IF($AY$24=$CE$27,$CF$27,IF($AY$24=$CE$28,$CF$28,""))))</f>
        <v>OFF</v>
      </c>
      <c r="CN48" s="167" t="str">
        <f>IF($AY$25=$CE$25,$CF$25,IF($AY$25=$CE$26,$CF$26,IF($AY$25=$CE$27,$CF$27,IF($AY$25=$CE$28,$CF$28,""))))</f>
        <v>7h à 19h</v>
      </c>
      <c r="CO48" s="167" t="str">
        <f>IF($AY$27=$CE$25,$CF$25,IF($AY$27=$CE$26,$CF$26,IF($AY$27=$CE$27,$CF$27,IF($AY$27=$CE$28,$CF$28,""))))</f>
        <v>OFF</v>
      </c>
      <c r="CP48" s="167" t="str">
        <f>IF($AY$28=$CE$25,$CF$25,IF($AY$28=$CE$26,$CF$26,IF($AY$28=$CE$27,$CF$27,IF($AY$28=$CE$28,$CF$28,""))))</f>
        <v>OFF</v>
      </c>
      <c r="CQ48" s="167" t="str">
        <f>IF($AY$30=$CE$25,$CF$25,IF($AY$30=$CE$26,$CF$26,IF($AY$30=$CE$27,$CF$27,IF($AY$30=$CE$28,$CF$28,""))))</f>
        <v>19h à 7h</v>
      </c>
      <c r="CR48" s="167" t="str">
        <f>IF($AY$31=$CE$25,$CF$25,IF($AY$31=$CE$26,$CF$26,IF($AY$31=$CE$27,$CF$27,IF($AY$31=$CE$28,$CF$28,""))))</f>
        <v>19h à 7h</v>
      </c>
    </row>
    <row r="49" spans="1:96" thickBot="1" x14ac:dyDescent="0.2">
      <c r="B49" s="282"/>
      <c r="D49" s="284"/>
      <c r="F49" s="282"/>
      <c r="G49" s="282"/>
      <c r="H49" s="282"/>
      <c r="I49" s="282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2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93"/>
      <c r="AH49" s="293"/>
      <c r="AI49" s="293"/>
      <c r="AJ49" s="294"/>
      <c r="AK49" s="294"/>
      <c r="AL49" s="294"/>
      <c r="AM49" s="294"/>
      <c r="AN49" s="294"/>
      <c r="AO49" s="293"/>
      <c r="AP49" s="293"/>
      <c r="AQ49" s="293"/>
      <c r="AR49" s="293"/>
      <c r="AS49" s="293"/>
      <c r="AT49" s="293"/>
      <c r="AU49" s="293"/>
      <c r="AV49" s="293"/>
      <c r="AW49" s="295"/>
      <c r="AX49" s="295"/>
      <c r="AY49" s="295"/>
      <c r="AZ49" s="295"/>
      <c r="BA49" s="295"/>
      <c r="BB49" s="295"/>
      <c r="BC49" s="295"/>
      <c r="BD49" s="295"/>
      <c r="BE49" s="263"/>
      <c r="BF49" s="263"/>
      <c r="BG49" s="263"/>
      <c r="BH49" s="263"/>
      <c r="BI49" s="263"/>
      <c r="BJ49" s="161"/>
      <c r="BK49" s="161"/>
      <c r="BL49" s="161"/>
      <c r="BM49" s="161"/>
      <c r="BN49" s="161"/>
      <c r="BO49" s="192">
        <f t="shared" ref="BO49:BO73" si="35">BO48+1</f>
        <v>44138</v>
      </c>
      <c r="BP49" s="289" t="str">
        <f t="shared" si="29"/>
        <v>OFF</v>
      </c>
      <c r="BQ49" s="193">
        <f t="shared" ref="BQ49:BQ74" si="36">BQ48+1</f>
        <v>44168</v>
      </c>
      <c r="BR49" s="289" t="str">
        <f t="shared" si="30"/>
        <v>7h à 19h</v>
      </c>
      <c r="BS49" s="193">
        <f t="shared" ref="BS49:BS74" si="37">BS48+1</f>
        <v>44199</v>
      </c>
      <c r="BT49" s="289" t="str">
        <f t="shared" si="31"/>
        <v>7h à 19h</v>
      </c>
      <c r="BU49" s="194">
        <f t="shared" ref="BU49:BU74" si="38">BU48+1</f>
        <v>44230</v>
      </c>
      <c r="BV49" s="289" t="str">
        <f t="shared" si="32"/>
        <v>7h à 19h</v>
      </c>
      <c r="BW49" s="193">
        <f t="shared" ref="BW49:BW74" si="39">BW48+1</f>
        <v>44258</v>
      </c>
      <c r="BX49" s="289" t="str">
        <f t="shared" si="33"/>
        <v>OFF</v>
      </c>
      <c r="BY49" s="193">
        <f t="shared" ref="BY49:BY74" si="40">BY48+1</f>
        <v>44289</v>
      </c>
      <c r="BZ49" s="289" t="str">
        <f t="shared" si="34"/>
        <v>OFF</v>
      </c>
      <c r="CA49" s="161"/>
      <c r="CB49" s="161"/>
      <c r="CC49" s="161"/>
      <c r="CD49" s="161"/>
      <c r="CE49" s="161"/>
      <c r="CF49" s="161"/>
      <c r="CG49" s="161"/>
      <c r="CI49" s="176">
        <f t="shared" si="11"/>
        <v>43951</v>
      </c>
      <c r="CJ49" s="177">
        <f t="shared" si="6"/>
        <v>43951</v>
      </c>
      <c r="CK49" s="167" t="str">
        <f>IF($AZ$21=$CE$25,$CF$25,IF($AZ$21=$CE$26,$CF$26,IF($AZ$21=$CE$27,$CF$27,IF($AZ$21=$CE$28,$CF$28,""))))</f>
        <v>7h à 19h</v>
      </c>
      <c r="CL49" s="167" t="str">
        <f>IF($AZ$22=$CE$25,$CF$25,IF($AZ$22=$CE$26,$CF$26,IF($AZ$22=$CE$27,$CF$27,IF($AZ$22=$CE$28,$CF$28,""))))</f>
        <v>7h à 19h</v>
      </c>
      <c r="CM49" s="167" t="str">
        <f>IF($AZ$24=$CE$25,$CF$25,IF($AZ$24=$CE$26,$CF$26,IF($AZ$24=$CE$27,$CF$27,IF($AZ$24=$CE$28,$CF$28,""))))</f>
        <v>OFF</v>
      </c>
      <c r="CN49" s="167" t="str">
        <f>IF($AZ$25=$CE$25,$CF$25,IF($AZ$25=$CE$26,$CF$26,IF($AZ$25=$CE$27,$CF$27,IF($AZ$25=$CE$28,$CF$28,""))))</f>
        <v>OFF</v>
      </c>
      <c r="CO49" s="167" t="str">
        <f>IF($AZ$27=$CE$25,$CF$25,IF($AZ$27=$CE$26,$CF$26,IF($AZ$27=$CE$27,$CF$27,IF($AZ$27=$CE$28,$CF$28,""))))</f>
        <v>19h à 7h</v>
      </c>
      <c r="CP49" s="167" t="str">
        <f>IF($AZ$28=$CE$25,$CF$25,IF($AZ$28=$CE$26,$CF$26,IF($AZ$28=$CE$27,$CF$27,IF($AZ$28=$CE$28,$CF$28,""))))</f>
        <v>19h à 7h</v>
      </c>
      <c r="CQ49" s="167" t="str">
        <f>IF($AZ$30=$CE$25,$CF$25,IF($AZ$30=$CE$26,$CF$26,IF($AZ$30=$CE$27,$CF$27,IF($AZ$30=$CE$28,$CF$28,""))))</f>
        <v>OFF</v>
      </c>
      <c r="CR49" s="167" t="str">
        <f>IF($AZ$31=$CE$25,$CF$25,IF($AZ$31=$CE$26,$CF$26,IF($AZ$31=$CE$27,$CF$27,IF($AZ$31=$CE$28,$CF$28,""))))</f>
        <v>OFF</v>
      </c>
    </row>
    <row r="50" spans="1:96" thickBot="1" x14ac:dyDescent="0.2">
      <c r="B50" s="282"/>
      <c r="D50" s="284"/>
      <c r="F50" s="282"/>
      <c r="G50" s="282"/>
      <c r="H50" s="277"/>
      <c r="J50" s="282"/>
      <c r="K50" s="282"/>
      <c r="L50" s="282"/>
      <c r="M50" s="282"/>
      <c r="N50" s="282"/>
      <c r="O50" s="282"/>
      <c r="P50" s="282"/>
      <c r="Q50" s="282"/>
      <c r="R50" s="282"/>
      <c r="S50" s="277"/>
      <c r="T50" s="296"/>
      <c r="U50" s="296"/>
      <c r="V50" s="297"/>
      <c r="W50" s="297"/>
      <c r="X50" s="298"/>
      <c r="Y50" s="298"/>
      <c r="Z50" s="298"/>
      <c r="AA50" s="298"/>
      <c r="AB50" s="298"/>
      <c r="AC50" s="299"/>
      <c r="AD50" s="299"/>
      <c r="AE50" s="299"/>
      <c r="AF50" s="299"/>
      <c r="AG50" s="299"/>
      <c r="AH50" s="299"/>
      <c r="AI50" s="299"/>
      <c r="AJ50" s="298"/>
      <c r="AK50" s="298"/>
      <c r="AL50" s="298"/>
      <c r="AM50" s="298"/>
      <c r="AN50" s="298"/>
      <c r="AO50" s="299"/>
      <c r="AP50" s="299"/>
      <c r="AQ50" s="293"/>
      <c r="AR50" s="293"/>
      <c r="AS50" s="293"/>
      <c r="AT50" s="293"/>
      <c r="AU50" s="293"/>
      <c r="AV50" s="283"/>
      <c r="AW50" s="300"/>
      <c r="AX50" s="300"/>
      <c r="AY50" s="300"/>
      <c r="AZ50" s="300"/>
      <c r="BA50" s="300"/>
      <c r="BB50" s="300"/>
      <c r="BC50" s="300"/>
      <c r="BD50" s="300"/>
      <c r="BE50" s="301"/>
      <c r="BF50" s="301"/>
      <c r="BG50" s="301"/>
      <c r="BH50" s="301"/>
      <c r="BI50" s="301"/>
      <c r="BJ50" s="161"/>
      <c r="BK50" s="161"/>
      <c r="BL50" s="161"/>
      <c r="BM50" s="161"/>
      <c r="BN50" s="161"/>
      <c r="BO50" s="192">
        <f t="shared" si="35"/>
        <v>44139</v>
      </c>
      <c r="BP50" s="289" t="str">
        <f t="shared" si="29"/>
        <v>OFF</v>
      </c>
      <c r="BQ50" s="193">
        <f t="shared" si="36"/>
        <v>44169</v>
      </c>
      <c r="BR50" s="289" t="str">
        <f t="shared" si="30"/>
        <v>7h à 19h</v>
      </c>
      <c r="BS50" s="193">
        <f t="shared" si="37"/>
        <v>44200</v>
      </c>
      <c r="BT50" s="289" t="str">
        <f t="shared" si="31"/>
        <v>7h à 19h</v>
      </c>
      <c r="BU50" s="194">
        <f t="shared" si="38"/>
        <v>44231</v>
      </c>
      <c r="BV50" s="289" t="str">
        <f t="shared" si="32"/>
        <v>OFF</v>
      </c>
      <c r="BW50" s="193">
        <f t="shared" si="39"/>
        <v>44259</v>
      </c>
      <c r="BX50" s="289" t="str">
        <f t="shared" si="33"/>
        <v>OFF</v>
      </c>
      <c r="BY50" s="193">
        <f t="shared" si="40"/>
        <v>44290</v>
      </c>
      <c r="BZ50" s="289" t="str">
        <f t="shared" si="34"/>
        <v>OFF</v>
      </c>
      <c r="CA50" s="161"/>
      <c r="CB50" s="161"/>
      <c r="CC50" s="161"/>
      <c r="CD50" s="161"/>
      <c r="CE50" s="161"/>
      <c r="CF50" s="161"/>
      <c r="CG50" s="161"/>
      <c r="CI50" s="176">
        <f t="shared" si="11"/>
        <v>43952</v>
      </c>
      <c r="CJ50" s="177">
        <f t="shared" si="6"/>
        <v>43952</v>
      </c>
      <c r="CK50" s="167" t="str">
        <f>IF($BA$21=$CE$25,$CF$25,IF($BA$21=$CE$26,$CF$26,IF($BA$21=$CE$27,$CF$27,IF($BA$21=$CE$28,$CF$28,""))))</f>
        <v>7h à 19h</v>
      </c>
      <c r="CL50" s="167" t="str">
        <f>IF($BA$22=$CE$25,$CF$25,IF($BA$22=$CE$26,$CF$26,IF($BA$22=$CE$27,$CF$27,IF($BA$22=$CE$28,$CF$28,""))))</f>
        <v>7h à 19h</v>
      </c>
      <c r="CM50" s="167" t="str">
        <f>IF($BA$24=$CE$25,$CF$25,IF($BA$24=$CE$26,$CF$26,IF($BA$24=$CE$27,$CF$27,IF($BA$24=$CE$28,$CF$28,""))))</f>
        <v>OFF</v>
      </c>
      <c r="CN50" s="167" t="str">
        <f>IF($BA$25=$CE$25,$CF$25,IF($BA$25=$CE$26,$CF$26,IF($BA$25=$CE$27,$CF$27,IF($BA$25=$CE$28,$CF$28,""))))</f>
        <v>OFF</v>
      </c>
      <c r="CO50" s="167" t="str">
        <f>IF($BA$27=$CE$25,$CF$25,IF($BA$27=$CE$26,$CF$26,IF($BA$27=$CE$27,$CF$27,IF($BA$27=$CE$28,$CF$28,""))))</f>
        <v>19h à 7h</v>
      </c>
      <c r="CP50" s="167" t="str">
        <f>IF($BA$28=$CE$25,$CF$25,IF($BA$28=$CE$26,$CF$26,IF($BA$28=$CE$27,$CF$27,IF($BA$28=$CE$28,$CF$28,""))))</f>
        <v>19h à 7h</v>
      </c>
      <c r="CQ50" s="167" t="str">
        <f>IF($BA$30=$CE$25,$CF$25,IF($BA$30=$CE$26,$CF$26,IF($BA$30=$CE$27,$CF$27,IF($BA$30=$CE$28,$CF$28,""))))</f>
        <v>OFF</v>
      </c>
      <c r="CR50" s="167" t="str">
        <f>IF($BA$31=$CE$25,$CF$25,IF($BA$31=$CE$26,$CF$26,IF($BA$31=$CE$27,$CF$27,IF($BA$31=$CE$28,$CF$28,""))))</f>
        <v>OFF</v>
      </c>
    </row>
    <row r="51" spans="1:96" thickBot="1" x14ac:dyDescent="0.2">
      <c r="B51" s="282"/>
      <c r="D51" s="284"/>
      <c r="F51" s="282"/>
      <c r="G51" s="282"/>
      <c r="H51" s="277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301"/>
      <c r="AR51" s="301"/>
      <c r="AS51" s="301"/>
      <c r="AT51" s="301"/>
      <c r="AU51" s="301"/>
      <c r="AV51" s="301"/>
      <c r="AW51" s="301"/>
      <c r="AX51" s="301"/>
      <c r="AY51" s="301"/>
      <c r="AZ51" s="301"/>
      <c r="BA51" s="301"/>
      <c r="BB51" s="301"/>
      <c r="BC51" s="301"/>
      <c r="BD51" s="301"/>
      <c r="BE51" s="301"/>
      <c r="BF51" s="301"/>
      <c r="BG51" s="301"/>
      <c r="BH51" s="301"/>
      <c r="BI51" s="301"/>
      <c r="BJ51" s="161"/>
      <c r="BK51" s="161"/>
      <c r="BL51" s="161"/>
      <c r="BM51" s="161"/>
      <c r="BN51" s="161"/>
      <c r="BO51" s="192">
        <f t="shared" si="35"/>
        <v>44140</v>
      </c>
      <c r="BP51" s="289" t="str">
        <f t="shared" si="29"/>
        <v>7h à 19h</v>
      </c>
      <c r="BQ51" s="193">
        <f t="shared" si="36"/>
        <v>44170</v>
      </c>
      <c r="BR51" s="289" t="str">
        <f t="shared" si="30"/>
        <v>7h à 19h</v>
      </c>
      <c r="BS51" s="193">
        <f t="shared" si="37"/>
        <v>44201</v>
      </c>
      <c r="BT51" s="289" t="str">
        <f t="shared" si="31"/>
        <v>7h à 15h</v>
      </c>
      <c r="BU51" s="194">
        <f t="shared" si="38"/>
        <v>44232</v>
      </c>
      <c r="BV51" s="289" t="str">
        <f t="shared" si="32"/>
        <v>OFF</v>
      </c>
      <c r="BW51" s="193">
        <f t="shared" si="39"/>
        <v>44260</v>
      </c>
      <c r="BX51" s="289" t="str">
        <f t="shared" si="33"/>
        <v>OFF</v>
      </c>
      <c r="BY51" s="193">
        <f t="shared" si="40"/>
        <v>44291</v>
      </c>
      <c r="BZ51" s="289" t="str">
        <f t="shared" si="34"/>
        <v>OFF</v>
      </c>
      <c r="CA51" s="161"/>
      <c r="CB51" s="161"/>
      <c r="CC51" s="161"/>
      <c r="CD51" s="161"/>
      <c r="CE51" s="161"/>
      <c r="CF51" s="161"/>
      <c r="CG51" s="161"/>
      <c r="CI51" s="176">
        <f t="shared" si="11"/>
        <v>43953</v>
      </c>
      <c r="CJ51" s="177">
        <f t="shared" si="6"/>
        <v>43953</v>
      </c>
      <c r="CK51" s="167" t="str">
        <f>IF($BB$21=$CE$25,$CF$25,IF($BB$21=$CE$26,$CF$26,IF($BB$21=$CE$27,$CF$27,IF($BB$21=$CE$28,$CF$28,""))))</f>
        <v>7h à 19h</v>
      </c>
      <c r="CL51" s="167" t="str">
        <f>IF($BB$22=$CE$25,$CF$25,IF($BB$22=$CE$26,$CF$26,IF($BB$22=$CE$27,$CF$27,IF($BB$22=$CE$28,$CF$28,""))))</f>
        <v>7h à 19h</v>
      </c>
      <c r="CM51" s="167" t="str">
        <f>IF($BB$24=$CE$25,$CF$25,IF($BB$24=$CE$26,$CF$26,IF($BB$24=$CE$27,$CF$27,IF($BB$24=$CE$28,$CF$28,""))))</f>
        <v>OFF</v>
      </c>
      <c r="CN51" s="167" t="str">
        <f>IF($BB$25=$CE$25,$CF$25,IF($BB$25=$CE$26,$CF$26,IF($BB$25=$CE$27,$CF$27,IF($BB$25=$CE$28,$CF$28,""))))</f>
        <v>OFF</v>
      </c>
      <c r="CO51" s="167" t="str">
        <f>IF($BB$27=$CE$25,$CF$25,IF($BB$27=$CE$26,$CF$26,IF($BB$27=$CE$27,$CF$27,IF($BB$27=$CE$28,$CF$28,""))))</f>
        <v>19h à 7h</v>
      </c>
      <c r="CP51" s="167" t="str">
        <f>IF($BB$28=$CE$25,$CF$25,IF($BB$28=$CE$26,$CF$26,IF($BB$28=$CE$27,$CF$27,IF($BB$28=$CE$28,$CF$28,""))))</f>
        <v>19h à 7h</v>
      </c>
      <c r="CQ51" s="167" t="str">
        <f>IF($BB$30=$CE$25,$CF$25,IF($BB$30=$CE$26,$CF$26,IF($BB$30=$CE$27,$CF$27,IF($BB$30=$CE$28,$CF$28,""))))</f>
        <v>OFF</v>
      </c>
      <c r="CR51" s="167" t="str">
        <f>IF($BB$31=$CE$25,$CF$25,IF($BB$31=$CE$26,$CF$26,IF($BB$31=$CE$27,$CF$27,IF($BB$31=$CE$28,$CF$28,""))))</f>
        <v>OFF</v>
      </c>
    </row>
    <row r="52" spans="1:96" thickBot="1" x14ac:dyDescent="0.2">
      <c r="B52" s="282"/>
      <c r="D52" s="302"/>
      <c r="E52" s="302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  <c r="AQ52" s="301"/>
      <c r="AR52" s="301"/>
      <c r="AS52" s="301"/>
      <c r="AT52" s="301"/>
      <c r="AU52" s="301"/>
      <c r="AV52" s="301"/>
      <c r="AW52" s="301"/>
      <c r="AX52" s="301"/>
      <c r="AY52" s="301"/>
      <c r="AZ52" s="301"/>
      <c r="BA52" s="301"/>
      <c r="BB52" s="301"/>
      <c r="BC52" s="301"/>
      <c r="BD52" s="301"/>
      <c r="BE52" s="301"/>
      <c r="BF52" s="301"/>
      <c r="BG52" s="301"/>
      <c r="BH52" s="301"/>
      <c r="BI52" s="301"/>
      <c r="BJ52" s="161"/>
      <c r="BK52" s="161"/>
      <c r="BL52" s="161"/>
      <c r="BM52" s="161"/>
      <c r="BN52" s="161"/>
      <c r="BO52" s="192">
        <f t="shared" si="35"/>
        <v>44141</v>
      </c>
      <c r="BP52" s="289" t="str">
        <f t="shared" si="29"/>
        <v>7h à 19h</v>
      </c>
      <c r="BQ52" s="193">
        <f t="shared" si="36"/>
        <v>44171</v>
      </c>
      <c r="BR52" s="289" t="str">
        <f t="shared" si="30"/>
        <v>7h à 19h</v>
      </c>
      <c r="BS52" s="193">
        <f t="shared" si="37"/>
        <v>44202</v>
      </c>
      <c r="BT52" s="289" t="str">
        <f t="shared" si="31"/>
        <v>OFF</v>
      </c>
      <c r="BU52" s="194">
        <f t="shared" si="38"/>
        <v>44233</v>
      </c>
      <c r="BV52" s="289" t="str">
        <f t="shared" si="32"/>
        <v>OFF</v>
      </c>
      <c r="BW52" s="193">
        <f t="shared" si="39"/>
        <v>44261</v>
      </c>
      <c r="BX52" s="289" t="str">
        <f t="shared" si="33"/>
        <v>OFF</v>
      </c>
      <c r="BY52" s="193">
        <f t="shared" si="40"/>
        <v>44292</v>
      </c>
      <c r="BZ52" s="289" t="str">
        <f t="shared" si="34"/>
        <v>OFF</v>
      </c>
      <c r="CA52" s="161"/>
      <c r="CB52" s="161"/>
      <c r="CC52" s="161"/>
      <c r="CD52" s="161"/>
      <c r="CE52" s="161"/>
      <c r="CF52" s="161"/>
      <c r="CG52" s="161"/>
      <c r="CI52" s="176">
        <f t="shared" si="11"/>
        <v>43954</v>
      </c>
      <c r="CJ52" s="177">
        <f t="shared" si="6"/>
        <v>43954</v>
      </c>
      <c r="CK52" s="167" t="str">
        <f>IF($BC$21=$CE$25,$CF$25,IF($BC$21=$CE$26,$CF$26,IF($BC$21=$CE$27,$CF$27,IF($BC$21=$CE$28,$CF$28,""))))</f>
        <v>7h à 19h</v>
      </c>
      <c r="CL52" s="167" t="str">
        <f>IF($BC$22=$CE$25,$CF$25,IF($BC$22=$CE$26,$CF$26,IF($BC$22=$CE$27,$CF$27,IF($BC$22=$CE$28,$CF$28,""))))</f>
        <v>7h à 19h</v>
      </c>
      <c r="CM52" s="167" t="str">
        <f>IF($BC$24=$CE$25,$CF$25,IF($BC$24=$CE$26,$CF$26,IF($BC$24=$CE$27,$CF$27,IF($BC$24=$CE$28,$CF$28,""))))</f>
        <v>OFF</v>
      </c>
      <c r="CN52" s="167" t="str">
        <f>IF($BC$25=$CE$25,$CF$25,IF($BC$25=$CE$26,$CF$26,IF($BC$25=$CE$27,$CF$27,IF($BC$25=$CE$28,$CF$28,""))))</f>
        <v>OFF</v>
      </c>
      <c r="CO52" s="167" t="str">
        <f>IF($BC$27=$CE$25,$CF$25,IF($BC$27=$CE$26,$CF$26,IF($BC$27=$CE$27,$CF$27,IF($BC$27=$CE$28,$CF$28,""))))</f>
        <v>19h à 7h</v>
      </c>
      <c r="CP52" s="167" t="str">
        <f>IF($BC$28=$CE$25,$CF$25,IF($BC$28=$CE$26,$CF$26,IF($BC$28=$CE$27,$CF$27,IF($BC$28=$CE$28,$CF$28,""))))</f>
        <v>19h à 7h</v>
      </c>
      <c r="CQ52" s="167" t="str">
        <f>IF($BC$30=$CE$25,$CF$25,IF($BC$30=$CE$26,$CF$26,IF($BC$30=$CE$27,$CF$27,IF($BC$30=$CE$28,$CF$28,""))))</f>
        <v>OFF</v>
      </c>
      <c r="CR52" s="167" t="str">
        <f>IF($BC$31=$CE$25,$CF$25,IF($BC$31=$CE$26,$CF$26,IF($BC$31=$CE$27,$CF$27,IF($BC$31=$CE$28,$CF$28,""))))</f>
        <v>OFF</v>
      </c>
    </row>
    <row r="53" spans="1:96" thickBot="1" x14ac:dyDescent="0.2">
      <c r="B53" s="282"/>
      <c r="D53" s="302"/>
      <c r="E53" s="302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  <c r="AQ53" s="301"/>
      <c r="AR53" s="301"/>
      <c r="AS53" s="301"/>
      <c r="AT53" s="301"/>
      <c r="AU53" s="301"/>
      <c r="AV53" s="301"/>
      <c r="AW53" s="301"/>
      <c r="AX53" s="301"/>
      <c r="AY53" s="301"/>
      <c r="AZ53" s="301"/>
      <c r="BA53" s="301"/>
      <c r="BB53" s="301"/>
      <c r="BC53" s="301"/>
      <c r="BD53" s="301"/>
      <c r="BE53" s="301"/>
      <c r="BF53" s="301"/>
      <c r="BG53" s="301"/>
      <c r="BH53" s="301"/>
      <c r="BI53" s="301"/>
      <c r="BJ53" s="161"/>
      <c r="BK53" s="161"/>
      <c r="BL53" s="161"/>
      <c r="BM53" s="161"/>
      <c r="BN53" s="161"/>
      <c r="BO53" s="192">
        <f t="shared" si="35"/>
        <v>44142</v>
      </c>
      <c r="BP53" s="289" t="str">
        <f t="shared" si="29"/>
        <v>7h à 19h</v>
      </c>
      <c r="BQ53" s="193">
        <f t="shared" si="36"/>
        <v>44172</v>
      </c>
      <c r="BR53" s="289" t="str">
        <f t="shared" si="30"/>
        <v>7h à 19h</v>
      </c>
      <c r="BS53" s="193">
        <f t="shared" si="37"/>
        <v>44203</v>
      </c>
      <c r="BT53" s="289" t="str">
        <f t="shared" si="31"/>
        <v>OFF</v>
      </c>
      <c r="BU53" s="194">
        <f t="shared" si="38"/>
        <v>44234</v>
      </c>
      <c r="BV53" s="289" t="str">
        <f t="shared" si="32"/>
        <v>OFF</v>
      </c>
      <c r="BW53" s="193">
        <f t="shared" si="39"/>
        <v>44262</v>
      </c>
      <c r="BX53" s="289" t="str">
        <f t="shared" si="33"/>
        <v>OFF</v>
      </c>
      <c r="BY53" s="193">
        <f t="shared" si="40"/>
        <v>44293</v>
      </c>
      <c r="BZ53" s="289" t="str">
        <f t="shared" si="34"/>
        <v>OFF</v>
      </c>
      <c r="CA53" s="161"/>
      <c r="CB53" s="161"/>
      <c r="CC53" s="161"/>
      <c r="CD53" s="161"/>
      <c r="CE53" s="161"/>
      <c r="CF53" s="161"/>
      <c r="CG53" s="161"/>
      <c r="CI53" s="176">
        <f t="shared" si="11"/>
        <v>43955</v>
      </c>
      <c r="CJ53" s="177">
        <f t="shared" si="6"/>
        <v>43955</v>
      </c>
      <c r="CK53" s="167" t="str">
        <f>IF($BD$21=$CE$25,$CF$25,IF($BD$21=$CE$26,$CF$26,IF($BD$21=$CE$27,$CF$27,IF($BD$21=$CE$28,$CF$28,""))))</f>
        <v>7h à 19h</v>
      </c>
      <c r="CL53" s="167" t="str">
        <f>IF($BD$22=$CE$25,$CF$25,IF($BD$22=$CE$26,$CF$26,IF($BD$22=$CE$27,$CF$27,IF($BD$22=$CE$28,$CF$28,""))))</f>
        <v>7h à 19h</v>
      </c>
      <c r="CM53" s="167" t="str">
        <f>IF($BD$24=$CE$25,$CF$25,IF($BD$24=$CE$26,$CF$26,IF($BD$24=$CE$27,$CF$27,IF($BD$24=$CE$28,$CF$28,""))))</f>
        <v>OFF</v>
      </c>
      <c r="CN53" s="167" t="str">
        <f>IF($BD$25=$CE$25,$CF$25,IF($BD$25=$CE$26,$CF$26,IF($BD$25=$CE$27,$CF$27,IF($BD$25=$CE$28,$CF$28,""))))</f>
        <v>OFF</v>
      </c>
      <c r="CO53" s="167" t="str">
        <f>IF($BD$27=$CE$25,$CF$25,IF($BD$27=$CE$26,$CF$26,IF($BD$27=$CE$27,$CF$27,IF($BD$27=$CE$28,$CF$28,""))))</f>
        <v>19h à 7h</v>
      </c>
      <c r="CP53" s="167" t="str">
        <f>IF($BD$28=$CE$25,$CF$25,IF($BD$28=$CE$26,$CF$26,IF($BD$28=$CE$27,$CF$27,IF($BD$28=$CE$28,$CF$28,""))))</f>
        <v>19h à 7h</v>
      </c>
      <c r="CQ53" s="167" t="str">
        <f>IF($BD$30=$CE$25,$CF$25,IF($BD$30=$CE$26,$CF$26,IF($BD$30=$CE$27,$CF$27,IF($BD$30=$CE$28,$CF$28,""))))</f>
        <v>OFF</v>
      </c>
      <c r="CR53" s="167" t="str">
        <f>IF($BD$31=$CE$25,$CF$25,IF($BD$31=$CE$26,$CF$26,IF($BD$31=$CE$27,$CF$27,IF($BD$31=$CE$28,$CF$28,""))))</f>
        <v>OFF</v>
      </c>
    </row>
    <row r="54" spans="1:96" thickBot="1" x14ac:dyDescent="0.2">
      <c r="A54" s="301"/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161"/>
      <c r="BK54" s="161"/>
      <c r="BL54" s="161"/>
      <c r="BM54" s="161"/>
      <c r="BN54" s="161"/>
      <c r="BO54" s="192">
        <f t="shared" si="35"/>
        <v>44143</v>
      </c>
      <c r="BP54" s="289" t="str">
        <f t="shared" si="29"/>
        <v>7h à 19h</v>
      </c>
      <c r="BQ54" s="193">
        <f t="shared" si="36"/>
        <v>44173</v>
      </c>
      <c r="BR54" s="289" t="str">
        <f t="shared" si="30"/>
        <v>7h à 19h</v>
      </c>
      <c r="BS54" s="193">
        <f t="shared" si="37"/>
        <v>44204</v>
      </c>
      <c r="BT54" s="289" t="str">
        <f t="shared" si="31"/>
        <v>OFF</v>
      </c>
      <c r="BU54" s="194">
        <f t="shared" si="38"/>
        <v>44235</v>
      </c>
      <c r="BV54" s="289" t="str">
        <f t="shared" si="32"/>
        <v>OFF</v>
      </c>
      <c r="BW54" s="193">
        <f t="shared" si="39"/>
        <v>44263</v>
      </c>
      <c r="BX54" s="289" t="str">
        <f t="shared" si="33"/>
        <v>OFF</v>
      </c>
      <c r="BY54" s="193">
        <f t="shared" si="40"/>
        <v>44294</v>
      </c>
      <c r="BZ54" s="289" t="str">
        <f t="shared" si="34"/>
        <v>19h à 7h</v>
      </c>
      <c r="CA54" s="161"/>
      <c r="CB54" s="161"/>
      <c r="CC54" s="161"/>
      <c r="CD54" s="161"/>
      <c r="CE54" s="161"/>
      <c r="CF54" s="161"/>
      <c r="CG54" s="161"/>
      <c r="CI54" s="176">
        <f t="shared" si="11"/>
        <v>43956</v>
      </c>
      <c r="CJ54" s="177">
        <f t="shared" si="6"/>
        <v>43956</v>
      </c>
      <c r="CK54" s="167" t="str">
        <f>IF($BE$21=$CE$25,$CF$25,IF($BE$21=$CE$26,$CF$26,IF($BE$21=$CE$27,$CF$27,IF($BE$21=$CE$28,$CF$28,""))))</f>
        <v>7h à 15h</v>
      </c>
      <c r="CL54" s="167" t="str">
        <f>IF($BE$22=$CE$25,$CF$25,IF($BE$22=$CE$26,$CF$26,IF($BE$22=$CE$27,$CF$27,IF($BE$22=$CE$28,$CF$28,""))))</f>
        <v>7h à 19h</v>
      </c>
      <c r="CM54" s="167" t="str">
        <f>IF($BE$24=$CE$25,$CF$25,IF($BE$24=$CE$26,$CF$26,IF($BE$24=$CE$27,$CF$27,IF($BE$24=$CE$28,$CF$28,""))))</f>
        <v>OFF</v>
      </c>
      <c r="CN54" s="167" t="str">
        <f>IF($BE$25=$CE$25,$CF$25,IF($BE$25=$CE$26,$CF$26,IF($BE$25=$CE$27,$CF$27,IF($BE$25=$CE$28,$CF$28,""))))</f>
        <v>OFF</v>
      </c>
      <c r="CO54" s="167" t="str">
        <f>IF($BE$27=$CE$25,$CF$25,IF($BE$27=$CE$26,$CF$26,IF($BE$27=$CE$27,$CF$27,IF($BE$27=$CE$28,$CF$28,""))))</f>
        <v>19h à 7h</v>
      </c>
      <c r="CP54" s="167" t="str">
        <f>IF($BE$28=$CE$25,$CF$25,IF($BE$28=$CE$26,$CF$26,IF($BE$28=$CE$27,$CF$27,IF($BE$28=$CE$28,$CF$28,""))))</f>
        <v>19h à 7h</v>
      </c>
      <c r="CQ54" s="167" t="str">
        <f>IF($BE$30=$CE$25,$CF$25,IF($BE$30=$CE$26,$CF$26,IF($BE$30=$CE$27,$CF$27,IF($BE$30=$CE$28,$CF$28,""))))</f>
        <v>OFF</v>
      </c>
      <c r="CR54" s="167" t="str">
        <f>IF($BE$31=$CE$25,$CF$25,IF($BE$31=$CE$26,$CF$26,IF($BE$31=$CE$27,$CF$27,IF($BE$31=$CE$28,$CF$28,""))))</f>
        <v>OFF</v>
      </c>
    </row>
    <row r="55" spans="1:96" thickBot="1" x14ac:dyDescent="0.2">
      <c r="A55" s="301"/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161"/>
      <c r="BK55" s="161"/>
      <c r="BL55" s="161"/>
      <c r="BM55" s="161"/>
      <c r="BN55" s="161"/>
      <c r="BO55" s="192">
        <f t="shared" si="35"/>
        <v>44144</v>
      </c>
      <c r="BP55" s="289" t="str">
        <f t="shared" si="29"/>
        <v>7h à 19h</v>
      </c>
      <c r="BQ55" s="193">
        <f t="shared" si="36"/>
        <v>44174</v>
      </c>
      <c r="BR55" s="289" t="str">
        <f t="shared" si="30"/>
        <v>7h à 19h</v>
      </c>
      <c r="BS55" s="193">
        <f t="shared" si="37"/>
        <v>44205</v>
      </c>
      <c r="BT55" s="289" t="str">
        <f t="shared" si="31"/>
        <v>OFF</v>
      </c>
      <c r="BU55" s="194">
        <f t="shared" si="38"/>
        <v>44236</v>
      </c>
      <c r="BV55" s="289" t="str">
        <f t="shared" si="32"/>
        <v>OFF</v>
      </c>
      <c r="BW55" s="193">
        <f t="shared" si="39"/>
        <v>44264</v>
      </c>
      <c r="BX55" s="289" t="str">
        <f t="shared" si="33"/>
        <v>OFF</v>
      </c>
      <c r="BY55" s="193">
        <f t="shared" si="40"/>
        <v>44295</v>
      </c>
      <c r="BZ55" s="289" t="str">
        <f t="shared" si="34"/>
        <v>19h à 7h</v>
      </c>
      <c r="CA55" s="161"/>
      <c r="CB55" s="161"/>
      <c r="CC55" s="161"/>
      <c r="CD55" s="161"/>
      <c r="CE55" s="161"/>
      <c r="CF55" s="161"/>
      <c r="CG55" s="161"/>
      <c r="CI55" s="176">
        <f t="shared" si="11"/>
        <v>43957</v>
      </c>
      <c r="CJ55" s="177">
        <f t="shared" si="6"/>
        <v>43957</v>
      </c>
      <c r="CK55" s="167" t="str">
        <f>IF($BF$21=$CE$25,$CF$25,IF($BF$21=$CE$26,$CF$26,IF($BF$21=$CE$27,$CF$27,IF($BF$21=$CE$28,$CF$28,""))))</f>
        <v>OFF</v>
      </c>
      <c r="CL55" s="167" t="str">
        <f>IF($BF$22=$CE$25,$CF$25,IF($BF$22=$CE$26,$CF$26,IF($BF$22=$CE$27,$CF$27,IF($BF$22=$CE$28,$CF$28,""))))</f>
        <v>7h à 19h</v>
      </c>
      <c r="CM55" s="167" t="str">
        <f>IF($BF$24=$CE$25,$CF$25,IF($BF$24=$CE$26,$CF$26,IF($BF$24=$CE$27,$CF$27,IF($BF$24=$CE$28,$CF$28,""))))</f>
        <v>OFF</v>
      </c>
      <c r="CN55" s="167" t="str">
        <f>IF($BF$25=$CE$25,$CF$25,IF($BF$25=$CE$26,$CF$26,IF($BF$25=$CE$27,$CF$27,IF($BF$25=$CE$28,$CF$28,""))))</f>
        <v>OFF</v>
      </c>
      <c r="CO55" s="167" t="str">
        <f>IF($BF$27=$CE$25,$CF$25,IF($BF$27=$CE$26,$CF$26,IF($BF$27=$CE$27,$CF$27,IF($BF$27=$CE$28,$CF$28,""))))</f>
        <v>19h à 7h</v>
      </c>
      <c r="CP55" s="167" t="str">
        <f>IF($BF$28=$CE$25,$CF$25,IF($BF$28=$CE$26,$CF$26,IF($BF$28=$CE$27,$CF$27,IF($BF$28=$CE$28,$CF$28,""))))</f>
        <v>19h à 7h</v>
      </c>
      <c r="CQ55" s="167" t="str">
        <f>IF($BF$30=$CE$25,$CF$25,IF($BF$30=$CE$26,$CF$26,IF($BF$30=$CE$27,$CF$27,IF($BF$30=$CE$28,$CF$28,""))))</f>
        <v>OFF</v>
      </c>
      <c r="CR55" s="167" t="str">
        <f>IF($BF$31=$CE$25,$CF$25,IF($BF$31=$CE$26,$CF$26,IF($BF$31=$CE$27,$CF$27,IF($BF$31=$CE$28,$CF$28,""))))</f>
        <v>OFF</v>
      </c>
    </row>
    <row r="56" spans="1:96" thickBot="1" x14ac:dyDescent="0.2">
      <c r="A56" s="301"/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161"/>
      <c r="BK56" s="161"/>
      <c r="BL56" s="161"/>
      <c r="BM56" s="161"/>
      <c r="BN56" s="161"/>
      <c r="BO56" s="192">
        <f t="shared" si="35"/>
        <v>44145</v>
      </c>
      <c r="BP56" s="289" t="str">
        <f t="shared" si="29"/>
        <v>7h à 15h</v>
      </c>
      <c r="BQ56" s="193">
        <f t="shared" si="36"/>
        <v>44175</v>
      </c>
      <c r="BR56" s="289" t="str">
        <f t="shared" si="30"/>
        <v>OFF</v>
      </c>
      <c r="BS56" s="193">
        <f t="shared" si="37"/>
        <v>44206</v>
      </c>
      <c r="BT56" s="289" t="str">
        <f t="shared" si="31"/>
        <v>OFF</v>
      </c>
      <c r="BU56" s="194">
        <f t="shared" si="38"/>
        <v>44237</v>
      </c>
      <c r="BV56" s="289" t="str">
        <f t="shared" si="32"/>
        <v>OFF</v>
      </c>
      <c r="BW56" s="193">
        <f t="shared" si="39"/>
        <v>44265</v>
      </c>
      <c r="BX56" s="289" t="str">
        <f t="shared" si="33"/>
        <v>OFF</v>
      </c>
      <c r="BY56" s="193">
        <f t="shared" si="40"/>
        <v>44296</v>
      </c>
      <c r="BZ56" s="289" t="str">
        <f t="shared" si="34"/>
        <v>19h à 7h</v>
      </c>
      <c r="CA56" s="161"/>
      <c r="CB56" s="161"/>
      <c r="CC56" s="161"/>
      <c r="CD56" s="161"/>
      <c r="CE56" s="161"/>
      <c r="CF56" s="161"/>
      <c r="CG56" s="161"/>
      <c r="CI56" s="176">
        <f t="shared" si="11"/>
        <v>43958</v>
      </c>
      <c r="CJ56" s="177">
        <f t="shared" si="6"/>
        <v>43958</v>
      </c>
      <c r="CK56" s="167" t="str">
        <f>IF($BG$21=$CE$25,$CF$25,IF($BG$21=$CE$26,$CF$26,IF($BG$21=$CE$27,$CF$27,IF($BG$21=$CE$28,$CF$28,""))))</f>
        <v>OFF</v>
      </c>
      <c r="CL56" s="167" t="str">
        <f>IF($BG$22=$CE$25,$CF$25,IF($BG$22=$CE$26,$CF$26,IF($BG$22=$CE$27,$CF$27,IF($BG$22=$CE$28,$CF$28,""))))</f>
        <v>OFF</v>
      </c>
      <c r="CM56" s="167" t="str">
        <f>IF($BG$24=$CE$25,$CF$25,IF($BG$24=$CE$26,$CF$26,IF($BG$24=$CE$27,$CF$27,IF($BG$24=$CE$28,$CF$28,""))))</f>
        <v>19h à 7h</v>
      </c>
      <c r="CN56" s="167" t="str">
        <f>IF($BG$25=$CE$25,$CF$25,IF($BG$25=$CE$26,$CF$26,IF($BG$25=$CE$27,$CF$27,IF($BG$25=$CE$28,$CF$28,""))))</f>
        <v>19h à 7h</v>
      </c>
      <c r="CO56" s="167" t="str">
        <f>IF($BG$27=$CE$25,$CF$25,IF($BG$27=$CE$26,$CF$26,IF($BG$27=$CE$27,$CF$27,IF($BG$27=$CE$28,$CF$28,""))))</f>
        <v>OFF</v>
      </c>
      <c r="CP56" s="167" t="str">
        <f>IF($BG$28=$CE$25,$CF$25,IF($BG$28=$CE$26,$CF$26,IF($BG$28=$CE$27,$CF$27,IF($BG$28=$CE$28,$CF$28,""))))</f>
        <v>OFF</v>
      </c>
      <c r="CQ56" s="167" t="str">
        <f>IF($BG$30=$CE$25,$CF$25,IF($BG$30=$CE$26,$CF$26,IF($BG$30=$CE$27,$CF$27,IF($BG$30=$CE$28,$CF$28,""))))</f>
        <v>7h à 19h</v>
      </c>
      <c r="CR56" s="167" t="str">
        <f>IF($BG$31=$CE$25,$CF$25,IF($BG$31=$CE$26,$CF$26,IF($BG$31=$CE$27,$CF$27,IF($BG$31=$CE$28,$CF$28,""))))</f>
        <v>7h à 19h</v>
      </c>
    </row>
    <row r="57" spans="1:96" thickBot="1" x14ac:dyDescent="0.2">
      <c r="A57" s="301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301"/>
      <c r="BF57" s="301"/>
      <c r="BG57" s="301"/>
      <c r="BH57" s="301"/>
      <c r="BI57" s="301"/>
      <c r="BO57" s="192">
        <f t="shared" si="35"/>
        <v>44146</v>
      </c>
      <c r="BP57" s="289" t="str">
        <f t="shared" si="29"/>
        <v>OFF</v>
      </c>
      <c r="BQ57" s="193">
        <f t="shared" si="36"/>
        <v>44176</v>
      </c>
      <c r="BR57" s="289" t="str">
        <f t="shared" si="30"/>
        <v>OFF</v>
      </c>
      <c r="BS57" s="193">
        <f t="shared" si="37"/>
        <v>44207</v>
      </c>
      <c r="BT57" s="289" t="str">
        <f t="shared" si="31"/>
        <v>OFF</v>
      </c>
      <c r="BU57" s="194">
        <f t="shared" si="38"/>
        <v>44238</v>
      </c>
      <c r="BV57" s="289" t="str">
        <f t="shared" si="32"/>
        <v>19h à 7h</v>
      </c>
      <c r="BW57" s="193">
        <f t="shared" si="39"/>
        <v>44266</v>
      </c>
      <c r="BX57" s="289" t="str">
        <f t="shared" si="33"/>
        <v>19h à 7h</v>
      </c>
      <c r="BY57" s="193">
        <f t="shared" si="40"/>
        <v>44297</v>
      </c>
      <c r="BZ57" s="289" t="str">
        <f t="shared" si="34"/>
        <v>19h à 7h</v>
      </c>
      <c r="CC57" s="161"/>
      <c r="CI57" s="176">
        <f t="shared" si="11"/>
        <v>43959</v>
      </c>
      <c r="CJ57" s="177">
        <f t="shared" si="6"/>
        <v>43959</v>
      </c>
      <c r="CK57" s="167" t="str">
        <f>IF($BH$21=$CE$25,$CF$25,IF($BH$21=$CE$26,$CF$26,IF($BH$21=$CE$27,$CF$27,IF($BH$21=$CE$28,$CF$28,""))))</f>
        <v>OFF</v>
      </c>
      <c r="CL57" s="167" t="str">
        <f>IF($BH$22=$CE$25,$CF$25,IF($BH$22=$CE$26,$CF$26,IF($BH$22=$CE$27,$CF$27,IF($BH$22=$CE$28,$CF$28,""))))</f>
        <v>OFF</v>
      </c>
      <c r="CM57" s="167" t="str">
        <f>IF($BH$24=$CE$25,$CF$25,IF($BH$24=$CE$26,$CF$26,IF($BH$24=$CE$27,$CF$27,IF($BH$24=$CE$28,$CF$28,""))))</f>
        <v>19h à 7h</v>
      </c>
      <c r="CN57" s="167" t="str">
        <f>IF($BH$25=$CE$25,$CF$25,IF($BH$25=$CE$26,$CF$26,IF($BH$25=$CE$27,$CF$27,IF($BH$25=$CE$28,$CF$28,""))))</f>
        <v>19h à 7h</v>
      </c>
      <c r="CO57" s="167" t="str">
        <f>IF($BH$27=$CE$25,$CF$25,IF($BH$27=$CE$26,$CF$26,IF($BH$27=$CE$27,$CF$27,IF($BH$27=$CE$28,$CF$28,""))))</f>
        <v>OFF</v>
      </c>
      <c r="CP57" s="167" t="str">
        <f>IF($BH$28=$CE$25,$CF$25,IF($BH$28=$CE$26,$CF$26,IF($BH$28=$CE$27,$CF$27,IF($BH$28=$CE$28,$CF$28,""))))</f>
        <v>OFF</v>
      </c>
      <c r="CQ57" s="167" t="str">
        <f>IF($BH$30=$CE$25,$CF$25,IF($BH$30=$CE$26,$CF$26,IF($BH$30=$CE$27,$CF$27,IF($BH$30=$CE$28,$CF$28,""))))</f>
        <v>7h à 19h</v>
      </c>
      <c r="CR57" s="167" t="str">
        <f>IF($BH$31=$CE$25,$CF$25,IF($BH$31=$CE$26,$CF$26,IF($BH$31=$CE$27,$CF$27,IF($BH$31=$CE$28,$CF$28,""))))</f>
        <v>7h à 19h</v>
      </c>
    </row>
    <row r="58" spans="1:96" thickBot="1" x14ac:dyDescent="0.2">
      <c r="A58" s="301"/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O58" s="192">
        <f t="shared" si="35"/>
        <v>44147</v>
      </c>
      <c r="BP58" s="289" t="str">
        <f t="shared" si="29"/>
        <v>OFF</v>
      </c>
      <c r="BQ58" s="193">
        <f t="shared" si="36"/>
        <v>44177</v>
      </c>
      <c r="BR58" s="289" t="str">
        <f t="shared" si="30"/>
        <v>OFF</v>
      </c>
      <c r="BS58" s="193">
        <f t="shared" si="37"/>
        <v>44208</v>
      </c>
      <c r="BT58" s="289" t="str">
        <f t="shared" si="31"/>
        <v>OFF</v>
      </c>
      <c r="BU58" s="194">
        <f t="shared" si="38"/>
        <v>44239</v>
      </c>
      <c r="BV58" s="289" t="str">
        <f t="shared" si="32"/>
        <v>19h à 7h</v>
      </c>
      <c r="BW58" s="193">
        <f t="shared" si="39"/>
        <v>44267</v>
      </c>
      <c r="BX58" s="289" t="str">
        <f t="shared" si="33"/>
        <v>19h à 7h</v>
      </c>
      <c r="BY58" s="193">
        <f t="shared" si="40"/>
        <v>44298</v>
      </c>
      <c r="BZ58" s="289" t="str">
        <f t="shared" si="34"/>
        <v>19h à 7h</v>
      </c>
      <c r="CI58" s="176">
        <f t="shared" si="11"/>
        <v>43960</v>
      </c>
      <c r="CJ58" s="177">
        <f t="shared" si="6"/>
        <v>43960</v>
      </c>
      <c r="CK58" s="167" t="str">
        <f>IF($BI$21=$CE$25,$CF$25,IF($BI$21=$CE$26,$CF$26,IF($BI$21=$CE$27,$CF$27,IF($BI$21=$CE$28,$CF$28,""))))</f>
        <v>OFF</v>
      </c>
      <c r="CL58" s="167" t="str">
        <f>IF($BI$22=$CE$25,$CF$25,IF($BI$22=$CE$26,$CF$26,IF($BI$22=$CE$27,$CF$27,IF($BI$22=$CE$28,$CF$28,""))))</f>
        <v>OFF</v>
      </c>
      <c r="CM58" s="167" t="str">
        <f>IF($BI$24=$CE$25,$CF$25,IF($BI$24=$CE$26,$CF$26,IF($BI$24=$CE$27,$CF$27,IF($BI$24=$CE$28,$CF$28,""))))</f>
        <v>19h à 7h</v>
      </c>
      <c r="CN58" s="167" t="str">
        <f>IF($BI$25=$CE$25,$CF$25,IF($BI$25=$CE$26,$CF$26,IF($BI$25=$CE$27,$CF$27,IF($BI$25=$CE$28,$CF$28,""))))</f>
        <v>19h à 7h</v>
      </c>
      <c r="CO58" s="167" t="str">
        <f>IF($BI$27=$CE$25,$CF$25,IF($BI$27=$CE$26,$CF$26,IF($BI$27=$CE$27,$CF$27,IF($BI$27=$CE$28,$CF$28,""))))</f>
        <v>OFF</v>
      </c>
      <c r="CP58" s="167" t="str">
        <f>IF($BI$28=$CE$25,$CF$25,IF($BI$28=$CE$26,$CF$26,IF($BI$28=$CE$27,$CF$27,IF($BI$28=$CE$28,$CF$28,""))))</f>
        <v>OFF</v>
      </c>
      <c r="CQ58" s="167" t="str">
        <f>IF($BI$30=$CE$25,$CF$25,IF($BI$30=$CE$26,$CF$26,IF($BI$30=$CE$27,$CF$27,IF($BI$30=$CE$28,$CF$28,""))))</f>
        <v>7h à 19h</v>
      </c>
      <c r="CR58" s="167" t="str">
        <f>IF($BI$31=$CE$25,$CF$25,IF($BI$31=$CE$26,$CF$26,IF($BI$31=$CE$27,$CF$27,IF($BI$31=$CE$28,$CF$28,""))))</f>
        <v>7h à 19h</v>
      </c>
    </row>
    <row r="59" spans="1:96" thickBot="1" x14ac:dyDescent="0.2">
      <c r="A59" s="301"/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301"/>
      <c r="BF59" s="301"/>
      <c r="BG59" s="301"/>
      <c r="BH59" s="301"/>
      <c r="BI59" s="301"/>
      <c r="BO59" s="192">
        <f t="shared" si="35"/>
        <v>44148</v>
      </c>
      <c r="BP59" s="289" t="str">
        <f t="shared" si="29"/>
        <v>OFF</v>
      </c>
      <c r="BQ59" s="193">
        <f t="shared" si="36"/>
        <v>44178</v>
      </c>
      <c r="BR59" s="289" t="str">
        <f t="shared" si="30"/>
        <v>OFF</v>
      </c>
      <c r="BS59" s="193">
        <f t="shared" si="37"/>
        <v>44209</v>
      </c>
      <c r="BT59" s="289" t="str">
        <f t="shared" si="31"/>
        <v>OFF</v>
      </c>
      <c r="BU59" s="194">
        <f t="shared" si="38"/>
        <v>44240</v>
      </c>
      <c r="BV59" s="289" t="str">
        <f t="shared" si="32"/>
        <v>19h à 7h</v>
      </c>
      <c r="BW59" s="193">
        <f t="shared" si="39"/>
        <v>44268</v>
      </c>
      <c r="BX59" s="289" t="str">
        <f t="shared" si="33"/>
        <v>19h à 7h</v>
      </c>
      <c r="BY59" s="193">
        <f t="shared" si="40"/>
        <v>44299</v>
      </c>
      <c r="BZ59" s="289" t="str">
        <f t="shared" si="34"/>
        <v>19h à 7h</v>
      </c>
      <c r="CI59" s="303">
        <f t="shared" si="11"/>
        <v>43961</v>
      </c>
      <c r="CJ59" s="304">
        <f>CI59</f>
        <v>43961</v>
      </c>
      <c r="CK59" s="167" t="str">
        <f>IF($F$21=$CE$25,$CF$25,IF($F$21=$CE$26,$CF$26,IF($F$21=$CE$27,$CF$27,IF($F$21=$CE$28,$CF$28,""))))</f>
        <v>OFF</v>
      </c>
      <c r="CL59" s="167" t="str">
        <f>IF($F$22=$CE$25,$CF$25,IF($F$22=$CE$26,$CF$26,IF($F$22=$CE$27,$CF$27,IF($F$22=$CE$28,$CF$28,""))))</f>
        <v>OFF</v>
      </c>
      <c r="CM59" s="167" t="str">
        <f>IF($F$24=$CE$25,$CF$25,IF($F$24=$CE$26,$CF$26,IF($F$24=$CE$27,$CF$27,IF($F$24=$CE$28,$CF$28,""))))</f>
        <v>19h à 7h</v>
      </c>
      <c r="CN59" s="167" t="str">
        <f>IF($F$25=$CE$25,$CF$25,IF($F$25=$CE$26,$CF$26,IF($F$25=$CE$27,$CF$27,IF($F$25=$CE$28,$CF$28,""))))</f>
        <v>19h à 7h</v>
      </c>
      <c r="CO59" s="167" t="str">
        <f>IF($F$27=$CE$25,$CF$25,IF($F$27=$CE$26,$CF$26,IF($F$27=$CE$27,$CF$27,IF($F$27=$CE$28,$CF$28,""))))</f>
        <v>OFF</v>
      </c>
      <c r="CP59" s="167" t="str">
        <f>IF($F$28=$CE$25,$CF$25,IF($F$28=$CE$26,$CF$26,IF($F$28=$CE$27,$CF$27,IF($F$28=$CE$28,$CF$28,""))))</f>
        <v>OFF</v>
      </c>
      <c r="CQ59" s="167" t="str">
        <f>IF($F$30=$CE$25,$CF$25,IF($F$30=$CE$26,$CF$26,IF($F$30=$CE$27,$CF$27,IF($F$30=$CE$28,$CF$28,""))))</f>
        <v>7h à 19h</v>
      </c>
      <c r="CR59" s="167" t="str">
        <f>IF($F$31=$CE$25,$CF$25,IF($F$31=$CE$26,$CF$26,IF($F$31=$CE$27,$CF$27,IF($F$31=$CE$28,$CF$28,""))))</f>
        <v>7h à 19h</v>
      </c>
    </row>
    <row r="60" spans="1:96" thickBot="1" x14ac:dyDescent="0.2">
      <c r="BO60" s="192">
        <f t="shared" si="35"/>
        <v>44149</v>
      </c>
      <c r="BP60" s="289" t="str">
        <f t="shared" si="29"/>
        <v>OFF</v>
      </c>
      <c r="BQ60" s="193">
        <f t="shared" si="36"/>
        <v>44179</v>
      </c>
      <c r="BR60" s="289" t="str">
        <f t="shared" si="30"/>
        <v>OFF</v>
      </c>
      <c r="BS60" s="193">
        <f t="shared" si="37"/>
        <v>44210</v>
      </c>
      <c r="BT60" s="289" t="str">
        <f t="shared" si="31"/>
        <v>19h à 7h</v>
      </c>
      <c r="BU60" s="194">
        <f t="shared" si="38"/>
        <v>44241</v>
      </c>
      <c r="BV60" s="289" t="str">
        <f t="shared" si="32"/>
        <v>19h à 7h</v>
      </c>
      <c r="BW60" s="193">
        <f t="shared" si="39"/>
        <v>44269</v>
      </c>
      <c r="BX60" s="289" t="str">
        <f t="shared" si="33"/>
        <v>19h à 7h</v>
      </c>
      <c r="BY60" s="193">
        <f t="shared" si="40"/>
        <v>44300</v>
      </c>
      <c r="BZ60" s="289" t="str">
        <f t="shared" si="34"/>
        <v>19h à 7h</v>
      </c>
      <c r="CI60" s="176">
        <f t="shared" si="11"/>
        <v>43962</v>
      </c>
      <c r="CJ60" s="177">
        <f t="shared" ref="CJ60:CJ114" si="41">CI60</f>
        <v>43962</v>
      </c>
      <c r="CK60" s="167" t="str">
        <f>IF($G$21=$CE$25,$CF$25,IF($G$21=$CE$26,$CF$26,IF($G$21=$CE$27,$CF$27,IF($G$21=$CE$28,$CF$28,""))))</f>
        <v>OFF</v>
      </c>
      <c r="CL60" s="167" t="str">
        <f>IF($G$22=$CE$25,$CF$25,IF($G$22=$CE$26,$CF$26,IF($G$22=$CE$27,$CF$27,IF($G$22=$CE$28,$CF$28,""))))</f>
        <v>OFF</v>
      </c>
      <c r="CM60" s="167" t="str">
        <f>IF($G$24=$CE$25,$CF$25,IF($G$24=$CE$26,$CF$26,IF($G$24=$CE$27,$CF$27,IF($G$24=$CE$28,$CF$28,""))))</f>
        <v>19h à 7h</v>
      </c>
      <c r="CN60" s="167" t="str">
        <f>IF($G$25=$CE$25,$CF$25,IF($G$25=$CE$26,$CF$26,IF($G$25=$CE$27,$CF$27,IF($G$25=$CE$28,$CF$28,""))))</f>
        <v>19h à 7h</v>
      </c>
      <c r="CO60" s="167" t="str">
        <f>IF($G$27=$CE$25,$CF$25,IF($G$27=$CE$26,$CF$26,IF($G$27=$CE$27,$CF$27,IF($G$27=$CE$28,$CF$28,""))))</f>
        <v>OFF</v>
      </c>
      <c r="CP60" s="167" t="str">
        <f>IF($G$28=$CE$25,$CF$25,IF($G$28=$CE$26,$CF$26,IF($G$28=$CE$27,$CF$27,IF($G$28=$CE$28,$CF$28,""))))</f>
        <v>OFF</v>
      </c>
      <c r="CQ60" s="167" t="str">
        <f>IF($G$30=$CE$25,$CF$25,IF($G$30=$CE$26,$CF$26,IF($G$30=$CE$27,$CF$27,IF($G$30=$CE$28,$CF$28,""))))</f>
        <v>7h à 19h</v>
      </c>
      <c r="CR60" s="167" t="str">
        <f>IF($G$31=$CE$25,$CF$25,IF($G$31=$CE$26,$CF$26,IF($G$31=$CE$27,$CF$27,IF($G$31=$CE$28,$CF$28,""))))</f>
        <v>7h à 19h</v>
      </c>
    </row>
    <row r="61" spans="1:96" thickBot="1" x14ac:dyDescent="0.2">
      <c r="BO61" s="192">
        <f t="shared" si="35"/>
        <v>44150</v>
      </c>
      <c r="BP61" s="289" t="str">
        <f t="shared" si="29"/>
        <v>OFF</v>
      </c>
      <c r="BQ61" s="193">
        <f t="shared" si="36"/>
        <v>44180</v>
      </c>
      <c r="BR61" s="289" t="str">
        <f t="shared" si="30"/>
        <v>OFF</v>
      </c>
      <c r="BS61" s="193">
        <f t="shared" si="37"/>
        <v>44211</v>
      </c>
      <c r="BT61" s="289" t="str">
        <f t="shared" si="31"/>
        <v>19h à 7h</v>
      </c>
      <c r="BU61" s="194">
        <f t="shared" si="38"/>
        <v>44242</v>
      </c>
      <c r="BV61" s="289" t="str">
        <f t="shared" si="32"/>
        <v>19h à 7h</v>
      </c>
      <c r="BW61" s="193">
        <f t="shared" si="39"/>
        <v>44270</v>
      </c>
      <c r="BX61" s="289" t="str">
        <f t="shared" si="33"/>
        <v>19h à 7h</v>
      </c>
      <c r="BY61" s="193">
        <f t="shared" si="40"/>
        <v>44301</v>
      </c>
      <c r="BZ61" s="289" t="str">
        <f t="shared" si="34"/>
        <v>OFF</v>
      </c>
      <c r="CI61" s="176">
        <f t="shared" si="11"/>
        <v>43963</v>
      </c>
      <c r="CJ61" s="177">
        <f t="shared" si="41"/>
        <v>43963</v>
      </c>
      <c r="CK61" s="167" t="str">
        <f>IF($H$21=$CE$25,$CF$25,IF($H$21=$CE$26,$CF$26,IF($H$21=$CE$27,$CF$27,IF($H$21=$CE$28,$CF$28,""))))</f>
        <v>OFF</v>
      </c>
      <c r="CL61" s="167" t="str">
        <f>IF($H$22=$CE$25,$CF$25,IF($H$22=$CE$26,$CF$26,IF($H$22=$CE$27,$CF$27,IF($H$22=$CE$28,$CF$28,""))))</f>
        <v>OFF</v>
      </c>
      <c r="CM61" s="167" t="str">
        <f>IF($H$24=$CE$25,$CF$25,IF($H$24=$CE$26,$CF$26,IF($H$24=$CE$27,$CF$27,IF($H$24=$CE$28,$CF$28,""))))</f>
        <v>19h à 7h</v>
      </c>
      <c r="CN61" s="167" t="str">
        <f>IF($H$25=$CE$25,$CF$25,IF($H$25=$CE$26,$CF$26,IF($H$25=$CE$27,$CF$27,IF($H$25=$CE$28,$CF$28,""))))</f>
        <v>19h à 7h</v>
      </c>
      <c r="CO61" s="167" t="str">
        <f>IF($H$27=$CE$25,$CF$25,IF($H$27=$CE$26,$CF$26,IF($H$27=$CE$27,$CF$27,IF($H$27=$CE$28,$CF$28,""))))</f>
        <v>OFF</v>
      </c>
      <c r="CP61" s="167" t="str">
        <f>IF($H$28=$CE$25,$CF$25,IF($H$28=$CE$26,$CF$26,IF($H$28=$CE$27,$CF$27,IF($H$28=$CE$28,$CF$28,""))))</f>
        <v>OFF</v>
      </c>
      <c r="CQ61" s="167" t="str">
        <f>IF($H$30=$CE$25,$CF$25,IF($H$30=$CE$26,$CF$26,IF($H$30=$CE$27,$CF$27,IF($H$30=$CE$28,$CF$28,""))))</f>
        <v>7h à 19h</v>
      </c>
      <c r="CR61" s="167" t="str">
        <f>IF($H$31=$CE$25,$CF$25,IF($H$31=$CE$26,$CF$26,IF($H$31=$CE$27,$CF$27,IF($H$31=$CE$28,$CF$28,""))))</f>
        <v>7h à 15h</v>
      </c>
    </row>
    <row r="62" spans="1:96" thickBot="1" x14ac:dyDescent="0.2">
      <c r="BO62" s="192">
        <f t="shared" si="35"/>
        <v>44151</v>
      </c>
      <c r="BP62" s="289" t="str">
        <f t="shared" si="29"/>
        <v>OFF</v>
      </c>
      <c r="BQ62" s="193">
        <f t="shared" si="36"/>
        <v>44181</v>
      </c>
      <c r="BR62" s="289" t="str">
        <f t="shared" si="30"/>
        <v>OFF</v>
      </c>
      <c r="BS62" s="193">
        <f t="shared" si="37"/>
        <v>44212</v>
      </c>
      <c r="BT62" s="289" t="str">
        <f t="shared" si="31"/>
        <v>19h à 7h</v>
      </c>
      <c r="BU62" s="194">
        <f t="shared" si="38"/>
        <v>44243</v>
      </c>
      <c r="BV62" s="289" t="str">
        <f t="shared" si="32"/>
        <v>19h à 7h</v>
      </c>
      <c r="BW62" s="193">
        <f t="shared" si="39"/>
        <v>44271</v>
      </c>
      <c r="BX62" s="289" t="str">
        <f t="shared" si="33"/>
        <v>19h à 7h</v>
      </c>
      <c r="BY62" s="193">
        <f t="shared" si="40"/>
        <v>44302</v>
      </c>
      <c r="BZ62" s="289" t="str">
        <f t="shared" si="34"/>
        <v>OFF</v>
      </c>
      <c r="CI62" s="176">
        <f t="shared" si="11"/>
        <v>43964</v>
      </c>
      <c r="CJ62" s="177">
        <f t="shared" si="41"/>
        <v>43964</v>
      </c>
      <c r="CK62" s="167" t="str">
        <f>IF($I$21=$CE$25,$CF$25,IF($I$21=$CE$26,$CF$26,IF($I$21=$CE$27,$CF$27,IF($I$21=$CE$28,$CF$28,""))))</f>
        <v>OFF</v>
      </c>
      <c r="CL62" s="167" t="str">
        <f>IF($I$22=$CE$25,$CF$25,IF($I$22=$CE$26,$CF$26,IF($I$22=$CE$27,$CF$27,IF($I$22=$CE$28,$CF$28,""))))</f>
        <v>OFF</v>
      </c>
      <c r="CM62" s="167" t="str">
        <f>IF($I$24=$CE$25,$CF$25,IF($I$24=$CE$26,$CF$26,IF($I$24=$CE$27,$CF$27,IF($I$24=$CE$28,$CF$28,""))))</f>
        <v>19h à 7h</v>
      </c>
      <c r="CN62" s="167" t="str">
        <f>IF($I$25=$CE$25,$CF$25,IF($I$25=$CE$26,$CF$26,IF($I$25=$CE$27,$CF$27,IF($I$25=$CE$28,$CF$28,""))))</f>
        <v>19h à 7h</v>
      </c>
      <c r="CO62" s="167" t="str">
        <f>IF($I$27=$CE$25,$CF$25,IF($I$27=$CE$26,$CF$26,IF($I$27=$CE$27,$CF$27,IF($I$27=$CE$28,$CF$28,""))))</f>
        <v>OFF</v>
      </c>
      <c r="CP62" s="167" t="str">
        <f>IF($I$28=$CE$25,$CF$25,IF($I$28=$CE$26,$CF$26,IF($I$28=$CE$27,$CF$27,IF($I$28=$CE$28,$CF$28,""))))</f>
        <v>OFF</v>
      </c>
      <c r="CQ62" s="167" t="str">
        <f>IF($I$30=$CE$25,$CF$25,IF($I$30=$CE$26,$CF$26,IF($I$30=$CE$27,$CF$27,IF($I$30=$CE$28,$CF$28,""))))</f>
        <v>7h à 19h</v>
      </c>
      <c r="CR62" s="167" t="str">
        <f>IF($I$31=$CE$25,$CF$25,IF($I$31=$CE$26,$CF$26,IF($I$31=$CE$27,$CF$27,IF($I$31=$CE$28,$CF$28,""))))</f>
        <v>OFF</v>
      </c>
    </row>
    <row r="63" spans="1:96" thickBot="1" x14ac:dyDescent="0.2">
      <c r="BO63" s="192">
        <f t="shared" si="35"/>
        <v>44152</v>
      </c>
      <c r="BP63" s="289" t="str">
        <f t="shared" si="29"/>
        <v>OFF</v>
      </c>
      <c r="BQ63" s="193">
        <f t="shared" si="36"/>
        <v>44182</v>
      </c>
      <c r="BR63" s="289" t="str">
        <f t="shared" si="30"/>
        <v>19h à 7h</v>
      </c>
      <c r="BS63" s="193">
        <f t="shared" si="37"/>
        <v>44213</v>
      </c>
      <c r="BT63" s="289" t="str">
        <f t="shared" si="31"/>
        <v>19h à 7h</v>
      </c>
      <c r="BU63" s="194">
        <f t="shared" si="38"/>
        <v>44244</v>
      </c>
      <c r="BV63" s="289" t="str">
        <f t="shared" si="32"/>
        <v>19h à 7h</v>
      </c>
      <c r="BW63" s="193">
        <f t="shared" si="39"/>
        <v>44272</v>
      </c>
      <c r="BX63" s="289" t="str">
        <f t="shared" si="33"/>
        <v>19h à 7h</v>
      </c>
      <c r="BY63" s="193">
        <f t="shared" si="40"/>
        <v>44303</v>
      </c>
      <c r="BZ63" s="289" t="str">
        <f t="shared" si="34"/>
        <v>OFF</v>
      </c>
      <c r="CI63" s="176">
        <f t="shared" si="11"/>
        <v>43965</v>
      </c>
      <c r="CJ63" s="177">
        <f t="shared" si="41"/>
        <v>43965</v>
      </c>
      <c r="CK63" s="167" t="str">
        <f>IF($J$21=$CE$25,$CF$25,IF($J$21=$CE$26,$CF$26,IF($J$21=$CE$27,$CF$27,IF($J$21=$CE$28,$CF$28,""))))</f>
        <v>19h à 7h</v>
      </c>
      <c r="CL63" s="167" t="str">
        <f>IF($J$22=$CE$25,$CF$25,IF($J$22=$CE$26,$CF$26,IF($J$22=$CE$27,$CF$27,IF($J$22=$CE$28,$CF$28,""))))</f>
        <v>19h à 7h</v>
      </c>
      <c r="CM63" s="167" t="str">
        <f>IF($J$24=$CE$25,$CF$25,IF($J$24=$CE$26,$CF$26,IF($J$24=$CE$27,$CF$27,IF($J$24=$CE$28,$CF$28,""))))</f>
        <v>OFF</v>
      </c>
      <c r="CN63" s="167" t="str">
        <f>IF($J$25=$CE$25,$CF$25,IF($J$25=$CE$26,$CF$26,IF($J$25=$CE$27,$CF$27,IF($J$25=$CE$28,$CF$28,""))))</f>
        <v>OFF</v>
      </c>
      <c r="CO63" s="167" t="str">
        <f>IF($J$27=$CE$25,$CF$25,IF($J$27=$CE$26,$CF$26,IF($J$27=$CE$27,$CF$27,IF($J$27=$CE$28,$CF$28,""))))</f>
        <v>7h à 19h</v>
      </c>
      <c r="CP63" s="167" t="str">
        <f>IF($J$28=$CE$25,$CF$25,IF($J$28=$CE$26,$CF$26,IF($J$28=$CE$27,$CF$27,IF($J$28=$CE$28,$CF$28,""))))</f>
        <v>7h à 19h</v>
      </c>
      <c r="CQ63" s="167" t="str">
        <f>IF($J$30=$CE$25,$CF$25,IF($J$30=$CE$26,$CF$26,IF($J$30=$CE$27,$CF$27,IF($J$30=$CE$28,$CF$28,""))))</f>
        <v>OFF</v>
      </c>
      <c r="CR63" s="167" t="str">
        <f>IF($J$31=$CE$25,$CF$25,IF($J$31=$CE$26,$CF$26,IF($J$31=$CE$27,$CF$27,IF($J$31=$CE$28,$CF$28,""))))</f>
        <v>OFF</v>
      </c>
    </row>
    <row r="64" spans="1:96" thickBot="1" x14ac:dyDescent="0.2">
      <c r="BO64" s="192">
        <f t="shared" si="35"/>
        <v>44153</v>
      </c>
      <c r="BP64" s="289" t="str">
        <f t="shared" si="29"/>
        <v>OFF</v>
      </c>
      <c r="BQ64" s="193">
        <f t="shared" si="36"/>
        <v>44183</v>
      </c>
      <c r="BR64" s="289" t="str">
        <f t="shared" si="30"/>
        <v>19h à 7h</v>
      </c>
      <c r="BS64" s="193">
        <f t="shared" si="37"/>
        <v>44214</v>
      </c>
      <c r="BT64" s="289" t="str">
        <f t="shared" si="31"/>
        <v>19h à 7h</v>
      </c>
      <c r="BU64" s="194">
        <f t="shared" si="38"/>
        <v>44245</v>
      </c>
      <c r="BV64" s="289" t="str">
        <f t="shared" si="32"/>
        <v>OFF</v>
      </c>
      <c r="BW64" s="193">
        <f t="shared" si="39"/>
        <v>44273</v>
      </c>
      <c r="BX64" s="289" t="str">
        <f t="shared" si="33"/>
        <v>OFF</v>
      </c>
      <c r="BY64" s="193">
        <f t="shared" si="40"/>
        <v>44304</v>
      </c>
      <c r="BZ64" s="289" t="str">
        <f t="shared" si="34"/>
        <v>OFF</v>
      </c>
      <c r="CI64" s="176">
        <f t="shared" si="11"/>
        <v>43966</v>
      </c>
      <c r="CJ64" s="177">
        <f t="shared" si="41"/>
        <v>43966</v>
      </c>
      <c r="CK64" s="167" t="str">
        <f>IF($K$21=$CE$25,$CF$25,IF($K$21=$CE$26,$CF$26,IF($K$21=$CE$27,$CF$27,IF($K$21=$CE$28,$CF$28,""))))</f>
        <v>19h à 7h</v>
      </c>
      <c r="CL64" s="167" t="str">
        <f>IF($K$22=$CE$25,$CF$25,IF($K$22=$CE$26,$CF$26,IF($K$22=$CE$27,$CF$27,IF($K$22=$CE$28,$CF$28,""))))</f>
        <v>19h à 7h</v>
      </c>
      <c r="CM64" s="167" t="str">
        <f>IF($K$24=$CE$25,$CF$25,IF($K$24=$CE$26,$CF$26,IF($K$24=$CE$27,$CF$27,IF($K$24=$CE$28,$CF$28,""))))</f>
        <v>OFF</v>
      </c>
      <c r="CN64" s="167" t="str">
        <f>IF($K$25=$CE$25,$CF$25,IF($K$25=$CE$26,$CF$26,IF($K$25=$CE$27,$CF$27,IF($K$25=$CE$28,$CF$28,""))))</f>
        <v>OFF</v>
      </c>
      <c r="CO64" s="167" t="str">
        <f>IF($K$27=$CE$25,$CF$25,IF($K$27=$CE$26,$CF$26,IF($K$27=$CE$27,$CF$27,IF($K$27=$CE$28,$CF$28,""))))</f>
        <v>7h à 19h</v>
      </c>
      <c r="CP64" s="167" t="str">
        <f>IF($K$28=$CE$25,$CF$25,IF($K$28=$CE$26,$CF$26,IF($K$28=$CE$27,$CF$27,IF($K$28=$CE$28,$CF$28,""))))</f>
        <v>7h à 19h</v>
      </c>
      <c r="CQ64" s="167" t="str">
        <f>IF($K$30=$CE$25,$CF$25,IF($K$30=$CE$26,$CF$26,IF($K$30=$CE$27,$CF$27,IF($K$30=$CE$28,$CF$28,""))))</f>
        <v>OFF</v>
      </c>
      <c r="CR64" s="167" t="str">
        <f>IF($K$31=$CE$25,$CF$25,IF($K$31=$CE$26,$CF$26,IF($K$31=$CE$27,$CF$27,IF($K$31=$CE$28,$CF$28,""))))</f>
        <v>OFF</v>
      </c>
    </row>
    <row r="65" spans="67:96" thickBot="1" x14ac:dyDescent="0.2">
      <c r="BO65" s="192">
        <f t="shared" si="35"/>
        <v>44154</v>
      </c>
      <c r="BP65" s="289" t="str">
        <f t="shared" si="29"/>
        <v>19h à 7h</v>
      </c>
      <c r="BQ65" s="193">
        <f t="shared" si="36"/>
        <v>44184</v>
      </c>
      <c r="BR65" s="289" t="str">
        <f t="shared" si="30"/>
        <v>19h à 7h</v>
      </c>
      <c r="BS65" s="193">
        <f t="shared" si="37"/>
        <v>44215</v>
      </c>
      <c r="BT65" s="289" t="str">
        <f t="shared" si="31"/>
        <v>19h à 7h</v>
      </c>
      <c r="BU65" s="194">
        <f t="shared" si="38"/>
        <v>44246</v>
      </c>
      <c r="BV65" s="289" t="str">
        <f t="shared" si="32"/>
        <v>OFF</v>
      </c>
      <c r="BW65" s="193">
        <f t="shared" si="39"/>
        <v>44274</v>
      </c>
      <c r="BX65" s="289" t="str">
        <f t="shared" si="33"/>
        <v>OFF</v>
      </c>
      <c r="BY65" s="193">
        <f t="shared" si="40"/>
        <v>44305</v>
      </c>
      <c r="BZ65" s="289" t="str">
        <f t="shared" si="34"/>
        <v>OFF</v>
      </c>
      <c r="CI65" s="176">
        <f t="shared" si="11"/>
        <v>43967</v>
      </c>
      <c r="CJ65" s="177">
        <f t="shared" si="41"/>
        <v>43967</v>
      </c>
      <c r="CK65" s="167" t="str">
        <f>IF($L$21=$CE$25,$CF$25,IF($L$21=$CE$26,$CF$26,IF($L$21=$CE$27,$CF$27,IF($L$21=$CE$28,$CF$28,""))))</f>
        <v>19h à 7h</v>
      </c>
      <c r="CL65" s="167" t="str">
        <f>IF($L$22=$CE$25,$CF$25,IF($L$22=$CE$26,$CF$26,IF($L$22=$CE$27,$CF$27,IF($L$22=$CE$28,$CF$28,""))))</f>
        <v>19h à 7h</v>
      </c>
      <c r="CM65" s="167" t="str">
        <f>IF($L$24=$CE$25,$CF$25,IF($L$24=$CE$26,$CF$26,IF($L$24=$CE$27,$CF$27,IF($L$24=$CE$28,$CF$28,""))))</f>
        <v>OFF</v>
      </c>
      <c r="CN65" s="167" t="str">
        <f>IF($L$25=$CE$25,$CF$25,IF($L$25=$CE$26,$CF$26,IF($L$25=$CE$27,$CF$27,IF($L$25=$CE$28,$CF$28,""))))</f>
        <v>OFF</v>
      </c>
      <c r="CO65" s="167" t="str">
        <f>IF($L$27=$CE$25,$CF$25,IF($L$27=$CE$26,$CF$26,IF($L$27=$CE$27,$CF$27,IF($L$27=$CE$28,$CF$28,""))))</f>
        <v>7h à 19h</v>
      </c>
      <c r="CP65" s="167" t="str">
        <f>IF($L$28=$CE$25,$CF$25,IF($L$28=$CE$26,$CF$26,IF($L$28=$CE$27,$CF$27,IF($L$28=$CE$28,$CF$28,""))))</f>
        <v>7h à 19h</v>
      </c>
      <c r="CQ65" s="167" t="str">
        <f>IF($L$30=$CE$25,$CF$25,IF($L$30=$CE$26,$CF$26,IF($L$30=$CE$27,$CF$27,IF($L$30=$CE$28,$CF$28,""))))</f>
        <v>OFF</v>
      </c>
      <c r="CR65" s="167" t="str">
        <f>IF($L$31=$CE$25,$CF$25,IF($L$31=$CE$26,$CF$26,IF($L$31=$CE$27,$CF$27,IF($L$31=$CE$28,$CF$28,""))))</f>
        <v>OFF</v>
      </c>
    </row>
    <row r="66" spans="67:96" s="305" customFormat="1" thickBot="1" x14ac:dyDescent="0.2">
      <c r="BO66" s="192">
        <f t="shared" si="35"/>
        <v>44155</v>
      </c>
      <c r="BP66" s="289" t="str">
        <f t="shared" si="29"/>
        <v>19h à 7h</v>
      </c>
      <c r="BQ66" s="193">
        <f t="shared" si="36"/>
        <v>44185</v>
      </c>
      <c r="BR66" s="289" t="str">
        <f t="shared" si="30"/>
        <v>19h à 7h</v>
      </c>
      <c r="BS66" s="193">
        <f t="shared" si="37"/>
        <v>44216</v>
      </c>
      <c r="BT66" s="289" t="str">
        <f t="shared" si="31"/>
        <v>19h à 7h</v>
      </c>
      <c r="BU66" s="194">
        <f t="shared" si="38"/>
        <v>44247</v>
      </c>
      <c r="BV66" s="289" t="str">
        <f t="shared" si="32"/>
        <v>OFF</v>
      </c>
      <c r="BW66" s="193">
        <f t="shared" si="39"/>
        <v>44275</v>
      </c>
      <c r="BX66" s="289" t="str">
        <f t="shared" si="33"/>
        <v>OFF</v>
      </c>
      <c r="BY66" s="193">
        <f t="shared" si="40"/>
        <v>44306</v>
      </c>
      <c r="BZ66" s="289" t="str">
        <f t="shared" si="34"/>
        <v>OFF</v>
      </c>
      <c r="CC66" s="156"/>
      <c r="CI66" s="176">
        <f t="shared" si="11"/>
        <v>43968</v>
      </c>
      <c r="CJ66" s="177">
        <f t="shared" si="41"/>
        <v>43968</v>
      </c>
      <c r="CK66" s="167" t="str">
        <f>IF($M$21=$CE$25,$CF$25,IF($M$21=$CE$26,$CF$26,IF($M$21=$CE$27,$CF$27,IF($M$21=$CE$28,$CF$28,""))))</f>
        <v>19h à 7h</v>
      </c>
      <c r="CL66" s="167" t="str">
        <f>IF($M$22=$CE$25,$CF$25,IF($M$22=$CE$26,$CF$26,IF($M$22=$CE$27,$CF$27,IF($M$22=$CE$28,$CF$28,""))))</f>
        <v>19h à 7h</v>
      </c>
      <c r="CM66" s="167" t="str">
        <f>IF($M$24=$CE$25,$CF$25,IF($M$24=$CE$26,$CF$26,IF($M$24=$CE$27,$CF$27,IF($M$24=$CE$28,$CF$28,""))))</f>
        <v>OFF</v>
      </c>
      <c r="CN66" s="167" t="str">
        <f>IF($M$25=$CE$25,$CF$25,IF($M$25=$CE$26,$CF$26,IF($M$25=$CE$27,$CF$27,IF($M$25=$CE$28,$CF$28,""))))</f>
        <v>OFF</v>
      </c>
      <c r="CO66" s="167" t="str">
        <f>IF($M$27=$CE$25,$CF$25,IF($M$27=$CE$26,$CF$26,IF($M$27=$CE$27,$CF$27,IF($M$27=$CE$28,$CF$28,""))))</f>
        <v>7h à 19h</v>
      </c>
      <c r="CP66" s="167" t="str">
        <f>IF($M$28=$CE$25,$CF$25,IF($M$28=$CE$26,$CF$26,IF($M$28=$CE$27,$CF$27,IF($M$28=$CE$28,$CF$28,""))))</f>
        <v>7h à 19h</v>
      </c>
      <c r="CQ66" s="167" t="str">
        <f>IF($M$30=$CE$25,$CF$25,IF($M$30=$CE$26,$CF$26,IF($M$30=$CE$27,$CF$27,IF($M$30=$CE$28,$CF$28,""))))</f>
        <v>OFF</v>
      </c>
      <c r="CR66" s="167" t="str">
        <f>IF($M$31=$CE$25,$CF$25,IF($M$31=$CE$26,$CF$26,IF($M$31=$CE$27,$CF$27,IF($M$31=$CE$28,$CF$28,""))))</f>
        <v>OFF</v>
      </c>
    </row>
    <row r="67" spans="67:96" thickBot="1" x14ac:dyDescent="0.2">
      <c r="BO67" s="192">
        <f t="shared" si="35"/>
        <v>44156</v>
      </c>
      <c r="BP67" s="289" t="str">
        <f t="shared" si="29"/>
        <v>19h à 7h</v>
      </c>
      <c r="BQ67" s="193">
        <f t="shared" si="36"/>
        <v>44186</v>
      </c>
      <c r="BR67" s="289" t="str">
        <f t="shared" si="30"/>
        <v>19h à 7h</v>
      </c>
      <c r="BS67" s="193">
        <f t="shared" si="37"/>
        <v>44217</v>
      </c>
      <c r="BT67" s="289" t="str">
        <f t="shared" si="31"/>
        <v>OFF</v>
      </c>
      <c r="BU67" s="194">
        <f t="shared" si="38"/>
        <v>44248</v>
      </c>
      <c r="BV67" s="289" t="str">
        <f t="shared" si="32"/>
        <v>OFF</v>
      </c>
      <c r="BW67" s="193">
        <f t="shared" si="39"/>
        <v>44276</v>
      </c>
      <c r="BX67" s="289" t="str">
        <f t="shared" si="33"/>
        <v>OFF</v>
      </c>
      <c r="BY67" s="193">
        <f t="shared" si="40"/>
        <v>44307</v>
      </c>
      <c r="BZ67" s="289" t="str">
        <f t="shared" si="34"/>
        <v>OFF</v>
      </c>
      <c r="CC67" s="305"/>
      <c r="CI67" s="176">
        <f t="shared" si="11"/>
        <v>43969</v>
      </c>
      <c r="CJ67" s="177">
        <f t="shared" si="41"/>
        <v>43969</v>
      </c>
      <c r="CK67" s="167" t="str">
        <f>IF($N$21=$CE$25,$CF$25,IF($N$21=$CE$26,$CF$26,IF($N$21=$CE$27,$CF$27,IF($N$21=$CE$28,$CF$28,""))))</f>
        <v>19h à 7h</v>
      </c>
      <c r="CL67" s="167" t="str">
        <f>IF($N$22=$CE$25,$CF$25,IF($N$22=$CE$26,$CF$26,IF($N$22=$CE$27,$CF$27,IF($N$22=$CE$28,$CF$28,""))))</f>
        <v>19h à 7h</v>
      </c>
      <c r="CM67" s="167" t="str">
        <f>IF($N$24=$CE$25,$CF$25,IF($N$24=$CE$26,$CF$26,IF($N$24=$CE$27,$CF$27,IF($N$24=$CE$28,$CF$28,""))))</f>
        <v>OFF</v>
      </c>
      <c r="CN67" s="167" t="str">
        <f>IF($N$25=$CE$25,$CF$25,IF($N$25=$CE$26,$CF$26,IF($N$25=$CE$27,$CF$27,IF($N$25=$CE$28,$CF$28,""))))</f>
        <v>OFF</v>
      </c>
      <c r="CO67" s="167" t="str">
        <f>IF($N$27=$CE$25,$CF$25,IF($N$27=$CE$26,$CF$26,IF($N$27=$CE$27,$CF$27,IF($N$27=$CE$28,$CF$28,""))))</f>
        <v>7h à 19h</v>
      </c>
      <c r="CP67" s="167" t="str">
        <f>IF($N$28=$CE$25,$CF$25,IF($N$28=$CE$26,$CF$26,IF($N$28=$CE$27,$CF$27,IF($N$28=$CE$28,$CF$28,""))))</f>
        <v>7h à 19h</v>
      </c>
      <c r="CQ67" s="167" t="str">
        <f>IF($N$30=$CE$25,$CF$25,IF($N$30=$CE$26,$CF$26,IF($N$30=$CE$27,$CF$27,IF($N$30=$CE$28,$CF$28,""))))</f>
        <v>OFF</v>
      </c>
      <c r="CR67" s="167" t="str">
        <f>IF($N$31=$CE$25,$CF$25,IF($N$31=$CE$26,$CF$26,IF($N$31=$CE$27,$CF$27,IF($N$31=$CE$28,$CF$28,""))))</f>
        <v>OFF</v>
      </c>
    </row>
    <row r="68" spans="67:96" thickBot="1" x14ac:dyDescent="0.2">
      <c r="BO68" s="192">
        <f t="shared" si="35"/>
        <v>44157</v>
      </c>
      <c r="BP68" s="289" t="str">
        <f t="shared" si="29"/>
        <v>19h à 7h</v>
      </c>
      <c r="BQ68" s="193">
        <f t="shared" si="36"/>
        <v>44187</v>
      </c>
      <c r="BR68" s="289" t="str">
        <f t="shared" si="30"/>
        <v>19h à 7h</v>
      </c>
      <c r="BS68" s="193">
        <f t="shared" si="37"/>
        <v>44218</v>
      </c>
      <c r="BT68" s="289" t="str">
        <f t="shared" si="31"/>
        <v>OFF</v>
      </c>
      <c r="BU68" s="194">
        <f t="shared" si="38"/>
        <v>44249</v>
      </c>
      <c r="BV68" s="289" t="str">
        <f t="shared" si="32"/>
        <v>OFF</v>
      </c>
      <c r="BW68" s="193">
        <f t="shared" si="39"/>
        <v>44277</v>
      </c>
      <c r="BX68" s="289" t="str">
        <f t="shared" si="33"/>
        <v>OFF</v>
      </c>
      <c r="BY68" s="193">
        <f t="shared" si="40"/>
        <v>44308</v>
      </c>
      <c r="BZ68" s="289" t="str">
        <f t="shared" si="34"/>
        <v>7h à 19h</v>
      </c>
      <c r="CI68" s="176">
        <f t="shared" si="11"/>
        <v>43970</v>
      </c>
      <c r="CJ68" s="177">
        <f t="shared" si="41"/>
        <v>43970</v>
      </c>
      <c r="CK68" s="167" t="str">
        <f>IF($O$21=$CE$25,$CF$25,IF($O$21=$CE$26,$CF$26,IF($O$21=$CE$27,$CF$27,IF($O$21=$CE$28,$CF$28,""))))</f>
        <v>19h à 7h</v>
      </c>
      <c r="CL68" s="167" t="str">
        <f>IF($O$22=$CE$25,$CF$25,IF($O$22=$CE$26,$CF$26,IF($O$22=$CE$27,$CF$27,IF($O$22=$CE$28,$CF$28,""))))</f>
        <v>19h à 7h</v>
      </c>
      <c r="CM68" s="167" t="str">
        <f>IF($O$24=$CE$25,$CF$25,IF($O$24=$CE$26,$CF$26,IF($O$24=$CE$27,$CF$27,IF($O$24=$CE$28,$CF$28,""))))</f>
        <v>OFF</v>
      </c>
      <c r="CN68" s="167" t="str">
        <f>IF($O$25=$CE$25,$CF$25,IF($O$25=$CE$26,$CF$26,IF($O$25=$CE$27,$CF$27,IF($O$25=$CE$28,$CF$28,""))))</f>
        <v>OFF</v>
      </c>
      <c r="CO68" s="167" t="str">
        <f>IF($O$27=$CE$25,$CF$25,IF($O$27=$CE$26,$CF$26,IF($O$27=$CE$27,$CF$27,IF($O$27=$CE$28,$CF$28,""))))</f>
        <v>7h à 19h</v>
      </c>
      <c r="CP68" s="167" t="str">
        <f>IF($O$28=$CE$25,$CF$25,IF($O$28=$CE$26,$CF$26,IF($O$28=$CE$27,$CF$27,IF($O$28=$CE$28,$CF$28,""))))</f>
        <v>7h à 15h</v>
      </c>
      <c r="CQ68" s="167" t="str">
        <f>IF($O$30=$CE$25,$CF$25,IF($O$30=$CE$26,$CF$26,IF($O$30=$CE$27,$CF$27,IF($O$30=$CE$28,$CF$28,""))))</f>
        <v>OFF</v>
      </c>
      <c r="CR68" s="167" t="str">
        <f>IF($O$31=$CE$25,$CF$25,IF($O$31=$CE$26,$CF$26,IF($O$31=$CE$27,$CF$27,IF($O$31=$CE$28,$CF$28,""))))</f>
        <v>OFF</v>
      </c>
    </row>
    <row r="69" spans="67:96" thickBot="1" x14ac:dyDescent="0.2">
      <c r="BO69" s="192">
        <f t="shared" si="35"/>
        <v>44158</v>
      </c>
      <c r="BP69" s="289" t="str">
        <f t="shared" si="29"/>
        <v>19h à 7h</v>
      </c>
      <c r="BQ69" s="193">
        <f t="shared" si="36"/>
        <v>44188</v>
      </c>
      <c r="BR69" s="289" t="str">
        <f t="shared" si="30"/>
        <v>19h à 7h</v>
      </c>
      <c r="BS69" s="193">
        <f t="shared" si="37"/>
        <v>44219</v>
      </c>
      <c r="BT69" s="289" t="str">
        <f t="shared" si="31"/>
        <v>OFF</v>
      </c>
      <c r="BU69" s="194">
        <f t="shared" si="38"/>
        <v>44250</v>
      </c>
      <c r="BV69" s="289" t="str">
        <f t="shared" si="32"/>
        <v>OFF</v>
      </c>
      <c r="BW69" s="193">
        <f t="shared" si="39"/>
        <v>44278</v>
      </c>
      <c r="BX69" s="289" t="str">
        <f t="shared" si="33"/>
        <v>OFF</v>
      </c>
      <c r="BY69" s="193">
        <f t="shared" si="40"/>
        <v>44309</v>
      </c>
      <c r="BZ69" s="289" t="str">
        <f t="shared" si="34"/>
        <v>7h à 19h</v>
      </c>
      <c r="CI69" s="176">
        <f t="shared" ref="CI69:CI132" si="42">CI68+1</f>
        <v>43971</v>
      </c>
      <c r="CJ69" s="177">
        <f t="shared" si="41"/>
        <v>43971</v>
      </c>
      <c r="CK69" s="167" t="str">
        <f>IF($P$21=$CE$25,$CF$25,IF($P$21=$CE$26,$CF$26,IF($P$21=$CE$27,$CF$27,IF($P$21=$CE$28,$CF$28,""))))</f>
        <v>19h à 7h</v>
      </c>
      <c r="CL69" s="167" t="str">
        <f>IF($P$22=$CE$25,$CF$25,IF($P$22=$CE$26,$CF$26,IF($P$22=$CE$27,$CF$27,IF($P$22=$CE$28,$CF$28,""))))</f>
        <v>19h à 7h</v>
      </c>
      <c r="CM69" s="167" t="str">
        <f>IF($P$24=$CE$25,$CF$25,IF($P$24=$CE$26,$CF$26,IF($P$24=$CE$27,$CF$27,IF($P$24=$CE$28,$CF$28,""))))</f>
        <v>OFF</v>
      </c>
      <c r="CN69" s="167" t="str">
        <f>IF($P$25=$CE$25,$CF$25,IF($P$25=$CE$26,$CF$26,IF($P$25=$CE$27,$CF$27,IF($P$25=$CE$28,$CF$28,""))))</f>
        <v>OFF</v>
      </c>
      <c r="CO69" s="167" t="str">
        <f>IF($P$27=$CE$25,$CF$25,IF($P$27=$CE$26,$CF$26,IF($P$27=$CE$27,$CF$27,IF($P$27=$CE$28,$CF$28,""))))</f>
        <v>7h à 19h</v>
      </c>
      <c r="CP69" s="167" t="str">
        <f>IF($P$28=$CE$25,$CF$25,IF($P$28=$CE$26,$CF$26,IF($P$28=$CE$27,$CF$27,IF($P$28=$CE$28,$CF$28,""))))</f>
        <v>OFF</v>
      </c>
      <c r="CQ69" s="167" t="str">
        <f>IF($P$30=$CE$25,$CF$25,IF($P$30=$CE$26,$CF$26,IF($P$30=$CE$27,$CF$27,IF($P$30=$CE$28,$CF$28,""))))</f>
        <v>OFF</v>
      </c>
      <c r="CR69" s="167" t="str">
        <f>IF($P$31=$CE$25,$CF$25,IF($P$31=$CE$26,$CF$26,IF($P$31=$CE$27,$CF$27,IF($P$31=$CE$28,$CF$28,""))))</f>
        <v>OFF</v>
      </c>
    </row>
    <row r="70" spans="67:96" thickBot="1" x14ac:dyDescent="0.2">
      <c r="BO70" s="192">
        <f t="shared" si="35"/>
        <v>44159</v>
      </c>
      <c r="BP70" s="289" t="str">
        <f t="shared" si="29"/>
        <v>19h à 7h</v>
      </c>
      <c r="BQ70" s="193">
        <f t="shared" si="36"/>
        <v>44189</v>
      </c>
      <c r="BR70" s="289" t="str">
        <f t="shared" si="30"/>
        <v>OFF</v>
      </c>
      <c r="BS70" s="193">
        <f t="shared" si="37"/>
        <v>44220</v>
      </c>
      <c r="BT70" s="289" t="str">
        <f t="shared" si="31"/>
        <v>OFF</v>
      </c>
      <c r="BU70" s="194">
        <f t="shared" si="38"/>
        <v>44251</v>
      </c>
      <c r="BV70" s="289" t="str">
        <f t="shared" si="32"/>
        <v>OFF</v>
      </c>
      <c r="BW70" s="193">
        <f t="shared" si="39"/>
        <v>44279</v>
      </c>
      <c r="BX70" s="289" t="str">
        <f t="shared" si="33"/>
        <v>OFF</v>
      </c>
      <c r="BY70" s="193">
        <f t="shared" si="40"/>
        <v>44310</v>
      </c>
      <c r="BZ70" s="289" t="str">
        <f t="shared" si="34"/>
        <v>7h à 19h</v>
      </c>
      <c r="CI70" s="176">
        <f t="shared" si="42"/>
        <v>43972</v>
      </c>
      <c r="CJ70" s="177">
        <f t="shared" si="41"/>
        <v>43972</v>
      </c>
      <c r="CK70" s="167" t="str">
        <f>IF($Q$21=$CE$25,$CF$25,IF($Q$21=$CE$26,$CF$26,IF($Q$21=$CE$27,$CF$27,IF($Q$21=$CE$28,$CF$28,""))))</f>
        <v>OFF</v>
      </c>
      <c r="CL70" s="167" t="str">
        <f>IF($Q$22=$CE$25,$CF$25,IF($Q$22=$CE$26,$CF$26,IF($Q$22=$CE$27,$CF$27,IF($Q$22=$CE$28,$CF$28,""))))</f>
        <v>OFF</v>
      </c>
      <c r="CM70" s="167" t="str">
        <f>IF($Q$24=$CE$25,$CF$25,IF($Q$24=$CE$26,$CF$26,IF($Q$24=$CE$27,$CF$27,IF($Q$24=$CE$28,$CF$28,""))))</f>
        <v>7h à 19h</v>
      </c>
      <c r="CN70" s="167" t="str">
        <f>IF($Q$25=$CE$25,$CF$25,IF($Q$25=$CE$26,$CF$26,IF($Q$25=$CE$27,$CF$27,IF($Q$25=$CE$28,$CF$28,""))))</f>
        <v>7h à 19h</v>
      </c>
      <c r="CO70" s="167" t="str">
        <f>IF($Q$27=$CE$25,$CF$25,IF($Q$27=$CE$26,$CF$26,IF($Q$27=$CE$27,$CF$27,IF($Q$27=$CE$28,$CF$28,""))))</f>
        <v>OFF</v>
      </c>
      <c r="CP70" s="167" t="str">
        <f>IF($Q$28=$CE$25,$CF$25,IF($Q$28=$CE$26,$CF$26,IF($Q$28=$CE$27,$CF$27,IF($Q$28=$CE$28,$CF$28,""))))</f>
        <v>OFF</v>
      </c>
      <c r="CQ70" s="167" t="str">
        <f>IF($Q$30=$CE$25,$CF$25,IF($Q$30=$CE$26,$CF$26,IF($Q$30=$CE$27,$CF$27,IF($Q$30=$CE$28,$CF$28,""))))</f>
        <v>19h à 7h</v>
      </c>
      <c r="CR70" s="167" t="str">
        <f>IF($Q$31=$CE$25,$CF$25,IF($Q$31=$CE$26,$CF$26,IF($Q$31=$CE$27,$CF$27,IF($Q$31=$CE$28,$CF$28,""))))</f>
        <v>19h à 7h</v>
      </c>
    </row>
    <row r="71" spans="67:96" thickBot="1" x14ac:dyDescent="0.2">
      <c r="BO71" s="192">
        <f>BO70+1</f>
        <v>44160</v>
      </c>
      <c r="BP71" s="289" t="str">
        <f t="shared" si="29"/>
        <v>19h à 7h</v>
      </c>
      <c r="BQ71" s="193">
        <f t="shared" si="36"/>
        <v>44190</v>
      </c>
      <c r="BR71" s="289" t="str">
        <f t="shared" si="30"/>
        <v>OFF</v>
      </c>
      <c r="BS71" s="193">
        <f t="shared" si="37"/>
        <v>44221</v>
      </c>
      <c r="BT71" s="289" t="str">
        <f t="shared" si="31"/>
        <v>OFF</v>
      </c>
      <c r="BU71" s="194">
        <f t="shared" si="38"/>
        <v>44252</v>
      </c>
      <c r="BV71" s="289" t="str">
        <f t="shared" si="32"/>
        <v>7h à 19h</v>
      </c>
      <c r="BW71" s="193">
        <f t="shared" si="39"/>
        <v>44280</v>
      </c>
      <c r="BX71" s="289" t="str">
        <f t="shared" si="33"/>
        <v>7h à 19h</v>
      </c>
      <c r="BY71" s="193">
        <f t="shared" si="40"/>
        <v>44311</v>
      </c>
      <c r="BZ71" s="289" t="str">
        <f t="shared" si="34"/>
        <v>7h à 19h</v>
      </c>
      <c r="CI71" s="176">
        <f t="shared" si="42"/>
        <v>43973</v>
      </c>
      <c r="CJ71" s="177">
        <f t="shared" si="41"/>
        <v>43973</v>
      </c>
      <c r="CK71" s="167" t="str">
        <f>IF($R$21=$CE$25,$CF$25,IF($R$21=$CE$26,$CF$26,IF($R$21=$CE$27,$CF$27,IF($R$21=$CE$28,$CF$28,""))))</f>
        <v>OFF</v>
      </c>
      <c r="CL71" s="167" t="str">
        <f>IF($R$22=$CE$25,$CF$25,IF($R$22=$CE$26,$CF$26,IF($R$22=$CE$27,$CF$27,IF($R$22=$CE$28,$CF$28,""))))</f>
        <v>OFF</v>
      </c>
      <c r="CM71" s="167" t="str">
        <f>IF($R$24=$CE$25,$CF$25,IF($R$24=$CE$26,$CF$26,IF($R$24=$CE$27,$CF$27,IF($R$24=$CE$28,$CF$28,""))))</f>
        <v>7h à 19h</v>
      </c>
      <c r="CN71" s="167" t="str">
        <f>IF($R$25=$CE$25,$CF$25,IF($R$25=$CE$26,$CF$26,IF($R$25=$CE$27,$CF$27,IF($R$25=$CE$28,$CF$28,""))))</f>
        <v>7h à 19h</v>
      </c>
      <c r="CO71" s="167" t="str">
        <f>IF($R$27=$CE$25,$CF$25,IF($R$27=$CE$26,$CF$26,IF($R$27=$CE$27,$CF$27,IF($R$27=$CE$28,$CF$28,""))))</f>
        <v>OFF</v>
      </c>
      <c r="CP71" s="167" t="str">
        <f>IF($R$28=$CE$25,$CF$25,IF($R$28=$CE$26,$CF$26,IF($R$28=$CE$27,$CF$27,IF($R$28=$CE$28,$CF$28,""))))</f>
        <v>OFF</v>
      </c>
      <c r="CQ71" s="167" t="str">
        <f>IF($R$30=$CE$25,$CF$25,IF($R$30=$CE$26,$CF$26,IF($R$30=$CE$27,$CF$27,IF($R$30=$CE$28,$CF$28,""))))</f>
        <v>19h à 7h</v>
      </c>
      <c r="CR71" s="167" t="str">
        <f>IF($R$31=$CE$25,$CF$25,IF($R$31=$CE$26,$CF$26,IF($R$31=$CE$27,$CF$27,IF($R$31=$CE$28,$CF$28,""))))</f>
        <v>19h à 7h</v>
      </c>
    </row>
    <row r="72" spans="67:96" thickBot="1" x14ac:dyDescent="0.2">
      <c r="BO72" s="192">
        <f t="shared" si="35"/>
        <v>44161</v>
      </c>
      <c r="BP72" s="289" t="str">
        <f t="shared" si="29"/>
        <v>OFF</v>
      </c>
      <c r="BQ72" s="193">
        <f t="shared" si="36"/>
        <v>44191</v>
      </c>
      <c r="BR72" s="289" t="str">
        <f t="shared" si="30"/>
        <v>OFF</v>
      </c>
      <c r="BS72" s="193">
        <f t="shared" si="37"/>
        <v>44222</v>
      </c>
      <c r="BT72" s="289" t="str">
        <f t="shared" si="31"/>
        <v>OFF</v>
      </c>
      <c r="BU72" s="194">
        <f t="shared" si="38"/>
        <v>44253</v>
      </c>
      <c r="BV72" s="289" t="str">
        <f t="shared" si="32"/>
        <v>7h à 19h</v>
      </c>
      <c r="BW72" s="193">
        <f t="shared" si="39"/>
        <v>44281</v>
      </c>
      <c r="BX72" s="289" t="str">
        <f t="shared" si="33"/>
        <v>7h à 19h</v>
      </c>
      <c r="BY72" s="193">
        <f t="shared" si="40"/>
        <v>44312</v>
      </c>
      <c r="BZ72" s="289" t="str">
        <f t="shared" si="34"/>
        <v>7h à 19h</v>
      </c>
      <c r="CI72" s="176">
        <f t="shared" si="42"/>
        <v>43974</v>
      </c>
      <c r="CJ72" s="177">
        <f t="shared" si="41"/>
        <v>43974</v>
      </c>
      <c r="CK72" s="167" t="str">
        <f>IF($S$21=$CE$25,$CF$25,IF($S$21=$CE$26,$CF$26,IF($S$21=$CE$27,$CF$27,IF($S$21=$CE$28,$CF$28,""))))</f>
        <v>OFF</v>
      </c>
      <c r="CL72" s="167" t="str">
        <f>IF($S$22=$CE$25,$CF$25,IF($S$22=$CE$26,$CF$26,IF($S$22=$CE$27,$CF$27,IF($S$22=$CE$28,$CF$28,""))))</f>
        <v>OFF</v>
      </c>
      <c r="CM72" s="167" t="str">
        <f>IF($S$24=$CE$25,$CF$25,IF($S$24=$CE$26,$CF$26,IF($S$24=$CE$27,$CF$27,IF($S$24=$CE$28,$CF$28,""))))</f>
        <v>7h à 19h</v>
      </c>
      <c r="CN72" s="167" t="str">
        <f>IF($S$25=$CE$25,$CF$25,IF($S$25=$CE$26,$CF$26,IF($S$25=$CE$27,$CF$27,IF($S$25=$CE$28,$CF$28,""))))</f>
        <v>7h à 19h</v>
      </c>
      <c r="CO72" s="167" t="str">
        <f>IF($S$27=$CE$25,$CF$25,IF($S$27=$CE$26,$CF$26,IF($S$27=$CE$27,$CF$27,IF($S$27=$CE$28,$CF$28,""))))</f>
        <v>OFF</v>
      </c>
      <c r="CP72" s="167" t="str">
        <f>IF($S$28=$CE$25,$CF$25,IF($S$28=$CE$26,$CF$26,IF($S$28=$CE$27,$CF$27,IF($S$28=$CE$28,$CF$28,""))))</f>
        <v>OFF</v>
      </c>
      <c r="CQ72" s="167" t="str">
        <f>IF($S$30=$CE$25,$CF$25,IF($S$30=$CE$26,$CF$26,IF($S$30=$CE$27,$CF$27,IF($S$30=$CE$28,$CF$28,""))))</f>
        <v>19h à 7h</v>
      </c>
      <c r="CR72" s="167" t="str">
        <f>IF($S$31=$CE$25,$CF$25,IF($S$31=$CE$26,$CF$26,IF($S$31=$CE$27,$CF$27,IF($S$31=$CE$28,$CF$28,""))))</f>
        <v>19h à 7h</v>
      </c>
    </row>
    <row r="73" spans="67:96" thickBot="1" x14ac:dyDescent="0.2">
      <c r="BO73" s="192">
        <f t="shared" si="35"/>
        <v>44162</v>
      </c>
      <c r="BP73" s="289" t="str">
        <f t="shared" si="29"/>
        <v>OFF</v>
      </c>
      <c r="BQ73" s="193">
        <f t="shared" si="36"/>
        <v>44192</v>
      </c>
      <c r="BR73" s="289" t="str">
        <f t="shared" si="30"/>
        <v>OFF</v>
      </c>
      <c r="BS73" s="193">
        <f t="shared" si="37"/>
        <v>44223</v>
      </c>
      <c r="BT73" s="289" t="str">
        <f t="shared" si="31"/>
        <v>OFF</v>
      </c>
      <c r="BU73" s="194">
        <f t="shared" si="38"/>
        <v>44254</v>
      </c>
      <c r="BV73" s="289" t="str">
        <f t="shared" si="32"/>
        <v>7h à 19h</v>
      </c>
      <c r="BW73" s="193">
        <f t="shared" si="39"/>
        <v>44282</v>
      </c>
      <c r="BX73" s="289" t="str">
        <f t="shared" si="33"/>
        <v>7h à 19h</v>
      </c>
      <c r="BY73" s="193">
        <f t="shared" si="40"/>
        <v>44313</v>
      </c>
      <c r="BZ73" s="289" t="str">
        <f t="shared" si="34"/>
        <v>7h à 15h</v>
      </c>
      <c r="CI73" s="176">
        <f>CI72+1</f>
        <v>43975</v>
      </c>
      <c r="CJ73" s="177">
        <f t="shared" si="41"/>
        <v>43975</v>
      </c>
      <c r="CK73" s="167" t="str">
        <f>IF($T$21=$CE$25,$CF$25,IF($T$21=$CE$26,$CF$26,IF($T$21=$CE$27,$CF$27,IF($T$21=$CE$28,$CF$28,""))))</f>
        <v>OFF</v>
      </c>
      <c r="CL73" s="167" t="str">
        <f>IF($T$22=$CE$25,$CF$25,IF($T$22=$CE$26,$CF$26,IF($T$22=$CE$27,$CF$27,IF($T$22=$CE$28,$CF$28,""))))</f>
        <v>OFF</v>
      </c>
      <c r="CM73" s="167" t="str">
        <f>IF($T$24=$CE$25,$CF$25,IF($T$24=$CE$26,$CF$26,IF($T$24=$CE$27,$CF$27,IF($T$24=$CE$28,$CF$28,""))))</f>
        <v>7h à 19h</v>
      </c>
      <c r="CN73" s="167" t="str">
        <f>IF($T$25=$CE$25,$CF$25,IF($T$25=$CE$26,$CF$26,IF($T$25=$CE$27,$CF$27,IF($T$25=$CE$28,$CF$28,""))))</f>
        <v>7h à 19h</v>
      </c>
      <c r="CO73" s="167" t="str">
        <f>IF($T$27=$CE$25,$CF$25,IF($T$27=$CE$26,$CF$26,IF($T$27=$CE$27,$CF$27,IF($T$27=$CE$28,$CF$28,""))))</f>
        <v>OFF</v>
      </c>
      <c r="CP73" s="167" t="str">
        <f>IF($T$28=$CE$25,$CF$25,IF($T$28=$CE$26,$CF$26,IF($T$28=$CE$27,$CF$27,IF($T$28=$CE$28,$CF$28,""))))</f>
        <v>OFF</v>
      </c>
      <c r="CQ73" s="167" t="str">
        <f>IF($T$30=$CE$25,$CF$25,IF($T$30=$CE$26,$CF$26,IF($T$30=$CE$27,$CF$27,IF($T$30=$CE$28,$CF$28,""))))</f>
        <v>19h à 7h</v>
      </c>
      <c r="CR73" s="167" t="str">
        <f>IF($T$31=$CE$25,$CF$25,IF($T$31=$CE$26,$CF$26,IF($T$31=$CE$27,$CF$27,IF($T$31=$CE$28,$CF$28,""))))</f>
        <v>19h à 7h</v>
      </c>
    </row>
    <row r="74" spans="67:96" thickBot="1" x14ac:dyDescent="0.2">
      <c r="BO74" s="192">
        <f>BO73+1</f>
        <v>44163</v>
      </c>
      <c r="BP74" s="289" t="str">
        <f t="shared" si="29"/>
        <v>OFF</v>
      </c>
      <c r="BQ74" s="193">
        <f t="shared" si="36"/>
        <v>44193</v>
      </c>
      <c r="BR74" s="289" t="str">
        <f t="shared" si="30"/>
        <v>OFF</v>
      </c>
      <c r="BS74" s="193">
        <f t="shared" si="37"/>
        <v>44224</v>
      </c>
      <c r="BT74" s="289" t="str">
        <f t="shared" si="31"/>
        <v>7h à 19h</v>
      </c>
      <c r="BU74" s="194">
        <f t="shared" si="38"/>
        <v>44255</v>
      </c>
      <c r="BV74" s="289" t="str">
        <f t="shared" si="32"/>
        <v>7h à 19h</v>
      </c>
      <c r="BW74" s="193">
        <f t="shared" si="39"/>
        <v>44283</v>
      </c>
      <c r="BX74" s="289" t="str">
        <f t="shared" si="33"/>
        <v>7h à 19h</v>
      </c>
      <c r="BY74" s="193">
        <f t="shared" si="40"/>
        <v>44314</v>
      </c>
      <c r="BZ74" s="289" t="str">
        <f t="shared" si="34"/>
        <v>OFF</v>
      </c>
      <c r="CI74" s="176">
        <f t="shared" si="42"/>
        <v>43976</v>
      </c>
      <c r="CJ74" s="177">
        <f t="shared" si="41"/>
        <v>43976</v>
      </c>
      <c r="CK74" s="167" t="str">
        <f>IF($U$21=$CE$25,$CF$25,IF($U$21=$CE$26,$CF$26,IF($U$21=$CE$27,$CF$27,IF($U$21=$CE$28,$CF$28,""))))</f>
        <v>OFF</v>
      </c>
      <c r="CL74" s="167" t="str">
        <f>IF($U$22=$CE$25,$CF$25,IF($U$22=$CE$26,$CF$26,IF($U$22=$CE$27,$CF$27,IF($U$22=$CE$28,$CF$28,""))))</f>
        <v>OFF</v>
      </c>
      <c r="CM74" s="167" t="str">
        <f>IF($U$24=$CE$25,$CF$25,IF($U$24=$CE$26,$CF$26,IF($U$24=$CE$27,$CF$27,IF($U$24=$CE$28,$CF$28,""))))</f>
        <v>7h à 19h</v>
      </c>
      <c r="CN74" s="167" t="str">
        <f>IF($U$25=$CE$25,$CF$25,IF($U$25=$CE$26,$CF$26,IF($U$25=$CE$27,$CF$27,IF($U$25=$CE$28,$CF$28,""))))</f>
        <v>7h à 19h</v>
      </c>
      <c r="CO74" s="167" t="str">
        <f>IF($U$27=$CE$25,$CF$25,IF($U$27=$CE$26,$CF$26,IF($U$27=$CE$27,$CF$27,IF($U$27=$CE$28,$CF$28,""))))</f>
        <v>OFF</v>
      </c>
      <c r="CP74" s="167" t="str">
        <f>IF($U$28=$CE$25,$CF$25,IF($U$28=$CE$26,$CF$26,IF($U$28=$CE$27,$CF$27,IF($U$28=$CE$28,$CF$28,""))))</f>
        <v>OFF</v>
      </c>
      <c r="CQ74" s="167" t="str">
        <f>IF($U$30=$CE$25,$CF$25,IF($U$30=$CE$26,$CF$26,IF($U$30=$CE$27,$CF$27,IF($U$30=$CE$28,$CF$28,""))))</f>
        <v>19h à 7h</v>
      </c>
      <c r="CR74" s="167" t="str">
        <f>IF($U$31=$CE$25,$CF$25,IF($U$31=$CE$26,$CF$26,IF($U$31=$CE$27,$CF$27,IF($U$31=$CE$28,$CF$28,""))))</f>
        <v>19h à 7h</v>
      </c>
    </row>
    <row r="75" spans="67:96" thickBot="1" x14ac:dyDescent="0.2">
      <c r="BO75" s="192">
        <f>IF(MONTH(BO74)=MONTH(BO74+1),BO74+1,"")</f>
        <v>44164</v>
      </c>
      <c r="BP75" s="289" t="str">
        <f t="shared" si="29"/>
        <v>OFF</v>
      </c>
      <c r="BQ75" s="194">
        <f>IF(MONTH(BQ74)=MONTH(BQ74+1),BQ74+1,"")</f>
        <v>44194</v>
      </c>
      <c r="BR75" s="289" t="str">
        <f t="shared" si="30"/>
        <v>OFF</v>
      </c>
      <c r="BS75" s="194">
        <f>IF(MONTH(BS74)=MONTH(BS74+1),BS74+1,"")</f>
        <v>44225</v>
      </c>
      <c r="BT75" s="289" t="str">
        <f t="shared" si="31"/>
        <v>7h à 19h</v>
      </c>
      <c r="BU75" s="194" t="str">
        <f>IF(MONTH(BU74)=MONTH(BU74+1),BU74+1,"")</f>
        <v/>
      </c>
      <c r="BV75" s="289" t="str">
        <f t="shared" si="32"/>
        <v/>
      </c>
      <c r="BW75" s="194">
        <f>IF(MONTH(BW74)=MONTH(BW74+1),BW74+1,"")</f>
        <v>44284</v>
      </c>
      <c r="BX75" s="289" t="str">
        <f t="shared" si="33"/>
        <v>7h à 19h</v>
      </c>
      <c r="BY75" s="194">
        <f>IF(MONTH(BY74)=MONTH(BY74+1),BY74+1,"")</f>
        <v>44315</v>
      </c>
      <c r="BZ75" s="289" t="str">
        <f t="shared" si="34"/>
        <v>OFF</v>
      </c>
      <c r="CI75" s="176">
        <f t="shared" si="42"/>
        <v>43977</v>
      </c>
      <c r="CJ75" s="177">
        <f t="shared" si="41"/>
        <v>43977</v>
      </c>
      <c r="CK75" s="167" t="str">
        <f>IF($V$21=$CE$25,$CF$25,IF($V$21=$CE$26,$CF$26,IF($V$21=$CE$27,$CF$27,IF($V$21=$CE$28,$CF$28,""))))</f>
        <v>OFF</v>
      </c>
      <c r="CL75" s="167" t="str">
        <f>IF($V$22=$CE$25,$CF$25,IF($V$22=$CE$26,$CF$26,IF($V$22=$CE$27,$CF$27,IF($V$22=$CE$28,$CF$28,""))))</f>
        <v>OFF</v>
      </c>
      <c r="CM75" s="167" t="str">
        <f>IF($V$24=$CE$25,$CF$25,IF($V$24=$CE$26,$CF$26,IF($V$24=$CE$27,$CF$27,IF($V$24=$CE$28,$CF$28,""))))</f>
        <v>7h à 19h</v>
      </c>
      <c r="CN75" s="167" t="str">
        <f>IF($V$25=$CE$25,$CF$25,IF($V$25=$CE$26,$CF$26,IF($V$25=$CE$27,$CF$27,IF($V$25=$CE$28,$CF$28,""))))</f>
        <v>7h à 15h</v>
      </c>
      <c r="CO75" s="167" t="str">
        <f>IF($V$27=$CE$25,$CF$25,IF($V$27=$CE$26,$CF$26,IF($V$27=$CE$27,$CF$27,IF($V$27=$CE$28,$CF$28,""))))</f>
        <v>OFF</v>
      </c>
      <c r="CP75" s="167" t="str">
        <f>IF($V$28=$CE$25,$CF$25,IF($V$28=$CE$26,$CF$26,IF($V$28=$CE$27,$CF$27,IF($V$28=$CE$28,$CF$28,""))))</f>
        <v>OFF</v>
      </c>
      <c r="CQ75" s="167" t="str">
        <f>IF($V$30=$CE$25,$CF$25,IF($V$30=$CE$26,$CF$26,IF($V$30=$CE$27,$CF$27,IF($V$30=$CE$28,$CF$28,""))))</f>
        <v>19h à 7h</v>
      </c>
      <c r="CR75" s="167" t="str">
        <f>IF($V$31=$CE$25,$CF$25,IF($V$31=$CE$26,$CF$26,IF($V$31=$CE$27,$CF$27,IF($V$31=$CE$28,$CF$28,""))))</f>
        <v>19h à 7h</v>
      </c>
    </row>
    <row r="76" spans="67:96" thickBot="1" x14ac:dyDescent="0.2">
      <c r="BO76" s="192">
        <f>IF(MONTH(BO74)=MONTH(BO74+2),BO74+2,"")</f>
        <v>44165</v>
      </c>
      <c r="BP76" s="289" t="str">
        <f t="shared" si="29"/>
        <v>OFF</v>
      </c>
      <c r="BQ76" s="194">
        <f>IF(MONTH(BQ74)=MONTH(BQ74+2),BQ74+2,"")</f>
        <v>44195</v>
      </c>
      <c r="BR76" s="289" t="str">
        <f t="shared" si="30"/>
        <v>OFF</v>
      </c>
      <c r="BS76" s="194">
        <f>IF(MONTH(BS74)=MONTH(BS74+2),BS74+2,"")</f>
        <v>44226</v>
      </c>
      <c r="BT76" s="289" t="str">
        <f t="shared" si="31"/>
        <v>7h à 19h</v>
      </c>
      <c r="BU76" s="194" t="str">
        <f>IF(MONTH(BU74)=MONTH(BU74+2),BU74+2,"")</f>
        <v/>
      </c>
      <c r="BV76" s="289" t="str">
        <f t="shared" si="32"/>
        <v/>
      </c>
      <c r="BW76" s="194">
        <f>IF(MONTH(BW74)=MONTH(BW74+2),BW74+2,"")</f>
        <v>44285</v>
      </c>
      <c r="BX76" s="289" t="str">
        <f t="shared" si="33"/>
        <v>7h à 19h</v>
      </c>
      <c r="BY76" s="194">
        <f>IF(MONTH(BY74)=MONTH(BY74+2),BY74+2,"")</f>
        <v>44316</v>
      </c>
      <c r="BZ76" s="289" t="str">
        <f t="shared" si="34"/>
        <v>OFF</v>
      </c>
      <c r="CI76" s="176">
        <f>CI75+1</f>
        <v>43978</v>
      </c>
      <c r="CJ76" s="177">
        <f t="shared" si="41"/>
        <v>43978</v>
      </c>
      <c r="CK76" s="167" t="str">
        <f>IF($W$21=$CE$25,$CF$25,IF($W$21=$CE$26,$CF$26,IF($W$21=$CE$27,$CF$27,IF($W$21=$CE$28,$CF$28,""))))</f>
        <v>OFF</v>
      </c>
      <c r="CL76" s="167" t="str">
        <f>IF($W$22=$CE$25,$CF$25,IF($W$22=$CE$26,$CF$26,IF($W$22=$CE$27,$CF$27,IF($W$22=$CE$28,$CF$28,""))))</f>
        <v>OFF</v>
      </c>
      <c r="CM76" s="167" t="str">
        <f>IF($W$24=$CE$25,$CF$25,IF($W$24=$CE$26,$CF$26,IF($W$24=$CE$27,$CF$27,IF($W$24=$CE$28,$CF$28,""))))</f>
        <v>7h à 19h</v>
      </c>
      <c r="CN76" s="167" t="str">
        <f>IF($W$25=$CE$25,$CF$25,IF($W$25=$CE$26,$CF$26,IF($W$25=$CE$27,$CF$27,IF($W$25=$CE$28,$CF$28,""))))</f>
        <v>OFF</v>
      </c>
      <c r="CO76" s="167" t="str">
        <f>IF($W$27=$CE$25,$CF$25,IF($W$27=$CE$26,$CF$26,IF($W$27=$CE$27,$CF$27,IF($W$27=$CE$28,$CF$28,""))))</f>
        <v>OFF</v>
      </c>
      <c r="CP76" s="167" t="str">
        <f>IF($W$28=$CE$25,$CF$25,IF($W$28=$CE$26,$CF$26,IF($W$28=$CE$27,$CF$27,IF($W$28=$CE$28,$CF$28,""))))</f>
        <v>OFF</v>
      </c>
      <c r="CQ76" s="167" t="str">
        <f>IF($W$30=$CE$25,$CF$25,IF($W$30=$CE$26,$CF$26,IF($W$30=$CE$27,$CF$27,IF($W$30=$CE$28,$CF$28,""))))</f>
        <v>19h à 7h</v>
      </c>
      <c r="CR76" s="167" t="str">
        <f>IF($W$31=$CE$25,$CF$25,IF($W$31=$CE$26,$CF$26,IF($W$31=$CE$27,$CF$27,IF($W$31=$CE$28,$CF$28,""))))</f>
        <v>19h à 7h</v>
      </c>
    </row>
    <row r="77" spans="67:96" thickBot="1" x14ac:dyDescent="0.2">
      <c r="BO77" s="306" t="str">
        <f>IF(MONTH(BO74)=MONTH(BO74+3),BO74+3,"")</f>
        <v/>
      </c>
      <c r="BP77" s="289" t="str">
        <f t="shared" si="29"/>
        <v/>
      </c>
      <c r="BQ77" s="307">
        <f>IF(MONTH(BQ74)=MONTH(BQ74+3),BQ74+3,"")</f>
        <v>44196</v>
      </c>
      <c r="BR77" s="289" t="str">
        <f t="shared" si="30"/>
        <v>7h à 19h</v>
      </c>
      <c r="BS77" s="307">
        <f>IF(MONTH(BS74)=MONTH(BS74+3),BS74+3,"")</f>
        <v>44227</v>
      </c>
      <c r="BT77" s="289" t="str">
        <f t="shared" si="31"/>
        <v>7h à 19h</v>
      </c>
      <c r="BU77" s="307" t="str">
        <f>IF(MONTH(BU74)=MONTH(BU74+3),BU74+3,"")</f>
        <v/>
      </c>
      <c r="BV77" s="289" t="str">
        <f t="shared" si="32"/>
        <v/>
      </c>
      <c r="BW77" s="307">
        <f>IF(MONTH(BW74)=MONTH(BW74+3),BW74+3,"")</f>
        <v>44286</v>
      </c>
      <c r="BX77" s="289" t="str">
        <f t="shared" si="33"/>
        <v>7h à 19h</v>
      </c>
      <c r="BY77" s="307" t="str">
        <f>IF(MONTH(BY74)=MONTH(BY74+3),BY74+3,"")</f>
        <v/>
      </c>
      <c r="BZ77" s="289" t="str">
        <f t="shared" si="34"/>
        <v/>
      </c>
      <c r="CI77" s="176">
        <f t="shared" si="42"/>
        <v>43979</v>
      </c>
      <c r="CJ77" s="177">
        <f t="shared" si="41"/>
        <v>43979</v>
      </c>
      <c r="CK77" s="167" t="str">
        <f>IF($X$21=$CE$25,$CF$25,IF($X$21=$CE$26,$CF$26,IF($X$21=$CE$27,$CF$27,IF($X$21=$CE$28,$CF$28,""))))</f>
        <v>7h à 19h</v>
      </c>
      <c r="CL77" s="167" t="str">
        <f>IF($X$22=$CE$25,$CF$25,IF($X$22=$CE$26,$CF$26,IF($X$22=$CE$27,$CF$27,IF($X$22=$CE$28,$CF$28,""))))</f>
        <v>7h à 19h</v>
      </c>
      <c r="CM77" s="167" t="str">
        <f>IF($X$24=$CE$25,$CF$25,IF($X$24=$CE$26,$CF$26,IF($X$24=$CE$27,$CF$27,IF($X$24=$CE$28,$CF$28,""))))</f>
        <v>OFF</v>
      </c>
      <c r="CN77" s="167" t="str">
        <f>IF($X$25=$CE$25,$CF$25,IF($X$25=$CE$26,$CF$26,IF($X$25=$CE$27,$CF$27,IF($X$25=$CE$28,$CF$28,""))))</f>
        <v>OFF</v>
      </c>
      <c r="CO77" s="167" t="str">
        <f>IF($X$27=$CE$25,$CF$25,IF($X$27=$CE$26,$CF$26,IF($X$27=$CE$27,$CF$27,IF($X$27=$CE$28,$CF$28,""))))</f>
        <v>19h à 7h</v>
      </c>
      <c r="CP77" s="167" t="str">
        <f>IF($X$28=$CE$25,$CF$25,IF($X$28=$CE$26,$CF$26,IF($X$28=$CE$27,$CF$27,IF($X$28=$CE$28,$CF$28,""))))</f>
        <v>19h à 7h</v>
      </c>
      <c r="CQ77" s="167" t="str">
        <f>IF($X$30=$CE$25,$CF$25,IF($X$30=$CE$26,$CF$26,IF($X$30=$CE$27,$CF$27,IF($X$30=$CE$28,$CF$28,""))))</f>
        <v>OFF</v>
      </c>
      <c r="CR77" s="167" t="str">
        <f>IF($X$31=$CE$25,$CF$25,IF($X$31=$CE$26,$CF$26,IF($X$31=$CE$27,$CF$27,IF($X$31=$CE$28,$CF$28,""))))</f>
        <v>OFF</v>
      </c>
    </row>
    <row r="78" spans="67:96" thickTop="1" x14ac:dyDescent="0.15">
      <c r="BO78" s="266"/>
      <c r="BP78" s="267"/>
      <c r="BQ78" s="268"/>
      <c r="BR78" s="219"/>
      <c r="BS78" s="268"/>
      <c r="BT78" s="219"/>
      <c r="BU78" s="268"/>
      <c r="BV78" s="219"/>
      <c r="BW78" s="268"/>
      <c r="BX78" s="219"/>
      <c r="BY78" s="268"/>
      <c r="BZ78" s="269"/>
      <c r="CI78" s="176">
        <f t="shared" si="42"/>
        <v>43980</v>
      </c>
      <c r="CJ78" s="177">
        <f t="shared" si="41"/>
        <v>43980</v>
      </c>
      <c r="CK78" s="167" t="str">
        <f>IF($Y$21=$CE$25,$CF$25,IF($Y$21=$CE$26,$CF$26,IF($Y$21=$CE$27,$CF$27,IF($Y$21=$CE$28,$CF$28,""))))</f>
        <v>7h à 19h</v>
      </c>
      <c r="CL78" s="167" t="str">
        <f>IF($Y$22=$CE$25,$CF$25,IF($Y$22=$CE$26,$CF$26,IF($Y$22=$CE$27,$CF$27,IF($Y$22=$CE$28,$CF$28,""))))</f>
        <v>7h à 19h</v>
      </c>
      <c r="CM78" s="167" t="str">
        <f>IF($Y$24=$CE$25,$CF$25,IF($Y$24=$CE$26,$CF$26,IF($Y$24=$CE$27,$CF$27,IF($Y$24=$CE$28,$CF$28,""))))</f>
        <v>OFF</v>
      </c>
      <c r="CN78" s="167" t="str">
        <f>IF($Y$25=$CE$25,$CF$25,IF($Y$25=$CE$26,$CF$26,IF($Y$25=$CE$27,$CF$27,IF($Y$25=$CE$28,$CF$28,""))))</f>
        <v>OFF</v>
      </c>
      <c r="CO78" s="167" t="str">
        <f>IF($Y$27=$CE$25,$CF$25,IF($Y$27=$CE$26,$CF$26,IF($Y$27=$CE$27,$CF$27,IF($Y$27=$CE$28,$CF$28,""))))</f>
        <v>19h à 7h</v>
      </c>
      <c r="CP78" s="167" t="str">
        <f>IF($Y$28=$CE$25,$CF$25,IF($Y$28=$CE$26,$CF$26,IF($Y$28=$CE$27,$CF$27,IF($Y$28=$CE$28,$CF$28,""))))</f>
        <v>19h à 7h</v>
      </c>
      <c r="CQ78" s="167" t="str">
        <f>IF($Y$30=$CE$25,$CF$25,IF($Y$30=$CE$26,$CF$26,IF($Y$30=$CE$27,$CF$27,IF($Y$30=$CE$28,$CF$28,""))))</f>
        <v>OFF</v>
      </c>
      <c r="CR78" s="167" t="str">
        <f>IF($Y$31=$CE$25,$CF$25,IF($Y$31=$CE$26,$CF$26,IF($Y$31=$CE$27,$CF$27,IF($Y$31=$CE$28,$CF$28,""))))</f>
        <v>OFF</v>
      </c>
    </row>
    <row r="79" spans="67:96" ht="12.75" x14ac:dyDescent="0.15">
      <c r="BO79" s="285">
        <f>BP79*$H41</f>
        <v>60</v>
      </c>
      <c r="BP79" s="285">
        <f>COUNTIF(BP$47:BP$77,$E$41)</f>
        <v>5</v>
      </c>
      <c r="BQ79" s="285">
        <f>BR79*$H41</f>
        <v>96</v>
      </c>
      <c r="BR79" s="285">
        <f>COUNTIF(BR$47:BR$77,$E$41)</f>
        <v>8</v>
      </c>
      <c r="BS79" s="285">
        <f>BT79*$H41</f>
        <v>96</v>
      </c>
      <c r="BT79" s="285">
        <f>COUNTIF(BT$47:BT$77,$E$41)</f>
        <v>8</v>
      </c>
      <c r="BU79" s="285">
        <f>BV79*$H41</f>
        <v>84</v>
      </c>
      <c r="BV79" s="285">
        <f>COUNTIF(BV$47:BV$77,$E$41)</f>
        <v>7</v>
      </c>
      <c r="BW79" s="285">
        <f>BX79*$H41</f>
        <v>96</v>
      </c>
      <c r="BX79" s="285">
        <f>COUNTIF(BX$47:BX$77,$E$41)</f>
        <v>8</v>
      </c>
      <c r="BY79" s="285">
        <f>BZ79*$H41</f>
        <v>60</v>
      </c>
      <c r="BZ79" s="285">
        <f>COUNTIF(BZ$47:BZ$77,$E$41)</f>
        <v>5</v>
      </c>
      <c r="CI79" s="176">
        <f t="shared" si="42"/>
        <v>43981</v>
      </c>
      <c r="CJ79" s="177">
        <f t="shared" si="41"/>
        <v>43981</v>
      </c>
      <c r="CK79" s="167" t="str">
        <f>IF($Z$21=$CE$25,$CF$25,IF($Z$21=$CE$26,$CF$26,IF($Z$21=$CE$27,$CF$27,IF($Z$21=$CE$28,$CF$28,""))))</f>
        <v>7h à 19h</v>
      </c>
      <c r="CL79" s="167" t="str">
        <f>IF($Z$22=$CE$25,$CF$25,IF($Z$22=$CE$26,$CF$26,IF($Z$22=$CE$27,$CF$27,IF($Z$22=$CE$28,$CF$28,""))))</f>
        <v>7h à 19h</v>
      </c>
      <c r="CM79" s="167" t="str">
        <f>IF($Z$24=$CE$25,$CF$25,IF($Z$24=$CE$26,$CF$26,IF($Z$24=$CE$27,$CF$27,IF($Z$24=$CE$28,$CF$28,""))))</f>
        <v>OFF</v>
      </c>
      <c r="CN79" s="167" t="str">
        <f>IF($Z$25=$CE$25,$CF$25,IF($Z$25=$CE$26,$CF$26,IF($Z$25=$CE$27,$CF$27,IF($Z$25=$CE$28,$CF$28,""))))</f>
        <v>OFF</v>
      </c>
      <c r="CO79" s="167" t="str">
        <f>IF($Z$27=$CE$25,$CF$25,IF($Z$27=$CE$26,$CF$26,IF($Z$27=$CE$27,$CF$27,IF($Z$27=$CE$28,$CF$28,""))))</f>
        <v>19h à 7h</v>
      </c>
      <c r="CP79" s="167" t="str">
        <f>IF($Z$28=$CE$25,$CF$25,IF($Z$28=$CE$26,$CF$26,IF($Z$28=$CE$27,$CF$27,IF($Z$28=$CE$28,$CF$28,""))))</f>
        <v>19h à 7h</v>
      </c>
      <c r="CQ79" s="167" t="str">
        <f>IF($Z$30=$CE$25,$CF$25,IF($Z$30=$CE$26,$CF$26,IF($Z$30=$CE$27,$CF$27,IF($Z$30=$CE$28,$CF$28,""))))</f>
        <v>OFF</v>
      </c>
      <c r="CR79" s="167" t="str">
        <f>IF($Z$31=$CE$25,$CF$25,IF($Z$31=$CE$26,$CF$26,IF($Z$31=$CE$27,$CF$27,IF($Z$31=$CE$28,$CF$28,""))))</f>
        <v>OFF</v>
      </c>
    </row>
    <row r="80" spans="67:96" ht="12.75" x14ac:dyDescent="0.15">
      <c r="BO80" s="285">
        <f>BP80*$H42</f>
        <v>84</v>
      </c>
      <c r="BP80" s="285">
        <f>COUNTIF(BP$47:BP$77,$E$42)</f>
        <v>7</v>
      </c>
      <c r="BQ80" s="285">
        <f>BR80*$H42</f>
        <v>84</v>
      </c>
      <c r="BR80" s="285">
        <f>COUNTIF(BR$47:BR$77,$E$42)</f>
        <v>7</v>
      </c>
      <c r="BS80" s="285">
        <f>BT80*$H42</f>
        <v>84</v>
      </c>
      <c r="BT80" s="285">
        <f>COUNTIF(BT$47:BT$77,$E$42)</f>
        <v>7</v>
      </c>
      <c r="BU80" s="285">
        <f>BV80*$H42</f>
        <v>84</v>
      </c>
      <c r="BV80" s="285">
        <f>COUNTIF(BV$47:BV$77,$E$42)</f>
        <v>7</v>
      </c>
      <c r="BW80" s="285">
        <f>BX80*$H42</f>
        <v>84</v>
      </c>
      <c r="BX80" s="285">
        <f>COUNTIF(BX$47:BX$77,$E$42)</f>
        <v>7</v>
      </c>
      <c r="BY80" s="285">
        <f>BZ80*$H42</f>
        <v>84</v>
      </c>
      <c r="BZ80" s="285">
        <f>COUNTIF(BZ$47:BZ$77,$E$42)</f>
        <v>7</v>
      </c>
      <c r="CI80" s="176">
        <f t="shared" si="42"/>
        <v>43982</v>
      </c>
      <c r="CJ80" s="177">
        <f t="shared" si="41"/>
        <v>43982</v>
      </c>
      <c r="CK80" s="167" t="str">
        <f>IF($AA$21=$CE$25,$CF$25,IF($AA$21=$CE$26,$CF$26,IF($AA$21=$CE$27,$CF$27,IF($AA$21=$CE$28,$CF$28,""))))</f>
        <v>7h à 19h</v>
      </c>
      <c r="CL80" s="167" t="str">
        <f>IF($AA$22=$CE$25,$CF$25,IF($AA$22=$CE$26,$CF$26,IF($AA$22=$CE$27,$CF$27,IF($AA$22=$CE$28,$CF$28,""))))</f>
        <v>7h à 19h</v>
      </c>
      <c r="CM80" s="167" t="str">
        <f>IF($AA$24=$CE$25,$CF$25,IF($AA$24=$CE$26,$CF$26,IF($AA$24=$CE$27,$CF$27,IF($AA$24=$CE$28,$CF$28,""))))</f>
        <v>OFF</v>
      </c>
      <c r="CN80" s="167" t="str">
        <f>IF($AA$25=$CE$25,$CF$25,IF($AA$25=$CE$26,$CF$26,IF($AA$25=$CE$27,$CF$27,IF($AA$25=$CE$28,$CF$28,""))))</f>
        <v>OFF</v>
      </c>
      <c r="CO80" s="167" t="str">
        <f>IF($AA$27=$CE$25,$CF$25,IF($AA$27=$CE$26,$CF$26,IF($AA$27=$CE$27,$CF$27,IF($AA$27=$CE$28,$CF$28,""))))</f>
        <v>19h à 7h</v>
      </c>
      <c r="CP80" s="167" t="str">
        <f>IF($AA$28=$CE$25,$CF$25,IF($AA$28=$CE$26,$CF$26,IF($AA$28=$CE$27,$CF$27,IF($AA$28=$CE$28,$CF$28,""))))</f>
        <v>19h à 7h</v>
      </c>
      <c r="CQ80" s="167" t="str">
        <f>IF($AA$30=$CE$25,$CF$25,IF($AA$30=$CE$26,$CF$26,IF($AA$30=$CE$27,$CF$27,IF($AA$30=$CE$28,$CF$28,""))))</f>
        <v>OFF</v>
      </c>
      <c r="CR80" s="167" t="str">
        <f>IF($AA$31=$CE$25,$CF$25,IF($AA$31=$CE$26,$CF$26,IF($AA$31=$CE$27,$CF$27,IF($AA$31=$CE$28,$CF$28,""))))</f>
        <v>OFF</v>
      </c>
    </row>
    <row r="81" spans="67:96" ht="12.75" x14ac:dyDescent="0.15">
      <c r="BO81" s="285">
        <f>BP81*$H43</f>
        <v>8</v>
      </c>
      <c r="BP81" s="285">
        <f>COUNTIF(BP$47:BP$77,$E$43)</f>
        <v>1</v>
      </c>
      <c r="BQ81" s="285">
        <f>BR81*$H43</f>
        <v>0</v>
      </c>
      <c r="BR81" s="285">
        <f>COUNTIF(BR$47:BR$77,$E$43)</f>
        <v>0</v>
      </c>
      <c r="BS81" s="285">
        <f>BT81*$H43</f>
        <v>8</v>
      </c>
      <c r="BT81" s="285">
        <f>COUNTIF(BT$47:BT$77,$E$43)</f>
        <v>1</v>
      </c>
      <c r="BU81" s="285">
        <f>BV81*$H43</f>
        <v>0</v>
      </c>
      <c r="BV81" s="285">
        <f>COUNTIF(BV$47:BV$77,$E$43)</f>
        <v>0</v>
      </c>
      <c r="BW81" s="285">
        <f>BX81*$H43</f>
        <v>8</v>
      </c>
      <c r="BX81" s="285">
        <f>COUNTIF(BX$47:BX$77,$E$43)</f>
        <v>1</v>
      </c>
      <c r="BY81" s="285">
        <f>BZ81*$H43</f>
        <v>8</v>
      </c>
      <c r="BZ81" s="285">
        <f>COUNTIF(BZ$47:BZ$77,$E$43)</f>
        <v>1</v>
      </c>
      <c r="CI81" s="176">
        <f t="shared" si="42"/>
        <v>43983</v>
      </c>
      <c r="CJ81" s="177">
        <f t="shared" si="41"/>
        <v>43983</v>
      </c>
      <c r="CK81" s="167" t="str">
        <f>IF($AB$21=$CE$25,$CF$25,IF($AB$21=$CE$26,$CF$26,IF($AB$21=$CE$27,$CF$27,IF($AB$21=$CE$28,$CF$28,""))))</f>
        <v>7h à 19h</v>
      </c>
      <c r="CL81" s="167" t="str">
        <f>IF($AB$22=$CE$25,$CF$25,IF($AB$22=$CE$26,$CF$26,IF($AB$22=$CE$27,$CF$27,IF($AB$22=$CE$28,$CF$28,""))))</f>
        <v>7h à 19h</v>
      </c>
      <c r="CM81" s="167" t="str">
        <f>IF($AB$24=$CE$25,$CF$25,IF($AB$24=$CE$26,$CF$26,IF($AB$24=$CE$27,$CF$27,IF($AB$24=$CE$28,$CF$28,""))))</f>
        <v>OFF</v>
      </c>
      <c r="CN81" s="167" t="str">
        <f>IF($AB$25=$CE$25,$CF$25,IF($AB$25=$CE$26,$CF$26,IF($AB$25=$CE$27,$CF$27,IF($AB$25=$CE$28,$CF$28,""))))</f>
        <v>OFF</v>
      </c>
      <c r="CO81" s="167" t="str">
        <f>IF($AB$27=$CE$25,$CF$25,IF($AB$27=$CE$26,$CF$26,IF($AB$27=$CE$27,$CF$27,IF($AB$27=$CE$28,$CF$28,""))))</f>
        <v>19h à 7h</v>
      </c>
      <c r="CP81" s="167" t="str">
        <f>IF($AB$28=$CE$25,$CF$25,IF($AB$28=$CE$26,$CF$26,IF($AB$28=$CE$27,$CF$27,IF($AB$28=$CE$28,$CF$28,""))))</f>
        <v>19h à 7h</v>
      </c>
      <c r="CQ81" s="167" t="str">
        <f>IF($AB$30=$CE$25,$CF$25,IF($AB$30=$CE$26,$CF$26,IF($AB$30=$CE$27,$CF$27,IF($AB$30=$CE$28,$CF$28,""))))</f>
        <v>OFF</v>
      </c>
      <c r="CR81" s="167" t="str">
        <f>IF($AB$31=$CE$25,$CF$25,IF($AB$31=$CE$26,$CF$26,IF($AB$31=$CE$27,$CF$27,IF($AB$31=$CE$28,$CF$28,""))))</f>
        <v>OFF</v>
      </c>
    </row>
    <row r="82" spans="67:96" x14ac:dyDescent="0.15">
      <c r="BO82" s="270"/>
      <c r="BP82" s="271">
        <f>SUM(BO79:BO81)</f>
        <v>152</v>
      </c>
      <c r="BQ82" s="272"/>
      <c r="BR82" s="271">
        <f>SUM(BQ79:BQ81)</f>
        <v>180</v>
      </c>
      <c r="BS82" s="272"/>
      <c r="BT82" s="271">
        <f>SUM(BS79:BS81)</f>
        <v>188</v>
      </c>
      <c r="BU82" s="272"/>
      <c r="BV82" s="271">
        <f>SUM(BU79:BU81)</f>
        <v>168</v>
      </c>
      <c r="BW82" s="272"/>
      <c r="BX82" s="271">
        <f>SUM(BW79:BW81)</f>
        <v>188</v>
      </c>
      <c r="BY82" s="272"/>
      <c r="BZ82" s="273">
        <f>SUM(BY79:BY81)</f>
        <v>152</v>
      </c>
      <c r="CI82" s="176">
        <f t="shared" si="42"/>
        <v>43984</v>
      </c>
      <c r="CJ82" s="177">
        <f t="shared" si="41"/>
        <v>43984</v>
      </c>
      <c r="CK82" s="167" t="str">
        <f>IF($AC$21=$CE$25,$CF$25,IF($AC$21=$CE$26,$CF$26,IF($AC$21=$CE$27,$CF$27,IF($AC$21=$CE$28,$CF$28,""))))</f>
        <v>7h à 19h</v>
      </c>
      <c r="CL82" s="167" t="str">
        <f>IF($AC$22=$CE$25,$CF$25,IF($AC$22=$CE$26,$CF$26,IF($AC$22=$CE$27,$CF$27,IF($AC$22=$CE$28,$CF$28,""))))</f>
        <v>7h à 15h</v>
      </c>
      <c r="CM82" s="167" t="str">
        <f>IF($AC$24=$CE$25,$CF$25,IF($AC$24=$CE$26,$CF$26,IF($AC$24=$CE$27,$CF$27,IF($AC$24=$CE$28,$CF$28,""))))</f>
        <v>OFF</v>
      </c>
      <c r="CN82" s="167" t="str">
        <f>IF($AC$25=$CE$25,$CF$25,IF($AC$25=$CE$26,$CF$26,IF($AC$25=$CE$27,$CF$27,IF($AC$25=$CE$28,$CF$28,""))))</f>
        <v>OFF</v>
      </c>
      <c r="CO82" s="167" t="str">
        <f>IF($AC$27=$CE$25,$CF$25,IF($AC$27=$CE$26,$CF$26,IF($AC$27=$CE$27,$CF$27,IF($AC$27=$CE$28,$CF$28,""))))</f>
        <v>19h à 7h</v>
      </c>
      <c r="CP82" s="167" t="str">
        <f>IF($AC$28=$CE$25,$CF$25,IF($AC$28=$CE$26,$CF$26,IF($AC$28=$CE$27,$CF$27,IF($AC$28=$CE$28,$CF$28,""))))</f>
        <v>19h à 7h</v>
      </c>
      <c r="CQ82" s="167" t="str">
        <f>IF($AC$30=$CE$25,$CF$25,IF($AC$30=$CE$26,$CF$26,IF($AC$30=$CE$27,$CF$27,IF($AC$30=$CE$28,$CF$28,""))))</f>
        <v>OFF</v>
      </c>
      <c r="CR82" s="167" t="str">
        <f>IF($AC$31=$CE$25,$CF$25,IF($AC$31=$CE$26,$CF$26,IF($AC$31=$CE$27,$CF$27,IF($AC$31=$CE$28,$CF$28,""))))</f>
        <v>OFF</v>
      </c>
    </row>
    <row r="83" spans="67:96" ht="13.5" thickBot="1" x14ac:dyDescent="0.2">
      <c r="BO83" s="308"/>
      <c r="BP83" s="309"/>
      <c r="BQ83" s="309"/>
      <c r="BR83" s="309"/>
      <c r="BS83" s="309"/>
      <c r="BT83" s="309"/>
      <c r="BU83" s="309"/>
      <c r="BV83" s="309"/>
      <c r="BW83" s="309"/>
      <c r="BX83" s="309"/>
      <c r="BY83" s="309"/>
      <c r="BZ83" s="310"/>
      <c r="CI83" s="176">
        <f t="shared" si="42"/>
        <v>43985</v>
      </c>
      <c r="CJ83" s="177">
        <f t="shared" si="41"/>
        <v>43985</v>
      </c>
      <c r="CK83" s="167" t="str">
        <f>IF($AD$21=$CE$25,$CF$25,IF($AD$21=$CE$26,$CF$26,IF($AD$21=$CE$27,$CF$27,IF($AD$21=$CE$28,$CF$28,""))))</f>
        <v>7h à 19h</v>
      </c>
      <c r="CL83" s="167" t="str">
        <f>IF($AD$22=$CE$25,$CF$25,IF($AD$22=$CE$26,$CF$26,IF($AD$22=$CE$27,$CF$27,IF($AD$22=$CE$28,$CF$28,""))))</f>
        <v>OFF</v>
      </c>
      <c r="CM83" s="167" t="str">
        <f>IF($AD$24=$CE$25,$CF$25,IF($AD$24=$CE$26,$CF$26,IF($AD$24=$CE$27,$CF$27,IF($AD$24=$CE$28,$CF$28,""))))</f>
        <v>OFF</v>
      </c>
      <c r="CN83" s="167" t="str">
        <f>IF($AD$25=$CE$25,$CF$25,IF($AD$25=$CE$26,$CF$26,IF($AD$25=$CE$27,$CF$27,IF($AD$25=$CE$28,$CF$28,""))))</f>
        <v>OFF</v>
      </c>
      <c r="CO83" s="167" t="str">
        <f>IF($AD$27=$CE$25,$CF$25,IF($AD$27=$CE$26,$CF$26,IF($AD$27=$CE$27,$CF$27,IF($AD$27=$CE$28,$CF$28,""))))</f>
        <v>19h à 7h</v>
      </c>
      <c r="CP83" s="167" t="str">
        <f>IF($AD$28=$CE$25,$CF$25,IF($AD$28=$CE$26,$CF$26,IF($AD$28=$CE$27,$CF$27,IF($AD$28=$CE$28,$CF$28,""))))</f>
        <v>19h à 7h</v>
      </c>
      <c r="CQ83" s="167" t="str">
        <f>IF($AD$30=$CE$25,$CF$25,IF($AD$30=$CE$26,$CF$26,IF($AD$30=$CE$27,$CF$27,IF($AD$30=$CE$28,$CF$28,""))))</f>
        <v>OFF</v>
      </c>
      <c r="CR83" s="167" t="str">
        <f>IF($AD$31=$CE$25,$CF$25,IF($AD$31=$CE$26,$CF$26,IF($AD$31=$CE$27,$CF$27,IF($AD$31=$CE$28,$CF$28,""))))</f>
        <v>OFF</v>
      </c>
    </row>
    <row r="84" spans="67:96" ht="12.75" x14ac:dyDescent="0.15"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  <c r="CI84" s="176">
        <f t="shared" si="42"/>
        <v>43986</v>
      </c>
      <c r="CJ84" s="177">
        <f t="shared" si="41"/>
        <v>43986</v>
      </c>
      <c r="CK84" s="167" t="str">
        <f>IF($AE$21=$CE$25,$CF$25,IF($AE$21=$CE$26,$CF$26,IF($AE$21=$CE$27,$CF$27,IF($AE$21=$CE$28,$CF$28,""))))</f>
        <v>OFF</v>
      </c>
      <c r="CL84" s="167" t="str">
        <f>IF($AE$22=$CE$25,$CF$25,IF($AE$22=$CE$26,$CF$26,IF($AE$22=$CE$27,$CF$27,IF($AE$22=$CE$28,$CF$28,""))))</f>
        <v>OFF</v>
      </c>
      <c r="CM84" s="167" t="str">
        <f>IF($AE$24=$CE$25,$CF$25,IF($AE$24=$CE$26,$CF$26,IF($AE$24=$CE$27,$CF$27,IF($AE$24=$CE$28,$CF$28,""))))</f>
        <v>19h à 7h</v>
      </c>
      <c r="CN84" s="167" t="str">
        <f>IF($AE$25=$CE$25,$CF$25,IF($AE$25=$CE$26,$CF$26,IF($AE$25=$CE$27,$CF$27,IF($AE$25=$CE$28,$CF$28,""))))</f>
        <v>19h à 7h</v>
      </c>
      <c r="CO84" s="167" t="str">
        <f>IF($AE$27=$CE$25,$CF$25,IF($AE$27=$CE$26,$CF$26,IF($AE$27=$CE$27,$CF$27,IF($AE$27=$CE$28,$CF$28,""))))</f>
        <v>OFF</v>
      </c>
      <c r="CP84" s="167" t="str">
        <f>IF($AE$28=$CE$25,$CF$25,IF($AE$28=$CE$26,$CF$26,IF($AE$28=$CE$27,$CF$27,IF($AE$28=$CE$28,$CF$28,""))))</f>
        <v>OFF</v>
      </c>
      <c r="CQ84" s="167" t="str">
        <f>IF($AE$30=$CE$25,$CF$25,IF($AE$30=$CE$26,$CF$26,IF($AE$30=$CE$27,$CF$27,IF($AE$30=$CE$28,$CF$28,""))))</f>
        <v>7h à 19h</v>
      </c>
      <c r="CR84" s="167" t="str">
        <f>IF($AE$31=$CE$25,$CF$25,IF($AE$31=$CE$26,$CF$26,IF($AE$31=$CE$27,$CF$27,IF($AE$31=$CE$28,$CF$28,""))))</f>
        <v>7h à 19h</v>
      </c>
    </row>
    <row r="85" spans="67:96" ht="12.75" x14ac:dyDescent="0.15"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I85" s="176">
        <f t="shared" si="42"/>
        <v>43987</v>
      </c>
      <c r="CJ85" s="177">
        <f t="shared" si="41"/>
        <v>43987</v>
      </c>
      <c r="CK85" s="167" t="str">
        <f>IF($AF$21=$CE$25,$CF$25,IF($AF$21=$CE$26,$CF$26,IF($AF$21=$CE$27,$CF$27,IF($AF$21=$CE$28,$CF$28,""))))</f>
        <v>OFF</v>
      </c>
      <c r="CL85" s="167" t="str">
        <f>IF($AF$22=$CE$25,$CF$25,IF($AF$22=$CE$26,$CF$26,IF($AF$22=$CE$27,$CF$27,IF($AF$22=$CE$28,$CF$28,""))))</f>
        <v>OFF</v>
      </c>
      <c r="CM85" s="167" t="str">
        <f>IF($AF$24=$CE$25,$CF$25,IF($AF$24=$CE$26,$CF$26,IF($AF$24=$CE$27,$CF$27,IF($AF$24=$CE$28,$CF$28,""))))</f>
        <v>19h à 7h</v>
      </c>
      <c r="CN85" s="167" t="str">
        <f>IF($AF$25=$CE$25,$CF$25,IF($AF$25=$CE$26,$CF$26,IF($AF$25=$CE$27,$CF$27,IF($AF$25=$CE$28,$CF$28,""))))</f>
        <v>19h à 7h</v>
      </c>
      <c r="CO85" s="167" t="str">
        <f>IF($AF$27=$CE$25,$CF$25,IF($AF$27=$CE$26,$CF$26,IF($AF$27=$CE$27,$CF$27,IF($AF$27=$CE$28,$CF$28,""))))</f>
        <v>OFF</v>
      </c>
      <c r="CP85" s="167" t="str">
        <f>IF($AF$28=$CE$25,$CF$25,IF($AF$28=$CE$26,$CF$26,IF($AF$28=$CE$27,$CF$27,IF($AF$28=$CE$28,$CF$28,""))))</f>
        <v>OFF</v>
      </c>
      <c r="CQ85" s="167" t="str">
        <f>IF($AF$30=$CE$25,$CF$25,IF($AF$30=$CE$26,$CF$26,IF($AF$3=$CE$27,$CF$27,IF($AF$30=$CE$28,$CF$28,""))))</f>
        <v>7h à 19h</v>
      </c>
      <c r="CR85" s="167" t="str">
        <f>IF($AF$31=$CE$25,$CF$25,IF($AF$31=$CE$26,$CF$26,IF($AF$31=$CE$27,$CF$27,IF($AF$31=$CE$28,$CF$28,""))))</f>
        <v>7h à 19h</v>
      </c>
    </row>
    <row r="86" spans="67:96" ht="12.75" x14ac:dyDescent="0.15">
      <c r="BO86" s="156"/>
      <c r="BP86" s="156"/>
      <c r="BQ86" s="156"/>
      <c r="BR86" s="156"/>
      <c r="BS86" s="156"/>
      <c r="BT86" s="156"/>
      <c r="BU86" s="156"/>
      <c r="BV86" s="156"/>
      <c r="BW86" s="156"/>
      <c r="BX86" s="156"/>
      <c r="BY86" s="156"/>
      <c r="BZ86" s="156"/>
      <c r="CI86" s="176">
        <f t="shared" si="42"/>
        <v>43988</v>
      </c>
      <c r="CJ86" s="177">
        <f t="shared" si="41"/>
        <v>43988</v>
      </c>
      <c r="CK86" s="167" t="str">
        <f>IF($AG$21=$CE$25,$CF$25,IF($AG$21=$CE$26,$CF$26,IF($AG$21=$CE$27,$CF$27,IF($AG$21=$CE$28,$CF$28,""))))</f>
        <v>OFF</v>
      </c>
      <c r="CL86" s="167" t="str">
        <f>IF($AG$22=$CE$25,$CF$25,IF($AG$22=$CE$26,$CF$26,IF($AG$22=$CE$27,$CF$27,IF($AG$22=$CE$28,$CF$28,""))))</f>
        <v>OFF</v>
      </c>
      <c r="CM86" s="167" t="str">
        <f>IF($AG$24=$CE$25,$CF$25,IF($AG$24=$CE$26,$CF$26,IF($AG$24=$CE$27,$CF$27,IF($AG$24=$CE$28,$CF$28,""))))</f>
        <v>19h à 7h</v>
      </c>
      <c r="CN86" s="167" t="str">
        <f>IF($AG$25=$CE$25,$CF$25,IF($AG$25=$CE$26,$CF$26,IF($AG$25=$CE$27,$CF$27,IF($AG$25=$CE$28,$CF$28,""))))</f>
        <v>19h à 7h</v>
      </c>
      <c r="CO86" s="167" t="str">
        <f>IF($AG$27=$CE$25,$CF$25,IF($AG$27=$CE$26,$CF$26,IF($AG$27=$CE$27,$CF$27,IF($AG$27=$CE$28,$CF$28,""))))</f>
        <v>OFF</v>
      </c>
      <c r="CP86" s="167" t="str">
        <f>IF($AG$28=$CE$25,$CF$25,IF($AG$28=$CE$26,$CF$26,IF($AG$28=$CE$27,$CF$27,IF($AG$28=$CE$28,$CF$28,""))))</f>
        <v>OFF</v>
      </c>
      <c r="CQ86" s="167" t="str">
        <f>IF($AG$30=$CE$25,$CF$25,IF($AG$30=$CE$26,$CF$26,IF($AG$30=$CE$27,$CF$27,IF($AG$30=$CE$28,$CF$28,""))))</f>
        <v>7h à 19h</v>
      </c>
      <c r="CR86" s="167" t="str">
        <f>IF($AG$31=$CE$25,$CF$25,IF($AG$31=$CE$26,$CF$26,IF($AG$31=$CE$27,$CF$27,IF($AG$31=$CE$28,$CF$28,""))))</f>
        <v>7h à 19h</v>
      </c>
    </row>
    <row r="87" spans="67:96" ht="12.75" x14ac:dyDescent="0.15"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I87" s="176">
        <f t="shared" si="42"/>
        <v>43989</v>
      </c>
      <c r="CJ87" s="177">
        <f t="shared" si="41"/>
        <v>43989</v>
      </c>
      <c r="CK87" s="167" t="str">
        <f>IF($AH$21=$CE$25,$CF$25,IF($AH$21=$CE$26,$CF$26,IF($AH$21=$CE$27,$CF$27,IF($AH$21=$CE$28,$CF$28,""))))</f>
        <v>OFF</v>
      </c>
      <c r="CL87" s="167" t="str">
        <f>IF($AH$22=$CE$25,$CF$25,IF($AH$22=$CE$26,$CF$26,IF($AH$22=$CE$27,$CF$27,IF($AH$22=$CE$28,$CF$28,""))))</f>
        <v>OFF</v>
      </c>
      <c r="CM87" s="167" t="str">
        <f>IF($AH$24=$CE$25,$CF$25,IF($AH$24=$CE$26,$CF$26,IF($AH$24=$CE$27,$CF$27,IF($AH$24=$CE$28,$CF$28,""))))</f>
        <v>19h à 7h</v>
      </c>
      <c r="CN87" s="167" t="str">
        <f>IF($AH$25=$CE$25,$CF$25,IF($AH$25=$CE$26,$CF$26,IF($AH$25=$CE$27,$CF$27,IF($AH$25=$CE$28,$CF$28,""))))</f>
        <v>19h à 7h</v>
      </c>
      <c r="CO87" s="167" t="str">
        <f>IF($AH$27=$CE$25,$CF$25,IF($AH$27=$CE$26,$CF$26,IF($AH$27=$CE$27,$CF$27,IF($AH$27=$CE$28,$CF$28,""))))</f>
        <v>OFF</v>
      </c>
      <c r="CP87" s="167" t="str">
        <f>IF($AH$28=$CE$25,$CF$25,IF($AH$28=$CE$26,$CF$26,IF($AH$28=$CE$27,$CF$27,IF($AH$28=$CE$28,$CF$28,""))))</f>
        <v>OFF</v>
      </c>
      <c r="CQ87" s="167" t="str">
        <f>IF($AH$30=$CE$25,$CF$25,IF($AH$30=$CE$26,$CF$26,IF($AH$30=$CE$27,$CF$27,IF($AH$30=$CE$28,$CF$28,""))))</f>
        <v>7h à 19h</v>
      </c>
      <c r="CR87" s="167" t="str">
        <f>IF($AH$31=$CE$25,$CF$25,IF($AH$31=$CE$26,$CF$26,IF($AH$31=$CE$27,$CF$27,IF($AH$31=$CE$28,$CF$28,""))))</f>
        <v>7h à 19h</v>
      </c>
    </row>
    <row r="88" spans="67:96" x14ac:dyDescent="0.2">
      <c r="CI88" s="176">
        <f t="shared" si="42"/>
        <v>43990</v>
      </c>
      <c r="CJ88" s="177">
        <f t="shared" si="41"/>
        <v>43990</v>
      </c>
      <c r="CK88" s="167" t="str">
        <f>IF($AI$21=$CE$25,$CF$25,IF($AI$21=$CE$26,$CF$26,IF($AI$21=$CE$27,$CF$27,IF($AI$21=$CE$28,$CF$28,""))))</f>
        <v>OFF</v>
      </c>
      <c r="CL88" s="167" t="str">
        <f>IF($AI$22=$CE$25,$CF$25,IF($AI$22=$CE$26,$CF$26,IF($AI$22=$CE$27,$CF$27,IF($AI$22=$CE$28,$CF$28,""))))</f>
        <v>OFF</v>
      </c>
      <c r="CM88" s="167" t="str">
        <f>IF($AI$24=$CE$25,$CF$25,IF($AI$24=$CE$26,$CF$26,IF($AI$24=$CE$27,$CF$27,IF($AI$24=$CE$28,$CF$28,""))))</f>
        <v>19h à 7h</v>
      </c>
      <c r="CN88" s="167" t="str">
        <f>IF($AI$25=$CE$25,$CF$25,IF($AI$25=$CE$26,$CF$26,IF($AI$25=$CE$27,$CF$27,IF($AI$25=$CE$28,$CF$28,""))))</f>
        <v>19h à 7h</v>
      </c>
      <c r="CO88" s="167" t="str">
        <f>IF($AI$27=$CE$25,$CF$25,IF($AI$27=$CE$26,$CF$26,IF($AI$27=$CE$27,$CF$27,IF($AI$27=$CE$28,$CF$28,""))))</f>
        <v>OFF</v>
      </c>
      <c r="CP88" s="167" t="str">
        <f>IF($AI$28=$CE$25,$CF$25,IF($AI$28=$CE$26,$CF$26,IF($AI$28=$CE$27,$CF$27,IF($AI$28=$CE$28,$CF$28,""))))</f>
        <v>OFF</v>
      </c>
      <c r="CQ88" s="167" t="str">
        <f>IF($AI$30=$CE$25,$CF$25,IF($AI$30=$CE$26,$CF$26,IF($AI$30=$CE$27,$CF$27,IF($AI$30=$CE$28,$CF$28,""))))</f>
        <v>7h à 19h</v>
      </c>
      <c r="CR88" s="167" t="str">
        <f>IF($AI$31=$CE$25,$CF$25,IF($AI$31=$CE$26,$CF$26,IF($AI$31=$CE$27,$CF$27,IF($AI$31=$CE$28,$CF$28,""))))</f>
        <v>7h à 19h</v>
      </c>
    </row>
    <row r="89" spans="67:96" x14ac:dyDescent="0.2">
      <c r="CI89" s="176">
        <f t="shared" si="42"/>
        <v>43991</v>
      </c>
      <c r="CJ89" s="177">
        <f t="shared" si="41"/>
        <v>43991</v>
      </c>
      <c r="CK89" s="167" t="str">
        <f>IF($AJ$21=$CE$25,$CF$25,IF($AJ$21=$CE$26,$CF$26,IF($AJ$21=$CE$27,$CF$27,IF($AJ$21=$CE$28,$CF$28,""))))</f>
        <v>OFF</v>
      </c>
      <c r="CL89" s="167" t="str">
        <f>IF($AJ$22=$CE$25,$CF$25,IF($AJ$22=$CE$26,$CF$26,IF($AJ$22=$CE$27,$CF$27,IF($AJ$22=$CE$28,$CF$28,""))))</f>
        <v>OFF</v>
      </c>
      <c r="CM89" s="167" t="str">
        <f>IF($AJ$24=$CE$25,$CF$25,IF($AJ$24=$CE$26,$CF$26,IF($AJ$24=$CE$27,$CF$27,IF($AJ$24=$CE$28,$CF$28,""))))</f>
        <v>19h à 7h</v>
      </c>
      <c r="CN89" s="167" t="str">
        <f>IF($AJ$25=$CE$25,$CF$25,IF($AJ$25=$CE$26,$CF$26,IF($AJ$25=$CE$27,$CF$27,IF($AJ$25=$CE$28,$CF$28,""))))</f>
        <v>19h à 7h</v>
      </c>
      <c r="CO89" s="167" t="str">
        <f>IF($AJ$27=$CE$25,$CF$25,IF($AJ$27=$CE$26,$CF$26,IF($AJ$27=$CE$27,$CF$27,IF($AJ$27=$CE$28,$CF$28,""))))</f>
        <v>OFF</v>
      </c>
      <c r="CP89" s="167" t="str">
        <f>IF($AJ$28=$CE$25,$CF$25,IF($AJ$28=$CE$26,$CF$26,IF($AJ$28=$CE$27,$CF$27,IF($AJ$28=$CE$28,$CF$28,""))))</f>
        <v>OFF</v>
      </c>
      <c r="CQ89" s="167" t="str">
        <f>IF($AJ$30=$CE$25,$CF$25,IF($AJ$30=$CE$26,$CF$26,IF($AJ$30=$CE$27,$CF$27,IF($AJ$30=$CE$28,$CF$28,""))))</f>
        <v>7h à 15h</v>
      </c>
      <c r="CR89" s="167" t="str">
        <f>IF($AJ$31=$CE$25,$CF$25,IF($AJ$31=$CE$26,$CF$26,IF($AJ$31=$CE$27,$CF$27,IF($AJ$31=$CE$28,$CF$28,""))))</f>
        <v>7h à 19h</v>
      </c>
    </row>
    <row r="90" spans="67:96" x14ac:dyDescent="0.2">
      <c r="CI90" s="176">
        <f t="shared" si="42"/>
        <v>43992</v>
      </c>
      <c r="CJ90" s="177">
        <f t="shared" si="41"/>
        <v>43992</v>
      </c>
      <c r="CK90" s="167" t="str">
        <f>IF($AK$21=$CE$25,$CF$25,IF($AK$21=$CE$26,$CF$26,IF($AK$21=$CE$27,$CF$27,IF($AK$21=$CE$28,$CF$28,""))))</f>
        <v>OFF</v>
      </c>
      <c r="CL90" s="167" t="str">
        <f>IF($AK$22=$CE$25,$CF$25,IF($AK$22=$CE$26,$CF$26,IF($AK$22=$CE$27,$CF$27,IF($AK$22=$CE$28,$CF$28,""))))</f>
        <v>OFF</v>
      </c>
      <c r="CM90" s="167" t="str">
        <f>IF($AK$24=$CE$25,$CF$25,IF($AK$24=$CE$26,$CF$26,IF($AK$24=$CE$27,$CF$27,IF($AK$24=$CE$28,$CF$28,""))))</f>
        <v>19h à 7h</v>
      </c>
      <c r="CN90" s="167" t="str">
        <f>IF($AK$25=$CE$25,$CF$25,IF($AK$25=$CE$26,$CF$26,IF($AK$25=$CE$27,$CF$27,IF($AK$25=$CE$28,$CF$28,""))))</f>
        <v>19h à 7h</v>
      </c>
      <c r="CO90" s="167" t="str">
        <f>IF($AK$27=$CE$25,$CF$25,IF($AK$27=$CE$26,$CF$26,IF($AK$27=$CE$27,$CF$27,IF($AK$27=$CE$28,$CF$28,""))))</f>
        <v>OFF</v>
      </c>
      <c r="CP90" s="167" t="str">
        <f>IF($AK$28=$CE$25,$CF$25,IF($AK$28=$CE$26,$CF$26,IF($AK$28=$CE$27,$CF$27,IF($AK$28=$CE$28,$CF$28,""))))</f>
        <v>OFF</v>
      </c>
      <c r="CQ90" s="167" t="str">
        <f>IF($AK$30=$CE$25,$CF$25,IF($AK$30=$CE$26,$CF$26,IF($AK$30=$CE$27,$CF$27,IF($AK$30=$CE$28,$CF$28,""))))</f>
        <v>OFF</v>
      </c>
      <c r="CR90" s="167" t="str">
        <f>IF($AK$31=$CE$25,$CF$25,IF($AK$31=$CE$26,$CF$26,IF($AK$31=$CE$27,$CF$27,IF($AK$31=$CE$28,$CF$28,""))))</f>
        <v>7h à 19h</v>
      </c>
    </row>
    <row r="91" spans="67:96" x14ac:dyDescent="0.2">
      <c r="CI91" s="176">
        <f t="shared" si="42"/>
        <v>43993</v>
      </c>
      <c r="CJ91" s="177">
        <f t="shared" si="41"/>
        <v>43993</v>
      </c>
      <c r="CK91" s="167" t="str">
        <f>IF($AL$21=$CE$25,$CF$25,IF($AL$21=$CE$26,$CF$26,IF($AL$21=$CE$27,$CF$27,IF($AL$21=$CE$28,$CF$28,""))))</f>
        <v>19h à 7h</v>
      </c>
      <c r="CL91" s="167" t="str">
        <f>IF($AL$22=$CE$25,$CF$25,IF($AL$22=$CE$26,$CF$26,IF($AL$22=$CE$27,$CF$27,IF($AL$22=$CE$28,$CF$28,""))))</f>
        <v>19h à 7h</v>
      </c>
      <c r="CM91" s="167" t="str">
        <f>IF($AL$24=$CE$25,$CF$25,IF($AL$24=$CE$26,$CF$26,IF($AL$24=$CE$27,$CF$27,IF($AL$24=$CE$28,$CF$28,""))))</f>
        <v>OFF</v>
      </c>
      <c r="CN91" s="167" t="str">
        <f>IF($AL$25=$CE$25,$CF$25,IF($AL$25=$CE$26,$CF$26,IF($AL$25=$CE$27,$CF$27,IF($AL$25=$CE$28,$CF$28,""))))</f>
        <v>OFF</v>
      </c>
      <c r="CO91" s="167" t="str">
        <f>IF($AL$27=$CE$25,$CF$25,IF($AL$27=$CE$26,$CF$26,IF($AL$27=$CE$27,$CF$27,IF($AL$27=$CE$28,$CF$28,""))))</f>
        <v>7h à 19h</v>
      </c>
      <c r="CP91" s="167" t="str">
        <f>IF($AL$28=$CE$25,$CF$25,IF($AL$28=$CE$26,$CF$26,IF($AL$28=$CE$27,$CF$27,IF($AL$28=$CE$28,$CF$28,""))))</f>
        <v>7h à 19h</v>
      </c>
      <c r="CQ91" s="167" t="str">
        <f>IF($AL$30=$CE$25,$CF$25,IF($AL$30=$CE$26,$CF$26,IF($AL$30=$CE$27,$CF$27,IF($AL$30=$CE$28,$CF$28,""))))</f>
        <v>OFF</v>
      </c>
      <c r="CR91" s="167" t="str">
        <f>IF($AL$31=$CE$25,$CF$25,IF($AL$31=$CE$26,$CF$26,IF($AL$31=$CE$27,$CF$27,IF($AL$31=$CE$28,$CF$28,""))))</f>
        <v>OFF</v>
      </c>
    </row>
    <row r="92" spans="67:96" x14ac:dyDescent="0.2">
      <c r="CI92" s="176">
        <f t="shared" si="42"/>
        <v>43994</v>
      </c>
      <c r="CJ92" s="177">
        <f t="shared" si="41"/>
        <v>43994</v>
      </c>
      <c r="CK92" s="167" t="str">
        <f>IF($AM$21=$CE$25,$CF$25,IF($AM$21=$CE$26,$CF$26,IF($AM$21=$CE$27,$CF$27,IF($AM$21=$CE$28,$CF$28,""))))</f>
        <v>19h à 7h</v>
      </c>
      <c r="CL92" s="167" t="str">
        <f>IF($AM$22=$CE$25,$CF$25,IF($AM$22=$CE$26,$CF$26,IF($AM$22=$CE$27,$CF$27,IF($AM$22=$CE$28,$CF$28,""))))</f>
        <v>19h à 7h</v>
      </c>
      <c r="CM92" s="167" t="str">
        <f>IF($AM$24=$CE$25,$CF$25,IF($AM$24=$CE$26,$CF$26,IF($AM$24=$CE$27,$CF$27,IF($AM$24=$CE$28,$CF$28,""))))</f>
        <v>OFF</v>
      </c>
      <c r="CN92" s="167" t="str">
        <f>IF($AM$25=$CE$25,$CF$25,IF($AM$25=$CE$26,$CF$26,IF($AM$25=$CE$27,$CF$27,IF($AM$25=$CE$28,$CF$28,""))))</f>
        <v>OFF</v>
      </c>
      <c r="CO92" s="167" t="str">
        <f>IF($AM$27=$CE$25,$CF$25,IF($AM$27=$CE$26,$CF$26,IF($AM$27=$CE$27,$CF$27,IF($AM$27=$CE$28,$CF$28,""))))</f>
        <v>7h à 19h</v>
      </c>
      <c r="CP92" s="167" t="str">
        <f>IF($AM$28=$CE$25,$CF$25,IF($AM$28=$CE$26,$CF$26,IF($AM$28=$CE$27,$CF$27,IF($AM$28=$CE$28,$CF$28,""))))</f>
        <v>7h à 19h</v>
      </c>
      <c r="CQ92" s="167" t="str">
        <f>IF($AM$30=$CE$25,$CF$25,IF($AM$30=$CE$26,$CF$26,IF($AM$30=$CE$27,$CF$27,IF($AM$30=$CE$28,$CF$28,""))))</f>
        <v>OFF</v>
      </c>
      <c r="CR92" s="167" t="str">
        <f>IF($AM$31=$CE$25,$CF$25,IF($AM$31=$CE$26,$CF$26,IF($AM$31=$CE$27,$CF$27,IF($AM$31=$CE$28,$CF$28,""))))</f>
        <v>OFF</v>
      </c>
    </row>
    <row r="93" spans="67:96" x14ac:dyDescent="0.2">
      <c r="CI93" s="176">
        <f t="shared" si="42"/>
        <v>43995</v>
      </c>
      <c r="CJ93" s="177">
        <f t="shared" si="41"/>
        <v>43995</v>
      </c>
      <c r="CK93" s="167" t="str">
        <f>IF($AN$21=$CE$25,$CF$25,IF($AN$21=$CE$26,$CF$26,IF($AN$21=$CE$27,$CF$27,IF($AN$21=$CE$28,$CF$28,""))))</f>
        <v>19h à 7h</v>
      </c>
      <c r="CL93" s="167" t="str">
        <f>IF($AN$22=$CE$25,$CF$25,IF($AN$22=$CE$26,$CF$26,IF($AN$22=$CE$27,$CF$27,IF($AN$22=$CE$28,$CF$28,""))))</f>
        <v>19h à 7h</v>
      </c>
      <c r="CM93" s="167" t="str">
        <f>IF($AN$24=$CE$25,$CF$25,IF($AN$24=$CE$26,$CF$26,IF($AN$24=$CE$27,$CF$27,IF($AN$24=$CE$28,$CF$28,""))))</f>
        <v>OFF</v>
      </c>
      <c r="CN93" s="167" t="str">
        <f>IF($AN$25=$CE$25,$CF$25,IF($AN$25=$CE$26,$CF$26,IF($AN$25=$CE$27,$CF$27,IF($AN$25=$CE$28,$CF$28,""))))</f>
        <v>OFF</v>
      </c>
      <c r="CO93" s="167" t="str">
        <f>IF($AN$27=$CE$25,$CF$25,IF($AN$27=$CE$26,$CF$26,IF($AN$27=$CE$27,$CF$27,IF($AN$27=$CE$28,$CF$28,""))))</f>
        <v>7h à 19h</v>
      </c>
      <c r="CP93" s="167" t="str">
        <f>IF($AN$28=$CE$25,$CF$25,IF($AN$28=$CE$26,$CF$26,IF($AN$28=$CE$27,$CF$27,IF($AN$28=$CE$28,$CF$28,""))))</f>
        <v>7h à 19h</v>
      </c>
      <c r="CQ93" s="167" t="str">
        <f>IF($AN$30=$CE$25,$CF$25,IF($AN$30=$CE$26,$CF$26,IF($AN$30=$CE$27,$CF$27,IF($AN$30=$CE$28,$CF$28,""))))</f>
        <v>OFF</v>
      </c>
      <c r="CR93" s="167" t="str">
        <f>IF($AN$31=$CE$25,$CF$25,IF($AN$31=$CE$26,$CF$26,IF($AN$31=$CE$27,$CF$27,IF($AN$31=$CE$28,$CF$28,""))))</f>
        <v>OFF</v>
      </c>
    </row>
    <row r="94" spans="67:96" x14ac:dyDescent="0.2">
      <c r="CI94" s="176">
        <f t="shared" si="42"/>
        <v>43996</v>
      </c>
      <c r="CJ94" s="177">
        <f t="shared" si="41"/>
        <v>43996</v>
      </c>
      <c r="CK94" s="167" t="str">
        <f>IF($AO$21=$CE$25,$CF$25,IF($AO$21=$CE$26,$CF$26,IF($AO$21=$CE$27,$CF$27,IF($AO$21=$CE$28,$CF$28,""))))</f>
        <v>19h à 7h</v>
      </c>
      <c r="CL94" s="167" t="str">
        <f>IF($AO$22=$CE$25,$CF$25,IF($AO$22=$CE$26,$CF$26,IF($AO$22=$CE$27,$CF$27,IF($AO$22=$CE$28,$CF$28,""))))</f>
        <v>19h à 7h</v>
      </c>
      <c r="CM94" s="167" t="str">
        <f>IF($AO$24=$CE$25,$CF$25,IF($AO$24=$CE$26,$CF$26,IF($AO$24=$CE$27,$CF$27,IF($AO$24=$CE$28,$CF$28,""))))</f>
        <v>OFF</v>
      </c>
      <c r="CN94" s="167" t="str">
        <f>IF($AO$25=$CE$25,$CF$25,IF($AO$25=$CE$26,$CF$26,IF($AO$25=$CE$27,$CF$27,IF($AO$25=$CE$28,$CF$28,""))))</f>
        <v>OFF</v>
      </c>
      <c r="CO94" s="167" t="str">
        <f>IF($AO$27=$CE$25,$CF$25,IF($AO$27=$CE$26,$CF$26,IF($AO$27=$CE$27,$CF$27,IF($AO$27=$CE$28,$CF$28,""))))</f>
        <v>7h à 19h</v>
      </c>
      <c r="CP94" s="167" t="str">
        <f>IF($AO$28=$CE$25,$CF$25,IF($AO$28=$CE$26,$CF$26,IF($AO$28=$CE$27,$CF$27,IF($AO$28=$CE$28,$CF$28,""))))</f>
        <v>7h à 19h</v>
      </c>
      <c r="CQ94" s="167" t="str">
        <f>IF($AO$30=$CE$25,$CF$25,IF($AO$30=$CE$26,$CF$26,IF($AO$30=$CE$27,$CF$27,IF($AO$30=$CE$28,$CF$28,""))))</f>
        <v>OFF</v>
      </c>
      <c r="CR94" s="167" t="str">
        <f>IF($AO$31=$CE$25,$CF$25,IF($AO$31=$CE$26,$CF$26,IF($AO$31=$CE$27,$CF$27,IF($AO$31=$CE$28,$CF$28,""))))</f>
        <v>OFF</v>
      </c>
    </row>
    <row r="95" spans="67:96" x14ac:dyDescent="0.2">
      <c r="CI95" s="176">
        <f t="shared" si="42"/>
        <v>43997</v>
      </c>
      <c r="CJ95" s="177">
        <f t="shared" si="41"/>
        <v>43997</v>
      </c>
      <c r="CK95" s="167" t="str">
        <f>IF($AP$21=$CE$25,$CF$25,IF($AP$21=$CE$26,$CF$26,IF($AP$21=$CE$27,$CF$27,IF($AP$21=$CE$28,$CF$28,""))))</f>
        <v>19h à 7h</v>
      </c>
      <c r="CL95" s="167" t="str">
        <f>IF($AP$22=$CE$25,$CF$25,IF($AP$22=$CE$26,$CF$26,IF($AP$22=$CE$27,$CF$27,IF($AP$22=$CE$28,$CF$28,""))))</f>
        <v>19h à 7h</v>
      </c>
      <c r="CM95" s="167" t="str">
        <f>IF($AP$24=$CE$25,$CF$25,IF($AP$24=$CE$26,$CF$26,IF($AP$24=$CE$27,$CF$27,IF($AP$24=$CE$28,$CF$28,""))))</f>
        <v>OFF</v>
      </c>
      <c r="CN95" s="167" t="str">
        <f>IF($AP$25=$CE$25,$CF$25,IF($AP$25=$CE$26,$CF$26,IF($AP$25=$CE$27,$CF$27,IF($AP$25=$CE$28,$CF$28,""))))</f>
        <v>OFF</v>
      </c>
      <c r="CO95" s="167" t="str">
        <f>IF($AP$27=$CE$25,$CF$25,IF($AP$27=$CE$26,$CF$26,IF($AP$27=$CE$27,$CF$27,IF($AP$27=$CE$28,$CF$28,""))))</f>
        <v>7h à 19h</v>
      </c>
      <c r="CP95" s="167" t="str">
        <f>IF($AP$28=$CE$25,$CF$25,IF($AP$28=$CE$26,$CF$26,IF($AP$28=$CE$27,$CF$27,IF($AP$28=$CE$28,$CF$28,""))))</f>
        <v>7h à 19h</v>
      </c>
      <c r="CQ95" s="167" t="str">
        <f>IF($AP$30=$CE$25,$CF$25,IF($AP$30=$CE$26,$CF$26,IF($AP$30=$CE$27,$CF$27,IF($AP$30=$CE$28,$CF$28,""))))</f>
        <v>OFF</v>
      </c>
      <c r="CR95" s="167" t="str">
        <f>IF($AP$31=$CE$25,$CF$25,IF($AP$31=$CE$26,$CF$26,IF($AP$31=$CE$27,$CF$27,IF($AP$31=$CE$28,$CF$28,""))))</f>
        <v>OFF</v>
      </c>
    </row>
    <row r="96" spans="67:96" x14ac:dyDescent="0.2">
      <c r="CI96" s="176">
        <f t="shared" si="42"/>
        <v>43998</v>
      </c>
      <c r="CJ96" s="177">
        <f t="shared" si="41"/>
        <v>43998</v>
      </c>
      <c r="CK96" s="167" t="str">
        <f>IF($AQ$21=$CE$25,$CF$25,IF($AQ$21=$CE$26,$CF$26,IF($AQ$21=$CE$27,$CF$27,IF($AQ$21=$CE$28,$CF$28,""))))</f>
        <v>19h à 7h</v>
      </c>
      <c r="CL96" s="167" t="str">
        <f>IF($AQ$22=$CE$25,$CF$25,IF($AQ$22=$CE$26,$CF$26,IF($AQ$22=$CE$27,$CF$27,IF($AQ$22=$CE$28,$CF$28,""))))</f>
        <v>19h à 7h</v>
      </c>
      <c r="CM96" s="167" t="str">
        <f>IF($AQ$24=$CE$25,$CF$25,IF($AQ$24=$CE$26,$CF$26,IF($AQ$24=$CE$27,$CF$27,IF($AQ$24=$CE$28,$CF$28,""))))</f>
        <v>OFF</v>
      </c>
      <c r="CN96" s="167" t="str">
        <f>IF($AQ$25=$CE$25,$CF$25,IF($AQ$25=$CE$26,$CF$26,IF($AQ$25=$CE$27,$CF$27,IF($AQ$25=$CE$28,$CF$28,""))))</f>
        <v>OFF</v>
      </c>
      <c r="CO96" s="167" t="str">
        <f>IF($AQ$27=$CE$25,$CF$25,IF($AQ$27=$CE$26,$CF$26,IF($AQ$27=$CE$27,$CF$27,IF($AQ$27=$CE$28,$CF$28,""))))</f>
        <v>7h à 15h</v>
      </c>
      <c r="CP96" s="167" t="str">
        <f>IF($AQ$28=$CE$25,$CF$25,IF($AQ$28=$CE$26,$CF$26,IF($AQ$28=$CE$27,$CF$27,IF($AQ$28=$CE$28,$CF$28,""))))</f>
        <v>7h à 19h</v>
      </c>
      <c r="CQ96" s="167" t="str">
        <f>IF($AQ$30=$CE$25,$CF$25,IF($AQ$30=$CE$26,$CF$26,IF($AQ$30=$CE$27,$CF$27,IF($AQ$30=$CE$28,$CF$28,""))))</f>
        <v>OFF</v>
      </c>
      <c r="CR96" s="167" t="str">
        <f>IF($AQ$31=$CE$25,$CF$25,IF($AQ$31=$CE$26,$CF$26,IF($AQ$31=$CE$27,$CF$27,IF($AQ$31=$CE$28,$CF$28,""))))</f>
        <v>OFF</v>
      </c>
    </row>
    <row r="97" spans="67:96" x14ac:dyDescent="0.2">
      <c r="CI97" s="176">
        <f t="shared" si="42"/>
        <v>43999</v>
      </c>
      <c r="CJ97" s="177">
        <f t="shared" si="41"/>
        <v>43999</v>
      </c>
      <c r="CK97" s="167" t="str">
        <f>IF($AR$21=$CE$25,$CF$25,IF($AR$21=$CE$26,$CF$26,IF($AR$21=$CE$27,$CF$27,IF($AR$21=$CE$28,$CF$28,""))))</f>
        <v>19h à 7h</v>
      </c>
      <c r="CL97" s="167" t="str">
        <f>IF($AR$22=$CE$25,$CF$25,IF($AR$22=$CE$26,$CF$26,IF($AR$22=$CE$27,$CF$27,IF($AR$22=$CE$28,$CF$28,""))))</f>
        <v>19h à 7h</v>
      </c>
      <c r="CM97" s="167" t="str">
        <f>IF($AR$24=$CE$25,$CF$25,IF($AR$24=$CE$26,$CF$26,IF($AR$24=$CE$27,$CF$27,IF($AR$24=$CE$28,$CF$28,""))))</f>
        <v>OFF</v>
      </c>
      <c r="CN97" s="167" t="str">
        <f>IF($AR$25=$CE$25,$CF$25,IF($AR$25=$CE$26,$CF$26,IF($AR$25=$CE$27,$CF$27,IF($AR$25=$CE$28,$CF$28,""))))</f>
        <v>OFF</v>
      </c>
      <c r="CO97" s="167" t="str">
        <f>IF($AR$27=$CE$25,$CF$25,IF($AR$27=$CE$26,$CF$26,IF($AR$27=$CE$27,$CF$27,IF($AR$27=$CE$28,$CF$28,""))))</f>
        <v>OFF</v>
      </c>
      <c r="CP97" s="167" t="str">
        <f>IF($AR$28=$CE$25,$CF$25,IF($AR$28=$CE$26,$CF$26,IF($AR$28=$CE$27,$CF$27,IF($AR$28=$CE$28,$CF$28,""))))</f>
        <v>7h à 19h</v>
      </c>
      <c r="CQ97" s="167" t="str">
        <f>IF($AR$30=$CE$25,$CF$25,IF($AR$30=$CE$26,$CF$26,IF($AR$30=$CE$27,$CF$27,IF($AR$30=$CE$28,$CF$28,""))))</f>
        <v>OFF</v>
      </c>
      <c r="CR97" s="167" t="str">
        <f>IF($AR$31=$CE$25,$CF$25,IF($AR$31=$CE$26,$CF$26,IF($AR$31=$CE$27,$CF$27,IF($AR$31=$CE$28,$CF$28,""))))</f>
        <v>OFF</v>
      </c>
    </row>
    <row r="98" spans="67:96" x14ac:dyDescent="0.2">
      <c r="CI98" s="176">
        <f t="shared" si="42"/>
        <v>44000</v>
      </c>
      <c r="CJ98" s="177">
        <f t="shared" si="41"/>
        <v>44000</v>
      </c>
      <c r="CK98" s="167" t="str">
        <f>IF($AS$21=$CE$25,$CF$25,IF($AS$21=$CE$26,$CF$26,IF($AS$21=$CE$27,$CF$27,IF($AS$21=$CE$28,$CF$28,""))))</f>
        <v>OFF</v>
      </c>
      <c r="CL98" s="167" t="str">
        <f>IF($AS$22=$CE$25,$CF$25,IF($AS$22=$CE$26,$CF$26,IF($AS$22=$CE$27,$CF$27,IF($AS$22=$CE$28,$CF$28,""))))</f>
        <v>OFF</v>
      </c>
      <c r="CM98" s="167" t="str">
        <f>IF($AS$24=$CE$25,$CF$25,IF($AS$24=$CE$26,$CF$26,IF($AS$24=$CE$27,$CF$27,IF($AS$24=$CE$28,$CF$28,""))))</f>
        <v>7h à 19h</v>
      </c>
      <c r="CN98" s="167" t="str">
        <f>IF($AS$25=$CE$25,$CF$25,IF($AS$25=$CE$26,$CF$26,IF($AS$25=$CE$27,$CF$27,IF($AS$25=$CE$28,$CF$28,""))))</f>
        <v>7h à 19h</v>
      </c>
      <c r="CO98" s="167" t="str">
        <f>IF($AS$27=$CE$25,$CF$25,IF($AS$27=$CE$26,$CF$26,IF($AS$27=$CE$27,$CF$27,IF($AS$27=$CE$28,$CF$28,""))))</f>
        <v>OFF</v>
      </c>
      <c r="CP98" s="167" t="str">
        <f>IF($AS$28=$CE$25,$CF$25,IF($AS$28=$CE$26,$CF$26,IF($AS$28=$CE$27,$CF$27,IF($AS$28=$CE$28,$CF$28,""))))</f>
        <v>OFF</v>
      </c>
      <c r="CQ98" s="167" t="str">
        <f>IF($AS$30=$CE$25,$CF$25,IF($AS$30=$CE$26,$CF$26,IF($AS$30=$CE$27,$CF$27,IF($AS$30=$CE$28,$CF$28,""))))</f>
        <v>19h à 7h</v>
      </c>
      <c r="CR98" s="167" t="str">
        <f>IF($AS$31=$CE$25,$CF$25,IF($AS$31=$CE$26,$CF$26,IF($AS$31=$CE$27,$CF$27,IF($AS$31=$CE$28,$CF$28,""))))</f>
        <v>19h à 7h</v>
      </c>
    </row>
    <row r="99" spans="67:96" x14ac:dyDescent="0.2">
      <c r="CI99" s="176">
        <f t="shared" si="42"/>
        <v>44001</v>
      </c>
      <c r="CJ99" s="177">
        <f t="shared" si="41"/>
        <v>44001</v>
      </c>
      <c r="CK99" s="167" t="str">
        <f>IF($AT$21=$CE$25,$CF$25,IF($AT$21=$CE$26,$CF$26,IF($AT$21=$CE$27,$CF$27,IF($AT$21=$CE$28,$CF$28,""))))</f>
        <v>OFF</v>
      </c>
      <c r="CL99" s="167" t="str">
        <f>IF($AT$22=$CE$25,$CF$25,IF($AT$22=$CE$26,$CF$26,IF($AT$22=$CE$27,$CF$27,IF($AT$22=$CE$28,$CF$28,""))))</f>
        <v>OFF</v>
      </c>
      <c r="CM99" s="167" t="str">
        <f>IF($AT$24=$CE$25,$CF$25,IF($AT$24=$CE$26,$CF$26,IF($AT$24=$CE$27,$CF$27,IF($AT$24=$CE$28,$CF$28,""))))</f>
        <v>7h à 19h</v>
      </c>
      <c r="CN99" s="167" t="str">
        <f>IF($AT$25=$CE$25,$CF$25,IF($AT$25=$CE$26,$CF$26,IF($AT$25=$CE$27,$CF$27,IF($AT$25=$CE$28,$CF$28,""))))</f>
        <v>7h à 19h</v>
      </c>
      <c r="CO99" s="167" t="str">
        <f>IF($AT$27=$CE$25,$CF$25,IF($AT$27=$CE$26,$CF$26,IF($AT$27=$CE$27,$CF$27,IF($AT$27=$CE$28,$CF$28,""))))</f>
        <v>OFF</v>
      </c>
      <c r="CP99" s="167" t="str">
        <f>IF($AT$28=$CE$25,$CF$25,IF($AT$28=$CE$26,$CF$26,IF($AT$28=$CE$27,$CF$27,IF($AT$28=$CE$28,$CF$28,""))))</f>
        <v>OFF</v>
      </c>
      <c r="CQ99" s="167" t="str">
        <f>IF($AT$30=$CE$25,$CF$25,IF($AT$30=$CE$26,$CF$26,IF($AT$30=$CE$27,$CF$27,IF($AT$30=$CE$28,$CF$28,""))))</f>
        <v>19h à 7h</v>
      </c>
      <c r="CR99" s="167" t="str">
        <f>IF($AT$31=$CE$25,$CF$25,IF($AT$31=$CE$26,$CF$26,IF($AT$31=$CE$27,$CF$27,IF($AT$31=$CE$28,$CF$28,""))))</f>
        <v>19h à 7h</v>
      </c>
    </row>
    <row r="100" spans="67:96" x14ac:dyDescent="0.2">
      <c r="CI100" s="176">
        <f t="shared" si="42"/>
        <v>44002</v>
      </c>
      <c r="CJ100" s="177">
        <f t="shared" si="41"/>
        <v>44002</v>
      </c>
      <c r="CK100" s="167" t="str">
        <f>IF($AU$21=$CE$25,$CF$25,IF($AU$21=$CE$26,$CF$26,IF($AU$21=$CE$27,$CF$27,IF($AU$21=$CE$28,$CF$28,""))))</f>
        <v>OFF</v>
      </c>
      <c r="CL100" s="167" t="str">
        <f>IF($AU$22=$CE$25,$CF$25,IF($AU$22=$CE$26,$CF$26,IF($AU$22=$CE$27,$CF$27,IF($AU$22=$CE$28,$CF$28,""))))</f>
        <v>OFF</v>
      </c>
      <c r="CM100" s="167" t="str">
        <f>IF($AU$24=$CE$25,$CF$25,IF($AU$24=$CE$26,$CF$26,IF($AU$24=$CE$27,$CF$27,IF($AU$24=$CE$28,$CF$28,""))))</f>
        <v>7h à 19h</v>
      </c>
      <c r="CN100" s="167" t="str">
        <f>IF($AU$25=$CE$25,$CF$25,IF($AU$25=$CE$26,$CF$26,IF($AU$25=$CE$27,$CF$27,IF($AU$25=$CE$28,$CF$28,""))))</f>
        <v>7h à 19h</v>
      </c>
      <c r="CO100" s="167" t="str">
        <f>IF($AU$27=$CE$25,$CF$25,IF($AU$27=$CE$26,$CF$26,IF($AU$27=$CE$27,$CF$27,IF($AU$27=$CE$28,$CF$28,""))))</f>
        <v>OFF</v>
      </c>
      <c r="CP100" s="167" t="str">
        <f>IF($AU$28=$CE$25,$CF$25,IF($AU$28=$CE$26,$CF$26,IF($AU$28=$CE$27,$CF$27,IF($AU$28=$CE$28,$CF$28,""))))</f>
        <v>OFF</v>
      </c>
      <c r="CQ100" s="167" t="str">
        <f>IF($AU$30=$CE$25,$CF$25,IF($AU$30=$CE$26,$CF$26,IF($AU$30=$CE$27,$CF$27,IF($AU$30=$CE$28,$CF$28,""))))</f>
        <v>19h à 7h</v>
      </c>
      <c r="CR100" s="167" t="str">
        <f>IF($AU$31=$CE$25,$CF$25,IF($AU$31=$CE$26,$CF$26,IF($AU$31=$CE$27,$CF$27,IF($AU$31=$CE$28,$CF$28,""))))</f>
        <v>19h à 7h</v>
      </c>
    </row>
    <row r="101" spans="67:96" x14ac:dyDescent="0.2">
      <c r="CI101" s="176">
        <f t="shared" si="42"/>
        <v>44003</v>
      </c>
      <c r="CJ101" s="177">
        <f t="shared" si="41"/>
        <v>44003</v>
      </c>
      <c r="CK101" s="167" t="str">
        <f>IF($AV$21=$CE$25,$CF$25,IF($AV$21=$CE$26,$CF$26,IF($AV$21=$CE$27,$CF$27,IF($AV$21=$CE$28,$CF$28,""))))</f>
        <v>OFF</v>
      </c>
      <c r="CL101" s="167" t="str">
        <f>IF($AV$22=$CE$25,$CF$25,IF($AV$22=$CE$26,$CF$26,IF($AV$22=$CE$27,$CF$27,IF($AV$22=$CE$28,$CF$28,""))))</f>
        <v>OFF</v>
      </c>
      <c r="CM101" s="167" t="str">
        <f>IF($AV$24=$CE$25,$CF$25,IF($AV$24=$CE$26,$CF$26,IF($AV$24=$CE$27,$CF$27,IF($AV$24=$CE$28,$CF$28,""))))</f>
        <v>7h à 19h</v>
      </c>
      <c r="CN101" s="167" t="str">
        <f>IF($AV$25=$CE$25,$CF$25,IF($AV$25=$CE$26,$CF$26,IF($AV$25=$CE$27,$CF$27,IF($AV$25=$CE$28,$CF$28,""))))</f>
        <v>7h à 19h</v>
      </c>
      <c r="CO101" s="167" t="str">
        <f>IF($AV$27=$CE$25,$CF$25,IF($AV$27=$CE$26,$CF$26,IF($AV$27=$CE$27,$CF$27,IF($AV$27=$CE$28,$CF$28,""))))</f>
        <v>OFF</v>
      </c>
      <c r="CP101" s="167" t="str">
        <f>IF($AV$28=$CE$25,$CF$25,IF($AV$28=$CE$26,$CF$26,IF($AV$28=$CE$27,$CF$27,IF($AV$28=$CE$28,$CF$28,""))))</f>
        <v>OFF</v>
      </c>
      <c r="CQ101" s="167" t="str">
        <f>IF($AV$30=$CE$25,$CF$25,IF($AV$30=$CE$26,$CF$26,IF($AV$30=$CE$27,$CF$27,IF($AV$30=$CE$28,$CF$28,""))))</f>
        <v>19h à 7h</v>
      </c>
      <c r="CR101" s="167" t="str">
        <f>IF($AV$31=$CE$25,$CF$25,IF($AV$31=$CE$26,$CF$26,IF($AV$31=$CE$27,$CF$27,IF($AV$31=$CE$28,$CF$28,""))))</f>
        <v>19h à 7h</v>
      </c>
    </row>
    <row r="102" spans="67:96" x14ac:dyDescent="0.2">
      <c r="CI102" s="176">
        <f t="shared" si="42"/>
        <v>44004</v>
      </c>
      <c r="CJ102" s="177">
        <f t="shared" si="41"/>
        <v>44004</v>
      </c>
      <c r="CK102" s="167" t="str">
        <f>IF($AW$21=$CE$25,$CF$25,IF($AW$21=$CE$26,$CF$26,IF($AW$21=$CE$27,$CF$27,IF($AW$21=$CE$28,$CF$28,""))))</f>
        <v>OFF</v>
      </c>
      <c r="CL102" s="167" t="str">
        <f>IF($AW$22=$CE$25,$CF$25,IF($AW$22=$CE$26,$CF$26,IF($AW$22=$CE$27,$CF$27,IF($AW$22=$CE$28,$CF$28,""))))</f>
        <v>OFF</v>
      </c>
      <c r="CM102" s="167" t="str">
        <f>IF($AW$24=$CE$25,$CF$25,IF($AW$24=$CE$26,$CF$26,IF($AW$24=$CE$27,$CF$27,IF($AW$24=$CE$28,$CF$28,""))))</f>
        <v>7h à 19h</v>
      </c>
      <c r="CN102" s="167" t="str">
        <f>IF($AW$25=$CE$25,$CF$25,IF($AW$25=$CE$26,$CF$26,IF($AW$25=$CE$27,$CF$27,IF($AW$25=$CE$28,$CF$28,""))))</f>
        <v>7h à 19h</v>
      </c>
      <c r="CO102" s="167" t="str">
        <f>IF($AW$27=$CE$25,$CF$25,IF($AW$27=$CE$26,$CF$26,IF($AW$27=$CE$27,$CF$27,IF($AW$27=$CE$28,$CF$28,""))))</f>
        <v>OFF</v>
      </c>
      <c r="CP102" s="167" t="str">
        <f>IF($AW$28=$CE$25,$CF$25,IF($AW$28=$CE$26,$CF$26,IF($AW$28=$CE$27,$CF$27,IF($AW$28=$CE$28,$CF$28,""))))</f>
        <v>OFF</v>
      </c>
      <c r="CQ102" s="167" t="str">
        <f>IF($AW$30=$CE$25,$CF$25,IF($AW$30=$CE$26,$CF$26,IF($AW$30=$CE$27,$CF$27,IF($AW$30=$CE$28,$CF$28,""))))</f>
        <v>19h à 7h</v>
      </c>
      <c r="CR102" s="167" t="str">
        <f>IF($AW$31=$CE$25,$CF$25,IF($AW$31=$CE$26,$CF$26,IF($AW$31=$CE$27,$CF$27,IF($AW$31=$CE$28,$CF$28,""))))</f>
        <v>19h à 7h</v>
      </c>
    </row>
    <row r="103" spans="67:96" x14ac:dyDescent="0.2">
      <c r="CI103" s="176">
        <f t="shared" si="42"/>
        <v>44005</v>
      </c>
      <c r="CJ103" s="177">
        <f t="shared" si="41"/>
        <v>44005</v>
      </c>
      <c r="CK103" s="167" t="str">
        <f>IF($AX$21=$CE$25,$CF$25,IF($AX$21=$CE$26,$CF$26,IF($AX$21=$CE$27,$CF$27,IF($AX$21=$CE$28,$CF$28,""))))</f>
        <v>OFF</v>
      </c>
      <c r="CL103" s="167" t="str">
        <f>IF($AX$22=$CE$25,$CF$25,IF($AX$22=$CE$26,$CF$26,IF($AX$22=$CE$27,$CF$27,IF($AX$22=$CE$28,$CF$28,""))))</f>
        <v>OFF</v>
      </c>
      <c r="CM103" s="167" t="str">
        <f>IF($AX$24=$CE$25,$CF$25,IF($AX$24=$CE$26,$CF$26,IF($AX$24=$CE$27,$CF$27,IF($AX$24=$CE$28,$CF$28,""))))</f>
        <v>7h à 15h</v>
      </c>
      <c r="CN103" s="167" t="str">
        <f>IF($AX$25=$CE$25,$CF$25,IF($AX$25=$CE$26,$CF$26,IF($AX$25=$CE$27,$CF$27,IF($AX$25=$CE$28,$CF$28,""))))</f>
        <v>7h à 19h</v>
      </c>
      <c r="CO103" s="167" t="str">
        <f>IF($AX$27=$CE$25,$CF$25,IF($AX$27=$CE$26,$CF$26,IF($AX$27=$CE$27,$CF$27,IF($AX$27=$CE$28,$CF$28,""))))</f>
        <v>OFF</v>
      </c>
      <c r="CP103" s="167" t="str">
        <f>IF($AX$28=$CE$25,$CF$25,IF($AX$28=$CE$26,$CF$26,IF($AX$28=$CE$27,$CF$27,IF($AX$28=$CE$28,$CF$28,""))))</f>
        <v>OFF</v>
      </c>
      <c r="CQ103" s="167" t="str">
        <f>IF($AX$30=$CE$25,$CF$25,IF($AX$30=$CE$26,$CF$26,IF($AX$30=$CE$27,$CF$27,IF($AX$30=$CE$28,$CF$28,""))))</f>
        <v>19h à 7h</v>
      </c>
      <c r="CR103" s="167" t="str">
        <f>IF($AX$31=$CE$25,$CF$25,IF($AX$31=$CE$26,$CF$26,IF($AX$31=$CE$27,$CF$27,IF($AX$31=$CE$28,$CF$28,""))))</f>
        <v>19h à 7h</v>
      </c>
    </row>
    <row r="104" spans="67:96" x14ac:dyDescent="0.2">
      <c r="CI104" s="176">
        <f t="shared" si="42"/>
        <v>44006</v>
      </c>
      <c r="CJ104" s="177">
        <f t="shared" si="41"/>
        <v>44006</v>
      </c>
      <c r="CK104" s="167" t="str">
        <f>IF($AY$21=$CE$25,$CF$25,IF($AY$21=$CE$26,$CF$26,IF($AY$21=$CE$27,$CF$27,IF($AY$21=$CE$28,$CF$28,""))))</f>
        <v>OFF</v>
      </c>
      <c r="CL104" s="167" t="str">
        <f>IF($AY$22=$CE$25,$CF$25,IF($AY$22=$CE$26,$CF$26,IF($AY$22=$CE$27,$CF$27,IF($AY$22=$CE$28,$CF$28,""))))</f>
        <v>OFF</v>
      </c>
      <c r="CM104" s="167" t="str">
        <f>IF($AY$24=$CE$25,$CF$25,IF($AY$24=$CE$26,$CF$26,IF($AY$24=$CE$27,$CF$27,IF($AY$24=$CE$28,$CF$28,""))))</f>
        <v>OFF</v>
      </c>
      <c r="CN104" s="167" t="str">
        <f>IF($AY$25=$CE$25,$CF$25,IF($AY$25=$CE$26,$CF$26,IF($AY$25=$CE$27,$CF$27,IF($AY$25=$CE$28,$CF$28,""))))</f>
        <v>7h à 19h</v>
      </c>
      <c r="CO104" s="167" t="str">
        <f>IF($AY$27=$CE$25,$CF$25,IF($AY$27=$CE$26,$CF$26,IF($AY$27=$CE$27,$CF$27,IF($AY$27=$CE$28,$CF$28,""))))</f>
        <v>OFF</v>
      </c>
      <c r="CP104" s="167" t="str">
        <f>IF($AY$28=$CE$25,$CF$25,IF($AY$28=$CE$26,$CF$26,IF($AY$28=$CE$27,$CF$27,IF($AY$28=$CE$28,$CF$28,""))))</f>
        <v>OFF</v>
      </c>
      <c r="CQ104" s="167" t="str">
        <f>IF($AY$30=$CE$25,$CF$25,IF($AY$30=$CE$26,$CF$26,IF($AY$30=$CE$27,$CF$27,IF($AY$30=$CE$28,$CF$28,""))))</f>
        <v>19h à 7h</v>
      </c>
      <c r="CR104" s="167" t="str">
        <f>IF($AY$31=$CE$25,$CF$25,IF($AY$31=$CE$26,$CF$26,IF($AY$31=$CE$27,$CF$27,IF($AY$31=$CE$28,$CF$28,""))))</f>
        <v>19h à 7h</v>
      </c>
    </row>
    <row r="105" spans="67:96" x14ac:dyDescent="0.2">
      <c r="CI105" s="176">
        <f t="shared" si="42"/>
        <v>44007</v>
      </c>
      <c r="CJ105" s="177">
        <f t="shared" si="41"/>
        <v>44007</v>
      </c>
      <c r="CK105" s="167" t="str">
        <f>IF($AZ$21=$CE$25,$CF$25,IF($AZ$21=$CE$26,$CF$26,IF($AZ$21=$CE$27,$CF$27,IF($AZ$21=$CE$28,$CF$28,""))))</f>
        <v>7h à 19h</v>
      </c>
      <c r="CL105" s="167" t="str">
        <f>IF($AZ$22=$CE$25,$CF$25,IF($AZ$22=$CE$26,$CF$26,IF($AZ$22=$CE$27,$CF$27,IF($AZ$22=$CE$28,$CF$28,""))))</f>
        <v>7h à 19h</v>
      </c>
      <c r="CM105" s="167" t="str">
        <f>IF($AZ$24=$CE$25,$CF$25,IF($AZ$24=$CE$26,$CF$26,IF($AZ$24=$CE$27,$CF$27,IF($AZ$24=$CE$28,$CF$28,""))))</f>
        <v>OFF</v>
      </c>
      <c r="CN105" s="167" t="str">
        <f>IF($AZ$25=$CE$25,$CF$25,IF($AZ$25=$CE$26,$CF$26,IF($AZ$25=$CE$27,$CF$27,IF($AZ$25=$CE$28,$CF$28,""))))</f>
        <v>OFF</v>
      </c>
      <c r="CO105" s="167" t="str">
        <f>IF($AZ$27=$CE$25,$CF$25,IF($AZ$27=$CE$26,$CF$26,IF($AZ$27=$CE$27,$CF$27,IF($AZ$27=$CE$28,$CF$28,""))))</f>
        <v>19h à 7h</v>
      </c>
      <c r="CP105" s="167" t="str">
        <f>IF($AZ$28=$CE$25,$CF$25,IF($AZ$28=$CE$26,$CF$26,IF($AZ$28=$CE$27,$CF$27,IF($AZ$28=$CE$28,$CF$28,""))))</f>
        <v>19h à 7h</v>
      </c>
      <c r="CQ105" s="167" t="str">
        <f>IF($AZ$30=$CE$25,$CF$25,IF($AZ$30=$CE$26,$CF$26,IF($AZ$30=$CE$27,$CF$27,IF($AZ$30=$CE$28,$CF$28,""))))</f>
        <v>OFF</v>
      </c>
      <c r="CR105" s="167" t="str">
        <f>IF($AZ$31=$CE$25,$CF$25,IF($AZ$31=$CE$26,$CF$26,IF($AZ$31=$CE$27,$CF$27,IF($AZ$31=$CE$28,$CF$28,""))))</f>
        <v>OFF</v>
      </c>
    </row>
    <row r="106" spans="67:96" x14ac:dyDescent="0.2">
      <c r="CI106" s="176">
        <f t="shared" si="42"/>
        <v>44008</v>
      </c>
      <c r="CJ106" s="177">
        <f t="shared" si="41"/>
        <v>44008</v>
      </c>
      <c r="CK106" s="167" t="str">
        <f>IF($BA$21=$CE$25,$CF$25,IF($BA$21=$CE$26,$CF$26,IF($BA$21=$CE$27,$CF$27,IF($BA$21=$CE$28,$CF$28,""))))</f>
        <v>7h à 19h</v>
      </c>
      <c r="CL106" s="167" t="str">
        <f>IF($BA$22=$CE$25,$CF$25,IF($BA$22=$CE$26,$CF$26,IF($BA$22=$CE$27,$CF$27,IF($BA$22=$CE$28,$CF$28,""))))</f>
        <v>7h à 19h</v>
      </c>
      <c r="CM106" s="167" t="str">
        <f>IF($BA$24=$CE$25,$CF$25,IF($BA$24=$CE$26,$CF$26,IF($BA$24=$CE$27,$CF$27,IF($BA$24=$CE$28,$CF$28,""))))</f>
        <v>OFF</v>
      </c>
      <c r="CN106" s="167" t="str">
        <f>IF($BA$25=$CE$25,$CF$25,IF($BA$25=$CE$26,$CF$26,IF($BA$25=$CE$27,$CF$27,IF($BA$25=$CE$28,$CF$28,""))))</f>
        <v>OFF</v>
      </c>
      <c r="CO106" s="167" t="str">
        <f>IF($BA$27=$CE$25,$CF$25,IF($BA$27=$CE$26,$CF$26,IF($BA$27=$CE$27,$CF$27,IF($BA$27=$CE$28,$CF$28,""))))</f>
        <v>19h à 7h</v>
      </c>
      <c r="CP106" s="167" t="str">
        <f>IF($BA$28=$CE$25,$CF$25,IF($BA$28=$CE$26,$CF$26,IF($BA$28=$CE$27,$CF$27,IF($BA$28=$CE$28,$CF$28,""))))</f>
        <v>19h à 7h</v>
      </c>
      <c r="CQ106" s="167" t="str">
        <f>IF($BA$30=$CE$25,$CF$25,IF($BA$30=$CE$26,$CF$26,IF($BA$30=$CE$27,$CF$27,IF($BA$30=$CE$28,$CF$28,""))))</f>
        <v>OFF</v>
      </c>
      <c r="CR106" s="167" t="str">
        <f>IF($BA$31=$CE$25,$CF$25,IF($BA$31=$CE$26,$CF$26,IF($BA$31=$CE$27,$CF$27,IF($BA$31=$CE$28,$CF$28,""))))</f>
        <v>OFF</v>
      </c>
    </row>
    <row r="107" spans="67:96" x14ac:dyDescent="0.2">
      <c r="CI107" s="176">
        <f t="shared" si="42"/>
        <v>44009</v>
      </c>
      <c r="CJ107" s="177">
        <f t="shared" si="41"/>
        <v>44009</v>
      </c>
      <c r="CK107" s="167" t="str">
        <f>IF($BB$21=$CE$25,$CF$25,IF($BB$21=$CE$26,$CF$26,IF($BB$21=$CE$27,$CF$27,IF($BB$21=$CE$28,$CF$28,""))))</f>
        <v>7h à 19h</v>
      </c>
      <c r="CL107" s="167" t="str">
        <f>IF($BB$22=$CE$25,$CF$25,IF($BB$22=$CE$26,$CF$26,IF($BB$22=$CE$27,$CF$27,IF($BB$22=$CE$28,$CF$28,""))))</f>
        <v>7h à 19h</v>
      </c>
      <c r="CM107" s="167" t="str">
        <f>IF($BB$24=$CE$25,$CF$25,IF($BB$24=$CE$26,$CF$26,IF($BB$24=$CE$27,$CF$27,IF($BB$24=$CE$28,$CF$28,""))))</f>
        <v>OFF</v>
      </c>
      <c r="CN107" s="167" t="str">
        <f>IF($BB$25=$CE$25,$CF$25,IF($BB$25=$CE$26,$CF$26,IF($BB$25=$CE$27,$CF$27,IF($BB$25=$CE$28,$CF$28,""))))</f>
        <v>OFF</v>
      </c>
      <c r="CO107" s="167" t="str">
        <f>IF($BB$27=$CE$25,$CF$25,IF($BB$27=$CE$26,$CF$26,IF($BB$27=$CE$27,$CF$27,IF($BB$27=$CE$28,$CF$28,""))))</f>
        <v>19h à 7h</v>
      </c>
      <c r="CP107" s="167" t="str">
        <f>IF($BB$28=$CE$25,$CF$25,IF($BB$28=$CE$26,$CF$26,IF($BB$28=$CE$27,$CF$27,IF($BB$28=$CE$28,$CF$28,""))))</f>
        <v>19h à 7h</v>
      </c>
      <c r="CQ107" s="167" t="str">
        <f>IF($BB$30=$CE$25,$CF$25,IF($BB$30=$CE$26,$CF$26,IF($BB$30=$CE$27,$CF$27,IF($BB$30=$CE$28,$CF$28,""))))</f>
        <v>OFF</v>
      </c>
      <c r="CR107" s="167" t="str">
        <f>IF($BB$31=$CE$25,$CF$25,IF($BB$31=$CE$26,$CF$26,IF($BB$31=$CE$27,$CF$27,IF($BB$31=$CE$28,$CF$28,""))))</f>
        <v>OFF</v>
      </c>
    </row>
    <row r="108" spans="67:96" x14ac:dyDescent="0.2">
      <c r="BP108" s="311">
        <v>4</v>
      </c>
      <c r="CI108" s="176">
        <f t="shared" si="42"/>
        <v>44010</v>
      </c>
      <c r="CJ108" s="177">
        <f t="shared" si="41"/>
        <v>44010</v>
      </c>
      <c r="CK108" s="167" t="str">
        <f>IF($BC$21=$CE$25,$CF$25,IF($BC$21=$CE$26,$CF$26,IF($BC$21=$CE$27,$CF$27,IF($BC$21=$CE$28,$CF$28,""))))</f>
        <v>7h à 19h</v>
      </c>
      <c r="CL108" s="167" t="str">
        <f>IF($BC$22=$CE$25,$CF$25,IF($BC$22=$CE$26,$CF$26,IF($BC$22=$CE$27,$CF$27,IF($BC$22=$CE$28,$CF$28,""))))</f>
        <v>7h à 19h</v>
      </c>
      <c r="CM108" s="167" t="str">
        <f>IF($BC$24=$CE$25,$CF$25,IF($BC$24=$CE$26,$CF$26,IF($BC$24=$CE$27,$CF$27,IF($BC$24=$CE$28,$CF$28,""))))</f>
        <v>OFF</v>
      </c>
      <c r="CN108" s="167" t="str">
        <f>IF($BC$25=$CE$25,$CF$25,IF($BC$25=$CE$26,$CF$26,IF($BC$25=$CE$27,$CF$27,IF($BC$25=$CE$28,$CF$28,""))))</f>
        <v>OFF</v>
      </c>
      <c r="CO108" s="167" t="str">
        <f>IF($BC$27=$CE$25,$CF$25,IF($BC$27=$CE$26,$CF$26,IF($BC$27=$CE$27,$CF$27,IF($BC$27=$CE$28,$CF$28,""))))</f>
        <v>19h à 7h</v>
      </c>
      <c r="CP108" s="167" t="str">
        <f>IF($BC$28=$CE$25,$CF$25,IF($BC$28=$CE$26,$CF$26,IF($BC$28=$CE$27,$CF$27,IF($BC$28=$CE$28,$CF$28,""))))</f>
        <v>19h à 7h</v>
      </c>
      <c r="CQ108" s="167" t="str">
        <f>IF($BC$30=$CE$25,$CF$25,IF($BC$30=$CE$26,$CF$26,IF($BC$30=$CE$27,$CF$27,IF($BC$30=$CE$28,$CF$28,""))))</f>
        <v>OFF</v>
      </c>
      <c r="CR108" s="167" t="str">
        <f>IF($BC$31=$CE$25,$CF$25,IF($BC$31=$CE$26,$CF$26,IF($BC$31=$CE$27,$CF$27,IF($BC$31=$CE$28,$CF$28,""))))</f>
        <v>OFF</v>
      </c>
    </row>
    <row r="109" spans="67:96" ht="15.75" x14ac:dyDescent="0.15">
      <c r="BO109" s="591">
        <f>$BO$4</f>
        <v>43952</v>
      </c>
      <c r="BP109" s="592"/>
      <c r="BQ109" s="593">
        <f>$BQ$4</f>
        <v>43983</v>
      </c>
      <c r="BR109" s="592"/>
      <c r="BS109" s="593">
        <f>$BS$4</f>
        <v>44013</v>
      </c>
      <c r="BT109" s="592"/>
      <c r="BU109" s="593">
        <f>$BU$4</f>
        <v>44044</v>
      </c>
      <c r="BV109" s="592"/>
      <c r="BW109" s="593">
        <f>$BW$4</f>
        <v>44075</v>
      </c>
      <c r="BX109" s="592"/>
      <c r="BY109" s="593">
        <f>$BY$4</f>
        <v>44105</v>
      </c>
      <c r="BZ109" s="591"/>
      <c r="CI109" s="176">
        <f t="shared" si="42"/>
        <v>44011</v>
      </c>
      <c r="CJ109" s="177">
        <f t="shared" si="41"/>
        <v>44011</v>
      </c>
      <c r="CK109" s="167" t="str">
        <f>IF($BD$21=$CE$25,$CF$25,IF($BD$21=$CE$26,$CF$26,IF($BD$21=$CE$27,$CF$27,IF($BD$21=$CE$28,$CF$28,""))))</f>
        <v>7h à 19h</v>
      </c>
      <c r="CL109" s="167" t="str">
        <f>IF($BD$22=$CE$25,$CF$25,IF($BD$22=$CE$26,$CF$26,IF($BD$22=$CE$27,$CF$27,IF($BD$22=$CE$28,$CF$28,""))))</f>
        <v>7h à 19h</v>
      </c>
      <c r="CM109" s="167" t="str">
        <f>IF($BD$24=$CE$25,$CF$25,IF($BD$24=$CE$26,$CF$26,IF($BD$24=$CE$27,$CF$27,IF($BD$24=$CE$28,$CF$28,""))))</f>
        <v>OFF</v>
      </c>
      <c r="CN109" s="167" t="str">
        <f>IF($BD$25=$CE$25,$CF$25,IF($BD$25=$CE$26,$CF$26,IF($BD$25=$CE$27,$CF$27,IF($BD$25=$CE$28,$CF$28,""))))</f>
        <v>OFF</v>
      </c>
      <c r="CO109" s="167" t="str">
        <f>IF($BD$27=$CE$25,$CF$25,IF($BD$27=$CE$26,$CF$26,IF($BD$27=$CE$27,$CF$27,IF($BD$27=$CE$28,$CF$28,""))))</f>
        <v>19h à 7h</v>
      </c>
      <c r="CP109" s="167" t="str">
        <f>IF($BD$28=$CE$25,$CF$25,IF($BD$28=$CE$26,$CF$26,IF($BD$28=$CE$27,$CF$27,IF($BD$28=$CE$28,$CF$28,""))))</f>
        <v>19h à 7h</v>
      </c>
      <c r="CQ109" s="167" t="str">
        <f>IF($BD$30=$CE$25,$CF$25,IF($BD$30=$CE$26,$CF$26,IF($BD$30=$CE$27,$CF$27,IF($BD$30=$CE$28,$CF$28,""))))</f>
        <v>OFF</v>
      </c>
      <c r="CR109" s="167" t="str">
        <f>IF($BD$31=$CE$25,$CF$25,IF($BD$31=$CE$26,$CF$26,IF($BD$31=$CE$27,$CF$27,IF($BD$31=$CE$28,$CF$28,""))))</f>
        <v>OFF</v>
      </c>
    </row>
    <row r="110" spans="67:96" ht="13.5" x14ac:dyDescent="0.15">
      <c r="BO110" s="312">
        <f>DATE($BL$2,$BL$4,1)</f>
        <v>43952</v>
      </c>
      <c r="BP110" s="318" t="str">
        <f t="shared" ref="BP110:BP140" si="43">IFERROR(VLOOKUP($BO110,$CI$3:$CR$477,$BP$108,0),"")</f>
        <v>7h à 19h</v>
      </c>
      <c r="BQ110" s="313">
        <f>IF(BO138="",BO137+1,IF(BO139="",BO138+1,IF(BO140="",BO139+1,BO140+1)))</f>
        <v>43983</v>
      </c>
      <c r="BR110" s="318" t="str">
        <f t="shared" ref="BR110:BR140" si="44">IFERROR(VLOOKUP($BQ110,$CI$3:$CR$477,$BP$108,0),"")</f>
        <v>7h à 19h</v>
      </c>
      <c r="BS110" s="313">
        <f>IF(BQ138="",BQ137+1,IF(BQ139="",BQ138+1,IF(BQ140="",BQ139+1,BQ140+1)))</f>
        <v>44013</v>
      </c>
      <c r="BT110" s="318" t="str">
        <f t="shared" ref="BT110:BT140" si="45">IFERROR(VLOOKUP($BS110,$CI$3:$CR$477,$BP$108,0),"")</f>
        <v>7h à 19h</v>
      </c>
      <c r="BU110" s="314">
        <f>IF(BS138="",BS137+1,IF(BS139="",BS138+1,IF(BS140="",BS139+1,BS140+1)))</f>
        <v>44044</v>
      </c>
      <c r="BV110" s="318" t="str">
        <f t="shared" ref="BV110:BV140" si="46">IFERROR(VLOOKUP($BU110,$CI$3:$CR$477,$BP$108,0),"")</f>
        <v>OFF</v>
      </c>
      <c r="BW110" s="313">
        <f>IF(BU138="",BU137+1,IF(BU139="",BU138+1,IF(BU140="",BU139+1,BU140+1)))</f>
        <v>44075</v>
      </c>
      <c r="BX110" s="318" t="str">
        <f t="shared" ref="BX110:BX140" si="47">IFERROR(VLOOKUP($BW110,$CI$3:$CR$477,$BP$108,0),"")</f>
        <v>OFF</v>
      </c>
      <c r="BY110" s="313">
        <f>IF(BW138="",BW137+1,IF(BW139="",BW138+1,IF(BW140="",BW139+1,BW140+1)))</f>
        <v>44105</v>
      </c>
      <c r="BZ110" s="318" t="str">
        <f t="shared" ref="BZ110:BZ140" si="48">IFERROR(VLOOKUP($BY110,$CI$3:$CR$477,$BP$108,0),"")</f>
        <v>19h à 7h</v>
      </c>
      <c r="CI110" s="176">
        <f t="shared" si="42"/>
        <v>44012</v>
      </c>
      <c r="CJ110" s="177">
        <f t="shared" si="41"/>
        <v>44012</v>
      </c>
      <c r="CK110" s="167" t="str">
        <f>IF($BE$21=$CE$25,$CF$25,IF($BE$21=$CE$26,$CF$26,IF($BE$21=$CE$27,$CF$27,IF($BE$21=$CE$28,$CF$28,""))))</f>
        <v>7h à 15h</v>
      </c>
      <c r="CL110" s="167" t="str">
        <f>IF($BE$22=$CE$25,$CF$25,IF($BE$22=$CE$26,$CF$26,IF($BE$22=$CE$27,$CF$27,IF($BE$22=$CE$28,$CF$28,""))))</f>
        <v>7h à 19h</v>
      </c>
      <c r="CM110" s="167" t="str">
        <f>IF($BE$24=$CE$25,$CF$25,IF($BE$24=$CE$26,$CF$26,IF($BE$24=$CE$27,$CF$27,IF($BE$24=$CE$28,$CF$28,""))))</f>
        <v>OFF</v>
      </c>
      <c r="CN110" s="167" t="str">
        <f>IF($BE$25=$CE$25,$CF$25,IF($BE$25=$CE$26,$CF$26,IF($BE$25=$CE$27,$CF$27,IF($BE$25=$CE$28,$CF$28,""))))</f>
        <v>OFF</v>
      </c>
      <c r="CO110" s="167" t="str">
        <f>IF($BE$27=$CE$25,$CF$25,IF($BE$27=$CE$26,$CF$26,IF($BE$27=$CE$27,$CF$27,IF($BE$27=$CE$28,$CF$28,""))))</f>
        <v>19h à 7h</v>
      </c>
      <c r="CP110" s="167" t="str">
        <f>IF($BE$28=$CE$25,$CF$25,IF($BE$28=$CE$26,$CF$26,IF($BE$28=$CE$27,$CF$27,IF($BE$28=$CE$28,$CF$28,""))))</f>
        <v>19h à 7h</v>
      </c>
      <c r="CQ110" s="167" t="str">
        <f>IF($BE$30=$CE$25,$CF$25,IF($BE$30=$CE$26,$CF$26,IF($BE$30=$CE$27,$CF$27,IF($BE$30=$CE$28,$CF$28,""))))</f>
        <v>OFF</v>
      </c>
      <c r="CR110" s="167" t="str">
        <f>IF($BE$31=$CE$25,$CF$25,IF($BE$31=$CE$26,$CF$26,IF($BE$31=$CE$27,$CF$27,IF($BE$31=$CE$28,$CF$28,""))))</f>
        <v>OFF</v>
      </c>
    </row>
    <row r="111" spans="67:96" ht="13.5" x14ac:dyDescent="0.15">
      <c r="BO111" s="312">
        <f>$BO$4+1</f>
        <v>43953</v>
      </c>
      <c r="BP111" s="318" t="str">
        <f t="shared" si="43"/>
        <v>7h à 19h</v>
      </c>
      <c r="BQ111" s="313">
        <f>BQ110+1</f>
        <v>43984</v>
      </c>
      <c r="BR111" s="318" t="str">
        <f t="shared" si="44"/>
        <v>7h à 15h</v>
      </c>
      <c r="BS111" s="313">
        <f>BS110+1</f>
        <v>44014</v>
      </c>
      <c r="BT111" s="318" t="str">
        <f t="shared" si="45"/>
        <v>OFF</v>
      </c>
      <c r="BU111" s="314">
        <f>BU110+1</f>
        <v>44045</v>
      </c>
      <c r="BV111" s="318" t="str">
        <f t="shared" si="46"/>
        <v>OFF</v>
      </c>
      <c r="BW111" s="313">
        <f>BW110+1</f>
        <v>44076</v>
      </c>
      <c r="BX111" s="318" t="str">
        <f t="shared" si="47"/>
        <v>OFF</v>
      </c>
      <c r="BY111" s="313">
        <f>BY110+1</f>
        <v>44106</v>
      </c>
      <c r="BZ111" s="318" t="str">
        <f t="shared" si="48"/>
        <v>19h à 7h</v>
      </c>
      <c r="CI111" s="176">
        <f t="shared" si="42"/>
        <v>44013</v>
      </c>
      <c r="CJ111" s="177">
        <f t="shared" si="41"/>
        <v>44013</v>
      </c>
      <c r="CK111" s="167" t="str">
        <f>IF($BF$21=$CE$25,$CF$25,IF($BF$21=$CE$26,$CF$26,IF($BF$21=$CE$27,$CF$27,IF($BF$21=$CE$28,$CF$28,""))))</f>
        <v>OFF</v>
      </c>
      <c r="CL111" s="167" t="str">
        <f>IF($BF$22=$CE$25,$CF$25,IF($BF$22=$CE$26,$CF$26,IF($BF$22=$CE$27,$CF$27,IF($BF$22=$CE$28,$CF$28,""))))</f>
        <v>7h à 19h</v>
      </c>
      <c r="CM111" s="167" t="str">
        <f>IF($BF$24=$CE$25,$CF$25,IF($BF$24=$CE$26,$CF$26,IF($BF$24=$CE$27,$CF$27,IF($BF$24=$CE$28,$CF$28,""))))</f>
        <v>OFF</v>
      </c>
      <c r="CN111" s="167" t="str">
        <f>IF($BF$25=$CE$25,$CF$25,IF($BF$25=$CE$26,$CF$26,IF($BF$25=$CE$27,$CF$27,IF($BF$25=$CE$28,$CF$28,""))))</f>
        <v>OFF</v>
      </c>
      <c r="CO111" s="167" t="str">
        <f>IF($BF$27=$CE$25,$CF$25,IF($BF$27=$CE$26,$CF$26,IF($BF$27=$CE$27,$CF$27,IF($BF$27=$CE$28,$CF$28,""))))</f>
        <v>19h à 7h</v>
      </c>
      <c r="CP111" s="167" t="str">
        <f>IF($BF$28=$CE$25,$CF$25,IF($BF$28=$CE$26,$CF$26,IF($BF$28=$CE$27,$CF$27,IF($BF$28=$CE$28,$CF$28,""))))</f>
        <v>19h à 7h</v>
      </c>
      <c r="CQ111" s="167" t="str">
        <f>IF($BF$30=$CE$25,$CF$25,IF($BF$30=$CE$26,$CF$26,IF($BF$30=$CE$27,$CF$27,IF($BF$30=$CE$28,$CF$28,""))))</f>
        <v>OFF</v>
      </c>
      <c r="CR111" s="167" t="str">
        <f>IF($BF$31=$CE$25,$CF$25,IF($BF$31=$CE$26,$CF$26,IF($BF$31=$CE$27,$CF$27,IF($BF$31=$CE$28,$CF$28,""))))</f>
        <v>OFF</v>
      </c>
    </row>
    <row r="112" spans="67:96" ht="13.5" x14ac:dyDescent="0.15">
      <c r="BO112" s="312">
        <f>$BO$5+1</f>
        <v>43954</v>
      </c>
      <c r="BP112" s="318" t="str">
        <f t="shared" si="43"/>
        <v>7h à 19h</v>
      </c>
      <c r="BQ112" s="313">
        <f t="shared" ref="BQ112:BQ137" si="49">BQ111+1</f>
        <v>43985</v>
      </c>
      <c r="BR112" s="318" t="str">
        <f t="shared" si="44"/>
        <v>OFF</v>
      </c>
      <c r="BS112" s="313">
        <f t="shared" ref="BS112:BS137" si="50">BS111+1</f>
        <v>44015</v>
      </c>
      <c r="BT112" s="318" t="str">
        <f t="shared" si="45"/>
        <v>OFF</v>
      </c>
      <c r="BU112" s="314">
        <f t="shared" ref="BU112:BU137" si="51">BU111+1</f>
        <v>44046</v>
      </c>
      <c r="BV112" s="318" t="str">
        <f t="shared" si="46"/>
        <v>OFF</v>
      </c>
      <c r="BW112" s="313">
        <f t="shared" ref="BW112:BW137" si="52">BW111+1</f>
        <v>44077</v>
      </c>
      <c r="BX112" s="318" t="str">
        <f t="shared" si="47"/>
        <v>19h à 7h</v>
      </c>
      <c r="BY112" s="313">
        <f t="shared" ref="BY112:BY137" si="53">BY111+1</f>
        <v>44107</v>
      </c>
      <c r="BZ112" s="318" t="str">
        <f t="shared" si="48"/>
        <v>19h à 7h</v>
      </c>
      <c r="CI112" s="176">
        <f t="shared" si="42"/>
        <v>44014</v>
      </c>
      <c r="CJ112" s="177">
        <f t="shared" si="41"/>
        <v>44014</v>
      </c>
      <c r="CK112" s="167" t="str">
        <f>IF($BG$21=$CE$25,$CF$25,IF($BG$21=$CE$26,$CF$26,IF($BG$21=$CE$27,$CF$27,IF($BG$21=$CE$28,$CF$28,""))))</f>
        <v>OFF</v>
      </c>
      <c r="CL112" s="167" t="str">
        <f>IF($BG$22=$CE$25,$CF$25,IF($BG$22=$CE$26,$CF$26,IF($BG$22=$CE$27,$CF$27,IF($BG$22=$CE$28,$CF$28,""))))</f>
        <v>OFF</v>
      </c>
      <c r="CM112" s="167" t="str">
        <f>IF($BG$24=$CE$25,$CF$25,IF($BG$24=$CE$26,$CF$26,IF($BG$24=$CE$27,$CF$27,IF($BG$24=$CE$28,$CF$28,""))))</f>
        <v>19h à 7h</v>
      </c>
      <c r="CN112" s="167" t="str">
        <f>IF($BG$25=$CE$25,$CF$25,IF($BG$25=$CE$26,$CF$26,IF($BG$25=$CE$27,$CF$27,IF($BG$25=$CE$28,$CF$28,""))))</f>
        <v>19h à 7h</v>
      </c>
      <c r="CO112" s="167" t="str">
        <f>IF($BG$27=$CE$25,$CF$25,IF($BG$27=$CE$26,$CF$26,IF($BG$27=$CE$27,$CF$27,IF($BG$27=$CE$28,$CF$28,""))))</f>
        <v>OFF</v>
      </c>
      <c r="CP112" s="167" t="str">
        <f>IF($BG$28=$CE$25,$CF$25,IF($BG$28=$CE$26,$CF$26,IF($BG$28=$CE$27,$CF$27,IF($BG$28=$CE$28,$CF$28,""))))</f>
        <v>OFF</v>
      </c>
      <c r="CQ112" s="167" t="str">
        <f>IF($BG$30=$CE$25,$CF$25,IF($BG$30=$CE$26,$CF$26,IF($BG$30=$CE$27,$CF$27,IF($BG$30=$CE$28,$CF$28,""))))</f>
        <v>7h à 19h</v>
      </c>
      <c r="CR112" s="167" t="str">
        <f>IF($BG$31=$CE$25,$CF$25,IF($BG$31=$CE$26,$CF$26,IF($BG$31=$CE$27,$CF$27,IF($BG$31=$CE$28,$CF$28,""))))</f>
        <v>7h à 19h</v>
      </c>
    </row>
    <row r="113" spans="67:96" ht="13.5" x14ac:dyDescent="0.15">
      <c r="BO113" s="312">
        <f>$BO$6+1</f>
        <v>43955</v>
      </c>
      <c r="BP113" s="318" t="str">
        <f t="shared" si="43"/>
        <v>7h à 19h</v>
      </c>
      <c r="BQ113" s="313">
        <f t="shared" si="49"/>
        <v>43986</v>
      </c>
      <c r="BR113" s="318" t="str">
        <f t="shared" si="44"/>
        <v>OFF</v>
      </c>
      <c r="BS113" s="313">
        <f t="shared" si="50"/>
        <v>44016</v>
      </c>
      <c r="BT113" s="318" t="str">
        <f t="shared" si="45"/>
        <v>OFF</v>
      </c>
      <c r="BU113" s="314">
        <f t="shared" si="51"/>
        <v>44047</v>
      </c>
      <c r="BV113" s="318" t="str">
        <f t="shared" si="46"/>
        <v>OFF</v>
      </c>
      <c r="BW113" s="313">
        <f t="shared" si="52"/>
        <v>44078</v>
      </c>
      <c r="BX113" s="318" t="str">
        <f t="shared" si="47"/>
        <v>19h à 7h</v>
      </c>
      <c r="BY113" s="313">
        <f t="shared" si="53"/>
        <v>44108</v>
      </c>
      <c r="BZ113" s="318" t="str">
        <f t="shared" si="48"/>
        <v>19h à 7h</v>
      </c>
      <c r="CI113" s="176">
        <f t="shared" si="42"/>
        <v>44015</v>
      </c>
      <c r="CJ113" s="177">
        <f t="shared" si="41"/>
        <v>44015</v>
      </c>
      <c r="CK113" s="167" t="str">
        <f>IF($BH$21=$CE$25,$CF$25,IF($BH$21=$CE$26,$CF$26,IF($BH$21=$CE$27,$CF$27,IF($BH$21=$CE$28,$CF$28,""))))</f>
        <v>OFF</v>
      </c>
      <c r="CL113" s="167" t="str">
        <f>IF($BH$22=$CE$25,$CF$25,IF($BH$22=$CE$26,$CF$26,IF($BH$22=$CE$27,$CF$27,IF($BH$22=$CE$28,$CF$28,""))))</f>
        <v>OFF</v>
      </c>
      <c r="CM113" s="167" t="str">
        <f>IF($BH$24=$CE$25,$CF$25,IF($BH$24=$CE$26,$CF$26,IF($BH$24=$CE$27,$CF$27,IF($BH$24=$CE$28,$CF$28,""))))</f>
        <v>19h à 7h</v>
      </c>
      <c r="CN113" s="167" t="str">
        <f>IF($BH$25=$CE$25,$CF$25,IF($BH$25=$CE$26,$CF$26,IF($BH$25=$CE$27,$CF$27,IF($BH$25=$CE$28,$CF$28,""))))</f>
        <v>19h à 7h</v>
      </c>
      <c r="CO113" s="167" t="str">
        <f>IF($BH$27=$CE$25,$CF$25,IF($BH$27=$CE$26,$CF$26,IF($BH$27=$CE$27,$CF$27,IF($BH$27=$CE$28,$CF$28,""))))</f>
        <v>OFF</v>
      </c>
      <c r="CP113" s="167" t="str">
        <f>IF($BH$28=$CE$25,$CF$25,IF($BH$28=$CE$26,$CF$26,IF($BH$28=$CE$27,$CF$27,IF($BH$28=$CE$28,$CF$28,""))))</f>
        <v>OFF</v>
      </c>
      <c r="CQ113" s="167" t="str">
        <f>IF($BH$30=$CE$25,$CF$25,IF($BH$30=$CE$26,$CF$26,IF($BH$30=$CE$27,$CF$27,IF($BH$30=$CE$28,$CF$28,""))))</f>
        <v>7h à 19h</v>
      </c>
      <c r="CR113" s="167" t="str">
        <f>IF($BH$31=$CE$25,$CF$25,IF($BH$31=$CE$26,$CF$26,IF($BH$31=$CE$27,$CF$27,IF($BH$31=$CE$28,$CF$28,""))))</f>
        <v>7h à 19h</v>
      </c>
    </row>
    <row r="114" spans="67:96" ht="13.5" x14ac:dyDescent="0.15">
      <c r="BO114" s="312">
        <f>$BO$7+1</f>
        <v>43956</v>
      </c>
      <c r="BP114" s="318" t="str">
        <f t="shared" si="43"/>
        <v>7h à 19h</v>
      </c>
      <c r="BQ114" s="313">
        <f t="shared" si="49"/>
        <v>43987</v>
      </c>
      <c r="BR114" s="318" t="str">
        <f t="shared" si="44"/>
        <v>OFF</v>
      </c>
      <c r="BS114" s="313">
        <f t="shared" si="50"/>
        <v>44017</v>
      </c>
      <c r="BT114" s="318" t="str">
        <f t="shared" si="45"/>
        <v>OFF</v>
      </c>
      <c r="BU114" s="314">
        <f t="shared" si="51"/>
        <v>44048</v>
      </c>
      <c r="BV114" s="318" t="str">
        <f t="shared" si="46"/>
        <v>OFF</v>
      </c>
      <c r="BW114" s="313">
        <f t="shared" si="52"/>
        <v>44079</v>
      </c>
      <c r="BX114" s="318" t="str">
        <f t="shared" si="47"/>
        <v>19h à 7h</v>
      </c>
      <c r="BY114" s="313">
        <f t="shared" si="53"/>
        <v>44109</v>
      </c>
      <c r="BZ114" s="318" t="str">
        <f t="shared" si="48"/>
        <v>19h à 7h</v>
      </c>
      <c r="CI114" s="176">
        <f t="shared" si="42"/>
        <v>44016</v>
      </c>
      <c r="CJ114" s="177">
        <f t="shared" si="41"/>
        <v>44016</v>
      </c>
      <c r="CK114" s="167" t="str">
        <f>IF($BI$21=$CE$25,$CF$25,IF($BI$21=$CE$26,$CF$26,IF($BI$21=$CE$27,$CF$27,IF($BI$21=$CE$28,$CF$28,""))))</f>
        <v>OFF</v>
      </c>
      <c r="CL114" s="167" t="str">
        <f>IF($BI$22=$CE$25,$CF$25,IF($BI$22=$CE$26,$CF$26,IF($BI$22=$CE$27,$CF$27,IF($BI$22=$CE$28,$CF$28,""))))</f>
        <v>OFF</v>
      </c>
      <c r="CM114" s="167" t="str">
        <f>IF($BI$24=$CE$25,$CF$25,IF($BI$24=$CE$26,$CF$26,IF($BI$24=$CE$27,$CF$27,IF($BI$24=$CE$28,$CF$28,""))))</f>
        <v>19h à 7h</v>
      </c>
      <c r="CN114" s="167" t="str">
        <f>IF($BI$25=$CE$25,$CF$25,IF($BI$25=$CE$26,$CF$26,IF($BI$25=$CE$27,$CF$27,IF($BI$25=$CE$28,$CF$28,""))))</f>
        <v>19h à 7h</v>
      </c>
      <c r="CO114" s="167" t="str">
        <f>IF($BI$27=$CE$25,$CF$25,IF($BI$27=$CE$26,$CF$26,IF($BI$27=$CE$27,$CF$27,IF($BI$27=$CE$28,$CF$28,""))))</f>
        <v>OFF</v>
      </c>
      <c r="CP114" s="167" t="str">
        <f>IF($BI$28=$CE$25,$CF$25,IF($BI$28=$CE$26,$CF$26,IF($BI$28=$CE$27,$CF$27,IF($BI$28=$CE$28,$CF$28,""))))</f>
        <v>OFF</v>
      </c>
      <c r="CQ114" s="167" t="str">
        <f>IF($BI$30=$CE$25,$CF$25,IF($BI$30=$CE$26,$CF$26,IF($BI$30=$CE$27,$CF$27,IF($BI$30=$CE$28,$CF$28,""))))</f>
        <v>7h à 19h</v>
      </c>
      <c r="CR114" s="167" t="str">
        <f>IF($BI$31=$CE$25,$CF$25,IF($BI$31=$CE$26,$CF$26,IF($BI$31=$CE$27,$CF$27,IF($BI$31=$CE$28,$CF$28,""))))</f>
        <v>7h à 19h</v>
      </c>
    </row>
    <row r="115" spans="67:96" ht="13.5" x14ac:dyDescent="0.15">
      <c r="BO115" s="312">
        <f>$BO$8+1</f>
        <v>43957</v>
      </c>
      <c r="BP115" s="318" t="str">
        <f t="shared" si="43"/>
        <v>7h à 19h</v>
      </c>
      <c r="BQ115" s="313">
        <f t="shared" si="49"/>
        <v>43988</v>
      </c>
      <c r="BR115" s="318" t="str">
        <f t="shared" si="44"/>
        <v>OFF</v>
      </c>
      <c r="BS115" s="313">
        <f t="shared" si="50"/>
        <v>44018</v>
      </c>
      <c r="BT115" s="318" t="str">
        <f t="shared" si="45"/>
        <v>OFF</v>
      </c>
      <c r="BU115" s="314">
        <f t="shared" si="51"/>
        <v>44049</v>
      </c>
      <c r="BV115" s="318" t="str">
        <f t="shared" si="46"/>
        <v>19h à 7h</v>
      </c>
      <c r="BW115" s="313">
        <f t="shared" si="52"/>
        <v>44080</v>
      </c>
      <c r="BX115" s="318" t="str">
        <f t="shared" si="47"/>
        <v>19h à 7h</v>
      </c>
      <c r="BY115" s="313">
        <f t="shared" si="53"/>
        <v>44110</v>
      </c>
      <c r="BZ115" s="318" t="str">
        <f t="shared" si="48"/>
        <v>19h à 7h</v>
      </c>
      <c r="CI115" s="176">
        <f t="shared" si="42"/>
        <v>44017</v>
      </c>
      <c r="CJ115" s="177">
        <f>CI115</f>
        <v>44017</v>
      </c>
      <c r="CK115" s="167" t="str">
        <f>IF($F$21=$CE$25,$CF$25,IF($F$21=$CE$26,$CF$26,IF($F$21=$CE$27,$CF$27,IF($F$21=$CE$28,$CF$28,""))))</f>
        <v>OFF</v>
      </c>
      <c r="CL115" s="167" t="str">
        <f>IF($F$22=$CE$25,$CF$25,IF($F$22=$CE$26,$CF$26,IF($F$22=$CE$27,$CF$27,IF($F$22=$CE$28,$CF$28,""))))</f>
        <v>OFF</v>
      </c>
      <c r="CM115" s="167" t="str">
        <f>IF($F$24=$CE$25,$CF$25,IF($F$24=$CE$26,$CF$26,IF($F$24=$CE$27,$CF$27,IF($F$24=$CE$28,$CF$28,""))))</f>
        <v>19h à 7h</v>
      </c>
      <c r="CN115" s="167" t="str">
        <f>IF($F$25=$CE$25,$CF$25,IF($F$25=$CE$26,$CF$26,IF($F$25=$CE$27,$CF$27,IF($F$25=$CE$28,$CF$28,""))))</f>
        <v>19h à 7h</v>
      </c>
      <c r="CO115" s="167" t="str">
        <f>IF($F$27=$CE$25,$CF$25,IF($F$27=$CE$26,$CF$26,IF($F$27=$CE$27,$CF$27,IF($F$27=$CE$28,$CF$28,""))))</f>
        <v>OFF</v>
      </c>
      <c r="CP115" s="167" t="str">
        <f>IF($F$28=$CE$25,$CF$25,IF($F$28=$CE$26,$CF$26,IF($F$28=$CE$27,$CF$27,IF($F$28=$CE$28,$CF$28,""))))</f>
        <v>OFF</v>
      </c>
      <c r="CQ115" s="167" t="str">
        <f>IF($F$30=$CE$25,$CF$25,IF($F$30=$CE$26,$CF$26,IF($F$30=$CE$27,$CF$27,IF($F$30=$CE$28,$CF$28,""))))</f>
        <v>7h à 19h</v>
      </c>
      <c r="CR115" s="167" t="str">
        <f>IF($F$31=$CE$25,$CF$25,IF($F$31=$CE$26,$CF$26,IF($F$31=$CE$27,$CF$27,IF($F$31=$CE$28,$CF$28,""))))</f>
        <v>7h à 19h</v>
      </c>
    </row>
    <row r="116" spans="67:96" ht="13.5" x14ac:dyDescent="0.15">
      <c r="BO116" s="312">
        <f>$BO$9+1</f>
        <v>43958</v>
      </c>
      <c r="BP116" s="318" t="str">
        <f t="shared" si="43"/>
        <v>OFF</v>
      </c>
      <c r="BQ116" s="313">
        <f t="shared" si="49"/>
        <v>43989</v>
      </c>
      <c r="BR116" s="318" t="str">
        <f t="shared" si="44"/>
        <v>OFF</v>
      </c>
      <c r="BS116" s="313">
        <f t="shared" si="50"/>
        <v>44019</v>
      </c>
      <c r="BT116" s="318" t="str">
        <f t="shared" si="45"/>
        <v>OFF</v>
      </c>
      <c r="BU116" s="314">
        <f t="shared" si="51"/>
        <v>44050</v>
      </c>
      <c r="BV116" s="318" t="str">
        <f t="shared" si="46"/>
        <v>19h à 7h</v>
      </c>
      <c r="BW116" s="313">
        <f t="shared" si="52"/>
        <v>44081</v>
      </c>
      <c r="BX116" s="318" t="str">
        <f t="shared" si="47"/>
        <v>19h à 7h</v>
      </c>
      <c r="BY116" s="313">
        <f t="shared" si="53"/>
        <v>44111</v>
      </c>
      <c r="BZ116" s="318" t="str">
        <f t="shared" si="48"/>
        <v>19h à 7h</v>
      </c>
      <c r="CI116" s="176">
        <f t="shared" si="42"/>
        <v>44018</v>
      </c>
      <c r="CJ116" s="177">
        <f t="shared" ref="CJ116:CJ170" si="54">CI116</f>
        <v>44018</v>
      </c>
      <c r="CK116" s="167" t="str">
        <f>IF($G$21=$CE$25,$CF$25,IF($G$21=$CE$26,$CF$26,IF($G$21=$CE$27,$CF$27,IF($G$21=$CE$28,$CF$28,""))))</f>
        <v>OFF</v>
      </c>
      <c r="CL116" s="167" t="str">
        <f>IF($G$22=$CE$25,$CF$25,IF($G$22=$CE$26,$CF$26,IF($G$22=$CE$27,$CF$27,IF($G$22=$CE$28,$CF$28,""))))</f>
        <v>OFF</v>
      </c>
      <c r="CM116" s="167" t="str">
        <f>IF($G$24=$CE$25,$CF$25,IF($G$24=$CE$26,$CF$26,IF($G$24=$CE$27,$CF$27,IF($G$24=$CE$28,$CF$28,""))))</f>
        <v>19h à 7h</v>
      </c>
      <c r="CN116" s="167" t="str">
        <f>IF($G$25=$CE$25,$CF$25,IF($G$25=$CE$26,$CF$26,IF($G$25=$CE$27,$CF$27,IF($G$25=$CE$28,$CF$28,""))))</f>
        <v>19h à 7h</v>
      </c>
      <c r="CO116" s="167" t="str">
        <f>IF($G$27=$CE$25,$CF$25,IF($G$27=$CE$26,$CF$26,IF($G$27=$CE$27,$CF$27,IF($G$27=$CE$28,$CF$28,""))))</f>
        <v>OFF</v>
      </c>
      <c r="CP116" s="167" t="str">
        <f>IF($G$28=$CE$25,$CF$25,IF($G$28=$CE$26,$CF$26,IF($G$28=$CE$27,$CF$27,IF($G$28=$CE$28,$CF$28,""))))</f>
        <v>OFF</v>
      </c>
      <c r="CQ116" s="167" t="str">
        <f>IF($G$30=$CE$25,$CF$25,IF($G$30=$CE$26,$CF$26,IF($G$30=$CE$27,$CF$27,IF($G$30=$CE$28,$CF$28,""))))</f>
        <v>7h à 19h</v>
      </c>
      <c r="CR116" s="167" t="str">
        <f>IF($G$31=$CE$25,$CF$25,IF($G$31=$CE$26,$CF$26,IF($G$31=$CE$27,$CF$27,IF($G$31=$CE$28,$CF$28,""))))</f>
        <v>7h à 19h</v>
      </c>
    </row>
    <row r="117" spans="67:96" ht="13.5" x14ac:dyDescent="0.15">
      <c r="BO117" s="312">
        <f>$BO$10+1</f>
        <v>43959</v>
      </c>
      <c r="BP117" s="318" t="str">
        <f t="shared" si="43"/>
        <v>OFF</v>
      </c>
      <c r="BQ117" s="313">
        <f t="shared" si="49"/>
        <v>43990</v>
      </c>
      <c r="BR117" s="318" t="str">
        <f t="shared" si="44"/>
        <v>OFF</v>
      </c>
      <c r="BS117" s="313">
        <f t="shared" si="50"/>
        <v>44020</v>
      </c>
      <c r="BT117" s="318" t="str">
        <f t="shared" si="45"/>
        <v>OFF</v>
      </c>
      <c r="BU117" s="314">
        <f t="shared" si="51"/>
        <v>44051</v>
      </c>
      <c r="BV117" s="318" t="str">
        <f t="shared" si="46"/>
        <v>19h à 7h</v>
      </c>
      <c r="BW117" s="313">
        <f t="shared" si="52"/>
        <v>44082</v>
      </c>
      <c r="BX117" s="318" t="str">
        <f t="shared" si="47"/>
        <v>19h à 7h</v>
      </c>
      <c r="BY117" s="313">
        <f t="shared" si="53"/>
        <v>44112</v>
      </c>
      <c r="BZ117" s="318" t="str">
        <f t="shared" si="48"/>
        <v>OFF</v>
      </c>
      <c r="CI117" s="176">
        <f t="shared" si="42"/>
        <v>44019</v>
      </c>
      <c r="CJ117" s="177">
        <f t="shared" si="54"/>
        <v>44019</v>
      </c>
      <c r="CK117" s="167" t="str">
        <f>IF($H$21=$CE$25,$CF$25,IF($H$21=$CE$26,$CF$26,IF($H$21=$CE$27,$CF$27,IF($H$21=$CE$28,$CF$28,""))))</f>
        <v>OFF</v>
      </c>
      <c r="CL117" s="167" t="str">
        <f>IF($H$22=$CE$25,$CF$25,IF($H$22=$CE$26,$CF$26,IF($H$22=$CE$27,$CF$27,IF($H$22=$CE$28,$CF$28,""))))</f>
        <v>OFF</v>
      </c>
      <c r="CM117" s="167" t="str">
        <f>IF($H$24=$CE$25,$CF$25,IF($H$24=$CE$26,$CF$26,IF($H$24=$CE$27,$CF$27,IF($H$24=$CE$28,$CF$28,""))))</f>
        <v>19h à 7h</v>
      </c>
      <c r="CN117" s="167" t="str">
        <f>IF($H$25=$CE$25,$CF$25,IF($H$25=$CE$26,$CF$26,IF($H$25=$CE$27,$CF$27,IF($H$25=$CE$28,$CF$28,""))))</f>
        <v>19h à 7h</v>
      </c>
      <c r="CO117" s="167" t="str">
        <f>IF($H$27=$CE$25,$CF$25,IF($H$27=$CE$26,$CF$26,IF($H$27=$CE$27,$CF$27,IF($H$27=$CE$28,$CF$28,""))))</f>
        <v>OFF</v>
      </c>
      <c r="CP117" s="167" t="str">
        <f>IF($H$28=$CE$25,$CF$25,IF($H$28=$CE$26,$CF$26,IF($H$28=$CE$27,$CF$27,IF($H$28=$CE$28,$CF$28,""))))</f>
        <v>OFF</v>
      </c>
      <c r="CQ117" s="167" t="str">
        <f>IF($H$30=$CE$25,$CF$25,IF($H$30=$CE$26,$CF$26,IF($H$30=$CE$27,$CF$27,IF($H$30=$CE$28,$CF$28,""))))</f>
        <v>7h à 19h</v>
      </c>
      <c r="CR117" s="167" t="str">
        <f>IF($H$31=$CE$25,$CF$25,IF($H$31=$CE$26,$CF$26,IF($H$31=$CE$27,$CF$27,IF($H$31=$CE$28,$CF$28,""))))</f>
        <v>7h à 15h</v>
      </c>
    </row>
    <row r="118" spans="67:96" ht="13.5" x14ac:dyDescent="0.15">
      <c r="BO118" s="312">
        <f>$BO$11+1</f>
        <v>43960</v>
      </c>
      <c r="BP118" s="318" t="str">
        <f t="shared" si="43"/>
        <v>OFF</v>
      </c>
      <c r="BQ118" s="313">
        <f t="shared" si="49"/>
        <v>43991</v>
      </c>
      <c r="BR118" s="318" t="str">
        <f t="shared" si="44"/>
        <v>OFF</v>
      </c>
      <c r="BS118" s="313">
        <f t="shared" si="50"/>
        <v>44021</v>
      </c>
      <c r="BT118" s="318" t="str">
        <f t="shared" si="45"/>
        <v>19h à 7h</v>
      </c>
      <c r="BU118" s="314">
        <f t="shared" si="51"/>
        <v>44052</v>
      </c>
      <c r="BV118" s="318" t="str">
        <f t="shared" si="46"/>
        <v>19h à 7h</v>
      </c>
      <c r="BW118" s="313">
        <f t="shared" si="52"/>
        <v>44083</v>
      </c>
      <c r="BX118" s="318" t="str">
        <f t="shared" si="47"/>
        <v>19h à 7h</v>
      </c>
      <c r="BY118" s="313">
        <f t="shared" si="53"/>
        <v>44113</v>
      </c>
      <c r="BZ118" s="318" t="str">
        <f t="shared" si="48"/>
        <v>OFF</v>
      </c>
      <c r="CI118" s="176">
        <f t="shared" si="42"/>
        <v>44020</v>
      </c>
      <c r="CJ118" s="177">
        <f t="shared" si="54"/>
        <v>44020</v>
      </c>
      <c r="CK118" s="167" t="str">
        <f>IF($I$21=$CE$25,$CF$25,IF($I$21=$CE$26,$CF$26,IF($I$21=$CE$27,$CF$27,IF($I$21=$CE$28,$CF$28,""))))</f>
        <v>OFF</v>
      </c>
      <c r="CL118" s="167" t="str">
        <f>IF($I$22=$CE$25,$CF$25,IF($I$22=$CE$26,$CF$26,IF($I$22=$CE$27,$CF$27,IF($I$22=$CE$28,$CF$28,""))))</f>
        <v>OFF</v>
      </c>
      <c r="CM118" s="167" t="str">
        <f>IF($I$24=$CE$25,$CF$25,IF($I$24=$CE$26,$CF$26,IF($I$24=$CE$27,$CF$27,IF($I$24=$CE$28,$CF$28,""))))</f>
        <v>19h à 7h</v>
      </c>
      <c r="CN118" s="167" t="str">
        <f>IF($I$25=$CE$25,$CF$25,IF($I$25=$CE$26,$CF$26,IF($I$25=$CE$27,$CF$27,IF($I$25=$CE$28,$CF$28,""))))</f>
        <v>19h à 7h</v>
      </c>
      <c r="CO118" s="167" t="str">
        <f>IF($I$27=$CE$25,$CF$25,IF($I$27=$CE$26,$CF$26,IF($I$27=$CE$27,$CF$27,IF($I$27=$CE$28,$CF$28,""))))</f>
        <v>OFF</v>
      </c>
      <c r="CP118" s="167" t="str">
        <f>IF($I$28=$CE$25,$CF$25,IF($I$28=$CE$26,$CF$26,IF($I$28=$CE$27,$CF$27,IF($I$28=$CE$28,$CF$28,""))))</f>
        <v>OFF</v>
      </c>
      <c r="CQ118" s="167" t="str">
        <f>IF($I$30=$CE$25,$CF$25,IF($I$30=$CE$26,$CF$26,IF($I$30=$CE$27,$CF$27,IF($I$30=$CE$28,$CF$28,""))))</f>
        <v>7h à 19h</v>
      </c>
      <c r="CR118" s="167" t="str">
        <f>IF($I$31=$CE$25,$CF$25,IF($I$31=$CE$26,$CF$26,IF($I$31=$CE$27,$CF$27,IF($I$31=$CE$28,$CF$28,""))))</f>
        <v>OFF</v>
      </c>
    </row>
    <row r="119" spans="67:96" ht="13.5" x14ac:dyDescent="0.15">
      <c r="BO119" s="312">
        <f>$BO$12+1</f>
        <v>43961</v>
      </c>
      <c r="BP119" s="318" t="str">
        <f t="shared" si="43"/>
        <v>OFF</v>
      </c>
      <c r="BQ119" s="313">
        <f t="shared" si="49"/>
        <v>43992</v>
      </c>
      <c r="BR119" s="318" t="str">
        <f t="shared" si="44"/>
        <v>OFF</v>
      </c>
      <c r="BS119" s="313">
        <f t="shared" si="50"/>
        <v>44022</v>
      </c>
      <c r="BT119" s="318" t="str">
        <f t="shared" si="45"/>
        <v>19h à 7h</v>
      </c>
      <c r="BU119" s="314">
        <f t="shared" si="51"/>
        <v>44053</v>
      </c>
      <c r="BV119" s="318" t="str">
        <f t="shared" si="46"/>
        <v>19h à 7h</v>
      </c>
      <c r="BW119" s="313">
        <f t="shared" si="52"/>
        <v>44084</v>
      </c>
      <c r="BX119" s="318" t="str">
        <f t="shared" si="47"/>
        <v>OFF</v>
      </c>
      <c r="BY119" s="313">
        <f t="shared" si="53"/>
        <v>44114</v>
      </c>
      <c r="BZ119" s="318" t="str">
        <f t="shared" si="48"/>
        <v>OFF</v>
      </c>
      <c r="CI119" s="176">
        <f t="shared" si="42"/>
        <v>44021</v>
      </c>
      <c r="CJ119" s="177">
        <f t="shared" si="54"/>
        <v>44021</v>
      </c>
      <c r="CK119" s="167" t="str">
        <f>IF($J$21=$CE$25,$CF$25,IF($J$21=$CE$26,$CF$26,IF($J$21=$CE$27,$CF$27,IF($J$21=$CE$28,$CF$28,""))))</f>
        <v>19h à 7h</v>
      </c>
      <c r="CL119" s="167" t="str">
        <f>IF($J$22=$CE$25,$CF$25,IF($J$22=$CE$26,$CF$26,IF($J$22=$CE$27,$CF$27,IF($J$22=$CE$28,$CF$28,""))))</f>
        <v>19h à 7h</v>
      </c>
      <c r="CM119" s="167" t="str">
        <f>IF($J$24=$CE$25,$CF$25,IF($J$24=$CE$26,$CF$26,IF($J$24=$CE$27,$CF$27,IF($J$24=$CE$28,$CF$28,""))))</f>
        <v>OFF</v>
      </c>
      <c r="CN119" s="167" t="str">
        <f>IF($J$25=$CE$25,$CF$25,IF($J$25=$CE$26,$CF$26,IF($J$25=$CE$27,$CF$27,IF($J$25=$CE$28,$CF$28,""))))</f>
        <v>OFF</v>
      </c>
      <c r="CO119" s="167" t="str">
        <f>IF($J$27=$CE$25,$CF$25,IF($J$27=$CE$26,$CF$26,IF($J$27=$CE$27,$CF$27,IF($J$27=$CE$28,$CF$28,""))))</f>
        <v>7h à 19h</v>
      </c>
      <c r="CP119" s="167" t="str">
        <f>IF($J$28=$CE$25,$CF$25,IF($J$28=$CE$26,$CF$26,IF($J$28=$CE$27,$CF$27,IF($J$28=$CE$28,$CF$28,""))))</f>
        <v>7h à 19h</v>
      </c>
      <c r="CQ119" s="167" t="str">
        <f>IF($J$30=$CE$25,$CF$25,IF($J$30=$CE$26,$CF$26,IF($J$30=$CE$27,$CF$27,IF($J$30=$CE$28,$CF$28,""))))</f>
        <v>OFF</v>
      </c>
      <c r="CR119" s="167" t="str">
        <f>IF($J$31=$CE$25,$CF$25,IF($J$31=$CE$26,$CF$26,IF($J$31=$CE$27,$CF$27,IF($J$31=$CE$28,$CF$28,""))))</f>
        <v>OFF</v>
      </c>
    </row>
    <row r="120" spans="67:96" ht="13.5" x14ac:dyDescent="0.15">
      <c r="BO120" s="312">
        <f>$BO$13+1</f>
        <v>43962</v>
      </c>
      <c r="BP120" s="318" t="str">
        <f t="shared" si="43"/>
        <v>OFF</v>
      </c>
      <c r="BQ120" s="313">
        <f t="shared" si="49"/>
        <v>43993</v>
      </c>
      <c r="BR120" s="318" t="str">
        <f t="shared" si="44"/>
        <v>19h à 7h</v>
      </c>
      <c r="BS120" s="313">
        <f t="shared" si="50"/>
        <v>44023</v>
      </c>
      <c r="BT120" s="318" t="str">
        <f t="shared" si="45"/>
        <v>19h à 7h</v>
      </c>
      <c r="BU120" s="314">
        <f t="shared" si="51"/>
        <v>44054</v>
      </c>
      <c r="BV120" s="318" t="str">
        <f t="shared" si="46"/>
        <v>19h à 7h</v>
      </c>
      <c r="BW120" s="313">
        <f t="shared" si="52"/>
        <v>44085</v>
      </c>
      <c r="BX120" s="318" t="str">
        <f t="shared" si="47"/>
        <v>OFF</v>
      </c>
      <c r="BY120" s="313">
        <f t="shared" si="53"/>
        <v>44115</v>
      </c>
      <c r="BZ120" s="318" t="str">
        <f t="shared" si="48"/>
        <v>OFF</v>
      </c>
      <c r="CI120" s="176">
        <f t="shared" si="42"/>
        <v>44022</v>
      </c>
      <c r="CJ120" s="177">
        <f t="shared" si="54"/>
        <v>44022</v>
      </c>
      <c r="CK120" s="167" t="str">
        <f>IF($K$21=$CE$25,$CF$25,IF($K$21=$CE$26,$CF$26,IF($K$21=$CE$27,$CF$27,IF($K$21=$CE$28,$CF$28,""))))</f>
        <v>19h à 7h</v>
      </c>
      <c r="CL120" s="167" t="str">
        <f>IF($K$22=$CE$25,$CF$25,IF($K$22=$CE$26,$CF$26,IF($K$22=$CE$27,$CF$27,IF($K$22=$CE$28,$CF$28,""))))</f>
        <v>19h à 7h</v>
      </c>
      <c r="CM120" s="167" t="str">
        <f>IF($K$24=$CE$25,$CF$25,IF($K$24=$CE$26,$CF$26,IF($K$24=$CE$27,$CF$27,IF($K$24=$CE$28,$CF$28,""))))</f>
        <v>OFF</v>
      </c>
      <c r="CN120" s="167" t="str">
        <f>IF($K$25=$CE$25,$CF$25,IF($K$25=$CE$26,$CF$26,IF($K$25=$CE$27,$CF$27,IF($K$25=$CE$28,$CF$28,""))))</f>
        <v>OFF</v>
      </c>
      <c r="CO120" s="167" t="str">
        <f>IF($K$27=$CE$25,$CF$25,IF($K$27=$CE$26,$CF$26,IF($K$27=$CE$27,$CF$27,IF($K$27=$CE$28,$CF$28,""))))</f>
        <v>7h à 19h</v>
      </c>
      <c r="CP120" s="167" t="str">
        <f>IF($K$28=$CE$25,$CF$25,IF($K$28=$CE$26,$CF$26,IF($K$28=$CE$27,$CF$27,IF($K$28=$CE$28,$CF$28,""))))</f>
        <v>7h à 19h</v>
      </c>
      <c r="CQ120" s="167" t="str">
        <f>IF($K$30=$CE$25,$CF$25,IF($K$30=$CE$26,$CF$26,IF($K$30=$CE$27,$CF$27,IF($K$30=$CE$28,$CF$28,""))))</f>
        <v>OFF</v>
      </c>
      <c r="CR120" s="167" t="str">
        <f>IF($K$31=$CE$25,$CF$25,IF($K$31=$CE$26,$CF$26,IF($K$31=$CE$27,$CF$27,IF($K$31=$CE$28,$CF$28,""))))</f>
        <v>OFF</v>
      </c>
    </row>
    <row r="121" spans="67:96" ht="13.5" x14ac:dyDescent="0.15">
      <c r="BO121" s="312">
        <f>$BO$14+1</f>
        <v>43963</v>
      </c>
      <c r="BP121" s="318" t="str">
        <f t="shared" si="43"/>
        <v>OFF</v>
      </c>
      <c r="BQ121" s="313">
        <f t="shared" si="49"/>
        <v>43994</v>
      </c>
      <c r="BR121" s="318" t="str">
        <f t="shared" si="44"/>
        <v>19h à 7h</v>
      </c>
      <c r="BS121" s="313">
        <f t="shared" si="50"/>
        <v>44024</v>
      </c>
      <c r="BT121" s="318" t="str">
        <f t="shared" si="45"/>
        <v>19h à 7h</v>
      </c>
      <c r="BU121" s="314">
        <f t="shared" si="51"/>
        <v>44055</v>
      </c>
      <c r="BV121" s="318" t="str">
        <f t="shared" si="46"/>
        <v>19h à 7h</v>
      </c>
      <c r="BW121" s="313">
        <f t="shared" si="52"/>
        <v>44086</v>
      </c>
      <c r="BX121" s="318" t="str">
        <f t="shared" si="47"/>
        <v>OFF</v>
      </c>
      <c r="BY121" s="313">
        <f t="shared" si="53"/>
        <v>44116</v>
      </c>
      <c r="BZ121" s="318" t="str">
        <f t="shared" si="48"/>
        <v>OFF</v>
      </c>
      <c r="CI121" s="176">
        <f t="shared" si="42"/>
        <v>44023</v>
      </c>
      <c r="CJ121" s="177">
        <f t="shared" si="54"/>
        <v>44023</v>
      </c>
      <c r="CK121" s="167" t="str">
        <f>IF($L$21=$CE$25,$CF$25,IF($L$21=$CE$26,$CF$26,IF($L$21=$CE$27,$CF$27,IF($L$21=$CE$28,$CF$28,""))))</f>
        <v>19h à 7h</v>
      </c>
      <c r="CL121" s="167" t="str">
        <f>IF($L$22=$CE$25,$CF$25,IF($L$22=$CE$26,$CF$26,IF($L$22=$CE$27,$CF$27,IF($L$22=$CE$28,$CF$28,""))))</f>
        <v>19h à 7h</v>
      </c>
      <c r="CM121" s="167" t="str">
        <f>IF($L$24=$CE$25,$CF$25,IF($L$24=$CE$26,$CF$26,IF($L$24=$CE$27,$CF$27,IF($L$24=$CE$28,$CF$28,""))))</f>
        <v>OFF</v>
      </c>
      <c r="CN121" s="167" t="str">
        <f>IF($L$25=$CE$25,$CF$25,IF($L$25=$CE$26,$CF$26,IF($L$25=$CE$27,$CF$27,IF($L$25=$CE$28,$CF$28,""))))</f>
        <v>OFF</v>
      </c>
      <c r="CO121" s="167" t="str">
        <f>IF($L$27=$CE$25,$CF$25,IF($L$27=$CE$26,$CF$26,IF($L$27=$CE$27,$CF$27,IF($L$27=$CE$28,$CF$28,""))))</f>
        <v>7h à 19h</v>
      </c>
      <c r="CP121" s="167" t="str">
        <f>IF($L$28=$CE$25,$CF$25,IF($L$28=$CE$26,$CF$26,IF($L$28=$CE$27,$CF$27,IF($L$28=$CE$28,$CF$28,""))))</f>
        <v>7h à 19h</v>
      </c>
      <c r="CQ121" s="167" t="str">
        <f>IF($L$30=$CE$25,$CF$25,IF($L$30=$CE$26,$CF$26,IF($L$30=$CE$27,$CF$27,IF($L$30=$CE$28,$CF$28,""))))</f>
        <v>OFF</v>
      </c>
      <c r="CR121" s="167" t="str">
        <f>IF($L$31=$CE$25,$CF$25,IF($L$31=$CE$26,$CF$26,IF($L$31=$CE$27,$CF$27,IF($L$31=$CE$28,$CF$28,""))))</f>
        <v>OFF</v>
      </c>
    </row>
    <row r="122" spans="67:96" ht="13.5" x14ac:dyDescent="0.15">
      <c r="BO122" s="312">
        <f>$BO$15+1</f>
        <v>43964</v>
      </c>
      <c r="BP122" s="318" t="str">
        <f t="shared" si="43"/>
        <v>OFF</v>
      </c>
      <c r="BQ122" s="313">
        <f t="shared" si="49"/>
        <v>43995</v>
      </c>
      <c r="BR122" s="318" t="str">
        <f t="shared" si="44"/>
        <v>19h à 7h</v>
      </c>
      <c r="BS122" s="313">
        <f t="shared" si="50"/>
        <v>44025</v>
      </c>
      <c r="BT122" s="318" t="str">
        <f t="shared" si="45"/>
        <v>19h à 7h</v>
      </c>
      <c r="BU122" s="314">
        <f t="shared" si="51"/>
        <v>44056</v>
      </c>
      <c r="BV122" s="318" t="str">
        <f t="shared" si="46"/>
        <v>OFF</v>
      </c>
      <c r="BW122" s="313">
        <f t="shared" si="52"/>
        <v>44087</v>
      </c>
      <c r="BX122" s="318" t="str">
        <f t="shared" si="47"/>
        <v>OFF</v>
      </c>
      <c r="BY122" s="313">
        <f t="shared" si="53"/>
        <v>44117</v>
      </c>
      <c r="BZ122" s="318" t="str">
        <f t="shared" si="48"/>
        <v>OFF</v>
      </c>
      <c r="CI122" s="176">
        <f t="shared" si="42"/>
        <v>44024</v>
      </c>
      <c r="CJ122" s="177">
        <f t="shared" si="54"/>
        <v>44024</v>
      </c>
      <c r="CK122" s="167" t="str">
        <f>IF($M$21=$CE$25,$CF$25,IF($M$21=$CE$26,$CF$26,IF($M$21=$CE$27,$CF$27,IF($M$21=$CE$28,$CF$28,""))))</f>
        <v>19h à 7h</v>
      </c>
      <c r="CL122" s="167" t="str">
        <f>IF($M$22=$CE$25,$CF$25,IF($M$22=$CE$26,$CF$26,IF($M$22=$CE$27,$CF$27,IF($M$22=$CE$28,$CF$28,""))))</f>
        <v>19h à 7h</v>
      </c>
      <c r="CM122" s="167" t="str">
        <f>IF($M$24=$CE$25,$CF$25,IF($M$24=$CE$26,$CF$26,IF($M$24=$CE$27,$CF$27,IF($M$24=$CE$28,$CF$28,""))))</f>
        <v>OFF</v>
      </c>
      <c r="CN122" s="167" t="str">
        <f>IF($M$25=$CE$25,$CF$25,IF($M$25=$CE$26,$CF$26,IF($M$25=$CE$27,$CF$27,IF($M$25=$CE$28,$CF$28,""))))</f>
        <v>OFF</v>
      </c>
      <c r="CO122" s="167" t="str">
        <f>IF($M$27=$CE$25,$CF$25,IF($M$27=$CE$26,$CF$26,IF($M$27=$CE$27,$CF$27,IF($M$27=$CE$28,$CF$28,""))))</f>
        <v>7h à 19h</v>
      </c>
      <c r="CP122" s="167" t="str">
        <f>IF($M$28=$CE$25,$CF$25,IF($M$28=$CE$26,$CF$26,IF($M$28=$CE$27,$CF$27,IF($M$28=$CE$28,$CF$28,""))))</f>
        <v>7h à 19h</v>
      </c>
      <c r="CQ122" s="167" t="str">
        <f>IF($M$30=$CE$25,$CF$25,IF($M$30=$CE$26,$CF$26,IF($M$30=$CE$27,$CF$27,IF($M$30=$CE$28,$CF$28,""))))</f>
        <v>OFF</v>
      </c>
      <c r="CR122" s="167" t="str">
        <f>IF($M$31=$CE$25,$CF$25,IF($M$31=$CE$26,$CF$26,IF($M$31=$CE$27,$CF$27,IF($M$31=$CE$28,$CF$28,""))))</f>
        <v>OFF</v>
      </c>
    </row>
    <row r="123" spans="67:96" ht="13.5" x14ac:dyDescent="0.15">
      <c r="BO123" s="312">
        <f>$BO$16+1</f>
        <v>43965</v>
      </c>
      <c r="BP123" s="318" t="str">
        <f t="shared" si="43"/>
        <v>19h à 7h</v>
      </c>
      <c r="BQ123" s="313">
        <f t="shared" si="49"/>
        <v>43996</v>
      </c>
      <c r="BR123" s="318" t="str">
        <f t="shared" si="44"/>
        <v>19h à 7h</v>
      </c>
      <c r="BS123" s="313">
        <f t="shared" si="50"/>
        <v>44026</v>
      </c>
      <c r="BT123" s="318" t="str">
        <f t="shared" si="45"/>
        <v>19h à 7h</v>
      </c>
      <c r="BU123" s="314">
        <f t="shared" si="51"/>
        <v>44057</v>
      </c>
      <c r="BV123" s="318" t="str">
        <f t="shared" si="46"/>
        <v>OFF</v>
      </c>
      <c r="BW123" s="313">
        <f t="shared" si="52"/>
        <v>44088</v>
      </c>
      <c r="BX123" s="318" t="str">
        <f t="shared" si="47"/>
        <v>OFF</v>
      </c>
      <c r="BY123" s="313">
        <f t="shared" si="53"/>
        <v>44118</v>
      </c>
      <c r="BZ123" s="318" t="str">
        <f t="shared" si="48"/>
        <v>OFF</v>
      </c>
      <c r="CI123" s="176">
        <f t="shared" si="42"/>
        <v>44025</v>
      </c>
      <c r="CJ123" s="177">
        <f t="shared" si="54"/>
        <v>44025</v>
      </c>
      <c r="CK123" s="167" t="str">
        <f>IF($N$21=$CE$25,$CF$25,IF($N$21=$CE$26,$CF$26,IF($N$21=$CE$27,$CF$27,IF($N$21=$CE$28,$CF$28,""))))</f>
        <v>19h à 7h</v>
      </c>
      <c r="CL123" s="167" t="str">
        <f>IF($N$22=$CE$25,$CF$25,IF($N$22=$CE$26,$CF$26,IF($N$22=$CE$27,$CF$27,IF($N$22=$CE$28,$CF$28,""))))</f>
        <v>19h à 7h</v>
      </c>
      <c r="CM123" s="167" t="str">
        <f>IF($N$24=$CE$25,$CF$25,IF($N$24=$CE$26,$CF$26,IF($N$24=$CE$27,$CF$27,IF($N$24=$CE$28,$CF$28,""))))</f>
        <v>OFF</v>
      </c>
      <c r="CN123" s="167" t="str">
        <f>IF($N$25=$CE$25,$CF$25,IF($N$25=$CE$26,$CF$26,IF($N$25=$CE$27,$CF$27,IF($N$25=$CE$28,$CF$28,""))))</f>
        <v>OFF</v>
      </c>
      <c r="CO123" s="167" t="str">
        <f>IF($N$27=$CE$25,$CF$25,IF($N$27=$CE$26,$CF$26,IF($N$27=$CE$27,$CF$27,IF($N$27=$CE$28,$CF$28,""))))</f>
        <v>7h à 19h</v>
      </c>
      <c r="CP123" s="167" t="str">
        <f>IF($N$28=$CE$25,$CF$25,IF($N$28=$CE$26,$CF$26,IF($N$28=$CE$27,$CF$27,IF($N$28=$CE$28,$CF$28,""))))</f>
        <v>7h à 19h</v>
      </c>
      <c r="CQ123" s="167" t="str">
        <f>IF($N$30=$CE$25,$CF$25,IF($N$30=$CE$26,$CF$26,IF($N$30=$CE$27,$CF$27,IF($N$30=$CE$28,$CF$28,""))))</f>
        <v>OFF</v>
      </c>
      <c r="CR123" s="167" t="str">
        <f>IF($N$31=$CE$25,$CF$25,IF($N$31=$CE$26,$CF$26,IF($N$31=$CE$27,$CF$27,IF($N$31=$CE$28,$CF$28,""))))</f>
        <v>OFF</v>
      </c>
    </row>
    <row r="124" spans="67:96" ht="13.5" x14ac:dyDescent="0.15">
      <c r="BO124" s="312">
        <f>$BO$17+1</f>
        <v>43966</v>
      </c>
      <c r="BP124" s="318" t="str">
        <f t="shared" si="43"/>
        <v>19h à 7h</v>
      </c>
      <c r="BQ124" s="313">
        <f t="shared" si="49"/>
        <v>43997</v>
      </c>
      <c r="BR124" s="318" t="str">
        <f t="shared" si="44"/>
        <v>19h à 7h</v>
      </c>
      <c r="BS124" s="313">
        <f t="shared" si="50"/>
        <v>44027</v>
      </c>
      <c r="BT124" s="318" t="str">
        <f t="shared" si="45"/>
        <v>19h à 7h</v>
      </c>
      <c r="BU124" s="314">
        <f t="shared" si="51"/>
        <v>44058</v>
      </c>
      <c r="BV124" s="318" t="str">
        <f t="shared" si="46"/>
        <v>OFF</v>
      </c>
      <c r="BW124" s="313">
        <f t="shared" si="52"/>
        <v>44089</v>
      </c>
      <c r="BX124" s="318" t="str">
        <f t="shared" si="47"/>
        <v>OFF</v>
      </c>
      <c r="BY124" s="313">
        <f t="shared" si="53"/>
        <v>44119</v>
      </c>
      <c r="BZ124" s="318" t="str">
        <f t="shared" si="48"/>
        <v>7h à 19h</v>
      </c>
      <c r="CI124" s="176">
        <f t="shared" si="42"/>
        <v>44026</v>
      </c>
      <c r="CJ124" s="177">
        <f t="shared" si="54"/>
        <v>44026</v>
      </c>
      <c r="CK124" s="167" t="str">
        <f>IF($O$21=$CE$25,$CF$25,IF($O$21=$CE$26,$CF$26,IF($O$21=$CE$27,$CF$27,IF($O$21=$CE$28,$CF$28,""))))</f>
        <v>19h à 7h</v>
      </c>
      <c r="CL124" s="167" t="str">
        <f>IF($O$22=$CE$25,$CF$25,IF($O$22=$CE$26,$CF$26,IF($O$22=$CE$27,$CF$27,IF($O$22=$CE$28,$CF$28,""))))</f>
        <v>19h à 7h</v>
      </c>
      <c r="CM124" s="167" t="str">
        <f>IF($O$24=$CE$25,$CF$25,IF($O$24=$CE$26,$CF$26,IF($O$24=$CE$27,$CF$27,IF($O$24=$CE$28,$CF$28,""))))</f>
        <v>OFF</v>
      </c>
      <c r="CN124" s="167" t="str">
        <f>IF($O$25=$CE$25,$CF$25,IF($O$25=$CE$26,$CF$26,IF($O$25=$CE$27,$CF$27,IF($O$25=$CE$28,$CF$28,""))))</f>
        <v>OFF</v>
      </c>
      <c r="CO124" s="167" t="str">
        <f>IF($O$27=$CE$25,$CF$25,IF($O$27=$CE$26,$CF$26,IF($O$27=$CE$27,$CF$27,IF($O$27=$CE$28,$CF$28,""))))</f>
        <v>7h à 19h</v>
      </c>
      <c r="CP124" s="167" t="str">
        <f>IF($O$28=$CE$25,$CF$25,IF($O$28=$CE$26,$CF$26,IF($O$28=$CE$27,$CF$27,IF($O$28=$CE$28,$CF$28,""))))</f>
        <v>7h à 15h</v>
      </c>
      <c r="CQ124" s="167" t="str">
        <f>IF($O$30=$CE$25,$CF$25,IF($O$30=$CE$26,$CF$26,IF($O$30=$CE$27,$CF$27,IF($O$30=$CE$28,$CF$28,""))))</f>
        <v>OFF</v>
      </c>
      <c r="CR124" s="167" t="str">
        <f>IF($O$31=$CE$25,$CF$25,IF($O$31=$CE$26,$CF$26,IF($O$31=$CE$27,$CF$27,IF($O$31=$CE$28,$CF$28,""))))</f>
        <v>OFF</v>
      </c>
    </row>
    <row r="125" spans="67:96" ht="13.5" x14ac:dyDescent="0.15">
      <c r="BO125" s="312">
        <f>$BO$18+1</f>
        <v>43967</v>
      </c>
      <c r="BP125" s="318" t="str">
        <f t="shared" si="43"/>
        <v>19h à 7h</v>
      </c>
      <c r="BQ125" s="313">
        <f t="shared" si="49"/>
        <v>43998</v>
      </c>
      <c r="BR125" s="318" t="str">
        <f t="shared" si="44"/>
        <v>19h à 7h</v>
      </c>
      <c r="BS125" s="313">
        <f t="shared" si="50"/>
        <v>44028</v>
      </c>
      <c r="BT125" s="318" t="str">
        <f t="shared" si="45"/>
        <v>OFF</v>
      </c>
      <c r="BU125" s="314">
        <f t="shared" si="51"/>
        <v>44059</v>
      </c>
      <c r="BV125" s="318" t="str">
        <f t="shared" si="46"/>
        <v>OFF</v>
      </c>
      <c r="BW125" s="313">
        <f t="shared" si="52"/>
        <v>44090</v>
      </c>
      <c r="BX125" s="318" t="str">
        <f t="shared" si="47"/>
        <v>OFF</v>
      </c>
      <c r="BY125" s="313">
        <f t="shared" si="53"/>
        <v>44120</v>
      </c>
      <c r="BZ125" s="318" t="str">
        <f t="shared" si="48"/>
        <v>7h à 19h</v>
      </c>
      <c r="CI125" s="176">
        <f t="shared" si="42"/>
        <v>44027</v>
      </c>
      <c r="CJ125" s="177">
        <f t="shared" si="54"/>
        <v>44027</v>
      </c>
      <c r="CK125" s="167" t="str">
        <f>IF($P$21=$CE$25,$CF$25,IF($P$21=$CE$26,$CF$26,IF($P$21=$CE$27,$CF$27,IF($P$21=$CE$28,$CF$28,""))))</f>
        <v>19h à 7h</v>
      </c>
      <c r="CL125" s="167" t="str">
        <f>IF($P$22=$CE$25,$CF$25,IF($P$22=$CE$26,$CF$26,IF($P$22=$CE$27,$CF$27,IF($P$22=$CE$28,$CF$28,""))))</f>
        <v>19h à 7h</v>
      </c>
      <c r="CM125" s="167" t="str">
        <f>IF($P$24=$CE$25,$CF$25,IF($P$24=$CE$26,$CF$26,IF($P$24=$CE$27,$CF$27,IF($P$24=$CE$28,$CF$28,""))))</f>
        <v>OFF</v>
      </c>
      <c r="CN125" s="167" t="str">
        <f>IF($P$25=$CE$25,$CF$25,IF($P$25=$CE$26,$CF$26,IF($P$25=$CE$27,$CF$27,IF($P$25=$CE$28,$CF$28,""))))</f>
        <v>OFF</v>
      </c>
      <c r="CO125" s="167" t="str">
        <f>IF($P$27=$CE$25,$CF$25,IF($P$27=$CE$26,$CF$26,IF($P$27=$CE$27,$CF$27,IF($P$27=$CE$28,$CF$28,""))))</f>
        <v>7h à 19h</v>
      </c>
      <c r="CP125" s="167" t="str">
        <f>IF($P$28=$CE$25,$CF$25,IF($P$28=$CE$26,$CF$26,IF($P$28=$CE$27,$CF$27,IF($P$28=$CE$28,$CF$28,""))))</f>
        <v>OFF</v>
      </c>
      <c r="CQ125" s="167" t="str">
        <f>IF($P$30=$CE$25,$CF$25,IF($P$30=$CE$26,$CF$26,IF($P$30=$CE$27,$CF$27,IF($P$30=$CE$28,$CF$28,""))))</f>
        <v>OFF</v>
      </c>
      <c r="CR125" s="167" t="str">
        <f>IF($P$31=$CE$25,$CF$25,IF($P$31=$CE$26,$CF$26,IF($P$31=$CE$27,$CF$27,IF($P$31=$CE$28,$CF$28,""))))</f>
        <v>OFF</v>
      </c>
    </row>
    <row r="126" spans="67:96" ht="13.5" x14ac:dyDescent="0.15">
      <c r="BO126" s="312">
        <f>$BO$19+1</f>
        <v>43968</v>
      </c>
      <c r="BP126" s="318" t="str">
        <f t="shared" si="43"/>
        <v>19h à 7h</v>
      </c>
      <c r="BQ126" s="313">
        <f t="shared" si="49"/>
        <v>43999</v>
      </c>
      <c r="BR126" s="318" t="str">
        <f t="shared" si="44"/>
        <v>19h à 7h</v>
      </c>
      <c r="BS126" s="313">
        <f t="shared" si="50"/>
        <v>44029</v>
      </c>
      <c r="BT126" s="318" t="str">
        <f t="shared" si="45"/>
        <v>OFF</v>
      </c>
      <c r="BU126" s="314">
        <f t="shared" si="51"/>
        <v>44060</v>
      </c>
      <c r="BV126" s="318" t="str">
        <f t="shared" si="46"/>
        <v>OFF</v>
      </c>
      <c r="BW126" s="313">
        <f t="shared" si="52"/>
        <v>44091</v>
      </c>
      <c r="BX126" s="318" t="str">
        <f t="shared" si="47"/>
        <v>7h à 19h</v>
      </c>
      <c r="BY126" s="313">
        <f t="shared" si="53"/>
        <v>44121</v>
      </c>
      <c r="BZ126" s="318" t="str">
        <f t="shared" si="48"/>
        <v>7h à 19h</v>
      </c>
      <c r="CI126" s="176">
        <f t="shared" si="42"/>
        <v>44028</v>
      </c>
      <c r="CJ126" s="177">
        <f t="shared" si="54"/>
        <v>44028</v>
      </c>
      <c r="CK126" s="167" t="str">
        <f>IF($Q$21=$CE$25,$CF$25,IF($Q$21=$CE$26,$CF$26,IF($Q$21=$CE$27,$CF$27,IF($Q$21=$CE$28,$CF$28,""))))</f>
        <v>OFF</v>
      </c>
      <c r="CL126" s="167" t="str">
        <f>IF($Q$22=$CE$25,$CF$25,IF($Q$22=$CE$26,$CF$26,IF($Q$22=$CE$27,$CF$27,IF($Q$22=$CE$28,$CF$28,""))))</f>
        <v>OFF</v>
      </c>
      <c r="CM126" s="167" t="str">
        <f>IF($Q$24=$CE$25,$CF$25,IF($Q$24=$CE$26,$CF$26,IF($Q$24=$CE$27,$CF$27,IF($Q$24=$CE$28,$CF$28,""))))</f>
        <v>7h à 19h</v>
      </c>
      <c r="CN126" s="167" t="str">
        <f>IF($Q$25=$CE$25,$CF$25,IF($Q$25=$CE$26,$CF$26,IF($Q$25=$CE$27,$CF$27,IF($Q$25=$CE$28,$CF$28,""))))</f>
        <v>7h à 19h</v>
      </c>
      <c r="CO126" s="167" t="str">
        <f>IF($Q$27=$CE$25,$CF$25,IF($Q$27=$CE$26,$CF$26,IF($Q$27=$CE$27,$CF$27,IF($Q$27=$CE$28,$CF$28,""))))</f>
        <v>OFF</v>
      </c>
      <c r="CP126" s="167" t="str">
        <f>IF($Q$28=$CE$25,$CF$25,IF($Q$28=$CE$26,$CF$26,IF($Q$28=$CE$27,$CF$27,IF($Q$28=$CE$28,$CF$28,""))))</f>
        <v>OFF</v>
      </c>
      <c r="CQ126" s="167" t="str">
        <f>IF($Q$30=$CE$25,$CF$25,IF($Q$30=$CE$26,$CF$26,IF($Q$30=$CE$27,$CF$27,IF($Q$30=$CE$28,$CF$28,""))))</f>
        <v>19h à 7h</v>
      </c>
      <c r="CR126" s="167" t="str">
        <f>IF($Q$31=$CE$25,$CF$25,IF($Q$31=$CE$26,$CF$26,IF($Q$31=$CE$27,$CF$27,IF($Q$31=$CE$28,$CF$28,""))))</f>
        <v>19h à 7h</v>
      </c>
    </row>
    <row r="127" spans="67:96" ht="13.5" x14ac:dyDescent="0.15">
      <c r="BO127" s="312">
        <f>$BO$20+1</f>
        <v>43969</v>
      </c>
      <c r="BP127" s="318" t="str">
        <f t="shared" si="43"/>
        <v>19h à 7h</v>
      </c>
      <c r="BQ127" s="313">
        <f t="shared" si="49"/>
        <v>44000</v>
      </c>
      <c r="BR127" s="318" t="str">
        <f t="shared" si="44"/>
        <v>OFF</v>
      </c>
      <c r="BS127" s="313">
        <f t="shared" si="50"/>
        <v>44030</v>
      </c>
      <c r="BT127" s="318" t="str">
        <f t="shared" si="45"/>
        <v>OFF</v>
      </c>
      <c r="BU127" s="314">
        <f t="shared" si="51"/>
        <v>44061</v>
      </c>
      <c r="BV127" s="318" t="str">
        <f t="shared" si="46"/>
        <v>OFF</v>
      </c>
      <c r="BW127" s="313">
        <f t="shared" si="52"/>
        <v>44092</v>
      </c>
      <c r="BX127" s="318" t="str">
        <f t="shared" si="47"/>
        <v>7h à 19h</v>
      </c>
      <c r="BY127" s="313">
        <f t="shared" si="53"/>
        <v>44122</v>
      </c>
      <c r="BZ127" s="318" t="str">
        <f t="shared" si="48"/>
        <v>7h à 19h</v>
      </c>
      <c r="CI127" s="176">
        <f t="shared" si="42"/>
        <v>44029</v>
      </c>
      <c r="CJ127" s="177">
        <f t="shared" si="54"/>
        <v>44029</v>
      </c>
      <c r="CK127" s="167" t="str">
        <f>IF($R$21=$CE$25,$CF$25,IF($R$21=$CE$26,$CF$26,IF($R$21=$CE$27,$CF$27,IF($R$21=$CE$28,$CF$28,""))))</f>
        <v>OFF</v>
      </c>
      <c r="CL127" s="167" t="str">
        <f>IF($R$22=$CE$25,$CF$25,IF($R$22=$CE$26,$CF$26,IF($R$22=$CE$27,$CF$27,IF($R$22=$CE$28,$CF$28,""))))</f>
        <v>OFF</v>
      </c>
      <c r="CM127" s="167" t="str">
        <f>IF($R$24=$CE$25,$CF$25,IF($R$24=$CE$26,$CF$26,IF($R$24=$CE$27,$CF$27,IF($R$24=$CE$28,$CF$28,""))))</f>
        <v>7h à 19h</v>
      </c>
      <c r="CN127" s="167" t="str">
        <f>IF($R$25=$CE$25,$CF$25,IF($R$25=$CE$26,$CF$26,IF($R$25=$CE$27,$CF$27,IF($R$25=$CE$28,$CF$28,""))))</f>
        <v>7h à 19h</v>
      </c>
      <c r="CO127" s="167" t="str">
        <f>IF($R$27=$CE$25,$CF$25,IF($R$27=$CE$26,$CF$26,IF($R$27=$CE$27,$CF$27,IF($R$27=$CE$28,$CF$28,""))))</f>
        <v>OFF</v>
      </c>
      <c r="CP127" s="167" t="str">
        <f>IF($R$28=$CE$25,$CF$25,IF($R$28=$CE$26,$CF$26,IF($R$28=$CE$27,$CF$27,IF($R$28=$CE$28,$CF$28,""))))</f>
        <v>OFF</v>
      </c>
      <c r="CQ127" s="167" t="str">
        <f>IF($R$30=$CE$25,$CF$25,IF($R$30=$CE$26,$CF$26,IF($R$30=$CE$27,$CF$27,IF($R$30=$CE$28,$CF$28,""))))</f>
        <v>19h à 7h</v>
      </c>
      <c r="CR127" s="167" t="str">
        <f>IF($R$31=$CE$25,$CF$25,IF($R$31=$CE$26,$CF$26,IF($R$31=$CE$27,$CF$27,IF($R$31=$CE$28,$CF$28,""))))</f>
        <v>19h à 7h</v>
      </c>
    </row>
    <row r="128" spans="67:96" ht="13.5" x14ac:dyDescent="0.15">
      <c r="BO128" s="312">
        <f>$BO$21+1</f>
        <v>43970</v>
      </c>
      <c r="BP128" s="318" t="str">
        <f t="shared" si="43"/>
        <v>19h à 7h</v>
      </c>
      <c r="BQ128" s="313">
        <f t="shared" si="49"/>
        <v>44001</v>
      </c>
      <c r="BR128" s="318" t="str">
        <f t="shared" si="44"/>
        <v>OFF</v>
      </c>
      <c r="BS128" s="313">
        <f t="shared" si="50"/>
        <v>44031</v>
      </c>
      <c r="BT128" s="318" t="str">
        <f t="shared" si="45"/>
        <v>OFF</v>
      </c>
      <c r="BU128" s="314">
        <f t="shared" si="51"/>
        <v>44062</v>
      </c>
      <c r="BV128" s="318" t="str">
        <f t="shared" si="46"/>
        <v>OFF</v>
      </c>
      <c r="BW128" s="313">
        <f t="shared" si="52"/>
        <v>44093</v>
      </c>
      <c r="BX128" s="318" t="str">
        <f t="shared" si="47"/>
        <v>7h à 19h</v>
      </c>
      <c r="BY128" s="313">
        <f t="shared" si="53"/>
        <v>44123</v>
      </c>
      <c r="BZ128" s="318" t="str">
        <f t="shared" si="48"/>
        <v>7h à 19h</v>
      </c>
      <c r="CI128" s="176">
        <f t="shared" si="42"/>
        <v>44030</v>
      </c>
      <c r="CJ128" s="177">
        <f t="shared" si="54"/>
        <v>44030</v>
      </c>
      <c r="CK128" s="167" t="str">
        <f>IF($S$21=$CE$25,$CF$25,IF($S$21=$CE$26,$CF$26,IF($S$21=$CE$27,$CF$27,IF($S$21=$CE$28,$CF$28,""))))</f>
        <v>OFF</v>
      </c>
      <c r="CL128" s="167" t="str">
        <f>IF($S$22=$CE$25,$CF$25,IF($S$22=$CE$26,$CF$26,IF($S$22=$CE$27,$CF$27,IF($S$22=$CE$28,$CF$28,""))))</f>
        <v>OFF</v>
      </c>
      <c r="CM128" s="167" t="str">
        <f>IF($S$24=$CE$25,$CF$25,IF($S$24=$CE$26,$CF$26,IF($S$24=$CE$27,$CF$27,IF($S$24=$CE$28,$CF$28,""))))</f>
        <v>7h à 19h</v>
      </c>
      <c r="CN128" s="167" t="str">
        <f>IF($S$25=$CE$25,$CF$25,IF($S$25=$CE$26,$CF$26,IF($S$25=$CE$27,$CF$27,IF($S$25=$CE$28,$CF$28,""))))</f>
        <v>7h à 19h</v>
      </c>
      <c r="CO128" s="167" t="str">
        <f>IF($S$27=$CE$25,$CF$25,IF($S$27=$CE$26,$CF$26,IF($S$27=$CE$27,$CF$27,IF($S$27=$CE$28,$CF$28,""))))</f>
        <v>OFF</v>
      </c>
      <c r="CP128" s="167" t="str">
        <f>IF($S$28=$CE$25,$CF$25,IF($S$28=$CE$26,$CF$26,IF($S$28=$CE$27,$CF$27,IF($S$28=$CE$28,$CF$28,""))))</f>
        <v>OFF</v>
      </c>
      <c r="CQ128" s="167" t="str">
        <f>IF($S$30=$CE$25,$CF$25,IF($S$30=$CE$26,$CF$26,IF($S$30=$CE$27,$CF$27,IF($S$30=$CE$28,$CF$28,""))))</f>
        <v>19h à 7h</v>
      </c>
      <c r="CR128" s="167" t="str">
        <f>IF($S$31=$CE$25,$CF$25,IF($S$31=$CE$26,$CF$26,IF($S$31=$CE$27,$CF$27,IF($S$31=$CE$28,$CF$28,""))))</f>
        <v>19h à 7h</v>
      </c>
    </row>
    <row r="129" spans="67:96" ht="13.5" x14ac:dyDescent="0.15">
      <c r="BO129" s="312">
        <f>$BO$22+1</f>
        <v>43971</v>
      </c>
      <c r="BP129" s="318" t="str">
        <f t="shared" si="43"/>
        <v>19h à 7h</v>
      </c>
      <c r="BQ129" s="313">
        <f t="shared" si="49"/>
        <v>44002</v>
      </c>
      <c r="BR129" s="318" t="str">
        <f t="shared" si="44"/>
        <v>OFF</v>
      </c>
      <c r="BS129" s="313">
        <f t="shared" si="50"/>
        <v>44032</v>
      </c>
      <c r="BT129" s="318" t="str">
        <f t="shared" si="45"/>
        <v>OFF</v>
      </c>
      <c r="BU129" s="314">
        <f t="shared" si="51"/>
        <v>44063</v>
      </c>
      <c r="BV129" s="318" t="str">
        <f t="shared" si="46"/>
        <v>7h à 19h</v>
      </c>
      <c r="BW129" s="313">
        <f t="shared" si="52"/>
        <v>44094</v>
      </c>
      <c r="BX129" s="318" t="str">
        <f t="shared" si="47"/>
        <v>7h à 19h</v>
      </c>
      <c r="BY129" s="313">
        <f t="shared" si="53"/>
        <v>44124</v>
      </c>
      <c r="BZ129" s="318" t="str">
        <f t="shared" si="48"/>
        <v>7h à 19h</v>
      </c>
      <c r="CI129" s="176">
        <f t="shared" si="42"/>
        <v>44031</v>
      </c>
      <c r="CJ129" s="177">
        <f t="shared" si="54"/>
        <v>44031</v>
      </c>
      <c r="CK129" s="167" t="str">
        <f>IF($T$21=$CE$25,$CF$25,IF($T$21=$CE$26,$CF$26,IF($T$21=$CE$27,$CF$27,IF($T$21=$CE$28,$CF$28,""))))</f>
        <v>OFF</v>
      </c>
      <c r="CL129" s="167" t="str">
        <f>IF($T$22=$CE$25,$CF$25,IF($T$22=$CE$26,$CF$26,IF($T$22=$CE$27,$CF$27,IF($T$22=$CE$28,$CF$28,""))))</f>
        <v>OFF</v>
      </c>
      <c r="CM129" s="167" t="str">
        <f>IF($T$24=$CE$25,$CF$25,IF($T$24=$CE$26,$CF$26,IF($T$24=$CE$27,$CF$27,IF($T$24=$CE$28,$CF$28,""))))</f>
        <v>7h à 19h</v>
      </c>
      <c r="CN129" s="167" t="str">
        <f>IF($T$25=$CE$25,$CF$25,IF($T$25=$CE$26,$CF$26,IF($T$25=$CE$27,$CF$27,IF($T$25=$CE$28,$CF$28,""))))</f>
        <v>7h à 19h</v>
      </c>
      <c r="CO129" s="167" t="str">
        <f>IF($T$27=$CE$25,$CF$25,IF($T$27=$CE$26,$CF$26,IF($T$27=$CE$27,$CF$27,IF($T$27=$CE$28,$CF$28,""))))</f>
        <v>OFF</v>
      </c>
      <c r="CP129" s="167" t="str">
        <f>IF($T$28=$CE$25,$CF$25,IF($T$28=$CE$26,$CF$26,IF($T$28=$CE$27,$CF$27,IF($T$28=$CE$28,$CF$28,""))))</f>
        <v>OFF</v>
      </c>
      <c r="CQ129" s="167" t="str">
        <f>IF($T$30=$CE$25,$CF$25,IF($T$30=$CE$26,$CF$26,IF($T$30=$CE$27,$CF$27,IF($T$30=$CE$28,$CF$28,""))))</f>
        <v>19h à 7h</v>
      </c>
      <c r="CR129" s="167" t="str">
        <f>IF($T$31=$CE$25,$CF$25,IF($T$31=$CE$26,$CF$26,IF($T$31=$CE$27,$CF$27,IF($T$31=$CE$28,$CF$28,""))))</f>
        <v>19h à 7h</v>
      </c>
    </row>
    <row r="130" spans="67:96" ht="13.5" x14ac:dyDescent="0.15">
      <c r="BO130" s="312">
        <f>$BO$23+1</f>
        <v>43972</v>
      </c>
      <c r="BP130" s="318" t="str">
        <f t="shared" si="43"/>
        <v>OFF</v>
      </c>
      <c r="BQ130" s="313">
        <f t="shared" si="49"/>
        <v>44003</v>
      </c>
      <c r="BR130" s="318" t="str">
        <f t="shared" si="44"/>
        <v>OFF</v>
      </c>
      <c r="BS130" s="313">
        <f t="shared" si="50"/>
        <v>44033</v>
      </c>
      <c r="BT130" s="318" t="str">
        <f t="shared" si="45"/>
        <v>OFF</v>
      </c>
      <c r="BU130" s="314">
        <f t="shared" si="51"/>
        <v>44064</v>
      </c>
      <c r="BV130" s="318" t="str">
        <f t="shared" si="46"/>
        <v>7h à 19h</v>
      </c>
      <c r="BW130" s="313">
        <f t="shared" si="52"/>
        <v>44095</v>
      </c>
      <c r="BX130" s="318" t="str">
        <f t="shared" si="47"/>
        <v>7h à 19h</v>
      </c>
      <c r="BY130" s="313">
        <f t="shared" si="53"/>
        <v>44125</v>
      </c>
      <c r="BZ130" s="318" t="str">
        <f t="shared" si="48"/>
        <v>7h à 19h</v>
      </c>
      <c r="CI130" s="176">
        <f t="shared" si="42"/>
        <v>44032</v>
      </c>
      <c r="CJ130" s="177">
        <f t="shared" si="54"/>
        <v>44032</v>
      </c>
      <c r="CK130" s="167" t="str">
        <f>IF($U$21=$CE$25,$CF$25,IF($U$21=$CE$26,$CF$26,IF($U$21=$CE$27,$CF$27,IF($U$21=$CE$28,$CF$28,""))))</f>
        <v>OFF</v>
      </c>
      <c r="CL130" s="167" t="str">
        <f>IF($U$22=$CE$25,$CF$25,IF($U$22=$CE$26,$CF$26,IF($U$22=$CE$27,$CF$27,IF($U$22=$CE$28,$CF$28,""))))</f>
        <v>OFF</v>
      </c>
      <c r="CM130" s="167" t="str">
        <f>IF($U$24=$CE$25,$CF$25,IF($U$24=$CE$26,$CF$26,IF($U$24=$CE$27,$CF$27,IF($U$24=$CE$28,$CF$28,""))))</f>
        <v>7h à 19h</v>
      </c>
      <c r="CN130" s="167" t="str">
        <f>IF($U$25=$CE$25,$CF$25,IF($U$25=$CE$26,$CF$26,IF($U$25=$CE$27,$CF$27,IF($U$25=$CE$28,$CF$28,""))))</f>
        <v>7h à 19h</v>
      </c>
      <c r="CO130" s="167" t="str">
        <f>IF($U$27=$CE$25,$CF$25,IF($U$27=$CE$26,$CF$26,IF($U$27=$CE$27,$CF$27,IF($U$27=$CE$28,$CF$28,""))))</f>
        <v>OFF</v>
      </c>
      <c r="CP130" s="167" t="str">
        <f>IF($U$28=$CE$25,$CF$25,IF($U$28=$CE$26,$CF$26,IF($U$28=$CE$27,$CF$27,IF($U$28=$CE$28,$CF$28,""))))</f>
        <v>OFF</v>
      </c>
      <c r="CQ130" s="167" t="str">
        <f>IF($U$30=$CE$25,$CF$25,IF($U$30=$CE$26,$CF$26,IF($U$30=$CE$27,$CF$27,IF($U$30=$CE$28,$CF$28,""))))</f>
        <v>19h à 7h</v>
      </c>
      <c r="CR130" s="167" t="str">
        <f>IF($U$31=$CE$25,$CF$25,IF($U$31=$CE$26,$CF$26,IF($U$31=$CE$27,$CF$27,IF($U$31=$CE$28,$CF$28,""))))</f>
        <v>19h à 7h</v>
      </c>
    </row>
    <row r="131" spans="67:96" ht="13.5" x14ac:dyDescent="0.15">
      <c r="BO131" s="312">
        <f>$BO$24+1</f>
        <v>43973</v>
      </c>
      <c r="BP131" s="318" t="str">
        <f t="shared" si="43"/>
        <v>OFF</v>
      </c>
      <c r="BQ131" s="313">
        <f t="shared" si="49"/>
        <v>44004</v>
      </c>
      <c r="BR131" s="318" t="str">
        <f t="shared" si="44"/>
        <v>OFF</v>
      </c>
      <c r="BS131" s="313">
        <f t="shared" si="50"/>
        <v>44034</v>
      </c>
      <c r="BT131" s="318" t="str">
        <f t="shared" si="45"/>
        <v>OFF</v>
      </c>
      <c r="BU131" s="314">
        <f t="shared" si="51"/>
        <v>44065</v>
      </c>
      <c r="BV131" s="318" t="str">
        <f t="shared" si="46"/>
        <v>7h à 19h</v>
      </c>
      <c r="BW131" s="313">
        <f t="shared" si="52"/>
        <v>44096</v>
      </c>
      <c r="BX131" s="318" t="str">
        <f t="shared" si="47"/>
        <v>7h à 15h</v>
      </c>
      <c r="BY131" s="313">
        <f t="shared" si="53"/>
        <v>44126</v>
      </c>
      <c r="BZ131" s="318" t="str">
        <f t="shared" si="48"/>
        <v>OFF</v>
      </c>
      <c r="CI131" s="176">
        <f t="shared" si="42"/>
        <v>44033</v>
      </c>
      <c r="CJ131" s="177">
        <f t="shared" si="54"/>
        <v>44033</v>
      </c>
      <c r="CK131" s="167" t="str">
        <f>IF($V$21=$CE$25,$CF$25,IF($V$21=$CE$26,$CF$26,IF($V$21=$CE$27,$CF$27,IF($V$21=$CE$28,$CF$28,""))))</f>
        <v>OFF</v>
      </c>
      <c r="CL131" s="167" t="str">
        <f>IF($V$22=$CE$25,$CF$25,IF($V$22=$CE$26,$CF$26,IF($V$22=$CE$27,$CF$27,IF($V$22=$CE$28,$CF$28,""))))</f>
        <v>OFF</v>
      </c>
      <c r="CM131" s="167" t="str">
        <f>IF($V$24=$CE$25,$CF$25,IF($V$24=$CE$26,$CF$26,IF($V$24=$CE$27,$CF$27,IF($V$24=$CE$28,$CF$28,""))))</f>
        <v>7h à 19h</v>
      </c>
      <c r="CN131" s="167" t="str">
        <f>IF($V$25=$CE$25,$CF$25,IF($V$25=$CE$26,$CF$26,IF($V$25=$CE$27,$CF$27,IF($V$25=$CE$28,$CF$28,""))))</f>
        <v>7h à 15h</v>
      </c>
      <c r="CO131" s="167" t="str">
        <f>IF($V$27=$CE$25,$CF$25,IF($V$27=$CE$26,$CF$26,IF($V$27=$CE$27,$CF$27,IF($V$27=$CE$28,$CF$28,""))))</f>
        <v>OFF</v>
      </c>
      <c r="CP131" s="167" t="str">
        <f>IF($V$28=$CE$25,$CF$25,IF($V$28=$CE$26,$CF$26,IF($V$28=$CE$27,$CF$27,IF($V$28=$CE$28,$CF$28,""))))</f>
        <v>OFF</v>
      </c>
      <c r="CQ131" s="167" t="str">
        <f>IF($V$30=$CE$25,$CF$25,IF($V$30=$CE$26,$CF$26,IF($V$30=$CE$27,$CF$27,IF($V$30=$CE$28,$CF$28,""))))</f>
        <v>19h à 7h</v>
      </c>
      <c r="CR131" s="167" t="str">
        <f>IF($V$31=$CE$25,$CF$25,IF($V$31=$CE$26,$CF$26,IF($V$31=$CE$27,$CF$27,IF($V$31=$CE$28,$CF$28,""))))</f>
        <v>19h à 7h</v>
      </c>
    </row>
    <row r="132" spans="67:96" ht="13.5" x14ac:dyDescent="0.15">
      <c r="BO132" s="312">
        <f>$BO$25+1</f>
        <v>43974</v>
      </c>
      <c r="BP132" s="318" t="str">
        <f t="shared" si="43"/>
        <v>OFF</v>
      </c>
      <c r="BQ132" s="313">
        <f t="shared" si="49"/>
        <v>44005</v>
      </c>
      <c r="BR132" s="318" t="str">
        <f t="shared" si="44"/>
        <v>OFF</v>
      </c>
      <c r="BS132" s="313">
        <f t="shared" si="50"/>
        <v>44035</v>
      </c>
      <c r="BT132" s="318" t="str">
        <f t="shared" si="45"/>
        <v>7h à 19h</v>
      </c>
      <c r="BU132" s="314">
        <f t="shared" si="51"/>
        <v>44066</v>
      </c>
      <c r="BV132" s="318" t="str">
        <f t="shared" si="46"/>
        <v>7h à 19h</v>
      </c>
      <c r="BW132" s="313">
        <f t="shared" si="52"/>
        <v>44097</v>
      </c>
      <c r="BX132" s="318" t="str">
        <f t="shared" si="47"/>
        <v>OFF</v>
      </c>
      <c r="BY132" s="313">
        <f t="shared" si="53"/>
        <v>44127</v>
      </c>
      <c r="BZ132" s="318" t="str">
        <f t="shared" si="48"/>
        <v>OFF</v>
      </c>
      <c r="CI132" s="176">
        <f t="shared" si="42"/>
        <v>44034</v>
      </c>
      <c r="CJ132" s="177">
        <f t="shared" si="54"/>
        <v>44034</v>
      </c>
      <c r="CK132" s="167" t="str">
        <f>IF($W$21=$CE$25,$CF$25,IF($W$21=$CE$26,$CF$26,IF($W$21=$CE$27,$CF$27,IF($W$21=$CE$28,$CF$28,""))))</f>
        <v>OFF</v>
      </c>
      <c r="CL132" s="167" t="str">
        <f>IF($W$22=$CE$25,$CF$25,IF($W$22=$CE$26,$CF$26,IF($W$22=$CE$27,$CF$27,IF($W$22=$CE$28,$CF$28,""))))</f>
        <v>OFF</v>
      </c>
      <c r="CM132" s="167" t="str">
        <f>IF($W$24=$CE$25,$CF$25,IF($W$24=$CE$26,$CF$26,IF($W$24=$CE$27,$CF$27,IF($W$24=$CE$28,$CF$28,""))))</f>
        <v>7h à 19h</v>
      </c>
      <c r="CN132" s="167" t="str">
        <f>IF($W$25=$CE$25,$CF$25,IF($W$25=$CE$26,$CF$26,IF($W$25=$CE$27,$CF$27,IF($W$25=$CE$28,$CF$28,""))))</f>
        <v>OFF</v>
      </c>
      <c r="CO132" s="167" t="str">
        <f>IF($W$27=$CE$25,$CF$25,IF($W$27=$CE$26,$CF$26,IF($W$27=$CE$27,$CF$27,IF($W$27=$CE$28,$CF$28,""))))</f>
        <v>OFF</v>
      </c>
      <c r="CP132" s="167" t="str">
        <f>IF($W$28=$CE$25,$CF$25,IF($W$28=$CE$26,$CF$26,IF($W$28=$CE$27,$CF$27,IF($W$28=$CE$28,$CF$28,""))))</f>
        <v>OFF</v>
      </c>
      <c r="CQ132" s="167" t="str">
        <f>IF($W$30=$CE$25,$CF$25,IF($W$30=$CE$26,$CF$26,IF($W$30=$CE$27,$CF$27,IF($W$30=$CE$28,$CF$28,""))))</f>
        <v>19h à 7h</v>
      </c>
      <c r="CR132" s="167" t="str">
        <f>IF($W$31=$CE$25,$CF$25,IF($W$31=$CE$26,$CF$26,IF($W$31=$CE$27,$CF$27,IF($W$31=$CE$28,$CF$28,""))))</f>
        <v>19h à 7h</v>
      </c>
    </row>
    <row r="133" spans="67:96" ht="13.5" x14ac:dyDescent="0.15">
      <c r="BO133" s="312">
        <f>$BO$26+1</f>
        <v>43975</v>
      </c>
      <c r="BP133" s="318" t="str">
        <f t="shared" si="43"/>
        <v>OFF</v>
      </c>
      <c r="BQ133" s="313">
        <f t="shared" si="49"/>
        <v>44006</v>
      </c>
      <c r="BR133" s="318" t="str">
        <f t="shared" si="44"/>
        <v>OFF</v>
      </c>
      <c r="BS133" s="313">
        <f t="shared" si="50"/>
        <v>44036</v>
      </c>
      <c r="BT133" s="318" t="str">
        <f t="shared" si="45"/>
        <v>7h à 19h</v>
      </c>
      <c r="BU133" s="314">
        <f t="shared" si="51"/>
        <v>44067</v>
      </c>
      <c r="BV133" s="318" t="str">
        <f t="shared" si="46"/>
        <v>7h à 19h</v>
      </c>
      <c r="BW133" s="313">
        <f t="shared" si="52"/>
        <v>44098</v>
      </c>
      <c r="BX133" s="318" t="str">
        <f t="shared" si="47"/>
        <v>OFF</v>
      </c>
      <c r="BY133" s="313">
        <f t="shared" si="53"/>
        <v>44128</v>
      </c>
      <c r="BZ133" s="318" t="str">
        <f t="shared" si="48"/>
        <v>OFF</v>
      </c>
      <c r="CI133" s="176">
        <f t="shared" ref="CI133:CI196" si="55">CI132+1</f>
        <v>44035</v>
      </c>
      <c r="CJ133" s="177">
        <f t="shared" si="54"/>
        <v>44035</v>
      </c>
      <c r="CK133" s="167" t="str">
        <f>IF($X$21=$CE$25,$CF$25,IF($X$21=$CE$26,$CF$26,IF($X$21=$CE$27,$CF$27,IF($X$21=$CE$28,$CF$28,""))))</f>
        <v>7h à 19h</v>
      </c>
      <c r="CL133" s="167" t="str">
        <f>IF($X$22=$CE$25,$CF$25,IF($X$22=$CE$26,$CF$26,IF($X$22=$CE$27,$CF$27,IF($X$22=$CE$28,$CF$28,""))))</f>
        <v>7h à 19h</v>
      </c>
      <c r="CM133" s="167" t="str">
        <f>IF($X$24=$CE$25,$CF$25,IF($X$24=$CE$26,$CF$26,IF($X$24=$CE$27,$CF$27,IF($X$24=$CE$28,$CF$28,""))))</f>
        <v>OFF</v>
      </c>
      <c r="CN133" s="167" t="str">
        <f>IF($X$25=$CE$25,$CF$25,IF($X$25=$CE$26,$CF$26,IF($X$25=$CE$27,$CF$27,IF($X$25=$CE$28,$CF$28,""))))</f>
        <v>OFF</v>
      </c>
      <c r="CO133" s="167" t="str">
        <f>IF($X$27=$CE$25,$CF$25,IF($X$27=$CE$26,$CF$26,IF($X$27=$CE$27,$CF$27,IF($X$27=$CE$28,$CF$28,""))))</f>
        <v>19h à 7h</v>
      </c>
      <c r="CP133" s="167" t="str">
        <f>IF($X$28=$CE$25,$CF$25,IF($X$28=$CE$26,$CF$26,IF($X$28=$CE$27,$CF$27,IF($X$28=$CE$28,$CF$28,""))))</f>
        <v>19h à 7h</v>
      </c>
      <c r="CQ133" s="167" t="str">
        <f>IF($X$30=$CE$25,$CF$25,IF($X$30=$CE$26,$CF$26,IF($X$30=$CE$27,$CF$27,IF($X$30=$CE$28,$CF$28,""))))</f>
        <v>OFF</v>
      </c>
      <c r="CR133" s="167" t="str">
        <f>IF($X$31=$CE$25,$CF$25,IF($X$31=$CE$26,$CF$26,IF($X$31=$CE$27,$CF$27,IF($X$31=$CE$28,$CF$28,""))))</f>
        <v>OFF</v>
      </c>
    </row>
    <row r="134" spans="67:96" ht="13.5" x14ac:dyDescent="0.15">
      <c r="BO134" s="312">
        <f>$BO$27+1</f>
        <v>43976</v>
      </c>
      <c r="BP134" s="318" t="str">
        <f t="shared" si="43"/>
        <v>OFF</v>
      </c>
      <c r="BQ134" s="313">
        <f t="shared" si="49"/>
        <v>44007</v>
      </c>
      <c r="BR134" s="318" t="str">
        <f t="shared" si="44"/>
        <v>7h à 19h</v>
      </c>
      <c r="BS134" s="313">
        <f t="shared" si="50"/>
        <v>44037</v>
      </c>
      <c r="BT134" s="318" t="str">
        <f t="shared" si="45"/>
        <v>7h à 19h</v>
      </c>
      <c r="BU134" s="314">
        <f t="shared" si="51"/>
        <v>44068</v>
      </c>
      <c r="BV134" s="318" t="str">
        <f t="shared" si="46"/>
        <v>7h à 19h</v>
      </c>
      <c r="BW134" s="313">
        <f t="shared" si="52"/>
        <v>44099</v>
      </c>
      <c r="BX134" s="318" t="str">
        <f t="shared" si="47"/>
        <v>OFF</v>
      </c>
      <c r="BY134" s="313">
        <f t="shared" si="53"/>
        <v>44129</v>
      </c>
      <c r="BZ134" s="318" t="str">
        <f t="shared" si="48"/>
        <v>OFF</v>
      </c>
      <c r="CI134" s="176">
        <f t="shared" si="55"/>
        <v>44036</v>
      </c>
      <c r="CJ134" s="177">
        <f t="shared" si="54"/>
        <v>44036</v>
      </c>
      <c r="CK134" s="167" t="str">
        <f>IF($Y$21=$CE$25,$CF$25,IF($Y$21=$CE$26,$CF$26,IF($Y$21=$CE$27,$CF$27,IF($Y$21=$CE$28,$CF$28,""))))</f>
        <v>7h à 19h</v>
      </c>
      <c r="CL134" s="167" t="str">
        <f>IF($Y$22=$CE$25,$CF$25,IF($Y$22=$CE$26,$CF$26,IF($Y$22=$CE$27,$CF$27,IF($Y$22=$CE$28,$CF$28,""))))</f>
        <v>7h à 19h</v>
      </c>
      <c r="CM134" s="167" t="str">
        <f>IF($Y$24=$CE$25,$CF$25,IF($Y$24=$CE$26,$CF$26,IF($Y$24=$CE$27,$CF$27,IF($Y$24=$CE$28,$CF$28,""))))</f>
        <v>OFF</v>
      </c>
      <c r="CN134" s="167" t="str">
        <f>IF($Y$25=$CE$25,$CF$25,IF($Y$25=$CE$26,$CF$26,IF($Y$25=$CE$27,$CF$27,IF($Y$25=$CE$28,$CF$28,""))))</f>
        <v>OFF</v>
      </c>
      <c r="CO134" s="167" t="str">
        <f>IF($Y$27=$CE$25,$CF$25,IF($Y$27=$CE$26,$CF$26,IF($Y$27=$CE$27,$CF$27,IF($Y$27=$CE$28,$CF$28,""))))</f>
        <v>19h à 7h</v>
      </c>
      <c r="CP134" s="167" t="str">
        <f>IF($Y$28=$CE$25,$CF$25,IF($Y$28=$CE$26,$CF$26,IF($Y$28=$CE$27,$CF$27,IF($Y$28=$CE$28,$CF$28,""))))</f>
        <v>19h à 7h</v>
      </c>
      <c r="CQ134" s="167" t="str">
        <f>IF($Y$30=$CE$25,$CF$25,IF($Y$30=$CE$26,$CF$26,IF($Y$30=$CE$27,$CF$27,IF($Y$30=$CE$28,$CF$28,""))))</f>
        <v>OFF</v>
      </c>
      <c r="CR134" s="167" t="str">
        <f>IF($Y$31=$CE$25,$CF$25,IF($Y$31=$CE$26,$CF$26,IF($Y$31=$CE$27,$CF$27,IF($Y$31=$CE$28,$CF$28,""))))</f>
        <v>OFF</v>
      </c>
    </row>
    <row r="135" spans="67:96" ht="13.5" x14ac:dyDescent="0.15">
      <c r="BO135" s="312">
        <f>$BO$28+1</f>
        <v>43977</v>
      </c>
      <c r="BP135" s="318" t="str">
        <f t="shared" si="43"/>
        <v>OFF</v>
      </c>
      <c r="BQ135" s="313">
        <f t="shared" si="49"/>
        <v>44008</v>
      </c>
      <c r="BR135" s="318" t="str">
        <f t="shared" si="44"/>
        <v>7h à 19h</v>
      </c>
      <c r="BS135" s="313">
        <f t="shared" si="50"/>
        <v>44038</v>
      </c>
      <c r="BT135" s="318" t="str">
        <f t="shared" si="45"/>
        <v>7h à 19h</v>
      </c>
      <c r="BU135" s="314">
        <f t="shared" si="51"/>
        <v>44069</v>
      </c>
      <c r="BV135" s="318" t="str">
        <f t="shared" si="46"/>
        <v>7h à 19h</v>
      </c>
      <c r="BW135" s="313">
        <f t="shared" si="52"/>
        <v>44100</v>
      </c>
      <c r="BX135" s="318" t="str">
        <f t="shared" si="47"/>
        <v>OFF</v>
      </c>
      <c r="BY135" s="313">
        <f t="shared" si="53"/>
        <v>44130</v>
      </c>
      <c r="BZ135" s="318" t="str">
        <f t="shared" si="48"/>
        <v>OFF</v>
      </c>
      <c r="CI135" s="176">
        <f t="shared" si="55"/>
        <v>44037</v>
      </c>
      <c r="CJ135" s="177">
        <f t="shared" si="54"/>
        <v>44037</v>
      </c>
      <c r="CK135" s="167" t="str">
        <f>IF($Z$21=$CE$25,$CF$25,IF($Z$21=$CE$26,$CF$26,IF($Z$21=$CE$27,$CF$27,IF($Z$21=$CE$28,$CF$28,""))))</f>
        <v>7h à 19h</v>
      </c>
      <c r="CL135" s="167" t="str">
        <f>IF($Z$22=$CE$25,$CF$25,IF($Z$22=$CE$26,$CF$26,IF($Z$22=$CE$27,$CF$27,IF($Z$22=$CE$28,$CF$28,""))))</f>
        <v>7h à 19h</v>
      </c>
      <c r="CM135" s="167" t="str">
        <f>IF($Z$24=$CE$25,$CF$25,IF($Z$24=$CE$26,$CF$26,IF($Z$24=$CE$27,$CF$27,IF($Z$24=$CE$28,$CF$28,""))))</f>
        <v>OFF</v>
      </c>
      <c r="CN135" s="167" t="str">
        <f>IF($Z$25=$CE$25,$CF$25,IF($Z$25=$CE$26,$CF$26,IF($Z$25=$CE$27,$CF$27,IF($Z$25=$CE$28,$CF$28,""))))</f>
        <v>OFF</v>
      </c>
      <c r="CO135" s="167" t="str">
        <f>IF($Z$27=$CE$25,$CF$25,IF($Z$27=$CE$26,$CF$26,IF($Z$27=$CE$27,$CF$27,IF($Z$27=$CE$28,$CF$28,""))))</f>
        <v>19h à 7h</v>
      </c>
      <c r="CP135" s="167" t="str">
        <f>IF($Z$28=$CE$25,$CF$25,IF($Z$28=$CE$26,$CF$26,IF($Z$28=$CE$27,$CF$27,IF($Z$28=$CE$28,$CF$28,""))))</f>
        <v>19h à 7h</v>
      </c>
      <c r="CQ135" s="167" t="str">
        <f>IF($Z$30=$CE$25,$CF$25,IF($Z$30=$CE$26,$CF$26,IF($Z$30=$CE$27,$CF$27,IF($Z$30=$CE$28,$CF$28,""))))</f>
        <v>OFF</v>
      </c>
      <c r="CR135" s="167" t="str">
        <f>IF($Z$31=$CE$25,$CF$25,IF($Z$31=$CE$26,$CF$26,IF($Z$31=$CE$27,$CF$27,IF($Z$31=$CE$28,$CF$28,""))))</f>
        <v>OFF</v>
      </c>
    </row>
    <row r="136" spans="67:96" ht="13.5" x14ac:dyDescent="0.15">
      <c r="BO136" s="312">
        <f>$BO$29+1</f>
        <v>43978</v>
      </c>
      <c r="BP136" s="318" t="str">
        <f t="shared" si="43"/>
        <v>OFF</v>
      </c>
      <c r="BQ136" s="313">
        <f t="shared" si="49"/>
        <v>44009</v>
      </c>
      <c r="BR136" s="318" t="str">
        <f t="shared" si="44"/>
        <v>7h à 19h</v>
      </c>
      <c r="BS136" s="313">
        <f t="shared" si="50"/>
        <v>44039</v>
      </c>
      <c r="BT136" s="318" t="str">
        <f t="shared" si="45"/>
        <v>7h à 19h</v>
      </c>
      <c r="BU136" s="314">
        <f t="shared" si="51"/>
        <v>44070</v>
      </c>
      <c r="BV136" s="318" t="str">
        <f t="shared" si="46"/>
        <v>OFF</v>
      </c>
      <c r="BW136" s="313">
        <f t="shared" si="52"/>
        <v>44101</v>
      </c>
      <c r="BX136" s="318" t="str">
        <f t="shared" si="47"/>
        <v>OFF</v>
      </c>
      <c r="BY136" s="313">
        <f t="shared" si="53"/>
        <v>44131</v>
      </c>
      <c r="BZ136" s="318" t="str">
        <f t="shared" si="48"/>
        <v>OFF</v>
      </c>
      <c r="CI136" s="176">
        <f t="shared" si="55"/>
        <v>44038</v>
      </c>
      <c r="CJ136" s="177">
        <f t="shared" si="54"/>
        <v>44038</v>
      </c>
      <c r="CK136" s="167" t="str">
        <f>IF($AA$21=$CE$25,$CF$25,IF($AA$21=$CE$26,$CF$26,IF($AA$21=$CE$27,$CF$27,IF($AA$21=$CE$28,$CF$28,""))))</f>
        <v>7h à 19h</v>
      </c>
      <c r="CL136" s="167" t="str">
        <f>IF($AA$22=$CE$25,$CF$25,IF($AA$22=$CE$26,$CF$26,IF($AA$22=$CE$27,$CF$27,IF($AA$22=$CE$28,$CF$28,""))))</f>
        <v>7h à 19h</v>
      </c>
      <c r="CM136" s="167" t="str">
        <f>IF($AA$24=$CE$25,$CF$25,IF($AA$24=$CE$26,$CF$26,IF($AA$24=$CE$27,$CF$27,IF($AA$24=$CE$28,$CF$28,""))))</f>
        <v>OFF</v>
      </c>
      <c r="CN136" s="167" t="str">
        <f>IF($AA$25=$CE$25,$CF$25,IF($AA$25=$CE$26,$CF$26,IF($AA$25=$CE$27,$CF$27,IF($AA$25=$CE$28,$CF$28,""))))</f>
        <v>OFF</v>
      </c>
      <c r="CO136" s="167" t="str">
        <f>IF($AA$27=$CE$25,$CF$25,IF($AA$27=$CE$26,$CF$26,IF($AA$27=$CE$27,$CF$27,IF($AA$27=$CE$28,$CF$28,""))))</f>
        <v>19h à 7h</v>
      </c>
      <c r="CP136" s="167" t="str">
        <f>IF($AA$28=$CE$25,$CF$25,IF($AA$28=$CE$26,$CF$26,IF($AA$28=$CE$27,$CF$27,IF($AA$28=$CE$28,$CF$28,""))))</f>
        <v>19h à 7h</v>
      </c>
      <c r="CQ136" s="167" t="str">
        <f>IF($AA$30=$CE$25,$CF$25,IF($AA$30=$CE$26,$CF$26,IF($AA$30=$CE$27,$CF$27,IF($AA$30=$CE$28,$CF$28,""))))</f>
        <v>OFF</v>
      </c>
      <c r="CR136" s="167" t="str">
        <f>IF($AA$31=$CE$25,$CF$25,IF($AA$31=$CE$26,$CF$26,IF($AA$31=$CE$27,$CF$27,IF($AA$31=$CE$28,$CF$28,""))))</f>
        <v>OFF</v>
      </c>
    </row>
    <row r="137" spans="67:96" ht="13.5" x14ac:dyDescent="0.15">
      <c r="BO137" s="312">
        <f>$BO$30+1</f>
        <v>43979</v>
      </c>
      <c r="BP137" s="318" t="str">
        <f t="shared" si="43"/>
        <v>7h à 19h</v>
      </c>
      <c r="BQ137" s="313">
        <f t="shared" si="49"/>
        <v>44010</v>
      </c>
      <c r="BR137" s="318" t="str">
        <f t="shared" si="44"/>
        <v>7h à 19h</v>
      </c>
      <c r="BS137" s="313">
        <f t="shared" si="50"/>
        <v>44040</v>
      </c>
      <c r="BT137" s="318" t="str">
        <f t="shared" si="45"/>
        <v>7h à 15h</v>
      </c>
      <c r="BU137" s="314">
        <f t="shared" si="51"/>
        <v>44071</v>
      </c>
      <c r="BV137" s="318" t="str">
        <f t="shared" si="46"/>
        <v>OFF</v>
      </c>
      <c r="BW137" s="313">
        <f t="shared" si="52"/>
        <v>44102</v>
      </c>
      <c r="BX137" s="318" t="str">
        <f t="shared" si="47"/>
        <v>OFF</v>
      </c>
      <c r="BY137" s="313">
        <f t="shared" si="53"/>
        <v>44132</v>
      </c>
      <c r="BZ137" s="318" t="str">
        <f t="shared" si="48"/>
        <v>OFF</v>
      </c>
      <c r="CI137" s="176">
        <f t="shared" si="55"/>
        <v>44039</v>
      </c>
      <c r="CJ137" s="177">
        <f t="shared" si="54"/>
        <v>44039</v>
      </c>
      <c r="CK137" s="167" t="str">
        <f>IF($AB$21=$CE$25,$CF$25,IF($AB$21=$CE$26,$CF$26,IF($AB$21=$CE$27,$CF$27,IF($AB$21=$CE$28,$CF$28,""))))</f>
        <v>7h à 19h</v>
      </c>
      <c r="CL137" s="167" t="str">
        <f>IF($AB$22=$CE$25,$CF$25,IF($AB$22=$CE$26,$CF$26,IF($AB$22=$CE$27,$CF$27,IF($AB$22=$CE$28,$CF$28,""))))</f>
        <v>7h à 19h</v>
      </c>
      <c r="CM137" s="167" t="str">
        <f>IF($AB$24=$CE$25,$CF$25,IF($AB$24=$CE$26,$CF$26,IF($AB$24=$CE$27,$CF$27,IF($AB$24=$CE$28,$CF$28,""))))</f>
        <v>OFF</v>
      </c>
      <c r="CN137" s="167" t="str">
        <f>IF($AB$25=$CE$25,$CF$25,IF($AB$25=$CE$26,$CF$26,IF($AB$25=$CE$27,$CF$27,IF($AB$25=$CE$28,$CF$28,""))))</f>
        <v>OFF</v>
      </c>
      <c r="CO137" s="167" t="str">
        <f>IF($AB$27=$CE$25,$CF$25,IF($AB$27=$CE$26,$CF$26,IF($AB$27=$CE$27,$CF$27,IF($AB$27=$CE$28,$CF$28,""))))</f>
        <v>19h à 7h</v>
      </c>
      <c r="CP137" s="167" t="str">
        <f>IF($AB$28=$CE$25,$CF$25,IF($AB$28=$CE$26,$CF$26,IF($AB$28=$CE$27,$CF$27,IF($AB$28=$CE$28,$CF$28,""))))</f>
        <v>19h à 7h</v>
      </c>
      <c r="CQ137" s="167" t="str">
        <f>IF($AB$30=$CE$25,$CF$25,IF($AB$30=$CE$26,$CF$26,IF($AB$30=$CE$27,$CF$27,IF($AB$30=$CE$28,$CF$28,""))))</f>
        <v>OFF</v>
      </c>
      <c r="CR137" s="167" t="str">
        <f>IF($AB$31=$CE$25,$CF$25,IF($AB$31=$CE$26,$CF$26,IF($AB$31=$CE$27,$CF$27,IF($AB$31=$CE$28,$CF$28,""))))</f>
        <v>OFF</v>
      </c>
    </row>
    <row r="138" spans="67:96" ht="13.5" x14ac:dyDescent="0.15">
      <c r="BO138" s="315">
        <f>IF(MONTH($BO$31)=MONTH($BO$31+1),$BO$31+1,"")</f>
        <v>43980</v>
      </c>
      <c r="BP138" s="318" t="str">
        <f t="shared" si="43"/>
        <v>7h à 19h</v>
      </c>
      <c r="BQ138" s="316">
        <f>IF(MONTH(BQ137)=MONTH(BQ137+1),BQ137+1,"")</f>
        <v>44011</v>
      </c>
      <c r="BR138" s="318" t="str">
        <f t="shared" si="44"/>
        <v>7h à 19h</v>
      </c>
      <c r="BS138" s="316">
        <f>IF(MONTH(BS137)=MONTH(BS137+1),BS137+1,"")</f>
        <v>44041</v>
      </c>
      <c r="BT138" s="318" t="str">
        <f t="shared" si="45"/>
        <v>OFF</v>
      </c>
      <c r="BU138" s="316">
        <f>IF(MONTH(BU137)=MONTH(BU137+1),BU137+1,"")</f>
        <v>44072</v>
      </c>
      <c r="BV138" s="318" t="str">
        <f t="shared" si="46"/>
        <v>OFF</v>
      </c>
      <c r="BW138" s="316">
        <f>IF(MONTH(BW137)=MONTH(BW137+1),BW137+1,"")</f>
        <v>44103</v>
      </c>
      <c r="BX138" s="318" t="str">
        <f t="shared" si="47"/>
        <v>OFF</v>
      </c>
      <c r="BY138" s="316">
        <f>IF(MONTH(BY137)=MONTH(BY137+1),BY137+1,"")</f>
        <v>44133</v>
      </c>
      <c r="BZ138" s="318" t="str">
        <f t="shared" si="48"/>
        <v>19h à 7h</v>
      </c>
      <c r="CI138" s="176">
        <f t="shared" si="55"/>
        <v>44040</v>
      </c>
      <c r="CJ138" s="177">
        <f t="shared" si="54"/>
        <v>44040</v>
      </c>
      <c r="CK138" s="167" t="str">
        <f>IF($AC$21=$CE$25,$CF$25,IF($AC$21=$CE$26,$CF$26,IF($AC$21=$CE$27,$CF$27,IF($AC$21=$CE$28,$CF$28,""))))</f>
        <v>7h à 19h</v>
      </c>
      <c r="CL138" s="167" t="str">
        <f>IF($AC$22=$CE$25,$CF$25,IF($AC$22=$CE$26,$CF$26,IF($AC$22=$CE$27,$CF$27,IF($AC$22=$CE$28,$CF$28,""))))</f>
        <v>7h à 15h</v>
      </c>
      <c r="CM138" s="167" t="str">
        <f>IF($AC$24=$CE$25,$CF$25,IF($AC$24=$CE$26,$CF$26,IF($AC$24=$CE$27,$CF$27,IF($AC$24=$CE$28,$CF$28,""))))</f>
        <v>OFF</v>
      </c>
      <c r="CN138" s="167" t="str">
        <f>IF($AC$25=$CE$25,$CF$25,IF($AC$25=$CE$26,$CF$26,IF($AC$25=$CE$27,$CF$27,IF($AC$25=$CE$28,$CF$28,""))))</f>
        <v>OFF</v>
      </c>
      <c r="CO138" s="167" t="str">
        <f>IF($AC$27=$CE$25,$CF$25,IF($AC$27=$CE$26,$CF$26,IF($AC$27=$CE$27,$CF$27,IF($AC$27=$CE$28,$CF$28,""))))</f>
        <v>19h à 7h</v>
      </c>
      <c r="CP138" s="167" t="str">
        <f>IF($AC$28=$CE$25,$CF$25,IF($AC$28=$CE$26,$CF$26,IF($AC$28=$CE$27,$CF$27,IF($AC$28=$CE$28,$CF$28,""))))</f>
        <v>19h à 7h</v>
      </c>
      <c r="CQ138" s="167" t="str">
        <f>IF($AC$30=$CE$25,$CF$25,IF($AC$30=$CE$26,$CF$26,IF($AC$30=$CE$27,$CF$27,IF($AC$30=$CE$28,$CF$28,""))))</f>
        <v>OFF</v>
      </c>
      <c r="CR138" s="167" t="str">
        <f>IF($AC$31=$CE$25,$CF$25,IF($AC$31=$CE$26,$CF$26,IF($AC$31=$CE$27,$CF$27,IF($AC$31=$CE$28,$CF$28,""))))</f>
        <v>OFF</v>
      </c>
    </row>
    <row r="139" spans="67:96" ht="13.5" x14ac:dyDescent="0.15">
      <c r="BO139" s="315">
        <f>IF(MONTH($BO$31)=MONTH($BO$31+2),$BO$31+2,"")</f>
        <v>43981</v>
      </c>
      <c r="BP139" s="318" t="str">
        <f t="shared" si="43"/>
        <v>7h à 19h</v>
      </c>
      <c r="BQ139" s="316">
        <f>IF(MONTH(BQ137)=MONTH(BQ137+2),BQ137+2,"")</f>
        <v>44012</v>
      </c>
      <c r="BR139" s="318" t="str">
        <f t="shared" si="44"/>
        <v>7h à 19h</v>
      </c>
      <c r="BS139" s="316">
        <f>IF(MONTH(BS137)=MONTH(BS137+2),BS137+2,"")</f>
        <v>44042</v>
      </c>
      <c r="BT139" s="318" t="str">
        <f t="shared" si="45"/>
        <v>OFF</v>
      </c>
      <c r="BU139" s="316">
        <f>IF(MONTH(BU137)=MONTH(BU137+2),BU137+2,"")</f>
        <v>44073</v>
      </c>
      <c r="BV139" s="318" t="str">
        <f t="shared" si="46"/>
        <v>OFF</v>
      </c>
      <c r="BW139" s="316">
        <f>IF(MONTH(BW137)=MONTH(BW137+2),BW137+2,"")</f>
        <v>44104</v>
      </c>
      <c r="BX139" s="318" t="str">
        <f t="shared" si="47"/>
        <v>OFF</v>
      </c>
      <c r="BY139" s="316">
        <f>IF(MONTH(BY137)=MONTH(BY137+2),BY137+2,"")</f>
        <v>44134</v>
      </c>
      <c r="BZ139" s="318" t="str">
        <f t="shared" si="48"/>
        <v>19h à 7h</v>
      </c>
      <c r="CI139" s="176">
        <f t="shared" si="55"/>
        <v>44041</v>
      </c>
      <c r="CJ139" s="177">
        <f t="shared" si="54"/>
        <v>44041</v>
      </c>
      <c r="CK139" s="167" t="str">
        <f>IF($AD$21=$CE$25,$CF$25,IF($AD$21=$CE$26,$CF$26,IF($AD$21=$CE$27,$CF$27,IF($AD$21=$CE$28,$CF$28,""))))</f>
        <v>7h à 19h</v>
      </c>
      <c r="CL139" s="167" t="str">
        <f>IF($AD$22=$CE$25,$CF$25,IF($AD$22=$CE$26,$CF$26,IF($AD$22=$CE$27,$CF$27,IF($AD$22=$CE$28,$CF$28,""))))</f>
        <v>OFF</v>
      </c>
      <c r="CM139" s="167" t="str">
        <f>IF($AD$24=$CE$25,$CF$25,IF($AD$24=$CE$26,$CF$26,IF($AD$24=$CE$27,$CF$27,IF($AD$24=$CE$28,$CF$28,""))))</f>
        <v>OFF</v>
      </c>
      <c r="CN139" s="167" t="str">
        <f>IF($AD$25=$CE$25,$CF$25,IF($AD$25=$CE$26,$CF$26,IF($AD$25=$CE$27,$CF$27,IF($AD$25=$CE$28,$CF$28,""))))</f>
        <v>OFF</v>
      </c>
      <c r="CO139" s="167" t="str">
        <f>IF($AD$27=$CE$25,$CF$25,IF($AD$27=$CE$26,$CF$26,IF($AD$27=$CE$27,$CF$27,IF($AD$27=$CE$28,$CF$28,""))))</f>
        <v>19h à 7h</v>
      </c>
      <c r="CP139" s="167" t="str">
        <f>IF($AD$28=$CE$25,$CF$25,IF($AD$28=$CE$26,$CF$26,IF($AD$28=$CE$27,$CF$27,IF($AD$28=$CE$28,$CF$28,""))))</f>
        <v>19h à 7h</v>
      </c>
      <c r="CQ139" s="167" t="str">
        <f>IF($AD$30=$CE$25,$CF$25,IF($AD$30=$CE$26,$CF$26,IF($AD$30=$CE$27,$CF$27,IF($AD$30=$CE$28,$CF$28,""))))</f>
        <v>OFF</v>
      </c>
      <c r="CR139" s="167" t="str">
        <f>IF($AD$31=$CE$25,$CF$25,IF($AD$31=$CE$26,$CF$26,IF($AD$31=$CE$27,$CF$27,IF($AD$31=$CE$28,$CF$28,""))))</f>
        <v>OFF</v>
      </c>
    </row>
    <row r="140" spans="67:96" ht="13.5" x14ac:dyDescent="0.15">
      <c r="BO140" s="317">
        <f>IF(MONTH($BO$31)=MONTH($BO$31+3),$BO$31+3,"")</f>
        <v>43982</v>
      </c>
      <c r="BP140" s="318" t="str">
        <f t="shared" si="43"/>
        <v>7h à 19h</v>
      </c>
      <c r="BQ140" s="268" t="str">
        <f>IF(MONTH(BQ137)=MONTH(BQ137+3),BQ137+3,"")</f>
        <v/>
      </c>
      <c r="BR140" s="318" t="str">
        <f t="shared" si="44"/>
        <v/>
      </c>
      <c r="BS140" s="268">
        <f>IF(MONTH(BS137)=MONTH(BS137+3),BS137+3,"")</f>
        <v>44043</v>
      </c>
      <c r="BT140" s="318" t="str">
        <f t="shared" si="45"/>
        <v>OFF</v>
      </c>
      <c r="BU140" s="268">
        <f>IF(MONTH(BU137)=MONTH(BU137+3),BU137+3,"")</f>
        <v>44074</v>
      </c>
      <c r="BV140" s="318" t="str">
        <f t="shared" si="46"/>
        <v>OFF</v>
      </c>
      <c r="BW140" s="268" t="str">
        <f>IF(MONTH(BW137)=MONTH(BW137+3),BW137+3,"")</f>
        <v/>
      </c>
      <c r="BX140" s="318" t="str">
        <f t="shared" si="47"/>
        <v/>
      </c>
      <c r="BY140" s="268">
        <f>IF(MONTH(BY137)=MONTH(BY137+3),BY137+3,"")</f>
        <v>44135</v>
      </c>
      <c r="BZ140" s="318" t="str">
        <f t="shared" si="48"/>
        <v>19h à 7h</v>
      </c>
      <c r="CI140" s="176">
        <f t="shared" si="55"/>
        <v>44042</v>
      </c>
      <c r="CJ140" s="177">
        <f t="shared" si="54"/>
        <v>44042</v>
      </c>
      <c r="CK140" s="167" t="str">
        <f>IF($AE$21=$CE$25,$CF$25,IF($AE$21=$CE$26,$CF$26,IF($AE$21=$CE$27,$CF$27,IF($AE$21=$CE$28,$CF$28,""))))</f>
        <v>OFF</v>
      </c>
      <c r="CL140" s="167" t="str">
        <f>IF($AE$22=$CE$25,$CF$25,IF($AE$22=$CE$26,$CF$26,IF($AE$22=$CE$27,$CF$27,IF($AE$22=$CE$28,$CF$28,""))))</f>
        <v>OFF</v>
      </c>
      <c r="CM140" s="167" t="str">
        <f>IF($AE$24=$CE$25,$CF$25,IF($AE$24=$CE$26,$CF$26,IF($AE$24=$CE$27,$CF$27,IF($AE$24=$CE$28,$CF$28,""))))</f>
        <v>19h à 7h</v>
      </c>
      <c r="CN140" s="167" t="str">
        <f>IF($AE$25=$CE$25,$CF$25,IF($AE$25=$CE$26,$CF$26,IF($AE$25=$CE$27,$CF$27,IF($AE$25=$CE$28,$CF$28,""))))</f>
        <v>19h à 7h</v>
      </c>
      <c r="CO140" s="167" t="str">
        <f>IF($AE$27=$CE$25,$CF$25,IF($AE$27=$CE$26,$CF$26,IF($AE$27=$CE$27,$CF$27,IF($AE$27=$CE$28,$CF$28,""))))</f>
        <v>OFF</v>
      </c>
      <c r="CP140" s="167" t="str">
        <f>IF($AE$28=$CE$25,$CF$25,IF($AE$28=$CE$26,$CF$26,IF($AE$28=$CE$27,$CF$27,IF($AE$28=$CE$28,$CF$28,""))))</f>
        <v>OFF</v>
      </c>
      <c r="CQ140" s="167" t="str">
        <f>IF($AE$30=$CE$25,$CF$25,IF($AE$30=$CE$26,$CF$26,IF($AE$30=$CE$27,$CF$27,IF($AE$30=$CE$28,$CF$28,""))))</f>
        <v>7h à 19h</v>
      </c>
      <c r="CR140" s="167" t="str">
        <f>IF($AE$31=$CE$25,$CF$25,IF($AE$31=$CE$26,$CF$26,IF($AE$31=$CE$27,$CF$27,IF($AE$31=$CE$28,$CF$28,""))))</f>
        <v>7h à 19h</v>
      </c>
    </row>
    <row r="141" spans="67:96" ht="12.75" x14ac:dyDescent="0.15"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I141" s="176">
        <f t="shared" si="55"/>
        <v>44043</v>
      </c>
      <c r="CJ141" s="177">
        <f t="shared" si="54"/>
        <v>44043</v>
      </c>
      <c r="CK141" s="167" t="str">
        <f>IF($AF$21=$CE$25,$CF$25,IF($AF$21=$CE$26,$CF$26,IF($AF$21=$CE$27,$CF$27,IF($AF$21=$CE$28,$CF$28,""))))</f>
        <v>OFF</v>
      </c>
      <c r="CL141" s="167" t="str">
        <f>IF($AF$22=$CE$25,$CF$25,IF($AF$22=$CE$26,$CF$26,IF($AF$22=$CE$27,$CF$27,IF($AF$22=$CE$28,$CF$28,""))))</f>
        <v>OFF</v>
      </c>
      <c r="CM141" s="167" t="str">
        <f>IF($AF$24=$CE$25,$CF$25,IF($AF$24=$CE$26,$CF$26,IF($AF$24=$CE$27,$CF$27,IF($AF$24=$CE$28,$CF$28,""))))</f>
        <v>19h à 7h</v>
      </c>
      <c r="CN141" s="167" t="str">
        <f>IF($AF$25=$CE$25,$CF$25,IF($AF$25=$CE$26,$CF$26,IF($AF$25=$CE$27,$CF$27,IF($AF$25=$CE$28,$CF$28,""))))</f>
        <v>19h à 7h</v>
      </c>
      <c r="CO141" s="167" t="str">
        <f>IF($AF$27=$CE$25,$CF$25,IF($AF$27=$CE$26,$CF$26,IF($AF$27=$CE$27,$CF$27,IF($AF$27=$CE$28,$CF$28,""))))</f>
        <v>OFF</v>
      </c>
      <c r="CP141" s="167" t="str">
        <f>IF($AF$28=$CE$25,$CF$25,IF($AF$28=$CE$26,$CF$26,IF($AF$28=$CE$27,$CF$27,IF($AF$28=$CE$28,$CF$28,""))))</f>
        <v>OFF</v>
      </c>
      <c r="CQ141" s="167" t="str">
        <f>IF($AF$30=$CE$25,$CF$25,IF($AF$30=$CE$26,$CF$26,IF($AF$3=$CE$27,$CF$27,IF($AF$30=$CE$28,$CF$28,""))))</f>
        <v>7h à 19h</v>
      </c>
      <c r="CR141" s="167" t="str">
        <f>IF($AF$31=$CE$25,$CF$25,IF($AF$31=$CE$26,$CF$26,IF($AF$31=$CE$27,$CF$27,IF($AF$31=$CE$28,$CF$28,""))))</f>
        <v>7h à 19h</v>
      </c>
    </row>
    <row r="142" spans="67:96" ht="12.75" x14ac:dyDescent="0.15"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I142" s="176">
        <f t="shared" si="55"/>
        <v>44044</v>
      </c>
      <c r="CJ142" s="177">
        <f t="shared" si="54"/>
        <v>44044</v>
      </c>
      <c r="CK142" s="167" t="str">
        <f>IF($AG$21=$CE$25,$CF$25,IF($AG$21=$CE$26,$CF$26,IF($AG$21=$CE$27,$CF$27,IF($AG$21=$CE$28,$CF$28,""))))</f>
        <v>OFF</v>
      </c>
      <c r="CL142" s="167" t="str">
        <f>IF($AG$22=$CE$25,$CF$25,IF($AG$22=$CE$26,$CF$26,IF($AG$22=$CE$27,$CF$27,IF($AG$22=$CE$28,$CF$28,""))))</f>
        <v>OFF</v>
      </c>
      <c r="CM142" s="167" t="str">
        <f>IF($AG$24=$CE$25,$CF$25,IF($AG$24=$CE$26,$CF$26,IF($AG$24=$CE$27,$CF$27,IF($AG$24=$CE$28,$CF$28,""))))</f>
        <v>19h à 7h</v>
      </c>
      <c r="CN142" s="167" t="str">
        <f>IF($AG$25=$CE$25,$CF$25,IF($AG$25=$CE$26,$CF$26,IF($AG$25=$CE$27,$CF$27,IF($AG$25=$CE$28,$CF$28,""))))</f>
        <v>19h à 7h</v>
      </c>
      <c r="CO142" s="167" t="str">
        <f>IF($AG$27=$CE$25,$CF$25,IF($AG$27=$CE$26,$CF$26,IF($AG$27=$CE$27,$CF$27,IF($AG$27=$CE$28,$CF$28,""))))</f>
        <v>OFF</v>
      </c>
      <c r="CP142" s="167" t="str">
        <f>IF($AG$28=$CE$25,$CF$25,IF($AG$28=$CE$26,$CF$26,IF($AG$28=$CE$27,$CF$27,IF($AG$28=$CE$28,$CF$28,""))))</f>
        <v>OFF</v>
      </c>
      <c r="CQ142" s="167" t="str">
        <f>IF($AG$30=$CE$25,$CF$25,IF($AG$30=$CE$26,$CF$26,IF($AG$30=$CE$27,$CF$27,IF($AG$30=$CE$28,$CF$28,""))))</f>
        <v>7h à 19h</v>
      </c>
      <c r="CR142" s="167" t="str">
        <f>IF($AG$31=$CE$25,$CF$25,IF($AG$31=$CE$26,$CF$26,IF($AG$31=$CE$27,$CF$27,IF($AG$31=$CE$28,$CF$28,""))))</f>
        <v>7h à 19h</v>
      </c>
    </row>
    <row r="143" spans="67:96" ht="12.75" x14ac:dyDescent="0.15"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I143" s="176">
        <f t="shared" si="55"/>
        <v>44045</v>
      </c>
      <c r="CJ143" s="177">
        <f t="shared" si="54"/>
        <v>44045</v>
      </c>
      <c r="CK143" s="167" t="str">
        <f>IF($AH$21=$CE$25,$CF$25,IF($AH$21=$CE$26,$CF$26,IF($AH$21=$CE$27,$CF$27,IF($AH$21=$CE$28,$CF$28,""))))</f>
        <v>OFF</v>
      </c>
      <c r="CL143" s="167" t="str">
        <f>IF($AH$22=$CE$25,$CF$25,IF($AH$22=$CE$26,$CF$26,IF($AH$22=$CE$27,$CF$27,IF($AH$22=$CE$28,$CF$28,""))))</f>
        <v>OFF</v>
      </c>
      <c r="CM143" s="167" t="str">
        <f>IF($AH$24=$CE$25,$CF$25,IF($AH$24=$CE$26,$CF$26,IF($AH$24=$CE$27,$CF$27,IF($AH$24=$CE$28,$CF$28,""))))</f>
        <v>19h à 7h</v>
      </c>
      <c r="CN143" s="167" t="str">
        <f>IF($AH$25=$CE$25,$CF$25,IF($AH$25=$CE$26,$CF$26,IF($AH$25=$CE$27,$CF$27,IF($AH$25=$CE$28,$CF$28,""))))</f>
        <v>19h à 7h</v>
      </c>
      <c r="CO143" s="167" t="str">
        <f>IF($AH$27=$CE$25,$CF$25,IF($AH$27=$CE$26,$CF$26,IF($AH$27=$CE$27,$CF$27,IF($AH$27=$CE$28,$CF$28,""))))</f>
        <v>OFF</v>
      </c>
      <c r="CP143" s="167" t="str">
        <f>IF($AH$28=$CE$25,$CF$25,IF($AH$28=$CE$26,$CF$26,IF($AH$28=$CE$27,$CF$27,IF($AH$28=$CE$28,$CF$28,""))))</f>
        <v>OFF</v>
      </c>
      <c r="CQ143" s="167" t="str">
        <f>IF($AH$30=$CE$25,$CF$25,IF($AH$30=$CE$26,$CF$26,IF($AH$30=$CE$27,$CF$27,IF($AH$30=$CE$28,$CF$28,""))))</f>
        <v>7h à 19h</v>
      </c>
      <c r="CR143" s="167" t="str">
        <f>IF($AH$31=$CE$25,$CF$25,IF($AH$31=$CE$26,$CF$26,IF($AH$31=$CE$27,$CF$27,IF($AH$31=$CE$28,$CF$28,""))))</f>
        <v>7h à 19h</v>
      </c>
    </row>
    <row r="144" spans="67:96" ht="12.75" x14ac:dyDescent="0.15"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I144" s="176">
        <f t="shared" si="55"/>
        <v>44046</v>
      </c>
      <c r="CJ144" s="177">
        <f t="shared" si="54"/>
        <v>44046</v>
      </c>
      <c r="CK144" s="167" t="str">
        <f>IF($AI$21=$CE$25,$CF$25,IF($AI$21=$CE$26,$CF$26,IF($AI$21=$CE$27,$CF$27,IF($AI$21=$CE$28,$CF$28,""))))</f>
        <v>OFF</v>
      </c>
      <c r="CL144" s="167" t="str">
        <f>IF($AI$22=$CE$25,$CF$25,IF($AI$22=$CE$26,$CF$26,IF($AI$22=$CE$27,$CF$27,IF($AI$22=$CE$28,$CF$28,""))))</f>
        <v>OFF</v>
      </c>
      <c r="CM144" s="167" t="str">
        <f>IF($AI$24=$CE$25,$CF$25,IF($AI$24=$CE$26,$CF$26,IF($AI$24=$CE$27,$CF$27,IF($AI$24=$CE$28,$CF$28,""))))</f>
        <v>19h à 7h</v>
      </c>
      <c r="CN144" s="167" t="str">
        <f>IF($AI$25=$CE$25,$CF$25,IF($AI$25=$CE$26,$CF$26,IF($AI$25=$CE$27,$CF$27,IF($AI$25=$CE$28,$CF$28,""))))</f>
        <v>19h à 7h</v>
      </c>
      <c r="CO144" s="167" t="str">
        <f>IF($AI$27=$CE$25,$CF$25,IF($AI$27=$CE$26,$CF$26,IF($AI$27=$CE$27,$CF$27,IF($AI$27=$CE$28,$CF$28,""))))</f>
        <v>OFF</v>
      </c>
      <c r="CP144" s="167" t="str">
        <f>IF($AI$28=$CE$25,$CF$25,IF($AI$28=$CE$26,$CF$26,IF($AI$28=$CE$27,$CF$27,IF($AI$28=$CE$28,$CF$28,""))))</f>
        <v>OFF</v>
      </c>
      <c r="CQ144" s="167" t="str">
        <f>IF($AI$30=$CE$25,$CF$25,IF($AI$30=$CE$26,$CF$26,IF($AI$30=$CE$27,$CF$27,IF($AI$30=$CE$28,$CF$28,""))))</f>
        <v>7h à 19h</v>
      </c>
      <c r="CR144" s="167" t="str">
        <f>IF($AI$31=$CE$25,$CF$25,IF($AI$31=$CE$26,$CF$26,IF($AI$31=$CE$27,$CF$27,IF($AI$31=$CE$28,$CF$28,""))))</f>
        <v>7h à 19h</v>
      </c>
    </row>
    <row r="145" spans="67:96" ht="12.75" x14ac:dyDescent="0.15"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I145" s="176">
        <f t="shared" si="55"/>
        <v>44047</v>
      </c>
      <c r="CJ145" s="177">
        <f t="shared" si="54"/>
        <v>44047</v>
      </c>
      <c r="CK145" s="167" t="str">
        <f>IF($AJ$21=$CE$25,$CF$25,IF($AJ$21=$CE$26,$CF$26,IF($AJ$21=$CE$27,$CF$27,IF($AJ$21=$CE$28,$CF$28,""))))</f>
        <v>OFF</v>
      </c>
      <c r="CL145" s="167" t="str">
        <f>IF($AJ$22=$CE$25,$CF$25,IF($AJ$22=$CE$26,$CF$26,IF($AJ$22=$CE$27,$CF$27,IF($AJ$22=$CE$28,$CF$28,""))))</f>
        <v>OFF</v>
      </c>
      <c r="CM145" s="167" t="str">
        <f>IF($AJ$24=$CE$25,$CF$25,IF($AJ$24=$CE$26,$CF$26,IF($AJ$24=$CE$27,$CF$27,IF($AJ$24=$CE$28,$CF$28,""))))</f>
        <v>19h à 7h</v>
      </c>
      <c r="CN145" s="167" t="str">
        <f>IF($AJ$25=$CE$25,$CF$25,IF($AJ$25=$CE$26,$CF$26,IF($AJ$25=$CE$27,$CF$27,IF($AJ$25=$CE$28,$CF$28,""))))</f>
        <v>19h à 7h</v>
      </c>
      <c r="CO145" s="167" t="str">
        <f>IF($AJ$27=$CE$25,$CF$25,IF($AJ$27=$CE$26,$CF$26,IF($AJ$27=$CE$27,$CF$27,IF($AJ$27=$CE$28,$CF$28,""))))</f>
        <v>OFF</v>
      </c>
      <c r="CP145" s="167" t="str">
        <f>IF($AJ$28=$CE$25,$CF$25,IF($AJ$28=$CE$26,$CF$26,IF($AJ$28=$CE$27,$CF$27,IF($AJ$28=$CE$28,$CF$28,""))))</f>
        <v>OFF</v>
      </c>
      <c r="CQ145" s="167" t="str">
        <f>IF($AJ$30=$CE$25,$CF$25,IF($AJ$30=$CE$26,$CF$26,IF($AJ$30=$CE$27,$CF$27,IF($AJ$30=$CE$28,$CF$28,""))))</f>
        <v>7h à 15h</v>
      </c>
      <c r="CR145" s="167" t="str">
        <f>IF($AJ$31=$CE$25,$CF$25,IF($AJ$31=$CE$26,$CF$26,IF($AJ$31=$CE$27,$CF$27,IF($AJ$31=$CE$28,$CF$28,""))))</f>
        <v>7h à 19h</v>
      </c>
    </row>
    <row r="146" spans="67:96" ht="12.75" x14ac:dyDescent="0.15"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I146" s="176">
        <f t="shared" si="55"/>
        <v>44048</v>
      </c>
      <c r="CJ146" s="177">
        <f t="shared" si="54"/>
        <v>44048</v>
      </c>
      <c r="CK146" s="167" t="str">
        <f>IF($AK$21=$CE$25,$CF$25,IF($AK$21=$CE$26,$CF$26,IF($AK$21=$CE$27,$CF$27,IF($AK$21=$CE$28,$CF$28,""))))</f>
        <v>OFF</v>
      </c>
      <c r="CL146" s="167" t="str">
        <f>IF($AK$22=$CE$25,$CF$25,IF($AK$22=$CE$26,$CF$26,IF($AK$22=$CE$27,$CF$27,IF($AK$22=$CE$28,$CF$28,""))))</f>
        <v>OFF</v>
      </c>
      <c r="CM146" s="167" t="str">
        <f>IF($AK$24=$CE$25,$CF$25,IF($AK$24=$CE$26,$CF$26,IF($AK$24=$CE$27,$CF$27,IF($AK$24=$CE$28,$CF$28,""))))</f>
        <v>19h à 7h</v>
      </c>
      <c r="CN146" s="167" t="str">
        <f>IF($AK$25=$CE$25,$CF$25,IF($AK$25=$CE$26,$CF$26,IF($AK$25=$CE$27,$CF$27,IF($AK$25=$CE$28,$CF$28,""))))</f>
        <v>19h à 7h</v>
      </c>
      <c r="CO146" s="167" t="str">
        <f>IF($AK$27=$CE$25,$CF$25,IF($AK$27=$CE$26,$CF$26,IF($AK$27=$CE$27,$CF$27,IF($AK$27=$CE$28,$CF$28,""))))</f>
        <v>OFF</v>
      </c>
      <c r="CP146" s="167" t="str">
        <f>IF($AK$28=$CE$25,$CF$25,IF($AK$28=$CE$26,$CF$26,IF($AK$28=$CE$27,$CF$27,IF($AK$28=$CE$28,$CF$28,""))))</f>
        <v>OFF</v>
      </c>
      <c r="CQ146" s="167" t="str">
        <f>IF($AK$30=$CE$25,$CF$25,IF($AK$30=$CE$26,$CF$26,IF($AK$30=$CE$27,$CF$27,IF($AK$30=$CE$28,$CF$28,""))))</f>
        <v>OFF</v>
      </c>
      <c r="CR146" s="167" t="str">
        <f>IF($AK$31=$CE$25,$CF$25,IF($AK$31=$CE$26,$CF$26,IF($AK$31=$CE$27,$CF$27,IF($AK$31=$CE$28,$CF$28,""))))</f>
        <v>7h à 19h</v>
      </c>
    </row>
    <row r="147" spans="67:96" ht="15.75" x14ac:dyDescent="0.15">
      <c r="BO147" s="591">
        <f>$BO$47</f>
        <v>44136</v>
      </c>
      <c r="BP147" s="592"/>
      <c r="BQ147" s="593">
        <f>$BQ$47</f>
        <v>44166</v>
      </c>
      <c r="BR147" s="592"/>
      <c r="BS147" s="593">
        <f>$BS$47</f>
        <v>44197</v>
      </c>
      <c r="BT147" s="592"/>
      <c r="BU147" s="593">
        <f>$BU$47</f>
        <v>44228</v>
      </c>
      <c r="BV147" s="592"/>
      <c r="BW147" s="593">
        <f>$BW$47</f>
        <v>44256</v>
      </c>
      <c r="BX147" s="592"/>
      <c r="BY147" s="593">
        <f>$BY$47</f>
        <v>44287</v>
      </c>
      <c r="BZ147" s="591"/>
      <c r="CI147" s="176">
        <f t="shared" si="55"/>
        <v>44049</v>
      </c>
      <c r="CJ147" s="177">
        <f t="shared" si="54"/>
        <v>44049</v>
      </c>
      <c r="CK147" s="167" t="str">
        <f>IF($AL$21=$CE$25,$CF$25,IF($AL$21=$CE$26,$CF$26,IF($AL$21=$CE$27,$CF$27,IF($AL$21=$CE$28,$CF$28,""))))</f>
        <v>19h à 7h</v>
      </c>
      <c r="CL147" s="167" t="str">
        <f>IF($AL$22=$CE$25,$CF$25,IF($AL$22=$CE$26,$CF$26,IF($AL$22=$CE$27,$CF$27,IF($AL$22=$CE$28,$CF$28,""))))</f>
        <v>19h à 7h</v>
      </c>
      <c r="CM147" s="167" t="str">
        <f>IF($AL$24=$CE$25,$CF$25,IF($AL$24=$CE$26,$CF$26,IF($AL$24=$CE$27,$CF$27,IF($AL$24=$CE$28,$CF$28,""))))</f>
        <v>OFF</v>
      </c>
      <c r="CN147" s="167" t="str">
        <f>IF($AL$25=$CE$25,$CF$25,IF($AL$25=$CE$26,$CF$26,IF($AL$25=$CE$27,$CF$27,IF($AL$25=$CE$28,$CF$28,""))))</f>
        <v>OFF</v>
      </c>
      <c r="CO147" s="167" t="str">
        <f>IF($AL$27=$CE$25,$CF$25,IF($AL$27=$CE$26,$CF$26,IF($AL$27=$CE$27,$CF$27,IF($AL$27=$CE$28,$CF$28,""))))</f>
        <v>7h à 19h</v>
      </c>
      <c r="CP147" s="167" t="str">
        <f>IF($AL$28=$CE$25,$CF$25,IF($AL$28=$CE$26,$CF$26,IF($AL$28=$CE$27,$CF$27,IF($AL$28=$CE$28,$CF$28,""))))</f>
        <v>7h à 19h</v>
      </c>
      <c r="CQ147" s="167" t="str">
        <f>IF($AL$30=$CE$25,$CF$25,IF($AL$30=$CE$26,$CF$26,IF($AL$30=$CE$27,$CF$27,IF($AL$30=$CE$28,$CF$28,""))))</f>
        <v>OFF</v>
      </c>
      <c r="CR147" s="167" t="str">
        <f>IF($AL$31=$CE$25,$CF$25,IF($AL$31=$CE$26,$CF$26,IF($AL$31=$CE$27,$CF$27,IF($AL$31=$CE$28,$CF$28,""))))</f>
        <v>OFF</v>
      </c>
    </row>
    <row r="148" spans="67:96" ht="13.5" x14ac:dyDescent="0.15">
      <c r="BO148" s="312">
        <f>IF(BY138="",BY137+1,IF(BY139="",BY138+1,IF(BY140="",BY139+1,BY140+1)))</f>
        <v>44136</v>
      </c>
      <c r="BP148" s="318" t="str">
        <f t="shared" ref="BP148:BP178" si="56">IFERROR(VLOOKUP($BO148,$CI$3:$CR$477,$BP$108,0),"")</f>
        <v>19h à 7h</v>
      </c>
      <c r="BQ148" s="313">
        <f>IF(BO176="",BO175+1,IF(BO177="",BO176+1,IF(BO178="",BO177+1,BO178+1)))</f>
        <v>44166</v>
      </c>
      <c r="BR148" s="318" t="str">
        <f t="shared" ref="BR148:BR178" si="57">IFERROR(VLOOKUP($BQ148,$CI$3:$CR$477,$BP$108,0),"")</f>
        <v>19h à 7h</v>
      </c>
      <c r="BS148" s="313">
        <f>IF(BQ176="",BQ175+1,IF(BQ177="",BQ176+1,IF(BQ178="",BQ177+1,BQ178+1)))</f>
        <v>44197</v>
      </c>
      <c r="BT148" s="318" t="str">
        <f t="shared" ref="BT148:BT178" si="58">IFERROR(VLOOKUP($BS148,$CI$3:$CR$477,$BP$108,0),"")</f>
        <v>OFF</v>
      </c>
      <c r="BU148" s="314">
        <f>IF(BS176="",BS175+1,IF(BS177="",BS176+1,IF(BS178="",BS177+1,BS178+1)))</f>
        <v>44228</v>
      </c>
      <c r="BV148" s="318" t="str">
        <f t="shared" ref="BV148:BV178" si="59">IFERROR(VLOOKUP($BU148,$CI$3:$CR$477,$BP$108,0),"")</f>
        <v>OFF</v>
      </c>
      <c r="BW148" s="313">
        <f>IF(BU176="",BU175+1,IF(BU177="",BU176+1,IF(BU178="",BU177+1,BU178+1)))</f>
        <v>44256</v>
      </c>
      <c r="BX148" s="318" t="str">
        <f t="shared" ref="BX148:BX178" si="60">IFERROR(VLOOKUP($BW148,$CI$3:$CR$477,$BP$108,0),"")</f>
        <v>OFF</v>
      </c>
      <c r="BY148" s="313">
        <f>IF(BW176="",BW175+1,IF(BW177="",BW176+1,IF(BW178="",BW177+1,BW178+1)))</f>
        <v>44287</v>
      </c>
      <c r="BZ148" s="318" t="str">
        <f t="shared" ref="BZ148:BZ178" si="61">IFERROR(VLOOKUP($BY148,$CI$3:$CR$477,$BP$108,0),"")</f>
        <v>7h à 19h</v>
      </c>
      <c r="CI148" s="176">
        <f t="shared" si="55"/>
        <v>44050</v>
      </c>
      <c r="CJ148" s="177">
        <f t="shared" si="54"/>
        <v>44050</v>
      </c>
      <c r="CK148" s="167" t="str">
        <f>IF($AM$21=$CE$25,$CF$25,IF($AM$21=$CE$26,$CF$26,IF($AM$21=$CE$27,$CF$27,IF($AM$21=$CE$28,$CF$28,""))))</f>
        <v>19h à 7h</v>
      </c>
      <c r="CL148" s="167" t="str">
        <f>IF($AM$22=$CE$25,$CF$25,IF($AM$22=$CE$26,$CF$26,IF($AM$22=$CE$27,$CF$27,IF($AM$22=$CE$28,$CF$28,""))))</f>
        <v>19h à 7h</v>
      </c>
      <c r="CM148" s="167" t="str">
        <f>IF($AM$24=$CE$25,$CF$25,IF($AM$24=$CE$26,$CF$26,IF($AM$24=$CE$27,$CF$27,IF($AM$24=$CE$28,$CF$28,""))))</f>
        <v>OFF</v>
      </c>
      <c r="CN148" s="167" t="str">
        <f>IF($AM$25=$CE$25,$CF$25,IF($AM$25=$CE$26,$CF$26,IF($AM$25=$CE$27,$CF$27,IF($AM$25=$CE$28,$CF$28,""))))</f>
        <v>OFF</v>
      </c>
      <c r="CO148" s="167" t="str">
        <f>IF($AM$27=$CE$25,$CF$25,IF($AM$27=$CE$26,$CF$26,IF($AM$27=$CE$27,$CF$27,IF($AM$27=$CE$28,$CF$28,""))))</f>
        <v>7h à 19h</v>
      </c>
      <c r="CP148" s="167" t="str">
        <f>IF($AM$28=$CE$25,$CF$25,IF($AM$28=$CE$26,$CF$26,IF($AM$28=$CE$27,$CF$27,IF($AM$28=$CE$28,$CF$28,""))))</f>
        <v>7h à 19h</v>
      </c>
      <c r="CQ148" s="167" t="str">
        <f>IF($AM$30=$CE$25,$CF$25,IF($AM$30=$CE$26,$CF$26,IF($AM$30=$CE$27,$CF$27,IF($AM$30=$CE$28,$CF$28,""))))</f>
        <v>OFF</v>
      </c>
      <c r="CR148" s="167" t="str">
        <f>IF($AM$31=$CE$25,$CF$25,IF($AM$31=$CE$26,$CF$26,IF($AM$31=$CE$27,$CF$27,IF($AM$31=$CE$28,$CF$28,""))))</f>
        <v>OFF</v>
      </c>
    </row>
    <row r="149" spans="67:96" ht="13.5" x14ac:dyDescent="0.15">
      <c r="BO149" s="312">
        <f>BO148+1</f>
        <v>44137</v>
      </c>
      <c r="BP149" s="318" t="str">
        <f t="shared" si="56"/>
        <v>19h à 7h</v>
      </c>
      <c r="BQ149" s="313">
        <f>BQ148+1</f>
        <v>44167</v>
      </c>
      <c r="BR149" s="318" t="str">
        <f t="shared" si="57"/>
        <v>19h à 7h</v>
      </c>
      <c r="BS149" s="313">
        <f>BS148+1</f>
        <v>44198</v>
      </c>
      <c r="BT149" s="318" t="str">
        <f t="shared" si="58"/>
        <v>OFF</v>
      </c>
      <c r="BU149" s="314">
        <f>BU148+1</f>
        <v>44229</v>
      </c>
      <c r="BV149" s="318" t="str">
        <f t="shared" si="59"/>
        <v>OFF</v>
      </c>
      <c r="BW149" s="313">
        <f>BW148+1</f>
        <v>44257</v>
      </c>
      <c r="BX149" s="318" t="str">
        <f t="shared" si="60"/>
        <v>OFF</v>
      </c>
      <c r="BY149" s="313">
        <f>BY148+1</f>
        <v>44288</v>
      </c>
      <c r="BZ149" s="318" t="str">
        <f t="shared" si="61"/>
        <v>7h à 19h</v>
      </c>
      <c r="CI149" s="176">
        <f t="shared" si="55"/>
        <v>44051</v>
      </c>
      <c r="CJ149" s="177">
        <f t="shared" si="54"/>
        <v>44051</v>
      </c>
      <c r="CK149" s="167" t="str">
        <f>IF($AN$21=$CE$25,$CF$25,IF($AN$21=$CE$26,$CF$26,IF($AN$21=$CE$27,$CF$27,IF($AN$21=$CE$28,$CF$28,""))))</f>
        <v>19h à 7h</v>
      </c>
      <c r="CL149" s="167" t="str">
        <f>IF($AN$22=$CE$25,$CF$25,IF($AN$22=$CE$26,$CF$26,IF($AN$22=$CE$27,$CF$27,IF($AN$22=$CE$28,$CF$28,""))))</f>
        <v>19h à 7h</v>
      </c>
      <c r="CM149" s="167" t="str">
        <f>IF($AN$24=$CE$25,$CF$25,IF($AN$24=$CE$26,$CF$26,IF($AN$24=$CE$27,$CF$27,IF($AN$24=$CE$28,$CF$28,""))))</f>
        <v>OFF</v>
      </c>
      <c r="CN149" s="167" t="str">
        <f>IF($AN$25=$CE$25,$CF$25,IF($AN$25=$CE$26,$CF$26,IF($AN$25=$CE$27,$CF$27,IF($AN$25=$CE$28,$CF$28,""))))</f>
        <v>OFF</v>
      </c>
      <c r="CO149" s="167" t="str">
        <f>IF($AN$27=$CE$25,$CF$25,IF($AN$27=$CE$26,$CF$26,IF($AN$27=$CE$27,$CF$27,IF($AN$27=$CE$28,$CF$28,""))))</f>
        <v>7h à 19h</v>
      </c>
      <c r="CP149" s="167" t="str">
        <f>IF($AN$28=$CE$25,$CF$25,IF($AN$28=$CE$26,$CF$26,IF($AN$28=$CE$27,$CF$27,IF($AN$28=$CE$28,$CF$28,""))))</f>
        <v>7h à 19h</v>
      </c>
      <c r="CQ149" s="167" t="str">
        <f>IF($AN$30=$CE$25,$CF$25,IF($AN$30=$CE$26,$CF$26,IF($AN$30=$CE$27,$CF$27,IF($AN$30=$CE$28,$CF$28,""))))</f>
        <v>OFF</v>
      </c>
      <c r="CR149" s="167" t="str">
        <f>IF($AN$31=$CE$25,$CF$25,IF($AN$31=$CE$26,$CF$26,IF($AN$31=$CE$27,$CF$27,IF($AN$31=$CE$28,$CF$28,""))))</f>
        <v>OFF</v>
      </c>
    </row>
    <row r="150" spans="67:96" ht="13.5" x14ac:dyDescent="0.15">
      <c r="BO150" s="312">
        <f t="shared" ref="BO150:BO174" si="62">BO149+1</f>
        <v>44138</v>
      </c>
      <c r="BP150" s="318" t="str">
        <f t="shared" si="56"/>
        <v>19h à 7h</v>
      </c>
      <c r="BQ150" s="313">
        <f t="shared" ref="BQ150:BQ175" si="63">BQ149+1</f>
        <v>44168</v>
      </c>
      <c r="BR150" s="318" t="str">
        <f t="shared" si="57"/>
        <v>OFF</v>
      </c>
      <c r="BS150" s="313">
        <f t="shared" ref="BS150:BS175" si="64">BS149+1</f>
        <v>44199</v>
      </c>
      <c r="BT150" s="318" t="str">
        <f t="shared" si="58"/>
        <v>OFF</v>
      </c>
      <c r="BU150" s="314">
        <f t="shared" ref="BU150:BU175" si="65">BU149+1</f>
        <v>44230</v>
      </c>
      <c r="BV150" s="318" t="str">
        <f t="shared" si="59"/>
        <v>OFF</v>
      </c>
      <c r="BW150" s="313">
        <f t="shared" ref="BW150:BW175" si="66">BW149+1</f>
        <v>44258</v>
      </c>
      <c r="BX150" s="318" t="str">
        <f t="shared" si="60"/>
        <v>OFF</v>
      </c>
      <c r="BY150" s="313">
        <f t="shared" ref="BY150:BY175" si="67">BY149+1</f>
        <v>44289</v>
      </c>
      <c r="BZ150" s="318" t="str">
        <f t="shared" si="61"/>
        <v>7h à 19h</v>
      </c>
      <c r="CI150" s="176">
        <f t="shared" si="55"/>
        <v>44052</v>
      </c>
      <c r="CJ150" s="177">
        <f t="shared" si="54"/>
        <v>44052</v>
      </c>
      <c r="CK150" s="167" t="str">
        <f>IF($AO$21=$CE$25,$CF$25,IF($AO$21=$CE$26,$CF$26,IF($AO$21=$CE$27,$CF$27,IF($AO$21=$CE$28,$CF$28,""))))</f>
        <v>19h à 7h</v>
      </c>
      <c r="CL150" s="167" t="str">
        <f>IF($AO$22=$CE$25,$CF$25,IF($AO$22=$CE$26,$CF$26,IF($AO$22=$CE$27,$CF$27,IF($AO$22=$CE$28,$CF$28,""))))</f>
        <v>19h à 7h</v>
      </c>
      <c r="CM150" s="167" t="str">
        <f>IF($AO$24=$CE$25,$CF$25,IF($AO$24=$CE$26,$CF$26,IF($AO$24=$CE$27,$CF$27,IF($AO$24=$CE$28,$CF$28,""))))</f>
        <v>OFF</v>
      </c>
      <c r="CN150" s="167" t="str">
        <f>IF($AO$25=$CE$25,$CF$25,IF($AO$25=$CE$26,$CF$26,IF($AO$25=$CE$27,$CF$27,IF($AO$25=$CE$28,$CF$28,""))))</f>
        <v>OFF</v>
      </c>
      <c r="CO150" s="167" t="str">
        <f>IF($AO$27=$CE$25,$CF$25,IF($AO$27=$CE$26,$CF$26,IF($AO$27=$CE$27,$CF$27,IF($AO$27=$CE$28,$CF$28,""))))</f>
        <v>7h à 19h</v>
      </c>
      <c r="CP150" s="167" t="str">
        <f>IF($AO$28=$CE$25,$CF$25,IF($AO$28=$CE$26,$CF$26,IF($AO$28=$CE$27,$CF$27,IF($AO$28=$CE$28,$CF$28,""))))</f>
        <v>7h à 19h</v>
      </c>
      <c r="CQ150" s="167" t="str">
        <f>IF($AO$30=$CE$25,$CF$25,IF($AO$30=$CE$26,$CF$26,IF($AO$30=$CE$27,$CF$27,IF($AO$30=$CE$28,$CF$28,""))))</f>
        <v>OFF</v>
      </c>
      <c r="CR150" s="167" t="str">
        <f>IF($AO$31=$CE$25,$CF$25,IF($AO$31=$CE$26,$CF$26,IF($AO$31=$CE$27,$CF$27,IF($AO$31=$CE$28,$CF$28,""))))</f>
        <v>OFF</v>
      </c>
    </row>
    <row r="151" spans="67:96" ht="13.5" x14ac:dyDescent="0.15">
      <c r="BO151" s="312">
        <f t="shared" si="62"/>
        <v>44139</v>
      </c>
      <c r="BP151" s="318" t="str">
        <f t="shared" si="56"/>
        <v>19h à 7h</v>
      </c>
      <c r="BQ151" s="313">
        <f t="shared" si="63"/>
        <v>44169</v>
      </c>
      <c r="BR151" s="318" t="str">
        <f t="shared" si="57"/>
        <v>OFF</v>
      </c>
      <c r="BS151" s="313">
        <f t="shared" si="64"/>
        <v>44200</v>
      </c>
      <c r="BT151" s="318" t="str">
        <f t="shared" si="58"/>
        <v>OFF</v>
      </c>
      <c r="BU151" s="314">
        <f t="shared" si="65"/>
        <v>44231</v>
      </c>
      <c r="BV151" s="318" t="str">
        <f t="shared" si="59"/>
        <v>7h à 19h</v>
      </c>
      <c r="BW151" s="313">
        <f t="shared" si="66"/>
        <v>44259</v>
      </c>
      <c r="BX151" s="318" t="str">
        <f t="shared" si="60"/>
        <v>7h à 19h</v>
      </c>
      <c r="BY151" s="313">
        <f t="shared" si="67"/>
        <v>44290</v>
      </c>
      <c r="BZ151" s="318" t="str">
        <f t="shared" si="61"/>
        <v>7h à 19h</v>
      </c>
      <c r="CI151" s="176">
        <f t="shared" si="55"/>
        <v>44053</v>
      </c>
      <c r="CJ151" s="177">
        <f t="shared" si="54"/>
        <v>44053</v>
      </c>
      <c r="CK151" s="167" t="str">
        <f>IF($AP$21=$CE$25,$CF$25,IF($AP$21=$CE$26,$CF$26,IF($AP$21=$CE$27,$CF$27,IF($AP$21=$CE$28,$CF$28,""))))</f>
        <v>19h à 7h</v>
      </c>
      <c r="CL151" s="167" t="str">
        <f>IF($AP$22=$CE$25,$CF$25,IF($AP$22=$CE$26,$CF$26,IF($AP$22=$CE$27,$CF$27,IF($AP$22=$CE$28,$CF$28,""))))</f>
        <v>19h à 7h</v>
      </c>
      <c r="CM151" s="167" t="str">
        <f>IF($AP$24=$CE$25,$CF$25,IF($AP$24=$CE$26,$CF$26,IF($AP$24=$CE$27,$CF$27,IF($AP$24=$CE$28,$CF$28,""))))</f>
        <v>OFF</v>
      </c>
      <c r="CN151" s="167" t="str">
        <f>IF($AP$25=$CE$25,$CF$25,IF($AP$25=$CE$26,$CF$26,IF($AP$25=$CE$27,$CF$27,IF($AP$25=$CE$28,$CF$28,""))))</f>
        <v>OFF</v>
      </c>
      <c r="CO151" s="167" t="str">
        <f>IF($AP$27=$CE$25,$CF$25,IF($AP$27=$CE$26,$CF$26,IF($AP$27=$CE$27,$CF$27,IF($AP$27=$CE$28,$CF$28,""))))</f>
        <v>7h à 19h</v>
      </c>
      <c r="CP151" s="167" t="str">
        <f>IF($AP$28=$CE$25,$CF$25,IF($AP$28=$CE$26,$CF$26,IF($AP$28=$CE$27,$CF$27,IF($AP$28=$CE$28,$CF$28,""))))</f>
        <v>7h à 19h</v>
      </c>
      <c r="CQ151" s="167" t="str">
        <f>IF($AP$30=$CE$25,$CF$25,IF($AP$30=$CE$26,$CF$26,IF($AP$30=$CE$27,$CF$27,IF($AP$30=$CE$28,$CF$28,""))))</f>
        <v>OFF</v>
      </c>
      <c r="CR151" s="167" t="str">
        <f>IF($AP$31=$CE$25,$CF$25,IF($AP$31=$CE$26,$CF$26,IF($AP$31=$CE$27,$CF$27,IF($AP$31=$CE$28,$CF$28,""))))</f>
        <v>OFF</v>
      </c>
    </row>
    <row r="152" spans="67:96" ht="13.5" x14ac:dyDescent="0.15">
      <c r="BO152" s="312">
        <f t="shared" si="62"/>
        <v>44140</v>
      </c>
      <c r="BP152" s="318" t="str">
        <f t="shared" si="56"/>
        <v>OFF</v>
      </c>
      <c r="BQ152" s="313">
        <f t="shared" si="63"/>
        <v>44170</v>
      </c>
      <c r="BR152" s="318" t="str">
        <f t="shared" si="57"/>
        <v>OFF</v>
      </c>
      <c r="BS152" s="313">
        <f t="shared" si="64"/>
        <v>44201</v>
      </c>
      <c r="BT152" s="318" t="str">
        <f t="shared" si="58"/>
        <v>OFF</v>
      </c>
      <c r="BU152" s="314">
        <f t="shared" si="65"/>
        <v>44232</v>
      </c>
      <c r="BV152" s="318" t="str">
        <f t="shared" si="59"/>
        <v>7h à 19h</v>
      </c>
      <c r="BW152" s="313">
        <f t="shared" si="66"/>
        <v>44260</v>
      </c>
      <c r="BX152" s="318" t="str">
        <f t="shared" si="60"/>
        <v>7h à 19h</v>
      </c>
      <c r="BY152" s="313">
        <f t="shared" si="67"/>
        <v>44291</v>
      </c>
      <c r="BZ152" s="318" t="str">
        <f t="shared" si="61"/>
        <v>7h à 19h</v>
      </c>
      <c r="CI152" s="176">
        <f t="shared" si="55"/>
        <v>44054</v>
      </c>
      <c r="CJ152" s="177">
        <f t="shared" si="54"/>
        <v>44054</v>
      </c>
      <c r="CK152" s="167" t="str">
        <f>IF($AQ$21=$CE$25,$CF$25,IF($AQ$21=$CE$26,$CF$26,IF($AQ$21=$CE$27,$CF$27,IF($AQ$21=$CE$28,$CF$28,""))))</f>
        <v>19h à 7h</v>
      </c>
      <c r="CL152" s="167" t="str">
        <f>IF($AQ$22=$CE$25,$CF$25,IF($AQ$22=$CE$26,$CF$26,IF($AQ$22=$CE$27,$CF$27,IF($AQ$22=$CE$28,$CF$28,""))))</f>
        <v>19h à 7h</v>
      </c>
      <c r="CM152" s="167" t="str">
        <f>IF($AQ$24=$CE$25,$CF$25,IF($AQ$24=$CE$26,$CF$26,IF($AQ$24=$CE$27,$CF$27,IF($AQ$24=$CE$28,$CF$28,""))))</f>
        <v>OFF</v>
      </c>
      <c r="CN152" s="167" t="str">
        <f>IF($AQ$25=$CE$25,$CF$25,IF($AQ$25=$CE$26,$CF$26,IF($AQ$25=$CE$27,$CF$27,IF($AQ$25=$CE$28,$CF$28,""))))</f>
        <v>OFF</v>
      </c>
      <c r="CO152" s="167" t="str">
        <f>IF($AQ$27=$CE$25,$CF$25,IF($AQ$27=$CE$26,$CF$26,IF($AQ$27=$CE$27,$CF$27,IF($AQ$27=$CE$28,$CF$28,""))))</f>
        <v>7h à 15h</v>
      </c>
      <c r="CP152" s="167" t="str">
        <f>IF($AQ$28=$CE$25,$CF$25,IF($AQ$28=$CE$26,$CF$26,IF($AQ$28=$CE$27,$CF$27,IF($AQ$28=$CE$28,$CF$28,""))))</f>
        <v>7h à 19h</v>
      </c>
      <c r="CQ152" s="167" t="str">
        <f>IF($AQ$30=$CE$25,$CF$25,IF($AQ$30=$CE$26,$CF$26,IF($AQ$30=$CE$27,$CF$27,IF($AQ$30=$CE$28,$CF$28,""))))</f>
        <v>OFF</v>
      </c>
      <c r="CR152" s="167" t="str">
        <f>IF($AQ$31=$CE$25,$CF$25,IF($AQ$31=$CE$26,$CF$26,IF($AQ$31=$CE$27,$CF$27,IF($AQ$31=$CE$28,$CF$28,""))))</f>
        <v>OFF</v>
      </c>
    </row>
    <row r="153" spans="67:96" ht="13.5" x14ac:dyDescent="0.15">
      <c r="BO153" s="312">
        <f t="shared" si="62"/>
        <v>44141</v>
      </c>
      <c r="BP153" s="318" t="str">
        <f t="shared" si="56"/>
        <v>OFF</v>
      </c>
      <c r="BQ153" s="313">
        <f t="shared" si="63"/>
        <v>44171</v>
      </c>
      <c r="BR153" s="318" t="str">
        <f t="shared" si="57"/>
        <v>OFF</v>
      </c>
      <c r="BS153" s="313">
        <f t="shared" si="64"/>
        <v>44202</v>
      </c>
      <c r="BT153" s="318" t="str">
        <f t="shared" si="58"/>
        <v>OFF</v>
      </c>
      <c r="BU153" s="314">
        <f t="shared" si="65"/>
        <v>44233</v>
      </c>
      <c r="BV153" s="318" t="str">
        <f t="shared" si="59"/>
        <v>7h à 19h</v>
      </c>
      <c r="BW153" s="313">
        <f t="shared" si="66"/>
        <v>44261</v>
      </c>
      <c r="BX153" s="318" t="str">
        <f t="shared" si="60"/>
        <v>7h à 19h</v>
      </c>
      <c r="BY153" s="313">
        <f t="shared" si="67"/>
        <v>44292</v>
      </c>
      <c r="BZ153" s="318" t="str">
        <f t="shared" si="61"/>
        <v>7h à 19h</v>
      </c>
      <c r="CI153" s="176">
        <f t="shared" si="55"/>
        <v>44055</v>
      </c>
      <c r="CJ153" s="177">
        <f t="shared" si="54"/>
        <v>44055</v>
      </c>
      <c r="CK153" s="167" t="str">
        <f>IF($AR$21=$CE$25,$CF$25,IF($AR$21=$CE$26,$CF$26,IF($AR$21=$CE$27,$CF$27,IF($AR$21=$CE$28,$CF$28,""))))</f>
        <v>19h à 7h</v>
      </c>
      <c r="CL153" s="167" t="str">
        <f>IF($AR$22=$CE$25,$CF$25,IF($AR$22=$CE$26,$CF$26,IF($AR$22=$CE$27,$CF$27,IF($AR$22=$CE$28,$CF$28,""))))</f>
        <v>19h à 7h</v>
      </c>
      <c r="CM153" s="167" t="str">
        <f>IF($AR$24=$CE$25,$CF$25,IF($AR$24=$CE$26,$CF$26,IF($AR$24=$CE$27,$CF$27,IF($AR$24=$CE$28,$CF$28,""))))</f>
        <v>OFF</v>
      </c>
      <c r="CN153" s="167" t="str">
        <f>IF($AR$25=$CE$25,$CF$25,IF($AR$25=$CE$26,$CF$26,IF($AR$25=$CE$27,$CF$27,IF($AR$25=$CE$28,$CF$28,""))))</f>
        <v>OFF</v>
      </c>
      <c r="CO153" s="167" t="str">
        <f>IF($AR$27=$CE$25,$CF$25,IF($AR$27=$CE$26,$CF$26,IF($AR$27=$CE$27,$CF$27,IF($AR$27=$CE$28,$CF$28,""))))</f>
        <v>OFF</v>
      </c>
      <c r="CP153" s="167" t="str">
        <f>IF($AR$28=$CE$25,$CF$25,IF($AR$28=$CE$26,$CF$26,IF($AR$28=$CE$27,$CF$27,IF($AR$28=$CE$28,$CF$28,""))))</f>
        <v>7h à 19h</v>
      </c>
      <c r="CQ153" s="167" t="str">
        <f>IF($AR$30=$CE$25,$CF$25,IF($AR$30=$CE$26,$CF$26,IF($AR$30=$CE$27,$CF$27,IF($AR$30=$CE$28,$CF$28,""))))</f>
        <v>OFF</v>
      </c>
      <c r="CR153" s="167" t="str">
        <f>IF($AR$31=$CE$25,$CF$25,IF($AR$31=$CE$26,$CF$26,IF($AR$31=$CE$27,$CF$27,IF($AR$31=$CE$28,$CF$28,""))))</f>
        <v>OFF</v>
      </c>
    </row>
    <row r="154" spans="67:96" ht="13.5" x14ac:dyDescent="0.15">
      <c r="BO154" s="312">
        <f t="shared" si="62"/>
        <v>44142</v>
      </c>
      <c r="BP154" s="318" t="str">
        <f t="shared" si="56"/>
        <v>OFF</v>
      </c>
      <c r="BQ154" s="313">
        <f t="shared" si="63"/>
        <v>44172</v>
      </c>
      <c r="BR154" s="318" t="str">
        <f t="shared" si="57"/>
        <v>OFF</v>
      </c>
      <c r="BS154" s="313">
        <f t="shared" si="64"/>
        <v>44203</v>
      </c>
      <c r="BT154" s="318" t="str">
        <f t="shared" si="58"/>
        <v>7h à 19h</v>
      </c>
      <c r="BU154" s="314">
        <f t="shared" si="65"/>
        <v>44234</v>
      </c>
      <c r="BV154" s="318" t="str">
        <f t="shared" si="59"/>
        <v>7h à 19h</v>
      </c>
      <c r="BW154" s="313">
        <f t="shared" si="66"/>
        <v>44262</v>
      </c>
      <c r="BX154" s="318" t="str">
        <f t="shared" si="60"/>
        <v>7h à 19h</v>
      </c>
      <c r="BY154" s="313">
        <f t="shared" si="67"/>
        <v>44293</v>
      </c>
      <c r="BZ154" s="318" t="str">
        <f t="shared" si="61"/>
        <v>7h à 19h</v>
      </c>
      <c r="CI154" s="176">
        <f t="shared" si="55"/>
        <v>44056</v>
      </c>
      <c r="CJ154" s="177">
        <f t="shared" si="54"/>
        <v>44056</v>
      </c>
      <c r="CK154" s="167" t="str">
        <f>IF($AS$21=$CE$25,$CF$25,IF($AS$21=$CE$26,$CF$26,IF($AS$21=$CE$27,$CF$27,IF($AS$21=$CE$28,$CF$28,""))))</f>
        <v>OFF</v>
      </c>
      <c r="CL154" s="167" t="str">
        <f>IF($AS$22=$CE$25,$CF$25,IF($AS$22=$CE$26,$CF$26,IF($AS$22=$CE$27,$CF$27,IF($AS$22=$CE$28,$CF$28,""))))</f>
        <v>OFF</v>
      </c>
      <c r="CM154" s="167" t="str">
        <f>IF($AS$24=$CE$25,$CF$25,IF($AS$24=$CE$26,$CF$26,IF($AS$24=$CE$27,$CF$27,IF($AS$24=$CE$28,$CF$28,""))))</f>
        <v>7h à 19h</v>
      </c>
      <c r="CN154" s="167" t="str">
        <f>IF($AS$25=$CE$25,$CF$25,IF($AS$25=$CE$26,$CF$26,IF($AS$25=$CE$27,$CF$27,IF($AS$25=$CE$28,$CF$28,""))))</f>
        <v>7h à 19h</v>
      </c>
      <c r="CO154" s="167" t="str">
        <f>IF($AS$27=$CE$25,$CF$25,IF($AS$27=$CE$26,$CF$26,IF($AS$27=$CE$27,$CF$27,IF($AS$27=$CE$28,$CF$28,""))))</f>
        <v>OFF</v>
      </c>
      <c r="CP154" s="167" t="str">
        <f>IF($AS$28=$CE$25,$CF$25,IF($AS$28=$CE$26,$CF$26,IF($AS$28=$CE$27,$CF$27,IF($AS$28=$CE$28,$CF$28,""))))</f>
        <v>OFF</v>
      </c>
      <c r="CQ154" s="167" t="str">
        <f>IF($AS$30=$CE$25,$CF$25,IF($AS$30=$CE$26,$CF$26,IF($AS$30=$CE$27,$CF$27,IF($AS$30=$CE$28,$CF$28,""))))</f>
        <v>19h à 7h</v>
      </c>
      <c r="CR154" s="167" t="str">
        <f>IF($AS$31=$CE$25,$CF$25,IF($AS$31=$CE$26,$CF$26,IF($AS$31=$CE$27,$CF$27,IF($AS$31=$CE$28,$CF$28,""))))</f>
        <v>19h à 7h</v>
      </c>
    </row>
    <row r="155" spans="67:96" ht="13.5" x14ac:dyDescent="0.15">
      <c r="BO155" s="312">
        <f t="shared" si="62"/>
        <v>44143</v>
      </c>
      <c r="BP155" s="318" t="str">
        <f t="shared" si="56"/>
        <v>OFF</v>
      </c>
      <c r="BQ155" s="313">
        <f t="shared" si="63"/>
        <v>44173</v>
      </c>
      <c r="BR155" s="318" t="str">
        <f t="shared" si="57"/>
        <v>OFF</v>
      </c>
      <c r="BS155" s="313">
        <f t="shared" si="64"/>
        <v>44204</v>
      </c>
      <c r="BT155" s="318" t="str">
        <f t="shared" si="58"/>
        <v>7h à 19h</v>
      </c>
      <c r="BU155" s="314">
        <f t="shared" si="65"/>
        <v>44235</v>
      </c>
      <c r="BV155" s="318" t="str">
        <f t="shared" si="59"/>
        <v>7h à 19h</v>
      </c>
      <c r="BW155" s="313">
        <f t="shared" si="66"/>
        <v>44263</v>
      </c>
      <c r="BX155" s="318" t="str">
        <f t="shared" si="60"/>
        <v>7h à 19h</v>
      </c>
      <c r="BY155" s="313">
        <f t="shared" si="67"/>
        <v>44294</v>
      </c>
      <c r="BZ155" s="318" t="str">
        <f t="shared" si="61"/>
        <v>OFF</v>
      </c>
      <c r="CI155" s="176">
        <f t="shared" si="55"/>
        <v>44057</v>
      </c>
      <c r="CJ155" s="177">
        <f t="shared" si="54"/>
        <v>44057</v>
      </c>
      <c r="CK155" s="167" t="str">
        <f>IF($AT$21=$CE$25,$CF$25,IF($AT$21=$CE$26,$CF$26,IF($AT$21=$CE$27,$CF$27,IF($AT$21=$CE$28,$CF$28,""))))</f>
        <v>OFF</v>
      </c>
      <c r="CL155" s="167" t="str">
        <f>IF($AT$22=$CE$25,$CF$25,IF($AT$22=$CE$26,$CF$26,IF($AT$22=$CE$27,$CF$27,IF($AT$22=$CE$28,$CF$28,""))))</f>
        <v>OFF</v>
      </c>
      <c r="CM155" s="167" t="str">
        <f>IF($AT$24=$CE$25,$CF$25,IF($AT$24=$CE$26,$CF$26,IF($AT$24=$CE$27,$CF$27,IF($AT$24=$CE$28,$CF$28,""))))</f>
        <v>7h à 19h</v>
      </c>
      <c r="CN155" s="167" t="str">
        <f>IF($AT$25=$CE$25,$CF$25,IF($AT$25=$CE$26,$CF$26,IF($AT$25=$CE$27,$CF$27,IF($AT$25=$CE$28,$CF$28,""))))</f>
        <v>7h à 19h</v>
      </c>
      <c r="CO155" s="167" t="str">
        <f>IF($AT$27=$CE$25,$CF$25,IF($AT$27=$CE$26,$CF$26,IF($AT$27=$CE$27,$CF$27,IF($AT$27=$CE$28,$CF$28,""))))</f>
        <v>OFF</v>
      </c>
      <c r="CP155" s="167" t="str">
        <f>IF($AT$28=$CE$25,$CF$25,IF($AT$28=$CE$26,$CF$26,IF($AT$28=$CE$27,$CF$27,IF($AT$28=$CE$28,$CF$28,""))))</f>
        <v>OFF</v>
      </c>
      <c r="CQ155" s="167" t="str">
        <f>IF($AT$30=$CE$25,$CF$25,IF($AT$30=$CE$26,$CF$26,IF($AT$30=$CE$27,$CF$27,IF($AT$30=$CE$28,$CF$28,""))))</f>
        <v>19h à 7h</v>
      </c>
      <c r="CR155" s="167" t="str">
        <f>IF($AT$31=$CE$25,$CF$25,IF($AT$31=$CE$26,$CF$26,IF($AT$31=$CE$27,$CF$27,IF($AT$31=$CE$28,$CF$28,""))))</f>
        <v>19h à 7h</v>
      </c>
    </row>
    <row r="156" spans="67:96" ht="13.5" x14ac:dyDescent="0.15">
      <c r="BO156" s="312">
        <f t="shared" si="62"/>
        <v>44144</v>
      </c>
      <c r="BP156" s="318" t="str">
        <f t="shared" si="56"/>
        <v>OFF</v>
      </c>
      <c r="BQ156" s="313">
        <f t="shared" si="63"/>
        <v>44174</v>
      </c>
      <c r="BR156" s="318" t="str">
        <f t="shared" si="57"/>
        <v>OFF</v>
      </c>
      <c r="BS156" s="313">
        <f t="shared" si="64"/>
        <v>44205</v>
      </c>
      <c r="BT156" s="318" t="str">
        <f t="shared" si="58"/>
        <v>7h à 19h</v>
      </c>
      <c r="BU156" s="314">
        <f t="shared" si="65"/>
        <v>44236</v>
      </c>
      <c r="BV156" s="318" t="str">
        <f t="shared" si="59"/>
        <v>7h à 19h</v>
      </c>
      <c r="BW156" s="313">
        <f t="shared" si="66"/>
        <v>44264</v>
      </c>
      <c r="BX156" s="318" t="str">
        <f t="shared" si="60"/>
        <v>7h à 15h</v>
      </c>
      <c r="BY156" s="313">
        <f t="shared" si="67"/>
        <v>44295</v>
      </c>
      <c r="BZ156" s="318" t="str">
        <f t="shared" si="61"/>
        <v>OFF</v>
      </c>
      <c r="CI156" s="176">
        <f t="shared" si="55"/>
        <v>44058</v>
      </c>
      <c r="CJ156" s="177">
        <f t="shared" si="54"/>
        <v>44058</v>
      </c>
      <c r="CK156" s="167" t="str">
        <f>IF($AU$21=$CE$25,$CF$25,IF($AU$21=$CE$26,$CF$26,IF($AU$21=$CE$27,$CF$27,IF($AU$21=$CE$28,$CF$28,""))))</f>
        <v>OFF</v>
      </c>
      <c r="CL156" s="167" t="str">
        <f>IF($AU$22=$CE$25,$CF$25,IF($AU$22=$CE$26,$CF$26,IF($AU$22=$CE$27,$CF$27,IF($AU$22=$CE$28,$CF$28,""))))</f>
        <v>OFF</v>
      </c>
      <c r="CM156" s="167" t="str">
        <f>IF($AU$24=$CE$25,$CF$25,IF($AU$24=$CE$26,$CF$26,IF($AU$24=$CE$27,$CF$27,IF($AU$24=$CE$28,$CF$28,""))))</f>
        <v>7h à 19h</v>
      </c>
      <c r="CN156" s="167" t="str">
        <f>IF($AU$25=$CE$25,$CF$25,IF($AU$25=$CE$26,$CF$26,IF($AU$25=$CE$27,$CF$27,IF($AU$25=$CE$28,$CF$28,""))))</f>
        <v>7h à 19h</v>
      </c>
      <c r="CO156" s="167" t="str">
        <f>IF($AU$27=$CE$25,$CF$25,IF($AU$27=$CE$26,$CF$26,IF($AU$27=$CE$27,$CF$27,IF($AU$27=$CE$28,$CF$28,""))))</f>
        <v>OFF</v>
      </c>
      <c r="CP156" s="167" t="str">
        <f>IF($AU$28=$CE$25,$CF$25,IF($AU$28=$CE$26,$CF$26,IF($AU$28=$CE$27,$CF$27,IF($AU$28=$CE$28,$CF$28,""))))</f>
        <v>OFF</v>
      </c>
      <c r="CQ156" s="167" t="str">
        <f>IF($AU$30=$CE$25,$CF$25,IF($AU$30=$CE$26,$CF$26,IF($AU$30=$CE$27,$CF$27,IF($AU$30=$CE$28,$CF$28,""))))</f>
        <v>19h à 7h</v>
      </c>
      <c r="CR156" s="167" t="str">
        <f>IF($AU$31=$CE$25,$CF$25,IF($AU$31=$CE$26,$CF$26,IF($AU$31=$CE$27,$CF$27,IF($AU$31=$CE$28,$CF$28,""))))</f>
        <v>19h à 7h</v>
      </c>
    </row>
    <row r="157" spans="67:96" ht="13.5" x14ac:dyDescent="0.15">
      <c r="BO157" s="312">
        <f t="shared" si="62"/>
        <v>44145</v>
      </c>
      <c r="BP157" s="318" t="str">
        <f t="shared" si="56"/>
        <v>OFF</v>
      </c>
      <c r="BQ157" s="313">
        <f t="shared" si="63"/>
        <v>44175</v>
      </c>
      <c r="BR157" s="318" t="str">
        <f t="shared" si="57"/>
        <v>7h à 19h</v>
      </c>
      <c r="BS157" s="313">
        <f t="shared" si="64"/>
        <v>44206</v>
      </c>
      <c r="BT157" s="318" t="str">
        <f t="shared" si="58"/>
        <v>7h à 19h</v>
      </c>
      <c r="BU157" s="314">
        <f t="shared" si="65"/>
        <v>44237</v>
      </c>
      <c r="BV157" s="318" t="str">
        <f t="shared" si="59"/>
        <v>7h à 19h</v>
      </c>
      <c r="BW157" s="313">
        <f t="shared" si="66"/>
        <v>44265</v>
      </c>
      <c r="BX157" s="318" t="str">
        <f t="shared" si="60"/>
        <v>OFF</v>
      </c>
      <c r="BY157" s="313">
        <f t="shared" si="67"/>
        <v>44296</v>
      </c>
      <c r="BZ157" s="318" t="str">
        <f t="shared" si="61"/>
        <v>OFF</v>
      </c>
      <c r="CI157" s="176">
        <f t="shared" si="55"/>
        <v>44059</v>
      </c>
      <c r="CJ157" s="177">
        <f t="shared" si="54"/>
        <v>44059</v>
      </c>
      <c r="CK157" s="167" t="str">
        <f>IF($AV$21=$CE$25,$CF$25,IF($AV$21=$CE$26,$CF$26,IF($AV$21=$CE$27,$CF$27,IF($AV$21=$CE$28,$CF$28,""))))</f>
        <v>OFF</v>
      </c>
      <c r="CL157" s="167" t="str">
        <f>IF($AV$22=$CE$25,$CF$25,IF($AV$22=$CE$26,$CF$26,IF($AV$22=$CE$27,$CF$27,IF($AV$22=$CE$28,$CF$28,""))))</f>
        <v>OFF</v>
      </c>
      <c r="CM157" s="167" t="str">
        <f>IF($AV$24=$CE$25,$CF$25,IF($AV$24=$CE$26,$CF$26,IF($AV$24=$CE$27,$CF$27,IF($AV$24=$CE$28,$CF$28,""))))</f>
        <v>7h à 19h</v>
      </c>
      <c r="CN157" s="167" t="str">
        <f>IF($AV$25=$CE$25,$CF$25,IF($AV$25=$CE$26,$CF$26,IF($AV$25=$CE$27,$CF$27,IF($AV$25=$CE$28,$CF$28,""))))</f>
        <v>7h à 19h</v>
      </c>
      <c r="CO157" s="167" t="str">
        <f>IF($AV$27=$CE$25,$CF$25,IF($AV$27=$CE$26,$CF$26,IF($AV$27=$CE$27,$CF$27,IF($AV$27=$CE$28,$CF$28,""))))</f>
        <v>OFF</v>
      </c>
      <c r="CP157" s="167" t="str">
        <f>IF($AV$28=$CE$25,$CF$25,IF($AV$28=$CE$26,$CF$26,IF($AV$28=$CE$27,$CF$27,IF($AV$28=$CE$28,$CF$28,""))))</f>
        <v>OFF</v>
      </c>
      <c r="CQ157" s="167" t="str">
        <f>IF($AV$30=$CE$25,$CF$25,IF($AV$30=$CE$26,$CF$26,IF($AV$30=$CE$27,$CF$27,IF($AV$30=$CE$28,$CF$28,""))))</f>
        <v>19h à 7h</v>
      </c>
      <c r="CR157" s="167" t="str">
        <f>IF($AV$31=$CE$25,$CF$25,IF($AV$31=$CE$26,$CF$26,IF($AV$31=$CE$27,$CF$27,IF($AV$31=$CE$28,$CF$28,""))))</f>
        <v>19h à 7h</v>
      </c>
    </row>
    <row r="158" spans="67:96" ht="13.5" x14ac:dyDescent="0.15">
      <c r="BO158" s="312">
        <f t="shared" si="62"/>
        <v>44146</v>
      </c>
      <c r="BP158" s="318" t="str">
        <f t="shared" si="56"/>
        <v>OFF</v>
      </c>
      <c r="BQ158" s="313">
        <f t="shared" si="63"/>
        <v>44176</v>
      </c>
      <c r="BR158" s="318" t="str">
        <f t="shared" si="57"/>
        <v>7h à 19h</v>
      </c>
      <c r="BS158" s="313">
        <f t="shared" si="64"/>
        <v>44207</v>
      </c>
      <c r="BT158" s="318" t="str">
        <f t="shared" si="58"/>
        <v>7h à 19h</v>
      </c>
      <c r="BU158" s="314">
        <f t="shared" si="65"/>
        <v>44238</v>
      </c>
      <c r="BV158" s="318" t="str">
        <f t="shared" si="59"/>
        <v>OFF</v>
      </c>
      <c r="BW158" s="313">
        <f t="shared" si="66"/>
        <v>44266</v>
      </c>
      <c r="BX158" s="318" t="str">
        <f t="shared" si="60"/>
        <v>OFF</v>
      </c>
      <c r="BY158" s="313">
        <f t="shared" si="67"/>
        <v>44297</v>
      </c>
      <c r="BZ158" s="318" t="str">
        <f t="shared" si="61"/>
        <v>OFF</v>
      </c>
      <c r="CI158" s="176">
        <f t="shared" si="55"/>
        <v>44060</v>
      </c>
      <c r="CJ158" s="177">
        <f t="shared" si="54"/>
        <v>44060</v>
      </c>
      <c r="CK158" s="167" t="str">
        <f>IF($AW$21=$CE$25,$CF$25,IF($AW$21=$CE$26,$CF$26,IF($AW$21=$CE$27,$CF$27,IF($AW$21=$CE$28,$CF$28,""))))</f>
        <v>OFF</v>
      </c>
      <c r="CL158" s="167" t="str">
        <f>IF($AW$22=$CE$25,$CF$25,IF($AW$22=$CE$26,$CF$26,IF($AW$22=$CE$27,$CF$27,IF($AW$22=$CE$28,$CF$28,""))))</f>
        <v>OFF</v>
      </c>
      <c r="CM158" s="167" t="str">
        <f>IF($AW$24=$CE$25,$CF$25,IF($AW$24=$CE$26,$CF$26,IF($AW$24=$CE$27,$CF$27,IF($AW$24=$CE$28,$CF$28,""))))</f>
        <v>7h à 19h</v>
      </c>
      <c r="CN158" s="167" t="str">
        <f>IF($AW$25=$CE$25,$CF$25,IF($AW$25=$CE$26,$CF$26,IF($AW$25=$CE$27,$CF$27,IF($AW$25=$CE$28,$CF$28,""))))</f>
        <v>7h à 19h</v>
      </c>
      <c r="CO158" s="167" t="str">
        <f>IF($AW$27=$CE$25,$CF$25,IF($AW$27=$CE$26,$CF$26,IF($AW$27=$CE$27,$CF$27,IF($AW$27=$CE$28,$CF$28,""))))</f>
        <v>OFF</v>
      </c>
      <c r="CP158" s="167" t="str">
        <f>IF($AW$28=$CE$25,$CF$25,IF($AW$28=$CE$26,$CF$26,IF($AW$28=$CE$27,$CF$27,IF($AW$28=$CE$28,$CF$28,""))))</f>
        <v>OFF</v>
      </c>
      <c r="CQ158" s="167" t="str">
        <f>IF($AW$30=$CE$25,$CF$25,IF($AW$30=$CE$26,$CF$26,IF($AW$30=$CE$27,$CF$27,IF($AW$30=$CE$28,$CF$28,""))))</f>
        <v>19h à 7h</v>
      </c>
      <c r="CR158" s="167" t="str">
        <f>IF($AW$31=$CE$25,$CF$25,IF($AW$31=$CE$26,$CF$26,IF($AW$31=$CE$27,$CF$27,IF($AW$31=$CE$28,$CF$28,""))))</f>
        <v>19h à 7h</v>
      </c>
    </row>
    <row r="159" spans="67:96" ht="13.5" x14ac:dyDescent="0.15">
      <c r="BO159" s="312">
        <f t="shared" si="62"/>
        <v>44147</v>
      </c>
      <c r="BP159" s="318" t="str">
        <f t="shared" si="56"/>
        <v>7h à 19h</v>
      </c>
      <c r="BQ159" s="313">
        <f t="shared" si="63"/>
        <v>44177</v>
      </c>
      <c r="BR159" s="318" t="str">
        <f t="shared" si="57"/>
        <v>7h à 19h</v>
      </c>
      <c r="BS159" s="313">
        <f t="shared" si="64"/>
        <v>44208</v>
      </c>
      <c r="BT159" s="318" t="str">
        <f t="shared" si="58"/>
        <v>7h à 15h</v>
      </c>
      <c r="BU159" s="314">
        <f t="shared" si="65"/>
        <v>44239</v>
      </c>
      <c r="BV159" s="318" t="str">
        <f t="shared" si="59"/>
        <v>OFF</v>
      </c>
      <c r="BW159" s="313">
        <f t="shared" si="66"/>
        <v>44267</v>
      </c>
      <c r="BX159" s="318" t="str">
        <f t="shared" si="60"/>
        <v>OFF</v>
      </c>
      <c r="BY159" s="313">
        <f t="shared" si="67"/>
        <v>44298</v>
      </c>
      <c r="BZ159" s="318" t="str">
        <f t="shared" si="61"/>
        <v>OFF</v>
      </c>
      <c r="CI159" s="176">
        <f t="shared" si="55"/>
        <v>44061</v>
      </c>
      <c r="CJ159" s="177">
        <f t="shared" si="54"/>
        <v>44061</v>
      </c>
      <c r="CK159" s="167" t="str">
        <f>IF($AX$21=$CE$25,$CF$25,IF($AX$21=$CE$26,$CF$26,IF($AX$21=$CE$27,$CF$27,IF($AX$21=$CE$28,$CF$28,""))))</f>
        <v>OFF</v>
      </c>
      <c r="CL159" s="167" t="str">
        <f>IF($AX$22=$CE$25,$CF$25,IF($AX$22=$CE$26,$CF$26,IF($AX$22=$CE$27,$CF$27,IF($AX$22=$CE$28,$CF$28,""))))</f>
        <v>OFF</v>
      </c>
      <c r="CM159" s="167" t="str">
        <f>IF($AX$24=$CE$25,$CF$25,IF($AX$24=$CE$26,$CF$26,IF($AX$24=$CE$27,$CF$27,IF($AX$24=$CE$28,$CF$28,""))))</f>
        <v>7h à 15h</v>
      </c>
      <c r="CN159" s="167" t="str">
        <f>IF($AX$25=$CE$25,$CF$25,IF($AX$25=$CE$26,$CF$26,IF($AX$25=$CE$27,$CF$27,IF($AX$25=$CE$28,$CF$28,""))))</f>
        <v>7h à 19h</v>
      </c>
      <c r="CO159" s="167" t="str">
        <f>IF($AX$27=$CE$25,$CF$25,IF($AX$27=$CE$26,$CF$26,IF($AX$27=$CE$27,$CF$27,IF($AX$27=$CE$28,$CF$28,""))))</f>
        <v>OFF</v>
      </c>
      <c r="CP159" s="167" t="str">
        <f>IF($AX$28=$CE$25,$CF$25,IF($AX$28=$CE$26,$CF$26,IF($AX$28=$CE$27,$CF$27,IF($AX$28=$CE$28,$CF$28,""))))</f>
        <v>OFF</v>
      </c>
      <c r="CQ159" s="167" t="str">
        <f>IF($AX$30=$CE$25,$CF$25,IF($AX$30=$CE$26,$CF$26,IF($AX$30=$CE$27,$CF$27,IF($AX$30=$CE$28,$CF$28,""))))</f>
        <v>19h à 7h</v>
      </c>
      <c r="CR159" s="167" t="str">
        <f>IF($AX$31=$CE$25,$CF$25,IF($AX$31=$CE$26,$CF$26,IF($AX$31=$CE$27,$CF$27,IF($AX$31=$CE$28,$CF$28,""))))</f>
        <v>19h à 7h</v>
      </c>
    </row>
    <row r="160" spans="67:96" ht="13.5" x14ac:dyDescent="0.15">
      <c r="BO160" s="312">
        <f t="shared" si="62"/>
        <v>44148</v>
      </c>
      <c r="BP160" s="318" t="str">
        <f t="shared" si="56"/>
        <v>7h à 19h</v>
      </c>
      <c r="BQ160" s="313">
        <f t="shared" si="63"/>
        <v>44178</v>
      </c>
      <c r="BR160" s="318" t="str">
        <f t="shared" si="57"/>
        <v>7h à 19h</v>
      </c>
      <c r="BS160" s="313">
        <f t="shared" si="64"/>
        <v>44209</v>
      </c>
      <c r="BT160" s="318" t="str">
        <f t="shared" si="58"/>
        <v>OFF</v>
      </c>
      <c r="BU160" s="314">
        <f t="shared" si="65"/>
        <v>44240</v>
      </c>
      <c r="BV160" s="318" t="str">
        <f t="shared" si="59"/>
        <v>OFF</v>
      </c>
      <c r="BW160" s="313">
        <f t="shared" si="66"/>
        <v>44268</v>
      </c>
      <c r="BX160" s="318" t="str">
        <f t="shared" si="60"/>
        <v>OFF</v>
      </c>
      <c r="BY160" s="313">
        <f t="shared" si="67"/>
        <v>44299</v>
      </c>
      <c r="BZ160" s="318" t="str">
        <f t="shared" si="61"/>
        <v>OFF</v>
      </c>
      <c r="CI160" s="176">
        <f t="shared" si="55"/>
        <v>44062</v>
      </c>
      <c r="CJ160" s="177">
        <f t="shared" si="54"/>
        <v>44062</v>
      </c>
      <c r="CK160" s="167" t="str">
        <f>IF($AY$21=$CE$25,$CF$25,IF($AY$21=$CE$26,$CF$26,IF($AY$21=$CE$27,$CF$27,IF($AY$21=$CE$28,$CF$28,""))))</f>
        <v>OFF</v>
      </c>
      <c r="CL160" s="167" t="str">
        <f>IF($AY$22=$CE$25,$CF$25,IF($AY$22=$CE$26,$CF$26,IF($AY$22=$CE$27,$CF$27,IF($AY$22=$CE$28,$CF$28,""))))</f>
        <v>OFF</v>
      </c>
      <c r="CM160" s="167" t="str">
        <f>IF($AY$24=$CE$25,$CF$25,IF($AY$24=$CE$26,$CF$26,IF($AY$24=$CE$27,$CF$27,IF($AY$24=$CE$28,$CF$28,""))))</f>
        <v>OFF</v>
      </c>
      <c r="CN160" s="167" t="str">
        <f>IF($AY$25=$CE$25,$CF$25,IF($AY$25=$CE$26,$CF$26,IF($AY$25=$CE$27,$CF$27,IF($AY$25=$CE$28,$CF$28,""))))</f>
        <v>7h à 19h</v>
      </c>
      <c r="CO160" s="167" t="str">
        <f>IF($AY$27=$CE$25,$CF$25,IF($AY$27=$CE$26,$CF$26,IF($AY$27=$CE$27,$CF$27,IF($AY$27=$CE$28,$CF$28,""))))</f>
        <v>OFF</v>
      </c>
      <c r="CP160" s="167" t="str">
        <f>IF($AY$28=$CE$25,$CF$25,IF($AY$28=$CE$26,$CF$26,IF($AY$28=$CE$27,$CF$27,IF($AY$28=$CE$28,$CF$28,""))))</f>
        <v>OFF</v>
      </c>
      <c r="CQ160" s="167" t="str">
        <f>IF($AY$30=$CE$25,$CF$25,IF($AY$30=$CE$26,$CF$26,IF($AY$30=$CE$27,$CF$27,IF($AY$30=$CE$28,$CF$28,""))))</f>
        <v>19h à 7h</v>
      </c>
      <c r="CR160" s="167" t="str">
        <f>IF($AY$31=$CE$25,$CF$25,IF($AY$31=$CE$26,$CF$26,IF($AY$31=$CE$27,$CF$27,IF($AY$31=$CE$28,$CF$28,""))))</f>
        <v>19h à 7h</v>
      </c>
    </row>
    <row r="161" spans="67:96" ht="13.5" x14ac:dyDescent="0.15">
      <c r="BO161" s="312">
        <f t="shared" si="62"/>
        <v>44149</v>
      </c>
      <c r="BP161" s="318" t="str">
        <f t="shared" si="56"/>
        <v>7h à 19h</v>
      </c>
      <c r="BQ161" s="313">
        <f t="shared" si="63"/>
        <v>44179</v>
      </c>
      <c r="BR161" s="318" t="str">
        <f t="shared" si="57"/>
        <v>7h à 19h</v>
      </c>
      <c r="BS161" s="313">
        <f t="shared" si="64"/>
        <v>44210</v>
      </c>
      <c r="BT161" s="318" t="str">
        <f t="shared" si="58"/>
        <v>OFF</v>
      </c>
      <c r="BU161" s="314">
        <f t="shared" si="65"/>
        <v>44241</v>
      </c>
      <c r="BV161" s="318" t="str">
        <f t="shared" si="59"/>
        <v>OFF</v>
      </c>
      <c r="BW161" s="313">
        <f t="shared" si="66"/>
        <v>44269</v>
      </c>
      <c r="BX161" s="318" t="str">
        <f t="shared" si="60"/>
        <v>OFF</v>
      </c>
      <c r="BY161" s="313">
        <f t="shared" si="67"/>
        <v>44300</v>
      </c>
      <c r="BZ161" s="318" t="str">
        <f t="shared" si="61"/>
        <v>OFF</v>
      </c>
      <c r="CI161" s="176">
        <f t="shared" si="55"/>
        <v>44063</v>
      </c>
      <c r="CJ161" s="177">
        <f t="shared" si="54"/>
        <v>44063</v>
      </c>
      <c r="CK161" s="167" t="str">
        <f>IF($AZ$21=$CE$25,$CF$25,IF($AZ$21=$CE$26,$CF$26,IF($AZ$21=$CE$27,$CF$27,IF($AZ$21=$CE$28,$CF$28,""))))</f>
        <v>7h à 19h</v>
      </c>
      <c r="CL161" s="167" t="str">
        <f>IF($AZ$22=$CE$25,$CF$25,IF($AZ$22=$CE$26,$CF$26,IF($AZ$22=$CE$27,$CF$27,IF($AZ$22=$CE$28,$CF$28,""))))</f>
        <v>7h à 19h</v>
      </c>
      <c r="CM161" s="167" t="str">
        <f>IF($AZ$24=$CE$25,$CF$25,IF($AZ$24=$CE$26,$CF$26,IF($AZ$24=$CE$27,$CF$27,IF($AZ$24=$CE$28,$CF$28,""))))</f>
        <v>OFF</v>
      </c>
      <c r="CN161" s="167" t="str">
        <f>IF($AZ$25=$CE$25,$CF$25,IF($AZ$25=$CE$26,$CF$26,IF($AZ$25=$CE$27,$CF$27,IF($AZ$25=$CE$28,$CF$28,""))))</f>
        <v>OFF</v>
      </c>
      <c r="CO161" s="167" t="str">
        <f>IF($AZ$27=$CE$25,$CF$25,IF($AZ$27=$CE$26,$CF$26,IF($AZ$27=$CE$27,$CF$27,IF($AZ$27=$CE$28,$CF$28,""))))</f>
        <v>19h à 7h</v>
      </c>
      <c r="CP161" s="167" t="str">
        <f>IF($AZ$28=$CE$25,$CF$25,IF($AZ$28=$CE$26,$CF$26,IF($AZ$28=$CE$27,$CF$27,IF($AZ$28=$CE$28,$CF$28,""))))</f>
        <v>19h à 7h</v>
      </c>
      <c r="CQ161" s="167" t="str">
        <f>IF($AZ$30=$CE$25,$CF$25,IF($AZ$30=$CE$26,$CF$26,IF($AZ$30=$CE$27,$CF$27,IF($AZ$30=$CE$28,$CF$28,""))))</f>
        <v>OFF</v>
      </c>
      <c r="CR161" s="167" t="str">
        <f>IF($AZ$31=$CE$25,$CF$25,IF($AZ$31=$CE$26,$CF$26,IF($AZ$31=$CE$27,$CF$27,IF($AZ$31=$CE$28,$CF$28,""))))</f>
        <v>OFF</v>
      </c>
    </row>
    <row r="162" spans="67:96" ht="13.5" x14ac:dyDescent="0.15">
      <c r="BO162" s="312">
        <f t="shared" si="62"/>
        <v>44150</v>
      </c>
      <c r="BP162" s="318" t="str">
        <f t="shared" si="56"/>
        <v>7h à 19h</v>
      </c>
      <c r="BQ162" s="313">
        <f t="shared" si="63"/>
        <v>44180</v>
      </c>
      <c r="BR162" s="318" t="str">
        <f t="shared" si="57"/>
        <v>7h à 19h</v>
      </c>
      <c r="BS162" s="313">
        <f t="shared" si="64"/>
        <v>44211</v>
      </c>
      <c r="BT162" s="318" t="str">
        <f t="shared" si="58"/>
        <v>OFF</v>
      </c>
      <c r="BU162" s="314">
        <f t="shared" si="65"/>
        <v>44242</v>
      </c>
      <c r="BV162" s="318" t="str">
        <f t="shared" si="59"/>
        <v>OFF</v>
      </c>
      <c r="BW162" s="313">
        <f t="shared" si="66"/>
        <v>44270</v>
      </c>
      <c r="BX162" s="318" t="str">
        <f t="shared" si="60"/>
        <v>OFF</v>
      </c>
      <c r="BY162" s="313">
        <f t="shared" si="67"/>
        <v>44301</v>
      </c>
      <c r="BZ162" s="318" t="str">
        <f t="shared" si="61"/>
        <v>19h à 7h</v>
      </c>
      <c r="CI162" s="176">
        <f t="shared" si="55"/>
        <v>44064</v>
      </c>
      <c r="CJ162" s="177">
        <f t="shared" si="54"/>
        <v>44064</v>
      </c>
      <c r="CK162" s="167" t="str">
        <f>IF($BA$21=$CE$25,$CF$25,IF($BA$21=$CE$26,$CF$26,IF($BA$21=$CE$27,$CF$27,IF($BA$21=$CE$28,$CF$28,""))))</f>
        <v>7h à 19h</v>
      </c>
      <c r="CL162" s="167" t="str">
        <f>IF($BA$22=$CE$25,$CF$25,IF($BA$22=$CE$26,$CF$26,IF($BA$22=$CE$27,$CF$27,IF($BA$22=$CE$28,$CF$28,""))))</f>
        <v>7h à 19h</v>
      </c>
      <c r="CM162" s="167" t="str">
        <f>IF($BA$24=$CE$25,$CF$25,IF($BA$24=$CE$26,$CF$26,IF($BA$24=$CE$27,$CF$27,IF($BA$24=$CE$28,$CF$28,""))))</f>
        <v>OFF</v>
      </c>
      <c r="CN162" s="167" t="str">
        <f>IF($BA$25=$CE$25,$CF$25,IF($BA$25=$CE$26,$CF$26,IF($BA$25=$CE$27,$CF$27,IF($BA$25=$CE$28,$CF$28,""))))</f>
        <v>OFF</v>
      </c>
      <c r="CO162" s="167" t="str">
        <f>IF($BA$27=$CE$25,$CF$25,IF($BA$27=$CE$26,$CF$26,IF($BA$27=$CE$27,$CF$27,IF($BA$27=$CE$28,$CF$28,""))))</f>
        <v>19h à 7h</v>
      </c>
      <c r="CP162" s="167" t="str">
        <f>IF($BA$28=$CE$25,$CF$25,IF($BA$28=$CE$26,$CF$26,IF($BA$28=$CE$27,$CF$27,IF($BA$28=$CE$28,$CF$28,""))))</f>
        <v>19h à 7h</v>
      </c>
      <c r="CQ162" s="167" t="str">
        <f>IF($BA$30=$CE$25,$CF$25,IF($BA$30=$CE$26,$CF$26,IF($BA$30=$CE$27,$CF$27,IF($BA$30=$CE$28,$CF$28,""))))</f>
        <v>OFF</v>
      </c>
      <c r="CR162" s="167" t="str">
        <f>IF($BA$31=$CE$25,$CF$25,IF($BA$31=$CE$26,$CF$26,IF($BA$31=$CE$27,$CF$27,IF($BA$31=$CE$28,$CF$28,""))))</f>
        <v>OFF</v>
      </c>
    </row>
    <row r="163" spans="67:96" ht="13.5" x14ac:dyDescent="0.15">
      <c r="BO163" s="312">
        <f t="shared" si="62"/>
        <v>44151</v>
      </c>
      <c r="BP163" s="318" t="str">
        <f t="shared" si="56"/>
        <v>7h à 19h</v>
      </c>
      <c r="BQ163" s="313">
        <f t="shared" si="63"/>
        <v>44181</v>
      </c>
      <c r="BR163" s="318" t="str">
        <f t="shared" si="57"/>
        <v>7h à 19h</v>
      </c>
      <c r="BS163" s="313">
        <f t="shared" si="64"/>
        <v>44212</v>
      </c>
      <c r="BT163" s="318" t="str">
        <f t="shared" si="58"/>
        <v>OFF</v>
      </c>
      <c r="BU163" s="314">
        <f t="shared" si="65"/>
        <v>44243</v>
      </c>
      <c r="BV163" s="318" t="str">
        <f t="shared" si="59"/>
        <v>OFF</v>
      </c>
      <c r="BW163" s="313">
        <f t="shared" si="66"/>
        <v>44271</v>
      </c>
      <c r="BX163" s="318" t="str">
        <f t="shared" si="60"/>
        <v>OFF</v>
      </c>
      <c r="BY163" s="313">
        <f t="shared" si="67"/>
        <v>44302</v>
      </c>
      <c r="BZ163" s="318" t="str">
        <f t="shared" si="61"/>
        <v>19h à 7h</v>
      </c>
      <c r="CI163" s="176">
        <f t="shared" si="55"/>
        <v>44065</v>
      </c>
      <c r="CJ163" s="177">
        <f t="shared" si="54"/>
        <v>44065</v>
      </c>
      <c r="CK163" s="167" t="str">
        <f>IF($BB$21=$CE$25,$CF$25,IF($BB$21=$CE$26,$CF$26,IF($BB$21=$CE$27,$CF$27,IF($BB$21=$CE$28,$CF$28,""))))</f>
        <v>7h à 19h</v>
      </c>
      <c r="CL163" s="167" t="str">
        <f>IF($BB$22=$CE$25,$CF$25,IF($BB$22=$CE$26,$CF$26,IF($BB$22=$CE$27,$CF$27,IF($BB$22=$CE$28,$CF$28,""))))</f>
        <v>7h à 19h</v>
      </c>
      <c r="CM163" s="167" t="str">
        <f>IF($BB$24=$CE$25,$CF$25,IF($BB$24=$CE$26,$CF$26,IF($BB$24=$CE$27,$CF$27,IF($BB$24=$CE$28,$CF$28,""))))</f>
        <v>OFF</v>
      </c>
      <c r="CN163" s="167" t="str">
        <f>IF($BB$25=$CE$25,$CF$25,IF($BB$25=$CE$26,$CF$26,IF($BB$25=$CE$27,$CF$27,IF($BB$25=$CE$28,$CF$28,""))))</f>
        <v>OFF</v>
      </c>
      <c r="CO163" s="167" t="str">
        <f>IF($BB$27=$CE$25,$CF$25,IF($BB$27=$CE$26,$CF$26,IF($BB$27=$CE$27,$CF$27,IF($BB$27=$CE$28,$CF$28,""))))</f>
        <v>19h à 7h</v>
      </c>
      <c r="CP163" s="167" t="str">
        <f>IF($BB$28=$CE$25,$CF$25,IF($BB$28=$CE$26,$CF$26,IF($BB$28=$CE$27,$CF$27,IF($BB$28=$CE$28,$CF$28,""))))</f>
        <v>19h à 7h</v>
      </c>
      <c r="CQ163" s="167" t="str">
        <f>IF($BB$30=$CE$25,$CF$25,IF($BB$30=$CE$26,$CF$26,IF($BB$30=$CE$27,$CF$27,IF($BB$30=$CE$28,$CF$28,""))))</f>
        <v>OFF</v>
      </c>
      <c r="CR163" s="167" t="str">
        <f>IF($BB$31=$CE$25,$CF$25,IF($BB$31=$CE$26,$CF$26,IF($BB$31=$CE$27,$CF$27,IF($BB$31=$CE$28,$CF$28,""))))</f>
        <v>OFF</v>
      </c>
    </row>
    <row r="164" spans="67:96" ht="13.5" x14ac:dyDescent="0.15">
      <c r="BO164" s="312">
        <f t="shared" si="62"/>
        <v>44152</v>
      </c>
      <c r="BP164" s="318" t="str">
        <f t="shared" si="56"/>
        <v>7h à 15h</v>
      </c>
      <c r="BQ164" s="313">
        <f t="shared" si="63"/>
        <v>44182</v>
      </c>
      <c r="BR164" s="318" t="str">
        <f t="shared" si="57"/>
        <v>OFF</v>
      </c>
      <c r="BS164" s="313">
        <f t="shared" si="64"/>
        <v>44213</v>
      </c>
      <c r="BT164" s="318" t="str">
        <f t="shared" si="58"/>
        <v>OFF</v>
      </c>
      <c r="BU164" s="314">
        <f t="shared" si="65"/>
        <v>44244</v>
      </c>
      <c r="BV164" s="318" t="str">
        <f t="shared" si="59"/>
        <v>OFF</v>
      </c>
      <c r="BW164" s="313">
        <f t="shared" si="66"/>
        <v>44272</v>
      </c>
      <c r="BX164" s="318" t="str">
        <f t="shared" si="60"/>
        <v>OFF</v>
      </c>
      <c r="BY164" s="313">
        <f t="shared" si="67"/>
        <v>44303</v>
      </c>
      <c r="BZ164" s="318" t="str">
        <f t="shared" si="61"/>
        <v>19h à 7h</v>
      </c>
      <c r="CI164" s="176">
        <f t="shared" si="55"/>
        <v>44066</v>
      </c>
      <c r="CJ164" s="177">
        <f t="shared" si="54"/>
        <v>44066</v>
      </c>
      <c r="CK164" s="167" t="str">
        <f>IF($BC$21=$CE$25,$CF$25,IF($BC$21=$CE$26,$CF$26,IF($BC$21=$CE$27,$CF$27,IF($BC$21=$CE$28,$CF$28,""))))</f>
        <v>7h à 19h</v>
      </c>
      <c r="CL164" s="167" t="str">
        <f>IF($BC$22=$CE$25,$CF$25,IF($BC$22=$CE$26,$CF$26,IF($BC$22=$CE$27,$CF$27,IF($BC$22=$CE$28,$CF$28,""))))</f>
        <v>7h à 19h</v>
      </c>
      <c r="CM164" s="167" t="str">
        <f>IF($BC$24=$CE$25,$CF$25,IF($BC$24=$CE$26,$CF$26,IF($BC$24=$CE$27,$CF$27,IF($BC$24=$CE$28,$CF$28,""))))</f>
        <v>OFF</v>
      </c>
      <c r="CN164" s="167" t="str">
        <f>IF($BC$25=$CE$25,$CF$25,IF($BC$25=$CE$26,$CF$26,IF($BC$25=$CE$27,$CF$27,IF($BC$25=$CE$28,$CF$28,""))))</f>
        <v>OFF</v>
      </c>
      <c r="CO164" s="167" t="str">
        <f>IF($BC$27=$CE$25,$CF$25,IF($BC$27=$CE$26,$CF$26,IF($BC$27=$CE$27,$CF$27,IF($BC$27=$CE$28,$CF$28,""))))</f>
        <v>19h à 7h</v>
      </c>
      <c r="CP164" s="167" t="str">
        <f>IF($BC$28=$CE$25,$CF$25,IF($BC$28=$CE$26,$CF$26,IF($BC$28=$CE$27,$CF$27,IF($BC$28=$CE$28,$CF$28,""))))</f>
        <v>19h à 7h</v>
      </c>
      <c r="CQ164" s="167" t="str">
        <f>IF($BC$30=$CE$25,$CF$25,IF($BC$30=$CE$26,$CF$26,IF($BC$30=$CE$27,$CF$27,IF($BC$30=$CE$28,$CF$28,""))))</f>
        <v>OFF</v>
      </c>
      <c r="CR164" s="167" t="str">
        <f>IF($BC$31=$CE$25,$CF$25,IF($BC$31=$CE$26,$CF$26,IF($BC$31=$CE$27,$CF$27,IF($BC$31=$CE$28,$CF$28,""))))</f>
        <v>OFF</v>
      </c>
    </row>
    <row r="165" spans="67:96" ht="13.5" x14ac:dyDescent="0.15">
      <c r="BO165" s="312">
        <f t="shared" si="62"/>
        <v>44153</v>
      </c>
      <c r="BP165" s="318" t="str">
        <f t="shared" si="56"/>
        <v>OFF</v>
      </c>
      <c r="BQ165" s="313">
        <f t="shared" si="63"/>
        <v>44183</v>
      </c>
      <c r="BR165" s="318" t="str">
        <f t="shared" si="57"/>
        <v>OFF</v>
      </c>
      <c r="BS165" s="313">
        <f t="shared" si="64"/>
        <v>44214</v>
      </c>
      <c r="BT165" s="318" t="str">
        <f t="shared" si="58"/>
        <v>OFF</v>
      </c>
      <c r="BU165" s="314">
        <f t="shared" si="65"/>
        <v>44245</v>
      </c>
      <c r="BV165" s="318" t="str">
        <f t="shared" si="59"/>
        <v>19h à 7h</v>
      </c>
      <c r="BW165" s="313">
        <f t="shared" si="66"/>
        <v>44273</v>
      </c>
      <c r="BX165" s="318" t="str">
        <f t="shared" si="60"/>
        <v>19h à 7h</v>
      </c>
      <c r="BY165" s="313">
        <f t="shared" si="67"/>
        <v>44304</v>
      </c>
      <c r="BZ165" s="318" t="str">
        <f t="shared" si="61"/>
        <v>19h à 7h</v>
      </c>
      <c r="CI165" s="176">
        <f t="shared" si="55"/>
        <v>44067</v>
      </c>
      <c r="CJ165" s="177">
        <f t="shared" si="54"/>
        <v>44067</v>
      </c>
      <c r="CK165" s="167" t="str">
        <f>IF($BD$21=$CE$25,$CF$25,IF($BD$21=$CE$26,$CF$26,IF($BD$21=$CE$27,$CF$27,IF($BD$21=$CE$28,$CF$28,""))))</f>
        <v>7h à 19h</v>
      </c>
      <c r="CL165" s="167" t="str">
        <f>IF($BD$22=$CE$25,$CF$25,IF($BD$22=$CE$26,$CF$26,IF($BD$22=$CE$27,$CF$27,IF($BD$22=$CE$28,$CF$28,""))))</f>
        <v>7h à 19h</v>
      </c>
      <c r="CM165" s="167" t="str">
        <f>IF($BD$24=$CE$25,$CF$25,IF($BD$24=$CE$26,$CF$26,IF($BD$24=$CE$27,$CF$27,IF($BD$24=$CE$28,$CF$28,""))))</f>
        <v>OFF</v>
      </c>
      <c r="CN165" s="167" t="str">
        <f>IF($BD$25=$CE$25,$CF$25,IF($BD$25=$CE$26,$CF$26,IF($BD$25=$CE$27,$CF$27,IF($BD$25=$CE$28,$CF$28,""))))</f>
        <v>OFF</v>
      </c>
      <c r="CO165" s="167" t="str">
        <f>IF($BD$27=$CE$25,$CF$25,IF($BD$27=$CE$26,$CF$26,IF($BD$27=$CE$27,$CF$27,IF($BD$27=$CE$28,$CF$28,""))))</f>
        <v>19h à 7h</v>
      </c>
      <c r="CP165" s="167" t="str">
        <f>IF($BD$28=$CE$25,$CF$25,IF($BD$28=$CE$26,$CF$26,IF($BD$28=$CE$27,$CF$27,IF($BD$28=$CE$28,$CF$28,""))))</f>
        <v>19h à 7h</v>
      </c>
      <c r="CQ165" s="167" t="str">
        <f>IF($BD$30=$CE$25,$CF$25,IF($BD$30=$CE$26,$CF$26,IF($BD$30=$CE$27,$CF$27,IF($BD$30=$CE$28,$CF$28,""))))</f>
        <v>OFF</v>
      </c>
      <c r="CR165" s="167" t="str">
        <f>IF($BD$31=$CE$25,$CF$25,IF($BD$31=$CE$26,$CF$26,IF($BD$31=$CE$27,$CF$27,IF($BD$31=$CE$28,$CF$28,""))))</f>
        <v>OFF</v>
      </c>
    </row>
    <row r="166" spans="67:96" ht="13.5" x14ac:dyDescent="0.15">
      <c r="BO166" s="312">
        <f t="shared" si="62"/>
        <v>44154</v>
      </c>
      <c r="BP166" s="318" t="str">
        <f t="shared" si="56"/>
        <v>OFF</v>
      </c>
      <c r="BQ166" s="313">
        <f t="shared" si="63"/>
        <v>44184</v>
      </c>
      <c r="BR166" s="318" t="str">
        <f t="shared" si="57"/>
        <v>OFF</v>
      </c>
      <c r="BS166" s="313">
        <f t="shared" si="64"/>
        <v>44215</v>
      </c>
      <c r="BT166" s="318" t="str">
        <f t="shared" si="58"/>
        <v>OFF</v>
      </c>
      <c r="BU166" s="314">
        <f t="shared" si="65"/>
        <v>44246</v>
      </c>
      <c r="BV166" s="318" t="str">
        <f t="shared" si="59"/>
        <v>19h à 7h</v>
      </c>
      <c r="BW166" s="313">
        <f t="shared" si="66"/>
        <v>44274</v>
      </c>
      <c r="BX166" s="318" t="str">
        <f t="shared" si="60"/>
        <v>19h à 7h</v>
      </c>
      <c r="BY166" s="313">
        <f t="shared" si="67"/>
        <v>44305</v>
      </c>
      <c r="BZ166" s="318" t="str">
        <f t="shared" si="61"/>
        <v>19h à 7h</v>
      </c>
      <c r="CI166" s="176">
        <f t="shared" si="55"/>
        <v>44068</v>
      </c>
      <c r="CJ166" s="177">
        <f t="shared" si="54"/>
        <v>44068</v>
      </c>
      <c r="CK166" s="167" t="str">
        <f>IF($BE$21=$CE$25,$CF$25,IF($BE$21=$CE$26,$CF$26,IF($BE$21=$CE$27,$CF$27,IF($BE$21=$CE$28,$CF$28,""))))</f>
        <v>7h à 15h</v>
      </c>
      <c r="CL166" s="167" t="str">
        <f>IF($BE$22=$CE$25,$CF$25,IF($BE$22=$CE$26,$CF$26,IF($BE$22=$CE$27,$CF$27,IF($BE$22=$CE$28,$CF$28,""))))</f>
        <v>7h à 19h</v>
      </c>
      <c r="CM166" s="167" t="str">
        <f>IF($BE$24=$CE$25,$CF$25,IF($BE$24=$CE$26,$CF$26,IF($BE$24=$CE$27,$CF$27,IF($BE$24=$CE$28,$CF$28,""))))</f>
        <v>OFF</v>
      </c>
      <c r="CN166" s="167" t="str">
        <f>IF($BE$25=$CE$25,$CF$25,IF($BE$25=$CE$26,$CF$26,IF($BE$25=$CE$27,$CF$27,IF($BE$25=$CE$28,$CF$28,""))))</f>
        <v>OFF</v>
      </c>
      <c r="CO166" s="167" t="str">
        <f>IF($BE$27=$CE$25,$CF$25,IF($BE$27=$CE$26,$CF$26,IF($BE$27=$CE$27,$CF$27,IF($BE$27=$CE$28,$CF$28,""))))</f>
        <v>19h à 7h</v>
      </c>
      <c r="CP166" s="167" t="str">
        <f>IF($BE$28=$CE$25,$CF$25,IF($BE$28=$CE$26,$CF$26,IF($BE$28=$CE$27,$CF$27,IF($BE$28=$CE$28,$CF$28,""))))</f>
        <v>19h à 7h</v>
      </c>
      <c r="CQ166" s="167" t="str">
        <f>IF($BE$30=$CE$25,$CF$25,IF($BE$30=$CE$26,$CF$26,IF($BE$30=$CE$27,$CF$27,IF($BE$30=$CE$28,$CF$28,""))))</f>
        <v>OFF</v>
      </c>
      <c r="CR166" s="167" t="str">
        <f>IF($BE$31=$CE$25,$CF$25,IF($BE$31=$CE$26,$CF$26,IF($BE$31=$CE$27,$CF$27,IF($BE$31=$CE$28,$CF$28,""))))</f>
        <v>OFF</v>
      </c>
    </row>
    <row r="167" spans="67:96" ht="13.5" x14ac:dyDescent="0.15">
      <c r="BO167" s="312">
        <f t="shared" si="62"/>
        <v>44155</v>
      </c>
      <c r="BP167" s="318" t="str">
        <f t="shared" si="56"/>
        <v>OFF</v>
      </c>
      <c r="BQ167" s="313">
        <f t="shared" si="63"/>
        <v>44185</v>
      </c>
      <c r="BR167" s="318" t="str">
        <f t="shared" si="57"/>
        <v>OFF</v>
      </c>
      <c r="BS167" s="313">
        <f t="shared" si="64"/>
        <v>44216</v>
      </c>
      <c r="BT167" s="318" t="str">
        <f t="shared" si="58"/>
        <v>OFF</v>
      </c>
      <c r="BU167" s="314">
        <f t="shared" si="65"/>
        <v>44247</v>
      </c>
      <c r="BV167" s="318" t="str">
        <f t="shared" si="59"/>
        <v>19h à 7h</v>
      </c>
      <c r="BW167" s="313">
        <f t="shared" si="66"/>
        <v>44275</v>
      </c>
      <c r="BX167" s="318" t="str">
        <f t="shared" si="60"/>
        <v>19h à 7h</v>
      </c>
      <c r="BY167" s="313">
        <f t="shared" si="67"/>
        <v>44306</v>
      </c>
      <c r="BZ167" s="318" t="str">
        <f t="shared" si="61"/>
        <v>19h à 7h</v>
      </c>
      <c r="CI167" s="176">
        <f t="shared" si="55"/>
        <v>44069</v>
      </c>
      <c r="CJ167" s="177">
        <f t="shared" si="54"/>
        <v>44069</v>
      </c>
      <c r="CK167" s="167" t="str">
        <f>IF($BF$21=$CE$25,$CF$25,IF($BF$21=$CE$26,$CF$26,IF($BF$21=$CE$27,$CF$27,IF($BF$21=$CE$28,$CF$28,""))))</f>
        <v>OFF</v>
      </c>
      <c r="CL167" s="167" t="str">
        <f>IF($BF$22=$CE$25,$CF$25,IF($BF$22=$CE$26,$CF$26,IF($BF$22=$CE$27,$CF$27,IF($BF$22=$CE$28,$CF$28,""))))</f>
        <v>7h à 19h</v>
      </c>
      <c r="CM167" s="167" t="str">
        <f>IF($BF$24=$CE$25,$CF$25,IF($BF$24=$CE$26,$CF$26,IF($BF$24=$CE$27,$CF$27,IF($BF$24=$CE$28,$CF$28,""))))</f>
        <v>OFF</v>
      </c>
      <c r="CN167" s="167" t="str">
        <f>IF($BF$25=$CE$25,$CF$25,IF($BF$25=$CE$26,$CF$26,IF($BF$25=$CE$27,$CF$27,IF($BF$25=$CE$28,$CF$28,""))))</f>
        <v>OFF</v>
      </c>
      <c r="CO167" s="167" t="str">
        <f>IF($BF$27=$CE$25,$CF$25,IF($BF$27=$CE$26,$CF$26,IF($BF$27=$CE$27,$CF$27,IF($BF$27=$CE$28,$CF$28,""))))</f>
        <v>19h à 7h</v>
      </c>
      <c r="CP167" s="167" t="str">
        <f>IF($BF$28=$CE$25,$CF$25,IF($BF$28=$CE$26,$CF$26,IF($BF$28=$CE$27,$CF$27,IF($BF$28=$CE$28,$CF$28,""))))</f>
        <v>19h à 7h</v>
      </c>
      <c r="CQ167" s="167" t="str">
        <f>IF($BF$30=$CE$25,$CF$25,IF($BF$30=$CE$26,$CF$26,IF($BF$30=$CE$27,$CF$27,IF($BF$30=$CE$28,$CF$28,""))))</f>
        <v>OFF</v>
      </c>
      <c r="CR167" s="167" t="str">
        <f>IF($BF$31=$CE$25,$CF$25,IF($BF$31=$CE$26,$CF$26,IF($BF$31=$CE$27,$CF$27,IF($BF$31=$CE$28,$CF$28,""))))</f>
        <v>OFF</v>
      </c>
    </row>
    <row r="168" spans="67:96" ht="13.5" x14ac:dyDescent="0.15">
      <c r="BO168" s="312">
        <f t="shared" si="62"/>
        <v>44156</v>
      </c>
      <c r="BP168" s="318" t="str">
        <f t="shared" si="56"/>
        <v>OFF</v>
      </c>
      <c r="BQ168" s="313">
        <f t="shared" si="63"/>
        <v>44186</v>
      </c>
      <c r="BR168" s="318" t="str">
        <f t="shared" si="57"/>
        <v>OFF</v>
      </c>
      <c r="BS168" s="313">
        <f t="shared" si="64"/>
        <v>44217</v>
      </c>
      <c r="BT168" s="318" t="str">
        <f t="shared" si="58"/>
        <v>19h à 7h</v>
      </c>
      <c r="BU168" s="314">
        <f t="shared" si="65"/>
        <v>44248</v>
      </c>
      <c r="BV168" s="318" t="str">
        <f t="shared" si="59"/>
        <v>19h à 7h</v>
      </c>
      <c r="BW168" s="313">
        <f t="shared" si="66"/>
        <v>44276</v>
      </c>
      <c r="BX168" s="318" t="str">
        <f t="shared" si="60"/>
        <v>19h à 7h</v>
      </c>
      <c r="BY168" s="313">
        <f t="shared" si="67"/>
        <v>44307</v>
      </c>
      <c r="BZ168" s="318" t="str">
        <f t="shared" si="61"/>
        <v>19h à 7h</v>
      </c>
      <c r="CI168" s="176">
        <f t="shared" si="55"/>
        <v>44070</v>
      </c>
      <c r="CJ168" s="177">
        <f t="shared" si="54"/>
        <v>44070</v>
      </c>
      <c r="CK168" s="167" t="str">
        <f>IF($BG$21=$CE$25,$CF$25,IF($BG$21=$CE$26,$CF$26,IF($BG$21=$CE$27,$CF$27,IF($BG$21=$CE$28,$CF$28,""))))</f>
        <v>OFF</v>
      </c>
      <c r="CL168" s="167" t="str">
        <f>IF($BG$22=$CE$25,$CF$25,IF($BG$22=$CE$26,$CF$26,IF($BG$22=$CE$27,$CF$27,IF($BG$22=$CE$28,$CF$28,""))))</f>
        <v>OFF</v>
      </c>
      <c r="CM168" s="167" t="str">
        <f>IF($BG$24=$CE$25,$CF$25,IF($BG$24=$CE$26,$CF$26,IF($BG$24=$CE$27,$CF$27,IF($BG$24=$CE$28,$CF$28,""))))</f>
        <v>19h à 7h</v>
      </c>
      <c r="CN168" s="167" t="str">
        <f>IF($BG$25=$CE$25,$CF$25,IF($BG$25=$CE$26,$CF$26,IF($BG$25=$CE$27,$CF$27,IF($BG$25=$CE$28,$CF$28,""))))</f>
        <v>19h à 7h</v>
      </c>
      <c r="CO168" s="167" t="str">
        <f>IF($BG$27=$CE$25,$CF$25,IF($BG$27=$CE$26,$CF$26,IF($BG$27=$CE$27,$CF$27,IF($BG$27=$CE$28,$CF$28,""))))</f>
        <v>OFF</v>
      </c>
      <c r="CP168" s="167" t="str">
        <f>IF($BG$28=$CE$25,$CF$25,IF($BG$28=$CE$26,$CF$26,IF($BG$28=$CE$27,$CF$27,IF($BG$28=$CE$28,$CF$28,""))))</f>
        <v>OFF</v>
      </c>
      <c r="CQ168" s="167" t="str">
        <f>IF($BG$30=$CE$25,$CF$25,IF($BG$30=$CE$26,$CF$26,IF($BG$30=$CE$27,$CF$27,IF($BG$30=$CE$28,$CF$28,""))))</f>
        <v>7h à 19h</v>
      </c>
      <c r="CR168" s="167" t="str">
        <f>IF($BG$31=$CE$25,$CF$25,IF($BG$31=$CE$26,$CF$26,IF($BG$31=$CE$27,$CF$27,IF($BG$31=$CE$28,$CF$28,""))))</f>
        <v>7h à 19h</v>
      </c>
    </row>
    <row r="169" spans="67:96" ht="13.5" x14ac:dyDescent="0.15">
      <c r="BO169" s="312">
        <f t="shared" si="62"/>
        <v>44157</v>
      </c>
      <c r="BP169" s="318" t="str">
        <f t="shared" si="56"/>
        <v>OFF</v>
      </c>
      <c r="BQ169" s="313">
        <f t="shared" si="63"/>
        <v>44187</v>
      </c>
      <c r="BR169" s="318" t="str">
        <f t="shared" si="57"/>
        <v>OFF</v>
      </c>
      <c r="BS169" s="313">
        <f t="shared" si="64"/>
        <v>44218</v>
      </c>
      <c r="BT169" s="318" t="str">
        <f t="shared" si="58"/>
        <v>19h à 7h</v>
      </c>
      <c r="BU169" s="314">
        <f t="shared" si="65"/>
        <v>44249</v>
      </c>
      <c r="BV169" s="318" t="str">
        <f t="shared" si="59"/>
        <v>19h à 7h</v>
      </c>
      <c r="BW169" s="313">
        <f t="shared" si="66"/>
        <v>44277</v>
      </c>
      <c r="BX169" s="318" t="str">
        <f t="shared" si="60"/>
        <v>19h à 7h</v>
      </c>
      <c r="BY169" s="313">
        <f t="shared" si="67"/>
        <v>44308</v>
      </c>
      <c r="BZ169" s="318" t="str">
        <f t="shared" si="61"/>
        <v>OFF</v>
      </c>
      <c r="CI169" s="176">
        <f t="shared" si="55"/>
        <v>44071</v>
      </c>
      <c r="CJ169" s="177">
        <f t="shared" si="54"/>
        <v>44071</v>
      </c>
      <c r="CK169" s="167" t="str">
        <f>IF($BH$21=$CE$25,$CF$25,IF($BH$21=$CE$26,$CF$26,IF($BH$21=$CE$27,$CF$27,IF($BH$21=$CE$28,$CF$28,""))))</f>
        <v>OFF</v>
      </c>
      <c r="CL169" s="167" t="str">
        <f>IF($BH$22=$CE$25,$CF$25,IF($BH$22=$CE$26,$CF$26,IF($BH$22=$CE$27,$CF$27,IF($BH$22=$CE$28,$CF$28,""))))</f>
        <v>OFF</v>
      </c>
      <c r="CM169" s="167" t="str">
        <f>IF($BH$24=$CE$25,$CF$25,IF($BH$24=$CE$26,$CF$26,IF($BH$24=$CE$27,$CF$27,IF($BH$24=$CE$28,$CF$28,""))))</f>
        <v>19h à 7h</v>
      </c>
      <c r="CN169" s="167" t="str">
        <f>IF($BH$25=$CE$25,$CF$25,IF($BH$25=$CE$26,$CF$26,IF($BH$25=$CE$27,$CF$27,IF($BH$25=$CE$28,$CF$28,""))))</f>
        <v>19h à 7h</v>
      </c>
      <c r="CO169" s="167" t="str">
        <f>IF($BH$27=$CE$25,$CF$25,IF($BH$27=$CE$26,$CF$26,IF($BH$27=$CE$27,$CF$27,IF($BH$27=$CE$28,$CF$28,""))))</f>
        <v>OFF</v>
      </c>
      <c r="CP169" s="167" t="str">
        <f>IF($BH$28=$CE$25,$CF$25,IF($BH$28=$CE$26,$CF$26,IF($BH$28=$CE$27,$CF$27,IF($BH$28=$CE$28,$CF$28,""))))</f>
        <v>OFF</v>
      </c>
      <c r="CQ169" s="167" t="str">
        <f>IF($BH$30=$CE$25,$CF$25,IF($BH$30=$CE$26,$CF$26,IF($BH$30=$CE$27,$CF$27,IF($BH$30=$CE$28,$CF$28,""))))</f>
        <v>7h à 19h</v>
      </c>
      <c r="CR169" s="167" t="str">
        <f>IF($BH$31=$CE$25,$CF$25,IF($BH$31=$CE$26,$CF$26,IF($BH$31=$CE$27,$CF$27,IF($BH$31=$CE$28,$CF$28,""))))</f>
        <v>7h à 19h</v>
      </c>
    </row>
    <row r="170" spans="67:96" ht="13.5" x14ac:dyDescent="0.15">
      <c r="BO170" s="312">
        <f t="shared" si="62"/>
        <v>44158</v>
      </c>
      <c r="BP170" s="318" t="str">
        <f t="shared" si="56"/>
        <v>OFF</v>
      </c>
      <c r="BQ170" s="313">
        <f t="shared" si="63"/>
        <v>44188</v>
      </c>
      <c r="BR170" s="318" t="str">
        <f t="shared" si="57"/>
        <v>OFF</v>
      </c>
      <c r="BS170" s="313">
        <f t="shared" si="64"/>
        <v>44219</v>
      </c>
      <c r="BT170" s="318" t="str">
        <f t="shared" si="58"/>
        <v>19h à 7h</v>
      </c>
      <c r="BU170" s="314">
        <f t="shared" si="65"/>
        <v>44250</v>
      </c>
      <c r="BV170" s="318" t="str">
        <f t="shared" si="59"/>
        <v>19h à 7h</v>
      </c>
      <c r="BW170" s="313">
        <f t="shared" si="66"/>
        <v>44278</v>
      </c>
      <c r="BX170" s="318" t="str">
        <f t="shared" si="60"/>
        <v>19h à 7h</v>
      </c>
      <c r="BY170" s="313">
        <f t="shared" si="67"/>
        <v>44309</v>
      </c>
      <c r="BZ170" s="318" t="str">
        <f t="shared" si="61"/>
        <v>OFF</v>
      </c>
      <c r="CI170" s="176">
        <f t="shared" si="55"/>
        <v>44072</v>
      </c>
      <c r="CJ170" s="177">
        <f t="shared" si="54"/>
        <v>44072</v>
      </c>
      <c r="CK170" s="167" t="str">
        <f>IF($BI$21=$CE$25,$CF$25,IF($BI$21=$CE$26,$CF$26,IF($BI$21=$CE$27,$CF$27,IF($BI$21=$CE$28,$CF$28,""))))</f>
        <v>OFF</v>
      </c>
      <c r="CL170" s="167" t="str">
        <f>IF($BI$22=$CE$25,$CF$25,IF($BI$22=$CE$26,$CF$26,IF($BI$22=$CE$27,$CF$27,IF($BI$22=$CE$28,$CF$28,""))))</f>
        <v>OFF</v>
      </c>
      <c r="CM170" s="167" t="str">
        <f>IF($BI$24=$CE$25,$CF$25,IF($BI$24=$CE$26,$CF$26,IF($BI$24=$CE$27,$CF$27,IF($BI$24=$CE$28,$CF$28,""))))</f>
        <v>19h à 7h</v>
      </c>
      <c r="CN170" s="167" t="str">
        <f>IF($BI$25=$CE$25,$CF$25,IF($BI$25=$CE$26,$CF$26,IF($BI$25=$CE$27,$CF$27,IF($BI$25=$CE$28,$CF$28,""))))</f>
        <v>19h à 7h</v>
      </c>
      <c r="CO170" s="167" t="str">
        <f>IF($BI$27=$CE$25,$CF$25,IF($BI$27=$CE$26,$CF$26,IF($BI$27=$CE$27,$CF$27,IF($BI$27=$CE$28,$CF$28,""))))</f>
        <v>OFF</v>
      </c>
      <c r="CP170" s="167" t="str">
        <f>IF($BI$28=$CE$25,$CF$25,IF($BI$28=$CE$26,$CF$26,IF($BI$28=$CE$27,$CF$27,IF($BI$28=$CE$28,$CF$28,""))))</f>
        <v>OFF</v>
      </c>
      <c r="CQ170" s="167" t="str">
        <f>IF($BI$30=$CE$25,$CF$25,IF($BI$30=$CE$26,$CF$26,IF($BI$30=$CE$27,$CF$27,IF($BI$30=$CE$28,$CF$28,""))))</f>
        <v>7h à 19h</v>
      </c>
      <c r="CR170" s="167" t="str">
        <f>IF($BI$31=$CE$25,$CF$25,IF($BI$31=$CE$26,$CF$26,IF($BI$31=$CE$27,$CF$27,IF($BI$31=$CE$28,$CF$28,""))))</f>
        <v>7h à 19h</v>
      </c>
    </row>
    <row r="171" spans="67:96" ht="13.5" x14ac:dyDescent="0.15">
      <c r="BO171" s="312">
        <f t="shared" si="62"/>
        <v>44159</v>
      </c>
      <c r="BP171" s="318" t="str">
        <f t="shared" si="56"/>
        <v>OFF</v>
      </c>
      <c r="BQ171" s="313">
        <f t="shared" si="63"/>
        <v>44189</v>
      </c>
      <c r="BR171" s="318" t="str">
        <f t="shared" si="57"/>
        <v>19h à 7h</v>
      </c>
      <c r="BS171" s="313">
        <f t="shared" si="64"/>
        <v>44220</v>
      </c>
      <c r="BT171" s="318" t="str">
        <f t="shared" si="58"/>
        <v>19h à 7h</v>
      </c>
      <c r="BU171" s="314">
        <f t="shared" si="65"/>
        <v>44251</v>
      </c>
      <c r="BV171" s="318" t="str">
        <f t="shared" si="59"/>
        <v>19h à 7h</v>
      </c>
      <c r="BW171" s="313">
        <f t="shared" si="66"/>
        <v>44279</v>
      </c>
      <c r="BX171" s="318" t="str">
        <f t="shared" si="60"/>
        <v>19h à 7h</v>
      </c>
      <c r="BY171" s="313">
        <f t="shared" si="67"/>
        <v>44310</v>
      </c>
      <c r="BZ171" s="318" t="str">
        <f t="shared" si="61"/>
        <v>OFF</v>
      </c>
      <c r="CI171" s="176">
        <f t="shared" si="55"/>
        <v>44073</v>
      </c>
      <c r="CJ171" s="177">
        <f>CI171</f>
        <v>44073</v>
      </c>
      <c r="CK171" s="167" t="str">
        <f>IF($F$21=$CE$25,$CF$25,IF($F$21=$CE$26,$CF$26,IF($F$21=$CE$27,$CF$27,IF($F$21=$CE$28,$CF$28,""))))</f>
        <v>OFF</v>
      </c>
      <c r="CL171" s="167" t="str">
        <f>IF($F$22=$CE$25,$CF$25,IF($F$22=$CE$26,$CF$26,IF($F$22=$CE$27,$CF$27,IF($F$22=$CE$28,$CF$28,""))))</f>
        <v>OFF</v>
      </c>
      <c r="CM171" s="167" t="str">
        <f>IF($F$24=$CE$25,$CF$25,IF($F$24=$CE$26,$CF$26,IF($F$24=$CE$27,$CF$27,IF($F$24=$CE$28,$CF$28,""))))</f>
        <v>19h à 7h</v>
      </c>
      <c r="CN171" s="167" t="str">
        <f>IF($F$25=$CE$25,$CF$25,IF($F$25=$CE$26,$CF$26,IF($F$25=$CE$27,$CF$27,IF($F$25=$CE$28,$CF$28,""))))</f>
        <v>19h à 7h</v>
      </c>
      <c r="CO171" s="167" t="str">
        <f>IF($F$27=$CE$25,$CF$25,IF($F$27=$CE$26,$CF$26,IF($F$27=$CE$27,$CF$27,IF($F$27=$CE$28,$CF$28,""))))</f>
        <v>OFF</v>
      </c>
      <c r="CP171" s="167" t="str">
        <f>IF($F$28=$CE$25,$CF$25,IF($F$28=$CE$26,$CF$26,IF($F$28=$CE$27,$CF$27,IF($F$28=$CE$28,$CF$28,""))))</f>
        <v>OFF</v>
      </c>
      <c r="CQ171" s="167" t="str">
        <f>IF($F$30=$CE$25,$CF$25,IF($F$30=$CE$26,$CF$26,IF($F$30=$CE$27,$CF$27,IF($F$30=$CE$28,$CF$28,""))))</f>
        <v>7h à 19h</v>
      </c>
      <c r="CR171" s="167" t="str">
        <f>IF($F$31=$CE$25,$CF$25,IF($F$31=$CE$26,$CF$26,IF($F$31=$CE$27,$CF$27,IF($F$31=$CE$28,$CF$28,""))))</f>
        <v>7h à 19h</v>
      </c>
    </row>
    <row r="172" spans="67:96" ht="13.5" x14ac:dyDescent="0.15">
      <c r="BO172" s="312">
        <f>BO171+1</f>
        <v>44160</v>
      </c>
      <c r="BP172" s="318" t="str">
        <f t="shared" si="56"/>
        <v>OFF</v>
      </c>
      <c r="BQ172" s="313">
        <f t="shared" si="63"/>
        <v>44190</v>
      </c>
      <c r="BR172" s="318" t="str">
        <f t="shared" si="57"/>
        <v>19h à 7h</v>
      </c>
      <c r="BS172" s="313">
        <f t="shared" si="64"/>
        <v>44221</v>
      </c>
      <c r="BT172" s="318" t="str">
        <f t="shared" si="58"/>
        <v>19h à 7h</v>
      </c>
      <c r="BU172" s="314">
        <f t="shared" si="65"/>
        <v>44252</v>
      </c>
      <c r="BV172" s="318" t="str">
        <f t="shared" si="59"/>
        <v>OFF</v>
      </c>
      <c r="BW172" s="313">
        <f t="shared" si="66"/>
        <v>44280</v>
      </c>
      <c r="BX172" s="318" t="str">
        <f t="shared" si="60"/>
        <v>OFF</v>
      </c>
      <c r="BY172" s="313">
        <f t="shared" si="67"/>
        <v>44311</v>
      </c>
      <c r="BZ172" s="318" t="str">
        <f t="shared" si="61"/>
        <v>OFF</v>
      </c>
      <c r="CI172" s="176">
        <f t="shared" si="55"/>
        <v>44074</v>
      </c>
      <c r="CJ172" s="177">
        <f t="shared" ref="CJ172:CJ226" si="68">CI172</f>
        <v>44074</v>
      </c>
      <c r="CK172" s="167" t="str">
        <f>IF($G$21=$CE$25,$CF$25,IF($G$21=$CE$26,$CF$26,IF($G$21=$CE$27,$CF$27,IF($G$21=$CE$28,$CF$28,""))))</f>
        <v>OFF</v>
      </c>
      <c r="CL172" s="167" t="str">
        <f>IF($G$22=$CE$25,$CF$25,IF($G$22=$CE$26,$CF$26,IF($G$22=$CE$27,$CF$27,IF($G$22=$CE$28,$CF$28,""))))</f>
        <v>OFF</v>
      </c>
      <c r="CM172" s="167" t="str">
        <f>IF($G$24=$CE$25,$CF$25,IF($G$24=$CE$26,$CF$26,IF($G$24=$CE$27,$CF$27,IF($G$24=$CE$28,$CF$28,""))))</f>
        <v>19h à 7h</v>
      </c>
      <c r="CN172" s="167" t="str">
        <f>IF($G$25=$CE$25,$CF$25,IF($G$25=$CE$26,$CF$26,IF($G$25=$CE$27,$CF$27,IF($G$25=$CE$28,$CF$28,""))))</f>
        <v>19h à 7h</v>
      </c>
      <c r="CO172" s="167" t="str">
        <f>IF($G$27=$CE$25,$CF$25,IF($G$27=$CE$26,$CF$26,IF($G$27=$CE$27,$CF$27,IF($G$27=$CE$28,$CF$28,""))))</f>
        <v>OFF</v>
      </c>
      <c r="CP172" s="167" t="str">
        <f>IF($G$28=$CE$25,$CF$25,IF($G$28=$CE$26,$CF$26,IF($G$28=$CE$27,$CF$27,IF($G$28=$CE$28,$CF$28,""))))</f>
        <v>OFF</v>
      </c>
      <c r="CQ172" s="167" t="str">
        <f>IF($G$30=$CE$25,$CF$25,IF($G$30=$CE$26,$CF$26,IF($G$30=$CE$27,$CF$27,IF($G$30=$CE$28,$CF$28,""))))</f>
        <v>7h à 19h</v>
      </c>
      <c r="CR172" s="167" t="str">
        <f>IF($G$31=$CE$25,$CF$25,IF($G$31=$CE$26,$CF$26,IF($G$31=$CE$27,$CF$27,IF($G$31=$CE$28,$CF$28,""))))</f>
        <v>7h à 19h</v>
      </c>
    </row>
    <row r="173" spans="67:96" ht="13.5" x14ac:dyDescent="0.15">
      <c r="BO173" s="312">
        <f t="shared" si="62"/>
        <v>44161</v>
      </c>
      <c r="BP173" s="318" t="str">
        <f t="shared" si="56"/>
        <v>19h à 7h</v>
      </c>
      <c r="BQ173" s="313">
        <f t="shared" si="63"/>
        <v>44191</v>
      </c>
      <c r="BR173" s="318" t="str">
        <f t="shared" si="57"/>
        <v>19h à 7h</v>
      </c>
      <c r="BS173" s="313">
        <f t="shared" si="64"/>
        <v>44222</v>
      </c>
      <c r="BT173" s="318" t="str">
        <f t="shared" si="58"/>
        <v>19h à 7h</v>
      </c>
      <c r="BU173" s="314">
        <f t="shared" si="65"/>
        <v>44253</v>
      </c>
      <c r="BV173" s="318" t="str">
        <f t="shared" si="59"/>
        <v>OFF</v>
      </c>
      <c r="BW173" s="313">
        <f t="shared" si="66"/>
        <v>44281</v>
      </c>
      <c r="BX173" s="318" t="str">
        <f t="shared" si="60"/>
        <v>OFF</v>
      </c>
      <c r="BY173" s="313">
        <f t="shared" si="67"/>
        <v>44312</v>
      </c>
      <c r="BZ173" s="318" t="str">
        <f t="shared" si="61"/>
        <v>OFF</v>
      </c>
      <c r="CI173" s="176">
        <f t="shared" si="55"/>
        <v>44075</v>
      </c>
      <c r="CJ173" s="177">
        <f t="shared" si="68"/>
        <v>44075</v>
      </c>
      <c r="CK173" s="167" t="str">
        <f>IF($H$21=$CE$25,$CF$25,IF($H$21=$CE$26,$CF$26,IF($H$21=$CE$27,$CF$27,IF($H$21=$CE$28,$CF$28,""))))</f>
        <v>OFF</v>
      </c>
      <c r="CL173" s="167" t="str">
        <f>IF($H$22=$CE$25,$CF$25,IF($H$22=$CE$26,$CF$26,IF($H$22=$CE$27,$CF$27,IF($H$22=$CE$28,$CF$28,""))))</f>
        <v>OFF</v>
      </c>
      <c r="CM173" s="167" t="str">
        <f>IF($H$24=$CE$25,$CF$25,IF($H$24=$CE$26,$CF$26,IF($H$24=$CE$27,$CF$27,IF($H$24=$CE$28,$CF$28,""))))</f>
        <v>19h à 7h</v>
      </c>
      <c r="CN173" s="167" t="str">
        <f>IF($H$25=$CE$25,$CF$25,IF($H$25=$CE$26,$CF$26,IF($H$25=$CE$27,$CF$27,IF($H$25=$CE$28,$CF$28,""))))</f>
        <v>19h à 7h</v>
      </c>
      <c r="CO173" s="167" t="str">
        <f>IF($H$27=$CE$25,$CF$25,IF($H$27=$CE$26,$CF$26,IF($H$27=$CE$27,$CF$27,IF($H$27=$CE$28,$CF$28,""))))</f>
        <v>OFF</v>
      </c>
      <c r="CP173" s="167" t="str">
        <f>IF($H$28=$CE$25,$CF$25,IF($H$28=$CE$26,$CF$26,IF($H$28=$CE$27,$CF$27,IF($H$28=$CE$28,$CF$28,""))))</f>
        <v>OFF</v>
      </c>
      <c r="CQ173" s="167" t="str">
        <f>IF($H$30=$CE$25,$CF$25,IF($H$30=$CE$26,$CF$26,IF($H$30=$CE$27,$CF$27,IF($H$30=$CE$28,$CF$28,""))))</f>
        <v>7h à 19h</v>
      </c>
      <c r="CR173" s="167" t="str">
        <f>IF($H$31=$CE$25,$CF$25,IF($H$31=$CE$26,$CF$26,IF($H$31=$CE$27,$CF$27,IF($H$31=$CE$28,$CF$28,""))))</f>
        <v>7h à 15h</v>
      </c>
    </row>
    <row r="174" spans="67:96" ht="13.5" x14ac:dyDescent="0.15">
      <c r="BO174" s="312">
        <f t="shared" si="62"/>
        <v>44162</v>
      </c>
      <c r="BP174" s="318" t="str">
        <f t="shared" si="56"/>
        <v>19h à 7h</v>
      </c>
      <c r="BQ174" s="313">
        <f t="shared" si="63"/>
        <v>44192</v>
      </c>
      <c r="BR174" s="318" t="str">
        <f t="shared" si="57"/>
        <v>19h à 7h</v>
      </c>
      <c r="BS174" s="313">
        <f t="shared" si="64"/>
        <v>44223</v>
      </c>
      <c r="BT174" s="318" t="str">
        <f t="shared" si="58"/>
        <v>19h à 7h</v>
      </c>
      <c r="BU174" s="314">
        <f t="shared" si="65"/>
        <v>44254</v>
      </c>
      <c r="BV174" s="318" t="str">
        <f t="shared" si="59"/>
        <v>OFF</v>
      </c>
      <c r="BW174" s="313">
        <f t="shared" si="66"/>
        <v>44282</v>
      </c>
      <c r="BX174" s="318" t="str">
        <f t="shared" si="60"/>
        <v>OFF</v>
      </c>
      <c r="BY174" s="313">
        <f t="shared" si="67"/>
        <v>44313</v>
      </c>
      <c r="BZ174" s="318" t="str">
        <f t="shared" si="61"/>
        <v>OFF</v>
      </c>
      <c r="CI174" s="176">
        <f t="shared" si="55"/>
        <v>44076</v>
      </c>
      <c r="CJ174" s="177">
        <f t="shared" si="68"/>
        <v>44076</v>
      </c>
      <c r="CK174" s="167" t="str">
        <f>IF($I$21=$CE$25,$CF$25,IF($I$21=$CE$26,$CF$26,IF($I$21=$CE$27,$CF$27,IF($I$21=$CE$28,$CF$28,""))))</f>
        <v>OFF</v>
      </c>
      <c r="CL174" s="167" t="str">
        <f>IF($I$22=$CE$25,$CF$25,IF($I$22=$CE$26,$CF$26,IF($I$22=$CE$27,$CF$27,IF($I$22=$CE$28,$CF$28,""))))</f>
        <v>OFF</v>
      </c>
      <c r="CM174" s="167" t="str">
        <f>IF($I$24=$CE$25,$CF$25,IF($I$24=$CE$26,$CF$26,IF($I$24=$CE$27,$CF$27,IF($I$24=$CE$28,$CF$28,""))))</f>
        <v>19h à 7h</v>
      </c>
      <c r="CN174" s="167" t="str">
        <f>IF($I$25=$CE$25,$CF$25,IF($I$25=$CE$26,$CF$26,IF($I$25=$CE$27,$CF$27,IF($I$25=$CE$28,$CF$28,""))))</f>
        <v>19h à 7h</v>
      </c>
      <c r="CO174" s="167" t="str">
        <f>IF($I$27=$CE$25,$CF$25,IF($I$27=$CE$26,$CF$26,IF($I$27=$CE$27,$CF$27,IF($I$27=$CE$28,$CF$28,""))))</f>
        <v>OFF</v>
      </c>
      <c r="CP174" s="167" t="str">
        <f>IF($I$28=$CE$25,$CF$25,IF($I$28=$CE$26,$CF$26,IF($I$28=$CE$27,$CF$27,IF($I$28=$CE$28,$CF$28,""))))</f>
        <v>OFF</v>
      </c>
      <c r="CQ174" s="167" t="str">
        <f>IF($I$30=$CE$25,$CF$25,IF($I$30=$CE$26,$CF$26,IF($I$30=$CE$27,$CF$27,IF($I$30=$CE$28,$CF$28,""))))</f>
        <v>7h à 19h</v>
      </c>
      <c r="CR174" s="167" t="str">
        <f>IF($I$31=$CE$25,$CF$25,IF($I$31=$CE$26,$CF$26,IF($I$31=$CE$27,$CF$27,IF($I$31=$CE$28,$CF$28,""))))</f>
        <v>OFF</v>
      </c>
    </row>
    <row r="175" spans="67:96" ht="13.5" x14ac:dyDescent="0.15">
      <c r="BO175" s="312">
        <f>BO174+1</f>
        <v>44163</v>
      </c>
      <c r="BP175" s="318" t="str">
        <f t="shared" si="56"/>
        <v>19h à 7h</v>
      </c>
      <c r="BQ175" s="313">
        <f t="shared" si="63"/>
        <v>44193</v>
      </c>
      <c r="BR175" s="318" t="str">
        <f t="shared" si="57"/>
        <v>19h à 7h</v>
      </c>
      <c r="BS175" s="313">
        <f t="shared" si="64"/>
        <v>44224</v>
      </c>
      <c r="BT175" s="318" t="str">
        <f t="shared" si="58"/>
        <v>OFF</v>
      </c>
      <c r="BU175" s="314">
        <f t="shared" si="65"/>
        <v>44255</v>
      </c>
      <c r="BV175" s="318" t="str">
        <f t="shared" si="59"/>
        <v>OFF</v>
      </c>
      <c r="BW175" s="313">
        <f t="shared" si="66"/>
        <v>44283</v>
      </c>
      <c r="BX175" s="318" t="str">
        <f t="shared" si="60"/>
        <v>OFF</v>
      </c>
      <c r="BY175" s="313">
        <f t="shared" si="67"/>
        <v>44314</v>
      </c>
      <c r="BZ175" s="318" t="str">
        <f t="shared" si="61"/>
        <v>OFF</v>
      </c>
      <c r="CI175" s="176">
        <f t="shared" si="55"/>
        <v>44077</v>
      </c>
      <c r="CJ175" s="177">
        <f t="shared" si="68"/>
        <v>44077</v>
      </c>
      <c r="CK175" s="167" t="str">
        <f>IF($J$21=$CE$25,$CF$25,IF($J$21=$CE$26,$CF$26,IF($J$21=$CE$27,$CF$27,IF($J$21=$CE$28,$CF$28,""))))</f>
        <v>19h à 7h</v>
      </c>
      <c r="CL175" s="167" t="str">
        <f>IF($J$22=$CE$25,$CF$25,IF($J$22=$CE$26,$CF$26,IF($J$22=$CE$27,$CF$27,IF($J$22=$CE$28,$CF$28,""))))</f>
        <v>19h à 7h</v>
      </c>
      <c r="CM175" s="167" t="str">
        <f>IF($J$24=$CE$25,$CF$25,IF($J$24=$CE$26,$CF$26,IF($J$24=$CE$27,$CF$27,IF($J$24=$CE$28,$CF$28,""))))</f>
        <v>OFF</v>
      </c>
      <c r="CN175" s="167" t="str">
        <f>IF($J$25=$CE$25,$CF$25,IF($J$25=$CE$26,$CF$26,IF($J$25=$CE$27,$CF$27,IF($J$25=$CE$28,$CF$28,""))))</f>
        <v>OFF</v>
      </c>
      <c r="CO175" s="167" t="str">
        <f>IF($J$27=$CE$25,$CF$25,IF($J$27=$CE$26,$CF$26,IF($J$27=$CE$27,$CF$27,IF($J$27=$CE$28,$CF$28,""))))</f>
        <v>7h à 19h</v>
      </c>
      <c r="CP175" s="167" t="str">
        <f>IF($J$28=$CE$25,$CF$25,IF($J$28=$CE$26,$CF$26,IF($J$28=$CE$27,$CF$27,IF($J$28=$CE$28,$CF$28,""))))</f>
        <v>7h à 19h</v>
      </c>
      <c r="CQ175" s="167" t="str">
        <f>IF($J$30=$CE$25,$CF$25,IF($J$30=$CE$26,$CF$26,IF($J$30=$CE$27,$CF$27,IF($J$30=$CE$28,$CF$28,""))))</f>
        <v>OFF</v>
      </c>
      <c r="CR175" s="167" t="str">
        <f>IF($J$31=$CE$25,$CF$25,IF($J$31=$CE$26,$CF$26,IF($J$31=$CE$27,$CF$27,IF($J$31=$CE$28,$CF$28,""))))</f>
        <v>OFF</v>
      </c>
    </row>
    <row r="176" spans="67:96" ht="13.5" x14ac:dyDescent="0.15">
      <c r="BO176" s="315">
        <f>IF(MONTH(BO175)=MONTH(BO175+1),BO175+1,"")</f>
        <v>44164</v>
      </c>
      <c r="BP176" s="318" t="str">
        <f t="shared" si="56"/>
        <v>19h à 7h</v>
      </c>
      <c r="BQ176" s="316">
        <f>IF(MONTH(BQ175)=MONTH(BQ175+1),BQ175+1,"")</f>
        <v>44194</v>
      </c>
      <c r="BR176" s="318" t="str">
        <f t="shared" si="57"/>
        <v>19h à 7h</v>
      </c>
      <c r="BS176" s="316">
        <f>IF(MONTH(BS175)=MONTH(BS175+1),BS175+1,"")</f>
        <v>44225</v>
      </c>
      <c r="BT176" s="318" t="str">
        <f t="shared" si="58"/>
        <v>OFF</v>
      </c>
      <c r="BU176" s="316" t="str">
        <f>IF(MONTH(BU175)=MONTH(BU175+1),BU175+1,"")</f>
        <v/>
      </c>
      <c r="BV176" s="318" t="str">
        <f t="shared" si="59"/>
        <v/>
      </c>
      <c r="BW176" s="316">
        <f>IF(MONTH(BW175)=MONTH(BW175+1),BW175+1,"")</f>
        <v>44284</v>
      </c>
      <c r="BX176" s="318" t="str">
        <f t="shared" si="60"/>
        <v>OFF</v>
      </c>
      <c r="BY176" s="316">
        <f>IF(MONTH(BY175)=MONTH(BY175+1),BY175+1,"")</f>
        <v>44315</v>
      </c>
      <c r="BZ176" s="318" t="str">
        <f t="shared" si="61"/>
        <v>7h à 19h</v>
      </c>
      <c r="CI176" s="176">
        <f t="shared" si="55"/>
        <v>44078</v>
      </c>
      <c r="CJ176" s="177">
        <f t="shared" si="68"/>
        <v>44078</v>
      </c>
      <c r="CK176" s="167" t="str">
        <f>IF($K$21=$CE$25,$CF$25,IF($K$21=$CE$26,$CF$26,IF($K$21=$CE$27,$CF$27,IF($K$21=$CE$28,$CF$28,""))))</f>
        <v>19h à 7h</v>
      </c>
      <c r="CL176" s="167" t="str">
        <f>IF($K$22=$CE$25,$CF$25,IF($K$22=$CE$26,$CF$26,IF($K$22=$CE$27,$CF$27,IF($K$22=$CE$28,$CF$28,""))))</f>
        <v>19h à 7h</v>
      </c>
      <c r="CM176" s="167" t="str">
        <f>IF($K$24=$CE$25,$CF$25,IF($K$24=$CE$26,$CF$26,IF($K$24=$CE$27,$CF$27,IF($K$24=$CE$28,$CF$28,""))))</f>
        <v>OFF</v>
      </c>
      <c r="CN176" s="167" t="str">
        <f>IF($K$25=$CE$25,$CF$25,IF($K$25=$CE$26,$CF$26,IF($K$25=$CE$27,$CF$27,IF($K$25=$CE$28,$CF$28,""))))</f>
        <v>OFF</v>
      </c>
      <c r="CO176" s="167" t="str">
        <f>IF($K$27=$CE$25,$CF$25,IF($K$27=$CE$26,$CF$26,IF($K$27=$CE$27,$CF$27,IF($K$27=$CE$28,$CF$28,""))))</f>
        <v>7h à 19h</v>
      </c>
      <c r="CP176" s="167" t="str">
        <f>IF($K$28=$CE$25,$CF$25,IF($K$28=$CE$26,$CF$26,IF($K$28=$CE$27,$CF$27,IF($K$28=$CE$28,$CF$28,""))))</f>
        <v>7h à 19h</v>
      </c>
      <c r="CQ176" s="167" t="str">
        <f>IF($K$30=$CE$25,$CF$25,IF($K$30=$CE$26,$CF$26,IF($K$30=$CE$27,$CF$27,IF($K$30=$CE$28,$CF$28,""))))</f>
        <v>OFF</v>
      </c>
      <c r="CR176" s="167" t="str">
        <f>IF($K$31=$CE$25,$CF$25,IF($K$31=$CE$26,$CF$26,IF($K$31=$CE$27,$CF$27,IF($K$31=$CE$28,$CF$28,""))))</f>
        <v>OFF</v>
      </c>
    </row>
    <row r="177" spans="67:96" ht="13.5" x14ac:dyDescent="0.15">
      <c r="BO177" s="315">
        <f>IF(MONTH(BO175)=MONTH(BO175+2),BO175+2,"")</f>
        <v>44165</v>
      </c>
      <c r="BP177" s="318" t="str">
        <f t="shared" si="56"/>
        <v>19h à 7h</v>
      </c>
      <c r="BQ177" s="316">
        <f>IF(MONTH(BQ175)=MONTH(BQ175+2),BQ175+2,"")</f>
        <v>44195</v>
      </c>
      <c r="BR177" s="318" t="str">
        <f t="shared" si="57"/>
        <v>19h à 7h</v>
      </c>
      <c r="BS177" s="316">
        <f>IF(MONTH(BS175)=MONTH(BS175+2),BS175+2,"")</f>
        <v>44226</v>
      </c>
      <c r="BT177" s="318" t="str">
        <f t="shared" si="58"/>
        <v>OFF</v>
      </c>
      <c r="BU177" s="316" t="str">
        <f>IF(MONTH(BU175)=MONTH(BU175+2),BU175+2,"")</f>
        <v/>
      </c>
      <c r="BV177" s="318" t="str">
        <f t="shared" si="59"/>
        <v/>
      </c>
      <c r="BW177" s="316">
        <f>IF(MONTH(BW175)=MONTH(BW175+2),BW175+2,"")</f>
        <v>44285</v>
      </c>
      <c r="BX177" s="318" t="str">
        <f t="shared" si="60"/>
        <v>OFF</v>
      </c>
      <c r="BY177" s="316">
        <f>IF(MONTH(BY175)=MONTH(BY175+2),BY175+2,"")</f>
        <v>44316</v>
      </c>
      <c r="BZ177" s="318" t="str">
        <f t="shared" si="61"/>
        <v>7h à 19h</v>
      </c>
      <c r="CI177" s="176">
        <f t="shared" si="55"/>
        <v>44079</v>
      </c>
      <c r="CJ177" s="177">
        <f t="shared" si="68"/>
        <v>44079</v>
      </c>
      <c r="CK177" s="167" t="str">
        <f>IF($L$21=$CE$25,$CF$25,IF($L$21=$CE$26,$CF$26,IF($L$21=$CE$27,$CF$27,IF($L$21=$CE$28,$CF$28,""))))</f>
        <v>19h à 7h</v>
      </c>
      <c r="CL177" s="167" t="str">
        <f>IF($L$22=$CE$25,$CF$25,IF($L$22=$CE$26,$CF$26,IF($L$22=$CE$27,$CF$27,IF($L$22=$CE$28,$CF$28,""))))</f>
        <v>19h à 7h</v>
      </c>
      <c r="CM177" s="167" t="str">
        <f>IF($L$24=$CE$25,$CF$25,IF($L$24=$CE$26,$CF$26,IF($L$24=$CE$27,$CF$27,IF($L$24=$CE$28,$CF$28,""))))</f>
        <v>OFF</v>
      </c>
      <c r="CN177" s="167" t="str">
        <f>IF($L$25=$CE$25,$CF$25,IF($L$25=$CE$26,$CF$26,IF($L$25=$CE$27,$CF$27,IF($L$25=$CE$28,$CF$28,""))))</f>
        <v>OFF</v>
      </c>
      <c r="CO177" s="167" t="str">
        <f>IF($L$27=$CE$25,$CF$25,IF($L$27=$CE$26,$CF$26,IF($L$27=$CE$27,$CF$27,IF($L$27=$CE$28,$CF$28,""))))</f>
        <v>7h à 19h</v>
      </c>
      <c r="CP177" s="167" t="str">
        <f>IF($L$28=$CE$25,$CF$25,IF($L$28=$CE$26,$CF$26,IF($L$28=$CE$27,$CF$27,IF($L$28=$CE$28,$CF$28,""))))</f>
        <v>7h à 19h</v>
      </c>
      <c r="CQ177" s="167" t="str">
        <f>IF($L$30=$CE$25,$CF$25,IF($L$30=$CE$26,$CF$26,IF($L$30=$CE$27,$CF$27,IF($L$30=$CE$28,$CF$28,""))))</f>
        <v>OFF</v>
      </c>
      <c r="CR177" s="167" t="str">
        <f>IF($L$31=$CE$25,$CF$25,IF($L$31=$CE$26,$CF$26,IF($L$31=$CE$27,$CF$27,IF($L$31=$CE$28,$CF$28,""))))</f>
        <v>OFF</v>
      </c>
    </row>
    <row r="178" spans="67:96" ht="13.5" x14ac:dyDescent="0.15">
      <c r="BO178" s="317" t="str">
        <f>IF(MONTH(BO175)=MONTH(BO175+3),BO175+3,"")</f>
        <v/>
      </c>
      <c r="BP178" s="318" t="str">
        <f t="shared" si="56"/>
        <v/>
      </c>
      <c r="BQ178" s="268">
        <f>IF(MONTH(BQ175)=MONTH(BQ175+3),BQ175+3,"")</f>
        <v>44196</v>
      </c>
      <c r="BR178" s="318" t="str">
        <f t="shared" si="57"/>
        <v>OFF</v>
      </c>
      <c r="BS178" s="268">
        <f>IF(MONTH(BS175)=MONTH(BS175+3),BS175+3,"")</f>
        <v>44227</v>
      </c>
      <c r="BT178" s="318" t="str">
        <f t="shared" si="58"/>
        <v>OFF</v>
      </c>
      <c r="BU178" s="268" t="str">
        <f>IF(MONTH(BU175)=MONTH(BU175+3),BU175+3,"")</f>
        <v/>
      </c>
      <c r="BV178" s="318" t="str">
        <f t="shared" si="59"/>
        <v/>
      </c>
      <c r="BW178" s="268">
        <f>IF(MONTH(BW175)=MONTH(BW175+3),BW175+3,"")</f>
        <v>44286</v>
      </c>
      <c r="BX178" s="318" t="str">
        <f t="shared" si="60"/>
        <v>OFF</v>
      </c>
      <c r="BY178" s="268" t="str">
        <f>IF(MONTH(BY175)=MONTH(BY175+3),BY175+3,"")</f>
        <v/>
      </c>
      <c r="BZ178" s="318" t="str">
        <f t="shared" si="61"/>
        <v/>
      </c>
      <c r="CI178" s="176">
        <f t="shared" si="55"/>
        <v>44080</v>
      </c>
      <c r="CJ178" s="177">
        <f t="shared" si="68"/>
        <v>44080</v>
      </c>
      <c r="CK178" s="167" t="str">
        <f>IF($M$21=$CE$25,$CF$25,IF($M$21=$CE$26,$CF$26,IF($M$21=$CE$27,$CF$27,IF($M$21=$CE$28,$CF$28,""))))</f>
        <v>19h à 7h</v>
      </c>
      <c r="CL178" s="167" t="str">
        <f>IF($M$22=$CE$25,$CF$25,IF($M$22=$CE$26,$CF$26,IF($M$22=$CE$27,$CF$27,IF($M$22=$CE$28,$CF$28,""))))</f>
        <v>19h à 7h</v>
      </c>
      <c r="CM178" s="167" t="str">
        <f>IF($M$24=$CE$25,$CF$25,IF($M$24=$CE$26,$CF$26,IF($M$24=$CE$27,$CF$27,IF($M$24=$CE$28,$CF$28,""))))</f>
        <v>OFF</v>
      </c>
      <c r="CN178" s="167" t="str">
        <f>IF($M$25=$CE$25,$CF$25,IF($M$25=$CE$26,$CF$26,IF($M$25=$CE$27,$CF$27,IF($M$25=$CE$28,$CF$28,""))))</f>
        <v>OFF</v>
      </c>
      <c r="CO178" s="167" t="str">
        <f>IF($M$27=$CE$25,$CF$25,IF($M$27=$CE$26,$CF$26,IF($M$27=$CE$27,$CF$27,IF($M$27=$CE$28,$CF$28,""))))</f>
        <v>7h à 19h</v>
      </c>
      <c r="CP178" s="167" t="str">
        <f>IF($M$28=$CE$25,$CF$25,IF($M$28=$CE$26,$CF$26,IF($M$28=$CE$27,$CF$27,IF($M$28=$CE$28,$CF$28,""))))</f>
        <v>7h à 19h</v>
      </c>
      <c r="CQ178" s="167" t="str">
        <f>IF($M$30=$CE$25,$CF$25,IF($M$30=$CE$26,$CF$26,IF($M$30=$CE$27,$CF$27,IF($M$30=$CE$28,$CF$28,""))))</f>
        <v>OFF</v>
      </c>
      <c r="CR178" s="167" t="str">
        <f>IF($M$31=$CE$25,$CF$25,IF($M$31=$CE$26,$CF$26,IF($M$31=$CE$27,$CF$27,IF($M$31=$CE$28,$CF$28,""))))</f>
        <v>OFF</v>
      </c>
    </row>
    <row r="179" spans="67:96" ht="12.75" x14ac:dyDescent="0.15"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I179" s="176">
        <f t="shared" si="55"/>
        <v>44081</v>
      </c>
      <c r="CJ179" s="177">
        <f t="shared" si="68"/>
        <v>44081</v>
      </c>
      <c r="CK179" s="167" t="str">
        <f>IF($N$21=$CE$25,$CF$25,IF($N$21=$CE$26,$CF$26,IF($N$21=$CE$27,$CF$27,IF($N$21=$CE$28,$CF$28,""))))</f>
        <v>19h à 7h</v>
      </c>
      <c r="CL179" s="167" t="str">
        <f>IF($N$22=$CE$25,$CF$25,IF($N$22=$CE$26,$CF$26,IF($N$22=$CE$27,$CF$27,IF($N$22=$CE$28,$CF$28,""))))</f>
        <v>19h à 7h</v>
      </c>
      <c r="CM179" s="167" t="str">
        <f>IF($N$24=$CE$25,$CF$25,IF($N$24=$CE$26,$CF$26,IF($N$24=$CE$27,$CF$27,IF($N$24=$CE$28,$CF$28,""))))</f>
        <v>OFF</v>
      </c>
      <c r="CN179" s="167" t="str">
        <f>IF($N$25=$CE$25,$CF$25,IF($N$25=$CE$26,$CF$26,IF($N$25=$CE$27,$CF$27,IF($N$25=$CE$28,$CF$28,""))))</f>
        <v>OFF</v>
      </c>
      <c r="CO179" s="167" t="str">
        <f>IF($N$27=$CE$25,$CF$25,IF($N$27=$CE$26,$CF$26,IF($N$27=$CE$27,$CF$27,IF($N$27=$CE$28,$CF$28,""))))</f>
        <v>7h à 19h</v>
      </c>
      <c r="CP179" s="167" t="str">
        <f>IF($N$28=$CE$25,$CF$25,IF($N$28=$CE$26,$CF$26,IF($N$28=$CE$27,$CF$27,IF($N$28=$CE$28,$CF$28,""))))</f>
        <v>7h à 19h</v>
      </c>
      <c r="CQ179" s="167" t="str">
        <f>IF($N$30=$CE$25,$CF$25,IF($N$30=$CE$26,$CF$26,IF($N$30=$CE$27,$CF$27,IF($N$30=$CE$28,$CF$28,""))))</f>
        <v>OFF</v>
      </c>
      <c r="CR179" s="167" t="str">
        <f>IF($N$31=$CE$25,$CF$25,IF($N$31=$CE$26,$CF$26,IF($N$31=$CE$27,$CF$27,IF($N$31=$CE$28,$CF$28,""))))</f>
        <v>OFF</v>
      </c>
    </row>
    <row r="180" spans="67:96" ht="12.75" x14ac:dyDescent="0.15"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I180" s="176">
        <f t="shared" si="55"/>
        <v>44082</v>
      </c>
      <c r="CJ180" s="177">
        <f t="shared" si="68"/>
        <v>44082</v>
      </c>
      <c r="CK180" s="167" t="str">
        <f>IF($O$21=$CE$25,$CF$25,IF($O$21=$CE$26,$CF$26,IF($O$21=$CE$27,$CF$27,IF($O$21=$CE$28,$CF$28,""))))</f>
        <v>19h à 7h</v>
      </c>
      <c r="CL180" s="167" t="str">
        <f>IF($O$22=$CE$25,$CF$25,IF($O$22=$CE$26,$CF$26,IF($O$22=$CE$27,$CF$27,IF($O$22=$CE$28,$CF$28,""))))</f>
        <v>19h à 7h</v>
      </c>
      <c r="CM180" s="167" t="str">
        <f>IF($O$24=$CE$25,$CF$25,IF($O$24=$CE$26,$CF$26,IF($O$24=$CE$27,$CF$27,IF($O$24=$CE$28,$CF$28,""))))</f>
        <v>OFF</v>
      </c>
      <c r="CN180" s="167" t="str">
        <f>IF($O$25=$CE$25,$CF$25,IF($O$25=$CE$26,$CF$26,IF($O$25=$CE$27,$CF$27,IF($O$25=$CE$28,$CF$28,""))))</f>
        <v>OFF</v>
      </c>
      <c r="CO180" s="167" t="str">
        <f>IF($O$27=$CE$25,$CF$25,IF($O$27=$CE$26,$CF$26,IF($O$27=$CE$27,$CF$27,IF($O$27=$CE$28,$CF$28,""))))</f>
        <v>7h à 19h</v>
      </c>
      <c r="CP180" s="167" t="str">
        <f>IF($O$28=$CE$25,$CF$25,IF($O$28=$CE$26,$CF$26,IF($O$28=$CE$27,$CF$27,IF($O$28=$CE$28,$CF$28,""))))</f>
        <v>7h à 15h</v>
      </c>
      <c r="CQ180" s="167" t="str">
        <f>IF($O$30=$CE$25,$CF$25,IF($O$30=$CE$26,$CF$26,IF($O$30=$CE$27,$CF$27,IF($O$30=$CE$28,$CF$28,""))))</f>
        <v>OFF</v>
      </c>
      <c r="CR180" s="167" t="str">
        <f>IF($O$31=$CE$25,$CF$25,IF($O$31=$CE$26,$CF$26,IF($O$31=$CE$27,$CF$27,IF($O$31=$CE$28,$CF$28,""))))</f>
        <v>OFF</v>
      </c>
    </row>
    <row r="181" spans="67:96" ht="12.75" x14ac:dyDescent="0.15"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I181" s="176">
        <f t="shared" si="55"/>
        <v>44083</v>
      </c>
      <c r="CJ181" s="177">
        <f t="shared" si="68"/>
        <v>44083</v>
      </c>
      <c r="CK181" s="167" t="str">
        <f>IF($P$21=$CE$25,$CF$25,IF($P$21=$CE$26,$CF$26,IF($P$21=$CE$27,$CF$27,IF($P$21=$CE$28,$CF$28,""))))</f>
        <v>19h à 7h</v>
      </c>
      <c r="CL181" s="167" t="str">
        <f>IF($P$22=$CE$25,$CF$25,IF($P$22=$CE$26,$CF$26,IF($P$22=$CE$27,$CF$27,IF($P$22=$CE$28,$CF$28,""))))</f>
        <v>19h à 7h</v>
      </c>
      <c r="CM181" s="167" t="str">
        <f>IF($P$24=$CE$25,$CF$25,IF($P$24=$CE$26,$CF$26,IF($P$24=$CE$27,$CF$27,IF($P$24=$CE$28,$CF$28,""))))</f>
        <v>OFF</v>
      </c>
      <c r="CN181" s="167" t="str">
        <f>IF($P$25=$CE$25,$CF$25,IF($P$25=$CE$26,$CF$26,IF($P$25=$CE$27,$CF$27,IF($P$25=$CE$28,$CF$28,""))))</f>
        <v>OFF</v>
      </c>
      <c r="CO181" s="167" t="str">
        <f>IF($P$27=$CE$25,$CF$25,IF($P$27=$CE$26,$CF$26,IF($P$27=$CE$27,$CF$27,IF($P$27=$CE$28,$CF$28,""))))</f>
        <v>7h à 19h</v>
      </c>
      <c r="CP181" s="167" t="str">
        <f>IF($P$28=$CE$25,$CF$25,IF($P$28=$CE$26,$CF$26,IF($P$28=$CE$27,$CF$27,IF($P$28=$CE$28,$CF$28,""))))</f>
        <v>OFF</v>
      </c>
      <c r="CQ181" s="167" t="str">
        <f>IF($P$30=$CE$25,$CF$25,IF($P$30=$CE$26,$CF$26,IF($P$30=$CE$27,$CF$27,IF($P$30=$CE$28,$CF$28,""))))</f>
        <v>OFF</v>
      </c>
      <c r="CR181" s="167" t="str">
        <f>IF($P$31=$CE$25,$CF$25,IF($P$31=$CE$26,$CF$26,IF($P$31=$CE$27,$CF$27,IF($P$31=$CE$28,$CF$28,""))))</f>
        <v>OFF</v>
      </c>
    </row>
    <row r="182" spans="67:96" ht="12.75" x14ac:dyDescent="0.15"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I182" s="176">
        <f t="shared" si="55"/>
        <v>44084</v>
      </c>
      <c r="CJ182" s="177">
        <f t="shared" si="68"/>
        <v>44084</v>
      </c>
      <c r="CK182" s="167" t="str">
        <f>IF($Q$21=$CE$25,$CF$25,IF($Q$21=$CE$26,$CF$26,IF($Q$21=$CE$27,$CF$27,IF($Q$21=$CE$28,$CF$28,""))))</f>
        <v>OFF</v>
      </c>
      <c r="CL182" s="167" t="str">
        <f>IF($Q$22=$CE$25,$CF$25,IF($Q$22=$CE$26,$CF$26,IF($Q$22=$CE$27,$CF$27,IF($Q$22=$CE$28,$CF$28,""))))</f>
        <v>OFF</v>
      </c>
      <c r="CM182" s="167" t="str">
        <f>IF($Q$24=$CE$25,$CF$25,IF($Q$24=$CE$26,$CF$26,IF($Q$24=$CE$27,$CF$27,IF($Q$24=$CE$28,$CF$28,""))))</f>
        <v>7h à 19h</v>
      </c>
      <c r="CN182" s="167" t="str">
        <f>IF($Q$25=$CE$25,$CF$25,IF($Q$25=$CE$26,$CF$26,IF($Q$25=$CE$27,$CF$27,IF($Q$25=$CE$28,$CF$28,""))))</f>
        <v>7h à 19h</v>
      </c>
      <c r="CO182" s="167" t="str">
        <f>IF($Q$27=$CE$25,$CF$25,IF($Q$27=$CE$26,$CF$26,IF($Q$27=$CE$27,$CF$27,IF($Q$27=$CE$28,$CF$28,""))))</f>
        <v>OFF</v>
      </c>
      <c r="CP182" s="167" t="str">
        <f>IF($Q$28=$CE$25,$CF$25,IF($Q$28=$CE$26,$CF$26,IF($Q$28=$CE$27,$CF$27,IF($Q$28=$CE$28,$CF$28,""))))</f>
        <v>OFF</v>
      </c>
      <c r="CQ182" s="167" t="str">
        <f>IF($Q$30=$CE$25,$CF$25,IF($Q$30=$CE$26,$CF$26,IF($Q$30=$CE$27,$CF$27,IF($Q$30=$CE$28,$CF$28,""))))</f>
        <v>19h à 7h</v>
      </c>
      <c r="CR182" s="167" t="str">
        <f>IF($Q$31=$CE$25,$CF$25,IF($Q$31=$CE$26,$CF$26,IF($Q$31=$CE$27,$CF$27,IF($Q$31=$CE$28,$CF$28,""))))</f>
        <v>19h à 7h</v>
      </c>
    </row>
    <row r="183" spans="67:96" ht="12.75" x14ac:dyDescent="0.15"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I183" s="176">
        <f t="shared" si="55"/>
        <v>44085</v>
      </c>
      <c r="CJ183" s="177">
        <f t="shared" si="68"/>
        <v>44085</v>
      </c>
      <c r="CK183" s="167" t="str">
        <f>IF($R$21=$CE$25,$CF$25,IF($R$21=$CE$26,$CF$26,IF($R$21=$CE$27,$CF$27,IF($R$21=$CE$28,$CF$28,""))))</f>
        <v>OFF</v>
      </c>
      <c r="CL183" s="167" t="str">
        <f>IF($R$22=$CE$25,$CF$25,IF($R$22=$CE$26,$CF$26,IF($R$22=$CE$27,$CF$27,IF($R$22=$CE$28,$CF$28,""))))</f>
        <v>OFF</v>
      </c>
      <c r="CM183" s="167" t="str">
        <f>IF($R$24=$CE$25,$CF$25,IF($R$24=$CE$26,$CF$26,IF($R$24=$CE$27,$CF$27,IF($R$24=$CE$28,$CF$28,""))))</f>
        <v>7h à 19h</v>
      </c>
      <c r="CN183" s="167" t="str">
        <f>IF($R$25=$CE$25,$CF$25,IF($R$25=$CE$26,$CF$26,IF($R$25=$CE$27,$CF$27,IF($R$25=$CE$28,$CF$28,""))))</f>
        <v>7h à 19h</v>
      </c>
      <c r="CO183" s="167" t="str">
        <f>IF($R$27=$CE$25,$CF$25,IF($R$27=$CE$26,$CF$26,IF($R$27=$CE$27,$CF$27,IF($R$27=$CE$28,$CF$28,""))))</f>
        <v>OFF</v>
      </c>
      <c r="CP183" s="167" t="str">
        <f>IF($R$28=$CE$25,$CF$25,IF($R$28=$CE$26,$CF$26,IF($R$28=$CE$27,$CF$27,IF($R$28=$CE$28,$CF$28,""))))</f>
        <v>OFF</v>
      </c>
      <c r="CQ183" s="167" t="str">
        <f>IF($R$30=$CE$25,$CF$25,IF($R$30=$CE$26,$CF$26,IF($R$30=$CE$27,$CF$27,IF($R$30=$CE$28,$CF$28,""))))</f>
        <v>19h à 7h</v>
      </c>
      <c r="CR183" s="167" t="str">
        <f>IF($R$31=$CE$25,$CF$25,IF($R$31=$CE$26,$CF$26,IF($R$31=$CE$27,$CF$27,IF($R$31=$CE$28,$CF$28,""))))</f>
        <v>19h à 7h</v>
      </c>
    </row>
    <row r="184" spans="67:96" ht="12.75" x14ac:dyDescent="0.15"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I184" s="176">
        <f t="shared" si="55"/>
        <v>44086</v>
      </c>
      <c r="CJ184" s="177">
        <f t="shared" si="68"/>
        <v>44086</v>
      </c>
      <c r="CK184" s="167" t="str">
        <f>IF($S$21=$CE$25,$CF$25,IF($S$21=$CE$26,$CF$26,IF($S$21=$CE$27,$CF$27,IF($S$21=$CE$28,$CF$28,""))))</f>
        <v>OFF</v>
      </c>
      <c r="CL184" s="167" t="str">
        <f>IF($S$22=$CE$25,$CF$25,IF($S$22=$CE$26,$CF$26,IF($S$22=$CE$27,$CF$27,IF($S$22=$CE$28,$CF$28,""))))</f>
        <v>OFF</v>
      </c>
      <c r="CM184" s="167" t="str">
        <f>IF($S$24=$CE$25,$CF$25,IF($S$24=$CE$26,$CF$26,IF($S$24=$CE$27,$CF$27,IF($S$24=$CE$28,$CF$28,""))))</f>
        <v>7h à 19h</v>
      </c>
      <c r="CN184" s="167" t="str">
        <f>IF($S$25=$CE$25,$CF$25,IF($S$25=$CE$26,$CF$26,IF($S$25=$CE$27,$CF$27,IF($S$25=$CE$28,$CF$28,""))))</f>
        <v>7h à 19h</v>
      </c>
      <c r="CO184" s="167" t="str">
        <f>IF($S$27=$CE$25,$CF$25,IF($S$27=$CE$26,$CF$26,IF($S$27=$CE$27,$CF$27,IF($S$27=$CE$28,$CF$28,""))))</f>
        <v>OFF</v>
      </c>
      <c r="CP184" s="167" t="str">
        <f>IF($S$28=$CE$25,$CF$25,IF($S$28=$CE$26,$CF$26,IF($S$28=$CE$27,$CF$27,IF($S$28=$CE$28,$CF$28,""))))</f>
        <v>OFF</v>
      </c>
      <c r="CQ184" s="167" t="str">
        <f>IF($S$30=$CE$25,$CF$25,IF($S$30=$CE$26,$CF$26,IF($S$30=$CE$27,$CF$27,IF($S$30=$CE$28,$CF$28,""))))</f>
        <v>19h à 7h</v>
      </c>
      <c r="CR184" s="167" t="str">
        <f>IF($S$31=$CE$25,$CF$25,IF($S$31=$CE$26,$CF$26,IF($S$31=$CE$27,$CF$27,IF($S$31=$CE$28,$CF$28,""))))</f>
        <v>19h à 7h</v>
      </c>
    </row>
    <row r="185" spans="67:96" x14ac:dyDescent="0.2">
      <c r="CI185" s="176">
        <f t="shared" si="55"/>
        <v>44087</v>
      </c>
      <c r="CJ185" s="177">
        <f t="shared" si="68"/>
        <v>44087</v>
      </c>
      <c r="CK185" s="167" t="str">
        <f>IF($T$21=$CE$25,$CF$25,IF($T$21=$CE$26,$CF$26,IF($T$21=$CE$27,$CF$27,IF($T$21=$CE$28,$CF$28,""))))</f>
        <v>OFF</v>
      </c>
      <c r="CL185" s="167" t="str">
        <f>IF($T$22=$CE$25,$CF$25,IF($T$22=$CE$26,$CF$26,IF($T$22=$CE$27,$CF$27,IF($T$22=$CE$28,$CF$28,""))))</f>
        <v>OFF</v>
      </c>
      <c r="CM185" s="167" t="str">
        <f>IF($T$24=$CE$25,$CF$25,IF($T$24=$CE$26,$CF$26,IF($T$24=$CE$27,$CF$27,IF($T$24=$CE$28,$CF$28,""))))</f>
        <v>7h à 19h</v>
      </c>
      <c r="CN185" s="167" t="str">
        <f>IF($T$25=$CE$25,$CF$25,IF($T$25=$CE$26,$CF$26,IF($T$25=$CE$27,$CF$27,IF($T$25=$CE$28,$CF$28,""))))</f>
        <v>7h à 19h</v>
      </c>
      <c r="CO185" s="167" t="str">
        <f>IF($T$27=$CE$25,$CF$25,IF($T$27=$CE$26,$CF$26,IF($T$27=$CE$27,$CF$27,IF($T$27=$CE$28,$CF$28,""))))</f>
        <v>OFF</v>
      </c>
      <c r="CP185" s="167" t="str">
        <f>IF($T$28=$CE$25,$CF$25,IF($T$28=$CE$26,$CF$26,IF($T$28=$CE$27,$CF$27,IF($T$28=$CE$28,$CF$28,""))))</f>
        <v>OFF</v>
      </c>
      <c r="CQ185" s="167" t="str">
        <f>IF($T$30=$CE$25,$CF$25,IF($T$30=$CE$26,$CF$26,IF($T$30=$CE$27,$CF$27,IF($T$30=$CE$28,$CF$28,""))))</f>
        <v>19h à 7h</v>
      </c>
      <c r="CR185" s="167" t="str">
        <f>IF($T$31=$CE$25,$CF$25,IF($T$31=$CE$26,$CF$26,IF($T$31=$CE$27,$CF$27,IF($T$31=$CE$28,$CF$28,""))))</f>
        <v>19h à 7h</v>
      </c>
    </row>
    <row r="186" spans="67:96" x14ac:dyDescent="0.2">
      <c r="CI186" s="176">
        <f t="shared" si="55"/>
        <v>44088</v>
      </c>
      <c r="CJ186" s="177">
        <f t="shared" si="68"/>
        <v>44088</v>
      </c>
      <c r="CK186" s="167" t="str">
        <f>IF($U$21=$CE$25,$CF$25,IF($U$21=$CE$26,$CF$26,IF($U$21=$CE$27,$CF$27,IF($U$21=$CE$28,$CF$28,""))))</f>
        <v>OFF</v>
      </c>
      <c r="CL186" s="167" t="str">
        <f>IF($U$22=$CE$25,$CF$25,IF($U$22=$CE$26,$CF$26,IF($U$22=$CE$27,$CF$27,IF($U$22=$CE$28,$CF$28,""))))</f>
        <v>OFF</v>
      </c>
      <c r="CM186" s="167" t="str">
        <f>IF($U$24=$CE$25,$CF$25,IF($U$24=$CE$26,$CF$26,IF($U$24=$CE$27,$CF$27,IF($U$24=$CE$28,$CF$28,""))))</f>
        <v>7h à 19h</v>
      </c>
      <c r="CN186" s="167" t="str">
        <f>IF($U$25=$CE$25,$CF$25,IF($U$25=$CE$26,$CF$26,IF($U$25=$CE$27,$CF$27,IF($U$25=$CE$28,$CF$28,""))))</f>
        <v>7h à 19h</v>
      </c>
      <c r="CO186" s="167" t="str">
        <f>IF($U$27=$CE$25,$CF$25,IF($U$27=$CE$26,$CF$26,IF($U$27=$CE$27,$CF$27,IF($U$27=$CE$28,$CF$28,""))))</f>
        <v>OFF</v>
      </c>
      <c r="CP186" s="167" t="str">
        <f>IF($U$28=$CE$25,$CF$25,IF($U$28=$CE$26,$CF$26,IF($U$28=$CE$27,$CF$27,IF($U$28=$CE$28,$CF$28,""))))</f>
        <v>OFF</v>
      </c>
      <c r="CQ186" s="167" t="str">
        <f>IF($U$30=$CE$25,$CF$25,IF($U$30=$CE$26,$CF$26,IF($U$30=$CE$27,$CF$27,IF($U$30=$CE$28,$CF$28,""))))</f>
        <v>19h à 7h</v>
      </c>
      <c r="CR186" s="167" t="str">
        <f>IF($U$31=$CE$25,$CF$25,IF($U$31=$CE$26,$CF$26,IF($U$31=$CE$27,$CF$27,IF($U$31=$CE$28,$CF$28,""))))</f>
        <v>19h à 7h</v>
      </c>
    </row>
    <row r="187" spans="67:96" x14ac:dyDescent="0.2">
      <c r="CI187" s="176">
        <f t="shared" si="55"/>
        <v>44089</v>
      </c>
      <c r="CJ187" s="177">
        <f t="shared" si="68"/>
        <v>44089</v>
      </c>
      <c r="CK187" s="167" t="str">
        <f>IF($V$21=$CE$25,$CF$25,IF($V$21=$CE$26,$CF$26,IF($V$21=$CE$27,$CF$27,IF($V$21=$CE$28,$CF$28,""))))</f>
        <v>OFF</v>
      </c>
      <c r="CL187" s="167" t="str">
        <f>IF($V$22=$CE$25,$CF$25,IF($V$22=$CE$26,$CF$26,IF($V$22=$CE$27,$CF$27,IF($V$22=$CE$28,$CF$28,""))))</f>
        <v>OFF</v>
      </c>
      <c r="CM187" s="167" t="str">
        <f>IF($V$24=$CE$25,$CF$25,IF($V$24=$CE$26,$CF$26,IF($V$24=$CE$27,$CF$27,IF($V$24=$CE$28,$CF$28,""))))</f>
        <v>7h à 19h</v>
      </c>
      <c r="CN187" s="167" t="str">
        <f>IF($V$25=$CE$25,$CF$25,IF($V$25=$CE$26,$CF$26,IF($V$25=$CE$27,$CF$27,IF($V$25=$CE$28,$CF$28,""))))</f>
        <v>7h à 15h</v>
      </c>
      <c r="CO187" s="167" t="str">
        <f>IF($V$27=$CE$25,$CF$25,IF($V$27=$CE$26,$CF$26,IF($V$27=$CE$27,$CF$27,IF($V$27=$CE$28,$CF$28,""))))</f>
        <v>OFF</v>
      </c>
      <c r="CP187" s="167" t="str">
        <f>IF($V$28=$CE$25,$CF$25,IF($V$28=$CE$26,$CF$26,IF($V$28=$CE$27,$CF$27,IF($V$28=$CE$28,$CF$28,""))))</f>
        <v>OFF</v>
      </c>
      <c r="CQ187" s="167" t="str">
        <f>IF($V$30=$CE$25,$CF$25,IF($V$30=$CE$26,$CF$26,IF($V$30=$CE$27,$CF$27,IF($V$30=$CE$28,$CF$28,""))))</f>
        <v>19h à 7h</v>
      </c>
      <c r="CR187" s="167" t="str">
        <f>IF($V$31=$CE$25,$CF$25,IF($V$31=$CE$26,$CF$26,IF($V$31=$CE$27,$CF$27,IF($V$31=$CE$28,$CF$28,""))))</f>
        <v>19h à 7h</v>
      </c>
    </row>
    <row r="188" spans="67:96" x14ac:dyDescent="0.2">
      <c r="BP188" s="281">
        <v>5</v>
      </c>
      <c r="CI188" s="176">
        <f t="shared" si="55"/>
        <v>44090</v>
      </c>
      <c r="CJ188" s="177">
        <f t="shared" si="68"/>
        <v>44090</v>
      </c>
      <c r="CK188" s="167" t="str">
        <f>IF($W$21=$CE$25,$CF$25,IF($W$21=$CE$26,$CF$26,IF($W$21=$CE$27,$CF$27,IF($W$21=$CE$28,$CF$28,""))))</f>
        <v>OFF</v>
      </c>
      <c r="CL188" s="167" t="str">
        <f>IF($W$22=$CE$25,$CF$25,IF($W$22=$CE$26,$CF$26,IF($W$22=$CE$27,$CF$27,IF($W$22=$CE$28,$CF$28,""))))</f>
        <v>OFF</v>
      </c>
      <c r="CM188" s="167" t="str">
        <f>IF($W$24=$CE$25,$CF$25,IF($W$24=$CE$26,$CF$26,IF($W$24=$CE$27,$CF$27,IF($W$24=$CE$28,$CF$28,""))))</f>
        <v>7h à 19h</v>
      </c>
      <c r="CN188" s="167" t="str">
        <f>IF($W$25=$CE$25,$CF$25,IF($W$25=$CE$26,$CF$26,IF($W$25=$CE$27,$CF$27,IF($W$25=$CE$28,$CF$28,""))))</f>
        <v>OFF</v>
      </c>
      <c r="CO188" s="167" t="str">
        <f>IF($W$27=$CE$25,$CF$25,IF($W$27=$CE$26,$CF$26,IF($W$27=$CE$27,$CF$27,IF($W$27=$CE$28,$CF$28,""))))</f>
        <v>OFF</v>
      </c>
      <c r="CP188" s="167" t="str">
        <f>IF($W$28=$CE$25,$CF$25,IF($W$28=$CE$26,$CF$26,IF($W$28=$CE$27,$CF$27,IF($W$28=$CE$28,$CF$28,""))))</f>
        <v>OFF</v>
      </c>
      <c r="CQ188" s="167" t="str">
        <f>IF($W$30=$CE$25,$CF$25,IF($W$30=$CE$26,$CF$26,IF($W$30=$CE$27,$CF$27,IF($W$30=$CE$28,$CF$28,""))))</f>
        <v>19h à 7h</v>
      </c>
      <c r="CR188" s="167" t="str">
        <f>IF($W$31=$CE$25,$CF$25,IF($W$31=$CE$26,$CF$26,IF($W$31=$CE$27,$CF$27,IF($W$31=$CE$28,$CF$28,""))))</f>
        <v>19h à 7h</v>
      </c>
    </row>
    <row r="189" spans="67:96" ht="15.75" x14ac:dyDescent="0.15">
      <c r="BO189" s="591">
        <f>$BO$4</f>
        <v>43952</v>
      </c>
      <c r="BP189" s="592"/>
      <c r="BQ189" s="593">
        <f>$BQ$4</f>
        <v>43983</v>
      </c>
      <c r="BR189" s="592"/>
      <c r="BS189" s="593">
        <f>$BS$4</f>
        <v>44013</v>
      </c>
      <c r="BT189" s="592"/>
      <c r="BU189" s="593">
        <f>$BU$4</f>
        <v>44044</v>
      </c>
      <c r="BV189" s="592"/>
      <c r="BW189" s="593">
        <f>$BW$4</f>
        <v>44075</v>
      </c>
      <c r="BX189" s="592"/>
      <c r="BY189" s="593">
        <f>$BY$4</f>
        <v>44105</v>
      </c>
      <c r="BZ189" s="591"/>
      <c r="CI189" s="176">
        <f t="shared" si="55"/>
        <v>44091</v>
      </c>
      <c r="CJ189" s="177">
        <f t="shared" si="68"/>
        <v>44091</v>
      </c>
      <c r="CK189" s="167" t="str">
        <f>IF($X$21=$CE$25,$CF$25,IF($X$21=$CE$26,$CF$26,IF($X$21=$CE$27,$CF$27,IF($X$21=$CE$28,$CF$28,""))))</f>
        <v>7h à 19h</v>
      </c>
      <c r="CL189" s="167" t="str">
        <f>IF($X$22=$CE$25,$CF$25,IF($X$22=$CE$26,$CF$26,IF($X$22=$CE$27,$CF$27,IF($X$22=$CE$28,$CF$28,""))))</f>
        <v>7h à 19h</v>
      </c>
      <c r="CM189" s="167" t="str">
        <f>IF($X$24=$CE$25,$CF$25,IF($X$24=$CE$26,$CF$26,IF($X$24=$CE$27,$CF$27,IF($X$24=$CE$28,$CF$28,""))))</f>
        <v>OFF</v>
      </c>
      <c r="CN189" s="167" t="str">
        <f>IF($X$25=$CE$25,$CF$25,IF($X$25=$CE$26,$CF$26,IF($X$25=$CE$27,$CF$27,IF($X$25=$CE$28,$CF$28,""))))</f>
        <v>OFF</v>
      </c>
      <c r="CO189" s="167" t="str">
        <f>IF($X$27=$CE$25,$CF$25,IF($X$27=$CE$26,$CF$26,IF($X$27=$CE$27,$CF$27,IF($X$27=$CE$28,$CF$28,""))))</f>
        <v>19h à 7h</v>
      </c>
      <c r="CP189" s="167" t="str">
        <f>IF($X$28=$CE$25,$CF$25,IF($X$28=$CE$26,$CF$26,IF($X$28=$CE$27,$CF$27,IF($X$28=$CE$28,$CF$28,""))))</f>
        <v>19h à 7h</v>
      </c>
      <c r="CQ189" s="167" t="str">
        <f>IF($X$30=$CE$25,$CF$25,IF($X$30=$CE$26,$CF$26,IF($X$30=$CE$27,$CF$27,IF($X$30=$CE$28,$CF$28,""))))</f>
        <v>OFF</v>
      </c>
      <c r="CR189" s="167" t="str">
        <f>IF($X$31=$CE$25,$CF$25,IF($X$31=$CE$26,$CF$26,IF($X$31=$CE$27,$CF$27,IF($X$31=$CE$28,$CF$28,""))))</f>
        <v>OFF</v>
      </c>
    </row>
    <row r="190" spans="67:96" ht="13.5" x14ac:dyDescent="0.15">
      <c r="BO190" s="312">
        <f>DATE($BL$2,$BL$4,1)</f>
        <v>43952</v>
      </c>
      <c r="BP190" s="318" t="str">
        <f t="shared" ref="BP190:BP220" si="69">IFERROR(VLOOKUP($BO190,$CI$3:$CR$477,$BP$188,0),"")</f>
        <v>OFF</v>
      </c>
      <c r="BQ190" s="313">
        <f>IF(BO218="",BO217+1,IF(BO219="",BO218+1,IF(BO220="",BO219+1,BO220+1)))</f>
        <v>43983</v>
      </c>
      <c r="BR190" s="318" t="str">
        <f t="shared" ref="BR190:BR220" si="70">IFERROR(VLOOKUP($BQ190,$CI$3:$CR$477,$BP$188,0),"")</f>
        <v>OFF</v>
      </c>
      <c r="BS190" s="313">
        <f>IF(BQ218="",BQ217+1,IF(BQ219="",BQ218+1,IF(BQ220="",BQ219+1,BQ220+1)))</f>
        <v>44013</v>
      </c>
      <c r="BT190" s="318" t="str">
        <f t="shared" ref="BT190:BT220" si="71">IFERROR(VLOOKUP($BS190,$CI$3:$CR$477,$BP$188,0),"")</f>
        <v>OFF</v>
      </c>
      <c r="BU190" s="314">
        <f>IF(BS218="",BS217+1,IF(BS219="",BS218+1,IF(BS220="",BS219+1,BS220+1)))</f>
        <v>44044</v>
      </c>
      <c r="BV190" s="318" t="str">
        <f t="shared" ref="BV190:BV220" si="72">IFERROR(VLOOKUP($BU190,$CI$3:$CR$477,$BP$188,0),"")</f>
        <v>19h à 7h</v>
      </c>
      <c r="BW190" s="313">
        <f>IF(BU218="",BU217+1,IF(BU219="",BU218+1,IF(BU220="",BU219+1,BU220+1)))</f>
        <v>44075</v>
      </c>
      <c r="BX190" s="318" t="str">
        <f t="shared" ref="BX190:BX220" si="73">IFERROR(VLOOKUP($BW190,$CI$3:$CR$477,$BP$188,0),"")</f>
        <v>19h à 7h</v>
      </c>
      <c r="BY190" s="313">
        <f>IF(BW218="",BW217+1,IF(BW219="",BW218+1,IF(BW220="",BW219+1,BW220+1)))</f>
        <v>44105</v>
      </c>
      <c r="BZ190" s="318" t="str">
        <f t="shared" ref="BZ190:BZ220" si="74">IFERROR(VLOOKUP($BY190,$CI$3:$CR$477,$BP$188,0),"")</f>
        <v>OFF</v>
      </c>
      <c r="CI190" s="176">
        <f t="shared" si="55"/>
        <v>44092</v>
      </c>
      <c r="CJ190" s="177">
        <f t="shared" si="68"/>
        <v>44092</v>
      </c>
      <c r="CK190" s="167" t="str">
        <f>IF($Y$21=$CE$25,$CF$25,IF($Y$21=$CE$26,$CF$26,IF($Y$21=$CE$27,$CF$27,IF($Y$21=$CE$28,$CF$28,""))))</f>
        <v>7h à 19h</v>
      </c>
      <c r="CL190" s="167" t="str">
        <f>IF($Y$22=$CE$25,$CF$25,IF($Y$22=$CE$26,$CF$26,IF($Y$22=$CE$27,$CF$27,IF($Y$22=$CE$28,$CF$28,""))))</f>
        <v>7h à 19h</v>
      </c>
      <c r="CM190" s="167" t="str">
        <f>IF($Y$24=$CE$25,$CF$25,IF($Y$24=$CE$26,$CF$26,IF($Y$24=$CE$27,$CF$27,IF($Y$24=$CE$28,$CF$28,""))))</f>
        <v>OFF</v>
      </c>
      <c r="CN190" s="167" t="str">
        <f>IF($Y$25=$CE$25,$CF$25,IF($Y$25=$CE$26,$CF$26,IF($Y$25=$CE$27,$CF$27,IF($Y$25=$CE$28,$CF$28,""))))</f>
        <v>OFF</v>
      </c>
      <c r="CO190" s="167" t="str">
        <f>IF($Y$27=$CE$25,$CF$25,IF($Y$27=$CE$26,$CF$26,IF($Y$27=$CE$27,$CF$27,IF($Y$27=$CE$28,$CF$28,""))))</f>
        <v>19h à 7h</v>
      </c>
      <c r="CP190" s="167" t="str">
        <f>IF($Y$28=$CE$25,$CF$25,IF($Y$28=$CE$26,$CF$26,IF($Y$28=$CE$27,$CF$27,IF($Y$28=$CE$28,$CF$28,""))))</f>
        <v>19h à 7h</v>
      </c>
      <c r="CQ190" s="167" t="str">
        <f>IF($Y$30=$CE$25,$CF$25,IF($Y$30=$CE$26,$CF$26,IF($Y$30=$CE$27,$CF$27,IF($Y$30=$CE$28,$CF$28,""))))</f>
        <v>OFF</v>
      </c>
      <c r="CR190" s="167" t="str">
        <f>IF($Y$31=$CE$25,$CF$25,IF($Y$31=$CE$26,$CF$26,IF($Y$31=$CE$27,$CF$27,IF($Y$31=$CE$28,$CF$28,""))))</f>
        <v>OFF</v>
      </c>
    </row>
    <row r="191" spans="67:96" ht="13.5" x14ac:dyDescent="0.15">
      <c r="BO191" s="312">
        <f>$BO$4+1</f>
        <v>43953</v>
      </c>
      <c r="BP191" s="318" t="str">
        <f t="shared" si="69"/>
        <v>OFF</v>
      </c>
      <c r="BQ191" s="313">
        <f>BQ190+1</f>
        <v>43984</v>
      </c>
      <c r="BR191" s="318" t="str">
        <f t="shared" si="70"/>
        <v>OFF</v>
      </c>
      <c r="BS191" s="313">
        <f>BS190+1</f>
        <v>44014</v>
      </c>
      <c r="BT191" s="318" t="str">
        <f t="shared" si="71"/>
        <v>19h à 7h</v>
      </c>
      <c r="BU191" s="314">
        <f>BU190+1</f>
        <v>44045</v>
      </c>
      <c r="BV191" s="318" t="str">
        <f t="shared" si="72"/>
        <v>19h à 7h</v>
      </c>
      <c r="BW191" s="313">
        <f>BW190+1</f>
        <v>44076</v>
      </c>
      <c r="BX191" s="318" t="str">
        <f t="shared" si="73"/>
        <v>19h à 7h</v>
      </c>
      <c r="BY191" s="313">
        <f>BY190+1</f>
        <v>44106</v>
      </c>
      <c r="BZ191" s="318" t="str">
        <f t="shared" si="74"/>
        <v>OFF</v>
      </c>
      <c r="CI191" s="176">
        <f t="shared" si="55"/>
        <v>44093</v>
      </c>
      <c r="CJ191" s="177">
        <f t="shared" si="68"/>
        <v>44093</v>
      </c>
      <c r="CK191" s="167" t="str">
        <f>IF($Z$21=$CE$25,$CF$25,IF($Z$21=$CE$26,$CF$26,IF($Z$21=$CE$27,$CF$27,IF($Z$21=$CE$28,$CF$28,""))))</f>
        <v>7h à 19h</v>
      </c>
      <c r="CL191" s="167" t="str">
        <f>IF($Z$22=$CE$25,$CF$25,IF($Z$22=$CE$26,$CF$26,IF($Z$22=$CE$27,$CF$27,IF($Z$22=$CE$28,$CF$28,""))))</f>
        <v>7h à 19h</v>
      </c>
      <c r="CM191" s="167" t="str">
        <f>IF($Z$24=$CE$25,$CF$25,IF($Z$24=$CE$26,$CF$26,IF($Z$24=$CE$27,$CF$27,IF($Z$24=$CE$28,$CF$28,""))))</f>
        <v>OFF</v>
      </c>
      <c r="CN191" s="167" t="str">
        <f>IF($Z$25=$CE$25,$CF$25,IF($Z$25=$CE$26,$CF$26,IF($Z$25=$CE$27,$CF$27,IF($Z$25=$CE$28,$CF$28,""))))</f>
        <v>OFF</v>
      </c>
      <c r="CO191" s="167" t="str">
        <f>IF($Z$27=$CE$25,$CF$25,IF($Z$27=$CE$26,$CF$26,IF($Z$27=$CE$27,$CF$27,IF($Z$27=$CE$28,$CF$28,""))))</f>
        <v>19h à 7h</v>
      </c>
      <c r="CP191" s="167" t="str">
        <f>IF($Z$28=$CE$25,$CF$25,IF($Z$28=$CE$26,$CF$26,IF($Z$28=$CE$27,$CF$27,IF($Z$28=$CE$28,$CF$28,""))))</f>
        <v>19h à 7h</v>
      </c>
      <c r="CQ191" s="167" t="str">
        <f>IF($Z$30=$CE$25,$CF$25,IF($Z$30=$CE$26,$CF$26,IF($Z$30=$CE$27,$CF$27,IF($Z$30=$CE$28,$CF$28,""))))</f>
        <v>OFF</v>
      </c>
      <c r="CR191" s="167" t="str">
        <f>IF($Z$31=$CE$25,$CF$25,IF($Z$31=$CE$26,$CF$26,IF($Z$31=$CE$27,$CF$27,IF($Z$31=$CE$28,$CF$28,""))))</f>
        <v>OFF</v>
      </c>
    </row>
    <row r="192" spans="67:96" ht="13.5" x14ac:dyDescent="0.15">
      <c r="BO192" s="312">
        <f>$BO$5+1</f>
        <v>43954</v>
      </c>
      <c r="BP192" s="318" t="str">
        <f t="shared" si="69"/>
        <v>OFF</v>
      </c>
      <c r="BQ192" s="313">
        <f t="shared" ref="BQ192:BQ217" si="75">BQ191+1</f>
        <v>43985</v>
      </c>
      <c r="BR192" s="318" t="str">
        <f t="shared" si="70"/>
        <v>OFF</v>
      </c>
      <c r="BS192" s="313">
        <f t="shared" ref="BS192:BS217" si="76">BS191+1</f>
        <v>44015</v>
      </c>
      <c r="BT192" s="318" t="str">
        <f t="shared" si="71"/>
        <v>19h à 7h</v>
      </c>
      <c r="BU192" s="314">
        <f t="shared" ref="BU192:BU217" si="77">BU191+1</f>
        <v>44046</v>
      </c>
      <c r="BV192" s="318" t="str">
        <f t="shared" si="72"/>
        <v>19h à 7h</v>
      </c>
      <c r="BW192" s="313">
        <f t="shared" ref="BW192:BW217" si="78">BW191+1</f>
        <v>44077</v>
      </c>
      <c r="BX192" s="318" t="str">
        <f t="shared" si="73"/>
        <v>OFF</v>
      </c>
      <c r="BY192" s="313">
        <f t="shared" ref="BY192:BY217" si="79">BY191+1</f>
        <v>44107</v>
      </c>
      <c r="BZ192" s="318" t="str">
        <f t="shared" si="74"/>
        <v>OFF</v>
      </c>
      <c r="CI192" s="176">
        <f t="shared" si="55"/>
        <v>44094</v>
      </c>
      <c r="CJ192" s="177">
        <f t="shared" si="68"/>
        <v>44094</v>
      </c>
      <c r="CK192" s="167" t="str">
        <f>IF($AA$21=$CE$25,$CF$25,IF($AA$21=$CE$26,$CF$26,IF($AA$21=$CE$27,$CF$27,IF($AA$21=$CE$28,$CF$28,""))))</f>
        <v>7h à 19h</v>
      </c>
      <c r="CL192" s="167" t="str">
        <f>IF($AA$22=$CE$25,$CF$25,IF($AA$22=$CE$26,$CF$26,IF($AA$22=$CE$27,$CF$27,IF($AA$22=$CE$28,$CF$28,""))))</f>
        <v>7h à 19h</v>
      </c>
      <c r="CM192" s="167" t="str">
        <f>IF($AA$24=$CE$25,$CF$25,IF($AA$24=$CE$26,$CF$26,IF($AA$24=$CE$27,$CF$27,IF($AA$24=$CE$28,$CF$28,""))))</f>
        <v>OFF</v>
      </c>
      <c r="CN192" s="167" t="str">
        <f>IF($AA$25=$CE$25,$CF$25,IF($AA$25=$CE$26,$CF$26,IF($AA$25=$CE$27,$CF$27,IF($AA$25=$CE$28,$CF$28,""))))</f>
        <v>OFF</v>
      </c>
      <c r="CO192" s="167" t="str">
        <f>IF($AA$27=$CE$25,$CF$25,IF($AA$27=$CE$26,$CF$26,IF($AA$27=$CE$27,$CF$27,IF($AA$27=$CE$28,$CF$28,""))))</f>
        <v>19h à 7h</v>
      </c>
      <c r="CP192" s="167" t="str">
        <f>IF($AA$28=$CE$25,$CF$25,IF($AA$28=$CE$26,$CF$26,IF($AA$28=$CE$27,$CF$27,IF($AA$28=$CE$28,$CF$28,""))))</f>
        <v>19h à 7h</v>
      </c>
      <c r="CQ192" s="167" t="str">
        <f>IF($AA$30=$CE$25,$CF$25,IF($AA$30=$CE$26,$CF$26,IF($AA$30=$CE$27,$CF$27,IF($AA$30=$CE$28,$CF$28,""))))</f>
        <v>OFF</v>
      </c>
      <c r="CR192" s="167" t="str">
        <f>IF($AA$31=$CE$25,$CF$25,IF($AA$31=$CE$26,$CF$26,IF($AA$31=$CE$27,$CF$27,IF($AA$31=$CE$28,$CF$28,""))))</f>
        <v>OFF</v>
      </c>
    </row>
    <row r="193" spans="67:96" ht="13.5" x14ac:dyDescent="0.15">
      <c r="BO193" s="312">
        <f>$BO$6+1</f>
        <v>43955</v>
      </c>
      <c r="BP193" s="318" t="str">
        <f t="shared" si="69"/>
        <v>OFF</v>
      </c>
      <c r="BQ193" s="313">
        <f t="shared" si="75"/>
        <v>43986</v>
      </c>
      <c r="BR193" s="318" t="str">
        <f t="shared" si="70"/>
        <v>19h à 7h</v>
      </c>
      <c r="BS193" s="313">
        <f t="shared" si="76"/>
        <v>44016</v>
      </c>
      <c r="BT193" s="318" t="str">
        <f t="shared" si="71"/>
        <v>19h à 7h</v>
      </c>
      <c r="BU193" s="314">
        <f t="shared" si="77"/>
        <v>44047</v>
      </c>
      <c r="BV193" s="318" t="str">
        <f t="shared" si="72"/>
        <v>19h à 7h</v>
      </c>
      <c r="BW193" s="313">
        <f t="shared" si="78"/>
        <v>44078</v>
      </c>
      <c r="BX193" s="318" t="str">
        <f t="shared" si="73"/>
        <v>OFF</v>
      </c>
      <c r="BY193" s="313">
        <f t="shared" si="79"/>
        <v>44108</v>
      </c>
      <c r="BZ193" s="318" t="str">
        <f t="shared" si="74"/>
        <v>OFF</v>
      </c>
      <c r="CI193" s="176">
        <f t="shared" si="55"/>
        <v>44095</v>
      </c>
      <c r="CJ193" s="177">
        <f t="shared" si="68"/>
        <v>44095</v>
      </c>
      <c r="CK193" s="167" t="str">
        <f>IF($AB$21=$CE$25,$CF$25,IF($AB$21=$CE$26,$CF$26,IF($AB$21=$CE$27,$CF$27,IF($AB$21=$CE$28,$CF$28,""))))</f>
        <v>7h à 19h</v>
      </c>
      <c r="CL193" s="167" t="str">
        <f>IF($AB$22=$CE$25,$CF$25,IF($AB$22=$CE$26,$CF$26,IF($AB$22=$CE$27,$CF$27,IF($AB$22=$CE$28,$CF$28,""))))</f>
        <v>7h à 19h</v>
      </c>
      <c r="CM193" s="167" t="str">
        <f>IF($AB$24=$CE$25,$CF$25,IF($AB$24=$CE$26,$CF$26,IF($AB$24=$CE$27,$CF$27,IF($AB$24=$CE$28,$CF$28,""))))</f>
        <v>OFF</v>
      </c>
      <c r="CN193" s="167" t="str">
        <f>IF($AB$25=$CE$25,$CF$25,IF($AB$25=$CE$26,$CF$26,IF($AB$25=$CE$27,$CF$27,IF($AB$25=$CE$28,$CF$28,""))))</f>
        <v>OFF</v>
      </c>
      <c r="CO193" s="167" t="str">
        <f>IF($AB$27=$CE$25,$CF$25,IF($AB$27=$CE$26,$CF$26,IF($AB$27=$CE$27,$CF$27,IF($AB$27=$CE$28,$CF$28,""))))</f>
        <v>19h à 7h</v>
      </c>
      <c r="CP193" s="167" t="str">
        <f>IF($AB$28=$CE$25,$CF$25,IF($AB$28=$CE$26,$CF$26,IF($AB$28=$CE$27,$CF$27,IF($AB$28=$CE$28,$CF$28,""))))</f>
        <v>19h à 7h</v>
      </c>
      <c r="CQ193" s="167" t="str">
        <f>IF($AB$30=$CE$25,$CF$25,IF($AB$30=$CE$26,$CF$26,IF($AB$30=$CE$27,$CF$27,IF($AB$30=$CE$28,$CF$28,""))))</f>
        <v>OFF</v>
      </c>
      <c r="CR193" s="167" t="str">
        <f>IF($AB$31=$CE$25,$CF$25,IF($AB$31=$CE$26,$CF$26,IF($AB$31=$CE$27,$CF$27,IF($AB$31=$CE$28,$CF$28,""))))</f>
        <v>OFF</v>
      </c>
    </row>
    <row r="194" spans="67:96" ht="13.5" x14ac:dyDescent="0.15">
      <c r="BO194" s="312">
        <f>$BO$7+1</f>
        <v>43956</v>
      </c>
      <c r="BP194" s="318" t="str">
        <f t="shared" si="69"/>
        <v>OFF</v>
      </c>
      <c r="BQ194" s="313">
        <f t="shared" si="75"/>
        <v>43987</v>
      </c>
      <c r="BR194" s="318" t="str">
        <f t="shared" si="70"/>
        <v>19h à 7h</v>
      </c>
      <c r="BS194" s="313">
        <f t="shared" si="76"/>
        <v>44017</v>
      </c>
      <c r="BT194" s="318" t="str">
        <f t="shared" si="71"/>
        <v>19h à 7h</v>
      </c>
      <c r="BU194" s="314">
        <f t="shared" si="77"/>
        <v>44048</v>
      </c>
      <c r="BV194" s="318" t="str">
        <f t="shared" si="72"/>
        <v>19h à 7h</v>
      </c>
      <c r="BW194" s="313">
        <f t="shared" si="78"/>
        <v>44079</v>
      </c>
      <c r="BX194" s="318" t="str">
        <f t="shared" si="73"/>
        <v>OFF</v>
      </c>
      <c r="BY194" s="313">
        <f t="shared" si="79"/>
        <v>44109</v>
      </c>
      <c r="BZ194" s="318" t="str">
        <f t="shared" si="74"/>
        <v>OFF</v>
      </c>
      <c r="CI194" s="176">
        <f t="shared" si="55"/>
        <v>44096</v>
      </c>
      <c r="CJ194" s="177">
        <f t="shared" si="68"/>
        <v>44096</v>
      </c>
      <c r="CK194" s="167" t="str">
        <f>IF($AC$21=$CE$25,$CF$25,IF($AC$21=$CE$26,$CF$26,IF($AC$21=$CE$27,$CF$27,IF($AC$21=$CE$28,$CF$28,""))))</f>
        <v>7h à 19h</v>
      </c>
      <c r="CL194" s="167" t="str">
        <f>IF($AC$22=$CE$25,$CF$25,IF($AC$22=$CE$26,$CF$26,IF($AC$22=$CE$27,$CF$27,IF($AC$22=$CE$28,$CF$28,""))))</f>
        <v>7h à 15h</v>
      </c>
      <c r="CM194" s="167" t="str">
        <f>IF($AC$24=$CE$25,$CF$25,IF($AC$24=$CE$26,$CF$26,IF($AC$24=$CE$27,$CF$27,IF($AC$24=$CE$28,$CF$28,""))))</f>
        <v>OFF</v>
      </c>
      <c r="CN194" s="167" t="str">
        <f>IF($AC$25=$CE$25,$CF$25,IF($AC$25=$CE$26,$CF$26,IF($AC$25=$CE$27,$CF$27,IF($AC$25=$CE$28,$CF$28,""))))</f>
        <v>OFF</v>
      </c>
      <c r="CO194" s="167" t="str">
        <f>IF($AC$27=$CE$25,$CF$25,IF($AC$27=$CE$26,$CF$26,IF($AC$27=$CE$27,$CF$27,IF($AC$27=$CE$28,$CF$28,""))))</f>
        <v>19h à 7h</v>
      </c>
      <c r="CP194" s="167" t="str">
        <f>IF($AC$28=$CE$25,$CF$25,IF($AC$28=$CE$26,$CF$26,IF($AC$28=$CE$27,$CF$27,IF($AC$28=$CE$28,$CF$28,""))))</f>
        <v>19h à 7h</v>
      </c>
      <c r="CQ194" s="167" t="str">
        <f>IF($AC$30=$CE$25,$CF$25,IF($AC$30=$CE$26,$CF$26,IF($AC$30=$CE$27,$CF$27,IF($AC$30=$CE$28,$CF$28,""))))</f>
        <v>OFF</v>
      </c>
      <c r="CR194" s="167" t="str">
        <f>IF($AC$31=$CE$25,$CF$25,IF($AC$31=$CE$26,$CF$26,IF($AC$31=$CE$27,$CF$27,IF($AC$31=$CE$28,$CF$28,""))))</f>
        <v>OFF</v>
      </c>
    </row>
    <row r="195" spans="67:96" ht="13.5" x14ac:dyDescent="0.15">
      <c r="BO195" s="312">
        <f>$BO$8+1</f>
        <v>43957</v>
      </c>
      <c r="BP195" s="318" t="str">
        <f t="shared" si="69"/>
        <v>OFF</v>
      </c>
      <c r="BQ195" s="313">
        <f t="shared" si="75"/>
        <v>43988</v>
      </c>
      <c r="BR195" s="318" t="str">
        <f t="shared" si="70"/>
        <v>19h à 7h</v>
      </c>
      <c r="BS195" s="313">
        <f t="shared" si="76"/>
        <v>44018</v>
      </c>
      <c r="BT195" s="318" t="str">
        <f t="shared" si="71"/>
        <v>19h à 7h</v>
      </c>
      <c r="BU195" s="314">
        <f t="shared" si="77"/>
        <v>44049</v>
      </c>
      <c r="BV195" s="318" t="str">
        <f t="shared" si="72"/>
        <v>OFF</v>
      </c>
      <c r="BW195" s="313">
        <f t="shared" si="78"/>
        <v>44080</v>
      </c>
      <c r="BX195" s="318" t="str">
        <f t="shared" si="73"/>
        <v>OFF</v>
      </c>
      <c r="BY195" s="313">
        <f t="shared" si="79"/>
        <v>44110</v>
      </c>
      <c r="BZ195" s="318" t="str">
        <f t="shared" si="74"/>
        <v>OFF</v>
      </c>
      <c r="CI195" s="176">
        <f t="shared" si="55"/>
        <v>44097</v>
      </c>
      <c r="CJ195" s="177">
        <f t="shared" si="68"/>
        <v>44097</v>
      </c>
      <c r="CK195" s="167" t="str">
        <f>IF($AD$21=$CE$25,$CF$25,IF($AD$21=$CE$26,$CF$26,IF($AD$21=$CE$27,$CF$27,IF($AD$21=$CE$28,$CF$28,""))))</f>
        <v>7h à 19h</v>
      </c>
      <c r="CL195" s="167" t="str">
        <f>IF($AD$22=$CE$25,$CF$25,IF($AD$22=$CE$26,$CF$26,IF($AD$22=$CE$27,$CF$27,IF($AD$22=$CE$28,$CF$28,""))))</f>
        <v>OFF</v>
      </c>
      <c r="CM195" s="167" t="str">
        <f>IF($AD$24=$CE$25,$CF$25,IF($AD$24=$CE$26,$CF$26,IF($AD$24=$CE$27,$CF$27,IF($AD$24=$CE$28,$CF$28,""))))</f>
        <v>OFF</v>
      </c>
      <c r="CN195" s="167" t="str">
        <f>IF($AD$25=$CE$25,$CF$25,IF($AD$25=$CE$26,$CF$26,IF($AD$25=$CE$27,$CF$27,IF($AD$25=$CE$28,$CF$28,""))))</f>
        <v>OFF</v>
      </c>
      <c r="CO195" s="167" t="str">
        <f>IF($AD$27=$CE$25,$CF$25,IF($AD$27=$CE$26,$CF$26,IF($AD$27=$CE$27,$CF$27,IF($AD$27=$CE$28,$CF$28,""))))</f>
        <v>19h à 7h</v>
      </c>
      <c r="CP195" s="167" t="str">
        <f>IF($AD$28=$CE$25,$CF$25,IF($AD$28=$CE$26,$CF$26,IF($AD$28=$CE$27,$CF$27,IF($AD$28=$CE$28,$CF$28,""))))</f>
        <v>19h à 7h</v>
      </c>
      <c r="CQ195" s="167" t="str">
        <f>IF($AD$30=$CE$25,$CF$25,IF($AD$30=$CE$26,$CF$26,IF($AD$30=$CE$27,$CF$27,IF($AD$30=$CE$28,$CF$28,""))))</f>
        <v>OFF</v>
      </c>
      <c r="CR195" s="167" t="str">
        <f>IF($AD$31=$CE$25,$CF$25,IF($AD$31=$CE$26,$CF$26,IF($AD$31=$CE$27,$CF$27,IF($AD$31=$CE$28,$CF$28,""))))</f>
        <v>OFF</v>
      </c>
    </row>
    <row r="196" spans="67:96" ht="13.5" x14ac:dyDescent="0.15">
      <c r="BO196" s="312">
        <f>$BO$9+1</f>
        <v>43958</v>
      </c>
      <c r="BP196" s="318" t="str">
        <f t="shared" si="69"/>
        <v>19h à 7h</v>
      </c>
      <c r="BQ196" s="313">
        <f t="shared" si="75"/>
        <v>43989</v>
      </c>
      <c r="BR196" s="318" t="str">
        <f t="shared" si="70"/>
        <v>19h à 7h</v>
      </c>
      <c r="BS196" s="313">
        <f t="shared" si="76"/>
        <v>44019</v>
      </c>
      <c r="BT196" s="318" t="str">
        <f t="shared" si="71"/>
        <v>19h à 7h</v>
      </c>
      <c r="BU196" s="314">
        <f t="shared" si="77"/>
        <v>44050</v>
      </c>
      <c r="BV196" s="318" t="str">
        <f t="shared" si="72"/>
        <v>OFF</v>
      </c>
      <c r="BW196" s="313">
        <f t="shared" si="78"/>
        <v>44081</v>
      </c>
      <c r="BX196" s="318" t="str">
        <f t="shared" si="73"/>
        <v>OFF</v>
      </c>
      <c r="BY196" s="313">
        <f t="shared" si="79"/>
        <v>44111</v>
      </c>
      <c r="BZ196" s="318" t="str">
        <f t="shared" si="74"/>
        <v>OFF</v>
      </c>
      <c r="CI196" s="176">
        <f t="shared" si="55"/>
        <v>44098</v>
      </c>
      <c r="CJ196" s="177">
        <f t="shared" si="68"/>
        <v>44098</v>
      </c>
      <c r="CK196" s="167" t="str">
        <f>IF($AE$21=$CE$25,$CF$25,IF($AE$21=$CE$26,$CF$26,IF($AE$21=$CE$27,$CF$27,IF($AE$21=$CE$28,$CF$28,""))))</f>
        <v>OFF</v>
      </c>
      <c r="CL196" s="167" t="str">
        <f>IF($AE$22=$CE$25,$CF$25,IF($AE$22=$CE$26,$CF$26,IF($AE$22=$CE$27,$CF$27,IF($AE$22=$CE$28,$CF$28,""))))</f>
        <v>OFF</v>
      </c>
      <c r="CM196" s="167" t="str">
        <f>IF($AE$24=$CE$25,$CF$25,IF($AE$24=$CE$26,$CF$26,IF($AE$24=$CE$27,$CF$27,IF($AE$24=$CE$28,$CF$28,""))))</f>
        <v>19h à 7h</v>
      </c>
      <c r="CN196" s="167" t="str">
        <f>IF($AE$25=$CE$25,$CF$25,IF($AE$25=$CE$26,$CF$26,IF($AE$25=$CE$27,$CF$27,IF($AE$25=$CE$28,$CF$28,""))))</f>
        <v>19h à 7h</v>
      </c>
      <c r="CO196" s="167" t="str">
        <f>IF($AE$27=$CE$25,$CF$25,IF($AE$27=$CE$26,$CF$26,IF($AE$27=$CE$27,$CF$27,IF($AE$27=$CE$28,$CF$28,""))))</f>
        <v>OFF</v>
      </c>
      <c r="CP196" s="167" t="str">
        <f>IF($AE$28=$CE$25,$CF$25,IF($AE$28=$CE$26,$CF$26,IF($AE$28=$CE$27,$CF$27,IF($AE$28=$CE$28,$CF$28,""))))</f>
        <v>OFF</v>
      </c>
      <c r="CQ196" s="167" t="str">
        <f>IF($AE$30=$CE$25,$CF$25,IF($AE$30=$CE$26,$CF$26,IF($AE$30=$CE$27,$CF$27,IF($AE$30=$CE$28,$CF$28,""))))</f>
        <v>7h à 19h</v>
      </c>
      <c r="CR196" s="167" t="str">
        <f>IF($AE$31=$CE$25,$CF$25,IF($AE$31=$CE$26,$CF$26,IF($AE$31=$CE$27,$CF$27,IF($AE$31=$CE$28,$CF$28,""))))</f>
        <v>7h à 19h</v>
      </c>
    </row>
    <row r="197" spans="67:96" ht="13.5" x14ac:dyDescent="0.15">
      <c r="BO197" s="312">
        <f>$BO$10+1</f>
        <v>43959</v>
      </c>
      <c r="BP197" s="318" t="str">
        <f t="shared" si="69"/>
        <v>19h à 7h</v>
      </c>
      <c r="BQ197" s="313">
        <f t="shared" si="75"/>
        <v>43990</v>
      </c>
      <c r="BR197" s="318" t="str">
        <f t="shared" si="70"/>
        <v>19h à 7h</v>
      </c>
      <c r="BS197" s="313">
        <f t="shared" si="76"/>
        <v>44020</v>
      </c>
      <c r="BT197" s="318" t="str">
        <f t="shared" si="71"/>
        <v>19h à 7h</v>
      </c>
      <c r="BU197" s="314">
        <f t="shared" si="77"/>
        <v>44051</v>
      </c>
      <c r="BV197" s="318" t="str">
        <f t="shared" si="72"/>
        <v>OFF</v>
      </c>
      <c r="BW197" s="313">
        <f t="shared" si="78"/>
        <v>44082</v>
      </c>
      <c r="BX197" s="318" t="str">
        <f t="shared" si="73"/>
        <v>OFF</v>
      </c>
      <c r="BY197" s="313">
        <f t="shared" si="79"/>
        <v>44112</v>
      </c>
      <c r="BZ197" s="318" t="str">
        <f t="shared" si="74"/>
        <v>7h à 19h</v>
      </c>
      <c r="CI197" s="176">
        <f t="shared" ref="CI197:CI260" si="80">CI196+1</f>
        <v>44099</v>
      </c>
      <c r="CJ197" s="177">
        <f t="shared" si="68"/>
        <v>44099</v>
      </c>
      <c r="CK197" s="167" t="str">
        <f>IF($AF$21=$CE$25,$CF$25,IF($AF$21=$CE$26,$CF$26,IF($AF$21=$CE$27,$CF$27,IF($AF$21=$CE$28,$CF$28,""))))</f>
        <v>OFF</v>
      </c>
      <c r="CL197" s="167" t="str">
        <f>IF($AF$22=$CE$25,$CF$25,IF($AF$22=$CE$26,$CF$26,IF($AF$22=$CE$27,$CF$27,IF($AF$22=$CE$28,$CF$28,""))))</f>
        <v>OFF</v>
      </c>
      <c r="CM197" s="167" t="str">
        <f>IF($AF$24=$CE$25,$CF$25,IF($AF$24=$CE$26,$CF$26,IF($AF$24=$CE$27,$CF$27,IF($AF$24=$CE$28,$CF$28,""))))</f>
        <v>19h à 7h</v>
      </c>
      <c r="CN197" s="167" t="str">
        <f>IF($AF$25=$CE$25,$CF$25,IF($AF$25=$CE$26,$CF$26,IF($AF$25=$CE$27,$CF$27,IF($AF$25=$CE$28,$CF$28,""))))</f>
        <v>19h à 7h</v>
      </c>
      <c r="CO197" s="167" t="str">
        <f>IF($AF$27=$CE$25,$CF$25,IF($AF$27=$CE$26,$CF$26,IF($AF$27=$CE$27,$CF$27,IF($AF$27=$CE$28,$CF$28,""))))</f>
        <v>OFF</v>
      </c>
      <c r="CP197" s="167" t="str">
        <f>IF($AF$28=$CE$25,$CF$25,IF($AF$28=$CE$26,$CF$26,IF($AF$28=$CE$27,$CF$27,IF($AF$28=$CE$28,$CF$28,""))))</f>
        <v>OFF</v>
      </c>
      <c r="CQ197" s="167" t="str">
        <f>IF($AF$30=$CE$25,$CF$25,IF($AF$30=$CE$26,$CF$26,IF($AF$3=$CE$27,$CF$27,IF($AF$30=$CE$28,$CF$28,""))))</f>
        <v>7h à 19h</v>
      </c>
      <c r="CR197" s="167" t="str">
        <f>IF($AF$31=$CE$25,$CF$25,IF($AF$31=$CE$26,$CF$26,IF($AF$31=$CE$27,$CF$27,IF($AF$31=$CE$28,$CF$28,""))))</f>
        <v>7h à 19h</v>
      </c>
    </row>
    <row r="198" spans="67:96" ht="13.5" x14ac:dyDescent="0.15">
      <c r="BO198" s="312">
        <f>$BO$11+1</f>
        <v>43960</v>
      </c>
      <c r="BP198" s="318" t="str">
        <f t="shared" si="69"/>
        <v>19h à 7h</v>
      </c>
      <c r="BQ198" s="313">
        <f t="shared" si="75"/>
        <v>43991</v>
      </c>
      <c r="BR198" s="318" t="str">
        <f t="shared" si="70"/>
        <v>19h à 7h</v>
      </c>
      <c r="BS198" s="313">
        <f t="shared" si="76"/>
        <v>44021</v>
      </c>
      <c r="BT198" s="318" t="str">
        <f t="shared" si="71"/>
        <v>OFF</v>
      </c>
      <c r="BU198" s="314">
        <f t="shared" si="77"/>
        <v>44052</v>
      </c>
      <c r="BV198" s="318" t="str">
        <f t="shared" si="72"/>
        <v>OFF</v>
      </c>
      <c r="BW198" s="313">
        <f t="shared" si="78"/>
        <v>44083</v>
      </c>
      <c r="BX198" s="318" t="str">
        <f t="shared" si="73"/>
        <v>OFF</v>
      </c>
      <c r="BY198" s="313">
        <f t="shared" si="79"/>
        <v>44113</v>
      </c>
      <c r="BZ198" s="318" t="str">
        <f t="shared" si="74"/>
        <v>7h à 19h</v>
      </c>
      <c r="CI198" s="176">
        <f t="shared" si="80"/>
        <v>44100</v>
      </c>
      <c r="CJ198" s="177">
        <f t="shared" si="68"/>
        <v>44100</v>
      </c>
      <c r="CK198" s="167" t="str">
        <f>IF($AG$21=$CE$25,$CF$25,IF($AG$21=$CE$26,$CF$26,IF($AG$21=$CE$27,$CF$27,IF($AG$21=$CE$28,$CF$28,""))))</f>
        <v>OFF</v>
      </c>
      <c r="CL198" s="167" t="str">
        <f>IF($AG$22=$CE$25,$CF$25,IF($AG$22=$CE$26,$CF$26,IF($AG$22=$CE$27,$CF$27,IF($AG$22=$CE$28,$CF$28,""))))</f>
        <v>OFF</v>
      </c>
      <c r="CM198" s="167" t="str">
        <f>IF($AG$24=$CE$25,$CF$25,IF($AG$24=$CE$26,$CF$26,IF($AG$24=$CE$27,$CF$27,IF($AG$24=$CE$28,$CF$28,""))))</f>
        <v>19h à 7h</v>
      </c>
      <c r="CN198" s="167" t="str">
        <f>IF($AG$25=$CE$25,$CF$25,IF($AG$25=$CE$26,$CF$26,IF($AG$25=$CE$27,$CF$27,IF($AG$25=$CE$28,$CF$28,""))))</f>
        <v>19h à 7h</v>
      </c>
      <c r="CO198" s="167" t="str">
        <f>IF($AG$27=$CE$25,$CF$25,IF($AG$27=$CE$26,$CF$26,IF($AG$27=$CE$27,$CF$27,IF($AG$27=$CE$28,$CF$28,""))))</f>
        <v>OFF</v>
      </c>
      <c r="CP198" s="167" t="str">
        <f>IF($AG$28=$CE$25,$CF$25,IF($AG$28=$CE$26,$CF$26,IF($AG$28=$CE$27,$CF$27,IF($AG$28=$CE$28,$CF$28,""))))</f>
        <v>OFF</v>
      </c>
      <c r="CQ198" s="167" t="str">
        <f>IF($AG$30=$CE$25,$CF$25,IF($AG$30=$CE$26,$CF$26,IF($AG$30=$CE$27,$CF$27,IF($AG$30=$CE$28,$CF$28,""))))</f>
        <v>7h à 19h</v>
      </c>
      <c r="CR198" s="167" t="str">
        <f>IF($AG$31=$CE$25,$CF$25,IF($AG$31=$CE$26,$CF$26,IF($AG$31=$CE$27,$CF$27,IF($AG$31=$CE$28,$CF$28,""))))</f>
        <v>7h à 19h</v>
      </c>
    </row>
    <row r="199" spans="67:96" ht="13.5" x14ac:dyDescent="0.15">
      <c r="BO199" s="312">
        <f>$BO$12+1</f>
        <v>43961</v>
      </c>
      <c r="BP199" s="318" t="str">
        <f t="shared" si="69"/>
        <v>19h à 7h</v>
      </c>
      <c r="BQ199" s="313">
        <f t="shared" si="75"/>
        <v>43992</v>
      </c>
      <c r="BR199" s="318" t="str">
        <f t="shared" si="70"/>
        <v>19h à 7h</v>
      </c>
      <c r="BS199" s="313">
        <f t="shared" si="76"/>
        <v>44022</v>
      </c>
      <c r="BT199" s="318" t="str">
        <f t="shared" si="71"/>
        <v>OFF</v>
      </c>
      <c r="BU199" s="314">
        <f t="shared" si="77"/>
        <v>44053</v>
      </c>
      <c r="BV199" s="318" t="str">
        <f t="shared" si="72"/>
        <v>OFF</v>
      </c>
      <c r="BW199" s="313">
        <f t="shared" si="78"/>
        <v>44084</v>
      </c>
      <c r="BX199" s="318" t="str">
        <f t="shared" si="73"/>
        <v>7h à 19h</v>
      </c>
      <c r="BY199" s="313">
        <f t="shared" si="79"/>
        <v>44114</v>
      </c>
      <c r="BZ199" s="318" t="str">
        <f t="shared" si="74"/>
        <v>7h à 19h</v>
      </c>
      <c r="CI199" s="176">
        <f t="shared" si="80"/>
        <v>44101</v>
      </c>
      <c r="CJ199" s="177">
        <f t="shared" si="68"/>
        <v>44101</v>
      </c>
      <c r="CK199" s="167" t="str">
        <f>IF($AH$21=$CE$25,$CF$25,IF($AH$21=$CE$26,$CF$26,IF($AH$21=$CE$27,$CF$27,IF($AH$21=$CE$28,$CF$28,""))))</f>
        <v>OFF</v>
      </c>
      <c r="CL199" s="167" t="str">
        <f>IF($AH$22=$CE$25,$CF$25,IF($AH$22=$CE$26,$CF$26,IF($AH$22=$CE$27,$CF$27,IF($AH$22=$CE$28,$CF$28,""))))</f>
        <v>OFF</v>
      </c>
      <c r="CM199" s="167" t="str">
        <f>IF($AH$24=$CE$25,$CF$25,IF($AH$24=$CE$26,$CF$26,IF($AH$24=$CE$27,$CF$27,IF($AH$24=$CE$28,$CF$28,""))))</f>
        <v>19h à 7h</v>
      </c>
      <c r="CN199" s="167" t="str">
        <f>IF($AH$25=$CE$25,$CF$25,IF($AH$25=$CE$26,$CF$26,IF($AH$25=$CE$27,$CF$27,IF($AH$25=$CE$28,$CF$28,""))))</f>
        <v>19h à 7h</v>
      </c>
      <c r="CO199" s="167" t="str">
        <f>IF($AH$27=$CE$25,$CF$25,IF($AH$27=$CE$26,$CF$26,IF($AH$27=$CE$27,$CF$27,IF($AH$27=$CE$28,$CF$28,""))))</f>
        <v>OFF</v>
      </c>
      <c r="CP199" s="167" t="str">
        <f>IF($AH$28=$CE$25,$CF$25,IF($AH$28=$CE$26,$CF$26,IF($AH$28=$CE$27,$CF$27,IF($AH$28=$CE$28,$CF$28,""))))</f>
        <v>OFF</v>
      </c>
      <c r="CQ199" s="167" t="str">
        <f>IF($AH$30=$CE$25,$CF$25,IF($AH$30=$CE$26,$CF$26,IF($AH$30=$CE$27,$CF$27,IF($AH$30=$CE$28,$CF$28,""))))</f>
        <v>7h à 19h</v>
      </c>
      <c r="CR199" s="167" t="str">
        <f>IF($AH$31=$CE$25,$CF$25,IF($AH$31=$CE$26,$CF$26,IF($AH$31=$CE$27,$CF$27,IF($AH$31=$CE$28,$CF$28,""))))</f>
        <v>7h à 19h</v>
      </c>
    </row>
    <row r="200" spans="67:96" ht="13.5" x14ac:dyDescent="0.15">
      <c r="BO200" s="312">
        <f>$BO$13+1</f>
        <v>43962</v>
      </c>
      <c r="BP200" s="318" t="str">
        <f t="shared" si="69"/>
        <v>19h à 7h</v>
      </c>
      <c r="BQ200" s="313">
        <f t="shared" si="75"/>
        <v>43993</v>
      </c>
      <c r="BR200" s="318" t="str">
        <f t="shared" si="70"/>
        <v>OFF</v>
      </c>
      <c r="BS200" s="313">
        <f t="shared" si="76"/>
        <v>44023</v>
      </c>
      <c r="BT200" s="318" t="str">
        <f t="shared" si="71"/>
        <v>OFF</v>
      </c>
      <c r="BU200" s="314">
        <f t="shared" si="77"/>
        <v>44054</v>
      </c>
      <c r="BV200" s="318" t="str">
        <f t="shared" si="72"/>
        <v>OFF</v>
      </c>
      <c r="BW200" s="313">
        <f t="shared" si="78"/>
        <v>44085</v>
      </c>
      <c r="BX200" s="318" t="str">
        <f t="shared" si="73"/>
        <v>7h à 19h</v>
      </c>
      <c r="BY200" s="313">
        <f t="shared" si="79"/>
        <v>44115</v>
      </c>
      <c r="BZ200" s="318" t="str">
        <f t="shared" si="74"/>
        <v>7h à 19h</v>
      </c>
      <c r="CI200" s="176">
        <f t="shared" si="80"/>
        <v>44102</v>
      </c>
      <c r="CJ200" s="177">
        <f t="shared" si="68"/>
        <v>44102</v>
      </c>
      <c r="CK200" s="167" t="str">
        <f>IF($AI$21=$CE$25,$CF$25,IF($AI$21=$CE$26,$CF$26,IF($AI$21=$CE$27,$CF$27,IF($AI$21=$CE$28,$CF$28,""))))</f>
        <v>OFF</v>
      </c>
      <c r="CL200" s="167" t="str">
        <f>IF($AI$22=$CE$25,$CF$25,IF($AI$22=$CE$26,$CF$26,IF($AI$22=$CE$27,$CF$27,IF($AI$22=$CE$28,$CF$28,""))))</f>
        <v>OFF</v>
      </c>
      <c r="CM200" s="167" t="str">
        <f>IF($AI$24=$CE$25,$CF$25,IF($AI$24=$CE$26,$CF$26,IF($AI$24=$CE$27,$CF$27,IF($AI$24=$CE$28,$CF$28,""))))</f>
        <v>19h à 7h</v>
      </c>
      <c r="CN200" s="167" t="str">
        <f>IF($AI$25=$CE$25,$CF$25,IF($AI$25=$CE$26,$CF$26,IF($AI$25=$CE$27,$CF$27,IF($AI$25=$CE$28,$CF$28,""))))</f>
        <v>19h à 7h</v>
      </c>
      <c r="CO200" s="167" t="str">
        <f>IF($AI$27=$CE$25,$CF$25,IF($AI$27=$CE$26,$CF$26,IF($AI$27=$CE$27,$CF$27,IF($AI$27=$CE$28,$CF$28,""))))</f>
        <v>OFF</v>
      </c>
      <c r="CP200" s="167" t="str">
        <f>IF($AI$28=$CE$25,$CF$25,IF($AI$28=$CE$26,$CF$26,IF($AI$28=$CE$27,$CF$27,IF($AI$28=$CE$28,$CF$28,""))))</f>
        <v>OFF</v>
      </c>
      <c r="CQ200" s="167" t="str">
        <f>IF($AI$30=$CE$25,$CF$25,IF($AI$30=$CE$26,$CF$26,IF($AI$30=$CE$27,$CF$27,IF($AI$30=$CE$28,$CF$28,""))))</f>
        <v>7h à 19h</v>
      </c>
      <c r="CR200" s="167" t="str">
        <f>IF($AI$31=$CE$25,$CF$25,IF($AI$31=$CE$26,$CF$26,IF($AI$31=$CE$27,$CF$27,IF($AI$31=$CE$28,$CF$28,""))))</f>
        <v>7h à 19h</v>
      </c>
    </row>
    <row r="201" spans="67:96" ht="13.5" x14ac:dyDescent="0.15">
      <c r="BO201" s="312">
        <f>$BO$14+1</f>
        <v>43963</v>
      </c>
      <c r="BP201" s="318" t="str">
        <f t="shared" si="69"/>
        <v>19h à 7h</v>
      </c>
      <c r="BQ201" s="313">
        <f t="shared" si="75"/>
        <v>43994</v>
      </c>
      <c r="BR201" s="318" t="str">
        <f t="shared" si="70"/>
        <v>OFF</v>
      </c>
      <c r="BS201" s="313">
        <f t="shared" si="76"/>
        <v>44024</v>
      </c>
      <c r="BT201" s="318" t="str">
        <f t="shared" si="71"/>
        <v>OFF</v>
      </c>
      <c r="BU201" s="314">
        <f t="shared" si="77"/>
        <v>44055</v>
      </c>
      <c r="BV201" s="318" t="str">
        <f t="shared" si="72"/>
        <v>OFF</v>
      </c>
      <c r="BW201" s="313">
        <f t="shared" si="78"/>
        <v>44086</v>
      </c>
      <c r="BX201" s="318" t="str">
        <f t="shared" si="73"/>
        <v>7h à 19h</v>
      </c>
      <c r="BY201" s="313">
        <f t="shared" si="79"/>
        <v>44116</v>
      </c>
      <c r="BZ201" s="318" t="str">
        <f t="shared" si="74"/>
        <v>7h à 19h</v>
      </c>
      <c r="CI201" s="176">
        <f t="shared" si="80"/>
        <v>44103</v>
      </c>
      <c r="CJ201" s="177">
        <f t="shared" si="68"/>
        <v>44103</v>
      </c>
      <c r="CK201" s="167" t="str">
        <f>IF($AJ$21=$CE$25,$CF$25,IF($AJ$21=$CE$26,$CF$26,IF($AJ$21=$CE$27,$CF$27,IF($AJ$21=$CE$28,$CF$28,""))))</f>
        <v>OFF</v>
      </c>
      <c r="CL201" s="167" t="str">
        <f>IF($AJ$22=$CE$25,$CF$25,IF($AJ$22=$CE$26,$CF$26,IF($AJ$22=$CE$27,$CF$27,IF($AJ$22=$CE$28,$CF$28,""))))</f>
        <v>OFF</v>
      </c>
      <c r="CM201" s="167" t="str">
        <f>IF($AJ$24=$CE$25,$CF$25,IF($AJ$24=$CE$26,$CF$26,IF($AJ$24=$CE$27,$CF$27,IF($AJ$24=$CE$28,$CF$28,""))))</f>
        <v>19h à 7h</v>
      </c>
      <c r="CN201" s="167" t="str">
        <f>IF($AJ$25=$CE$25,$CF$25,IF($AJ$25=$CE$26,$CF$26,IF($AJ$25=$CE$27,$CF$27,IF($AJ$25=$CE$28,$CF$28,""))))</f>
        <v>19h à 7h</v>
      </c>
      <c r="CO201" s="167" t="str">
        <f>IF($AJ$27=$CE$25,$CF$25,IF($AJ$27=$CE$26,$CF$26,IF($AJ$27=$CE$27,$CF$27,IF($AJ$27=$CE$28,$CF$28,""))))</f>
        <v>OFF</v>
      </c>
      <c r="CP201" s="167" t="str">
        <f>IF($AJ$28=$CE$25,$CF$25,IF($AJ$28=$CE$26,$CF$26,IF($AJ$28=$CE$27,$CF$27,IF($AJ$28=$CE$28,$CF$28,""))))</f>
        <v>OFF</v>
      </c>
      <c r="CQ201" s="167" t="str">
        <f>IF($AJ$30=$CE$25,$CF$25,IF($AJ$30=$CE$26,$CF$26,IF($AJ$30=$CE$27,$CF$27,IF($AJ$30=$CE$28,$CF$28,""))))</f>
        <v>7h à 15h</v>
      </c>
      <c r="CR201" s="167" t="str">
        <f>IF($AJ$31=$CE$25,$CF$25,IF($AJ$31=$CE$26,$CF$26,IF($AJ$31=$CE$27,$CF$27,IF($AJ$31=$CE$28,$CF$28,""))))</f>
        <v>7h à 19h</v>
      </c>
    </row>
    <row r="202" spans="67:96" ht="13.5" x14ac:dyDescent="0.15">
      <c r="BO202" s="312">
        <f>$BO$15+1</f>
        <v>43964</v>
      </c>
      <c r="BP202" s="318" t="str">
        <f t="shared" si="69"/>
        <v>19h à 7h</v>
      </c>
      <c r="BQ202" s="313">
        <f t="shared" si="75"/>
        <v>43995</v>
      </c>
      <c r="BR202" s="318" t="str">
        <f t="shared" si="70"/>
        <v>OFF</v>
      </c>
      <c r="BS202" s="313">
        <f t="shared" si="76"/>
        <v>44025</v>
      </c>
      <c r="BT202" s="318" t="str">
        <f t="shared" si="71"/>
        <v>OFF</v>
      </c>
      <c r="BU202" s="314">
        <f t="shared" si="77"/>
        <v>44056</v>
      </c>
      <c r="BV202" s="318" t="str">
        <f t="shared" si="72"/>
        <v>7h à 19h</v>
      </c>
      <c r="BW202" s="313">
        <f t="shared" si="78"/>
        <v>44087</v>
      </c>
      <c r="BX202" s="318" t="str">
        <f t="shared" si="73"/>
        <v>7h à 19h</v>
      </c>
      <c r="BY202" s="313">
        <f t="shared" si="79"/>
        <v>44117</v>
      </c>
      <c r="BZ202" s="318" t="str">
        <f t="shared" si="74"/>
        <v>7h à 15h</v>
      </c>
      <c r="CI202" s="176">
        <f t="shared" si="80"/>
        <v>44104</v>
      </c>
      <c r="CJ202" s="177">
        <f t="shared" si="68"/>
        <v>44104</v>
      </c>
      <c r="CK202" s="167" t="str">
        <f>IF($AK$21=$CE$25,$CF$25,IF($AK$21=$CE$26,$CF$26,IF($AK$21=$CE$27,$CF$27,IF($AK$21=$CE$28,$CF$28,""))))</f>
        <v>OFF</v>
      </c>
      <c r="CL202" s="167" t="str">
        <f>IF($AK$22=$CE$25,$CF$25,IF($AK$22=$CE$26,$CF$26,IF($AK$22=$CE$27,$CF$27,IF($AK$22=$CE$28,$CF$28,""))))</f>
        <v>OFF</v>
      </c>
      <c r="CM202" s="167" t="str">
        <f>IF($AK$24=$CE$25,$CF$25,IF($AK$24=$CE$26,$CF$26,IF($AK$24=$CE$27,$CF$27,IF($AK$24=$CE$28,$CF$28,""))))</f>
        <v>19h à 7h</v>
      </c>
      <c r="CN202" s="167" t="str">
        <f>IF($AK$25=$CE$25,$CF$25,IF($AK$25=$CE$26,$CF$26,IF($AK$25=$CE$27,$CF$27,IF($AK$25=$CE$28,$CF$28,""))))</f>
        <v>19h à 7h</v>
      </c>
      <c r="CO202" s="167" t="str">
        <f>IF($AK$27=$CE$25,$CF$25,IF($AK$27=$CE$26,$CF$26,IF($AK$27=$CE$27,$CF$27,IF($AK$27=$CE$28,$CF$28,""))))</f>
        <v>OFF</v>
      </c>
      <c r="CP202" s="167" t="str">
        <f>IF($AK$28=$CE$25,$CF$25,IF($AK$28=$CE$26,$CF$26,IF($AK$28=$CE$27,$CF$27,IF($AK$28=$CE$28,$CF$28,""))))</f>
        <v>OFF</v>
      </c>
      <c r="CQ202" s="167" t="str">
        <f>IF($AK$30=$CE$25,$CF$25,IF($AK$30=$CE$26,$CF$26,IF($AK$30=$CE$27,$CF$27,IF($AK$30=$CE$28,$CF$28,""))))</f>
        <v>OFF</v>
      </c>
      <c r="CR202" s="167" t="str">
        <f>IF($AK$31=$CE$25,$CF$25,IF($AK$31=$CE$26,$CF$26,IF($AK$31=$CE$27,$CF$27,IF($AK$31=$CE$28,$CF$28,""))))</f>
        <v>7h à 19h</v>
      </c>
    </row>
    <row r="203" spans="67:96" ht="13.5" x14ac:dyDescent="0.15">
      <c r="BO203" s="312">
        <f>$BO$16+1</f>
        <v>43965</v>
      </c>
      <c r="BP203" s="318" t="str">
        <f t="shared" si="69"/>
        <v>OFF</v>
      </c>
      <c r="BQ203" s="313">
        <f t="shared" si="75"/>
        <v>43996</v>
      </c>
      <c r="BR203" s="318" t="str">
        <f t="shared" si="70"/>
        <v>OFF</v>
      </c>
      <c r="BS203" s="313">
        <f t="shared" si="76"/>
        <v>44026</v>
      </c>
      <c r="BT203" s="318" t="str">
        <f t="shared" si="71"/>
        <v>OFF</v>
      </c>
      <c r="BU203" s="314">
        <f t="shared" si="77"/>
        <v>44057</v>
      </c>
      <c r="BV203" s="318" t="str">
        <f t="shared" si="72"/>
        <v>7h à 19h</v>
      </c>
      <c r="BW203" s="313">
        <f t="shared" si="78"/>
        <v>44088</v>
      </c>
      <c r="BX203" s="318" t="str">
        <f t="shared" si="73"/>
        <v>7h à 19h</v>
      </c>
      <c r="BY203" s="313">
        <f t="shared" si="79"/>
        <v>44118</v>
      </c>
      <c r="BZ203" s="318" t="str">
        <f t="shared" si="74"/>
        <v>OFF</v>
      </c>
      <c r="CI203" s="176">
        <f t="shared" si="80"/>
        <v>44105</v>
      </c>
      <c r="CJ203" s="177">
        <f t="shared" si="68"/>
        <v>44105</v>
      </c>
      <c r="CK203" s="167" t="str">
        <f>IF($AL$21=$CE$25,$CF$25,IF($AL$21=$CE$26,$CF$26,IF($AL$21=$CE$27,$CF$27,IF($AL$21=$CE$28,$CF$28,""))))</f>
        <v>19h à 7h</v>
      </c>
      <c r="CL203" s="167" t="str">
        <f>IF($AL$22=$CE$25,$CF$25,IF($AL$22=$CE$26,$CF$26,IF($AL$22=$CE$27,$CF$27,IF($AL$22=$CE$28,$CF$28,""))))</f>
        <v>19h à 7h</v>
      </c>
      <c r="CM203" s="167" t="str">
        <f>IF($AL$24=$CE$25,$CF$25,IF($AL$24=$CE$26,$CF$26,IF($AL$24=$CE$27,$CF$27,IF($AL$24=$CE$28,$CF$28,""))))</f>
        <v>OFF</v>
      </c>
      <c r="CN203" s="167" t="str">
        <f>IF($AL$25=$CE$25,$CF$25,IF($AL$25=$CE$26,$CF$26,IF($AL$25=$CE$27,$CF$27,IF($AL$25=$CE$28,$CF$28,""))))</f>
        <v>OFF</v>
      </c>
      <c r="CO203" s="167" t="str">
        <f>IF($AL$27=$CE$25,$CF$25,IF($AL$27=$CE$26,$CF$26,IF($AL$27=$CE$27,$CF$27,IF($AL$27=$CE$28,$CF$28,""))))</f>
        <v>7h à 19h</v>
      </c>
      <c r="CP203" s="167" t="str">
        <f>IF($AL$28=$CE$25,$CF$25,IF($AL$28=$CE$26,$CF$26,IF($AL$28=$CE$27,$CF$27,IF($AL$28=$CE$28,$CF$28,""))))</f>
        <v>7h à 19h</v>
      </c>
      <c r="CQ203" s="167" t="str">
        <f>IF($AL$30=$CE$25,$CF$25,IF($AL$30=$CE$26,$CF$26,IF($AL$30=$CE$27,$CF$27,IF($AL$30=$CE$28,$CF$28,""))))</f>
        <v>OFF</v>
      </c>
      <c r="CR203" s="167" t="str">
        <f>IF($AL$31=$CE$25,$CF$25,IF($AL$31=$CE$26,$CF$26,IF($AL$31=$CE$27,$CF$27,IF($AL$31=$CE$28,$CF$28,""))))</f>
        <v>OFF</v>
      </c>
    </row>
    <row r="204" spans="67:96" ht="13.5" x14ac:dyDescent="0.15">
      <c r="BO204" s="312">
        <f>$BO$17+1</f>
        <v>43966</v>
      </c>
      <c r="BP204" s="318" t="str">
        <f t="shared" si="69"/>
        <v>OFF</v>
      </c>
      <c r="BQ204" s="313">
        <f t="shared" si="75"/>
        <v>43997</v>
      </c>
      <c r="BR204" s="318" t="str">
        <f t="shared" si="70"/>
        <v>OFF</v>
      </c>
      <c r="BS204" s="313">
        <f t="shared" si="76"/>
        <v>44027</v>
      </c>
      <c r="BT204" s="318" t="str">
        <f t="shared" si="71"/>
        <v>OFF</v>
      </c>
      <c r="BU204" s="314">
        <f t="shared" si="77"/>
        <v>44058</v>
      </c>
      <c r="BV204" s="318" t="str">
        <f t="shared" si="72"/>
        <v>7h à 19h</v>
      </c>
      <c r="BW204" s="313">
        <f t="shared" si="78"/>
        <v>44089</v>
      </c>
      <c r="BX204" s="318" t="str">
        <f t="shared" si="73"/>
        <v>7h à 19h</v>
      </c>
      <c r="BY204" s="313">
        <f t="shared" si="79"/>
        <v>44119</v>
      </c>
      <c r="BZ204" s="318" t="str">
        <f t="shared" si="74"/>
        <v>OFF</v>
      </c>
      <c r="CI204" s="176">
        <f t="shared" si="80"/>
        <v>44106</v>
      </c>
      <c r="CJ204" s="177">
        <f t="shared" si="68"/>
        <v>44106</v>
      </c>
      <c r="CK204" s="167" t="str">
        <f>IF($AM$21=$CE$25,$CF$25,IF($AM$21=$CE$26,$CF$26,IF($AM$21=$CE$27,$CF$27,IF($AM$21=$CE$28,$CF$28,""))))</f>
        <v>19h à 7h</v>
      </c>
      <c r="CL204" s="167" t="str">
        <f>IF($AM$22=$CE$25,$CF$25,IF($AM$22=$CE$26,$CF$26,IF($AM$22=$CE$27,$CF$27,IF($AM$22=$CE$28,$CF$28,""))))</f>
        <v>19h à 7h</v>
      </c>
      <c r="CM204" s="167" t="str">
        <f>IF($AM$24=$CE$25,$CF$25,IF($AM$24=$CE$26,$CF$26,IF($AM$24=$CE$27,$CF$27,IF($AM$24=$CE$28,$CF$28,""))))</f>
        <v>OFF</v>
      </c>
      <c r="CN204" s="167" t="str">
        <f>IF($AM$25=$CE$25,$CF$25,IF($AM$25=$CE$26,$CF$26,IF($AM$25=$CE$27,$CF$27,IF($AM$25=$CE$28,$CF$28,""))))</f>
        <v>OFF</v>
      </c>
      <c r="CO204" s="167" t="str">
        <f>IF($AM$27=$CE$25,$CF$25,IF($AM$27=$CE$26,$CF$26,IF($AM$27=$CE$27,$CF$27,IF($AM$27=$CE$28,$CF$28,""))))</f>
        <v>7h à 19h</v>
      </c>
      <c r="CP204" s="167" t="str">
        <f>IF($AM$28=$CE$25,$CF$25,IF($AM$28=$CE$26,$CF$26,IF($AM$28=$CE$27,$CF$27,IF($AM$28=$CE$28,$CF$28,""))))</f>
        <v>7h à 19h</v>
      </c>
      <c r="CQ204" s="167" t="str">
        <f>IF($AM$30=$CE$25,$CF$25,IF($AM$30=$CE$26,$CF$26,IF($AM$30=$CE$27,$CF$27,IF($AM$30=$CE$28,$CF$28,""))))</f>
        <v>OFF</v>
      </c>
      <c r="CR204" s="167" t="str">
        <f>IF($AM$31=$CE$25,$CF$25,IF($AM$31=$CE$26,$CF$26,IF($AM$31=$CE$27,$CF$27,IF($AM$31=$CE$28,$CF$28,""))))</f>
        <v>OFF</v>
      </c>
    </row>
    <row r="205" spans="67:96" ht="13.5" x14ac:dyDescent="0.15">
      <c r="BO205" s="312">
        <f>$BO$18+1</f>
        <v>43967</v>
      </c>
      <c r="BP205" s="318" t="str">
        <f t="shared" si="69"/>
        <v>OFF</v>
      </c>
      <c r="BQ205" s="313">
        <f t="shared" si="75"/>
        <v>43998</v>
      </c>
      <c r="BR205" s="318" t="str">
        <f t="shared" si="70"/>
        <v>OFF</v>
      </c>
      <c r="BS205" s="313">
        <f t="shared" si="76"/>
        <v>44028</v>
      </c>
      <c r="BT205" s="318" t="str">
        <f t="shared" si="71"/>
        <v>7h à 19h</v>
      </c>
      <c r="BU205" s="314">
        <f t="shared" si="77"/>
        <v>44059</v>
      </c>
      <c r="BV205" s="318" t="str">
        <f t="shared" si="72"/>
        <v>7h à 19h</v>
      </c>
      <c r="BW205" s="313">
        <f t="shared" si="78"/>
        <v>44090</v>
      </c>
      <c r="BX205" s="318" t="str">
        <f t="shared" si="73"/>
        <v>7h à 19h</v>
      </c>
      <c r="BY205" s="313">
        <f t="shared" si="79"/>
        <v>44120</v>
      </c>
      <c r="BZ205" s="318" t="str">
        <f t="shared" si="74"/>
        <v>OFF</v>
      </c>
      <c r="CI205" s="176">
        <f t="shared" si="80"/>
        <v>44107</v>
      </c>
      <c r="CJ205" s="177">
        <f t="shared" si="68"/>
        <v>44107</v>
      </c>
      <c r="CK205" s="167" t="str">
        <f>IF($AN$21=$CE$25,$CF$25,IF($AN$21=$CE$26,$CF$26,IF($AN$21=$CE$27,$CF$27,IF($AN$21=$CE$28,$CF$28,""))))</f>
        <v>19h à 7h</v>
      </c>
      <c r="CL205" s="167" t="str">
        <f>IF($AN$22=$CE$25,$CF$25,IF($AN$22=$CE$26,$CF$26,IF($AN$22=$CE$27,$CF$27,IF($AN$22=$CE$28,$CF$28,""))))</f>
        <v>19h à 7h</v>
      </c>
      <c r="CM205" s="167" t="str">
        <f>IF($AN$24=$CE$25,$CF$25,IF($AN$24=$CE$26,$CF$26,IF($AN$24=$CE$27,$CF$27,IF($AN$24=$CE$28,$CF$28,""))))</f>
        <v>OFF</v>
      </c>
      <c r="CN205" s="167" t="str">
        <f>IF($AN$25=$CE$25,$CF$25,IF($AN$25=$CE$26,$CF$26,IF($AN$25=$CE$27,$CF$27,IF($AN$25=$CE$28,$CF$28,""))))</f>
        <v>OFF</v>
      </c>
      <c r="CO205" s="167" t="str">
        <f>IF($AN$27=$CE$25,$CF$25,IF($AN$27=$CE$26,$CF$26,IF($AN$27=$CE$27,$CF$27,IF($AN$27=$CE$28,$CF$28,""))))</f>
        <v>7h à 19h</v>
      </c>
      <c r="CP205" s="167" t="str">
        <f>IF($AN$28=$CE$25,$CF$25,IF($AN$28=$CE$26,$CF$26,IF($AN$28=$CE$27,$CF$27,IF($AN$28=$CE$28,$CF$28,""))))</f>
        <v>7h à 19h</v>
      </c>
      <c r="CQ205" s="167" t="str">
        <f>IF($AN$30=$CE$25,$CF$25,IF($AN$30=$CE$26,$CF$26,IF($AN$30=$CE$27,$CF$27,IF($AN$30=$CE$28,$CF$28,""))))</f>
        <v>OFF</v>
      </c>
      <c r="CR205" s="167" t="str">
        <f>IF($AN$31=$CE$25,$CF$25,IF($AN$31=$CE$26,$CF$26,IF($AN$31=$CE$27,$CF$27,IF($AN$31=$CE$28,$CF$28,""))))</f>
        <v>OFF</v>
      </c>
    </row>
    <row r="206" spans="67:96" ht="13.5" x14ac:dyDescent="0.15">
      <c r="BO206" s="312">
        <f>$BO$19+1</f>
        <v>43968</v>
      </c>
      <c r="BP206" s="318" t="str">
        <f t="shared" si="69"/>
        <v>OFF</v>
      </c>
      <c r="BQ206" s="313">
        <f t="shared" si="75"/>
        <v>43999</v>
      </c>
      <c r="BR206" s="318" t="str">
        <f t="shared" si="70"/>
        <v>OFF</v>
      </c>
      <c r="BS206" s="313">
        <f t="shared" si="76"/>
        <v>44029</v>
      </c>
      <c r="BT206" s="318" t="str">
        <f t="shared" si="71"/>
        <v>7h à 19h</v>
      </c>
      <c r="BU206" s="314">
        <f t="shared" si="77"/>
        <v>44060</v>
      </c>
      <c r="BV206" s="318" t="str">
        <f t="shared" si="72"/>
        <v>7h à 19h</v>
      </c>
      <c r="BW206" s="313">
        <f t="shared" si="78"/>
        <v>44091</v>
      </c>
      <c r="BX206" s="318" t="str">
        <f t="shared" si="73"/>
        <v>OFF</v>
      </c>
      <c r="BY206" s="313">
        <f t="shared" si="79"/>
        <v>44121</v>
      </c>
      <c r="BZ206" s="318" t="str">
        <f t="shared" si="74"/>
        <v>OFF</v>
      </c>
      <c r="CI206" s="176">
        <f t="shared" si="80"/>
        <v>44108</v>
      </c>
      <c r="CJ206" s="177">
        <f t="shared" si="68"/>
        <v>44108</v>
      </c>
      <c r="CK206" s="167" t="str">
        <f>IF($AO$21=$CE$25,$CF$25,IF($AO$21=$CE$26,$CF$26,IF($AO$21=$CE$27,$CF$27,IF($AO$21=$CE$28,$CF$28,""))))</f>
        <v>19h à 7h</v>
      </c>
      <c r="CL206" s="167" t="str">
        <f>IF($AO$22=$CE$25,$CF$25,IF($AO$22=$CE$26,$CF$26,IF($AO$22=$CE$27,$CF$27,IF($AO$22=$CE$28,$CF$28,""))))</f>
        <v>19h à 7h</v>
      </c>
      <c r="CM206" s="167" t="str">
        <f>IF($AO$24=$CE$25,$CF$25,IF($AO$24=$CE$26,$CF$26,IF($AO$24=$CE$27,$CF$27,IF($AO$24=$CE$28,$CF$28,""))))</f>
        <v>OFF</v>
      </c>
      <c r="CN206" s="167" t="str">
        <f>IF($AO$25=$CE$25,$CF$25,IF($AO$25=$CE$26,$CF$26,IF($AO$25=$CE$27,$CF$27,IF($AO$25=$CE$28,$CF$28,""))))</f>
        <v>OFF</v>
      </c>
      <c r="CO206" s="167" t="str">
        <f>IF($AO$27=$CE$25,$CF$25,IF($AO$27=$CE$26,$CF$26,IF($AO$27=$CE$27,$CF$27,IF($AO$27=$CE$28,$CF$28,""))))</f>
        <v>7h à 19h</v>
      </c>
      <c r="CP206" s="167" t="str">
        <f>IF($AO$28=$CE$25,$CF$25,IF($AO$28=$CE$26,$CF$26,IF($AO$28=$CE$27,$CF$27,IF($AO$28=$CE$28,$CF$28,""))))</f>
        <v>7h à 19h</v>
      </c>
      <c r="CQ206" s="167" t="str">
        <f>IF($AO$30=$CE$25,$CF$25,IF($AO$30=$CE$26,$CF$26,IF($AO$30=$CE$27,$CF$27,IF($AO$30=$CE$28,$CF$28,""))))</f>
        <v>OFF</v>
      </c>
      <c r="CR206" s="167" t="str">
        <f>IF($AO$31=$CE$25,$CF$25,IF($AO$31=$CE$26,$CF$26,IF($AO$31=$CE$27,$CF$27,IF($AO$31=$CE$28,$CF$28,""))))</f>
        <v>OFF</v>
      </c>
    </row>
    <row r="207" spans="67:96" ht="13.5" x14ac:dyDescent="0.15">
      <c r="BO207" s="312">
        <f>$BO$20+1</f>
        <v>43969</v>
      </c>
      <c r="BP207" s="318" t="str">
        <f t="shared" si="69"/>
        <v>OFF</v>
      </c>
      <c r="BQ207" s="313">
        <f t="shared" si="75"/>
        <v>44000</v>
      </c>
      <c r="BR207" s="318" t="str">
        <f t="shared" si="70"/>
        <v>7h à 19h</v>
      </c>
      <c r="BS207" s="313">
        <f t="shared" si="76"/>
        <v>44030</v>
      </c>
      <c r="BT207" s="318" t="str">
        <f t="shared" si="71"/>
        <v>7h à 19h</v>
      </c>
      <c r="BU207" s="314">
        <f t="shared" si="77"/>
        <v>44061</v>
      </c>
      <c r="BV207" s="318" t="str">
        <f t="shared" si="72"/>
        <v>7h à 15h</v>
      </c>
      <c r="BW207" s="313">
        <f t="shared" si="78"/>
        <v>44092</v>
      </c>
      <c r="BX207" s="318" t="str">
        <f t="shared" si="73"/>
        <v>OFF</v>
      </c>
      <c r="BY207" s="313">
        <f t="shared" si="79"/>
        <v>44122</v>
      </c>
      <c r="BZ207" s="318" t="str">
        <f t="shared" si="74"/>
        <v>OFF</v>
      </c>
      <c r="CI207" s="176">
        <f t="shared" si="80"/>
        <v>44109</v>
      </c>
      <c r="CJ207" s="177">
        <f t="shared" si="68"/>
        <v>44109</v>
      </c>
      <c r="CK207" s="167" t="str">
        <f>IF($AP$21=$CE$25,$CF$25,IF($AP$21=$CE$26,$CF$26,IF($AP$21=$CE$27,$CF$27,IF($AP$21=$CE$28,$CF$28,""))))</f>
        <v>19h à 7h</v>
      </c>
      <c r="CL207" s="167" t="str">
        <f>IF($AP$22=$CE$25,$CF$25,IF($AP$22=$CE$26,$CF$26,IF($AP$22=$CE$27,$CF$27,IF($AP$22=$CE$28,$CF$28,""))))</f>
        <v>19h à 7h</v>
      </c>
      <c r="CM207" s="167" t="str">
        <f>IF($AP$24=$CE$25,$CF$25,IF($AP$24=$CE$26,$CF$26,IF($AP$24=$CE$27,$CF$27,IF($AP$24=$CE$28,$CF$28,""))))</f>
        <v>OFF</v>
      </c>
      <c r="CN207" s="167" t="str">
        <f>IF($AP$25=$CE$25,$CF$25,IF($AP$25=$CE$26,$CF$26,IF($AP$25=$CE$27,$CF$27,IF($AP$25=$CE$28,$CF$28,""))))</f>
        <v>OFF</v>
      </c>
      <c r="CO207" s="167" t="str">
        <f>IF($AP$27=$CE$25,$CF$25,IF($AP$27=$CE$26,$CF$26,IF($AP$27=$CE$27,$CF$27,IF($AP$27=$CE$28,$CF$28,""))))</f>
        <v>7h à 19h</v>
      </c>
      <c r="CP207" s="167" t="str">
        <f>IF($AP$28=$CE$25,$CF$25,IF($AP$28=$CE$26,$CF$26,IF($AP$28=$CE$27,$CF$27,IF($AP$28=$CE$28,$CF$28,""))))</f>
        <v>7h à 19h</v>
      </c>
      <c r="CQ207" s="167" t="str">
        <f>IF($AP$30=$CE$25,$CF$25,IF($AP$30=$CE$26,$CF$26,IF($AP$30=$CE$27,$CF$27,IF($AP$30=$CE$28,$CF$28,""))))</f>
        <v>OFF</v>
      </c>
      <c r="CR207" s="167" t="str">
        <f>IF($AP$31=$CE$25,$CF$25,IF($AP$31=$CE$26,$CF$26,IF($AP$31=$CE$27,$CF$27,IF($AP$31=$CE$28,$CF$28,""))))</f>
        <v>OFF</v>
      </c>
    </row>
    <row r="208" spans="67:96" ht="13.5" x14ac:dyDescent="0.15">
      <c r="BO208" s="312">
        <f>$BO$21+1</f>
        <v>43970</v>
      </c>
      <c r="BP208" s="318" t="str">
        <f t="shared" si="69"/>
        <v>OFF</v>
      </c>
      <c r="BQ208" s="313">
        <f t="shared" si="75"/>
        <v>44001</v>
      </c>
      <c r="BR208" s="318" t="str">
        <f t="shared" si="70"/>
        <v>7h à 19h</v>
      </c>
      <c r="BS208" s="313">
        <f t="shared" si="76"/>
        <v>44031</v>
      </c>
      <c r="BT208" s="318" t="str">
        <f t="shared" si="71"/>
        <v>7h à 19h</v>
      </c>
      <c r="BU208" s="314">
        <f t="shared" si="77"/>
        <v>44062</v>
      </c>
      <c r="BV208" s="318" t="str">
        <f t="shared" si="72"/>
        <v>OFF</v>
      </c>
      <c r="BW208" s="313">
        <f t="shared" si="78"/>
        <v>44093</v>
      </c>
      <c r="BX208" s="318" t="str">
        <f t="shared" si="73"/>
        <v>OFF</v>
      </c>
      <c r="BY208" s="313">
        <f t="shared" si="79"/>
        <v>44123</v>
      </c>
      <c r="BZ208" s="318" t="str">
        <f t="shared" si="74"/>
        <v>OFF</v>
      </c>
      <c r="CI208" s="176">
        <f t="shared" si="80"/>
        <v>44110</v>
      </c>
      <c r="CJ208" s="177">
        <f t="shared" si="68"/>
        <v>44110</v>
      </c>
      <c r="CK208" s="167" t="str">
        <f>IF($AQ$21=$CE$25,$CF$25,IF($AQ$21=$CE$26,$CF$26,IF($AQ$21=$CE$27,$CF$27,IF($AQ$21=$CE$28,$CF$28,""))))</f>
        <v>19h à 7h</v>
      </c>
      <c r="CL208" s="167" t="str">
        <f>IF($AQ$22=$CE$25,$CF$25,IF($AQ$22=$CE$26,$CF$26,IF($AQ$22=$CE$27,$CF$27,IF($AQ$22=$CE$28,$CF$28,""))))</f>
        <v>19h à 7h</v>
      </c>
      <c r="CM208" s="167" t="str">
        <f>IF($AQ$24=$CE$25,$CF$25,IF($AQ$24=$CE$26,$CF$26,IF($AQ$24=$CE$27,$CF$27,IF($AQ$24=$CE$28,$CF$28,""))))</f>
        <v>OFF</v>
      </c>
      <c r="CN208" s="167" t="str">
        <f>IF($AQ$25=$CE$25,$CF$25,IF($AQ$25=$CE$26,$CF$26,IF($AQ$25=$CE$27,$CF$27,IF($AQ$25=$CE$28,$CF$28,""))))</f>
        <v>OFF</v>
      </c>
      <c r="CO208" s="167" t="str">
        <f>IF($AQ$27=$CE$25,$CF$25,IF($AQ$27=$CE$26,$CF$26,IF($AQ$27=$CE$27,$CF$27,IF($AQ$27=$CE$28,$CF$28,""))))</f>
        <v>7h à 15h</v>
      </c>
      <c r="CP208" s="167" t="str">
        <f>IF($AQ$28=$CE$25,$CF$25,IF($AQ$28=$CE$26,$CF$26,IF($AQ$28=$CE$27,$CF$27,IF($AQ$28=$CE$28,$CF$28,""))))</f>
        <v>7h à 19h</v>
      </c>
      <c r="CQ208" s="167" t="str">
        <f>IF($AQ$30=$CE$25,$CF$25,IF($AQ$30=$CE$26,$CF$26,IF($AQ$30=$CE$27,$CF$27,IF($AQ$30=$CE$28,$CF$28,""))))</f>
        <v>OFF</v>
      </c>
      <c r="CR208" s="167" t="str">
        <f>IF($AQ$31=$CE$25,$CF$25,IF($AQ$31=$CE$26,$CF$26,IF($AQ$31=$CE$27,$CF$27,IF($AQ$31=$CE$28,$CF$28,""))))</f>
        <v>OFF</v>
      </c>
    </row>
    <row r="209" spans="67:96" ht="13.5" x14ac:dyDescent="0.15">
      <c r="BO209" s="312">
        <f>$BO$22+1</f>
        <v>43971</v>
      </c>
      <c r="BP209" s="318" t="str">
        <f t="shared" si="69"/>
        <v>OFF</v>
      </c>
      <c r="BQ209" s="313">
        <f t="shared" si="75"/>
        <v>44002</v>
      </c>
      <c r="BR209" s="318" t="str">
        <f t="shared" si="70"/>
        <v>7h à 19h</v>
      </c>
      <c r="BS209" s="313">
        <f t="shared" si="76"/>
        <v>44032</v>
      </c>
      <c r="BT209" s="318" t="str">
        <f t="shared" si="71"/>
        <v>7h à 19h</v>
      </c>
      <c r="BU209" s="314">
        <f t="shared" si="77"/>
        <v>44063</v>
      </c>
      <c r="BV209" s="318" t="str">
        <f t="shared" si="72"/>
        <v>OFF</v>
      </c>
      <c r="BW209" s="313">
        <f t="shared" si="78"/>
        <v>44094</v>
      </c>
      <c r="BX209" s="318" t="str">
        <f t="shared" si="73"/>
        <v>OFF</v>
      </c>
      <c r="BY209" s="313">
        <f t="shared" si="79"/>
        <v>44124</v>
      </c>
      <c r="BZ209" s="318" t="str">
        <f t="shared" si="74"/>
        <v>OFF</v>
      </c>
      <c r="CI209" s="176">
        <f t="shared" si="80"/>
        <v>44111</v>
      </c>
      <c r="CJ209" s="177">
        <f t="shared" si="68"/>
        <v>44111</v>
      </c>
      <c r="CK209" s="167" t="str">
        <f>IF($AR$21=$CE$25,$CF$25,IF($AR$21=$CE$26,$CF$26,IF($AR$21=$CE$27,$CF$27,IF($AR$21=$CE$28,$CF$28,""))))</f>
        <v>19h à 7h</v>
      </c>
      <c r="CL209" s="167" t="str">
        <f>IF($AR$22=$CE$25,$CF$25,IF($AR$22=$CE$26,$CF$26,IF($AR$22=$CE$27,$CF$27,IF($AR$22=$CE$28,$CF$28,""))))</f>
        <v>19h à 7h</v>
      </c>
      <c r="CM209" s="167" t="str">
        <f>IF($AR$24=$CE$25,$CF$25,IF($AR$24=$CE$26,$CF$26,IF($AR$24=$CE$27,$CF$27,IF($AR$24=$CE$28,$CF$28,""))))</f>
        <v>OFF</v>
      </c>
      <c r="CN209" s="167" t="str">
        <f>IF($AR$25=$CE$25,$CF$25,IF($AR$25=$CE$26,$CF$26,IF($AR$25=$CE$27,$CF$27,IF($AR$25=$CE$28,$CF$28,""))))</f>
        <v>OFF</v>
      </c>
      <c r="CO209" s="167" t="str">
        <f>IF($AR$27=$CE$25,$CF$25,IF($AR$27=$CE$26,$CF$26,IF($AR$27=$CE$27,$CF$27,IF($AR$27=$CE$28,$CF$28,""))))</f>
        <v>OFF</v>
      </c>
      <c r="CP209" s="167" t="str">
        <f>IF($AR$28=$CE$25,$CF$25,IF($AR$28=$CE$26,$CF$26,IF($AR$28=$CE$27,$CF$27,IF($AR$28=$CE$28,$CF$28,""))))</f>
        <v>7h à 19h</v>
      </c>
      <c r="CQ209" s="167" t="str">
        <f>IF($AR$30=$CE$25,$CF$25,IF($AR$30=$CE$26,$CF$26,IF($AR$30=$CE$27,$CF$27,IF($AR$30=$CE$28,$CF$28,""))))</f>
        <v>OFF</v>
      </c>
      <c r="CR209" s="167" t="str">
        <f>IF($AR$31=$CE$25,$CF$25,IF($AR$31=$CE$26,$CF$26,IF($AR$31=$CE$27,$CF$27,IF($AR$31=$CE$28,$CF$28,""))))</f>
        <v>OFF</v>
      </c>
    </row>
    <row r="210" spans="67:96" ht="13.5" x14ac:dyDescent="0.15">
      <c r="BO210" s="312">
        <f>$BO$23+1</f>
        <v>43972</v>
      </c>
      <c r="BP210" s="318" t="str">
        <f t="shared" si="69"/>
        <v>7h à 19h</v>
      </c>
      <c r="BQ210" s="313">
        <f t="shared" si="75"/>
        <v>44003</v>
      </c>
      <c r="BR210" s="318" t="str">
        <f t="shared" si="70"/>
        <v>7h à 19h</v>
      </c>
      <c r="BS210" s="313">
        <f t="shared" si="76"/>
        <v>44033</v>
      </c>
      <c r="BT210" s="318" t="str">
        <f t="shared" si="71"/>
        <v>7h à 19h</v>
      </c>
      <c r="BU210" s="314">
        <f t="shared" si="77"/>
        <v>44064</v>
      </c>
      <c r="BV210" s="318" t="str">
        <f t="shared" si="72"/>
        <v>OFF</v>
      </c>
      <c r="BW210" s="313">
        <f t="shared" si="78"/>
        <v>44095</v>
      </c>
      <c r="BX210" s="318" t="str">
        <f t="shared" si="73"/>
        <v>OFF</v>
      </c>
      <c r="BY210" s="313">
        <f t="shared" si="79"/>
        <v>44125</v>
      </c>
      <c r="BZ210" s="318" t="str">
        <f t="shared" si="74"/>
        <v>OFF</v>
      </c>
      <c r="CI210" s="176">
        <f t="shared" si="80"/>
        <v>44112</v>
      </c>
      <c r="CJ210" s="177">
        <f t="shared" si="68"/>
        <v>44112</v>
      </c>
      <c r="CK210" s="167" t="str">
        <f>IF($AS$21=$CE$25,$CF$25,IF($AS$21=$CE$26,$CF$26,IF($AS$21=$CE$27,$CF$27,IF($AS$21=$CE$28,$CF$28,""))))</f>
        <v>OFF</v>
      </c>
      <c r="CL210" s="167" t="str">
        <f>IF($AS$22=$CE$25,$CF$25,IF($AS$22=$CE$26,$CF$26,IF($AS$22=$CE$27,$CF$27,IF($AS$22=$CE$28,$CF$28,""))))</f>
        <v>OFF</v>
      </c>
      <c r="CM210" s="167" t="str">
        <f>IF($AS$24=$CE$25,$CF$25,IF($AS$24=$CE$26,$CF$26,IF($AS$24=$CE$27,$CF$27,IF($AS$24=$CE$28,$CF$28,""))))</f>
        <v>7h à 19h</v>
      </c>
      <c r="CN210" s="167" t="str">
        <f>IF($AS$25=$CE$25,$CF$25,IF($AS$25=$CE$26,$CF$26,IF($AS$25=$CE$27,$CF$27,IF($AS$25=$CE$28,$CF$28,""))))</f>
        <v>7h à 19h</v>
      </c>
      <c r="CO210" s="167" t="str">
        <f>IF($AS$27=$CE$25,$CF$25,IF($AS$27=$CE$26,$CF$26,IF($AS$27=$CE$27,$CF$27,IF($AS$27=$CE$28,$CF$28,""))))</f>
        <v>OFF</v>
      </c>
      <c r="CP210" s="167" t="str">
        <f>IF($AS$28=$CE$25,$CF$25,IF($AS$28=$CE$26,$CF$26,IF($AS$28=$CE$27,$CF$27,IF($AS$28=$CE$28,$CF$28,""))))</f>
        <v>OFF</v>
      </c>
      <c r="CQ210" s="167" t="str">
        <f>IF($AS$30=$CE$25,$CF$25,IF($AS$30=$CE$26,$CF$26,IF($AS$30=$CE$27,$CF$27,IF($AS$30=$CE$28,$CF$28,""))))</f>
        <v>19h à 7h</v>
      </c>
      <c r="CR210" s="167" t="str">
        <f>IF($AS$31=$CE$25,$CF$25,IF($AS$31=$CE$26,$CF$26,IF($AS$31=$CE$27,$CF$27,IF($AS$31=$CE$28,$CF$28,""))))</f>
        <v>19h à 7h</v>
      </c>
    </row>
    <row r="211" spans="67:96" ht="13.5" x14ac:dyDescent="0.15">
      <c r="BO211" s="312">
        <f>$BO$24+1</f>
        <v>43973</v>
      </c>
      <c r="BP211" s="318" t="str">
        <f t="shared" si="69"/>
        <v>7h à 19h</v>
      </c>
      <c r="BQ211" s="313">
        <f t="shared" si="75"/>
        <v>44004</v>
      </c>
      <c r="BR211" s="318" t="str">
        <f t="shared" si="70"/>
        <v>7h à 19h</v>
      </c>
      <c r="BS211" s="313">
        <f t="shared" si="76"/>
        <v>44034</v>
      </c>
      <c r="BT211" s="318" t="str">
        <f t="shared" si="71"/>
        <v>7h à 19h</v>
      </c>
      <c r="BU211" s="314">
        <f t="shared" si="77"/>
        <v>44065</v>
      </c>
      <c r="BV211" s="318" t="str">
        <f t="shared" si="72"/>
        <v>OFF</v>
      </c>
      <c r="BW211" s="313">
        <f t="shared" si="78"/>
        <v>44096</v>
      </c>
      <c r="BX211" s="318" t="str">
        <f t="shared" si="73"/>
        <v>OFF</v>
      </c>
      <c r="BY211" s="313">
        <f t="shared" si="79"/>
        <v>44126</v>
      </c>
      <c r="BZ211" s="318" t="str">
        <f t="shared" si="74"/>
        <v>19h à 7h</v>
      </c>
      <c r="CI211" s="176">
        <f t="shared" si="80"/>
        <v>44113</v>
      </c>
      <c r="CJ211" s="177">
        <f t="shared" si="68"/>
        <v>44113</v>
      </c>
      <c r="CK211" s="167" t="str">
        <f>IF($AT$21=$CE$25,$CF$25,IF($AT$21=$CE$26,$CF$26,IF($AT$21=$CE$27,$CF$27,IF($AT$21=$CE$28,$CF$28,""))))</f>
        <v>OFF</v>
      </c>
      <c r="CL211" s="167" t="str">
        <f>IF($AT$22=$CE$25,$CF$25,IF($AT$22=$CE$26,$CF$26,IF($AT$22=$CE$27,$CF$27,IF($AT$22=$CE$28,$CF$28,""))))</f>
        <v>OFF</v>
      </c>
      <c r="CM211" s="167" t="str">
        <f>IF($AT$24=$CE$25,$CF$25,IF($AT$24=$CE$26,$CF$26,IF($AT$24=$CE$27,$CF$27,IF($AT$24=$CE$28,$CF$28,""))))</f>
        <v>7h à 19h</v>
      </c>
      <c r="CN211" s="167" t="str">
        <f>IF($AT$25=$CE$25,$CF$25,IF($AT$25=$CE$26,$CF$26,IF($AT$25=$CE$27,$CF$27,IF($AT$25=$CE$28,$CF$28,""))))</f>
        <v>7h à 19h</v>
      </c>
      <c r="CO211" s="167" t="str">
        <f>IF($AT$27=$CE$25,$CF$25,IF($AT$27=$CE$26,$CF$26,IF($AT$27=$CE$27,$CF$27,IF($AT$27=$CE$28,$CF$28,""))))</f>
        <v>OFF</v>
      </c>
      <c r="CP211" s="167" t="str">
        <f>IF($AT$28=$CE$25,$CF$25,IF($AT$28=$CE$26,$CF$26,IF($AT$28=$CE$27,$CF$27,IF($AT$28=$CE$28,$CF$28,""))))</f>
        <v>OFF</v>
      </c>
      <c r="CQ211" s="167" t="str">
        <f>IF($AT$30=$CE$25,$CF$25,IF($AT$30=$CE$26,$CF$26,IF($AT$30=$CE$27,$CF$27,IF($AT$30=$CE$28,$CF$28,""))))</f>
        <v>19h à 7h</v>
      </c>
      <c r="CR211" s="167" t="str">
        <f>IF($AT$31=$CE$25,$CF$25,IF($AT$31=$CE$26,$CF$26,IF($AT$31=$CE$27,$CF$27,IF($AT$31=$CE$28,$CF$28,""))))</f>
        <v>19h à 7h</v>
      </c>
    </row>
    <row r="212" spans="67:96" ht="13.5" x14ac:dyDescent="0.15">
      <c r="BO212" s="312">
        <f>$BO$25+1</f>
        <v>43974</v>
      </c>
      <c r="BP212" s="318" t="str">
        <f t="shared" si="69"/>
        <v>7h à 19h</v>
      </c>
      <c r="BQ212" s="313">
        <f t="shared" si="75"/>
        <v>44005</v>
      </c>
      <c r="BR212" s="318" t="str">
        <f t="shared" si="70"/>
        <v>7h à 15h</v>
      </c>
      <c r="BS212" s="313">
        <f t="shared" si="76"/>
        <v>44035</v>
      </c>
      <c r="BT212" s="318" t="str">
        <f t="shared" si="71"/>
        <v>OFF</v>
      </c>
      <c r="BU212" s="314">
        <f t="shared" si="77"/>
        <v>44066</v>
      </c>
      <c r="BV212" s="318" t="str">
        <f t="shared" si="72"/>
        <v>OFF</v>
      </c>
      <c r="BW212" s="313">
        <f t="shared" si="78"/>
        <v>44097</v>
      </c>
      <c r="BX212" s="318" t="str">
        <f t="shared" si="73"/>
        <v>OFF</v>
      </c>
      <c r="BY212" s="313">
        <f t="shared" si="79"/>
        <v>44127</v>
      </c>
      <c r="BZ212" s="318" t="str">
        <f t="shared" si="74"/>
        <v>19h à 7h</v>
      </c>
      <c r="CI212" s="176">
        <f t="shared" si="80"/>
        <v>44114</v>
      </c>
      <c r="CJ212" s="177">
        <f t="shared" si="68"/>
        <v>44114</v>
      </c>
      <c r="CK212" s="167" t="str">
        <f>IF($AU$21=$CE$25,$CF$25,IF($AU$21=$CE$26,$CF$26,IF($AU$21=$CE$27,$CF$27,IF($AU$21=$CE$28,$CF$28,""))))</f>
        <v>OFF</v>
      </c>
      <c r="CL212" s="167" t="str">
        <f>IF($AU$22=$CE$25,$CF$25,IF($AU$22=$CE$26,$CF$26,IF($AU$22=$CE$27,$CF$27,IF($AU$22=$CE$28,$CF$28,""))))</f>
        <v>OFF</v>
      </c>
      <c r="CM212" s="167" t="str">
        <f>IF($AU$24=$CE$25,$CF$25,IF($AU$24=$CE$26,$CF$26,IF($AU$24=$CE$27,$CF$27,IF($AU$24=$CE$28,$CF$28,""))))</f>
        <v>7h à 19h</v>
      </c>
      <c r="CN212" s="167" t="str">
        <f>IF($AU$25=$CE$25,$CF$25,IF($AU$25=$CE$26,$CF$26,IF($AU$25=$CE$27,$CF$27,IF($AU$25=$CE$28,$CF$28,""))))</f>
        <v>7h à 19h</v>
      </c>
      <c r="CO212" s="167" t="str">
        <f>IF($AU$27=$CE$25,$CF$25,IF($AU$27=$CE$26,$CF$26,IF($AU$27=$CE$27,$CF$27,IF($AU$27=$CE$28,$CF$28,""))))</f>
        <v>OFF</v>
      </c>
      <c r="CP212" s="167" t="str">
        <f>IF($AU$28=$CE$25,$CF$25,IF($AU$28=$CE$26,$CF$26,IF($AU$28=$CE$27,$CF$27,IF($AU$28=$CE$28,$CF$28,""))))</f>
        <v>OFF</v>
      </c>
      <c r="CQ212" s="167" t="str">
        <f>IF($AU$30=$CE$25,$CF$25,IF($AU$30=$CE$26,$CF$26,IF($AU$30=$CE$27,$CF$27,IF($AU$30=$CE$28,$CF$28,""))))</f>
        <v>19h à 7h</v>
      </c>
      <c r="CR212" s="167" t="str">
        <f>IF($AU$31=$CE$25,$CF$25,IF($AU$31=$CE$26,$CF$26,IF($AU$31=$CE$27,$CF$27,IF($AU$31=$CE$28,$CF$28,""))))</f>
        <v>19h à 7h</v>
      </c>
    </row>
    <row r="213" spans="67:96" ht="13.5" x14ac:dyDescent="0.15">
      <c r="BO213" s="312">
        <f>$BO$26+1</f>
        <v>43975</v>
      </c>
      <c r="BP213" s="318" t="str">
        <f t="shared" si="69"/>
        <v>7h à 19h</v>
      </c>
      <c r="BQ213" s="313">
        <f t="shared" si="75"/>
        <v>44006</v>
      </c>
      <c r="BR213" s="318" t="str">
        <f t="shared" si="70"/>
        <v>OFF</v>
      </c>
      <c r="BS213" s="313">
        <f t="shared" si="76"/>
        <v>44036</v>
      </c>
      <c r="BT213" s="318" t="str">
        <f t="shared" si="71"/>
        <v>OFF</v>
      </c>
      <c r="BU213" s="314">
        <f t="shared" si="77"/>
        <v>44067</v>
      </c>
      <c r="BV213" s="318" t="str">
        <f t="shared" si="72"/>
        <v>OFF</v>
      </c>
      <c r="BW213" s="313">
        <f t="shared" si="78"/>
        <v>44098</v>
      </c>
      <c r="BX213" s="318" t="str">
        <f t="shared" si="73"/>
        <v>19h à 7h</v>
      </c>
      <c r="BY213" s="313">
        <f t="shared" si="79"/>
        <v>44128</v>
      </c>
      <c r="BZ213" s="318" t="str">
        <f t="shared" si="74"/>
        <v>19h à 7h</v>
      </c>
      <c r="CI213" s="176">
        <f t="shared" si="80"/>
        <v>44115</v>
      </c>
      <c r="CJ213" s="177">
        <f t="shared" si="68"/>
        <v>44115</v>
      </c>
      <c r="CK213" s="167" t="str">
        <f>IF($AV$21=$CE$25,$CF$25,IF($AV$21=$CE$26,$CF$26,IF($AV$21=$CE$27,$CF$27,IF($AV$21=$CE$28,$CF$28,""))))</f>
        <v>OFF</v>
      </c>
      <c r="CL213" s="167" t="str">
        <f>IF($AV$22=$CE$25,$CF$25,IF($AV$22=$CE$26,$CF$26,IF($AV$22=$CE$27,$CF$27,IF($AV$22=$CE$28,$CF$28,""))))</f>
        <v>OFF</v>
      </c>
      <c r="CM213" s="167" t="str">
        <f>IF($AV$24=$CE$25,$CF$25,IF($AV$24=$CE$26,$CF$26,IF($AV$24=$CE$27,$CF$27,IF($AV$24=$CE$28,$CF$28,""))))</f>
        <v>7h à 19h</v>
      </c>
      <c r="CN213" s="167" t="str">
        <f>IF($AV$25=$CE$25,$CF$25,IF($AV$25=$CE$26,$CF$26,IF($AV$25=$CE$27,$CF$27,IF($AV$25=$CE$28,$CF$28,""))))</f>
        <v>7h à 19h</v>
      </c>
      <c r="CO213" s="167" t="str">
        <f>IF($AV$27=$CE$25,$CF$25,IF($AV$27=$CE$26,$CF$26,IF($AV$27=$CE$27,$CF$27,IF($AV$27=$CE$28,$CF$28,""))))</f>
        <v>OFF</v>
      </c>
      <c r="CP213" s="167" t="str">
        <f>IF($AV$28=$CE$25,$CF$25,IF($AV$28=$CE$26,$CF$26,IF($AV$28=$CE$27,$CF$27,IF($AV$28=$CE$28,$CF$28,""))))</f>
        <v>OFF</v>
      </c>
      <c r="CQ213" s="167" t="str">
        <f>IF($AV$30=$CE$25,$CF$25,IF($AV$30=$CE$26,$CF$26,IF($AV$30=$CE$27,$CF$27,IF($AV$30=$CE$28,$CF$28,""))))</f>
        <v>19h à 7h</v>
      </c>
      <c r="CR213" s="167" t="str">
        <f>IF($AV$31=$CE$25,$CF$25,IF($AV$31=$CE$26,$CF$26,IF($AV$31=$CE$27,$CF$27,IF($AV$31=$CE$28,$CF$28,""))))</f>
        <v>19h à 7h</v>
      </c>
    </row>
    <row r="214" spans="67:96" ht="13.5" x14ac:dyDescent="0.15">
      <c r="BO214" s="312">
        <f>$BO$27+1</f>
        <v>43976</v>
      </c>
      <c r="BP214" s="318" t="str">
        <f t="shared" si="69"/>
        <v>7h à 19h</v>
      </c>
      <c r="BQ214" s="313">
        <f t="shared" si="75"/>
        <v>44007</v>
      </c>
      <c r="BR214" s="318" t="str">
        <f t="shared" si="70"/>
        <v>OFF</v>
      </c>
      <c r="BS214" s="313">
        <f t="shared" si="76"/>
        <v>44037</v>
      </c>
      <c r="BT214" s="318" t="str">
        <f t="shared" si="71"/>
        <v>OFF</v>
      </c>
      <c r="BU214" s="314">
        <f t="shared" si="77"/>
        <v>44068</v>
      </c>
      <c r="BV214" s="318" t="str">
        <f t="shared" si="72"/>
        <v>OFF</v>
      </c>
      <c r="BW214" s="313">
        <f t="shared" si="78"/>
        <v>44099</v>
      </c>
      <c r="BX214" s="318" t="str">
        <f t="shared" si="73"/>
        <v>19h à 7h</v>
      </c>
      <c r="BY214" s="313">
        <f t="shared" si="79"/>
        <v>44129</v>
      </c>
      <c r="BZ214" s="318" t="str">
        <f t="shared" si="74"/>
        <v>19h à 7h</v>
      </c>
      <c r="CI214" s="176">
        <f t="shared" si="80"/>
        <v>44116</v>
      </c>
      <c r="CJ214" s="177">
        <f t="shared" si="68"/>
        <v>44116</v>
      </c>
      <c r="CK214" s="167" t="str">
        <f>IF($AW$21=$CE$25,$CF$25,IF($AW$21=$CE$26,$CF$26,IF($AW$21=$CE$27,$CF$27,IF($AW$21=$CE$28,$CF$28,""))))</f>
        <v>OFF</v>
      </c>
      <c r="CL214" s="167" t="str">
        <f>IF($AW$22=$CE$25,$CF$25,IF($AW$22=$CE$26,$CF$26,IF($AW$22=$CE$27,$CF$27,IF($AW$22=$CE$28,$CF$28,""))))</f>
        <v>OFF</v>
      </c>
      <c r="CM214" s="167" t="str">
        <f>IF($AW$24=$CE$25,$CF$25,IF($AW$24=$CE$26,$CF$26,IF($AW$24=$CE$27,$CF$27,IF($AW$24=$CE$28,$CF$28,""))))</f>
        <v>7h à 19h</v>
      </c>
      <c r="CN214" s="167" t="str">
        <f>IF($AW$25=$CE$25,$CF$25,IF($AW$25=$CE$26,$CF$26,IF($AW$25=$CE$27,$CF$27,IF($AW$25=$CE$28,$CF$28,""))))</f>
        <v>7h à 19h</v>
      </c>
      <c r="CO214" s="167" t="str">
        <f>IF($AW$27=$CE$25,$CF$25,IF($AW$27=$CE$26,$CF$26,IF($AW$27=$CE$27,$CF$27,IF($AW$27=$CE$28,$CF$28,""))))</f>
        <v>OFF</v>
      </c>
      <c r="CP214" s="167" t="str">
        <f>IF($AW$28=$CE$25,$CF$25,IF($AW$28=$CE$26,$CF$26,IF($AW$28=$CE$27,$CF$27,IF($AW$28=$CE$28,$CF$28,""))))</f>
        <v>OFF</v>
      </c>
      <c r="CQ214" s="167" t="str">
        <f>IF($AW$30=$CE$25,$CF$25,IF($AW$30=$CE$26,$CF$26,IF($AW$30=$CE$27,$CF$27,IF($AW$30=$CE$28,$CF$28,""))))</f>
        <v>19h à 7h</v>
      </c>
      <c r="CR214" s="167" t="str">
        <f>IF($AW$31=$CE$25,$CF$25,IF($AW$31=$CE$26,$CF$26,IF($AW$31=$CE$27,$CF$27,IF($AW$31=$CE$28,$CF$28,""))))</f>
        <v>19h à 7h</v>
      </c>
    </row>
    <row r="215" spans="67:96" ht="13.5" x14ac:dyDescent="0.15">
      <c r="BO215" s="312">
        <f>$BO$28+1</f>
        <v>43977</v>
      </c>
      <c r="BP215" s="318" t="str">
        <f t="shared" si="69"/>
        <v>7h à 19h</v>
      </c>
      <c r="BQ215" s="313">
        <f t="shared" si="75"/>
        <v>44008</v>
      </c>
      <c r="BR215" s="318" t="str">
        <f t="shared" si="70"/>
        <v>OFF</v>
      </c>
      <c r="BS215" s="313">
        <f t="shared" si="76"/>
        <v>44038</v>
      </c>
      <c r="BT215" s="318" t="str">
        <f t="shared" si="71"/>
        <v>OFF</v>
      </c>
      <c r="BU215" s="314">
        <f t="shared" si="77"/>
        <v>44069</v>
      </c>
      <c r="BV215" s="318" t="str">
        <f t="shared" si="72"/>
        <v>OFF</v>
      </c>
      <c r="BW215" s="313">
        <f t="shared" si="78"/>
        <v>44100</v>
      </c>
      <c r="BX215" s="318" t="str">
        <f t="shared" si="73"/>
        <v>19h à 7h</v>
      </c>
      <c r="BY215" s="313">
        <f t="shared" si="79"/>
        <v>44130</v>
      </c>
      <c r="BZ215" s="318" t="str">
        <f t="shared" si="74"/>
        <v>19h à 7h</v>
      </c>
      <c r="CI215" s="176">
        <f t="shared" si="80"/>
        <v>44117</v>
      </c>
      <c r="CJ215" s="177">
        <f t="shared" si="68"/>
        <v>44117</v>
      </c>
      <c r="CK215" s="167" t="str">
        <f>IF($AX$21=$CE$25,$CF$25,IF($AX$21=$CE$26,$CF$26,IF($AX$21=$CE$27,$CF$27,IF($AX$21=$CE$28,$CF$28,""))))</f>
        <v>OFF</v>
      </c>
      <c r="CL215" s="167" t="str">
        <f>IF($AX$22=$CE$25,$CF$25,IF($AX$22=$CE$26,$CF$26,IF($AX$22=$CE$27,$CF$27,IF($AX$22=$CE$28,$CF$28,""))))</f>
        <v>OFF</v>
      </c>
      <c r="CM215" s="167" t="str">
        <f>IF($AX$24=$CE$25,$CF$25,IF($AX$24=$CE$26,$CF$26,IF($AX$24=$CE$27,$CF$27,IF($AX$24=$CE$28,$CF$28,""))))</f>
        <v>7h à 15h</v>
      </c>
      <c r="CN215" s="167" t="str">
        <f>IF($AX$25=$CE$25,$CF$25,IF($AX$25=$CE$26,$CF$26,IF($AX$25=$CE$27,$CF$27,IF($AX$25=$CE$28,$CF$28,""))))</f>
        <v>7h à 19h</v>
      </c>
      <c r="CO215" s="167" t="str">
        <f>IF($AX$27=$CE$25,$CF$25,IF($AX$27=$CE$26,$CF$26,IF($AX$27=$CE$27,$CF$27,IF($AX$27=$CE$28,$CF$28,""))))</f>
        <v>OFF</v>
      </c>
      <c r="CP215" s="167" t="str">
        <f>IF($AX$28=$CE$25,$CF$25,IF($AX$28=$CE$26,$CF$26,IF($AX$28=$CE$27,$CF$27,IF($AX$28=$CE$28,$CF$28,""))))</f>
        <v>OFF</v>
      </c>
      <c r="CQ215" s="167" t="str">
        <f>IF($AX$30=$CE$25,$CF$25,IF($AX$30=$CE$26,$CF$26,IF($AX$30=$CE$27,$CF$27,IF($AX$30=$CE$28,$CF$28,""))))</f>
        <v>19h à 7h</v>
      </c>
      <c r="CR215" s="167" t="str">
        <f>IF($AX$31=$CE$25,$CF$25,IF($AX$31=$CE$26,$CF$26,IF($AX$31=$CE$27,$CF$27,IF($AX$31=$CE$28,$CF$28,""))))</f>
        <v>19h à 7h</v>
      </c>
    </row>
    <row r="216" spans="67:96" ht="13.5" x14ac:dyDescent="0.15">
      <c r="BO216" s="312">
        <f>$BO$29+1</f>
        <v>43978</v>
      </c>
      <c r="BP216" s="318" t="str">
        <f t="shared" si="69"/>
        <v>7h à 19h</v>
      </c>
      <c r="BQ216" s="313">
        <f t="shared" si="75"/>
        <v>44009</v>
      </c>
      <c r="BR216" s="318" t="str">
        <f t="shared" si="70"/>
        <v>OFF</v>
      </c>
      <c r="BS216" s="313">
        <f t="shared" si="76"/>
        <v>44039</v>
      </c>
      <c r="BT216" s="318" t="str">
        <f t="shared" si="71"/>
        <v>OFF</v>
      </c>
      <c r="BU216" s="314">
        <f t="shared" si="77"/>
        <v>44070</v>
      </c>
      <c r="BV216" s="318" t="str">
        <f t="shared" si="72"/>
        <v>19h à 7h</v>
      </c>
      <c r="BW216" s="313">
        <f t="shared" si="78"/>
        <v>44101</v>
      </c>
      <c r="BX216" s="318" t="str">
        <f t="shared" si="73"/>
        <v>19h à 7h</v>
      </c>
      <c r="BY216" s="313">
        <f t="shared" si="79"/>
        <v>44131</v>
      </c>
      <c r="BZ216" s="318" t="str">
        <f t="shared" si="74"/>
        <v>19h à 7h</v>
      </c>
      <c r="CI216" s="176">
        <f t="shared" si="80"/>
        <v>44118</v>
      </c>
      <c r="CJ216" s="177">
        <f t="shared" si="68"/>
        <v>44118</v>
      </c>
      <c r="CK216" s="167" t="str">
        <f>IF($AY$21=$CE$25,$CF$25,IF($AY$21=$CE$26,$CF$26,IF($AY$21=$CE$27,$CF$27,IF($AY$21=$CE$28,$CF$28,""))))</f>
        <v>OFF</v>
      </c>
      <c r="CL216" s="167" t="str">
        <f>IF($AY$22=$CE$25,$CF$25,IF($AY$22=$CE$26,$CF$26,IF($AY$22=$CE$27,$CF$27,IF($AY$22=$CE$28,$CF$28,""))))</f>
        <v>OFF</v>
      </c>
      <c r="CM216" s="167" t="str">
        <f>IF($AY$24=$CE$25,$CF$25,IF($AY$24=$CE$26,$CF$26,IF($AY$24=$CE$27,$CF$27,IF($AY$24=$CE$28,$CF$28,""))))</f>
        <v>OFF</v>
      </c>
      <c r="CN216" s="167" t="str">
        <f>IF($AY$25=$CE$25,$CF$25,IF($AY$25=$CE$26,$CF$26,IF($AY$25=$CE$27,$CF$27,IF($AY$25=$CE$28,$CF$28,""))))</f>
        <v>7h à 19h</v>
      </c>
      <c r="CO216" s="167" t="str">
        <f>IF($AY$27=$CE$25,$CF$25,IF($AY$27=$CE$26,$CF$26,IF($AY$27=$CE$27,$CF$27,IF($AY$27=$CE$28,$CF$28,""))))</f>
        <v>OFF</v>
      </c>
      <c r="CP216" s="167" t="str">
        <f>IF($AY$28=$CE$25,$CF$25,IF($AY$28=$CE$26,$CF$26,IF($AY$28=$CE$27,$CF$27,IF($AY$28=$CE$28,$CF$28,""))))</f>
        <v>OFF</v>
      </c>
      <c r="CQ216" s="167" t="str">
        <f>IF($AY$30=$CE$25,$CF$25,IF($AY$30=$CE$26,$CF$26,IF($AY$30=$CE$27,$CF$27,IF($AY$30=$CE$28,$CF$28,""))))</f>
        <v>19h à 7h</v>
      </c>
      <c r="CR216" s="167" t="str">
        <f>IF($AY$31=$CE$25,$CF$25,IF($AY$31=$CE$26,$CF$26,IF($AY$31=$CE$27,$CF$27,IF($AY$31=$CE$28,$CF$28,""))))</f>
        <v>19h à 7h</v>
      </c>
    </row>
    <row r="217" spans="67:96" ht="13.5" x14ac:dyDescent="0.15">
      <c r="BO217" s="312">
        <f>$BO$30+1</f>
        <v>43979</v>
      </c>
      <c r="BP217" s="318" t="str">
        <f t="shared" si="69"/>
        <v>OFF</v>
      </c>
      <c r="BQ217" s="313">
        <f t="shared" si="75"/>
        <v>44010</v>
      </c>
      <c r="BR217" s="318" t="str">
        <f t="shared" si="70"/>
        <v>OFF</v>
      </c>
      <c r="BS217" s="313">
        <f t="shared" si="76"/>
        <v>44040</v>
      </c>
      <c r="BT217" s="318" t="str">
        <f t="shared" si="71"/>
        <v>OFF</v>
      </c>
      <c r="BU217" s="314">
        <f t="shared" si="77"/>
        <v>44071</v>
      </c>
      <c r="BV217" s="318" t="str">
        <f t="shared" si="72"/>
        <v>19h à 7h</v>
      </c>
      <c r="BW217" s="313">
        <f t="shared" si="78"/>
        <v>44102</v>
      </c>
      <c r="BX217" s="318" t="str">
        <f t="shared" si="73"/>
        <v>19h à 7h</v>
      </c>
      <c r="BY217" s="313">
        <f t="shared" si="79"/>
        <v>44132</v>
      </c>
      <c r="BZ217" s="318" t="str">
        <f t="shared" si="74"/>
        <v>19h à 7h</v>
      </c>
      <c r="CI217" s="176">
        <f t="shared" si="80"/>
        <v>44119</v>
      </c>
      <c r="CJ217" s="177">
        <f t="shared" si="68"/>
        <v>44119</v>
      </c>
      <c r="CK217" s="167" t="str">
        <f>IF($AZ$21=$CE$25,$CF$25,IF($AZ$21=$CE$26,$CF$26,IF($AZ$21=$CE$27,$CF$27,IF($AZ$21=$CE$28,$CF$28,""))))</f>
        <v>7h à 19h</v>
      </c>
      <c r="CL217" s="167" t="str">
        <f>IF($AZ$22=$CE$25,$CF$25,IF($AZ$22=$CE$26,$CF$26,IF($AZ$22=$CE$27,$CF$27,IF($AZ$22=$CE$28,$CF$28,""))))</f>
        <v>7h à 19h</v>
      </c>
      <c r="CM217" s="167" t="str">
        <f>IF($AZ$24=$CE$25,$CF$25,IF($AZ$24=$CE$26,$CF$26,IF($AZ$24=$CE$27,$CF$27,IF($AZ$24=$CE$28,$CF$28,""))))</f>
        <v>OFF</v>
      </c>
      <c r="CN217" s="167" t="str">
        <f>IF($AZ$25=$CE$25,$CF$25,IF($AZ$25=$CE$26,$CF$26,IF($AZ$25=$CE$27,$CF$27,IF($AZ$25=$CE$28,$CF$28,""))))</f>
        <v>OFF</v>
      </c>
      <c r="CO217" s="167" t="str">
        <f>IF($AZ$27=$CE$25,$CF$25,IF($AZ$27=$CE$26,$CF$26,IF($AZ$27=$CE$27,$CF$27,IF($AZ$27=$CE$28,$CF$28,""))))</f>
        <v>19h à 7h</v>
      </c>
      <c r="CP217" s="167" t="str">
        <f>IF($AZ$28=$CE$25,$CF$25,IF($AZ$28=$CE$26,$CF$26,IF($AZ$28=$CE$27,$CF$27,IF($AZ$28=$CE$28,$CF$28,""))))</f>
        <v>19h à 7h</v>
      </c>
      <c r="CQ217" s="167" t="str">
        <f>IF($AZ$30=$CE$25,$CF$25,IF($AZ$30=$CE$26,$CF$26,IF($AZ$30=$CE$27,$CF$27,IF($AZ$30=$CE$28,$CF$28,""))))</f>
        <v>OFF</v>
      </c>
      <c r="CR217" s="167" t="str">
        <f>IF($AZ$31=$CE$25,$CF$25,IF($AZ$31=$CE$26,$CF$26,IF($AZ$31=$CE$27,$CF$27,IF($AZ$31=$CE$28,$CF$28,""))))</f>
        <v>OFF</v>
      </c>
    </row>
    <row r="218" spans="67:96" ht="13.5" x14ac:dyDescent="0.15">
      <c r="BO218" s="315">
        <f>IF(MONTH($BO$31)=MONTH($BO$31+1),$BO$31+1,"")</f>
        <v>43980</v>
      </c>
      <c r="BP218" s="318" t="str">
        <f t="shared" si="69"/>
        <v>OFF</v>
      </c>
      <c r="BQ218" s="316">
        <f>IF(MONTH(BQ217)=MONTH(BQ217+1),BQ217+1,"")</f>
        <v>44011</v>
      </c>
      <c r="BR218" s="318" t="str">
        <f t="shared" si="70"/>
        <v>OFF</v>
      </c>
      <c r="BS218" s="316">
        <f>IF(MONTH(BS217)=MONTH(BS217+1),BS217+1,"")</f>
        <v>44041</v>
      </c>
      <c r="BT218" s="318" t="str">
        <f t="shared" si="71"/>
        <v>OFF</v>
      </c>
      <c r="BU218" s="316">
        <f>IF(MONTH(BU217)=MONTH(BU217+1),BU217+1,"")</f>
        <v>44072</v>
      </c>
      <c r="BV218" s="318" t="str">
        <f t="shared" si="72"/>
        <v>19h à 7h</v>
      </c>
      <c r="BW218" s="316">
        <f>IF(MONTH(BW217)=MONTH(BW217+1),BW217+1,"")</f>
        <v>44103</v>
      </c>
      <c r="BX218" s="318" t="str">
        <f t="shared" si="73"/>
        <v>19h à 7h</v>
      </c>
      <c r="BY218" s="316">
        <f>IF(MONTH(BY217)=MONTH(BY217+1),BY217+1,"")</f>
        <v>44133</v>
      </c>
      <c r="BZ218" s="318" t="str">
        <f t="shared" si="74"/>
        <v>OFF</v>
      </c>
      <c r="CI218" s="176">
        <f t="shared" si="80"/>
        <v>44120</v>
      </c>
      <c r="CJ218" s="177">
        <f t="shared" si="68"/>
        <v>44120</v>
      </c>
      <c r="CK218" s="167" t="str">
        <f>IF($BA$21=$CE$25,$CF$25,IF($BA$21=$CE$26,$CF$26,IF($BA$21=$CE$27,$CF$27,IF($BA$21=$CE$28,$CF$28,""))))</f>
        <v>7h à 19h</v>
      </c>
      <c r="CL218" s="167" t="str">
        <f>IF($BA$22=$CE$25,$CF$25,IF($BA$22=$CE$26,$CF$26,IF($BA$22=$CE$27,$CF$27,IF($BA$22=$CE$28,$CF$28,""))))</f>
        <v>7h à 19h</v>
      </c>
      <c r="CM218" s="167" t="str">
        <f>IF($BA$24=$CE$25,$CF$25,IF($BA$24=$CE$26,$CF$26,IF($BA$24=$CE$27,$CF$27,IF($BA$24=$CE$28,$CF$28,""))))</f>
        <v>OFF</v>
      </c>
      <c r="CN218" s="167" t="str">
        <f>IF($BA$25=$CE$25,$CF$25,IF($BA$25=$CE$26,$CF$26,IF($BA$25=$CE$27,$CF$27,IF($BA$25=$CE$28,$CF$28,""))))</f>
        <v>OFF</v>
      </c>
      <c r="CO218" s="167" t="str">
        <f>IF($BA$27=$CE$25,$CF$25,IF($BA$27=$CE$26,$CF$26,IF($BA$27=$CE$27,$CF$27,IF($BA$27=$CE$28,$CF$28,""))))</f>
        <v>19h à 7h</v>
      </c>
      <c r="CP218" s="167" t="str">
        <f>IF($BA$28=$CE$25,$CF$25,IF($BA$28=$CE$26,$CF$26,IF($BA$28=$CE$27,$CF$27,IF($BA$28=$CE$28,$CF$28,""))))</f>
        <v>19h à 7h</v>
      </c>
      <c r="CQ218" s="167" t="str">
        <f>IF($BA$30=$CE$25,$CF$25,IF($BA$30=$CE$26,$CF$26,IF($BA$30=$CE$27,$CF$27,IF($BA$30=$CE$28,$CF$28,""))))</f>
        <v>OFF</v>
      </c>
      <c r="CR218" s="167" t="str">
        <f>IF($BA$31=$CE$25,$CF$25,IF($BA$31=$CE$26,$CF$26,IF($BA$31=$CE$27,$CF$27,IF($BA$31=$CE$28,$CF$28,""))))</f>
        <v>OFF</v>
      </c>
    </row>
    <row r="219" spans="67:96" ht="13.5" x14ac:dyDescent="0.15">
      <c r="BO219" s="315">
        <f>IF(MONTH($BO$31)=MONTH($BO$31+2),$BO$31+2,"")</f>
        <v>43981</v>
      </c>
      <c r="BP219" s="318" t="str">
        <f t="shared" si="69"/>
        <v>OFF</v>
      </c>
      <c r="BQ219" s="316">
        <f>IF(MONTH(BQ217)=MONTH(BQ217+2),BQ217+2,"")</f>
        <v>44012</v>
      </c>
      <c r="BR219" s="318" t="str">
        <f t="shared" si="70"/>
        <v>OFF</v>
      </c>
      <c r="BS219" s="316">
        <f>IF(MONTH(BS217)=MONTH(BS217+2),BS217+2,"")</f>
        <v>44042</v>
      </c>
      <c r="BT219" s="318" t="str">
        <f t="shared" si="71"/>
        <v>19h à 7h</v>
      </c>
      <c r="BU219" s="316">
        <f>IF(MONTH(BU217)=MONTH(BU217+2),BU217+2,"")</f>
        <v>44073</v>
      </c>
      <c r="BV219" s="318" t="str">
        <f t="shared" si="72"/>
        <v>19h à 7h</v>
      </c>
      <c r="BW219" s="316">
        <f>IF(MONTH(BW217)=MONTH(BW217+2),BW217+2,"")</f>
        <v>44104</v>
      </c>
      <c r="BX219" s="318" t="str">
        <f t="shared" si="73"/>
        <v>19h à 7h</v>
      </c>
      <c r="BY219" s="316">
        <f>IF(MONTH(BY217)=MONTH(BY217+2),BY217+2,"")</f>
        <v>44134</v>
      </c>
      <c r="BZ219" s="318" t="str">
        <f t="shared" si="74"/>
        <v>OFF</v>
      </c>
      <c r="CI219" s="176">
        <f t="shared" si="80"/>
        <v>44121</v>
      </c>
      <c r="CJ219" s="177">
        <f t="shared" si="68"/>
        <v>44121</v>
      </c>
      <c r="CK219" s="167" t="str">
        <f>IF($BB$21=$CE$25,$CF$25,IF($BB$21=$CE$26,$CF$26,IF($BB$21=$CE$27,$CF$27,IF($BB$21=$CE$28,$CF$28,""))))</f>
        <v>7h à 19h</v>
      </c>
      <c r="CL219" s="167" t="str">
        <f>IF($BB$22=$CE$25,$CF$25,IF($BB$22=$CE$26,$CF$26,IF($BB$22=$CE$27,$CF$27,IF($BB$22=$CE$28,$CF$28,""))))</f>
        <v>7h à 19h</v>
      </c>
      <c r="CM219" s="167" t="str">
        <f>IF($BB$24=$CE$25,$CF$25,IF($BB$24=$CE$26,$CF$26,IF($BB$24=$CE$27,$CF$27,IF($BB$24=$CE$28,$CF$28,""))))</f>
        <v>OFF</v>
      </c>
      <c r="CN219" s="167" t="str">
        <f>IF($BB$25=$CE$25,$CF$25,IF($BB$25=$CE$26,$CF$26,IF($BB$25=$CE$27,$CF$27,IF($BB$25=$CE$28,$CF$28,""))))</f>
        <v>OFF</v>
      </c>
      <c r="CO219" s="167" t="str">
        <f>IF($BB$27=$CE$25,$CF$25,IF($BB$27=$CE$26,$CF$26,IF($BB$27=$CE$27,$CF$27,IF($BB$27=$CE$28,$CF$28,""))))</f>
        <v>19h à 7h</v>
      </c>
      <c r="CP219" s="167" t="str">
        <f>IF($BB$28=$CE$25,$CF$25,IF($BB$28=$CE$26,$CF$26,IF($BB$28=$CE$27,$CF$27,IF($BB$28=$CE$28,$CF$28,""))))</f>
        <v>19h à 7h</v>
      </c>
      <c r="CQ219" s="167" t="str">
        <f>IF($BB$30=$CE$25,$CF$25,IF($BB$30=$CE$26,$CF$26,IF($BB$30=$CE$27,$CF$27,IF($BB$30=$CE$28,$CF$28,""))))</f>
        <v>OFF</v>
      </c>
      <c r="CR219" s="167" t="str">
        <f>IF($BB$31=$CE$25,$CF$25,IF($BB$31=$CE$26,$CF$26,IF($BB$31=$CE$27,$CF$27,IF($BB$31=$CE$28,$CF$28,""))))</f>
        <v>OFF</v>
      </c>
    </row>
    <row r="220" spans="67:96" ht="13.5" x14ac:dyDescent="0.15">
      <c r="BO220" s="317">
        <f>IF(MONTH($BO$31)=MONTH($BO$31+3),$BO$31+3,"")</f>
        <v>43982</v>
      </c>
      <c r="BP220" s="318" t="str">
        <f t="shared" si="69"/>
        <v>OFF</v>
      </c>
      <c r="BQ220" s="268" t="str">
        <f>IF(MONTH(BQ217)=MONTH(BQ217+3),BQ217+3,"")</f>
        <v/>
      </c>
      <c r="BR220" s="318" t="str">
        <f t="shared" si="70"/>
        <v/>
      </c>
      <c r="BS220" s="268">
        <f>IF(MONTH(BS217)=MONTH(BS217+3),BS217+3,"")</f>
        <v>44043</v>
      </c>
      <c r="BT220" s="318" t="str">
        <f t="shared" si="71"/>
        <v>19h à 7h</v>
      </c>
      <c r="BU220" s="268">
        <f>IF(MONTH(BU217)=MONTH(BU217+3),BU217+3,"")</f>
        <v>44074</v>
      </c>
      <c r="BV220" s="318" t="str">
        <f t="shared" si="72"/>
        <v>19h à 7h</v>
      </c>
      <c r="BW220" s="268" t="str">
        <f>IF(MONTH(BW217)=MONTH(BW217+3),BW217+3,"")</f>
        <v/>
      </c>
      <c r="BX220" s="318" t="str">
        <f t="shared" si="73"/>
        <v/>
      </c>
      <c r="BY220" s="268">
        <f>IF(MONTH(BY217)=MONTH(BY217+3),BY217+3,"")</f>
        <v>44135</v>
      </c>
      <c r="BZ220" s="318" t="str">
        <f t="shared" si="74"/>
        <v>OFF</v>
      </c>
      <c r="CI220" s="176">
        <f t="shared" si="80"/>
        <v>44122</v>
      </c>
      <c r="CJ220" s="177">
        <f t="shared" si="68"/>
        <v>44122</v>
      </c>
      <c r="CK220" s="167" t="str">
        <f>IF($BC$21=$CE$25,$CF$25,IF($BC$21=$CE$26,$CF$26,IF($BC$21=$CE$27,$CF$27,IF($BC$21=$CE$28,$CF$28,""))))</f>
        <v>7h à 19h</v>
      </c>
      <c r="CL220" s="167" t="str">
        <f>IF($BC$22=$CE$25,$CF$25,IF($BC$22=$CE$26,$CF$26,IF($BC$22=$CE$27,$CF$27,IF($BC$22=$CE$28,$CF$28,""))))</f>
        <v>7h à 19h</v>
      </c>
      <c r="CM220" s="167" t="str">
        <f>IF($BC$24=$CE$25,$CF$25,IF($BC$24=$CE$26,$CF$26,IF($BC$24=$CE$27,$CF$27,IF($BC$24=$CE$28,$CF$28,""))))</f>
        <v>OFF</v>
      </c>
      <c r="CN220" s="167" t="str">
        <f>IF($BC$25=$CE$25,$CF$25,IF($BC$25=$CE$26,$CF$26,IF($BC$25=$CE$27,$CF$27,IF($BC$25=$CE$28,$CF$28,""))))</f>
        <v>OFF</v>
      </c>
      <c r="CO220" s="167" t="str">
        <f>IF($BC$27=$CE$25,$CF$25,IF($BC$27=$CE$26,$CF$26,IF($BC$27=$CE$27,$CF$27,IF($BC$27=$CE$28,$CF$28,""))))</f>
        <v>19h à 7h</v>
      </c>
      <c r="CP220" s="167" t="str">
        <f>IF($BC$28=$CE$25,$CF$25,IF($BC$28=$CE$26,$CF$26,IF($BC$28=$CE$27,$CF$27,IF($BC$28=$CE$28,$CF$28,""))))</f>
        <v>19h à 7h</v>
      </c>
      <c r="CQ220" s="167" t="str">
        <f>IF($BC$30=$CE$25,$CF$25,IF($BC$30=$CE$26,$CF$26,IF($BC$30=$CE$27,$CF$27,IF($BC$30=$CE$28,$CF$28,""))))</f>
        <v>OFF</v>
      </c>
      <c r="CR220" s="167" t="str">
        <f>IF($BC$31=$CE$25,$CF$25,IF($BC$31=$CE$26,$CF$26,IF($BC$31=$CE$27,$CF$27,IF($BC$31=$CE$28,$CF$28,""))))</f>
        <v>OFF</v>
      </c>
    </row>
    <row r="221" spans="67:96" ht="12.75" x14ac:dyDescent="0.15"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I221" s="176">
        <f t="shared" si="80"/>
        <v>44123</v>
      </c>
      <c r="CJ221" s="177">
        <f t="shared" si="68"/>
        <v>44123</v>
      </c>
      <c r="CK221" s="167" t="str">
        <f>IF($BD$21=$CE$25,$CF$25,IF($BD$21=$CE$26,$CF$26,IF($BD$21=$CE$27,$CF$27,IF($BD$21=$CE$28,$CF$28,""))))</f>
        <v>7h à 19h</v>
      </c>
      <c r="CL221" s="167" t="str">
        <f>IF($BD$22=$CE$25,$CF$25,IF($BD$22=$CE$26,$CF$26,IF($BD$22=$CE$27,$CF$27,IF($BD$22=$CE$28,$CF$28,""))))</f>
        <v>7h à 19h</v>
      </c>
      <c r="CM221" s="167" t="str">
        <f>IF($BD$24=$CE$25,$CF$25,IF($BD$24=$CE$26,$CF$26,IF($BD$24=$CE$27,$CF$27,IF($BD$24=$CE$28,$CF$28,""))))</f>
        <v>OFF</v>
      </c>
      <c r="CN221" s="167" t="str">
        <f>IF($BD$25=$CE$25,$CF$25,IF($BD$25=$CE$26,$CF$26,IF($BD$25=$CE$27,$CF$27,IF($BD$25=$CE$28,$CF$28,""))))</f>
        <v>OFF</v>
      </c>
      <c r="CO221" s="167" t="str">
        <f>IF($BD$27=$CE$25,$CF$25,IF($BD$27=$CE$26,$CF$26,IF($BD$27=$CE$27,$CF$27,IF($BD$27=$CE$28,$CF$28,""))))</f>
        <v>19h à 7h</v>
      </c>
      <c r="CP221" s="167" t="str">
        <f>IF($BD$28=$CE$25,$CF$25,IF($BD$28=$CE$26,$CF$26,IF($BD$28=$CE$27,$CF$27,IF($BD$28=$CE$28,$CF$28,""))))</f>
        <v>19h à 7h</v>
      </c>
      <c r="CQ221" s="167" t="str">
        <f>IF($BD$30=$CE$25,$CF$25,IF($BD$30=$CE$26,$CF$26,IF($BD$30=$CE$27,$CF$27,IF($BD$30=$CE$28,$CF$28,""))))</f>
        <v>OFF</v>
      </c>
      <c r="CR221" s="167" t="str">
        <f>IF($BD$31=$CE$25,$CF$25,IF($BD$31=$CE$26,$CF$26,IF($BD$31=$CE$27,$CF$27,IF($BD$31=$CE$28,$CF$28,""))))</f>
        <v>OFF</v>
      </c>
    </row>
    <row r="222" spans="67:96" ht="12.75" x14ac:dyDescent="0.15"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I222" s="176">
        <f t="shared" si="80"/>
        <v>44124</v>
      </c>
      <c r="CJ222" s="177">
        <f t="shared" si="68"/>
        <v>44124</v>
      </c>
      <c r="CK222" s="167" t="str">
        <f>IF($BE$21=$CE$25,$CF$25,IF($BE$21=$CE$26,$CF$26,IF($BE$21=$CE$27,$CF$27,IF($BE$21=$CE$28,$CF$28,""))))</f>
        <v>7h à 15h</v>
      </c>
      <c r="CL222" s="167" t="str">
        <f>IF($BE$22=$CE$25,$CF$25,IF($BE$22=$CE$26,$CF$26,IF($BE$22=$CE$27,$CF$27,IF($BE$22=$CE$28,$CF$28,""))))</f>
        <v>7h à 19h</v>
      </c>
      <c r="CM222" s="167" t="str">
        <f>IF($BE$24=$CE$25,$CF$25,IF($BE$24=$CE$26,$CF$26,IF($BE$24=$CE$27,$CF$27,IF($BE$24=$CE$28,$CF$28,""))))</f>
        <v>OFF</v>
      </c>
      <c r="CN222" s="167" t="str">
        <f>IF($BE$25=$CE$25,$CF$25,IF($BE$25=$CE$26,$CF$26,IF($BE$25=$CE$27,$CF$27,IF($BE$25=$CE$28,$CF$28,""))))</f>
        <v>OFF</v>
      </c>
      <c r="CO222" s="167" t="str">
        <f>IF($BE$27=$CE$25,$CF$25,IF($BE$27=$CE$26,$CF$26,IF($BE$27=$CE$27,$CF$27,IF($BE$27=$CE$28,$CF$28,""))))</f>
        <v>19h à 7h</v>
      </c>
      <c r="CP222" s="167" t="str">
        <f>IF($BE$28=$CE$25,$CF$25,IF($BE$28=$CE$26,$CF$26,IF($BE$28=$CE$27,$CF$27,IF($BE$28=$CE$28,$CF$28,""))))</f>
        <v>19h à 7h</v>
      </c>
      <c r="CQ222" s="167" t="str">
        <f>IF($BE$30=$CE$25,$CF$25,IF($BE$30=$CE$26,$CF$26,IF($BE$30=$CE$27,$CF$27,IF($BE$30=$CE$28,$CF$28,""))))</f>
        <v>OFF</v>
      </c>
      <c r="CR222" s="167" t="str">
        <f>IF($BE$31=$CE$25,$CF$25,IF($BE$31=$CE$26,$CF$26,IF($BE$31=$CE$27,$CF$27,IF($BE$31=$CE$28,$CF$28,""))))</f>
        <v>OFF</v>
      </c>
    </row>
    <row r="223" spans="67:96" ht="12.75" x14ac:dyDescent="0.15"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I223" s="176">
        <f t="shared" si="80"/>
        <v>44125</v>
      </c>
      <c r="CJ223" s="177">
        <f t="shared" si="68"/>
        <v>44125</v>
      </c>
      <c r="CK223" s="167" t="str">
        <f>IF($BF$21=$CE$25,$CF$25,IF($BF$21=$CE$26,$CF$26,IF($BF$21=$CE$27,$CF$27,IF($BF$21=$CE$28,$CF$28,""))))</f>
        <v>OFF</v>
      </c>
      <c r="CL223" s="167" t="str">
        <f>IF($BF$22=$CE$25,$CF$25,IF($BF$22=$CE$26,$CF$26,IF($BF$22=$CE$27,$CF$27,IF($BF$22=$CE$28,$CF$28,""))))</f>
        <v>7h à 19h</v>
      </c>
      <c r="CM223" s="167" t="str">
        <f>IF($BF$24=$CE$25,$CF$25,IF($BF$24=$CE$26,$CF$26,IF($BF$24=$CE$27,$CF$27,IF($BF$24=$CE$28,$CF$28,""))))</f>
        <v>OFF</v>
      </c>
      <c r="CN223" s="167" t="str">
        <f>IF($BF$25=$CE$25,$CF$25,IF($BF$25=$CE$26,$CF$26,IF($BF$25=$CE$27,$CF$27,IF($BF$25=$CE$28,$CF$28,""))))</f>
        <v>OFF</v>
      </c>
      <c r="CO223" s="167" t="str">
        <f>IF($BF$27=$CE$25,$CF$25,IF($BF$27=$CE$26,$CF$26,IF($BF$27=$CE$27,$CF$27,IF($BF$27=$CE$28,$CF$28,""))))</f>
        <v>19h à 7h</v>
      </c>
      <c r="CP223" s="167" t="str">
        <f>IF($BF$28=$CE$25,$CF$25,IF($BF$28=$CE$26,$CF$26,IF($BF$28=$CE$27,$CF$27,IF($BF$28=$CE$28,$CF$28,""))))</f>
        <v>19h à 7h</v>
      </c>
      <c r="CQ223" s="167" t="str">
        <f>IF($BF$30=$CE$25,$CF$25,IF($BF$30=$CE$26,$CF$26,IF($BF$30=$CE$27,$CF$27,IF($BF$30=$CE$28,$CF$28,""))))</f>
        <v>OFF</v>
      </c>
      <c r="CR223" s="167" t="str">
        <f>IF($BF$31=$CE$25,$CF$25,IF($BF$31=$CE$26,$CF$26,IF($BF$31=$CE$27,$CF$27,IF($BF$31=$CE$28,$CF$28,""))))</f>
        <v>OFF</v>
      </c>
    </row>
    <row r="224" spans="67:96" ht="12.75" x14ac:dyDescent="0.15"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I224" s="176">
        <f t="shared" si="80"/>
        <v>44126</v>
      </c>
      <c r="CJ224" s="177">
        <f t="shared" si="68"/>
        <v>44126</v>
      </c>
      <c r="CK224" s="167" t="str">
        <f>IF($BG$21=$CE$25,$CF$25,IF($BG$21=$CE$26,$CF$26,IF($BG$21=$CE$27,$CF$27,IF($BG$21=$CE$28,$CF$28,""))))</f>
        <v>OFF</v>
      </c>
      <c r="CL224" s="167" t="str">
        <f>IF($BG$22=$CE$25,$CF$25,IF($BG$22=$CE$26,$CF$26,IF($BG$22=$CE$27,$CF$27,IF($BG$22=$CE$28,$CF$28,""))))</f>
        <v>OFF</v>
      </c>
      <c r="CM224" s="167" t="str">
        <f>IF($BG$24=$CE$25,$CF$25,IF($BG$24=$CE$26,$CF$26,IF($BG$24=$CE$27,$CF$27,IF($BG$24=$CE$28,$CF$28,""))))</f>
        <v>19h à 7h</v>
      </c>
      <c r="CN224" s="167" t="str">
        <f>IF($BG$25=$CE$25,$CF$25,IF($BG$25=$CE$26,$CF$26,IF($BG$25=$CE$27,$CF$27,IF($BG$25=$CE$28,$CF$28,""))))</f>
        <v>19h à 7h</v>
      </c>
      <c r="CO224" s="167" t="str">
        <f>IF($BG$27=$CE$25,$CF$25,IF($BG$27=$CE$26,$CF$26,IF($BG$27=$CE$27,$CF$27,IF($BG$27=$CE$28,$CF$28,""))))</f>
        <v>OFF</v>
      </c>
      <c r="CP224" s="167" t="str">
        <f>IF($BG$28=$CE$25,$CF$25,IF($BG$28=$CE$26,$CF$26,IF($BG$28=$CE$27,$CF$27,IF($BG$28=$CE$28,$CF$28,""))))</f>
        <v>OFF</v>
      </c>
      <c r="CQ224" s="167" t="str">
        <f>IF($BG$30=$CE$25,$CF$25,IF($BG$30=$CE$26,$CF$26,IF($BG$30=$CE$27,$CF$27,IF($BG$30=$CE$28,$CF$28,""))))</f>
        <v>7h à 19h</v>
      </c>
      <c r="CR224" s="167" t="str">
        <f>IF($BG$31=$CE$25,$CF$25,IF($BG$31=$CE$26,$CF$26,IF($BG$31=$CE$27,$CF$27,IF($BG$31=$CE$28,$CF$28,""))))</f>
        <v>7h à 19h</v>
      </c>
    </row>
    <row r="225" spans="67:96" ht="12.75" x14ac:dyDescent="0.15"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I225" s="176">
        <f t="shared" si="80"/>
        <v>44127</v>
      </c>
      <c r="CJ225" s="177">
        <f t="shared" si="68"/>
        <v>44127</v>
      </c>
      <c r="CK225" s="167" t="str">
        <f>IF($BH$21=$CE$25,$CF$25,IF($BH$21=$CE$26,$CF$26,IF($BH$21=$CE$27,$CF$27,IF($BH$21=$CE$28,$CF$28,""))))</f>
        <v>OFF</v>
      </c>
      <c r="CL225" s="167" t="str">
        <f>IF($BH$22=$CE$25,$CF$25,IF($BH$22=$CE$26,$CF$26,IF($BH$22=$CE$27,$CF$27,IF($BH$22=$CE$28,$CF$28,""))))</f>
        <v>OFF</v>
      </c>
      <c r="CM225" s="167" t="str">
        <f>IF($BH$24=$CE$25,$CF$25,IF($BH$24=$CE$26,$CF$26,IF($BH$24=$CE$27,$CF$27,IF($BH$24=$CE$28,$CF$28,""))))</f>
        <v>19h à 7h</v>
      </c>
      <c r="CN225" s="167" t="str">
        <f>IF($BH$25=$CE$25,$CF$25,IF($BH$25=$CE$26,$CF$26,IF($BH$25=$CE$27,$CF$27,IF($BH$25=$CE$28,$CF$28,""))))</f>
        <v>19h à 7h</v>
      </c>
      <c r="CO225" s="167" t="str">
        <f>IF($BH$27=$CE$25,$CF$25,IF($BH$27=$CE$26,$CF$26,IF($BH$27=$CE$27,$CF$27,IF($BH$27=$CE$28,$CF$28,""))))</f>
        <v>OFF</v>
      </c>
      <c r="CP225" s="167" t="str">
        <f>IF($BH$28=$CE$25,$CF$25,IF($BH$28=$CE$26,$CF$26,IF($BH$28=$CE$27,$CF$27,IF($BH$28=$CE$28,$CF$28,""))))</f>
        <v>OFF</v>
      </c>
      <c r="CQ225" s="167" t="str">
        <f>IF($BH$30=$CE$25,$CF$25,IF($BH$30=$CE$26,$CF$26,IF($BH$30=$CE$27,$CF$27,IF($BH$30=$CE$28,$CF$28,""))))</f>
        <v>7h à 19h</v>
      </c>
      <c r="CR225" s="167" t="str">
        <f>IF($BH$31=$CE$25,$CF$25,IF($BH$31=$CE$26,$CF$26,IF($BH$31=$CE$27,$CF$27,IF($BH$31=$CE$28,$CF$28,""))))</f>
        <v>7h à 19h</v>
      </c>
    </row>
    <row r="226" spans="67:96" ht="12.75" x14ac:dyDescent="0.15"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I226" s="176">
        <f t="shared" si="80"/>
        <v>44128</v>
      </c>
      <c r="CJ226" s="177">
        <f t="shared" si="68"/>
        <v>44128</v>
      </c>
      <c r="CK226" s="167" t="str">
        <f>IF($BI$21=$CE$25,$CF$25,IF($BI$21=$CE$26,$CF$26,IF($BI$21=$CE$27,$CF$27,IF($BI$21=$CE$28,$CF$28,""))))</f>
        <v>OFF</v>
      </c>
      <c r="CL226" s="167" t="str">
        <f>IF($BI$22=$CE$25,$CF$25,IF($BI$22=$CE$26,$CF$26,IF($BI$22=$CE$27,$CF$27,IF($BI$22=$CE$28,$CF$28,""))))</f>
        <v>OFF</v>
      </c>
      <c r="CM226" s="167" t="str">
        <f>IF($BI$24=$CE$25,$CF$25,IF($BI$24=$CE$26,$CF$26,IF($BI$24=$CE$27,$CF$27,IF($BI$24=$CE$28,$CF$28,""))))</f>
        <v>19h à 7h</v>
      </c>
      <c r="CN226" s="167" t="str">
        <f>IF($BI$25=$CE$25,$CF$25,IF($BI$25=$CE$26,$CF$26,IF($BI$25=$CE$27,$CF$27,IF($BI$25=$CE$28,$CF$28,""))))</f>
        <v>19h à 7h</v>
      </c>
      <c r="CO226" s="167" t="str">
        <f>IF($BI$27=$CE$25,$CF$25,IF($BI$27=$CE$26,$CF$26,IF($BI$27=$CE$27,$CF$27,IF($BI$27=$CE$28,$CF$28,""))))</f>
        <v>OFF</v>
      </c>
      <c r="CP226" s="167" t="str">
        <f>IF($BI$28=$CE$25,$CF$25,IF($BI$28=$CE$26,$CF$26,IF($BI$28=$CE$27,$CF$27,IF($BI$28=$CE$28,$CF$28,""))))</f>
        <v>OFF</v>
      </c>
      <c r="CQ226" s="167" t="str">
        <f>IF($BI$30=$CE$25,$CF$25,IF($BI$30=$CE$26,$CF$26,IF($BI$30=$CE$27,$CF$27,IF($BI$30=$CE$28,$CF$28,""))))</f>
        <v>7h à 19h</v>
      </c>
      <c r="CR226" s="167" t="str">
        <f>IF($BI$31=$CE$25,$CF$25,IF($BI$31=$CE$26,$CF$26,IF($BI$31=$CE$27,$CF$27,IF($BI$31=$CE$28,$CF$28,""))))</f>
        <v>7h à 19h</v>
      </c>
    </row>
    <row r="227" spans="67:96" ht="15.75" x14ac:dyDescent="0.15">
      <c r="BO227" s="591">
        <f>$BO$47</f>
        <v>44136</v>
      </c>
      <c r="BP227" s="592"/>
      <c r="BQ227" s="593">
        <f>$BQ$47</f>
        <v>44166</v>
      </c>
      <c r="BR227" s="592"/>
      <c r="BS227" s="593">
        <f>$BS$47</f>
        <v>44197</v>
      </c>
      <c r="BT227" s="592"/>
      <c r="BU227" s="593">
        <f>$BU$47</f>
        <v>44228</v>
      </c>
      <c r="BV227" s="592"/>
      <c r="BW227" s="593">
        <f>$BW$47</f>
        <v>44256</v>
      </c>
      <c r="BX227" s="592"/>
      <c r="BY227" s="593">
        <f>$BY$47</f>
        <v>44287</v>
      </c>
      <c r="BZ227" s="591"/>
      <c r="CI227" s="176">
        <f t="shared" si="80"/>
        <v>44129</v>
      </c>
      <c r="CJ227" s="177">
        <f>CI227</f>
        <v>44129</v>
      </c>
      <c r="CK227" s="167" t="str">
        <f>IF($F$21=$CE$25,$CF$25,IF($F$21=$CE$26,$CF$26,IF($F$21=$CE$27,$CF$27,IF($F$21=$CE$28,$CF$28,""))))</f>
        <v>OFF</v>
      </c>
      <c r="CL227" s="167" t="str">
        <f>IF($F$22=$CE$25,$CF$25,IF($F$22=$CE$26,$CF$26,IF($F$22=$CE$27,$CF$27,IF($F$22=$CE$28,$CF$28,""))))</f>
        <v>OFF</v>
      </c>
      <c r="CM227" s="167" t="str">
        <f>IF($F$24=$CE$25,$CF$25,IF($F$24=$CE$26,$CF$26,IF($F$24=$CE$27,$CF$27,IF($F$24=$CE$28,$CF$28,""))))</f>
        <v>19h à 7h</v>
      </c>
      <c r="CN227" s="167" t="str">
        <f>IF($F$25=$CE$25,$CF$25,IF($F$25=$CE$26,$CF$26,IF($F$25=$CE$27,$CF$27,IF($F$25=$CE$28,$CF$28,""))))</f>
        <v>19h à 7h</v>
      </c>
      <c r="CO227" s="167" t="str">
        <f>IF($F$27=$CE$25,$CF$25,IF($F$27=$CE$26,$CF$26,IF($F$27=$CE$27,$CF$27,IF($F$27=$CE$28,$CF$28,""))))</f>
        <v>OFF</v>
      </c>
      <c r="CP227" s="167" t="str">
        <f>IF($F$28=$CE$25,$CF$25,IF($F$28=$CE$26,$CF$26,IF($F$28=$CE$27,$CF$27,IF($F$28=$CE$28,$CF$28,""))))</f>
        <v>OFF</v>
      </c>
      <c r="CQ227" s="167" t="str">
        <f>IF($F$30=$CE$25,$CF$25,IF($F$30=$CE$26,$CF$26,IF($F$30=$CE$27,$CF$27,IF($F$30=$CE$28,$CF$28,""))))</f>
        <v>7h à 19h</v>
      </c>
      <c r="CR227" s="167" t="str">
        <f>IF($F$31=$CE$25,$CF$25,IF($F$31=$CE$26,$CF$26,IF($F$31=$CE$27,$CF$27,IF($F$31=$CE$28,$CF$28,""))))</f>
        <v>7h à 19h</v>
      </c>
    </row>
    <row r="228" spans="67:96" ht="13.5" x14ac:dyDescent="0.15">
      <c r="BO228" s="312">
        <f>IF(BY218="",BY217+1,IF(BY219="",BY218+1,IF(BY220="",BY219+1,BY220+1)))</f>
        <v>44136</v>
      </c>
      <c r="BP228" s="318" t="str">
        <f t="shared" ref="BP228:BP258" si="81">IFERROR(VLOOKUP($BO228,$CI$3:$CR$477,$BP$188,0),"")</f>
        <v>OFF</v>
      </c>
      <c r="BQ228" s="313">
        <f>IF(BO256="",BO255+1,IF(BO257="",BO256+1,IF(BO258="",BO257+1,BO258+1)))</f>
        <v>44166</v>
      </c>
      <c r="BR228" s="318" t="str">
        <f t="shared" ref="BR228:BR258" si="82">IFERROR(VLOOKUP($BQ228,$CI$3:$CR$477,$BP$188,0),"")</f>
        <v>OFF</v>
      </c>
      <c r="BS228" s="313">
        <f>IF(BQ256="",BQ255+1,IF(BQ257="",BQ256+1,IF(BQ258="",BQ257+1,BQ258+1)))</f>
        <v>44197</v>
      </c>
      <c r="BT228" s="318" t="str">
        <f t="shared" ref="BT228:BT258" si="83">IFERROR(VLOOKUP($BS228,$CI$3:$CR$477,$BP$188,0),"")</f>
        <v>7h à 19h</v>
      </c>
      <c r="BU228" s="314">
        <f>IF(BS256="",BS255+1,IF(BS257="",BS256+1,IF(BS258="",BS257+1,BS258+1)))</f>
        <v>44228</v>
      </c>
      <c r="BV228" s="318" t="str">
        <f t="shared" ref="BV228:BV258" si="84">IFERROR(VLOOKUP($BU228,$CI$3:$CR$477,$BP$188,0),"")</f>
        <v>7h à 19h</v>
      </c>
      <c r="BW228" s="313">
        <f>IF(BU256="",BU255+1,IF(BU257="",BU256+1,IF(BU258="",BU257+1,BU258+1)))</f>
        <v>44256</v>
      </c>
      <c r="BX228" s="318" t="str">
        <f t="shared" ref="BX228:BX258" si="85">IFERROR(VLOOKUP($BW228,$CI$3:$CR$477,$BP$188,0),"")</f>
        <v>7h à 19h</v>
      </c>
      <c r="BY228" s="313">
        <f>IF(BW256="",BW255+1,IF(BW257="",BW256+1,IF(BW258="",BW257+1,BW258+1)))</f>
        <v>44287</v>
      </c>
      <c r="BZ228" s="318" t="str">
        <f t="shared" ref="BZ228:BZ258" si="86">IFERROR(VLOOKUP($BY228,$CI$3:$CR$477,$BP$188,0),"")</f>
        <v>OFF</v>
      </c>
      <c r="CI228" s="176">
        <f t="shared" si="80"/>
        <v>44130</v>
      </c>
      <c r="CJ228" s="177">
        <f t="shared" ref="CJ228:CJ282" si="87">CI228</f>
        <v>44130</v>
      </c>
      <c r="CK228" s="167" t="str">
        <f>IF($G$21=$CE$25,$CF$25,IF($G$21=$CE$26,$CF$26,IF($G$21=$CE$27,$CF$27,IF($G$21=$CE$28,$CF$28,""))))</f>
        <v>OFF</v>
      </c>
      <c r="CL228" s="167" t="str">
        <f>IF($G$22=$CE$25,$CF$25,IF($G$22=$CE$26,$CF$26,IF($G$22=$CE$27,$CF$27,IF($G$22=$CE$28,$CF$28,""))))</f>
        <v>OFF</v>
      </c>
      <c r="CM228" s="167" t="str">
        <f>IF($G$24=$CE$25,$CF$25,IF($G$24=$CE$26,$CF$26,IF($G$24=$CE$27,$CF$27,IF($G$24=$CE$28,$CF$28,""))))</f>
        <v>19h à 7h</v>
      </c>
      <c r="CN228" s="167" t="str">
        <f>IF($G$25=$CE$25,$CF$25,IF($G$25=$CE$26,$CF$26,IF($G$25=$CE$27,$CF$27,IF($G$25=$CE$28,$CF$28,""))))</f>
        <v>19h à 7h</v>
      </c>
      <c r="CO228" s="167" t="str">
        <f>IF($G$27=$CE$25,$CF$25,IF($G$27=$CE$26,$CF$26,IF($G$27=$CE$27,$CF$27,IF($G$27=$CE$28,$CF$28,""))))</f>
        <v>OFF</v>
      </c>
      <c r="CP228" s="167" t="str">
        <f>IF($G$28=$CE$25,$CF$25,IF($G$28=$CE$26,$CF$26,IF($G$28=$CE$27,$CF$27,IF($G$28=$CE$28,$CF$28,""))))</f>
        <v>OFF</v>
      </c>
      <c r="CQ228" s="167" t="str">
        <f>IF($G$30=$CE$25,$CF$25,IF($G$30=$CE$26,$CF$26,IF($G$30=$CE$27,$CF$27,IF($G$30=$CE$28,$CF$28,""))))</f>
        <v>7h à 19h</v>
      </c>
      <c r="CR228" s="167" t="str">
        <f>IF($G$31=$CE$25,$CF$25,IF($G$31=$CE$26,$CF$26,IF($G$31=$CE$27,$CF$27,IF($G$31=$CE$28,$CF$28,""))))</f>
        <v>7h à 19h</v>
      </c>
    </row>
    <row r="229" spans="67:96" ht="13.5" x14ac:dyDescent="0.15">
      <c r="BO229" s="312">
        <f>BO228+1</f>
        <v>44137</v>
      </c>
      <c r="BP229" s="318" t="str">
        <f t="shared" si="81"/>
        <v>OFF</v>
      </c>
      <c r="BQ229" s="313">
        <f>BQ228+1</f>
        <v>44167</v>
      </c>
      <c r="BR229" s="318" t="str">
        <f t="shared" si="82"/>
        <v>OFF</v>
      </c>
      <c r="BS229" s="313">
        <f>BS228+1</f>
        <v>44198</v>
      </c>
      <c r="BT229" s="318" t="str">
        <f t="shared" si="83"/>
        <v>7h à 19h</v>
      </c>
      <c r="BU229" s="314">
        <f>BU228+1</f>
        <v>44229</v>
      </c>
      <c r="BV229" s="318" t="str">
        <f t="shared" si="84"/>
        <v>7h à 15h</v>
      </c>
      <c r="BW229" s="313">
        <f>BW228+1</f>
        <v>44257</v>
      </c>
      <c r="BX229" s="318" t="str">
        <f t="shared" si="85"/>
        <v>7h à 19h</v>
      </c>
      <c r="BY229" s="313">
        <f>BY228+1</f>
        <v>44288</v>
      </c>
      <c r="BZ229" s="318" t="str">
        <f t="shared" si="86"/>
        <v>OFF</v>
      </c>
      <c r="CI229" s="176">
        <f t="shared" si="80"/>
        <v>44131</v>
      </c>
      <c r="CJ229" s="177">
        <f t="shared" si="87"/>
        <v>44131</v>
      </c>
      <c r="CK229" s="167" t="str">
        <f>IF($H$21=$CE$25,$CF$25,IF($H$21=$CE$26,$CF$26,IF($H$21=$CE$27,$CF$27,IF($H$21=$CE$28,$CF$28,""))))</f>
        <v>OFF</v>
      </c>
      <c r="CL229" s="167" t="str">
        <f>IF($H$22=$CE$25,$CF$25,IF($H$22=$CE$26,$CF$26,IF($H$22=$CE$27,$CF$27,IF($H$22=$CE$28,$CF$28,""))))</f>
        <v>OFF</v>
      </c>
      <c r="CM229" s="167" t="str">
        <f>IF($H$24=$CE$25,$CF$25,IF($H$24=$CE$26,$CF$26,IF($H$24=$CE$27,$CF$27,IF($H$24=$CE$28,$CF$28,""))))</f>
        <v>19h à 7h</v>
      </c>
      <c r="CN229" s="167" t="str">
        <f>IF($H$25=$CE$25,$CF$25,IF($H$25=$CE$26,$CF$26,IF($H$25=$CE$27,$CF$27,IF($H$25=$CE$28,$CF$28,""))))</f>
        <v>19h à 7h</v>
      </c>
      <c r="CO229" s="167" t="str">
        <f>IF($H$27=$CE$25,$CF$25,IF($H$27=$CE$26,$CF$26,IF($H$27=$CE$27,$CF$27,IF($H$27=$CE$28,$CF$28,""))))</f>
        <v>OFF</v>
      </c>
      <c r="CP229" s="167" t="str">
        <f>IF($H$28=$CE$25,$CF$25,IF($H$28=$CE$26,$CF$26,IF($H$28=$CE$27,$CF$27,IF($H$28=$CE$28,$CF$28,""))))</f>
        <v>OFF</v>
      </c>
      <c r="CQ229" s="167" t="str">
        <f>IF($H$30=$CE$25,$CF$25,IF($H$30=$CE$26,$CF$26,IF($H$30=$CE$27,$CF$27,IF($H$30=$CE$28,$CF$28,""))))</f>
        <v>7h à 19h</v>
      </c>
      <c r="CR229" s="167" t="str">
        <f>IF($H$31=$CE$25,$CF$25,IF($H$31=$CE$26,$CF$26,IF($H$31=$CE$27,$CF$27,IF($H$31=$CE$28,$CF$28,""))))</f>
        <v>7h à 15h</v>
      </c>
    </row>
    <row r="230" spans="67:96" ht="13.5" x14ac:dyDescent="0.15">
      <c r="BO230" s="312">
        <f t="shared" ref="BO230:BO254" si="88">BO229+1</f>
        <v>44138</v>
      </c>
      <c r="BP230" s="318" t="str">
        <f t="shared" si="81"/>
        <v>OFF</v>
      </c>
      <c r="BQ230" s="313">
        <f t="shared" ref="BQ230:BQ255" si="89">BQ229+1</f>
        <v>44168</v>
      </c>
      <c r="BR230" s="318" t="str">
        <f t="shared" si="82"/>
        <v>7h à 19h</v>
      </c>
      <c r="BS230" s="313">
        <f t="shared" ref="BS230:BS255" si="90">BS229+1</f>
        <v>44199</v>
      </c>
      <c r="BT230" s="318" t="str">
        <f t="shared" si="83"/>
        <v>7h à 19h</v>
      </c>
      <c r="BU230" s="314">
        <f t="shared" ref="BU230:BU255" si="91">BU229+1</f>
        <v>44230</v>
      </c>
      <c r="BV230" s="318" t="str">
        <f t="shared" si="84"/>
        <v>OFF</v>
      </c>
      <c r="BW230" s="313">
        <f t="shared" ref="BW230:BW255" si="92">BW229+1</f>
        <v>44258</v>
      </c>
      <c r="BX230" s="318" t="str">
        <f t="shared" si="85"/>
        <v>7h à 19h</v>
      </c>
      <c r="BY230" s="313">
        <f t="shared" ref="BY230:BY255" si="93">BY229+1</f>
        <v>44289</v>
      </c>
      <c r="BZ230" s="318" t="str">
        <f t="shared" si="86"/>
        <v>OFF</v>
      </c>
      <c r="CI230" s="176">
        <f t="shared" si="80"/>
        <v>44132</v>
      </c>
      <c r="CJ230" s="177">
        <f t="shared" si="87"/>
        <v>44132</v>
      </c>
      <c r="CK230" s="167" t="str">
        <f>IF($I$21=$CE$25,$CF$25,IF($I$21=$CE$26,$CF$26,IF($I$21=$CE$27,$CF$27,IF($I$21=$CE$28,$CF$28,""))))</f>
        <v>OFF</v>
      </c>
      <c r="CL230" s="167" t="str">
        <f>IF($I$22=$CE$25,$CF$25,IF($I$22=$CE$26,$CF$26,IF($I$22=$CE$27,$CF$27,IF($I$22=$CE$28,$CF$28,""))))</f>
        <v>OFF</v>
      </c>
      <c r="CM230" s="167" t="str">
        <f>IF($I$24=$CE$25,$CF$25,IF($I$24=$CE$26,$CF$26,IF($I$24=$CE$27,$CF$27,IF($I$24=$CE$28,$CF$28,""))))</f>
        <v>19h à 7h</v>
      </c>
      <c r="CN230" s="167" t="str">
        <f>IF($I$25=$CE$25,$CF$25,IF($I$25=$CE$26,$CF$26,IF($I$25=$CE$27,$CF$27,IF($I$25=$CE$28,$CF$28,""))))</f>
        <v>19h à 7h</v>
      </c>
      <c r="CO230" s="167" t="str">
        <f>IF($I$27=$CE$25,$CF$25,IF($I$27=$CE$26,$CF$26,IF($I$27=$CE$27,$CF$27,IF($I$27=$CE$28,$CF$28,""))))</f>
        <v>OFF</v>
      </c>
      <c r="CP230" s="167" t="str">
        <f>IF($I$28=$CE$25,$CF$25,IF($I$28=$CE$26,$CF$26,IF($I$28=$CE$27,$CF$27,IF($I$28=$CE$28,$CF$28,""))))</f>
        <v>OFF</v>
      </c>
      <c r="CQ230" s="167" t="str">
        <f>IF($I$30=$CE$25,$CF$25,IF($I$30=$CE$26,$CF$26,IF($I$30=$CE$27,$CF$27,IF($I$30=$CE$28,$CF$28,""))))</f>
        <v>7h à 19h</v>
      </c>
      <c r="CR230" s="167" t="str">
        <f>IF($I$31=$CE$25,$CF$25,IF($I$31=$CE$26,$CF$26,IF($I$31=$CE$27,$CF$27,IF($I$31=$CE$28,$CF$28,""))))</f>
        <v>OFF</v>
      </c>
    </row>
    <row r="231" spans="67:96" ht="13.5" x14ac:dyDescent="0.15">
      <c r="BO231" s="312">
        <f t="shared" si="88"/>
        <v>44139</v>
      </c>
      <c r="BP231" s="318" t="str">
        <f t="shared" si="81"/>
        <v>OFF</v>
      </c>
      <c r="BQ231" s="313">
        <f t="shared" si="89"/>
        <v>44169</v>
      </c>
      <c r="BR231" s="318" t="str">
        <f t="shared" si="82"/>
        <v>7h à 19h</v>
      </c>
      <c r="BS231" s="313">
        <f t="shared" si="90"/>
        <v>44200</v>
      </c>
      <c r="BT231" s="318" t="str">
        <f t="shared" si="83"/>
        <v>7h à 19h</v>
      </c>
      <c r="BU231" s="314">
        <f t="shared" si="91"/>
        <v>44231</v>
      </c>
      <c r="BV231" s="318" t="str">
        <f t="shared" si="84"/>
        <v>OFF</v>
      </c>
      <c r="BW231" s="313">
        <f t="shared" si="92"/>
        <v>44259</v>
      </c>
      <c r="BX231" s="318" t="str">
        <f t="shared" si="85"/>
        <v>OFF</v>
      </c>
      <c r="BY231" s="313">
        <f t="shared" si="93"/>
        <v>44290</v>
      </c>
      <c r="BZ231" s="318" t="str">
        <f t="shared" si="86"/>
        <v>OFF</v>
      </c>
      <c r="CI231" s="176">
        <f t="shared" si="80"/>
        <v>44133</v>
      </c>
      <c r="CJ231" s="177">
        <f t="shared" si="87"/>
        <v>44133</v>
      </c>
      <c r="CK231" s="167" t="str">
        <f>IF($J$21=$CE$25,$CF$25,IF($J$21=$CE$26,$CF$26,IF($J$21=$CE$27,$CF$27,IF($J$21=$CE$28,$CF$28,""))))</f>
        <v>19h à 7h</v>
      </c>
      <c r="CL231" s="167" t="str">
        <f>IF($J$22=$CE$25,$CF$25,IF($J$22=$CE$26,$CF$26,IF($J$22=$CE$27,$CF$27,IF($J$22=$CE$28,$CF$28,""))))</f>
        <v>19h à 7h</v>
      </c>
      <c r="CM231" s="167" t="str">
        <f>IF($J$24=$CE$25,$CF$25,IF($J$24=$CE$26,$CF$26,IF($J$24=$CE$27,$CF$27,IF($J$24=$CE$28,$CF$28,""))))</f>
        <v>OFF</v>
      </c>
      <c r="CN231" s="167" t="str">
        <f>IF($J$25=$CE$25,$CF$25,IF($J$25=$CE$26,$CF$26,IF($J$25=$CE$27,$CF$27,IF($J$25=$CE$28,$CF$28,""))))</f>
        <v>OFF</v>
      </c>
      <c r="CO231" s="167" t="str">
        <f>IF($J$27=$CE$25,$CF$25,IF($J$27=$CE$26,$CF$26,IF($J$27=$CE$27,$CF$27,IF($J$27=$CE$28,$CF$28,""))))</f>
        <v>7h à 19h</v>
      </c>
      <c r="CP231" s="167" t="str">
        <f>IF($J$28=$CE$25,$CF$25,IF($J$28=$CE$26,$CF$26,IF($J$28=$CE$27,$CF$27,IF($J$28=$CE$28,$CF$28,""))))</f>
        <v>7h à 19h</v>
      </c>
      <c r="CQ231" s="167" t="str">
        <f>IF($J$30=$CE$25,$CF$25,IF($J$30=$CE$26,$CF$26,IF($J$30=$CE$27,$CF$27,IF($J$30=$CE$28,$CF$28,""))))</f>
        <v>OFF</v>
      </c>
      <c r="CR231" s="167" t="str">
        <f>IF($J$31=$CE$25,$CF$25,IF($J$31=$CE$26,$CF$26,IF($J$31=$CE$27,$CF$27,IF($J$31=$CE$28,$CF$28,""))))</f>
        <v>OFF</v>
      </c>
    </row>
    <row r="232" spans="67:96" ht="13.5" x14ac:dyDescent="0.15">
      <c r="BO232" s="312">
        <f t="shared" si="88"/>
        <v>44140</v>
      </c>
      <c r="BP232" s="318" t="str">
        <f t="shared" si="81"/>
        <v>7h à 19h</v>
      </c>
      <c r="BQ232" s="313">
        <f t="shared" si="89"/>
        <v>44170</v>
      </c>
      <c r="BR232" s="318" t="str">
        <f t="shared" si="82"/>
        <v>7h à 19h</v>
      </c>
      <c r="BS232" s="313">
        <f t="shared" si="90"/>
        <v>44201</v>
      </c>
      <c r="BT232" s="318" t="str">
        <f t="shared" si="83"/>
        <v>7h à 19h</v>
      </c>
      <c r="BU232" s="314">
        <f t="shared" si="91"/>
        <v>44232</v>
      </c>
      <c r="BV232" s="318" t="str">
        <f t="shared" si="84"/>
        <v>OFF</v>
      </c>
      <c r="BW232" s="313">
        <f t="shared" si="92"/>
        <v>44260</v>
      </c>
      <c r="BX232" s="318" t="str">
        <f t="shared" si="85"/>
        <v>OFF</v>
      </c>
      <c r="BY232" s="313">
        <f t="shared" si="93"/>
        <v>44291</v>
      </c>
      <c r="BZ232" s="318" t="str">
        <f t="shared" si="86"/>
        <v>OFF</v>
      </c>
      <c r="CI232" s="176">
        <f t="shared" si="80"/>
        <v>44134</v>
      </c>
      <c r="CJ232" s="177">
        <f t="shared" si="87"/>
        <v>44134</v>
      </c>
      <c r="CK232" s="167" t="str">
        <f>IF($K$21=$CE$25,$CF$25,IF($K$21=$CE$26,$CF$26,IF($K$21=$CE$27,$CF$27,IF($K$21=$CE$28,$CF$28,""))))</f>
        <v>19h à 7h</v>
      </c>
      <c r="CL232" s="167" t="str">
        <f>IF($K$22=$CE$25,$CF$25,IF($K$22=$CE$26,$CF$26,IF($K$22=$CE$27,$CF$27,IF($K$22=$CE$28,$CF$28,""))))</f>
        <v>19h à 7h</v>
      </c>
      <c r="CM232" s="167" t="str">
        <f>IF($K$24=$CE$25,$CF$25,IF($K$24=$CE$26,$CF$26,IF($K$24=$CE$27,$CF$27,IF($K$24=$CE$28,$CF$28,""))))</f>
        <v>OFF</v>
      </c>
      <c r="CN232" s="167" t="str">
        <f>IF($K$25=$CE$25,$CF$25,IF($K$25=$CE$26,$CF$26,IF($K$25=$CE$27,$CF$27,IF($K$25=$CE$28,$CF$28,""))))</f>
        <v>OFF</v>
      </c>
      <c r="CO232" s="167" t="str">
        <f>IF($K$27=$CE$25,$CF$25,IF($K$27=$CE$26,$CF$26,IF($K$27=$CE$27,$CF$27,IF($K$27=$CE$28,$CF$28,""))))</f>
        <v>7h à 19h</v>
      </c>
      <c r="CP232" s="167" t="str">
        <f>IF($K$28=$CE$25,$CF$25,IF($K$28=$CE$26,$CF$26,IF($K$28=$CE$27,$CF$27,IF($K$28=$CE$28,$CF$28,""))))</f>
        <v>7h à 19h</v>
      </c>
      <c r="CQ232" s="167" t="str">
        <f>IF($K$30=$CE$25,$CF$25,IF($K$30=$CE$26,$CF$26,IF($K$30=$CE$27,$CF$27,IF($K$30=$CE$28,$CF$28,""))))</f>
        <v>OFF</v>
      </c>
      <c r="CR232" s="167" t="str">
        <f>IF($K$31=$CE$25,$CF$25,IF($K$31=$CE$26,$CF$26,IF($K$31=$CE$27,$CF$27,IF($K$31=$CE$28,$CF$28,""))))</f>
        <v>OFF</v>
      </c>
    </row>
    <row r="233" spans="67:96" ht="13.5" x14ac:dyDescent="0.15">
      <c r="BO233" s="312">
        <f t="shared" si="88"/>
        <v>44141</v>
      </c>
      <c r="BP233" s="318" t="str">
        <f t="shared" si="81"/>
        <v>7h à 19h</v>
      </c>
      <c r="BQ233" s="313">
        <f t="shared" si="89"/>
        <v>44171</v>
      </c>
      <c r="BR233" s="318" t="str">
        <f t="shared" si="82"/>
        <v>7h à 19h</v>
      </c>
      <c r="BS233" s="313">
        <f t="shared" si="90"/>
        <v>44202</v>
      </c>
      <c r="BT233" s="318" t="str">
        <f t="shared" si="83"/>
        <v>7h à 19h</v>
      </c>
      <c r="BU233" s="314">
        <f t="shared" si="91"/>
        <v>44233</v>
      </c>
      <c r="BV233" s="318" t="str">
        <f t="shared" si="84"/>
        <v>OFF</v>
      </c>
      <c r="BW233" s="313">
        <f t="shared" si="92"/>
        <v>44261</v>
      </c>
      <c r="BX233" s="318" t="str">
        <f t="shared" si="85"/>
        <v>OFF</v>
      </c>
      <c r="BY233" s="313">
        <f t="shared" si="93"/>
        <v>44292</v>
      </c>
      <c r="BZ233" s="318" t="str">
        <f t="shared" si="86"/>
        <v>OFF</v>
      </c>
      <c r="CI233" s="176">
        <f t="shared" si="80"/>
        <v>44135</v>
      </c>
      <c r="CJ233" s="177">
        <f t="shared" si="87"/>
        <v>44135</v>
      </c>
      <c r="CK233" s="167" t="str">
        <f>IF($L$21=$CE$25,$CF$25,IF($L$21=$CE$26,$CF$26,IF($L$21=$CE$27,$CF$27,IF($L$21=$CE$28,$CF$28,""))))</f>
        <v>19h à 7h</v>
      </c>
      <c r="CL233" s="167" t="str">
        <f>IF($L$22=$CE$25,$CF$25,IF($L$22=$CE$26,$CF$26,IF($L$22=$CE$27,$CF$27,IF($L$22=$CE$28,$CF$28,""))))</f>
        <v>19h à 7h</v>
      </c>
      <c r="CM233" s="167" t="str">
        <f>IF($L$24=$CE$25,$CF$25,IF($L$24=$CE$26,$CF$26,IF($L$24=$CE$27,$CF$27,IF($L$24=$CE$28,$CF$28,""))))</f>
        <v>OFF</v>
      </c>
      <c r="CN233" s="167" t="str">
        <f>IF($L$25=$CE$25,$CF$25,IF($L$25=$CE$26,$CF$26,IF($L$25=$CE$27,$CF$27,IF($L$25=$CE$28,$CF$28,""))))</f>
        <v>OFF</v>
      </c>
      <c r="CO233" s="167" t="str">
        <f>IF($L$27=$CE$25,$CF$25,IF($L$27=$CE$26,$CF$26,IF($L$27=$CE$27,$CF$27,IF($L$27=$CE$28,$CF$28,""))))</f>
        <v>7h à 19h</v>
      </c>
      <c r="CP233" s="167" t="str">
        <f>IF($L$28=$CE$25,$CF$25,IF($L$28=$CE$26,$CF$26,IF($L$28=$CE$27,$CF$27,IF($L$28=$CE$28,$CF$28,""))))</f>
        <v>7h à 19h</v>
      </c>
      <c r="CQ233" s="167" t="str">
        <f>IF($L$30=$CE$25,$CF$25,IF($L$30=$CE$26,$CF$26,IF($L$30=$CE$27,$CF$27,IF($L$30=$CE$28,$CF$28,""))))</f>
        <v>OFF</v>
      </c>
      <c r="CR233" s="167" t="str">
        <f>IF($L$31=$CE$25,$CF$25,IF($L$31=$CE$26,$CF$26,IF($L$31=$CE$27,$CF$27,IF($L$31=$CE$28,$CF$28,""))))</f>
        <v>OFF</v>
      </c>
    </row>
    <row r="234" spans="67:96" ht="13.5" x14ac:dyDescent="0.15">
      <c r="BO234" s="312">
        <f t="shared" si="88"/>
        <v>44142</v>
      </c>
      <c r="BP234" s="318" t="str">
        <f t="shared" si="81"/>
        <v>7h à 19h</v>
      </c>
      <c r="BQ234" s="313">
        <f t="shared" si="89"/>
        <v>44172</v>
      </c>
      <c r="BR234" s="318" t="str">
        <f t="shared" si="82"/>
        <v>7h à 19h</v>
      </c>
      <c r="BS234" s="313">
        <f t="shared" si="90"/>
        <v>44203</v>
      </c>
      <c r="BT234" s="318" t="str">
        <f t="shared" si="83"/>
        <v>OFF</v>
      </c>
      <c r="BU234" s="314">
        <f t="shared" si="91"/>
        <v>44234</v>
      </c>
      <c r="BV234" s="318" t="str">
        <f t="shared" si="84"/>
        <v>OFF</v>
      </c>
      <c r="BW234" s="313">
        <f t="shared" si="92"/>
        <v>44262</v>
      </c>
      <c r="BX234" s="318" t="str">
        <f t="shared" si="85"/>
        <v>OFF</v>
      </c>
      <c r="BY234" s="313">
        <f t="shared" si="93"/>
        <v>44293</v>
      </c>
      <c r="BZ234" s="318" t="str">
        <f t="shared" si="86"/>
        <v>OFF</v>
      </c>
      <c r="CI234" s="176">
        <f t="shared" si="80"/>
        <v>44136</v>
      </c>
      <c r="CJ234" s="177">
        <f t="shared" si="87"/>
        <v>44136</v>
      </c>
      <c r="CK234" s="167" t="str">
        <f>IF($M$21=$CE$25,$CF$25,IF($M$21=$CE$26,$CF$26,IF($M$21=$CE$27,$CF$27,IF($M$21=$CE$28,$CF$28,""))))</f>
        <v>19h à 7h</v>
      </c>
      <c r="CL234" s="167" t="str">
        <f>IF($M$22=$CE$25,$CF$25,IF($M$22=$CE$26,$CF$26,IF($M$22=$CE$27,$CF$27,IF($M$22=$CE$28,$CF$28,""))))</f>
        <v>19h à 7h</v>
      </c>
      <c r="CM234" s="167" t="str">
        <f>IF($M$24=$CE$25,$CF$25,IF($M$24=$CE$26,$CF$26,IF($M$24=$CE$27,$CF$27,IF($M$24=$CE$28,$CF$28,""))))</f>
        <v>OFF</v>
      </c>
      <c r="CN234" s="167" t="str">
        <f>IF($M$25=$CE$25,$CF$25,IF($M$25=$CE$26,$CF$26,IF($M$25=$CE$27,$CF$27,IF($M$25=$CE$28,$CF$28,""))))</f>
        <v>OFF</v>
      </c>
      <c r="CO234" s="167" t="str">
        <f>IF($M$27=$CE$25,$CF$25,IF($M$27=$CE$26,$CF$26,IF($M$27=$CE$27,$CF$27,IF($M$27=$CE$28,$CF$28,""))))</f>
        <v>7h à 19h</v>
      </c>
      <c r="CP234" s="167" t="str">
        <f>IF($M$28=$CE$25,$CF$25,IF($M$28=$CE$26,$CF$26,IF($M$28=$CE$27,$CF$27,IF($M$28=$CE$28,$CF$28,""))))</f>
        <v>7h à 19h</v>
      </c>
      <c r="CQ234" s="167" t="str">
        <f>IF($M$30=$CE$25,$CF$25,IF($M$30=$CE$26,$CF$26,IF($M$30=$CE$27,$CF$27,IF($M$30=$CE$28,$CF$28,""))))</f>
        <v>OFF</v>
      </c>
      <c r="CR234" s="167" t="str">
        <f>IF($M$31=$CE$25,$CF$25,IF($M$31=$CE$26,$CF$26,IF($M$31=$CE$27,$CF$27,IF($M$31=$CE$28,$CF$28,""))))</f>
        <v>OFF</v>
      </c>
    </row>
    <row r="235" spans="67:96" ht="13.5" x14ac:dyDescent="0.15">
      <c r="BO235" s="312">
        <f t="shared" si="88"/>
        <v>44143</v>
      </c>
      <c r="BP235" s="318" t="str">
        <f t="shared" si="81"/>
        <v>7h à 19h</v>
      </c>
      <c r="BQ235" s="313">
        <f t="shared" si="89"/>
        <v>44173</v>
      </c>
      <c r="BR235" s="318" t="str">
        <f t="shared" si="82"/>
        <v>7h à 15h</v>
      </c>
      <c r="BS235" s="313">
        <f t="shared" si="90"/>
        <v>44204</v>
      </c>
      <c r="BT235" s="318" t="str">
        <f t="shared" si="83"/>
        <v>OFF</v>
      </c>
      <c r="BU235" s="314">
        <f t="shared" si="91"/>
        <v>44235</v>
      </c>
      <c r="BV235" s="318" t="str">
        <f t="shared" si="84"/>
        <v>OFF</v>
      </c>
      <c r="BW235" s="313">
        <f t="shared" si="92"/>
        <v>44263</v>
      </c>
      <c r="BX235" s="318" t="str">
        <f t="shared" si="85"/>
        <v>OFF</v>
      </c>
      <c r="BY235" s="313">
        <f t="shared" si="93"/>
        <v>44294</v>
      </c>
      <c r="BZ235" s="318" t="str">
        <f t="shared" si="86"/>
        <v>19h à 7h</v>
      </c>
      <c r="CI235" s="176">
        <f t="shared" si="80"/>
        <v>44137</v>
      </c>
      <c r="CJ235" s="177">
        <f t="shared" si="87"/>
        <v>44137</v>
      </c>
      <c r="CK235" s="167" t="str">
        <f>IF($N$21=$CE$25,$CF$25,IF($N$21=$CE$26,$CF$26,IF($N$21=$CE$27,$CF$27,IF($N$21=$CE$28,$CF$28,""))))</f>
        <v>19h à 7h</v>
      </c>
      <c r="CL235" s="167" t="str">
        <f>IF($N$22=$CE$25,$CF$25,IF($N$22=$CE$26,$CF$26,IF($N$22=$CE$27,$CF$27,IF($N$22=$CE$28,$CF$28,""))))</f>
        <v>19h à 7h</v>
      </c>
      <c r="CM235" s="167" t="str">
        <f>IF($N$24=$CE$25,$CF$25,IF($N$24=$CE$26,$CF$26,IF($N$24=$CE$27,$CF$27,IF($N$24=$CE$28,$CF$28,""))))</f>
        <v>OFF</v>
      </c>
      <c r="CN235" s="167" t="str">
        <f>IF($N$25=$CE$25,$CF$25,IF($N$25=$CE$26,$CF$26,IF($N$25=$CE$27,$CF$27,IF($N$25=$CE$28,$CF$28,""))))</f>
        <v>OFF</v>
      </c>
      <c r="CO235" s="167" t="str">
        <f>IF($N$27=$CE$25,$CF$25,IF($N$27=$CE$26,$CF$26,IF($N$27=$CE$27,$CF$27,IF($N$27=$CE$28,$CF$28,""))))</f>
        <v>7h à 19h</v>
      </c>
      <c r="CP235" s="167" t="str">
        <f>IF($N$28=$CE$25,$CF$25,IF($N$28=$CE$26,$CF$26,IF($N$28=$CE$27,$CF$27,IF($N$28=$CE$28,$CF$28,""))))</f>
        <v>7h à 19h</v>
      </c>
      <c r="CQ235" s="167" t="str">
        <f>IF($N$30=$CE$25,$CF$25,IF($N$30=$CE$26,$CF$26,IF($N$30=$CE$27,$CF$27,IF($N$30=$CE$28,$CF$28,""))))</f>
        <v>OFF</v>
      </c>
      <c r="CR235" s="167" t="str">
        <f>IF($N$31=$CE$25,$CF$25,IF($N$31=$CE$26,$CF$26,IF($N$31=$CE$27,$CF$27,IF($N$31=$CE$28,$CF$28,""))))</f>
        <v>OFF</v>
      </c>
    </row>
    <row r="236" spans="67:96" ht="13.5" x14ac:dyDescent="0.15">
      <c r="BO236" s="312">
        <f t="shared" si="88"/>
        <v>44144</v>
      </c>
      <c r="BP236" s="318" t="str">
        <f t="shared" si="81"/>
        <v>7h à 19h</v>
      </c>
      <c r="BQ236" s="313">
        <f t="shared" si="89"/>
        <v>44174</v>
      </c>
      <c r="BR236" s="318" t="str">
        <f t="shared" si="82"/>
        <v>OFF</v>
      </c>
      <c r="BS236" s="313">
        <f t="shared" si="90"/>
        <v>44205</v>
      </c>
      <c r="BT236" s="318" t="str">
        <f t="shared" si="83"/>
        <v>OFF</v>
      </c>
      <c r="BU236" s="314">
        <f t="shared" si="91"/>
        <v>44236</v>
      </c>
      <c r="BV236" s="318" t="str">
        <f t="shared" si="84"/>
        <v>OFF</v>
      </c>
      <c r="BW236" s="313">
        <f t="shared" si="92"/>
        <v>44264</v>
      </c>
      <c r="BX236" s="318" t="str">
        <f t="shared" si="85"/>
        <v>OFF</v>
      </c>
      <c r="BY236" s="313">
        <f t="shared" si="93"/>
        <v>44295</v>
      </c>
      <c r="BZ236" s="318" t="str">
        <f t="shared" si="86"/>
        <v>19h à 7h</v>
      </c>
      <c r="CI236" s="176">
        <f t="shared" si="80"/>
        <v>44138</v>
      </c>
      <c r="CJ236" s="177">
        <f t="shared" si="87"/>
        <v>44138</v>
      </c>
      <c r="CK236" s="167" t="str">
        <f>IF($O$21=$CE$25,$CF$25,IF($O$21=$CE$26,$CF$26,IF($O$21=$CE$27,$CF$27,IF($O$21=$CE$28,$CF$28,""))))</f>
        <v>19h à 7h</v>
      </c>
      <c r="CL236" s="167" t="str">
        <f>IF($O$22=$CE$25,$CF$25,IF($O$22=$CE$26,$CF$26,IF($O$22=$CE$27,$CF$27,IF($O$22=$CE$28,$CF$28,""))))</f>
        <v>19h à 7h</v>
      </c>
      <c r="CM236" s="167" t="str">
        <f>IF($O$24=$CE$25,$CF$25,IF($O$24=$CE$26,$CF$26,IF($O$24=$CE$27,$CF$27,IF($O$24=$CE$28,$CF$28,""))))</f>
        <v>OFF</v>
      </c>
      <c r="CN236" s="167" t="str">
        <f>IF($O$25=$CE$25,$CF$25,IF($O$25=$CE$26,$CF$26,IF($O$25=$CE$27,$CF$27,IF($O$25=$CE$28,$CF$28,""))))</f>
        <v>OFF</v>
      </c>
      <c r="CO236" s="167" t="str">
        <f>IF($O$27=$CE$25,$CF$25,IF($O$27=$CE$26,$CF$26,IF($O$27=$CE$27,$CF$27,IF($O$27=$CE$28,$CF$28,""))))</f>
        <v>7h à 19h</v>
      </c>
      <c r="CP236" s="167" t="str">
        <f>IF($O$28=$CE$25,$CF$25,IF($O$28=$CE$26,$CF$26,IF($O$28=$CE$27,$CF$27,IF($O$28=$CE$28,$CF$28,""))))</f>
        <v>7h à 15h</v>
      </c>
      <c r="CQ236" s="167" t="str">
        <f>IF($O$30=$CE$25,$CF$25,IF($O$30=$CE$26,$CF$26,IF($O$30=$CE$27,$CF$27,IF($O$30=$CE$28,$CF$28,""))))</f>
        <v>OFF</v>
      </c>
      <c r="CR236" s="167" t="str">
        <f>IF($O$31=$CE$25,$CF$25,IF($O$31=$CE$26,$CF$26,IF($O$31=$CE$27,$CF$27,IF($O$31=$CE$28,$CF$28,""))))</f>
        <v>OFF</v>
      </c>
    </row>
    <row r="237" spans="67:96" ht="13.5" x14ac:dyDescent="0.15">
      <c r="BO237" s="312">
        <f t="shared" si="88"/>
        <v>44145</v>
      </c>
      <c r="BP237" s="318" t="str">
        <f t="shared" si="81"/>
        <v>7h à 19h</v>
      </c>
      <c r="BQ237" s="313">
        <f t="shared" si="89"/>
        <v>44175</v>
      </c>
      <c r="BR237" s="318" t="str">
        <f t="shared" si="82"/>
        <v>OFF</v>
      </c>
      <c r="BS237" s="313">
        <f t="shared" si="90"/>
        <v>44206</v>
      </c>
      <c r="BT237" s="318" t="str">
        <f t="shared" si="83"/>
        <v>OFF</v>
      </c>
      <c r="BU237" s="314">
        <f t="shared" si="91"/>
        <v>44237</v>
      </c>
      <c r="BV237" s="318" t="str">
        <f t="shared" si="84"/>
        <v>OFF</v>
      </c>
      <c r="BW237" s="313">
        <f t="shared" si="92"/>
        <v>44265</v>
      </c>
      <c r="BX237" s="318" t="str">
        <f t="shared" si="85"/>
        <v>OFF</v>
      </c>
      <c r="BY237" s="313">
        <f t="shared" si="93"/>
        <v>44296</v>
      </c>
      <c r="BZ237" s="318" t="str">
        <f t="shared" si="86"/>
        <v>19h à 7h</v>
      </c>
      <c r="CI237" s="176">
        <f t="shared" si="80"/>
        <v>44139</v>
      </c>
      <c r="CJ237" s="177">
        <f t="shared" si="87"/>
        <v>44139</v>
      </c>
      <c r="CK237" s="167" t="str">
        <f>IF($P$21=$CE$25,$CF$25,IF($P$21=$CE$26,$CF$26,IF($P$21=$CE$27,$CF$27,IF($P$21=$CE$28,$CF$28,""))))</f>
        <v>19h à 7h</v>
      </c>
      <c r="CL237" s="167" t="str">
        <f>IF($P$22=$CE$25,$CF$25,IF($P$22=$CE$26,$CF$26,IF($P$22=$CE$27,$CF$27,IF($P$22=$CE$28,$CF$28,""))))</f>
        <v>19h à 7h</v>
      </c>
      <c r="CM237" s="167" t="str">
        <f>IF($P$24=$CE$25,$CF$25,IF($P$24=$CE$26,$CF$26,IF($P$24=$CE$27,$CF$27,IF($P$24=$CE$28,$CF$28,""))))</f>
        <v>OFF</v>
      </c>
      <c r="CN237" s="167" t="str">
        <f>IF($P$25=$CE$25,$CF$25,IF($P$25=$CE$26,$CF$26,IF($P$25=$CE$27,$CF$27,IF($P$25=$CE$28,$CF$28,""))))</f>
        <v>OFF</v>
      </c>
      <c r="CO237" s="167" t="str">
        <f>IF($P$27=$CE$25,$CF$25,IF($P$27=$CE$26,$CF$26,IF($P$27=$CE$27,$CF$27,IF($P$27=$CE$28,$CF$28,""))))</f>
        <v>7h à 19h</v>
      </c>
      <c r="CP237" s="167" t="str">
        <f>IF($P$28=$CE$25,$CF$25,IF($P$28=$CE$26,$CF$26,IF($P$28=$CE$27,$CF$27,IF($P$28=$CE$28,$CF$28,""))))</f>
        <v>OFF</v>
      </c>
      <c r="CQ237" s="167" t="str">
        <f>IF($P$30=$CE$25,$CF$25,IF($P$30=$CE$26,$CF$26,IF($P$30=$CE$27,$CF$27,IF($P$30=$CE$28,$CF$28,""))))</f>
        <v>OFF</v>
      </c>
      <c r="CR237" s="167" t="str">
        <f>IF($P$31=$CE$25,$CF$25,IF($P$31=$CE$26,$CF$26,IF($P$31=$CE$27,$CF$27,IF($P$31=$CE$28,$CF$28,""))))</f>
        <v>OFF</v>
      </c>
    </row>
    <row r="238" spans="67:96" ht="13.5" x14ac:dyDescent="0.15">
      <c r="BO238" s="312">
        <f t="shared" si="88"/>
        <v>44146</v>
      </c>
      <c r="BP238" s="318" t="str">
        <f t="shared" si="81"/>
        <v>7h à 19h</v>
      </c>
      <c r="BQ238" s="313">
        <f t="shared" si="89"/>
        <v>44176</v>
      </c>
      <c r="BR238" s="318" t="str">
        <f t="shared" si="82"/>
        <v>OFF</v>
      </c>
      <c r="BS238" s="313">
        <f t="shared" si="90"/>
        <v>44207</v>
      </c>
      <c r="BT238" s="318" t="str">
        <f t="shared" si="83"/>
        <v>OFF</v>
      </c>
      <c r="BU238" s="314">
        <f t="shared" si="91"/>
        <v>44238</v>
      </c>
      <c r="BV238" s="318" t="str">
        <f t="shared" si="84"/>
        <v>19h à 7h</v>
      </c>
      <c r="BW238" s="313">
        <f t="shared" si="92"/>
        <v>44266</v>
      </c>
      <c r="BX238" s="318" t="str">
        <f t="shared" si="85"/>
        <v>19h à 7h</v>
      </c>
      <c r="BY238" s="313">
        <f t="shared" si="93"/>
        <v>44297</v>
      </c>
      <c r="BZ238" s="318" t="str">
        <f t="shared" si="86"/>
        <v>19h à 7h</v>
      </c>
      <c r="CI238" s="176">
        <f t="shared" si="80"/>
        <v>44140</v>
      </c>
      <c r="CJ238" s="177">
        <f t="shared" si="87"/>
        <v>44140</v>
      </c>
      <c r="CK238" s="167" t="str">
        <f>IF($Q$21=$CE$25,$CF$25,IF($Q$21=$CE$26,$CF$26,IF($Q$21=$CE$27,$CF$27,IF($Q$21=$CE$28,$CF$28,""))))</f>
        <v>OFF</v>
      </c>
      <c r="CL238" s="167" t="str">
        <f>IF($Q$22=$CE$25,$CF$25,IF($Q$22=$CE$26,$CF$26,IF($Q$22=$CE$27,$CF$27,IF($Q$22=$CE$28,$CF$28,""))))</f>
        <v>OFF</v>
      </c>
      <c r="CM238" s="167" t="str">
        <f>IF($Q$24=$CE$25,$CF$25,IF($Q$24=$CE$26,$CF$26,IF($Q$24=$CE$27,$CF$27,IF($Q$24=$CE$28,$CF$28,""))))</f>
        <v>7h à 19h</v>
      </c>
      <c r="CN238" s="167" t="str">
        <f>IF($Q$25=$CE$25,$CF$25,IF($Q$25=$CE$26,$CF$26,IF($Q$25=$CE$27,$CF$27,IF($Q$25=$CE$28,$CF$28,""))))</f>
        <v>7h à 19h</v>
      </c>
      <c r="CO238" s="167" t="str">
        <f>IF($Q$27=$CE$25,$CF$25,IF($Q$27=$CE$26,$CF$26,IF($Q$27=$CE$27,$CF$27,IF($Q$27=$CE$28,$CF$28,""))))</f>
        <v>OFF</v>
      </c>
      <c r="CP238" s="167" t="str">
        <f>IF($Q$28=$CE$25,$CF$25,IF($Q$28=$CE$26,$CF$26,IF($Q$28=$CE$27,$CF$27,IF($Q$28=$CE$28,$CF$28,""))))</f>
        <v>OFF</v>
      </c>
      <c r="CQ238" s="167" t="str">
        <f>IF($Q$30=$CE$25,$CF$25,IF($Q$30=$CE$26,$CF$26,IF($Q$30=$CE$27,$CF$27,IF($Q$30=$CE$28,$CF$28,""))))</f>
        <v>19h à 7h</v>
      </c>
      <c r="CR238" s="167" t="str">
        <f>IF($Q$31=$CE$25,$CF$25,IF($Q$31=$CE$26,$CF$26,IF($Q$31=$CE$27,$CF$27,IF($Q$31=$CE$28,$CF$28,""))))</f>
        <v>19h à 7h</v>
      </c>
    </row>
    <row r="239" spans="67:96" ht="13.5" x14ac:dyDescent="0.15">
      <c r="BO239" s="312">
        <f t="shared" si="88"/>
        <v>44147</v>
      </c>
      <c r="BP239" s="318" t="str">
        <f t="shared" si="81"/>
        <v>OFF</v>
      </c>
      <c r="BQ239" s="313">
        <f t="shared" si="89"/>
        <v>44177</v>
      </c>
      <c r="BR239" s="318" t="str">
        <f t="shared" si="82"/>
        <v>OFF</v>
      </c>
      <c r="BS239" s="313">
        <f t="shared" si="90"/>
        <v>44208</v>
      </c>
      <c r="BT239" s="318" t="str">
        <f t="shared" si="83"/>
        <v>OFF</v>
      </c>
      <c r="BU239" s="314">
        <f t="shared" si="91"/>
        <v>44239</v>
      </c>
      <c r="BV239" s="318" t="str">
        <f t="shared" si="84"/>
        <v>19h à 7h</v>
      </c>
      <c r="BW239" s="313">
        <f t="shared" si="92"/>
        <v>44267</v>
      </c>
      <c r="BX239" s="318" t="str">
        <f t="shared" si="85"/>
        <v>19h à 7h</v>
      </c>
      <c r="BY239" s="313">
        <f t="shared" si="93"/>
        <v>44298</v>
      </c>
      <c r="BZ239" s="318" t="str">
        <f t="shared" si="86"/>
        <v>19h à 7h</v>
      </c>
      <c r="CI239" s="176">
        <f t="shared" si="80"/>
        <v>44141</v>
      </c>
      <c r="CJ239" s="177">
        <f t="shared" si="87"/>
        <v>44141</v>
      </c>
      <c r="CK239" s="167" t="str">
        <f>IF($R$21=$CE$25,$CF$25,IF($R$21=$CE$26,$CF$26,IF($R$21=$CE$27,$CF$27,IF($R$21=$CE$28,$CF$28,""))))</f>
        <v>OFF</v>
      </c>
      <c r="CL239" s="167" t="str">
        <f>IF($R$22=$CE$25,$CF$25,IF($R$22=$CE$26,$CF$26,IF($R$22=$CE$27,$CF$27,IF($R$22=$CE$28,$CF$28,""))))</f>
        <v>OFF</v>
      </c>
      <c r="CM239" s="167" t="str">
        <f>IF($R$24=$CE$25,$CF$25,IF($R$24=$CE$26,$CF$26,IF($R$24=$CE$27,$CF$27,IF($R$24=$CE$28,$CF$28,""))))</f>
        <v>7h à 19h</v>
      </c>
      <c r="CN239" s="167" t="str">
        <f>IF($R$25=$CE$25,$CF$25,IF($R$25=$CE$26,$CF$26,IF($R$25=$CE$27,$CF$27,IF($R$25=$CE$28,$CF$28,""))))</f>
        <v>7h à 19h</v>
      </c>
      <c r="CO239" s="167" t="str">
        <f>IF($R$27=$CE$25,$CF$25,IF($R$27=$CE$26,$CF$26,IF($R$27=$CE$27,$CF$27,IF($R$27=$CE$28,$CF$28,""))))</f>
        <v>OFF</v>
      </c>
      <c r="CP239" s="167" t="str">
        <f>IF($R$28=$CE$25,$CF$25,IF($R$28=$CE$26,$CF$26,IF($R$28=$CE$27,$CF$27,IF($R$28=$CE$28,$CF$28,""))))</f>
        <v>OFF</v>
      </c>
      <c r="CQ239" s="167" t="str">
        <f>IF($R$30=$CE$25,$CF$25,IF($R$30=$CE$26,$CF$26,IF($R$30=$CE$27,$CF$27,IF($R$30=$CE$28,$CF$28,""))))</f>
        <v>19h à 7h</v>
      </c>
      <c r="CR239" s="167" t="str">
        <f>IF($R$31=$CE$25,$CF$25,IF($R$31=$CE$26,$CF$26,IF($R$31=$CE$27,$CF$27,IF($R$31=$CE$28,$CF$28,""))))</f>
        <v>19h à 7h</v>
      </c>
    </row>
    <row r="240" spans="67:96" ht="13.5" x14ac:dyDescent="0.15">
      <c r="BO240" s="312">
        <f t="shared" si="88"/>
        <v>44148</v>
      </c>
      <c r="BP240" s="318" t="str">
        <f t="shared" si="81"/>
        <v>OFF</v>
      </c>
      <c r="BQ240" s="313">
        <f t="shared" si="89"/>
        <v>44178</v>
      </c>
      <c r="BR240" s="318" t="str">
        <f t="shared" si="82"/>
        <v>OFF</v>
      </c>
      <c r="BS240" s="313">
        <f t="shared" si="90"/>
        <v>44209</v>
      </c>
      <c r="BT240" s="318" t="str">
        <f t="shared" si="83"/>
        <v>OFF</v>
      </c>
      <c r="BU240" s="314">
        <f t="shared" si="91"/>
        <v>44240</v>
      </c>
      <c r="BV240" s="318" t="str">
        <f t="shared" si="84"/>
        <v>19h à 7h</v>
      </c>
      <c r="BW240" s="313">
        <f t="shared" si="92"/>
        <v>44268</v>
      </c>
      <c r="BX240" s="318" t="str">
        <f t="shared" si="85"/>
        <v>19h à 7h</v>
      </c>
      <c r="BY240" s="313">
        <f t="shared" si="93"/>
        <v>44299</v>
      </c>
      <c r="BZ240" s="318" t="str">
        <f t="shared" si="86"/>
        <v>19h à 7h</v>
      </c>
      <c r="CI240" s="176">
        <f t="shared" si="80"/>
        <v>44142</v>
      </c>
      <c r="CJ240" s="177">
        <f t="shared" si="87"/>
        <v>44142</v>
      </c>
      <c r="CK240" s="167" t="str">
        <f>IF($S$21=$CE$25,$CF$25,IF($S$21=$CE$26,$CF$26,IF($S$21=$CE$27,$CF$27,IF($S$21=$CE$28,$CF$28,""))))</f>
        <v>OFF</v>
      </c>
      <c r="CL240" s="167" t="str">
        <f>IF($S$22=$CE$25,$CF$25,IF($S$22=$CE$26,$CF$26,IF($S$22=$CE$27,$CF$27,IF($S$22=$CE$28,$CF$28,""))))</f>
        <v>OFF</v>
      </c>
      <c r="CM240" s="167" t="str">
        <f>IF($S$24=$CE$25,$CF$25,IF($S$24=$CE$26,$CF$26,IF($S$24=$CE$27,$CF$27,IF($S$24=$CE$28,$CF$28,""))))</f>
        <v>7h à 19h</v>
      </c>
      <c r="CN240" s="167" t="str">
        <f>IF($S$25=$CE$25,$CF$25,IF($S$25=$CE$26,$CF$26,IF($S$25=$CE$27,$CF$27,IF($S$25=$CE$28,$CF$28,""))))</f>
        <v>7h à 19h</v>
      </c>
      <c r="CO240" s="167" t="str">
        <f>IF($S$27=$CE$25,$CF$25,IF($S$27=$CE$26,$CF$26,IF($S$27=$CE$27,$CF$27,IF($S$27=$CE$28,$CF$28,""))))</f>
        <v>OFF</v>
      </c>
      <c r="CP240" s="167" t="str">
        <f>IF($S$28=$CE$25,$CF$25,IF($S$28=$CE$26,$CF$26,IF($S$28=$CE$27,$CF$27,IF($S$28=$CE$28,$CF$28,""))))</f>
        <v>OFF</v>
      </c>
      <c r="CQ240" s="167" t="str">
        <f>IF($S$30=$CE$25,$CF$25,IF($S$30=$CE$26,$CF$26,IF($S$30=$CE$27,$CF$27,IF($S$30=$CE$28,$CF$28,""))))</f>
        <v>19h à 7h</v>
      </c>
      <c r="CR240" s="167" t="str">
        <f>IF($S$31=$CE$25,$CF$25,IF($S$31=$CE$26,$CF$26,IF($S$31=$CE$27,$CF$27,IF($S$31=$CE$28,$CF$28,""))))</f>
        <v>19h à 7h</v>
      </c>
    </row>
    <row r="241" spans="67:96" ht="13.5" x14ac:dyDescent="0.15">
      <c r="BO241" s="312">
        <f t="shared" si="88"/>
        <v>44149</v>
      </c>
      <c r="BP241" s="318" t="str">
        <f t="shared" si="81"/>
        <v>OFF</v>
      </c>
      <c r="BQ241" s="313">
        <f t="shared" si="89"/>
        <v>44179</v>
      </c>
      <c r="BR241" s="318" t="str">
        <f t="shared" si="82"/>
        <v>OFF</v>
      </c>
      <c r="BS241" s="313">
        <f t="shared" si="90"/>
        <v>44210</v>
      </c>
      <c r="BT241" s="318" t="str">
        <f t="shared" si="83"/>
        <v>19h à 7h</v>
      </c>
      <c r="BU241" s="314">
        <f t="shared" si="91"/>
        <v>44241</v>
      </c>
      <c r="BV241" s="318" t="str">
        <f t="shared" si="84"/>
        <v>19h à 7h</v>
      </c>
      <c r="BW241" s="313">
        <f t="shared" si="92"/>
        <v>44269</v>
      </c>
      <c r="BX241" s="318" t="str">
        <f t="shared" si="85"/>
        <v>19h à 7h</v>
      </c>
      <c r="BY241" s="313">
        <f t="shared" si="93"/>
        <v>44300</v>
      </c>
      <c r="BZ241" s="318" t="str">
        <f t="shared" si="86"/>
        <v>19h à 7h</v>
      </c>
      <c r="CI241" s="176">
        <f t="shared" si="80"/>
        <v>44143</v>
      </c>
      <c r="CJ241" s="177">
        <f t="shared" si="87"/>
        <v>44143</v>
      </c>
      <c r="CK241" s="167" t="str">
        <f>IF($T$21=$CE$25,$CF$25,IF($T$21=$CE$26,$CF$26,IF($T$21=$CE$27,$CF$27,IF($T$21=$CE$28,$CF$28,""))))</f>
        <v>OFF</v>
      </c>
      <c r="CL241" s="167" t="str">
        <f>IF($T$22=$CE$25,$CF$25,IF($T$22=$CE$26,$CF$26,IF($T$22=$CE$27,$CF$27,IF($T$22=$CE$28,$CF$28,""))))</f>
        <v>OFF</v>
      </c>
      <c r="CM241" s="167" t="str">
        <f>IF($T$24=$CE$25,$CF$25,IF($T$24=$CE$26,$CF$26,IF($T$24=$CE$27,$CF$27,IF($T$24=$CE$28,$CF$28,""))))</f>
        <v>7h à 19h</v>
      </c>
      <c r="CN241" s="167" t="str">
        <f>IF($T$25=$CE$25,$CF$25,IF($T$25=$CE$26,$CF$26,IF($T$25=$CE$27,$CF$27,IF($T$25=$CE$28,$CF$28,""))))</f>
        <v>7h à 19h</v>
      </c>
      <c r="CO241" s="167" t="str">
        <f>IF($T$27=$CE$25,$CF$25,IF($T$27=$CE$26,$CF$26,IF($T$27=$CE$27,$CF$27,IF($T$27=$CE$28,$CF$28,""))))</f>
        <v>OFF</v>
      </c>
      <c r="CP241" s="167" t="str">
        <f>IF($T$28=$CE$25,$CF$25,IF($T$28=$CE$26,$CF$26,IF($T$28=$CE$27,$CF$27,IF($T$28=$CE$28,$CF$28,""))))</f>
        <v>OFF</v>
      </c>
      <c r="CQ241" s="167" t="str">
        <f>IF($T$30=$CE$25,$CF$25,IF($T$30=$CE$26,$CF$26,IF($T$30=$CE$27,$CF$27,IF($T$30=$CE$28,$CF$28,""))))</f>
        <v>19h à 7h</v>
      </c>
      <c r="CR241" s="167" t="str">
        <f>IF($T$31=$CE$25,$CF$25,IF($T$31=$CE$26,$CF$26,IF($T$31=$CE$27,$CF$27,IF($T$31=$CE$28,$CF$28,""))))</f>
        <v>19h à 7h</v>
      </c>
    </row>
    <row r="242" spans="67:96" ht="13.5" x14ac:dyDescent="0.15">
      <c r="BO242" s="312">
        <f t="shared" si="88"/>
        <v>44150</v>
      </c>
      <c r="BP242" s="318" t="str">
        <f t="shared" si="81"/>
        <v>OFF</v>
      </c>
      <c r="BQ242" s="313">
        <f t="shared" si="89"/>
        <v>44180</v>
      </c>
      <c r="BR242" s="318" t="str">
        <f t="shared" si="82"/>
        <v>OFF</v>
      </c>
      <c r="BS242" s="313">
        <f t="shared" si="90"/>
        <v>44211</v>
      </c>
      <c r="BT242" s="318" t="str">
        <f t="shared" si="83"/>
        <v>19h à 7h</v>
      </c>
      <c r="BU242" s="314">
        <f t="shared" si="91"/>
        <v>44242</v>
      </c>
      <c r="BV242" s="318" t="str">
        <f t="shared" si="84"/>
        <v>19h à 7h</v>
      </c>
      <c r="BW242" s="313">
        <f t="shared" si="92"/>
        <v>44270</v>
      </c>
      <c r="BX242" s="318" t="str">
        <f t="shared" si="85"/>
        <v>19h à 7h</v>
      </c>
      <c r="BY242" s="313">
        <f t="shared" si="93"/>
        <v>44301</v>
      </c>
      <c r="BZ242" s="318" t="str">
        <f t="shared" si="86"/>
        <v>OFF</v>
      </c>
      <c r="CI242" s="176">
        <f t="shared" si="80"/>
        <v>44144</v>
      </c>
      <c r="CJ242" s="177">
        <f t="shared" si="87"/>
        <v>44144</v>
      </c>
      <c r="CK242" s="167" t="str">
        <f>IF($U$21=$CE$25,$CF$25,IF($U$21=$CE$26,$CF$26,IF($U$21=$CE$27,$CF$27,IF($U$21=$CE$28,$CF$28,""))))</f>
        <v>OFF</v>
      </c>
      <c r="CL242" s="167" t="str">
        <f>IF($U$22=$CE$25,$CF$25,IF($U$22=$CE$26,$CF$26,IF($U$22=$CE$27,$CF$27,IF($U$22=$CE$28,$CF$28,""))))</f>
        <v>OFF</v>
      </c>
      <c r="CM242" s="167" t="str">
        <f>IF($U$24=$CE$25,$CF$25,IF($U$24=$CE$26,$CF$26,IF($U$24=$CE$27,$CF$27,IF($U$24=$CE$28,$CF$28,""))))</f>
        <v>7h à 19h</v>
      </c>
      <c r="CN242" s="167" t="str">
        <f>IF($U$25=$CE$25,$CF$25,IF($U$25=$CE$26,$CF$26,IF($U$25=$CE$27,$CF$27,IF($U$25=$CE$28,$CF$28,""))))</f>
        <v>7h à 19h</v>
      </c>
      <c r="CO242" s="167" t="str">
        <f>IF($U$27=$CE$25,$CF$25,IF($U$27=$CE$26,$CF$26,IF($U$27=$CE$27,$CF$27,IF($U$27=$CE$28,$CF$28,""))))</f>
        <v>OFF</v>
      </c>
      <c r="CP242" s="167" t="str">
        <f>IF($U$28=$CE$25,$CF$25,IF($U$28=$CE$26,$CF$26,IF($U$28=$CE$27,$CF$27,IF($U$28=$CE$28,$CF$28,""))))</f>
        <v>OFF</v>
      </c>
      <c r="CQ242" s="167" t="str">
        <f>IF($U$30=$CE$25,$CF$25,IF($U$30=$CE$26,$CF$26,IF($U$30=$CE$27,$CF$27,IF($U$30=$CE$28,$CF$28,""))))</f>
        <v>19h à 7h</v>
      </c>
      <c r="CR242" s="167" t="str">
        <f>IF($U$31=$CE$25,$CF$25,IF($U$31=$CE$26,$CF$26,IF($U$31=$CE$27,$CF$27,IF($U$31=$CE$28,$CF$28,""))))</f>
        <v>19h à 7h</v>
      </c>
    </row>
    <row r="243" spans="67:96" ht="13.5" x14ac:dyDescent="0.15">
      <c r="BO243" s="312">
        <f t="shared" si="88"/>
        <v>44151</v>
      </c>
      <c r="BP243" s="318" t="str">
        <f t="shared" si="81"/>
        <v>OFF</v>
      </c>
      <c r="BQ243" s="313">
        <f t="shared" si="89"/>
        <v>44181</v>
      </c>
      <c r="BR243" s="318" t="str">
        <f t="shared" si="82"/>
        <v>OFF</v>
      </c>
      <c r="BS243" s="313">
        <f t="shared" si="90"/>
        <v>44212</v>
      </c>
      <c r="BT243" s="318" t="str">
        <f t="shared" si="83"/>
        <v>19h à 7h</v>
      </c>
      <c r="BU243" s="314">
        <f t="shared" si="91"/>
        <v>44243</v>
      </c>
      <c r="BV243" s="318" t="str">
        <f t="shared" si="84"/>
        <v>19h à 7h</v>
      </c>
      <c r="BW243" s="313">
        <f t="shared" si="92"/>
        <v>44271</v>
      </c>
      <c r="BX243" s="318" t="str">
        <f t="shared" si="85"/>
        <v>19h à 7h</v>
      </c>
      <c r="BY243" s="313">
        <f t="shared" si="93"/>
        <v>44302</v>
      </c>
      <c r="BZ243" s="318" t="str">
        <f t="shared" si="86"/>
        <v>OFF</v>
      </c>
      <c r="CI243" s="176">
        <f t="shared" si="80"/>
        <v>44145</v>
      </c>
      <c r="CJ243" s="177">
        <f t="shared" si="87"/>
        <v>44145</v>
      </c>
      <c r="CK243" s="167" t="str">
        <f>IF($V$21=$CE$25,$CF$25,IF($V$21=$CE$26,$CF$26,IF($V$21=$CE$27,$CF$27,IF($V$21=$CE$28,$CF$28,""))))</f>
        <v>OFF</v>
      </c>
      <c r="CL243" s="167" t="str">
        <f>IF($V$22=$CE$25,$CF$25,IF($V$22=$CE$26,$CF$26,IF($V$22=$CE$27,$CF$27,IF($V$22=$CE$28,$CF$28,""))))</f>
        <v>OFF</v>
      </c>
      <c r="CM243" s="167" t="str">
        <f>IF($V$24=$CE$25,$CF$25,IF($V$24=$CE$26,$CF$26,IF($V$24=$CE$27,$CF$27,IF($V$24=$CE$28,$CF$28,""))))</f>
        <v>7h à 19h</v>
      </c>
      <c r="CN243" s="167" t="str">
        <f>IF($V$25=$CE$25,$CF$25,IF($V$25=$CE$26,$CF$26,IF($V$25=$CE$27,$CF$27,IF($V$25=$CE$28,$CF$28,""))))</f>
        <v>7h à 15h</v>
      </c>
      <c r="CO243" s="167" t="str">
        <f>IF($V$27=$CE$25,$CF$25,IF($V$27=$CE$26,$CF$26,IF($V$27=$CE$27,$CF$27,IF($V$27=$CE$28,$CF$28,""))))</f>
        <v>OFF</v>
      </c>
      <c r="CP243" s="167" t="str">
        <f>IF($V$28=$CE$25,$CF$25,IF($V$28=$CE$26,$CF$26,IF($V$28=$CE$27,$CF$27,IF($V$28=$CE$28,$CF$28,""))))</f>
        <v>OFF</v>
      </c>
      <c r="CQ243" s="167" t="str">
        <f>IF($V$30=$CE$25,$CF$25,IF($V$30=$CE$26,$CF$26,IF($V$30=$CE$27,$CF$27,IF($V$30=$CE$28,$CF$28,""))))</f>
        <v>19h à 7h</v>
      </c>
      <c r="CR243" s="167" t="str">
        <f>IF($V$31=$CE$25,$CF$25,IF($V$31=$CE$26,$CF$26,IF($V$31=$CE$27,$CF$27,IF($V$31=$CE$28,$CF$28,""))))</f>
        <v>19h à 7h</v>
      </c>
    </row>
    <row r="244" spans="67:96" ht="13.5" x14ac:dyDescent="0.15">
      <c r="BO244" s="312">
        <f t="shared" si="88"/>
        <v>44152</v>
      </c>
      <c r="BP244" s="318" t="str">
        <f t="shared" si="81"/>
        <v>OFF</v>
      </c>
      <c r="BQ244" s="313">
        <f t="shared" si="89"/>
        <v>44182</v>
      </c>
      <c r="BR244" s="318" t="str">
        <f t="shared" si="82"/>
        <v>19h à 7h</v>
      </c>
      <c r="BS244" s="313">
        <f t="shared" si="90"/>
        <v>44213</v>
      </c>
      <c r="BT244" s="318" t="str">
        <f t="shared" si="83"/>
        <v>19h à 7h</v>
      </c>
      <c r="BU244" s="314">
        <f t="shared" si="91"/>
        <v>44244</v>
      </c>
      <c r="BV244" s="318" t="str">
        <f t="shared" si="84"/>
        <v>19h à 7h</v>
      </c>
      <c r="BW244" s="313">
        <f t="shared" si="92"/>
        <v>44272</v>
      </c>
      <c r="BX244" s="318" t="str">
        <f t="shared" si="85"/>
        <v>19h à 7h</v>
      </c>
      <c r="BY244" s="313">
        <f t="shared" si="93"/>
        <v>44303</v>
      </c>
      <c r="BZ244" s="318" t="str">
        <f t="shared" si="86"/>
        <v>OFF</v>
      </c>
      <c r="CI244" s="176">
        <f t="shared" si="80"/>
        <v>44146</v>
      </c>
      <c r="CJ244" s="177">
        <f t="shared" si="87"/>
        <v>44146</v>
      </c>
      <c r="CK244" s="167" t="str">
        <f>IF($W$21=$CE$25,$CF$25,IF($W$21=$CE$26,$CF$26,IF($W$21=$CE$27,$CF$27,IF($W$21=$CE$28,$CF$28,""))))</f>
        <v>OFF</v>
      </c>
      <c r="CL244" s="167" t="str">
        <f>IF($W$22=$CE$25,$CF$25,IF($W$22=$CE$26,$CF$26,IF($W$22=$CE$27,$CF$27,IF($W$22=$CE$28,$CF$28,""))))</f>
        <v>OFF</v>
      </c>
      <c r="CM244" s="167" t="str">
        <f>IF($W$24=$CE$25,$CF$25,IF($W$24=$CE$26,$CF$26,IF($W$24=$CE$27,$CF$27,IF($W$24=$CE$28,$CF$28,""))))</f>
        <v>7h à 19h</v>
      </c>
      <c r="CN244" s="167" t="str">
        <f>IF($W$25=$CE$25,$CF$25,IF($W$25=$CE$26,$CF$26,IF($W$25=$CE$27,$CF$27,IF($W$25=$CE$28,$CF$28,""))))</f>
        <v>OFF</v>
      </c>
      <c r="CO244" s="167" t="str">
        <f>IF($W$27=$CE$25,$CF$25,IF($W$27=$CE$26,$CF$26,IF($W$27=$CE$27,$CF$27,IF($W$27=$CE$28,$CF$28,""))))</f>
        <v>OFF</v>
      </c>
      <c r="CP244" s="167" t="str">
        <f>IF($W$28=$CE$25,$CF$25,IF($W$28=$CE$26,$CF$26,IF($W$28=$CE$27,$CF$27,IF($W$28=$CE$28,$CF$28,""))))</f>
        <v>OFF</v>
      </c>
      <c r="CQ244" s="167" t="str">
        <f>IF($W$30=$CE$25,$CF$25,IF($W$30=$CE$26,$CF$26,IF($W$30=$CE$27,$CF$27,IF($W$30=$CE$28,$CF$28,""))))</f>
        <v>19h à 7h</v>
      </c>
      <c r="CR244" s="167" t="str">
        <f>IF($W$31=$CE$25,$CF$25,IF($W$31=$CE$26,$CF$26,IF($W$31=$CE$27,$CF$27,IF($W$31=$CE$28,$CF$28,""))))</f>
        <v>19h à 7h</v>
      </c>
    </row>
    <row r="245" spans="67:96" ht="13.5" x14ac:dyDescent="0.15">
      <c r="BO245" s="312">
        <f t="shared" si="88"/>
        <v>44153</v>
      </c>
      <c r="BP245" s="318" t="str">
        <f t="shared" si="81"/>
        <v>OFF</v>
      </c>
      <c r="BQ245" s="313">
        <f t="shared" si="89"/>
        <v>44183</v>
      </c>
      <c r="BR245" s="318" t="str">
        <f t="shared" si="82"/>
        <v>19h à 7h</v>
      </c>
      <c r="BS245" s="313">
        <f t="shared" si="90"/>
        <v>44214</v>
      </c>
      <c r="BT245" s="318" t="str">
        <f t="shared" si="83"/>
        <v>19h à 7h</v>
      </c>
      <c r="BU245" s="314">
        <f t="shared" si="91"/>
        <v>44245</v>
      </c>
      <c r="BV245" s="318" t="str">
        <f t="shared" si="84"/>
        <v>OFF</v>
      </c>
      <c r="BW245" s="313">
        <f t="shared" si="92"/>
        <v>44273</v>
      </c>
      <c r="BX245" s="318" t="str">
        <f t="shared" si="85"/>
        <v>OFF</v>
      </c>
      <c r="BY245" s="313">
        <f t="shared" si="93"/>
        <v>44304</v>
      </c>
      <c r="BZ245" s="318" t="str">
        <f t="shared" si="86"/>
        <v>OFF</v>
      </c>
      <c r="CI245" s="176">
        <f t="shared" si="80"/>
        <v>44147</v>
      </c>
      <c r="CJ245" s="177">
        <f t="shared" si="87"/>
        <v>44147</v>
      </c>
      <c r="CK245" s="167" t="str">
        <f>IF($X$21=$CE$25,$CF$25,IF($X$21=$CE$26,$CF$26,IF($X$21=$CE$27,$CF$27,IF($X$21=$CE$28,$CF$28,""))))</f>
        <v>7h à 19h</v>
      </c>
      <c r="CL245" s="167" t="str">
        <f>IF($X$22=$CE$25,$CF$25,IF($X$22=$CE$26,$CF$26,IF($X$22=$CE$27,$CF$27,IF($X$22=$CE$28,$CF$28,""))))</f>
        <v>7h à 19h</v>
      </c>
      <c r="CM245" s="167" t="str">
        <f>IF($X$24=$CE$25,$CF$25,IF($X$24=$CE$26,$CF$26,IF($X$24=$CE$27,$CF$27,IF($X$24=$CE$28,$CF$28,""))))</f>
        <v>OFF</v>
      </c>
      <c r="CN245" s="167" t="str">
        <f>IF($X$25=$CE$25,$CF$25,IF($X$25=$CE$26,$CF$26,IF($X$25=$CE$27,$CF$27,IF($X$25=$CE$28,$CF$28,""))))</f>
        <v>OFF</v>
      </c>
      <c r="CO245" s="167" t="str">
        <f>IF($X$27=$CE$25,$CF$25,IF($X$27=$CE$26,$CF$26,IF($X$27=$CE$27,$CF$27,IF($X$27=$CE$28,$CF$28,""))))</f>
        <v>19h à 7h</v>
      </c>
      <c r="CP245" s="167" t="str">
        <f>IF($X$28=$CE$25,$CF$25,IF($X$28=$CE$26,$CF$26,IF($X$28=$CE$27,$CF$27,IF($X$28=$CE$28,$CF$28,""))))</f>
        <v>19h à 7h</v>
      </c>
      <c r="CQ245" s="167" t="str">
        <f>IF($X$30=$CE$25,$CF$25,IF($X$30=$CE$26,$CF$26,IF($X$30=$CE$27,$CF$27,IF($X$30=$CE$28,$CF$28,""))))</f>
        <v>OFF</v>
      </c>
      <c r="CR245" s="167" t="str">
        <f>IF($X$31=$CE$25,$CF$25,IF($X$31=$CE$26,$CF$26,IF($X$31=$CE$27,$CF$27,IF($X$31=$CE$28,$CF$28,""))))</f>
        <v>OFF</v>
      </c>
    </row>
    <row r="246" spans="67:96" ht="13.5" x14ac:dyDescent="0.15">
      <c r="BO246" s="312">
        <f t="shared" si="88"/>
        <v>44154</v>
      </c>
      <c r="BP246" s="318" t="str">
        <f t="shared" si="81"/>
        <v>19h à 7h</v>
      </c>
      <c r="BQ246" s="313">
        <f t="shared" si="89"/>
        <v>44184</v>
      </c>
      <c r="BR246" s="318" t="str">
        <f t="shared" si="82"/>
        <v>19h à 7h</v>
      </c>
      <c r="BS246" s="313">
        <f t="shared" si="90"/>
        <v>44215</v>
      </c>
      <c r="BT246" s="318" t="str">
        <f t="shared" si="83"/>
        <v>19h à 7h</v>
      </c>
      <c r="BU246" s="314">
        <f t="shared" si="91"/>
        <v>44246</v>
      </c>
      <c r="BV246" s="318" t="str">
        <f t="shared" si="84"/>
        <v>OFF</v>
      </c>
      <c r="BW246" s="313">
        <f t="shared" si="92"/>
        <v>44274</v>
      </c>
      <c r="BX246" s="318" t="str">
        <f t="shared" si="85"/>
        <v>OFF</v>
      </c>
      <c r="BY246" s="313">
        <f t="shared" si="93"/>
        <v>44305</v>
      </c>
      <c r="BZ246" s="318" t="str">
        <f t="shared" si="86"/>
        <v>OFF</v>
      </c>
      <c r="CI246" s="176">
        <f t="shared" si="80"/>
        <v>44148</v>
      </c>
      <c r="CJ246" s="177">
        <f t="shared" si="87"/>
        <v>44148</v>
      </c>
      <c r="CK246" s="167" t="str">
        <f>IF($Y$21=$CE$25,$CF$25,IF($Y$21=$CE$26,$CF$26,IF($Y$21=$CE$27,$CF$27,IF($Y$21=$CE$28,$CF$28,""))))</f>
        <v>7h à 19h</v>
      </c>
      <c r="CL246" s="167" t="str">
        <f>IF($Y$22=$CE$25,$CF$25,IF($Y$22=$CE$26,$CF$26,IF($Y$22=$CE$27,$CF$27,IF($Y$22=$CE$28,$CF$28,""))))</f>
        <v>7h à 19h</v>
      </c>
      <c r="CM246" s="167" t="str">
        <f>IF($Y$24=$CE$25,$CF$25,IF($Y$24=$CE$26,$CF$26,IF($Y$24=$CE$27,$CF$27,IF($Y$24=$CE$28,$CF$28,""))))</f>
        <v>OFF</v>
      </c>
      <c r="CN246" s="167" t="str">
        <f>IF($Y$25=$CE$25,$CF$25,IF($Y$25=$CE$26,$CF$26,IF($Y$25=$CE$27,$CF$27,IF($Y$25=$CE$28,$CF$28,""))))</f>
        <v>OFF</v>
      </c>
      <c r="CO246" s="167" t="str">
        <f>IF($Y$27=$CE$25,$CF$25,IF($Y$27=$CE$26,$CF$26,IF($Y$27=$CE$27,$CF$27,IF($Y$27=$CE$28,$CF$28,""))))</f>
        <v>19h à 7h</v>
      </c>
      <c r="CP246" s="167" t="str">
        <f>IF($Y$28=$CE$25,$CF$25,IF($Y$28=$CE$26,$CF$26,IF($Y$28=$CE$27,$CF$27,IF($Y$28=$CE$28,$CF$28,""))))</f>
        <v>19h à 7h</v>
      </c>
      <c r="CQ246" s="167" t="str">
        <f>IF($Y$30=$CE$25,$CF$25,IF($Y$30=$CE$26,$CF$26,IF($Y$30=$CE$27,$CF$27,IF($Y$30=$CE$28,$CF$28,""))))</f>
        <v>OFF</v>
      </c>
      <c r="CR246" s="167" t="str">
        <f>IF($Y$31=$CE$25,$CF$25,IF($Y$31=$CE$26,$CF$26,IF($Y$31=$CE$27,$CF$27,IF($Y$31=$CE$28,$CF$28,""))))</f>
        <v>OFF</v>
      </c>
    </row>
    <row r="247" spans="67:96" ht="13.5" x14ac:dyDescent="0.15">
      <c r="BO247" s="312">
        <f t="shared" si="88"/>
        <v>44155</v>
      </c>
      <c r="BP247" s="318" t="str">
        <f t="shared" si="81"/>
        <v>19h à 7h</v>
      </c>
      <c r="BQ247" s="313">
        <f t="shared" si="89"/>
        <v>44185</v>
      </c>
      <c r="BR247" s="318" t="str">
        <f t="shared" si="82"/>
        <v>19h à 7h</v>
      </c>
      <c r="BS247" s="313">
        <f t="shared" si="90"/>
        <v>44216</v>
      </c>
      <c r="BT247" s="318" t="str">
        <f t="shared" si="83"/>
        <v>19h à 7h</v>
      </c>
      <c r="BU247" s="314">
        <f t="shared" si="91"/>
        <v>44247</v>
      </c>
      <c r="BV247" s="318" t="str">
        <f t="shared" si="84"/>
        <v>OFF</v>
      </c>
      <c r="BW247" s="313">
        <f t="shared" si="92"/>
        <v>44275</v>
      </c>
      <c r="BX247" s="318" t="str">
        <f t="shared" si="85"/>
        <v>OFF</v>
      </c>
      <c r="BY247" s="313">
        <f t="shared" si="93"/>
        <v>44306</v>
      </c>
      <c r="BZ247" s="318" t="str">
        <f t="shared" si="86"/>
        <v>OFF</v>
      </c>
      <c r="CI247" s="176">
        <f t="shared" si="80"/>
        <v>44149</v>
      </c>
      <c r="CJ247" s="177">
        <f t="shared" si="87"/>
        <v>44149</v>
      </c>
      <c r="CK247" s="167" t="str">
        <f>IF($Z$21=$CE$25,$CF$25,IF($Z$21=$CE$26,$CF$26,IF($Z$21=$CE$27,$CF$27,IF($Z$21=$CE$28,$CF$28,""))))</f>
        <v>7h à 19h</v>
      </c>
      <c r="CL247" s="167" t="str">
        <f>IF($Z$22=$CE$25,$CF$25,IF($Z$22=$CE$26,$CF$26,IF($Z$22=$CE$27,$CF$27,IF($Z$22=$CE$28,$CF$28,""))))</f>
        <v>7h à 19h</v>
      </c>
      <c r="CM247" s="167" t="str">
        <f>IF($Z$24=$CE$25,$CF$25,IF($Z$24=$CE$26,$CF$26,IF($Z$24=$CE$27,$CF$27,IF($Z$24=$CE$28,$CF$28,""))))</f>
        <v>OFF</v>
      </c>
      <c r="CN247" s="167" t="str">
        <f>IF($Z$25=$CE$25,$CF$25,IF($Z$25=$CE$26,$CF$26,IF($Z$25=$CE$27,$CF$27,IF($Z$25=$CE$28,$CF$28,""))))</f>
        <v>OFF</v>
      </c>
      <c r="CO247" s="167" t="str">
        <f>IF($Z$27=$CE$25,$CF$25,IF($Z$27=$CE$26,$CF$26,IF($Z$27=$CE$27,$CF$27,IF($Z$27=$CE$28,$CF$28,""))))</f>
        <v>19h à 7h</v>
      </c>
      <c r="CP247" s="167" t="str">
        <f>IF($Z$28=$CE$25,$CF$25,IF($Z$28=$CE$26,$CF$26,IF($Z$28=$CE$27,$CF$27,IF($Z$28=$CE$28,$CF$28,""))))</f>
        <v>19h à 7h</v>
      </c>
      <c r="CQ247" s="167" t="str">
        <f>IF($Z$30=$CE$25,$CF$25,IF($Z$30=$CE$26,$CF$26,IF($Z$30=$CE$27,$CF$27,IF($Z$30=$CE$28,$CF$28,""))))</f>
        <v>OFF</v>
      </c>
      <c r="CR247" s="167" t="str">
        <f>IF($Z$31=$CE$25,$CF$25,IF($Z$31=$CE$26,$CF$26,IF($Z$31=$CE$27,$CF$27,IF($Z$31=$CE$28,$CF$28,""))))</f>
        <v>OFF</v>
      </c>
    </row>
    <row r="248" spans="67:96" ht="13.5" x14ac:dyDescent="0.15">
      <c r="BO248" s="312">
        <f t="shared" si="88"/>
        <v>44156</v>
      </c>
      <c r="BP248" s="318" t="str">
        <f t="shared" si="81"/>
        <v>19h à 7h</v>
      </c>
      <c r="BQ248" s="313">
        <f t="shared" si="89"/>
        <v>44186</v>
      </c>
      <c r="BR248" s="318" t="str">
        <f t="shared" si="82"/>
        <v>19h à 7h</v>
      </c>
      <c r="BS248" s="313">
        <f t="shared" si="90"/>
        <v>44217</v>
      </c>
      <c r="BT248" s="318" t="str">
        <f t="shared" si="83"/>
        <v>OFF</v>
      </c>
      <c r="BU248" s="314">
        <f t="shared" si="91"/>
        <v>44248</v>
      </c>
      <c r="BV248" s="318" t="str">
        <f t="shared" si="84"/>
        <v>OFF</v>
      </c>
      <c r="BW248" s="313">
        <f t="shared" si="92"/>
        <v>44276</v>
      </c>
      <c r="BX248" s="318" t="str">
        <f t="shared" si="85"/>
        <v>OFF</v>
      </c>
      <c r="BY248" s="313">
        <f t="shared" si="93"/>
        <v>44307</v>
      </c>
      <c r="BZ248" s="318" t="str">
        <f t="shared" si="86"/>
        <v>OFF</v>
      </c>
      <c r="CI248" s="176">
        <f t="shared" si="80"/>
        <v>44150</v>
      </c>
      <c r="CJ248" s="177">
        <f t="shared" si="87"/>
        <v>44150</v>
      </c>
      <c r="CK248" s="167" t="str">
        <f>IF($AA$21=$CE$25,$CF$25,IF($AA$21=$CE$26,$CF$26,IF($AA$21=$CE$27,$CF$27,IF($AA$21=$CE$28,$CF$28,""))))</f>
        <v>7h à 19h</v>
      </c>
      <c r="CL248" s="167" t="str">
        <f>IF($AA$22=$CE$25,$CF$25,IF($AA$22=$CE$26,$CF$26,IF($AA$22=$CE$27,$CF$27,IF($AA$22=$CE$28,$CF$28,""))))</f>
        <v>7h à 19h</v>
      </c>
      <c r="CM248" s="167" t="str">
        <f>IF($AA$24=$CE$25,$CF$25,IF($AA$24=$CE$26,$CF$26,IF($AA$24=$CE$27,$CF$27,IF($AA$24=$CE$28,$CF$28,""))))</f>
        <v>OFF</v>
      </c>
      <c r="CN248" s="167" t="str">
        <f>IF($AA$25=$CE$25,$CF$25,IF($AA$25=$CE$26,$CF$26,IF($AA$25=$CE$27,$CF$27,IF($AA$25=$CE$28,$CF$28,""))))</f>
        <v>OFF</v>
      </c>
      <c r="CO248" s="167" t="str">
        <f>IF($AA$27=$CE$25,$CF$25,IF($AA$27=$CE$26,$CF$26,IF($AA$27=$CE$27,$CF$27,IF($AA$27=$CE$28,$CF$28,""))))</f>
        <v>19h à 7h</v>
      </c>
      <c r="CP248" s="167" t="str">
        <f>IF($AA$28=$CE$25,$CF$25,IF($AA$28=$CE$26,$CF$26,IF($AA$28=$CE$27,$CF$27,IF($AA$28=$CE$28,$CF$28,""))))</f>
        <v>19h à 7h</v>
      </c>
      <c r="CQ248" s="167" t="str">
        <f>IF($AA$30=$CE$25,$CF$25,IF($AA$30=$CE$26,$CF$26,IF($AA$30=$CE$27,$CF$27,IF($AA$30=$CE$28,$CF$28,""))))</f>
        <v>OFF</v>
      </c>
      <c r="CR248" s="167" t="str">
        <f>IF($AA$31=$CE$25,$CF$25,IF($AA$31=$CE$26,$CF$26,IF($AA$31=$CE$27,$CF$27,IF($AA$31=$CE$28,$CF$28,""))))</f>
        <v>OFF</v>
      </c>
    </row>
    <row r="249" spans="67:96" ht="13.5" x14ac:dyDescent="0.15">
      <c r="BO249" s="312">
        <f t="shared" si="88"/>
        <v>44157</v>
      </c>
      <c r="BP249" s="318" t="str">
        <f t="shared" si="81"/>
        <v>19h à 7h</v>
      </c>
      <c r="BQ249" s="313">
        <f t="shared" si="89"/>
        <v>44187</v>
      </c>
      <c r="BR249" s="318" t="str">
        <f t="shared" si="82"/>
        <v>19h à 7h</v>
      </c>
      <c r="BS249" s="313">
        <f t="shared" si="90"/>
        <v>44218</v>
      </c>
      <c r="BT249" s="318" t="str">
        <f t="shared" si="83"/>
        <v>OFF</v>
      </c>
      <c r="BU249" s="314">
        <f t="shared" si="91"/>
        <v>44249</v>
      </c>
      <c r="BV249" s="318" t="str">
        <f t="shared" si="84"/>
        <v>OFF</v>
      </c>
      <c r="BW249" s="313">
        <f t="shared" si="92"/>
        <v>44277</v>
      </c>
      <c r="BX249" s="318" t="str">
        <f t="shared" si="85"/>
        <v>OFF</v>
      </c>
      <c r="BY249" s="313">
        <f t="shared" si="93"/>
        <v>44308</v>
      </c>
      <c r="BZ249" s="318" t="str">
        <f t="shared" si="86"/>
        <v>7h à 19h</v>
      </c>
      <c r="CI249" s="176">
        <f t="shared" si="80"/>
        <v>44151</v>
      </c>
      <c r="CJ249" s="177">
        <f t="shared" si="87"/>
        <v>44151</v>
      </c>
      <c r="CK249" s="167" t="str">
        <f>IF($AB$21=$CE$25,$CF$25,IF($AB$21=$CE$26,$CF$26,IF($AB$21=$CE$27,$CF$27,IF($AB$21=$CE$28,$CF$28,""))))</f>
        <v>7h à 19h</v>
      </c>
      <c r="CL249" s="167" t="str">
        <f>IF($AB$22=$CE$25,$CF$25,IF($AB$22=$CE$26,$CF$26,IF($AB$22=$CE$27,$CF$27,IF($AB$22=$CE$28,$CF$28,""))))</f>
        <v>7h à 19h</v>
      </c>
      <c r="CM249" s="167" t="str">
        <f>IF($AB$24=$CE$25,$CF$25,IF($AB$24=$CE$26,$CF$26,IF($AB$24=$CE$27,$CF$27,IF($AB$24=$CE$28,$CF$28,""))))</f>
        <v>OFF</v>
      </c>
      <c r="CN249" s="167" t="str">
        <f>IF($AB$25=$CE$25,$CF$25,IF($AB$25=$CE$26,$CF$26,IF($AB$25=$CE$27,$CF$27,IF($AB$25=$CE$28,$CF$28,""))))</f>
        <v>OFF</v>
      </c>
      <c r="CO249" s="167" t="str">
        <f>IF($AB$27=$CE$25,$CF$25,IF($AB$27=$CE$26,$CF$26,IF($AB$27=$CE$27,$CF$27,IF($AB$27=$CE$28,$CF$28,""))))</f>
        <v>19h à 7h</v>
      </c>
      <c r="CP249" s="167" t="str">
        <f>IF($AB$28=$CE$25,$CF$25,IF($AB$28=$CE$26,$CF$26,IF($AB$28=$CE$27,$CF$27,IF($AB$28=$CE$28,$CF$28,""))))</f>
        <v>19h à 7h</v>
      </c>
      <c r="CQ249" s="167" t="str">
        <f>IF($AB$30=$CE$25,$CF$25,IF($AB$30=$CE$26,$CF$26,IF($AB$30=$CE$27,$CF$27,IF($AB$30=$CE$28,$CF$28,""))))</f>
        <v>OFF</v>
      </c>
      <c r="CR249" s="167" t="str">
        <f>IF($AB$31=$CE$25,$CF$25,IF($AB$31=$CE$26,$CF$26,IF($AB$31=$CE$27,$CF$27,IF($AB$31=$CE$28,$CF$28,""))))</f>
        <v>OFF</v>
      </c>
    </row>
    <row r="250" spans="67:96" ht="13.5" x14ac:dyDescent="0.15">
      <c r="BO250" s="312">
        <f t="shared" si="88"/>
        <v>44158</v>
      </c>
      <c r="BP250" s="318" t="str">
        <f t="shared" si="81"/>
        <v>19h à 7h</v>
      </c>
      <c r="BQ250" s="313">
        <f t="shared" si="89"/>
        <v>44188</v>
      </c>
      <c r="BR250" s="318" t="str">
        <f t="shared" si="82"/>
        <v>19h à 7h</v>
      </c>
      <c r="BS250" s="313">
        <f t="shared" si="90"/>
        <v>44219</v>
      </c>
      <c r="BT250" s="318" t="str">
        <f t="shared" si="83"/>
        <v>OFF</v>
      </c>
      <c r="BU250" s="314">
        <f t="shared" si="91"/>
        <v>44250</v>
      </c>
      <c r="BV250" s="318" t="str">
        <f t="shared" si="84"/>
        <v>OFF</v>
      </c>
      <c r="BW250" s="313">
        <f t="shared" si="92"/>
        <v>44278</v>
      </c>
      <c r="BX250" s="318" t="str">
        <f t="shared" si="85"/>
        <v>OFF</v>
      </c>
      <c r="BY250" s="313">
        <f t="shared" si="93"/>
        <v>44309</v>
      </c>
      <c r="BZ250" s="318" t="str">
        <f t="shared" si="86"/>
        <v>7h à 19h</v>
      </c>
      <c r="CI250" s="176">
        <f t="shared" si="80"/>
        <v>44152</v>
      </c>
      <c r="CJ250" s="177">
        <f t="shared" si="87"/>
        <v>44152</v>
      </c>
      <c r="CK250" s="167" t="str">
        <f>IF($AC$21=$CE$25,$CF$25,IF($AC$21=$CE$26,$CF$26,IF($AC$21=$CE$27,$CF$27,IF($AC$21=$CE$28,$CF$28,""))))</f>
        <v>7h à 19h</v>
      </c>
      <c r="CL250" s="167" t="str">
        <f>IF($AC$22=$CE$25,$CF$25,IF($AC$22=$CE$26,$CF$26,IF($AC$22=$CE$27,$CF$27,IF($AC$22=$CE$28,$CF$28,""))))</f>
        <v>7h à 15h</v>
      </c>
      <c r="CM250" s="167" t="str">
        <f>IF($AC$24=$CE$25,$CF$25,IF($AC$24=$CE$26,$CF$26,IF($AC$24=$CE$27,$CF$27,IF($AC$24=$CE$28,$CF$28,""))))</f>
        <v>OFF</v>
      </c>
      <c r="CN250" s="167" t="str">
        <f>IF($AC$25=$CE$25,$CF$25,IF($AC$25=$CE$26,$CF$26,IF($AC$25=$CE$27,$CF$27,IF($AC$25=$CE$28,$CF$28,""))))</f>
        <v>OFF</v>
      </c>
      <c r="CO250" s="167" t="str">
        <f>IF($AC$27=$CE$25,$CF$25,IF($AC$27=$CE$26,$CF$26,IF($AC$27=$CE$27,$CF$27,IF($AC$27=$CE$28,$CF$28,""))))</f>
        <v>19h à 7h</v>
      </c>
      <c r="CP250" s="167" t="str">
        <f>IF($AC$28=$CE$25,$CF$25,IF($AC$28=$CE$26,$CF$26,IF($AC$28=$CE$27,$CF$27,IF($AC$28=$CE$28,$CF$28,""))))</f>
        <v>19h à 7h</v>
      </c>
      <c r="CQ250" s="167" t="str">
        <f>IF($AC$30=$CE$25,$CF$25,IF($AC$30=$CE$26,$CF$26,IF($AC$30=$CE$27,$CF$27,IF($AC$30=$CE$28,$CF$28,""))))</f>
        <v>OFF</v>
      </c>
      <c r="CR250" s="167" t="str">
        <f>IF($AC$31=$CE$25,$CF$25,IF($AC$31=$CE$26,$CF$26,IF($AC$31=$CE$27,$CF$27,IF($AC$31=$CE$28,$CF$28,""))))</f>
        <v>OFF</v>
      </c>
    </row>
    <row r="251" spans="67:96" ht="13.5" x14ac:dyDescent="0.15">
      <c r="BO251" s="312">
        <f t="shared" si="88"/>
        <v>44159</v>
      </c>
      <c r="BP251" s="318" t="str">
        <f t="shared" si="81"/>
        <v>19h à 7h</v>
      </c>
      <c r="BQ251" s="313">
        <f t="shared" si="89"/>
        <v>44189</v>
      </c>
      <c r="BR251" s="318" t="str">
        <f t="shared" si="82"/>
        <v>OFF</v>
      </c>
      <c r="BS251" s="313">
        <f t="shared" si="90"/>
        <v>44220</v>
      </c>
      <c r="BT251" s="318" t="str">
        <f t="shared" si="83"/>
        <v>OFF</v>
      </c>
      <c r="BU251" s="314">
        <f t="shared" si="91"/>
        <v>44251</v>
      </c>
      <c r="BV251" s="318" t="str">
        <f t="shared" si="84"/>
        <v>OFF</v>
      </c>
      <c r="BW251" s="313">
        <f t="shared" si="92"/>
        <v>44279</v>
      </c>
      <c r="BX251" s="318" t="str">
        <f t="shared" si="85"/>
        <v>OFF</v>
      </c>
      <c r="BY251" s="313">
        <f t="shared" si="93"/>
        <v>44310</v>
      </c>
      <c r="BZ251" s="318" t="str">
        <f t="shared" si="86"/>
        <v>7h à 19h</v>
      </c>
      <c r="CI251" s="176">
        <f t="shared" si="80"/>
        <v>44153</v>
      </c>
      <c r="CJ251" s="177">
        <f t="shared" si="87"/>
        <v>44153</v>
      </c>
      <c r="CK251" s="167" t="str">
        <f>IF($AD$21=$CE$25,$CF$25,IF($AD$21=$CE$26,$CF$26,IF($AD$21=$CE$27,$CF$27,IF($AD$21=$CE$28,$CF$28,""))))</f>
        <v>7h à 19h</v>
      </c>
      <c r="CL251" s="167" t="str">
        <f>IF($AD$22=$CE$25,$CF$25,IF($AD$22=$CE$26,$CF$26,IF($AD$22=$CE$27,$CF$27,IF($AD$22=$CE$28,$CF$28,""))))</f>
        <v>OFF</v>
      </c>
      <c r="CM251" s="167" t="str">
        <f>IF($AD$24=$CE$25,$CF$25,IF($AD$24=$CE$26,$CF$26,IF($AD$24=$CE$27,$CF$27,IF($AD$24=$CE$28,$CF$28,""))))</f>
        <v>OFF</v>
      </c>
      <c r="CN251" s="167" t="str">
        <f>IF($AD$25=$CE$25,$CF$25,IF($AD$25=$CE$26,$CF$26,IF($AD$25=$CE$27,$CF$27,IF($AD$25=$CE$28,$CF$28,""))))</f>
        <v>OFF</v>
      </c>
      <c r="CO251" s="167" t="str">
        <f>IF($AD$27=$CE$25,$CF$25,IF($AD$27=$CE$26,$CF$26,IF($AD$27=$CE$27,$CF$27,IF($AD$27=$CE$28,$CF$28,""))))</f>
        <v>19h à 7h</v>
      </c>
      <c r="CP251" s="167" t="str">
        <f>IF($AD$28=$CE$25,$CF$25,IF($AD$28=$CE$26,$CF$26,IF($AD$28=$CE$27,$CF$27,IF($AD$28=$CE$28,$CF$28,""))))</f>
        <v>19h à 7h</v>
      </c>
      <c r="CQ251" s="167" t="str">
        <f>IF($AD$30=$CE$25,$CF$25,IF($AD$30=$CE$26,$CF$26,IF($AD$30=$CE$27,$CF$27,IF($AD$30=$CE$28,$CF$28,""))))</f>
        <v>OFF</v>
      </c>
      <c r="CR251" s="167" t="str">
        <f>IF($AD$31=$CE$25,$CF$25,IF($AD$31=$CE$26,$CF$26,IF($AD$31=$CE$27,$CF$27,IF($AD$31=$CE$28,$CF$28,""))))</f>
        <v>OFF</v>
      </c>
    </row>
    <row r="252" spans="67:96" ht="13.5" x14ac:dyDescent="0.15">
      <c r="BO252" s="312">
        <f>BO251+1</f>
        <v>44160</v>
      </c>
      <c r="BP252" s="318" t="str">
        <f t="shared" si="81"/>
        <v>19h à 7h</v>
      </c>
      <c r="BQ252" s="313">
        <f t="shared" si="89"/>
        <v>44190</v>
      </c>
      <c r="BR252" s="318" t="str">
        <f t="shared" si="82"/>
        <v>OFF</v>
      </c>
      <c r="BS252" s="313">
        <f t="shared" si="90"/>
        <v>44221</v>
      </c>
      <c r="BT252" s="318" t="str">
        <f t="shared" si="83"/>
        <v>OFF</v>
      </c>
      <c r="BU252" s="314">
        <f t="shared" si="91"/>
        <v>44252</v>
      </c>
      <c r="BV252" s="318" t="str">
        <f t="shared" si="84"/>
        <v>7h à 19h</v>
      </c>
      <c r="BW252" s="313">
        <f t="shared" si="92"/>
        <v>44280</v>
      </c>
      <c r="BX252" s="318" t="str">
        <f t="shared" si="85"/>
        <v>7h à 19h</v>
      </c>
      <c r="BY252" s="313">
        <f t="shared" si="93"/>
        <v>44311</v>
      </c>
      <c r="BZ252" s="318" t="str">
        <f t="shared" si="86"/>
        <v>7h à 19h</v>
      </c>
      <c r="CI252" s="176">
        <f t="shared" si="80"/>
        <v>44154</v>
      </c>
      <c r="CJ252" s="177">
        <f t="shared" si="87"/>
        <v>44154</v>
      </c>
      <c r="CK252" s="167" t="str">
        <f>IF($AE$21=$CE$25,$CF$25,IF($AE$21=$CE$26,$CF$26,IF($AE$21=$CE$27,$CF$27,IF($AE$21=$CE$28,$CF$28,""))))</f>
        <v>OFF</v>
      </c>
      <c r="CL252" s="167" t="str">
        <f>IF($AE$22=$CE$25,$CF$25,IF($AE$22=$CE$26,$CF$26,IF($AE$22=$CE$27,$CF$27,IF($AE$22=$CE$28,$CF$28,""))))</f>
        <v>OFF</v>
      </c>
      <c r="CM252" s="167" t="str">
        <f>IF($AE$24=$CE$25,$CF$25,IF($AE$24=$CE$26,$CF$26,IF($AE$24=$CE$27,$CF$27,IF($AE$24=$CE$28,$CF$28,""))))</f>
        <v>19h à 7h</v>
      </c>
      <c r="CN252" s="167" t="str">
        <f>IF($AE$25=$CE$25,$CF$25,IF($AE$25=$CE$26,$CF$26,IF($AE$25=$CE$27,$CF$27,IF($AE$25=$CE$28,$CF$28,""))))</f>
        <v>19h à 7h</v>
      </c>
      <c r="CO252" s="167" t="str">
        <f>IF($AE$27=$CE$25,$CF$25,IF($AE$27=$CE$26,$CF$26,IF($AE$27=$CE$27,$CF$27,IF($AE$27=$CE$28,$CF$28,""))))</f>
        <v>OFF</v>
      </c>
      <c r="CP252" s="167" t="str">
        <f>IF($AE$28=$CE$25,$CF$25,IF($AE$28=$CE$26,$CF$26,IF($AE$28=$CE$27,$CF$27,IF($AE$28=$CE$28,$CF$28,""))))</f>
        <v>OFF</v>
      </c>
      <c r="CQ252" s="167" t="str">
        <f>IF($AE$30=$CE$25,$CF$25,IF($AE$30=$CE$26,$CF$26,IF($AE$30=$CE$27,$CF$27,IF($AE$30=$CE$28,$CF$28,""))))</f>
        <v>7h à 19h</v>
      </c>
      <c r="CR252" s="167" t="str">
        <f>IF($AE$31=$CE$25,$CF$25,IF($AE$31=$CE$26,$CF$26,IF($AE$31=$CE$27,$CF$27,IF($AE$31=$CE$28,$CF$28,""))))</f>
        <v>7h à 19h</v>
      </c>
    </row>
    <row r="253" spans="67:96" ht="13.5" x14ac:dyDescent="0.15">
      <c r="BO253" s="312">
        <f t="shared" si="88"/>
        <v>44161</v>
      </c>
      <c r="BP253" s="318" t="str">
        <f t="shared" si="81"/>
        <v>OFF</v>
      </c>
      <c r="BQ253" s="313">
        <f t="shared" si="89"/>
        <v>44191</v>
      </c>
      <c r="BR253" s="318" t="str">
        <f t="shared" si="82"/>
        <v>OFF</v>
      </c>
      <c r="BS253" s="313">
        <f t="shared" si="90"/>
        <v>44222</v>
      </c>
      <c r="BT253" s="318" t="str">
        <f t="shared" si="83"/>
        <v>OFF</v>
      </c>
      <c r="BU253" s="314">
        <f t="shared" si="91"/>
        <v>44253</v>
      </c>
      <c r="BV253" s="318" t="str">
        <f t="shared" si="84"/>
        <v>7h à 19h</v>
      </c>
      <c r="BW253" s="313">
        <f t="shared" si="92"/>
        <v>44281</v>
      </c>
      <c r="BX253" s="318" t="str">
        <f t="shared" si="85"/>
        <v>7h à 19h</v>
      </c>
      <c r="BY253" s="313">
        <f t="shared" si="93"/>
        <v>44312</v>
      </c>
      <c r="BZ253" s="318" t="str">
        <f t="shared" si="86"/>
        <v>7h à 19h</v>
      </c>
      <c r="CI253" s="176">
        <f t="shared" si="80"/>
        <v>44155</v>
      </c>
      <c r="CJ253" s="177">
        <f t="shared" si="87"/>
        <v>44155</v>
      </c>
      <c r="CK253" s="167" t="str">
        <f>IF($AF$21=$CE$25,$CF$25,IF($AF$21=$CE$26,$CF$26,IF($AF$21=$CE$27,$CF$27,IF($AF$21=$CE$28,$CF$28,""))))</f>
        <v>OFF</v>
      </c>
      <c r="CL253" s="167" t="str">
        <f>IF($AF$22=$CE$25,$CF$25,IF($AF$22=$CE$26,$CF$26,IF($AF$22=$CE$27,$CF$27,IF($AF$22=$CE$28,$CF$28,""))))</f>
        <v>OFF</v>
      </c>
      <c r="CM253" s="167" t="str">
        <f>IF($AF$24=$CE$25,$CF$25,IF($AF$24=$CE$26,$CF$26,IF($AF$24=$CE$27,$CF$27,IF($AF$24=$CE$28,$CF$28,""))))</f>
        <v>19h à 7h</v>
      </c>
      <c r="CN253" s="167" t="str">
        <f>IF($AF$25=$CE$25,$CF$25,IF($AF$25=$CE$26,$CF$26,IF($AF$25=$CE$27,$CF$27,IF($AF$25=$CE$28,$CF$28,""))))</f>
        <v>19h à 7h</v>
      </c>
      <c r="CO253" s="167" t="str">
        <f>IF($AF$27=$CE$25,$CF$25,IF($AF$27=$CE$26,$CF$26,IF($AF$27=$CE$27,$CF$27,IF($AF$27=$CE$28,$CF$28,""))))</f>
        <v>OFF</v>
      </c>
      <c r="CP253" s="167" t="str">
        <f>IF($AF$28=$CE$25,$CF$25,IF($AF$28=$CE$26,$CF$26,IF($AF$28=$CE$27,$CF$27,IF($AF$28=$CE$28,$CF$28,""))))</f>
        <v>OFF</v>
      </c>
      <c r="CQ253" s="167" t="str">
        <f>IF($AF$30=$CE$25,$CF$25,IF($AF$30=$CE$26,$CF$26,IF($AF$3=$CE$27,$CF$27,IF($AF$30=$CE$28,$CF$28,""))))</f>
        <v>7h à 19h</v>
      </c>
      <c r="CR253" s="167" t="str">
        <f>IF($AF$31=$CE$25,$CF$25,IF($AF$31=$CE$26,$CF$26,IF($AF$31=$CE$27,$CF$27,IF($AF$31=$CE$28,$CF$28,""))))</f>
        <v>7h à 19h</v>
      </c>
    </row>
    <row r="254" spans="67:96" ht="13.5" x14ac:dyDescent="0.15">
      <c r="BO254" s="312">
        <f t="shared" si="88"/>
        <v>44162</v>
      </c>
      <c r="BP254" s="318" t="str">
        <f t="shared" si="81"/>
        <v>OFF</v>
      </c>
      <c r="BQ254" s="313">
        <f t="shared" si="89"/>
        <v>44192</v>
      </c>
      <c r="BR254" s="318" t="str">
        <f t="shared" si="82"/>
        <v>OFF</v>
      </c>
      <c r="BS254" s="313">
        <f t="shared" si="90"/>
        <v>44223</v>
      </c>
      <c r="BT254" s="318" t="str">
        <f t="shared" si="83"/>
        <v>OFF</v>
      </c>
      <c r="BU254" s="314">
        <f t="shared" si="91"/>
        <v>44254</v>
      </c>
      <c r="BV254" s="318" t="str">
        <f t="shared" si="84"/>
        <v>7h à 19h</v>
      </c>
      <c r="BW254" s="313">
        <f t="shared" si="92"/>
        <v>44282</v>
      </c>
      <c r="BX254" s="318" t="str">
        <f t="shared" si="85"/>
        <v>7h à 19h</v>
      </c>
      <c r="BY254" s="313">
        <f t="shared" si="93"/>
        <v>44313</v>
      </c>
      <c r="BZ254" s="318" t="str">
        <f t="shared" si="86"/>
        <v>7h à 19h</v>
      </c>
      <c r="CI254" s="176">
        <f t="shared" si="80"/>
        <v>44156</v>
      </c>
      <c r="CJ254" s="177">
        <f t="shared" si="87"/>
        <v>44156</v>
      </c>
      <c r="CK254" s="167" t="str">
        <f>IF($AG$21=$CE$25,$CF$25,IF($AG$21=$CE$26,$CF$26,IF($AG$21=$CE$27,$CF$27,IF($AG$21=$CE$28,$CF$28,""))))</f>
        <v>OFF</v>
      </c>
      <c r="CL254" s="167" t="str">
        <f>IF($AG$22=$CE$25,$CF$25,IF($AG$22=$CE$26,$CF$26,IF($AG$22=$CE$27,$CF$27,IF($AG$22=$CE$28,$CF$28,""))))</f>
        <v>OFF</v>
      </c>
      <c r="CM254" s="167" t="str">
        <f>IF($AG$24=$CE$25,$CF$25,IF($AG$24=$CE$26,$CF$26,IF($AG$24=$CE$27,$CF$27,IF($AG$24=$CE$28,$CF$28,""))))</f>
        <v>19h à 7h</v>
      </c>
      <c r="CN254" s="167" t="str">
        <f>IF($AG$25=$CE$25,$CF$25,IF($AG$25=$CE$26,$CF$26,IF($AG$25=$CE$27,$CF$27,IF($AG$25=$CE$28,$CF$28,""))))</f>
        <v>19h à 7h</v>
      </c>
      <c r="CO254" s="167" t="str">
        <f>IF($AG$27=$CE$25,$CF$25,IF($AG$27=$CE$26,$CF$26,IF($AG$27=$CE$27,$CF$27,IF($AG$27=$CE$28,$CF$28,""))))</f>
        <v>OFF</v>
      </c>
      <c r="CP254" s="167" t="str">
        <f>IF($AG$28=$CE$25,$CF$25,IF($AG$28=$CE$26,$CF$26,IF($AG$28=$CE$27,$CF$27,IF($AG$28=$CE$28,$CF$28,""))))</f>
        <v>OFF</v>
      </c>
      <c r="CQ254" s="167" t="str">
        <f>IF($AG$30=$CE$25,$CF$25,IF($AG$30=$CE$26,$CF$26,IF($AG$30=$CE$27,$CF$27,IF($AG$30=$CE$28,$CF$28,""))))</f>
        <v>7h à 19h</v>
      </c>
      <c r="CR254" s="167" t="str">
        <f>IF($AG$31=$CE$25,$CF$25,IF($AG$31=$CE$26,$CF$26,IF($AG$31=$CE$27,$CF$27,IF($AG$31=$CE$28,$CF$28,""))))</f>
        <v>7h à 19h</v>
      </c>
    </row>
    <row r="255" spans="67:96" ht="13.5" x14ac:dyDescent="0.15">
      <c r="BO255" s="312">
        <f>BO254+1</f>
        <v>44163</v>
      </c>
      <c r="BP255" s="318" t="str">
        <f t="shared" si="81"/>
        <v>OFF</v>
      </c>
      <c r="BQ255" s="313">
        <f t="shared" si="89"/>
        <v>44193</v>
      </c>
      <c r="BR255" s="318" t="str">
        <f t="shared" si="82"/>
        <v>OFF</v>
      </c>
      <c r="BS255" s="313">
        <f t="shared" si="90"/>
        <v>44224</v>
      </c>
      <c r="BT255" s="318" t="str">
        <f t="shared" si="83"/>
        <v>7h à 19h</v>
      </c>
      <c r="BU255" s="314">
        <f t="shared" si="91"/>
        <v>44255</v>
      </c>
      <c r="BV255" s="318" t="str">
        <f t="shared" si="84"/>
        <v>7h à 19h</v>
      </c>
      <c r="BW255" s="313">
        <f t="shared" si="92"/>
        <v>44283</v>
      </c>
      <c r="BX255" s="318" t="str">
        <f t="shared" si="85"/>
        <v>7h à 19h</v>
      </c>
      <c r="BY255" s="313">
        <f t="shared" si="93"/>
        <v>44314</v>
      </c>
      <c r="BZ255" s="318" t="str">
        <f t="shared" si="86"/>
        <v>7h à 19h</v>
      </c>
      <c r="CI255" s="176">
        <f t="shared" si="80"/>
        <v>44157</v>
      </c>
      <c r="CJ255" s="177">
        <f t="shared" si="87"/>
        <v>44157</v>
      </c>
      <c r="CK255" s="167" t="str">
        <f>IF($AH$21=$CE$25,$CF$25,IF($AH$21=$CE$26,$CF$26,IF($AH$21=$CE$27,$CF$27,IF($AH$21=$CE$28,$CF$28,""))))</f>
        <v>OFF</v>
      </c>
      <c r="CL255" s="167" t="str">
        <f>IF($AH$22=$CE$25,$CF$25,IF($AH$22=$CE$26,$CF$26,IF($AH$22=$CE$27,$CF$27,IF($AH$22=$CE$28,$CF$28,""))))</f>
        <v>OFF</v>
      </c>
      <c r="CM255" s="167" t="str">
        <f>IF($AH$24=$CE$25,$CF$25,IF($AH$24=$CE$26,$CF$26,IF($AH$24=$CE$27,$CF$27,IF($AH$24=$CE$28,$CF$28,""))))</f>
        <v>19h à 7h</v>
      </c>
      <c r="CN255" s="167" t="str">
        <f>IF($AH$25=$CE$25,$CF$25,IF($AH$25=$CE$26,$CF$26,IF($AH$25=$CE$27,$CF$27,IF($AH$25=$CE$28,$CF$28,""))))</f>
        <v>19h à 7h</v>
      </c>
      <c r="CO255" s="167" t="str">
        <f>IF($AH$27=$CE$25,$CF$25,IF($AH$27=$CE$26,$CF$26,IF($AH$27=$CE$27,$CF$27,IF($AH$27=$CE$28,$CF$28,""))))</f>
        <v>OFF</v>
      </c>
      <c r="CP255" s="167" t="str">
        <f>IF($AH$28=$CE$25,$CF$25,IF($AH$28=$CE$26,$CF$26,IF($AH$28=$CE$27,$CF$27,IF($AH$28=$CE$28,$CF$28,""))))</f>
        <v>OFF</v>
      </c>
      <c r="CQ255" s="167" t="str">
        <f>IF($AH$30=$CE$25,$CF$25,IF($AH$30=$CE$26,$CF$26,IF($AH$30=$CE$27,$CF$27,IF($AH$30=$CE$28,$CF$28,""))))</f>
        <v>7h à 19h</v>
      </c>
      <c r="CR255" s="167" t="str">
        <f>IF($AH$31=$CE$25,$CF$25,IF($AH$31=$CE$26,$CF$26,IF($AH$31=$CE$27,$CF$27,IF($AH$31=$CE$28,$CF$28,""))))</f>
        <v>7h à 19h</v>
      </c>
    </row>
    <row r="256" spans="67:96" ht="13.5" x14ac:dyDescent="0.15">
      <c r="BO256" s="315">
        <f>IF(MONTH(BO255)=MONTH(BO255+1),BO255+1,"")</f>
        <v>44164</v>
      </c>
      <c r="BP256" s="318" t="str">
        <f t="shared" si="81"/>
        <v>OFF</v>
      </c>
      <c r="BQ256" s="316">
        <f>IF(MONTH(BQ255)=MONTH(BQ255+1),BQ255+1,"")</f>
        <v>44194</v>
      </c>
      <c r="BR256" s="318" t="str">
        <f t="shared" si="82"/>
        <v>OFF</v>
      </c>
      <c r="BS256" s="316">
        <f>IF(MONTH(BS255)=MONTH(BS255+1),BS255+1,"")</f>
        <v>44225</v>
      </c>
      <c r="BT256" s="318" t="str">
        <f t="shared" si="83"/>
        <v>7h à 19h</v>
      </c>
      <c r="BU256" s="316" t="str">
        <f>IF(MONTH(BU255)=MONTH(BU255+1),BU255+1,"")</f>
        <v/>
      </c>
      <c r="BV256" s="318" t="str">
        <f t="shared" si="84"/>
        <v/>
      </c>
      <c r="BW256" s="316">
        <f>IF(MONTH(BW255)=MONTH(BW255+1),BW255+1,"")</f>
        <v>44284</v>
      </c>
      <c r="BX256" s="318" t="str">
        <f t="shared" si="85"/>
        <v>7h à 19h</v>
      </c>
      <c r="BY256" s="316">
        <f>IF(MONTH(BY255)=MONTH(BY255+1),BY255+1,"")</f>
        <v>44315</v>
      </c>
      <c r="BZ256" s="318" t="str">
        <f t="shared" si="86"/>
        <v>OFF</v>
      </c>
      <c r="CI256" s="176">
        <f t="shared" si="80"/>
        <v>44158</v>
      </c>
      <c r="CJ256" s="177">
        <f t="shared" si="87"/>
        <v>44158</v>
      </c>
      <c r="CK256" s="167" t="str">
        <f>IF($AI$21=$CE$25,$CF$25,IF($AI$21=$CE$26,$CF$26,IF($AI$21=$CE$27,$CF$27,IF($AI$21=$CE$28,$CF$28,""))))</f>
        <v>OFF</v>
      </c>
      <c r="CL256" s="167" t="str">
        <f>IF($AI$22=$CE$25,$CF$25,IF($AI$22=$CE$26,$CF$26,IF($AI$22=$CE$27,$CF$27,IF($AI$22=$CE$28,$CF$28,""))))</f>
        <v>OFF</v>
      </c>
      <c r="CM256" s="167" t="str">
        <f>IF($AI$24=$CE$25,$CF$25,IF($AI$24=$CE$26,$CF$26,IF($AI$24=$CE$27,$CF$27,IF($AI$24=$CE$28,$CF$28,""))))</f>
        <v>19h à 7h</v>
      </c>
      <c r="CN256" s="167" t="str">
        <f>IF($AI$25=$CE$25,$CF$25,IF($AI$25=$CE$26,$CF$26,IF($AI$25=$CE$27,$CF$27,IF($AI$25=$CE$28,$CF$28,""))))</f>
        <v>19h à 7h</v>
      </c>
      <c r="CO256" s="167" t="str">
        <f>IF($AI$27=$CE$25,$CF$25,IF($AI$27=$CE$26,$CF$26,IF($AI$27=$CE$27,$CF$27,IF($AI$27=$CE$28,$CF$28,""))))</f>
        <v>OFF</v>
      </c>
      <c r="CP256" s="167" t="str">
        <f>IF($AI$28=$CE$25,$CF$25,IF($AI$28=$CE$26,$CF$26,IF($AI$28=$CE$27,$CF$27,IF($AI$28=$CE$28,$CF$28,""))))</f>
        <v>OFF</v>
      </c>
      <c r="CQ256" s="167" t="str">
        <f>IF($AI$30=$CE$25,$CF$25,IF($AI$30=$CE$26,$CF$26,IF($AI$30=$CE$27,$CF$27,IF($AI$30=$CE$28,$CF$28,""))))</f>
        <v>7h à 19h</v>
      </c>
      <c r="CR256" s="167" t="str">
        <f>IF($AI$31=$CE$25,$CF$25,IF($AI$31=$CE$26,$CF$26,IF($AI$31=$CE$27,$CF$27,IF($AI$31=$CE$28,$CF$28,""))))</f>
        <v>7h à 19h</v>
      </c>
    </row>
    <row r="257" spans="67:96" ht="13.5" x14ac:dyDescent="0.15">
      <c r="BO257" s="315">
        <f>IF(MONTH(BO255)=MONTH(BO255+2),BO255+2,"")</f>
        <v>44165</v>
      </c>
      <c r="BP257" s="318" t="str">
        <f t="shared" si="81"/>
        <v>OFF</v>
      </c>
      <c r="BQ257" s="316">
        <f>IF(MONTH(BQ255)=MONTH(BQ255+2),BQ255+2,"")</f>
        <v>44195</v>
      </c>
      <c r="BR257" s="318" t="str">
        <f t="shared" si="82"/>
        <v>OFF</v>
      </c>
      <c r="BS257" s="316">
        <f>IF(MONTH(BS255)=MONTH(BS255+2),BS255+2,"")</f>
        <v>44226</v>
      </c>
      <c r="BT257" s="318" t="str">
        <f t="shared" si="83"/>
        <v>7h à 19h</v>
      </c>
      <c r="BU257" s="316" t="str">
        <f>IF(MONTH(BU255)=MONTH(BU255+2),BU255+2,"")</f>
        <v/>
      </c>
      <c r="BV257" s="318" t="str">
        <f t="shared" si="84"/>
        <v/>
      </c>
      <c r="BW257" s="316">
        <f>IF(MONTH(BW255)=MONTH(BW255+2),BW255+2,"")</f>
        <v>44285</v>
      </c>
      <c r="BX257" s="318" t="str">
        <f t="shared" si="85"/>
        <v>7h à 15h</v>
      </c>
      <c r="BY257" s="316">
        <f>IF(MONTH(BY255)=MONTH(BY255+2),BY255+2,"")</f>
        <v>44316</v>
      </c>
      <c r="BZ257" s="318" t="str">
        <f t="shared" si="86"/>
        <v>OFF</v>
      </c>
      <c r="CI257" s="176">
        <f t="shared" si="80"/>
        <v>44159</v>
      </c>
      <c r="CJ257" s="177">
        <f t="shared" si="87"/>
        <v>44159</v>
      </c>
      <c r="CK257" s="167" t="str">
        <f>IF($AJ$21=$CE$25,$CF$25,IF($AJ$21=$CE$26,$CF$26,IF($AJ$21=$CE$27,$CF$27,IF($AJ$21=$CE$28,$CF$28,""))))</f>
        <v>OFF</v>
      </c>
      <c r="CL257" s="167" t="str">
        <f>IF($AJ$22=$CE$25,$CF$25,IF($AJ$22=$CE$26,$CF$26,IF($AJ$22=$CE$27,$CF$27,IF($AJ$22=$CE$28,$CF$28,""))))</f>
        <v>OFF</v>
      </c>
      <c r="CM257" s="167" t="str">
        <f>IF($AJ$24=$CE$25,$CF$25,IF($AJ$24=$CE$26,$CF$26,IF($AJ$24=$CE$27,$CF$27,IF($AJ$24=$CE$28,$CF$28,""))))</f>
        <v>19h à 7h</v>
      </c>
      <c r="CN257" s="167" t="str">
        <f>IF($AJ$25=$CE$25,$CF$25,IF($AJ$25=$CE$26,$CF$26,IF($AJ$25=$CE$27,$CF$27,IF($AJ$25=$CE$28,$CF$28,""))))</f>
        <v>19h à 7h</v>
      </c>
      <c r="CO257" s="167" t="str">
        <f>IF($AJ$27=$CE$25,$CF$25,IF($AJ$27=$CE$26,$CF$26,IF($AJ$27=$CE$27,$CF$27,IF($AJ$27=$CE$28,$CF$28,""))))</f>
        <v>OFF</v>
      </c>
      <c r="CP257" s="167" t="str">
        <f>IF($AJ$28=$CE$25,$CF$25,IF($AJ$28=$CE$26,$CF$26,IF($AJ$28=$CE$27,$CF$27,IF($AJ$28=$CE$28,$CF$28,""))))</f>
        <v>OFF</v>
      </c>
      <c r="CQ257" s="167" t="str">
        <f>IF($AJ$30=$CE$25,$CF$25,IF($AJ$30=$CE$26,$CF$26,IF($AJ$30=$CE$27,$CF$27,IF($AJ$30=$CE$28,$CF$28,""))))</f>
        <v>7h à 15h</v>
      </c>
      <c r="CR257" s="167" t="str">
        <f>IF($AJ$31=$CE$25,$CF$25,IF($AJ$31=$CE$26,$CF$26,IF($AJ$31=$CE$27,$CF$27,IF($AJ$31=$CE$28,$CF$28,""))))</f>
        <v>7h à 19h</v>
      </c>
    </row>
    <row r="258" spans="67:96" ht="13.5" x14ac:dyDescent="0.15">
      <c r="BO258" s="317" t="str">
        <f>IF(MONTH(BO255)=MONTH(BO255+3),BO255+3,"")</f>
        <v/>
      </c>
      <c r="BP258" s="318" t="str">
        <f t="shared" si="81"/>
        <v/>
      </c>
      <c r="BQ258" s="268">
        <f>IF(MONTH(BQ255)=MONTH(BQ255+3),BQ255+3,"")</f>
        <v>44196</v>
      </c>
      <c r="BR258" s="318" t="str">
        <f t="shared" si="82"/>
        <v>7h à 19h</v>
      </c>
      <c r="BS258" s="268">
        <f>IF(MONTH(BS255)=MONTH(BS255+3),BS255+3,"")</f>
        <v>44227</v>
      </c>
      <c r="BT258" s="318" t="str">
        <f t="shared" si="83"/>
        <v>7h à 19h</v>
      </c>
      <c r="BU258" s="268" t="str">
        <f>IF(MONTH(BU255)=MONTH(BU255+3),BU255+3,"")</f>
        <v/>
      </c>
      <c r="BV258" s="318" t="str">
        <f t="shared" si="84"/>
        <v/>
      </c>
      <c r="BW258" s="268">
        <f>IF(MONTH(BW255)=MONTH(BW255+3),BW255+3,"")</f>
        <v>44286</v>
      </c>
      <c r="BX258" s="318" t="str">
        <f t="shared" si="85"/>
        <v>OFF</v>
      </c>
      <c r="BY258" s="268" t="str">
        <f>IF(MONTH(BY255)=MONTH(BY255+3),BY255+3,"")</f>
        <v/>
      </c>
      <c r="BZ258" s="318" t="str">
        <f t="shared" si="86"/>
        <v/>
      </c>
      <c r="CI258" s="176">
        <f t="shared" si="80"/>
        <v>44160</v>
      </c>
      <c r="CJ258" s="177">
        <f t="shared" si="87"/>
        <v>44160</v>
      </c>
      <c r="CK258" s="167" t="str">
        <f>IF($AK$21=$CE$25,$CF$25,IF($AK$21=$CE$26,$CF$26,IF($AK$21=$CE$27,$CF$27,IF($AK$21=$CE$28,$CF$28,""))))</f>
        <v>OFF</v>
      </c>
      <c r="CL258" s="167" t="str">
        <f>IF($AK$22=$CE$25,$CF$25,IF($AK$22=$CE$26,$CF$26,IF($AK$22=$CE$27,$CF$27,IF($AK$22=$CE$28,$CF$28,""))))</f>
        <v>OFF</v>
      </c>
      <c r="CM258" s="167" t="str">
        <f>IF($AK$24=$CE$25,$CF$25,IF($AK$24=$CE$26,$CF$26,IF($AK$24=$CE$27,$CF$27,IF($AK$24=$CE$28,$CF$28,""))))</f>
        <v>19h à 7h</v>
      </c>
      <c r="CN258" s="167" t="str">
        <f>IF($AK$25=$CE$25,$CF$25,IF($AK$25=$CE$26,$CF$26,IF($AK$25=$CE$27,$CF$27,IF($AK$25=$CE$28,$CF$28,""))))</f>
        <v>19h à 7h</v>
      </c>
      <c r="CO258" s="167" t="str">
        <f>IF($AK$27=$CE$25,$CF$25,IF($AK$27=$CE$26,$CF$26,IF($AK$27=$CE$27,$CF$27,IF($AK$27=$CE$28,$CF$28,""))))</f>
        <v>OFF</v>
      </c>
      <c r="CP258" s="167" t="str">
        <f>IF($AK$28=$CE$25,$CF$25,IF($AK$28=$CE$26,$CF$26,IF($AK$28=$CE$27,$CF$27,IF($AK$28=$CE$28,$CF$28,""))))</f>
        <v>OFF</v>
      </c>
      <c r="CQ258" s="167" t="str">
        <f>IF($AK$30=$CE$25,$CF$25,IF($AK$30=$CE$26,$CF$26,IF($AK$30=$CE$27,$CF$27,IF($AK$30=$CE$28,$CF$28,""))))</f>
        <v>OFF</v>
      </c>
      <c r="CR258" s="167" t="str">
        <f>IF($AK$31=$CE$25,$CF$25,IF($AK$31=$CE$26,$CF$26,IF($AK$31=$CE$27,$CF$27,IF($AK$31=$CE$28,$CF$28,""))))</f>
        <v>7h à 19h</v>
      </c>
    </row>
    <row r="259" spans="67:96" ht="12.75" x14ac:dyDescent="0.15"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9"/>
      <c r="CI259" s="176">
        <f t="shared" si="80"/>
        <v>44161</v>
      </c>
      <c r="CJ259" s="177">
        <f t="shared" si="87"/>
        <v>44161</v>
      </c>
      <c r="CK259" s="167" t="str">
        <f>IF($AL$21=$CE$25,$CF$25,IF($AL$21=$CE$26,$CF$26,IF($AL$21=$CE$27,$CF$27,IF($AL$21=$CE$28,$CF$28,""))))</f>
        <v>19h à 7h</v>
      </c>
      <c r="CL259" s="167" t="str">
        <f>IF($AL$22=$CE$25,$CF$25,IF($AL$22=$CE$26,$CF$26,IF($AL$22=$CE$27,$CF$27,IF($AL$22=$CE$28,$CF$28,""))))</f>
        <v>19h à 7h</v>
      </c>
      <c r="CM259" s="167" t="str">
        <f>IF($AL$24=$CE$25,$CF$25,IF($AL$24=$CE$26,$CF$26,IF($AL$24=$CE$27,$CF$27,IF($AL$24=$CE$28,$CF$28,""))))</f>
        <v>OFF</v>
      </c>
      <c r="CN259" s="167" t="str">
        <f>IF($AL$25=$CE$25,$CF$25,IF($AL$25=$CE$26,$CF$26,IF($AL$25=$CE$27,$CF$27,IF($AL$25=$CE$28,$CF$28,""))))</f>
        <v>OFF</v>
      </c>
      <c r="CO259" s="167" t="str">
        <f>IF($AL$27=$CE$25,$CF$25,IF($AL$27=$CE$26,$CF$26,IF($AL$27=$CE$27,$CF$27,IF($AL$27=$CE$28,$CF$28,""))))</f>
        <v>7h à 19h</v>
      </c>
      <c r="CP259" s="167" t="str">
        <f>IF($AL$28=$CE$25,$CF$25,IF($AL$28=$CE$26,$CF$26,IF($AL$28=$CE$27,$CF$27,IF($AL$28=$CE$28,$CF$28,""))))</f>
        <v>7h à 19h</v>
      </c>
      <c r="CQ259" s="167" t="str">
        <f>IF($AL$30=$CE$25,$CF$25,IF($AL$30=$CE$26,$CF$26,IF($AL$30=$CE$27,$CF$27,IF($AL$30=$CE$28,$CF$28,""))))</f>
        <v>OFF</v>
      </c>
      <c r="CR259" s="167" t="str">
        <f>IF($AL$31=$CE$25,$CF$25,IF($AL$31=$CE$26,$CF$26,IF($AL$31=$CE$27,$CF$27,IF($AL$31=$CE$28,$CF$28,""))))</f>
        <v>OFF</v>
      </c>
    </row>
    <row r="260" spans="67:96" ht="12.75" x14ac:dyDescent="0.15"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9"/>
      <c r="CI260" s="176">
        <f t="shared" si="80"/>
        <v>44162</v>
      </c>
      <c r="CJ260" s="177">
        <f t="shared" si="87"/>
        <v>44162</v>
      </c>
      <c r="CK260" s="167" t="str">
        <f>IF($AM$21=$CE$25,$CF$25,IF($AM$21=$CE$26,$CF$26,IF($AM$21=$CE$27,$CF$27,IF($AM$21=$CE$28,$CF$28,""))))</f>
        <v>19h à 7h</v>
      </c>
      <c r="CL260" s="167" t="str">
        <f>IF($AM$22=$CE$25,$CF$25,IF($AM$22=$CE$26,$CF$26,IF($AM$22=$CE$27,$CF$27,IF($AM$22=$CE$28,$CF$28,""))))</f>
        <v>19h à 7h</v>
      </c>
      <c r="CM260" s="167" t="str">
        <f>IF($AM$24=$CE$25,$CF$25,IF($AM$24=$CE$26,$CF$26,IF($AM$24=$CE$27,$CF$27,IF($AM$24=$CE$28,$CF$28,""))))</f>
        <v>OFF</v>
      </c>
      <c r="CN260" s="167" t="str">
        <f>IF($AM$25=$CE$25,$CF$25,IF($AM$25=$CE$26,$CF$26,IF($AM$25=$CE$27,$CF$27,IF($AM$25=$CE$28,$CF$28,""))))</f>
        <v>OFF</v>
      </c>
      <c r="CO260" s="167" t="str">
        <f>IF($AM$27=$CE$25,$CF$25,IF($AM$27=$CE$26,$CF$26,IF($AM$27=$CE$27,$CF$27,IF($AM$27=$CE$28,$CF$28,""))))</f>
        <v>7h à 19h</v>
      </c>
      <c r="CP260" s="167" t="str">
        <f>IF($AM$28=$CE$25,$CF$25,IF($AM$28=$CE$26,$CF$26,IF($AM$28=$CE$27,$CF$27,IF($AM$28=$CE$28,$CF$28,""))))</f>
        <v>7h à 19h</v>
      </c>
      <c r="CQ260" s="167" t="str">
        <f>IF($AM$30=$CE$25,$CF$25,IF($AM$30=$CE$26,$CF$26,IF($AM$30=$CE$27,$CF$27,IF($AM$30=$CE$28,$CF$28,""))))</f>
        <v>OFF</v>
      </c>
      <c r="CR260" s="167" t="str">
        <f>IF($AM$31=$CE$25,$CF$25,IF($AM$31=$CE$26,$CF$26,IF($AM$31=$CE$27,$CF$27,IF($AM$31=$CE$28,$CF$28,""))))</f>
        <v>OFF</v>
      </c>
    </row>
    <row r="261" spans="67:96" ht="12.75" x14ac:dyDescent="0.15"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9"/>
      <c r="CI261" s="176">
        <f t="shared" ref="CI261:CI324" si="94">CI260+1</f>
        <v>44163</v>
      </c>
      <c r="CJ261" s="177">
        <f t="shared" si="87"/>
        <v>44163</v>
      </c>
      <c r="CK261" s="167" t="str">
        <f>IF($AN$21=$CE$25,$CF$25,IF($AN$21=$CE$26,$CF$26,IF($AN$21=$CE$27,$CF$27,IF($AN$21=$CE$28,$CF$28,""))))</f>
        <v>19h à 7h</v>
      </c>
      <c r="CL261" s="167" t="str">
        <f>IF($AN$22=$CE$25,$CF$25,IF($AN$22=$CE$26,$CF$26,IF($AN$22=$CE$27,$CF$27,IF($AN$22=$CE$28,$CF$28,""))))</f>
        <v>19h à 7h</v>
      </c>
      <c r="CM261" s="167" t="str">
        <f>IF($AN$24=$CE$25,$CF$25,IF($AN$24=$CE$26,$CF$26,IF($AN$24=$CE$27,$CF$27,IF($AN$24=$CE$28,$CF$28,""))))</f>
        <v>OFF</v>
      </c>
      <c r="CN261" s="167" t="str">
        <f>IF($AN$25=$CE$25,$CF$25,IF($AN$25=$CE$26,$CF$26,IF($AN$25=$CE$27,$CF$27,IF($AN$25=$CE$28,$CF$28,""))))</f>
        <v>OFF</v>
      </c>
      <c r="CO261" s="167" t="str">
        <f>IF($AN$27=$CE$25,$CF$25,IF($AN$27=$CE$26,$CF$26,IF($AN$27=$CE$27,$CF$27,IF($AN$27=$CE$28,$CF$28,""))))</f>
        <v>7h à 19h</v>
      </c>
      <c r="CP261" s="167" t="str">
        <f>IF($AN$28=$CE$25,$CF$25,IF($AN$28=$CE$26,$CF$26,IF($AN$28=$CE$27,$CF$27,IF($AN$28=$CE$28,$CF$28,""))))</f>
        <v>7h à 19h</v>
      </c>
      <c r="CQ261" s="167" t="str">
        <f>IF($AN$30=$CE$25,$CF$25,IF($AN$30=$CE$26,$CF$26,IF($AN$30=$CE$27,$CF$27,IF($AN$30=$CE$28,$CF$28,""))))</f>
        <v>OFF</v>
      </c>
      <c r="CR261" s="167" t="str">
        <f>IF($AN$31=$CE$25,$CF$25,IF($AN$31=$CE$26,$CF$26,IF($AN$31=$CE$27,$CF$27,IF($AN$31=$CE$28,$CF$28,""))))</f>
        <v>OFF</v>
      </c>
    </row>
    <row r="262" spans="67:96" ht="12.75" x14ac:dyDescent="0.15"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9"/>
      <c r="CI262" s="176">
        <f t="shared" si="94"/>
        <v>44164</v>
      </c>
      <c r="CJ262" s="177">
        <f t="shared" si="87"/>
        <v>44164</v>
      </c>
      <c r="CK262" s="167" t="str">
        <f>IF($AO$21=$CE$25,$CF$25,IF($AO$21=$CE$26,$CF$26,IF($AO$21=$CE$27,$CF$27,IF($AO$21=$CE$28,$CF$28,""))))</f>
        <v>19h à 7h</v>
      </c>
      <c r="CL262" s="167" t="str">
        <f>IF($AO$22=$CE$25,$CF$25,IF($AO$22=$CE$26,$CF$26,IF($AO$22=$CE$27,$CF$27,IF($AO$22=$CE$28,$CF$28,""))))</f>
        <v>19h à 7h</v>
      </c>
      <c r="CM262" s="167" t="str">
        <f>IF($AO$24=$CE$25,$CF$25,IF($AO$24=$CE$26,$CF$26,IF($AO$24=$CE$27,$CF$27,IF($AO$24=$CE$28,$CF$28,""))))</f>
        <v>OFF</v>
      </c>
      <c r="CN262" s="167" t="str">
        <f>IF($AO$25=$CE$25,$CF$25,IF($AO$25=$CE$26,$CF$26,IF($AO$25=$CE$27,$CF$27,IF($AO$25=$CE$28,$CF$28,""))))</f>
        <v>OFF</v>
      </c>
      <c r="CO262" s="167" t="str">
        <f>IF($AO$27=$CE$25,$CF$25,IF($AO$27=$CE$26,$CF$26,IF($AO$27=$CE$27,$CF$27,IF($AO$27=$CE$28,$CF$28,""))))</f>
        <v>7h à 19h</v>
      </c>
      <c r="CP262" s="167" t="str">
        <f>IF($AO$28=$CE$25,$CF$25,IF($AO$28=$CE$26,$CF$26,IF($AO$28=$CE$27,$CF$27,IF($AO$28=$CE$28,$CF$28,""))))</f>
        <v>7h à 19h</v>
      </c>
      <c r="CQ262" s="167" t="str">
        <f>IF($AO$30=$CE$25,$CF$25,IF($AO$30=$CE$26,$CF$26,IF($AO$30=$CE$27,$CF$27,IF($AO$30=$CE$28,$CF$28,""))))</f>
        <v>OFF</v>
      </c>
      <c r="CR262" s="167" t="str">
        <f>IF($AO$31=$CE$25,$CF$25,IF($AO$31=$CE$26,$CF$26,IF($AO$31=$CE$27,$CF$27,IF($AO$31=$CE$28,$CF$28,""))))</f>
        <v>OFF</v>
      </c>
    </row>
    <row r="263" spans="67:96" ht="12.75" x14ac:dyDescent="0.15"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9"/>
      <c r="CI263" s="176">
        <f t="shared" si="94"/>
        <v>44165</v>
      </c>
      <c r="CJ263" s="177">
        <f t="shared" si="87"/>
        <v>44165</v>
      </c>
      <c r="CK263" s="167" t="str">
        <f>IF($AP$21=$CE$25,$CF$25,IF($AP$21=$CE$26,$CF$26,IF($AP$21=$CE$27,$CF$27,IF($AP$21=$CE$28,$CF$28,""))))</f>
        <v>19h à 7h</v>
      </c>
      <c r="CL263" s="167" t="str">
        <f>IF($AP$22=$CE$25,$CF$25,IF($AP$22=$CE$26,$CF$26,IF($AP$22=$CE$27,$CF$27,IF($AP$22=$CE$28,$CF$28,""))))</f>
        <v>19h à 7h</v>
      </c>
      <c r="CM263" s="167" t="str">
        <f>IF($AP$24=$CE$25,$CF$25,IF($AP$24=$CE$26,$CF$26,IF($AP$24=$CE$27,$CF$27,IF($AP$24=$CE$28,$CF$28,""))))</f>
        <v>OFF</v>
      </c>
      <c r="CN263" s="167" t="str">
        <f>IF($AP$25=$CE$25,$CF$25,IF($AP$25=$CE$26,$CF$26,IF($AP$25=$CE$27,$CF$27,IF($AP$25=$CE$28,$CF$28,""))))</f>
        <v>OFF</v>
      </c>
      <c r="CO263" s="167" t="str">
        <f>IF($AP$27=$CE$25,$CF$25,IF($AP$27=$CE$26,$CF$26,IF($AP$27=$CE$27,$CF$27,IF($AP$27=$CE$28,$CF$28,""))))</f>
        <v>7h à 19h</v>
      </c>
      <c r="CP263" s="167" t="str">
        <f>IF($AP$28=$CE$25,$CF$25,IF($AP$28=$CE$26,$CF$26,IF($AP$28=$CE$27,$CF$27,IF($AP$28=$CE$28,$CF$28,""))))</f>
        <v>7h à 19h</v>
      </c>
      <c r="CQ263" s="167" t="str">
        <f>IF($AP$30=$CE$25,$CF$25,IF($AP$30=$CE$26,$CF$26,IF($AP$30=$CE$27,$CF$27,IF($AP$30=$CE$28,$CF$28,""))))</f>
        <v>OFF</v>
      </c>
      <c r="CR263" s="167" t="str">
        <f>IF($AP$31=$CE$25,$CF$25,IF($AP$31=$CE$26,$CF$26,IF($AP$31=$CE$27,$CF$27,IF($AP$31=$CE$28,$CF$28,""))))</f>
        <v>OFF</v>
      </c>
    </row>
    <row r="264" spans="67:96" ht="12.75" x14ac:dyDescent="0.15"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9"/>
      <c r="CI264" s="176">
        <f t="shared" si="94"/>
        <v>44166</v>
      </c>
      <c r="CJ264" s="177">
        <f t="shared" si="87"/>
        <v>44166</v>
      </c>
      <c r="CK264" s="167" t="str">
        <f>IF($AQ$21=$CE$25,$CF$25,IF($AQ$21=$CE$26,$CF$26,IF($AQ$21=$CE$27,$CF$27,IF($AQ$21=$CE$28,$CF$28,""))))</f>
        <v>19h à 7h</v>
      </c>
      <c r="CL264" s="167" t="str">
        <f>IF($AQ$22=$CE$25,$CF$25,IF($AQ$22=$CE$26,$CF$26,IF($AQ$22=$CE$27,$CF$27,IF($AQ$22=$CE$28,$CF$28,""))))</f>
        <v>19h à 7h</v>
      </c>
      <c r="CM264" s="167" t="str">
        <f>IF($AQ$24=$CE$25,$CF$25,IF($AQ$24=$CE$26,$CF$26,IF($AQ$24=$CE$27,$CF$27,IF($AQ$24=$CE$28,$CF$28,""))))</f>
        <v>OFF</v>
      </c>
      <c r="CN264" s="167" t="str">
        <f>IF($AQ$25=$CE$25,$CF$25,IF($AQ$25=$CE$26,$CF$26,IF($AQ$25=$CE$27,$CF$27,IF($AQ$25=$CE$28,$CF$28,""))))</f>
        <v>OFF</v>
      </c>
      <c r="CO264" s="167" t="str">
        <f>IF($AQ$27=$CE$25,$CF$25,IF($AQ$27=$CE$26,$CF$26,IF($AQ$27=$CE$27,$CF$27,IF($AQ$27=$CE$28,$CF$28,""))))</f>
        <v>7h à 15h</v>
      </c>
      <c r="CP264" s="167" t="str">
        <f>IF($AQ$28=$CE$25,$CF$25,IF($AQ$28=$CE$26,$CF$26,IF($AQ$28=$CE$27,$CF$27,IF($AQ$28=$CE$28,$CF$28,""))))</f>
        <v>7h à 19h</v>
      </c>
      <c r="CQ264" s="167" t="str">
        <f>IF($AQ$30=$CE$25,$CF$25,IF($AQ$30=$CE$26,$CF$26,IF($AQ$30=$CE$27,$CF$27,IF($AQ$30=$CE$28,$CF$28,""))))</f>
        <v>OFF</v>
      </c>
      <c r="CR264" s="167" t="str">
        <f>IF($AQ$31=$CE$25,$CF$25,IF($AQ$31=$CE$26,$CF$26,IF($AQ$31=$CE$27,$CF$27,IF($AQ$31=$CE$28,$CF$28,""))))</f>
        <v>OFF</v>
      </c>
    </row>
    <row r="265" spans="67:96" x14ac:dyDescent="0.2">
      <c r="CI265" s="176">
        <f t="shared" si="94"/>
        <v>44167</v>
      </c>
      <c r="CJ265" s="177">
        <f t="shared" si="87"/>
        <v>44167</v>
      </c>
      <c r="CK265" s="167" t="str">
        <f>IF($AR$21=$CE$25,$CF$25,IF($AR$21=$CE$26,$CF$26,IF($AR$21=$CE$27,$CF$27,IF($AR$21=$CE$28,$CF$28,""))))</f>
        <v>19h à 7h</v>
      </c>
      <c r="CL265" s="167" t="str">
        <f>IF($AR$22=$CE$25,$CF$25,IF($AR$22=$CE$26,$CF$26,IF($AR$22=$CE$27,$CF$27,IF($AR$22=$CE$28,$CF$28,""))))</f>
        <v>19h à 7h</v>
      </c>
      <c r="CM265" s="167" t="str">
        <f>IF($AR$24=$CE$25,$CF$25,IF($AR$24=$CE$26,$CF$26,IF($AR$24=$CE$27,$CF$27,IF($AR$24=$CE$28,$CF$28,""))))</f>
        <v>OFF</v>
      </c>
      <c r="CN265" s="167" t="str">
        <f>IF($AR$25=$CE$25,$CF$25,IF($AR$25=$CE$26,$CF$26,IF($AR$25=$CE$27,$CF$27,IF($AR$25=$CE$28,$CF$28,""))))</f>
        <v>OFF</v>
      </c>
      <c r="CO265" s="167" t="str">
        <f>IF($AR$27=$CE$25,$CF$25,IF($AR$27=$CE$26,$CF$26,IF($AR$27=$CE$27,$CF$27,IF($AR$27=$CE$28,$CF$28,""))))</f>
        <v>OFF</v>
      </c>
      <c r="CP265" s="167" t="str">
        <f>IF($AR$28=$CE$25,$CF$25,IF($AR$28=$CE$26,$CF$26,IF($AR$28=$CE$27,$CF$27,IF($AR$28=$CE$28,$CF$28,""))))</f>
        <v>7h à 19h</v>
      </c>
      <c r="CQ265" s="167" t="str">
        <f>IF($AR$30=$CE$25,$CF$25,IF($AR$30=$CE$26,$CF$26,IF($AR$30=$CE$27,$CF$27,IF($AR$30=$CE$28,$CF$28,""))))</f>
        <v>OFF</v>
      </c>
      <c r="CR265" s="167" t="str">
        <f>IF($AR$31=$CE$25,$CF$25,IF($AR$31=$CE$26,$CF$26,IF($AR$31=$CE$27,$CF$27,IF($AR$31=$CE$28,$CF$28,""))))</f>
        <v>OFF</v>
      </c>
    </row>
    <row r="266" spans="67:96" x14ac:dyDescent="0.2">
      <c r="CI266" s="176">
        <f t="shared" si="94"/>
        <v>44168</v>
      </c>
      <c r="CJ266" s="177">
        <f t="shared" si="87"/>
        <v>44168</v>
      </c>
      <c r="CK266" s="167" t="str">
        <f>IF($AS$21=$CE$25,$CF$25,IF($AS$21=$CE$26,$CF$26,IF($AS$21=$CE$27,$CF$27,IF($AS$21=$CE$28,$CF$28,""))))</f>
        <v>OFF</v>
      </c>
      <c r="CL266" s="167" t="str">
        <f>IF($AS$22=$CE$25,$CF$25,IF($AS$22=$CE$26,$CF$26,IF($AS$22=$CE$27,$CF$27,IF($AS$22=$CE$28,$CF$28,""))))</f>
        <v>OFF</v>
      </c>
      <c r="CM266" s="167" t="str">
        <f>IF($AS$24=$CE$25,$CF$25,IF($AS$24=$CE$26,$CF$26,IF($AS$24=$CE$27,$CF$27,IF($AS$24=$CE$28,$CF$28,""))))</f>
        <v>7h à 19h</v>
      </c>
      <c r="CN266" s="167" t="str">
        <f>IF($AS$25=$CE$25,$CF$25,IF($AS$25=$CE$26,$CF$26,IF($AS$25=$CE$27,$CF$27,IF($AS$25=$CE$28,$CF$28,""))))</f>
        <v>7h à 19h</v>
      </c>
      <c r="CO266" s="167" t="str">
        <f>IF($AS$27=$CE$25,$CF$25,IF($AS$27=$CE$26,$CF$26,IF($AS$27=$CE$27,$CF$27,IF($AS$27=$CE$28,$CF$28,""))))</f>
        <v>OFF</v>
      </c>
      <c r="CP266" s="167" t="str">
        <f>IF($AS$28=$CE$25,$CF$25,IF($AS$28=$CE$26,$CF$26,IF($AS$28=$CE$27,$CF$27,IF($AS$28=$CE$28,$CF$28,""))))</f>
        <v>OFF</v>
      </c>
      <c r="CQ266" s="167" t="str">
        <f>IF($AS$30=$CE$25,$CF$25,IF($AS$30=$CE$26,$CF$26,IF($AS$30=$CE$27,$CF$27,IF($AS$30=$CE$28,$CF$28,""))))</f>
        <v>19h à 7h</v>
      </c>
      <c r="CR266" s="167" t="str">
        <f>IF($AS$31=$CE$25,$CF$25,IF($AS$31=$CE$26,$CF$26,IF($AS$31=$CE$27,$CF$27,IF($AS$31=$CE$28,$CF$28,""))))</f>
        <v>19h à 7h</v>
      </c>
    </row>
    <row r="267" spans="67:96" x14ac:dyDescent="0.2">
      <c r="CI267" s="176">
        <f t="shared" si="94"/>
        <v>44169</v>
      </c>
      <c r="CJ267" s="177">
        <f t="shared" si="87"/>
        <v>44169</v>
      </c>
      <c r="CK267" s="167" t="str">
        <f>IF($AT$21=$CE$25,$CF$25,IF($AT$21=$CE$26,$CF$26,IF($AT$21=$CE$27,$CF$27,IF($AT$21=$CE$28,$CF$28,""))))</f>
        <v>OFF</v>
      </c>
      <c r="CL267" s="167" t="str">
        <f>IF($AT$22=$CE$25,$CF$25,IF($AT$22=$CE$26,$CF$26,IF($AT$22=$CE$27,$CF$27,IF($AT$22=$CE$28,$CF$28,""))))</f>
        <v>OFF</v>
      </c>
      <c r="CM267" s="167" t="str">
        <f>IF($AT$24=$CE$25,$CF$25,IF($AT$24=$CE$26,$CF$26,IF($AT$24=$CE$27,$CF$27,IF($AT$24=$CE$28,$CF$28,""))))</f>
        <v>7h à 19h</v>
      </c>
      <c r="CN267" s="167" t="str">
        <f>IF($AT$25=$CE$25,$CF$25,IF($AT$25=$CE$26,$CF$26,IF($AT$25=$CE$27,$CF$27,IF($AT$25=$CE$28,$CF$28,""))))</f>
        <v>7h à 19h</v>
      </c>
      <c r="CO267" s="167" t="str">
        <f>IF($AT$27=$CE$25,$CF$25,IF($AT$27=$CE$26,$CF$26,IF($AT$27=$CE$27,$CF$27,IF($AT$27=$CE$28,$CF$28,""))))</f>
        <v>OFF</v>
      </c>
      <c r="CP267" s="167" t="str">
        <f>IF($AT$28=$CE$25,$CF$25,IF($AT$28=$CE$26,$CF$26,IF($AT$28=$CE$27,$CF$27,IF($AT$28=$CE$28,$CF$28,""))))</f>
        <v>OFF</v>
      </c>
      <c r="CQ267" s="167" t="str">
        <f>IF($AT$30=$CE$25,$CF$25,IF($AT$30=$CE$26,$CF$26,IF($AT$30=$CE$27,$CF$27,IF($AT$30=$CE$28,$CF$28,""))))</f>
        <v>19h à 7h</v>
      </c>
      <c r="CR267" s="167" t="str">
        <f>IF($AT$31=$CE$25,$CF$25,IF($AT$31=$CE$26,$CF$26,IF($AT$31=$CE$27,$CF$27,IF($AT$31=$CE$28,$CF$28,""))))</f>
        <v>19h à 7h</v>
      </c>
    </row>
    <row r="268" spans="67:96" x14ac:dyDescent="0.2">
      <c r="BP268" s="281">
        <v>6</v>
      </c>
      <c r="CI268" s="176">
        <f t="shared" si="94"/>
        <v>44170</v>
      </c>
      <c r="CJ268" s="177">
        <f t="shared" si="87"/>
        <v>44170</v>
      </c>
      <c r="CK268" s="167" t="str">
        <f>IF($AU$21=$CE$25,$CF$25,IF($AU$21=$CE$26,$CF$26,IF($AU$21=$CE$27,$CF$27,IF($AU$21=$CE$28,$CF$28,""))))</f>
        <v>OFF</v>
      </c>
      <c r="CL268" s="167" t="str">
        <f>IF($AU$22=$CE$25,$CF$25,IF($AU$22=$CE$26,$CF$26,IF($AU$22=$CE$27,$CF$27,IF($AU$22=$CE$28,$CF$28,""))))</f>
        <v>OFF</v>
      </c>
      <c r="CM268" s="167" t="str">
        <f>IF($AU$24=$CE$25,$CF$25,IF($AU$24=$CE$26,$CF$26,IF($AU$24=$CE$27,$CF$27,IF($AU$24=$CE$28,$CF$28,""))))</f>
        <v>7h à 19h</v>
      </c>
      <c r="CN268" s="167" t="str">
        <f>IF($AU$25=$CE$25,$CF$25,IF($AU$25=$CE$26,$CF$26,IF($AU$25=$CE$27,$CF$27,IF($AU$25=$CE$28,$CF$28,""))))</f>
        <v>7h à 19h</v>
      </c>
      <c r="CO268" s="167" t="str">
        <f>IF($AU$27=$CE$25,$CF$25,IF($AU$27=$CE$26,$CF$26,IF($AU$27=$CE$27,$CF$27,IF($AU$27=$CE$28,$CF$28,""))))</f>
        <v>OFF</v>
      </c>
      <c r="CP268" s="167" t="str">
        <f>IF($AU$28=$CE$25,$CF$25,IF($AU$28=$CE$26,$CF$26,IF($AU$28=$CE$27,$CF$27,IF($AU$28=$CE$28,$CF$28,""))))</f>
        <v>OFF</v>
      </c>
      <c r="CQ268" s="167" t="str">
        <f>IF($AU$30=$CE$25,$CF$25,IF($AU$30=$CE$26,$CF$26,IF($AU$30=$CE$27,$CF$27,IF($AU$30=$CE$28,$CF$28,""))))</f>
        <v>19h à 7h</v>
      </c>
      <c r="CR268" s="167" t="str">
        <f>IF($AU$31=$CE$25,$CF$25,IF($AU$31=$CE$26,$CF$26,IF($AU$31=$CE$27,$CF$27,IF($AU$31=$CE$28,$CF$28,""))))</f>
        <v>19h à 7h</v>
      </c>
    </row>
    <row r="269" spans="67:96" ht="15.75" x14ac:dyDescent="0.15">
      <c r="BO269" s="591">
        <f>$BO$4</f>
        <v>43952</v>
      </c>
      <c r="BP269" s="592"/>
      <c r="BQ269" s="593">
        <f>$BQ$4</f>
        <v>43983</v>
      </c>
      <c r="BR269" s="592"/>
      <c r="BS269" s="593">
        <f>$BS$4</f>
        <v>44013</v>
      </c>
      <c r="BT269" s="592"/>
      <c r="BU269" s="593">
        <f>$BU$4</f>
        <v>44044</v>
      </c>
      <c r="BV269" s="592"/>
      <c r="BW269" s="593">
        <f>$BW$4</f>
        <v>44075</v>
      </c>
      <c r="BX269" s="592"/>
      <c r="BY269" s="593">
        <f>$BY$4</f>
        <v>44105</v>
      </c>
      <c r="BZ269" s="591"/>
      <c r="CI269" s="176">
        <f t="shared" si="94"/>
        <v>44171</v>
      </c>
      <c r="CJ269" s="177">
        <f t="shared" si="87"/>
        <v>44171</v>
      </c>
      <c r="CK269" s="167" t="str">
        <f>IF($AV$21=$CE$25,$CF$25,IF($AV$21=$CE$26,$CF$26,IF($AV$21=$CE$27,$CF$27,IF($AV$21=$CE$28,$CF$28,""))))</f>
        <v>OFF</v>
      </c>
      <c r="CL269" s="167" t="str">
        <f>IF($AV$22=$CE$25,$CF$25,IF($AV$22=$CE$26,$CF$26,IF($AV$22=$CE$27,$CF$27,IF($AV$22=$CE$28,$CF$28,""))))</f>
        <v>OFF</v>
      </c>
      <c r="CM269" s="167" t="str">
        <f>IF($AV$24=$CE$25,$CF$25,IF($AV$24=$CE$26,$CF$26,IF($AV$24=$CE$27,$CF$27,IF($AV$24=$CE$28,$CF$28,""))))</f>
        <v>7h à 19h</v>
      </c>
      <c r="CN269" s="167" t="str">
        <f>IF($AV$25=$CE$25,$CF$25,IF($AV$25=$CE$26,$CF$26,IF($AV$25=$CE$27,$CF$27,IF($AV$25=$CE$28,$CF$28,""))))</f>
        <v>7h à 19h</v>
      </c>
      <c r="CO269" s="167" t="str">
        <f>IF($AV$27=$CE$25,$CF$25,IF($AV$27=$CE$26,$CF$26,IF($AV$27=$CE$27,$CF$27,IF($AV$27=$CE$28,$CF$28,""))))</f>
        <v>OFF</v>
      </c>
      <c r="CP269" s="167" t="str">
        <f>IF($AV$28=$CE$25,$CF$25,IF($AV$28=$CE$26,$CF$26,IF($AV$28=$CE$27,$CF$27,IF($AV$28=$CE$28,$CF$28,""))))</f>
        <v>OFF</v>
      </c>
      <c r="CQ269" s="167" t="str">
        <f>IF($AV$30=$CE$25,$CF$25,IF($AV$30=$CE$26,$CF$26,IF($AV$30=$CE$27,$CF$27,IF($AV$30=$CE$28,$CF$28,""))))</f>
        <v>19h à 7h</v>
      </c>
      <c r="CR269" s="167" t="str">
        <f>IF($AV$31=$CE$25,$CF$25,IF($AV$31=$CE$26,$CF$26,IF($AV$31=$CE$27,$CF$27,IF($AV$31=$CE$28,$CF$28,""))))</f>
        <v>19h à 7h</v>
      </c>
    </row>
    <row r="270" spans="67:96" ht="13.5" x14ac:dyDescent="0.15">
      <c r="BO270" s="312">
        <f>DATE($BL$2,$BL$4,1)</f>
        <v>43952</v>
      </c>
      <c r="BP270" s="318" t="str">
        <f t="shared" ref="BP270:BP300" si="95">IFERROR(VLOOKUP($BO270,$CI$3:$CR$477,$BP$268,0),"")</f>
        <v>OFF</v>
      </c>
      <c r="BQ270" s="313">
        <f>IF(BO298="",BO297+1,IF(BO299="",BO298+1,IF(BO300="",BO299+1,BO300+1)))</f>
        <v>43983</v>
      </c>
      <c r="BR270" s="318" t="str">
        <f t="shared" ref="BR270:BR300" si="96">IFERROR(VLOOKUP($BQ270,$CI$3:$CR$477,$BP$268,0),"")</f>
        <v>OFF</v>
      </c>
      <c r="BS270" s="313">
        <f>IF(BQ298="",BQ297+1,IF(BQ299="",BQ298+1,IF(BQ300="",BQ299+1,BQ300+1)))</f>
        <v>44013</v>
      </c>
      <c r="BT270" s="318" t="str">
        <f t="shared" ref="BT270:BT300" si="97">IFERROR(VLOOKUP($BS270,$CI$3:$CR$477,$BP$268,0),"")</f>
        <v>OFF</v>
      </c>
      <c r="BU270" s="314">
        <f>IF(BS298="",BS297+1,IF(BS299="",BS298+1,IF(BS300="",BS299+1,BS300+1)))</f>
        <v>44044</v>
      </c>
      <c r="BV270" s="318" t="str">
        <f t="shared" ref="BV270:BV300" si="98">IFERROR(VLOOKUP($BU270,$CI$3:$CR$477,$BP$268,0),"")</f>
        <v>19h à 7h</v>
      </c>
      <c r="BW270" s="313">
        <f>IF(BU298="",BU297+1,IF(BU299="",BU298+1,IF(BU300="",BU299+1,BU300+1)))</f>
        <v>44075</v>
      </c>
      <c r="BX270" s="318" t="str">
        <f t="shared" ref="BX270:BX300" si="99">IFERROR(VLOOKUP($BW270,$CI$3:$CR$477,$BP$268,0),"")</f>
        <v>19h à 7h</v>
      </c>
      <c r="BY270" s="313">
        <f>IF(BW298="",BW297+1,IF(BW299="",BW298+1,IF(BW300="",BW299+1,BW300+1)))</f>
        <v>44105</v>
      </c>
      <c r="BZ270" s="318" t="str">
        <f t="shared" ref="BZ270:BZ300" si="100">IFERROR(VLOOKUP($BY270,$CI$3:$CR$477,$BP$268,0),"")</f>
        <v>OFF</v>
      </c>
      <c r="CI270" s="176">
        <f t="shared" si="94"/>
        <v>44172</v>
      </c>
      <c r="CJ270" s="177">
        <f t="shared" si="87"/>
        <v>44172</v>
      </c>
      <c r="CK270" s="167" t="str">
        <f>IF($AW$21=$CE$25,$CF$25,IF($AW$21=$CE$26,$CF$26,IF($AW$21=$CE$27,$CF$27,IF($AW$21=$CE$28,$CF$28,""))))</f>
        <v>OFF</v>
      </c>
      <c r="CL270" s="167" t="str">
        <f>IF($AW$22=$CE$25,$CF$25,IF($AW$22=$CE$26,$CF$26,IF($AW$22=$CE$27,$CF$27,IF($AW$22=$CE$28,$CF$28,""))))</f>
        <v>OFF</v>
      </c>
      <c r="CM270" s="167" t="str">
        <f>IF($AW$24=$CE$25,$CF$25,IF($AW$24=$CE$26,$CF$26,IF($AW$24=$CE$27,$CF$27,IF($AW$24=$CE$28,$CF$28,""))))</f>
        <v>7h à 19h</v>
      </c>
      <c r="CN270" s="167" t="str">
        <f>IF($AW$25=$CE$25,$CF$25,IF($AW$25=$CE$26,$CF$26,IF($AW$25=$CE$27,$CF$27,IF($AW$25=$CE$28,$CF$28,""))))</f>
        <v>7h à 19h</v>
      </c>
      <c r="CO270" s="167" t="str">
        <f>IF($AW$27=$CE$25,$CF$25,IF($AW$27=$CE$26,$CF$26,IF($AW$27=$CE$27,$CF$27,IF($AW$27=$CE$28,$CF$28,""))))</f>
        <v>OFF</v>
      </c>
      <c r="CP270" s="167" t="str">
        <f>IF($AW$28=$CE$25,$CF$25,IF($AW$28=$CE$26,$CF$26,IF($AW$28=$CE$27,$CF$27,IF($AW$28=$CE$28,$CF$28,""))))</f>
        <v>OFF</v>
      </c>
      <c r="CQ270" s="167" t="str">
        <f>IF($AW$30=$CE$25,$CF$25,IF($AW$30=$CE$26,$CF$26,IF($AW$30=$CE$27,$CF$27,IF($AW$30=$CE$28,$CF$28,""))))</f>
        <v>19h à 7h</v>
      </c>
      <c r="CR270" s="167" t="str">
        <f>IF($AW$31=$CE$25,$CF$25,IF($AW$31=$CE$26,$CF$26,IF($AW$31=$CE$27,$CF$27,IF($AW$31=$CE$28,$CF$28,""))))</f>
        <v>19h à 7h</v>
      </c>
    </row>
    <row r="271" spans="67:96" ht="13.5" x14ac:dyDescent="0.15">
      <c r="BO271" s="312">
        <f>$BO$4+1</f>
        <v>43953</v>
      </c>
      <c r="BP271" s="318" t="str">
        <f t="shared" si="95"/>
        <v>OFF</v>
      </c>
      <c r="BQ271" s="313">
        <f>BQ270+1</f>
        <v>43984</v>
      </c>
      <c r="BR271" s="318" t="str">
        <f t="shared" si="96"/>
        <v>OFF</v>
      </c>
      <c r="BS271" s="313">
        <f>BS270+1</f>
        <v>44014</v>
      </c>
      <c r="BT271" s="318" t="str">
        <f t="shared" si="97"/>
        <v>19h à 7h</v>
      </c>
      <c r="BU271" s="314">
        <f>BU270+1</f>
        <v>44045</v>
      </c>
      <c r="BV271" s="318" t="str">
        <f t="shared" si="98"/>
        <v>19h à 7h</v>
      </c>
      <c r="BW271" s="313">
        <f>BW270+1</f>
        <v>44076</v>
      </c>
      <c r="BX271" s="318" t="str">
        <f t="shared" si="99"/>
        <v>19h à 7h</v>
      </c>
      <c r="BY271" s="313">
        <f>BY270+1</f>
        <v>44106</v>
      </c>
      <c r="BZ271" s="318" t="str">
        <f t="shared" si="100"/>
        <v>OFF</v>
      </c>
      <c r="CI271" s="176">
        <f t="shared" si="94"/>
        <v>44173</v>
      </c>
      <c r="CJ271" s="177">
        <f t="shared" si="87"/>
        <v>44173</v>
      </c>
      <c r="CK271" s="167" t="str">
        <f>IF($AX$21=$CE$25,$CF$25,IF($AX$21=$CE$26,$CF$26,IF($AX$21=$CE$27,$CF$27,IF($AX$21=$CE$28,$CF$28,""))))</f>
        <v>OFF</v>
      </c>
      <c r="CL271" s="167" t="str">
        <f>IF($AX$22=$CE$25,$CF$25,IF($AX$22=$CE$26,$CF$26,IF($AX$22=$CE$27,$CF$27,IF($AX$22=$CE$28,$CF$28,""))))</f>
        <v>OFF</v>
      </c>
      <c r="CM271" s="167" t="str">
        <f>IF($AX$24=$CE$25,$CF$25,IF($AX$24=$CE$26,$CF$26,IF($AX$24=$CE$27,$CF$27,IF($AX$24=$CE$28,$CF$28,""))))</f>
        <v>7h à 15h</v>
      </c>
      <c r="CN271" s="167" t="str">
        <f>IF($AX$25=$CE$25,$CF$25,IF($AX$25=$CE$26,$CF$26,IF($AX$25=$CE$27,$CF$27,IF($AX$25=$CE$28,$CF$28,""))))</f>
        <v>7h à 19h</v>
      </c>
      <c r="CO271" s="167" t="str">
        <f>IF($AX$27=$CE$25,$CF$25,IF($AX$27=$CE$26,$CF$26,IF($AX$27=$CE$27,$CF$27,IF($AX$27=$CE$28,$CF$28,""))))</f>
        <v>OFF</v>
      </c>
      <c r="CP271" s="167" t="str">
        <f>IF($AX$28=$CE$25,$CF$25,IF($AX$28=$CE$26,$CF$26,IF($AX$28=$CE$27,$CF$27,IF($AX$28=$CE$28,$CF$28,""))))</f>
        <v>OFF</v>
      </c>
      <c r="CQ271" s="167" t="str">
        <f>IF($AX$30=$CE$25,$CF$25,IF($AX$30=$CE$26,$CF$26,IF($AX$30=$CE$27,$CF$27,IF($AX$30=$CE$28,$CF$28,""))))</f>
        <v>19h à 7h</v>
      </c>
      <c r="CR271" s="167" t="str">
        <f>IF($AX$31=$CE$25,$CF$25,IF($AX$31=$CE$26,$CF$26,IF($AX$31=$CE$27,$CF$27,IF($AX$31=$CE$28,$CF$28,""))))</f>
        <v>19h à 7h</v>
      </c>
    </row>
    <row r="272" spans="67:96" ht="13.5" x14ac:dyDescent="0.15">
      <c r="BO272" s="312">
        <f>$BO$5+1</f>
        <v>43954</v>
      </c>
      <c r="BP272" s="318" t="str">
        <f t="shared" si="95"/>
        <v>OFF</v>
      </c>
      <c r="BQ272" s="313">
        <f t="shared" ref="BQ272:BQ297" si="101">BQ271+1</f>
        <v>43985</v>
      </c>
      <c r="BR272" s="318" t="str">
        <f t="shared" si="96"/>
        <v>OFF</v>
      </c>
      <c r="BS272" s="313">
        <f t="shared" ref="BS272:BS297" si="102">BS271+1</f>
        <v>44015</v>
      </c>
      <c r="BT272" s="318" t="str">
        <f t="shared" si="97"/>
        <v>19h à 7h</v>
      </c>
      <c r="BU272" s="314">
        <f t="shared" ref="BU272:BU297" si="103">BU271+1</f>
        <v>44046</v>
      </c>
      <c r="BV272" s="318" t="str">
        <f t="shared" si="98"/>
        <v>19h à 7h</v>
      </c>
      <c r="BW272" s="313">
        <f t="shared" ref="BW272:BW297" si="104">BW271+1</f>
        <v>44077</v>
      </c>
      <c r="BX272" s="318" t="str">
        <f t="shared" si="99"/>
        <v>OFF</v>
      </c>
      <c r="BY272" s="313">
        <f t="shared" ref="BY272:BY297" si="105">BY271+1</f>
        <v>44107</v>
      </c>
      <c r="BZ272" s="318" t="str">
        <f t="shared" si="100"/>
        <v>OFF</v>
      </c>
      <c r="CI272" s="176">
        <f t="shared" si="94"/>
        <v>44174</v>
      </c>
      <c r="CJ272" s="177">
        <f t="shared" si="87"/>
        <v>44174</v>
      </c>
      <c r="CK272" s="167" t="str">
        <f>IF($AY$21=$CE$25,$CF$25,IF($AY$21=$CE$26,$CF$26,IF($AY$21=$CE$27,$CF$27,IF($AY$21=$CE$28,$CF$28,""))))</f>
        <v>OFF</v>
      </c>
      <c r="CL272" s="167" t="str">
        <f>IF($AY$22=$CE$25,$CF$25,IF($AY$22=$CE$26,$CF$26,IF($AY$22=$CE$27,$CF$27,IF($AY$22=$CE$28,$CF$28,""))))</f>
        <v>OFF</v>
      </c>
      <c r="CM272" s="167" t="str">
        <f>IF($AY$24=$CE$25,$CF$25,IF($AY$24=$CE$26,$CF$26,IF($AY$24=$CE$27,$CF$27,IF($AY$24=$CE$28,$CF$28,""))))</f>
        <v>OFF</v>
      </c>
      <c r="CN272" s="167" t="str">
        <f>IF($AY$25=$CE$25,$CF$25,IF($AY$25=$CE$26,$CF$26,IF($AY$25=$CE$27,$CF$27,IF($AY$25=$CE$28,$CF$28,""))))</f>
        <v>7h à 19h</v>
      </c>
      <c r="CO272" s="167" t="str">
        <f>IF($AY$27=$CE$25,$CF$25,IF($AY$27=$CE$26,$CF$26,IF($AY$27=$CE$27,$CF$27,IF($AY$27=$CE$28,$CF$28,""))))</f>
        <v>OFF</v>
      </c>
      <c r="CP272" s="167" t="str">
        <f>IF($AY$28=$CE$25,$CF$25,IF($AY$28=$CE$26,$CF$26,IF($AY$28=$CE$27,$CF$27,IF($AY$28=$CE$28,$CF$28,""))))</f>
        <v>OFF</v>
      </c>
      <c r="CQ272" s="167" t="str">
        <f>IF($AY$30=$CE$25,$CF$25,IF($AY$30=$CE$26,$CF$26,IF($AY$30=$CE$27,$CF$27,IF($AY$30=$CE$28,$CF$28,""))))</f>
        <v>19h à 7h</v>
      </c>
      <c r="CR272" s="167" t="str">
        <f>IF($AY$31=$CE$25,$CF$25,IF($AY$31=$CE$26,$CF$26,IF($AY$31=$CE$27,$CF$27,IF($AY$31=$CE$28,$CF$28,""))))</f>
        <v>19h à 7h</v>
      </c>
    </row>
    <row r="273" spans="67:96" ht="13.5" x14ac:dyDescent="0.15">
      <c r="BO273" s="312">
        <f>$BO$6+1</f>
        <v>43955</v>
      </c>
      <c r="BP273" s="318" t="str">
        <f t="shared" si="95"/>
        <v>OFF</v>
      </c>
      <c r="BQ273" s="313">
        <f t="shared" si="101"/>
        <v>43986</v>
      </c>
      <c r="BR273" s="318" t="str">
        <f t="shared" si="96"/>
        <v>19h à 7h</v>
      </c>
      <c r="BS273" s="313">
        <f t="shared" si="102"/>
        <v>44016</v>
      </c>
      <c r="BT273" s="318" t="str">
        <f t="shared" si="97"/>
        <v>19h à 7h</v>
      </c>
      <c r="BU273" s="314">
        <f t="shared" si="103"/>
        <v>44047</v>
      </c>
      <c r="BV273" s="318" t="str">
        <f t="shared" si="98"/>
        <v>19h à 7h</v>
      </c>
      <c r="BW273" s="313">
        <f t="shared" si="104"/>
        <v>44078</v>
      </c>
      <c r="BX273" s="318" t="str">
        <f t="shared" si="99"/>
        <v>OFF</v>
      </c>
      <c r="BY273" s="313">
        <f t="shared" si="105"/>
        <v>44108</v>
      </c>
      <c r="BZ273" s="318" t="str">
        <f t="shared" si="100"/>
        <v>OFF</v>
      </c>
      <c r="CI273" s="176">
        <f t="shared" si="94"/>
        <v>44175</v>
      </c>
      <c r="CJ273" s="177">
        <f t="shared" si="87"/>
        <v>44175</v>
      </c>
      <c r="CK273" s="167" t="str">
        <f>IF($AZ$21=$CE$25,$CF$25,IF($AZ$21=$CE$26,$CF$26,IF($AZ$21=$CE$27,$CF$27,IF($AZ$21=$CE$28,$CF$28,""))))</f>
        <v>7h à 19h</v>
      </c>
      <c r="CL273" s="167" t="str">
        <f>IF($AZ$22=$CE$25,$CF$25,IF($AZ$22=$CE$26,$CF$26,IF($AZ$22=$CE$27,$CF$27,IF($AZ$22=$CE$28,$CF$28,""))))</f>
        <v>7h à 19h</v>
      </c>
      <c r="CM273" s="167" t="str">
        <f>IF($AZ$24=$CE$25,$CF$25,IF($AZ$24=$CE$26,$CF$26,IF($AZ$24=$CE$27,$CF$27,IF($AZ$24=$CE$28,$CF$28,""))))</f>
        <v>OFF</v>
      </c>
      <c r="CN273" s="167" t="str">
        <f>IF($AZ$25=$CE$25,$CF$25,IF($AZ$25=$CE$26,$CF$26,IF($AZ$25=$CE$27,$CF$27,IF($AZ$25=$CE$28,$CF$28,""))))</f>
        <v>OFF</v>
      </c>
      <c r="CO273" s="167" t="str">
        <f>IF($AZ$27=$CE$25,$CF$25,IF($AZ$27=$CE$26,$CF$26,IF($AZ$27=$CE$27,$CF$27,IF($AZ$27=$CE$28,$CF$28,""))))</f>
        <v>19h à 7h</v>
      </c>
      <c r="CP273" s="167" t="str">
        <f>IF($AZ$28=$CE$25,$CF$25,IF($AZ$28=$CE$26,$CF$26,IF($AZ$28=$CE$27,$CF$27,IF($AZ$28=$CE$28,$CF$28,""))))</f>
        <v>19h à 7h</v>
      </c>
      <c r="CQ273" s="167" t="str">
        <f>IF($AZ$30=$CE$25,$CF$25,IF($AZ$30=$CE$26,$CF$26,IF($AZ$30=$CE$27,$CF$27,IF($AZ$30=$CE$28,$CF$28,""))))</f>
        <v>OFF</v>
      </c>
      <c r="CR273" s="167" t="str">
        <f>IF($AZ$31=$CE$25,$CF$25,IF($AZ$31=$CE$26,$CF$26,IF($AZ$31=$CE$27,$CF$27,IF($AZ$31=$CE$28,$CF$28,""))))</f>
        <v>OFF</v>
      </c>
    </row>
    <row r="274" spans="67:96" ht="13.5" x14ac:dyDescent="0.15">
      <c r="BO274" s="312">
        <f>$BO$7+1</f>
        <v>43956</v>
      </c>
      <c r="BP274" s="318" t="str">
        <f t="shared" si="95"/>
        <v>OFF</v>
      </c>
      <c r="BQ274" s="313">
        <f t="shared" si="101"/>
        <v>43987</v>
      </c>
      <c r="BR274" s="318" t="str">
        <f t="shared" si="96"/>
        <v>19h à 7h</v>
      </c>
      <c r="BS274" s="313">
        <f t="shared" si="102"/>
        <v>44017</v>
      </c>
      <c r="BT274" s="318" t="str">
        <f t="shared" si="97"/>
        <v>19h à 7h</v>
      </c>
      <c r="BU274" s="314">
        <f t="shared" si="103"/>
        <v>44048</v>
      </c>
      <c r="BV274" s="318" t="str">
        <f t="shared" si="98"/>
        <v>19h à 7h</v>
      </c>
      <c r="BW274" s="313">
        <f t="shared" si="104"/>
        <v>44079</v>
      </c>
      <c r="BX274" s="318" t="str">
        <f t="shared" si="99"/>
        <v>OFF</v>
      </c>
      <c r="BY274" s="313">
        <f t="shared" si="105"/>
        <v>44109</v>
      </c>
      <c r="BZ274" s="318" t="str">
        <f t="shared" si="100"/>
        <v>OFF</v>
      </c>
      <c r="CI274" s="176">
        <f t="shared" si="94"/>
        <v>44176</v>
      </c>
      <c r="CJ274" s="177">
        <f t="shared" si="87"/>
        <v>44176</v>
      </c>
      <c r="CK274" s="167" t="str">
        <f>IF($BA$21=$CE$25,$CF$25,IF($BA$21=$CE$26,$CF$26,IF($BA$21=$CE$27,$CF$27,IF($BA$21=$CE$28,$CF$28,""))))</f>
        <v>7h à 19h</v>
      </c>
      <c r="CL274" s="167" t="str">
        <f>IF($BA$22=$CE$25,$CF$25,IF($BA$22=$CE$26,$CF$26,IF($BA$22=$CE$27,$CF$27,IF($BA$22=$CE$28,$CF$28,""))))</f>
        <v>7h à 19h</v>
      </c>
      <c r="CM274" s="167" t="str">
        <f>IF($BA$24=$CE$25,$CF$25,IF($BA$24=$CE$26,$CF$26,IF($BA$24=$CE$27,$CF$27,IF($BA$24=$CE$28,$CF$28,""))))</f>
        <v>OFF</v>
      </c>
      <c r="CN274" s="167" t="str">
        <f>IF($BA$25=$CE$25,$CF$25,IF($BA$25=$CE$26,$CF$26,IF($BA$25=$CE$27,$CF$27,IF($BA$25=$CE$28,$CF$28,""))))</f>
        <v>OFF</v>
      </c>
      <c r="CO274" s="167" t="str">
        <f>IF($BA$27=$CE$25,$CF$25,IF($BA$27=$CE$26,$CF$26,IF($BA$27=$CE$27,$CF$27,IF($BA$27=$CE$28,$CF$28,""))))</f>
        <v>19h à 7h</v>
      </c>
      <c r="CP274" s="167" t="str">
        <f>IF($BA$28=$CE$25,$CF$25,IF($BA$28=$CE$26,$CF$26,IF($BA$28=$CE$27,$CF$27,IF($BA$28=$CE$28,$CF$28,""))))</f>
        <v>19h à 7h</v>
      </c>
      <c r="CQ274" s="167" t="str">
        <f>IF($BA$30=$CE$25,$CF$25,IF($BA$30=$CE$26,$CF$26,IF($BA$30=$CE$27,$CF$27,IF($BA$30=$CE$28,$CF$28,""))))</f>
        <v>OFF</v>
      </c>
      <c r="CR274" s="167" t="str">
        <f>IF($BA$31=$CE$25,$CF$25,IF($BA$31=$CE$26,$CF$26,IF($BA$31=$CE$27,$CF$27,IF($BA$31=$CE$28,$CF$28,""))))</f>
        <v>OFF</v>
      </c>
    </row>
    <row r="275" spans="67:96" ht="13.5" x14ac:dyDescent="0.15">
      <c r="BO275" s="312">
        <f>$BO$8+1</f>
        <v>43957</v>
      </c>
      <c r="BP275" s="318" t="str">
        <f t="shared" si="95"/>
        <v>OFF</v>
      </c>
      <c r="BQ275" s="313">
        <f t="shared" si="101"/>
        <v>43988</v>
      </c>
      <c r="BR275" s="318" t="str">
        <f t="shared" si="96"/>
        <v>19h à 7h</v>
      </c>
      <c r="BS275" s="313">
        <f t="shared" si="102"/>
        <v>44018</v>
      </c>
      <c r="BT275" s="318" t="str">
        <f t="shared" si="97"/>
        <v>19h à 7h</v>
      </c>
      <c r="BU275" s="314">
        <f t="shared" si="103"/>
        <v>44049</v>
      </c>
      <c r="BV275" s="318" t="str">
        <f t="shared" si="98"/>
        <v>OFF</v>
      </c>
      <c r="BW275" s="313">
        <f t="shared" si="104"/>
        <v>44080</v>
      </c>
      <c r="BX275" s="318" t="str">
        <f t="shared" si="99"/>
        <v>OFF</v>
      </c>
      <c r="BY275" s="313">
        <f t="shared" si="105"/>
        <v>44110</v>
      </c>
      <c r="BZ275" s="318" t="str">
        <f t="shared" si="100"/>
        <v>OFF</v>
      </c>
      <c r="CI275" s="176">
        <f t="shared" si="94"/>
        <v>44177</v>
      </c>
      <c r="CJ275" s="177">
        <f t="shared" si="87"/>
        <v>44177</v>
      </c>
      <c r="CK275" s="167" t="str">
        <f>IF($BB$21=$CE$25,$CF$25,IF($BB$21=$CE$26,$CF$26,IF($BB$21=$CE$27,$CF$27,IF($BB$21=$CE$28,$CF$28,""))))</f>
        <v>7h à 19h</v>
      </c>
      <c r="CL275" s="167" t="str">
        <f>IF($BB$22=$CE$25,$CF$25,IF($BB$22=$CE$26,$CF$26,IF($BB$22=$CE$27,$CF$27,IF($BB$22=$CE$28,$CF$28,""))))</f>
        <v>7h à 19h</v>
      </c>
      <c r="CM275" s="167" t="str">
        <f>IF($BB$24=$CE$25,$CF$25,IF($BB$24=$CE$26,$CF$26,IF($BB$24=$CE$27,$CF$27,IF($BB$24=$CE$28,$CF$28,""))))</f>
        <v>OFF</v>
      </c>
      <c r="CN275" s="167" t="str">
        <f>IF($BB$25=$CE$25,$CF$25,IF($BB$25=$CE$26,$CF$26,IF($BB$25=$CE$27,$CF$27,IF($BB$25=$CE$28,$CF$28,""))))</f>
        <v>OFF</v>
      </c>
      <c r="CO275" s="167" t="str">
        <f>IF($BB$27=$CE$25,$CF$25,IF($BB$27=$CE$26,$CF$26,IF($BB$27=$CE$27,$CF$27,IF($BB$27=$CE$28,$CF$28,""))))</f>
        <v>19h à 7h</v>
      </c>
      <c r="CP275" s="167" t="str">
        <f>IF($BB$28=$CE$25,$CF$25,IF($BB$28=$CE$26,$CF$26,IF($BB$28=$CE$27,$CF$27,IF($BB$28=$CE$28,$CF$28,""))))</f>
        <v>19h à 7h</v>
      </c>
      <c r="CQ275" s="167" t="str">
        <f>IF($BB$30=$CE$25,$CF$25,IF($BB$30=$CE$26,$CF$26,IF($BB$30=$CE$27,$CF$27,IF($BB$30=$CE$28,$CF$28,""))))</f>
        <v>OFF</v>
      </c>
      <c r="CR275" s="167" t="str">
        <f>IF($BB$31=$CE$25,$CF$25,IF($BB$31=$CE$26,$CF$26,IF($BB$31=$CE$27,$CF$27,IF($BB$31=$CE$28,$CF$28,""))))</f>
        <v>OFF</v>
      </c>
    </row>
    <row r="276" spans="67:96" ht="13.5" x14ac:dyDescent="0.15">
      <c r="BO276" s="312">
        <f>$BO$9+1</f>
        <v>43958</v>
      </c>
      <c r="BP276" s="318" t="str">
        <f t="shared" si="95"/>
        <v>19h à 7h</v>
      </c>
      <c r="BQ276" s="313">
        <f t="shared" si="101"/>
        <v>43989</v>
      </c>
      <c r="BR276" s="318" t="str">
        <f t="shared" si="96"/>
        <v>19h à 7h</v>
      </c>
      <c r="BS276" s="313">
        <f t="shared" si="102"/>
        <v>44019</v>
      </c>
      <c r="BT276" s="318" t="str">
        <f t="shared" si="97"/>
        <v>19h à 7h</v>
      </c>
      <c r="BU276" s="314">
        <f t="shared" si="103"/>
        <v>44050</v>
      </c>
      <c r="BV276" s="318" t="str">
        <f t="shared" si="98"/>
        <v>OFF</v>
      </c>
      <c r="BW276" s="313">
        <f t="shared" si="104"/>
        <v>44081</v>
      </c>
      <c r="BX276" s="318" t="str">
        <f t="shared" si="99"/>
        <v>OFF</v>
      </c>
      <c r="BY276" s="313">
        <f t="shared" si="105"/>
        <v>44111</v>
      </c>
      <c r="BZ276" s="318" t="str">
        <f t="shared" si="100"/>
        <v>OFF</v>
      </c>
      <c r="CI276" s="176">
        <f t="shared" si="94"/>
        <v>44178</v>
      </c>
      <c r="CJ276" s="177">
        <f t="shared" si="87"/>
        <v>44178</v>
      </c>
      <c r="CK276" s="167" t="str">
        <f>IF($BC$21=$CE$25,$CF$25,IF($BC$21=$CE$26,$CF$26,IF($BC$21=$CE$27,$CF$27,IF($BC$21=$CE$28,$CF$28,""))))</f>
        <v>7h à 19h</v>
      </c>
      <c r="CL276" s="167" t="str">
        <f>IF($BC$22=$CE$25,$CF$25,IF($BC$22=$CE$26,$CF$26,IF($BC$22=$CE$27,$CF$27,IF($BC$22=$CE$28,$CF$28,""))))</f>
        <v>7h à 19h</v>
      </c>
      <c r="CM276" s="167" t="str">
        <f>IF($BC$24=$CE$25,$CF$25,IF($BC$24=$CE$26,$CF$26,IF($BC$24=$CE$27,$CF$27,IF($BC$24=$CE$28,$CF$28,""))))</f>
        <v>OFF</v>
      </c>
      <c r="CN276" s="167" t="str">
        <f>IF($BC$25=$CE$25,$CF$25,IF($BC$25=$CE$26,$CF$26,IF($BC$25=$CE$27,$CF$27,IF($BC$25=$CE$28,$CF$28,""))))</f>
        <v>OFF</v>
      </c>
      <c r="CO276" s="167" t="str">
        <f>IF($BC$27=$CE$25,$CF$25,IF($BC$27=$CE$26,$CF$26,IF($BC$27=$CE$27,$CF$27,IF($BC$27=$CE$28,$CF$28,""))))</f>
        <v>19h à 7h</v>
      </c>
      <c r="CP276" s="167" t="str">
        <f>IF($BC$28=$CE$25,$CF$25,IF($BC$28=$CE$26,$CF$26,IF($BC$28=$CE$27,$CF$27,IF($BC$28=$CE$28,$CF$28,""))))</f>
        <v>19h à 7h</v>
      </c>
      <c r="CQ276" s="167" t="str">
        <f>IF($BC$30=$CE$25,$CF$25,IF($BC$30=$CE$26,$CF$26,IF($BC$30=$CE$27,$CF$27,IF($BC$30=$CE$28,$CF$28,""))))</f>
        <v>OFF</v>
      </c>
      <c r="CR276" s="167" t="str">
        <f>IF($BC$31=$CE$25,$CF$25,IF($BC$31=$CE$26,$CF$26,IF($BC$31=$CE$27,$CF$27,IF($BC$31=$CE$28,$CF$28,""))))</f>
        <v>OFF</v>
      </c>
    </row>
    <row r="277" spans="67:96" ht="13.5" x14ac:dyDescent="0.15">
      <c r="BO277" s="312">
        <f>$BO$10+1</f>
        <v>43959</v>
      </c>
      <c r="BP277" s="318" t="str">
        <f t="shared" si="95"/>
        <v>19h à 7h</v>
      </c>
      <c r="BQ277" s="313">
        <f t="shared" si="101"/>
        <v>43990</v>
      </c>
      <c r="BR277" s="318" t="str">
        <f t="shared" si="96"/>
        <v>19h à 7h</v>
      </c>
      <c r="BS277" s="313">
        <f t="shared" si="102"/>
        <v>44020</v>
      </c>
      <c r="BT277" s="318" t="str">
        <f t="shared" si="97"/>
        <v>19h à 7h</v>
      </c>
      <c r="BU277" s="314">
        <f t="shared" si="103"/>
        <v>44051</v>
      </c>
      <c r="BV277" s="318" t="str">
        <f t="shared" si="98"/>
        <v>OFF</v>
      </c>
      <c r="BW277" s="313">
        <f t="shared" si="104"/>
        <v>44082</v>
      </c>
      <c r="BX277" s="318" t="str">
        <f t="shared" si="99"/>
        <v>OFF</v>
      </c>
      <c r="BY277" s="313">
        <f t="shared" si="105"/>
        <v>44112</v>
      </c>
      <c r="BZ277" s="318" t="str">
        <f t="shared" si="100"/>
        <v>7h à 19h</v>
      </c>
      <c r="CI277" s="176">
        <f t="shared" si="94"/>
        <v>44179</v>
      </c>
      <c r="CJ277" s="177">
        <f t="shared" si="87"/>
        <v>44179</v>
      </c>
      <c r="CK277" s="167" t="str">
        <f>IF($BD$21=$CE$25,$CF$25,IF($BD$21=$CE$26,$CF$26,IF($BD$21=$CE$27,$CF$27,IF($BD$21=$CE$28,$CF$28,""))))</f>
        <v>7h à 19h</v>
      </c>
      <c r="CL277" s="167" t="str">
        <f>IF($BD$22=$CE$25,$CF$25,IF($BD$22=$CE$26,$CF$26,IF($BD$22=$CE$27,$CF$27,IF($BD$22=$CE$28,$CF$28,""))))</f>
        <v>7h à 19h</v>
      </c>
      <c r="CM277" s="167" t="str">
        <f>IF($BD$24=$CE$25,$CF$25,IF($BD$24=$CE$26,$CF$26,IF($BD$24=$CE$27,$CF$27,IF($BD$24=$CE$28,$CF$28,""))))</f>
        <v>OFF</v>
      </c>
      <c r="CN277" s="167" t="str">
        <f>IF($BD$25=$CE$25,$CF$25,IF($BD$25=$CE$26,$CF$26,IF($BD$25=$CE$27,$CF$27,IF($BD$25=$CE$28,$CF$28,""))))</f>
        <v>OFF</v>
      </c>
      <c r="CO277" s="167" t="str">
        <f>IF($BD$27=$CE$25,$CF$25,IF($BD$27=$CE$26,$CF$26,IF($BD$27=$CE$27,$CF$27,IF($BD$27=$CE$28,$CF$28,""))))</f>
        <v>19h à 7h</v>
      </c>
      <c r="CP277" s="167" t="str">
        <f>IF($BD$28=$CE$25,$CF$25,IF($BD$28=$CE$26,$CF$26,IF($BD$28=$CE$27,$CF$27,IF($BD$28=$CE$28,$CF$28,""))))</f>
        <v>19h à 7h</v>
      </c>
      <c r="CQ277" s="167" t="str">
        <f>IF($BD$30=$CE$25,$CF$25,IF($BD$30=$CE$26,$CF$26,IF($BD$30=$CE$27,$CF$27,IF($BD$30=$CE$28,$CF$28,""))))</f>
        <v>OFF</v>
      </c>
      <c r="CR277" s="167" t="str">
        <f>IF($BD$31=$CE$25,$CF$25,IF($BD$31=$CE$26,$CF$26,IF($BD$31=$CE$27,$CF$27,IF($BD$31=$CE$28,$CF$28,""))))</f>
        <v>OFF</v>
      </c>
    </row>
    <row r="278" spans="67:96" ht="13.5" x14ac:dyDescent="0.15">
      <c r="BO278" s="312">
        <f>$BO$11+1</f>
        <v>43960</v>
      </c>
      <c r="BP278" s="318" t="str">
        <f t="shared" si="95"/>
        <v>19h à 7h</v>
      </c>
      <c r="BQ278" s="313">
        <f t="shared" si="101"/>
        <v>43991</v>
      </c>
      <c r="BR278" s="318" t="str">
        <f t="shared" si="96"/>
        <v>19h à 7h</v>
      </c>
      <c r="BS278" s="313">
        <f t="shared" si="102"/>
        <v>44021</v>
      </c>
      <c r="BT278" s="318" t="str">
        <f t="shared" si="97"/>
        <v>OFF</v>
      </c>
      <c r="BU278" s="314">
        <f t="shared" si="103"/>
        <v>44052</v>
      </c>
      <c r="BV278" s="318" t="str">
        <f t="shared" si="98"/>
        <v>OFF</v>
      </c>
      <c r="BW278" s="313">
        <f t="shared" si="104"/>
        <v>44083</v>
      </c>
      <c r="BX278" s="318" t="str">
        <f t="shared" si="99"/>
        <v>OFF</v>
      </c>
      <c r="BY278" s="313">
        <f t="shared" si="105"/>
        <v>44113</v>
      </c>
      <c r="BZ278" s="318" t="str">
        <f t="shared" si="100"/>
        <v>7h à 19h</v>
      </c>
      <c r="CI278" s="176">
        <f t="shared" si="94"/>
        <v>44180</v>
      </c>
      <c r="CJ278" s="177">
        <f t="shared" si="87"/>
        <v>44180</v>
      </c>
      <c r="CK278" s="167" t="str">
        <f>IF($BE$21=$CE$25,$CF$25,IF($BE$21=$CE$26,$CF$26,IF($BE$21=$CE$27,$CF$27,IF($BE$21=$CE$28,$CF$28,""))))</f>
        <v>7h à 15h</v>
      </c>
      <c r="CL278" s="167" t="str">
        <f>IF($BE$22=$CE$25,$CF$25,IF($BE$22=$CE$26,$CF$26,IF($BE$22=$CE$27,$CF$27,IF($BE$22=$CE$28,$CF$28,""))))</f>
        <v>7h à 19h</v>
      </c>
      <c r="CM278" s="167" t="str">
        <f>IF($BE$24=$CE$25,$CF$25,IF($BE$24=$CE$26,$CF$26,IF($BE$24=$CE$27,$CF$27,IF($BE$24=$CE$28,$CF$28,""))))</f>
        <v>OFF</v>
      </c>
      <c r="CN278" s="167" t="str">
        <f>IF($BE$25=$CE$25,$CF$25,IF($BE$25=$CE$26,$CF$26,IF($BE$25=$CE$27,$CF$27,IF($BE$25=$CE$28,$CF$28,""))))</f>
        <v>OFF</v>
      </c>
      <c r="CO278" s="167" t="str">
        <f>IF($BE$27=$CE$25,$CF$25,IF($BE$27=$CE$26,$CF$26,IF($BE$27=$CE$27,$CF$27,IF($BE$27=$CE$28,$CF$28,""))))</f>
        <v>19h à 7h</v>
      </c>
      <c r="CP278" s="167" t="str">
        <f>IF($BE$28=$CE$25,$CF$25,IF($BE$28=$CE$26,$CF$26,IF($BE$28=$CE$27,$CF$27,IF($BE$28=$CE$28,$CF$28,""))))</f>
        <v>19h à 7h</v>
      </c>
      <c r="CQ278" s="167" t="str">
        <f>IF($BE$30=$CE$25,$CF$25,IF($BE$30=$CE$26,$CF$26,IF($BE$30=$CE$27,$CF$27,IF($BE$30=$CE$28,$CF$28,""))))</f>
        <v>OFF</v>
      </c>
      <c r="CR278" s="167" t="str">
        <f>IF($BE$31=$CE$25,$CF$25,IF($BE$31=$CE$26,$CF$26,IF($BE$31=$CE$27,$CF$27,IF($BE$31=$CE$28,$CF$28,""))))</f>
        <v>OFF</v>
      </c>
    </row>
    <row r="279" spans="67:96" ht="13.5" x14ac:dyDescent="0.15">
      <c r="BO279" s="312">
        <f>$BO$12+1</f>
        <v>43961</v>
      </c>
      <c r="BP279" s="318" t="str">
        <f t="shared" si="95"/>
        <v>19h à 7h</v>
      </c>
      <c r="BQ279" s="313">
        <f t="shared" si="101"/>
        <v>43992</v>
      </c>
      <c r="BR279" s="318" t="str">
        <f t="shared" si="96"/>
        <v>19h à 7h</v>
      </c>
      <c r="BS279" s="313">
        <f t="shared" si="102"/>
        <v>44022</v>
      </c>
      <c r="BT279" s="318" t="str">
        <f t="shared" si="97"/>
        <v>OFF</v>
      </c>
      <c r="BU279" s="314">
        <f t="shared" si="103"/>
        <v>44053</v>
      </c>
      <c r="BV279" s="318" t="str">
        <f t="shared" si="98"/>
        <v>OFF</v>
      </c>
      <c r="BW279" s="313">
        <f t="shared" si="104"/>
        <v>44084</v>
      </c>
      <c r="BX279" s="318" t="str">
        <f t="shared" si="99"/>
        <v>7h à 19h</v>
      </c>
      <c r="BY279" s="313">
        <f t="shared" si="105"/>
        <v>44114</v>
      </c>
      <c r="BZ279" s="318" t="str">
        <f t="shared" si="100"/>
        <v>7h à 19h</v>
      </c>
      <c r="CI279" s="176">
        <f t="shared" si="94"/>
        <v>44181</v>
      </c>
      <c r="CJ279" s="177">
        <f t="shared" si="87"/>
        <v>44181</v>
      </c>
      <c r="CK279" s="167" t="str">
        <f>IF($BF$21=$CE$25,$CF$25,IF($BF$21=$CE$26,$CF$26,IF($BF$21=$CE$27,$CF$27,IF($BF$21=$CE$28,$CF$28,""))))</f>
        <v>OFF</v>
      </c>
      <c r="CL279" s="167" t="str">
        <f>IF($BF$22=$CE$25,$CF$25,IF($BF$22=$CE$26,$CF$26,IF($BF$22=$CE$27,$CF$27,IF($BF$22=$CE$28,$CF$28,""))))</f>
        <v>7h à 19h</v>
      </c>
      <c r="CM279" s="167" t="str">
        <f>IF($BF$24=$CE$25,$CF$25,IF($BF$24=$CE$26,$CF$26,IF($BF$24=$CE$27,$CF$27,IF($BF$24=$CE$28,$CF$28,""))))</f>
        <v>OFF</v>
      </c>
      <c r="CN279" s="167" t="str">
        <f>IF($BF$25=$CE$25,$CF$25,IF($BF$25=$CE$26,$CF$26,IF($BF$25=$CE$27,$CF$27,IF($BF$25=$CE$28,$CF$28,""))))</f>
        <v>OFF</v>
      </c>
      <c r="CO279" s="167" t="str">
        <f>IF($BF$27=$CE$25,$CF$25,IF($BF$27=$CE$26,$CF$26,IF($BF$27=$CE$27,$CF$27,IF($BF$27=$CE$28,$CF$28,""))))</f>
        <v>19h à 7h</v>
      </c>
      <c r="CP279" s="167" t="str">
        <f>IF($BF$28=$CE$25,$CF$25,IF($BF$28=$CE$26,$CF$26,IF($BF$28=$CE$27,$CF$27,IF($BF$28=$CE$28,$CF$28,""))))</f>
        <v>19h à 7h</v>
      </c>
      <c r="CQ279" s="167" t="str">
        <f>IF($BF$30=$CE$25,$CF$25,IF($BF$30=$CE$26,$CF$26,IF($BF$30=$CE$27,$CF$27,IF($BF$30=$CE$28,$CF$28,""))))</f>
        <v>OFF</v>
      </c>
      <c r="CR279" s="167" t="str">
        <f>IF($BF$31=$CE$25,$CF$25,IF($BF$31=$CE$26,$CF$26,IF($BF$31=$CE$27,$CF$27,IF($BF$31=$CE$28,$CF$28,""))))</f>
        <v>OFF</v>
      </c>
    </row>
    <row r="280" spans="67:96" ht="13.5" x14ac:dyDescent="0.15">
      <c r="BO280" s="312">
        <f>$BO$13+1</f>
        <v>43962</v>
      </c>
      <c r="BP280" s="318" t="str">
        <f t="shared" si="95"/>
        <v>19h à 7h</v>
      </c>
      <c r="BQ280" s="313">
        <f t="shared" si="101"/>
        <v>43993</v>
      </c>
      <c r="BR280" s="318" t="str">
        <f t="shared" si="96"/>
        <v>OFF</v>
      </c>
      <c r="BS280" s="313">
        <f t="shared" si="102"/>
        <v>44023</v>
      </c>
      <c r="BT280" s="318" t="str">
        <f t="shared" si="97"/>
        <v>OFF</v>
      </c>
      <c r="BU280" s="314">
        <f t="shared" si="103"/>
        <v>44054</v>
      </c>
      <c r="BV280" s="318" t="str">
        <f t="shared" si="98"/>
        <v>OFF</v>
      </c>
      <c r="BW280" s="313">
        <f t="shared" si="104"/>
        <v>44085</v>
      </c>
      <c r="BX280" s="318" t="str">
        <f t="shared" si="99"/>
        <v>7h à 19h</v>
      </c>
      <c r="BY280" s="313">
        <f t="shared" si="105"/>
        <v>44115</v>
      </c>
      <c r="BZ280" s="318" t="str">
        <f t="shared" si="100"/>
        <v>7h à 19h</v>
      </c>
      <c r="CI280" s="176">
        <f t="shared" si="94"/>
        <v>44182</v>
      </c>
      <c r="CJ280" s="177">
        <f t="shared" si="87"/>
        <v>44182</v>
      </c>
      <c r="CK280" s="167" t="str">
        <f>IF($BG$21=$CE$25,$CF$25,IF($BG$21=$CE$26,$CF$26,IF($BG$21=$CE$27,$CF$27,IF($BG$21=$CE$28,$CF$28,""))))</f>
        <v>OFF</v>
      </c>
      <c r="CL280" s="167" t="str">
        <f>IF($BG$22=$CE$25,$CF$25,IF($BG$22=$CE$26,$CF$26,IF($BG$22=$CE$27,$CF$27,IF($BG$22=$CE$28,$CF$28,""))))</f>
        <v>OFF</v>
      </c>
      <c r="CM280" s="167" t="str">
        <f>IF($BG$24=$CE$25,$CF$25,IF($BG$24=$CE$26,$CF$26,IF($BG$24=$CE$27,$CF$27,IF($BG$24=$CE$28,$CF$28,""))))</f>
        <v>19h à 7h</v>
      </c>
      <c r="CN280" s="167" t="str">
        <f>IF($BG$25=$CE$25,$CF$25,IF($BG$25=$CE$26,$CF$26,IF($BG$25=$CE$27,$CF$27,IF($BG$25=$CE$28,$CF$28,""))))</f>
        <v>19h à 7h</v>
      </c>
      <c r="CO280" s="167" t="str">
        <f>IF($BG$27=$CE$25,$CF$25,IF($BG$27=$CE$26,$CF$26,IF($BG$27=$CE$27,$CF$27,IF($BG$27=$CE$28,$CF$28,""))))</f>
        <v>OFF</v>
      </c>
      <c r="CP280" s="167" t="str">
        <f>IF($BG$28=$CE$25,$CF$25,IF($BG$28=$CE$26,$CF$26,IF($BG$28=$CE$27,$CF$27,IF($BG$28=$CE$28,$CF$28,""))))</f>
        <v>OFF</v>
      </c>
      <c r="CQ280" s="167" t="str">
        <f>IF($BG$30=$CE$25,$CF$25,IF($BG$30=$CE$26,$CF$26,IF($BG$30=$CE$27,$CF$27,IF($BG$30=$CE$28,$CF$28,""))))</f>
        <v>7h à 19h</v>
      </c>
      <c r="CR280" s="167" t="str">
        <f>IF($BG$31=$CE$25,$CF$25,IF($BG$31=$CE$26,$CF$26,IF($BG$31=$CE$27,$CF$27,IF($BG$31=$CE$28,$CF$28,""))))</f>
        <v>7h à 19h</v>
      </c>
    </row>
    <row r="281" spans="67:96" ht="13.5" x14ac:dyDescent="0.15">
      <c r="BO281" s="312">
        <f>$BO$14+1</f>
        <v>43963</v>
      </c>
      <c r="BP281" s="318" t="str">
        <f t="shared" si="95"/>
        <v>19h à 7h</v>
      </c>
      <c r="BQ281" s="313">
        <f t="shared" si="101"/>
        <v>43994</v>
      </c>
      <c r="BR281" s="318" t="str">
        <f t="shared" si="96"/>
        <v>OFF</v>
      </c>
      <c r="BS281" s="313">
        <f t="shared" si="102"/>
        <v>44024</v>
      </c>
      <c r="BT281" s="318" t="str">
        <f t="shared" si="97"/>
        <v>OFF</v>
      </c>
      <c r="BU281" s="314">
        <f t="shared" si="103"/>
        <v>44055</v>
      </c>
      <c r="BV281" s="318" t="str">
        <f t="shared" si="98"/>
        <v>OFF</v>
      </c>
      <c r="BW281" s="313">
        <f t="shared" si="104"/>
        <v>44086</v>
      </c>
      <c r="BX281" s="318" t="str">
        <f t="shared" si="99"/>
        <v>7h à 19h</v>
      </c>
      <c r="BY281" s="313">
        <f t="shared" si="105"/>
        <v>44116</v>
      </c>
      <c r="BZ281" s="318" t="str">
        <f t="shared" si="100"/>
        <v>7h à 19h</v>
      </c>
      <c r="CI281" s="176">
        <f t="shared" si="94"/>
        <v>44183</v>
      </c>
      <c r="CJ281" s="177">
        <f t="shared" si="87"/>
        <v>44183</v>
      </c>
      <c r="CK281" s="167" t="str">
        <f>IF($BH$21=$CE$25,$CF$25,IF($BH$21=$CE$26,$CF$26,IF($BH$21=$CE$27,$CF$27,IF($BH$21=$CE$28,$CF$28,""))))</f>
        <v>OFF</v>
      </c>
      <c r="CL281" s="167" t="str">
        <f>IF($BH$22=$CE$25,$CF$25,IF($BH$22=$CE$26,$CF$26,IF($BH$22=$CE$27,$CF$27,IF($BH$22=$CE$28,$CF$28,""))))</f>
        <v>OFF</v>
      </c>
      <c r="CM281" s="167" t="str">
        <f>IF($BH$24=$CE$25,$CF$25,IF($BH$24=$CE$26,$CF$26,IF($BH$24=$CE$27,$CF$27,IF($BH$24=$CE$28,$CF$28,""))))</f>
        <v>19h à 7h</v>
      </c>
      <c r="CN281" s="167" t="str">
        <f>IF($BH$25=$CE$25,$CF$25,IF($BH$25=$CE$26,$CF$26,IF($BH$25=$CE$27,$CF$27,IF($BH$25=$CE$28,$CF$28,""))))</f>
        <v>19h à 7h</v>
      </c>
      <c r="CO281" s="167" t="str">
        <f>IF($BH$27=$CE$25,$CF$25,IF($BH$27=$CE$26,$CF$26,IF($BH$27=$CE$27,$CF$27,IF($BH$27=$CE$28,$CF$28,""))))</f>
        <v>OFF</v>
      </c>
      <c r="CP281" s="167" t="str">
        <f>IF($BH$28=$CE$25,$CF$25,IF($BH$28=$CE$26,$CF$26,IF($BH$28=$CE$27,$CF$27,IF($BH$28=$CE$28,$CF$28,""))))</f>
        <v>OFF</v>
      </c>
      <c r="CQ281" s="167" t="str">
        <f>IF($BH$30=$CE$25,$CF$25,IF($BH$30=$CE$26,$CF$26,IF($BH$30=$CE$27,$CF$27,IF($BH$30=$CE$28,$CF$28,""))))</f>
        <v>7h à 19h</v>
      </c>
      <c r="CR281" s="167" t="str">
        <f>IF($BH$31=$CE$25,$CF$25,IF($BH$31=$CE$26,$CF$26,IF($BH$31=$CE$27,$CF$27,IF($BH$31=$CE$28,$CF$28,""))))</f>
        <v>7h à 19h</v>
      </c>
    </row>
    <row r="282" spans="67:96" ht="13.5" x14ac:dyDescent="0.15">
      <c r="BO282" s="312">
        <f>$BO$15+1</f>
        <v>43964</v>
      </c>
      <c r="BP282" s="318" t="str">
        <f t="shared" si="95"/>
        <v>19h à 7h</v>
      </c>
      <c r="BQ282" s="313">
        <f t="shared" si="101"/>
        <v>43995</v>
      </c>
      <c r="BR282" s="318" t="str">
        <f t="shared" si="96"/>
        <v>OFF</v>
      </c>
      <c r="BS282" s="313">
        <f t="shared" si="102"/>
        <v>44025</v>
      </c>
      <c r="BT282" s="318" t="str">
        <f t="shared" si="97"/>
        <v>OFF</v>
      </c>
      <c r="BU282" s="314">
        <f t="shared" si="103"/>
        <v>44056</v>
      </c>
      <c r="BV282" s="318" t="str">
        <f t="shared" si="98"/>
        <v>7h à 19h</v>
      </c>
      <c r="BW282" s="313">
        <f t="shared" si="104"/>
        <v>44087</v>
      </c>
      <c r="BX282" s="318" t="str">
        <f t="shared" si="99"/>
        <v>7h à 19h</v>
      </c>
      <c r="BY282" s="313">
        <f t="shared" si="105"/>
        <v>44117</v>
      </c>
      <c r="BZ282" s="318" t="str">
        <f t="shared" si="100"/>
        <v>7h à 19h</v>
      </c>
      <c r="CI282" s="176">
        <f t="shared" si="94"/>
        <v>44184</v>
      </c>
      <c r="CJ282" s="177">
        <f t="shared" si="87"/>
        <v>44184</v>
      </c>
      <c r="CK282" s="167" t="str">
        <f>IF($BI$21=$CE$25,$CF$25,IF($BI$21=$CE$26,$CF$26,IF($BI$21=$CE$27,$CF$27,IF($BI$21=$CE$28,$CF$28,""))))</f>
        <v>OFF</v>
      </c>
      <c r="CL282" s="167" t="str">
        <f>IF($BI$22=$CE$25,$CF$25,IF($BI$22=$CE$26,$CF$26,IF($BI$22=$CE$27,$CF$27,IF($BI$22=$CE$28,$CF$28,""))))</f>
        <v>OFF</v>
      </c>
      <c r="CM282" s="167" t="str">
        <f>IF($BI$24=$CE$25,$CF$25,IF($BI$24=$CE$26,$CF$26,IF($BI$24=$CE$27,$CF$27,IF($BI$24=$CE$28,$CF$28,""))))</f>
        <v>19h à 7h</v>
      </c>
      <c r="CN282" s="167" t="str">
        <f>IF($BI$25=$CE$25,$CF$25,IF($BI$25=$CE$26,$CF$26,IF($BI$25=$CE$27,$CF$27,IF($BI$25=$CE$28,$CF$28,""))))</f>
        <v>19h à 7h</v>
      </c>
      <c r="CO282" s="167" t="str">
        <f>IF($BI$27=$CE$25,$CF$25,IF($BI$27=$CE$26,$CF$26,IF($BI$27=$CE$27,$CF$27,IF($BI$27=$CE$28,$CF$28,""))))</f>
        <v>OFF</v>
      </c>
      <c r="CP282" s="167" t="str">
        <f>IF($BI$28=$CE$25,$CF$25,IF($BI$28=$CE$26,$CF$26,IF($BI$28=$CE$27,$CF$27,IF($BI$28=$CE$28,$CF$28,""))))</f>
        <v>OFF</v>
      </c>
      <c r="CQ282" s="167" t="str">
        <f>IF($BI$30=$CE$25,$CF$25,IF($BI$30=$CE$26,$CF$26,IF($BI$30=$CE$27,$CF$27,IF($BI$30=$CE$28,$CF$28,""))))</f>
        <v>7h à 19h</v>
      </c>
      <c r="CR282" s="167" t="str">
        <f>IF($BI$31=$CE$25,$CF$25,IF($BI$31=$CE$26,$CF$26,IF($BI$31=$CE$27,$CF$27,IF($BI$31=$CE$28,$CF$28,""))))</f>
        <v>7h à 19h</v>
      </c>
    </row>
    <row r="283" spans="67:96" ht="13.5" x14ac:dyDescent="0.15">
      <c r="BO283" s="312">
        <f>$BO$16+1</f>
        <v>43965</v>
      </c>
      <c r="BP283" s="318" t="str">
        <f t="shared" si="95"/>
        <v>OFF</v>
      </c>
      <c r="BQ283" s="313">
        <f t="shared" si="101"/>
        <v>43996</v>
      </c>
      <c r="BR283" s="318" t="str">
        <f t="shared" si="96"/>
        <v>OFF</v>
      </c>
      <c r="BS283" s="313">
        <f t="shared" si="102"/>
        <v>44026</v>
      </c>
      <c r="BT283" s="318" t="str">
        <f t="shared" si="97"/>
        <v>OFF</v>
      </c>
      <c r="BU283" s="314">
        <f t="shared" si="103"/>
        <v>44057</v>
      </c>
      <c r="BV283" s="318" t="str">
        <f t="shared" si="98"/>
        <v>7h à 19h</v>
      </c>
      <c r="BW283" s="313">
        <f t="shared" si="104"/>
        <v>44088</v>
      </c>
      <c r="BX283" s="318" t="str">
        <f t="shared" si="99"/>
        <v>7h à 19h</v>
      </c>
      <c r="BY283" s="313">
        <f t="shared" si="105"/>
        <v>44118</v>
      </c>
      <c r="BZ283" s="318" t="str">
        <f t="shared" si="100"/>
        <v>7h à 19h</v>
      </c>
      <c r="CI283" s="176">
        <f t="shared" si="94"/>
        <v>44185</v>
      </c>
      <c r="CJ283" s="177">
        <f>CI283</f>
        <v>44185</v>
      </c>
      <c r="CK283" s="167" t="str">
        <f>IF($F$21=$CE$25,$CF$25,IF($F$21=$CE$26,$CF$26,IF($F$21=$CE$27,$CF$27,IF($F$21=$CE$28,$CF$28,""))))</f>
        <v>OFF</v>
      </c>
      <c r="CL283" s="167" t="str">
        <f>IF($F$22=$CE$25,$CF$25,IF($F$22=$CE$26,$CF$26,IF($F$22=$CE$27,$CF$27,IF($F$22=$CE$28,$CF$28,""))))</f>
        <v>OFF</v>
      </c>
      <c r="CM283" s="167" t="str">
        <f>IF($F$24=$CE$25,$CF$25,IF($F$24=$CE$26,$CF$26,IF($F$24=$CE$27,$CF$27,IF($F$24=$CE$28,$CF$28,""))))</f>
        <v>19h à 7h</v>
      </c>
      <c r="CN283" s="167" t="str">
        <f>IF($F$25=$CE$25,$CF$25,IF($F$25=$CE$26,$CF$26,IF($F$25=$CE$27,$CF$27,IF($F$25=$CE$28,$CF$28,""))))</f>
        <v>19h à 7h</v>
      </c>
      <c r="CO283" s="167" t="str">
        <f>IF($F$27=$CE$25,$CF$25,IF($F$27=$CE$26,$CF$26,IF($F$27=$CE$27,$CF$27,IF($F$27=$CE$28,$CF$28,""))))</f>
        <v>OFF</v>
      </c>
      <c r="CP283" s="167" t="str">
        <f>IF($F$28=$CE$25,$CF$25,IF($F$28=$CE$26,$CF$26,IF($F$28=$CE$27,$CF$27,IF($F$28=$CE$28,$CF$28,""))))</f>
        <v>OFF</v>
      </c>
      <c r="CQ283" s="167" t="str">
        <f>IF($F$30=$CE$25,$CF$25,IF($F$30=$CE$26,$CF$26,IF($F$30=$CE$27,$CF$27,IF($F$30=$CE$28,$CF$28,""))))</f>
        <v>7h à 19h</v>
      </c>
      <c r="CR283" s="167" t="str">
        <f>IF($F$31=$CE$25,$CF$25,IF($F$31=$CE$26,$CF$26,IF($F$31=$CE$27,$CF$27,IF($F$31=$CE$28,$CF$28,""))))</f>
        <v>7h à 19h</v>
      </c>
    </row>
    <row r="284" spans="67:96" ht="13.5" x14ac:dyDescent="0.15">
      <c r="BO284" s="312">
        <f>$BO$17+1</f>
        <v>43966</v>
      </c>
      <c r="BP284" s="318" t="str">
        <f t="shared" si="95"/>
        <v>OFF</v>
      </c>
      <c r="BQ284" s="313">
        <f t="shared" si="101"/>
        <v>43997</v>
      </c>
      <c r="BR284" s="318" t="str">
        <f t="shared" si="96"/>
        <v>OFF</v>
      </c>
      <c r="BS284" s="313">
        <f t="shared" si="102"/>
        <v>44027</v>
      </c>
      <c r="BT284" s="318" t="str">
        <f t="shared" si="97"/>
        <v>OFF</v>
      </c>
      <c r="BU284" s="314">
        <f t="shared" si="103"/>
        <v>44058</v>
      </c>
      <c r="BV284" s="318" t="str">
        <f t="shared" si="98"/>
        <v>7h à 19h</v>
      </c>
      <c r="BW284" s="313">
        <f t="shared" si="104"/>
        <v>44089</v>
      </c>
      <c r="BX284" s="318" t="str">
        <f t="shared" si="99"/>
        <v>7h à 15h</v>
      </c>
      <c r="BY284" s="313">
        <f t="shared" si="105"/>
        <v>44119</v>
      </c>
      <c r="BZ284" s="318" t="str">
        <f t="shared" si="100"/>
        <v>OFF</v>
      </c>
      <c r="CI284" s="176">
        <f t="shared" si="94"/>
        <v>44186</v>
      </c>
      <c r="CJ284" s="177">
        <f t="shared" ref="CJ284:CJ338" si="106">CI284</f>
        <v>44186</v>
      </c>
      <c r="CK284" s="167" t="str">
        <f>IF($G$21=$CE$25,$CF$25,IF($G$21=$CE$26,$CF$26,IF($G$21=$CE$27,$CF$27,IF($G$21=$CE$28,$CF$28,""))))</f>
        <v>OFF</v>
      </c>
      <c r="CL284" s="167" t="str">
        <f>IF($G$22=$CE$25,$CF$25,IF($G$22=$CE$26,$CF$26,IF($G$22=$CE$27,$CF$27,IF($G$22=$CE$28,$CF$28,""))))</f>
        <v>OFF</v>
      </c>
      <c r="CM284" s="167" t="str">
        <f>IF($G$24=$CE$25,$CF$25,IF($G$24=$CE$26,$CF$26,IF($G$24=$CE$27,$CF$27,IF($G$24=$CE$28,$CF$28,""))))</f>
        <v>19h à 7h</v>
      </c>
      <c r="CN284" s="167" t="str">
        <f>IF($G$25=$CE$25,$CF$25,IF($G$25=$CE$26,$CF$26,IF($G$25=$CE$27,$CF$27,IF($G$25=$CE$28,$CF$28,""))))</f>
        <v>19h à 7h</v>
      </c>
      <c r="CO284" s="167" t="str">
        <f>IF($G$27=$CE$25,$CF$25,IF($G$27=$CE$26,$CF$26,IF($G$27=$CE$27,$CF$27,IF($G$27=$CE$28,$CF$28,""))))</f>
        <v>OFF</v>
      </c>
      <c r="CP284" s="167" t="str">
        <f>IF($G$28=$CE$25,$CF$25,IF($G$28=$CE$26,$CF$26,IF($G$28=$CE$27,$CF$27,IF($G$28=$CE$28,$CF$28,""))))</f>
        <v>OFF</v>
      </c>
      <c r="CQ284" s="167" t="str">
        <f>IF($G$30=$CE$25,$CF$25,IF($G$30=$CE$26,$CF$26,IF($G$30=$CE$27,$CF$27,IF($G$30=$CE$28,$CF$28,""))))</f>
        <v>7h à 19h</v>
      </c>
      <c r="CR284" s="167" t="str">
        <f>IF($G$31=$CE$25,$CF$25,IF($G$31=$CE$26,$CF$26,IF($G$31=$CE$27,$CF$27,IF($G$31=$CE$28,$CF$28,""))))</f>
        <v>7h à 19h</v>
      </c>
    </row>
    <row r="285" spans="67:96" ht="13.5" x14ac:dyDescent="0.15">
      <c r="BO285" s="312">
        <f>$BO$18+1</f>
        <v>43967</v>
      </c>
      <c r="BP285" s="318" t="str">
        <f t="shared" si="95"/>
        <v>OFF</v>
      </c>
      <c r="BQ285" s="313">
        <f t="shared" si="101"/>
        <v>43998</v>
      </c>
      <c r="BR285" s="318" t="str">
        <f t="shared" si="96"/>
        <v>OFF</v>
      </c>
      <c r="BS285" s="313">
        <f t="shared" si="102"/>
        <v>44028</v>
      </c>
      <c r="BT285" s="318" t="str">
        <f t="shared" si="97"/>
        <v>7h à 19h</v>
      </c>
      <c r="BU285" s="314">
        <f t="shared" si="103"/>
        <v>44059</v>
      </c>
      <c r="BV285" s="318" t="str">
        <f t="shared" si="98"/>
        <v>7h à 19h</v>
      </c>
      <c r="BW285" s="313">
        <f t="shared" si="104"/>
        <v>44090</v>
      </c>
      <c r="BX285" s="318" t="str">
        <f t="shared" si="99"/>
        <v>OFF</v>
      </c>
      <c r="BY285" s="313">
        <f t="shared" si="105"/>
        <v>44120</v>
      </c>
      <c r="BZ285" s="318" t="str">
        <f t="shared" si="100"/>
        <v>OFF</v>
      </c>
      <c r="CI285" s="176">
        <f t="shared" si="94"/>
        <v>44187</v>
      </c>
      <c r="CJ285" s="177">
        <f t="shared" si="106"/>
        <v>44187</v>
      </c>
      <c r="CK285" s="167" t="str">
        <f>IF($H$21=$CE$25,$CF$25,IF($H$21=$CE$26,$CF$26,IF($H$21=$CE$27,$CF$27,IF($H$21=$CE$28,$CF$28,""))))</f>
        <v>OFF</v>
      </c>
      <c r="CL285" s="167" t="str">
        <f>IF($H$22=$CE$25,$CF$25,IF($H$22=$CE$26,$CF$26,IF($H$22=$CE$27,$CF$27,IF($H$22=$CE$28,$CF$28,""))))</f>
        <v>OFF</v>
      </c>
      <c r="CM285" s="167" t="str">
        <f>IF($H$24=$CE$25,$CF$25,IF($H$24=$CE$26,$CF$26,IF($H$24=$CE$27,$CF$27,IF($H$24=$CE$28,$CF$28,""))))</f>
        <v>19h à 7h</v>
      </c>
      <c r="CN285" s="167" t="str">
        <f>IF($H$25=$CE$25,$CF$25,IF($H$25=$CE$26,$CF$26,IF($H$25=$CE$27,$CF$27,IF($H$25=$CE$28,$CF$28,""))))</f>
        <v>19h à 7h</v>
      </c>
      <c r="CO285" s="167" t="str">
        <f>IF($H$27=$CE$25,$CF$25,IF($H$27=$CE$26,$CF$26,IF($H$27=$CE$27,$CF$27,IF($H$27=$CE$28,$CF$28,""))))</f>
        <v>OFF</v>
      </c>
      <c r="CP285" s="167" t="str">
        <f>IF($H$28=$CE$25,$CF$25,IF($H$28=$CE$26,$CF$26,IF($H$28=$CE$27,$CF$27,IF($H$28=$CE$28,$CF$28,""))))</f>
        <v>OFF</v>
      </c>
      <c r="CQ285" s="167" t="str">
        <f>IF($H$30=$CE$25,$CF$25,IF($H$30=$CE$26,$CF$26,IF($H$30=$CE$27,$CF$27,IF($H$30=$CE$28,$CF$28,""))))</f>
        <v>7h à 19h</v>
      </c>
      <c r="CR285" s="167" t="str">
        <f>IF($H$31=$CE$25,$CF$25,IF($H$31=$CE$26,$CF$26,IF($H$31=$CE$27,$CF$27,IF($H$31=$CE$28,$CF$28,""))))</f>
        <v>7h à 15h</v>
      </c>
    </row>
    <row r="286" spans="67:96" ht="13.5" x14ac:dyDescent="0.15">
      <c r="BO286" s="312">
        <f>$BO$19+1</f>
        <v>43968</v>
      </c>
      <c r="BP286" s="318" t="str">
        <f t="shared" si="95"/>
        <v>OFF</v>
      </c>
      <c r="BQ286" s="313">
        <f t="shared" si="101"/>
        <v>43999</v>
      </c>
      <c r="BR286" s="318" t="str">
        <f t="shared" si="96"/>
        <v>OFF</v>
      </c>
      <c r="BS286" s="313">
        <f t="shared" si="102"/>
        <v>44029</v>
      </c>
      <c r="BT286" s="318" t="str">
        <f t="shared" si="97"/>
        <v>7h à 19h</v>
      </c>
      <c r="BU286" s="314">
        <f t="shared" si="103"/>
        <v>44060</v>
      </c>
      <c r="BV286" s="318" t="str">
        <f t="shared" si="98"/>
        <v>7h à 19h</v>
      </c>
      <c r="BW286" s="313">
        <f t="shared" si="104"/>
        <v>44091</v>
      </c>
      <c r="BX286" s="318" t="str">
        <f t="shared" si="99"/>
        <v>OFF</v>
      </c>
      <c r="BY286" s="313">
        <f t="shared" si="105"/>
        <v>44121</v>
      </c>
      <c r="BZ286" s="318" t="str">
        <f t="shared" si="100"/>
        <v>OFF</v>
      </c>
      <c r="CI286" s="176">
        <f t="shared" si="94"/>
        <v>44188</v>
      </c>
      <c r="CJ286" s="177">
        <f t="shared" si="106"/>
        <v>44188</v>
      </c>
      <c r="CK286" s="167" t="str">
        <f>IF($I$21=$CE$25,$CF$25,IF($I$21=$CE$26,$CF$26,IF($I$21=$CE$27,$CF$27,IF($I$21=$CE$28,$CF$28,""))))</f>
        <v>OFF</v>
      </c>
      <c r="CL286" s="167" t="str">
        <f>IF($I$22=$CE$25,$CF$25,IF($I$22=$CE$26,$CF$26,IF($I$22=$CE$27,$CF$27,IF($I$22=$CE$28,$CF$28,""))))</f>
        <v>OFF</v>
      </c>
      <c r="CM286" s="167" t="str">
        <f>IF($I$24=$CE$25,$CF$25,IF($I$24=$CE$26,$CF$26,IF($I$24=$CE$27,$CF$27,IF($I$24=$CE$28,$CF$28,""))))</f>
        <v>19h à 7h</v>
      </c>
      <c r="CN286" s="167" t="str">
        <f>IF($I$25=$CE$25,$CF$25,IF($I$25=$CE$26,$CF$26,IF($I$25=$CE$27,$CF$27,IF($I$25=$CE$28,$CF$28,""))))</f>
        <v>19h à 7h</v>
      </c>
      <c r="CO286" s="167" t="str">
        <f>IF($I$27=$CE$25,$CF$25,IF($I$27=$CE$26,$CF$26,IF($I$27=$CE$27,$CF$27,IF($I$27=$CE$28,$CF$28,""))))</f>
        <v>OFF</v>
      </c>
      <c r="CP286" s="167" t="str">
        <f>IF($I$28=$CE$25,$CF$25,IF($I$28=$CE$26,$CF$26,IF($I$28=$CE$27,$CF$27,IF($I$28=$CE$28,$CF$28,""))))</f>
        <v>OFF</v>
      </c>
      <c r="CQ286" s="167" t="str">
        <f>IF($I$30=$CE$25,$CF$25,IF($I$30=$CE$26,$CF$26,IF($I$30=$CE$27,$CF$27,IF($I$30=$CE$28,$CF$28,""))))</f>
        <v>7h à 19h</v>
      </c>
      <c r="CR286" s="167" t="str">
        <f>IF($I$31=$CE$25,$CF$25,IF($I$31=$CE$26,$CF$26,IF($I$31=$CE$27,$CF$27,IF($I$31=$CE$28,$CF$28,""))))</f>
        <v>OFF</v>
      </c>
    </row>
    <row r="287" spans="67:96" ht="13.5" x14ac:dyDescent="0.15">
      <c r="BO287" s="312">
        <f>$BO$20+1</f>
        <v>43969</v>
      </c>
      <c r="BP287" s="318" t="str">
        <f t="shared" si="95"/>
        <v>OFF</v>
      </c>
      <c r="BQ287" s="313">
        <f t="shared" si="101"/>
        <v>44000</v>
      </c>
      <c r="BR287" s="318" t="str">
        <f t="shared" si="96"/>
        <v>7h à 19h</v>
      </c>
      <c r="BS287" s="313">
        <f t="shared" si="102"/>
        <v>44030</v>
      </c>
      <c r="BT287" s="318" t="str">
        <f t="shared" si="97"/>
        <v>7h à 19h</v>
      </c>
      <c r="BU287" s="314">
        <f t="shared" si="103"/>
        <v>44061</v>
      </c>
      <c r="BV287" s="318" t="str">
        <f t="shared" si="98"/>
        <v>7h à 19h</v>
      </c>
      <c r="BW287" s="313">
        <f t="shared" si="104"/>
        <v>44092</v>
      </c>
      <c r="BX287" s="318" t="str">
        <f t="shared" si="99"/>
        <v>OFF</v>
      </c>
      <c r="BY287" s="313">
        <f t="shared" si="105"/>
        <v>44122</v>
      </c>
      <c r="BZ287" s="318" t="str">
        <f t="shared" si="100"/>
        <v>OFF</v>
      </c>
      <c r="CI287" s="176">
        <f t="shared" si="94"/>
        <v>44189</v>
      </c>
      <c r="CJ287" s="177">
        <f t="shared" si="106"/>
        <v>44189</v>
      </c>
      <c r="CK287" s="167" t="str">
        <f>IF($J$21=$CE$25,$CF$25,IF($J$21=$CE$26,$CF$26,IF($J$21=$CE$27,$CF$27,IF($J$21=$CE$28,$CF$28,""))))</f>
        <v>19h à 7h</v>
      </c>
      <c r="CL287" s="167" t="str">
        <f>IF($J$22=$CE$25,$CF$25,IF($J$22=$CE$26,$CF$26,IF($J$22=$CE$27,$CF$27,IF($J$22=$CE$28,$CF$28,""))))</f>
        <v>19h à 7h</v>
      </c>
      <c r="CM287" s="167" t="str">
        <f>IF($J$24=$CE$25,$CF$25,IF($J$24=$CE$26,$CF$26,IF($J$24=$CE$27,$CF$27,IF($J$24=$CE$28,$CF$28,""))))</f>
        <v>OFF</v>
      </c>
      <c r="CN287" s="167" t="str">
        <f>IF($J$25=$CE$25,$CF$25,IF($J$25=$CE$26,$CF$26,IF($J$25=$CE$27,$CF$27,IF($J$25=$CE$28,$CF$28,""))))</f>
        <v>OFF</v>
      </c>
      <c r="CO287" s="167" t="str">
        <f>IF($J$27=$CE$25,$CF$25,IF($J$27=$CE$26,$CF$26,IF($J$27=$CE$27,$CF$27,IF($J$27=$CE$28,$CF$28,""))))</f>
        <v>7h à 19h</v>
      </c>
      <c r="CP287" s="167" t="str">
        <f>IF($J$28=$CE$25,$CF$25,IF($J$28=$CE$26,$CF$26,IF($J$28=$CE$27,$CF$27,IF($J$28=$CE$28,$CF$28,""))))</f>
        <v>7h à 19h</v>
      </c>
      <c r="CQ287" s="167" t="str">
        <f>IF($J$30=$CE$25,$CF$25,IF($J$30=$CE$26,$CF$26,IF($J$30=$CE$27,$CF$27,IF($J$30=$CE$28,$CF$28,""))))</f>
        <v>OFF</v>
      </c>
      <c r="CR287" s="167" t="str">
        <f>IF($J$31=$CE$25,$CF$25,IF($J$31=$CE$26,$CF$26,IF($J$31=$CE$27,$CF$27,IF($J$31=$CE$28,$CF$28,""))))</f>
        <v>OFF</v>
      </c>
    </row>
    <row r="288" spans="67:96" ht="13.5" x14ac:dyDescent="0.15">
      <c r="BO288" s="312">
        <f>$BO$21+1</f>
        <v>43970</v>
      </c>
      <c r="BP288" s="318" t="str">
        <f t="shared" si="95"/>
        <v>OFF</v>
      </c>
      <c r="BQ288" s="313">
        <f t="shared" si="101"/>
        <v>44001</v>
      </c>
      <c r="BR288" s="318" t="str">
        <f t="shared" si="96"/>
        <v>7h à 19h</v>
      </c>
      <c r="BS288" s="313">
        <f t="shared" si="102"/>
        <v>44031</v>
      </c>
      <c r="BT288" s="318" t="str">
        <f t="shared" si="97"/>
        <v>7h à 19h</v>
      </c>
      <c r="BU288" s="314">
        <f t="shared" si="103"/>
        <v>44062</v>
      </c>
      <c r="BV288" s="318" t="str">
        <f t="shared" si="98"/>
        <v>7h à 19h</v>
      </c>
      <c r="BW288" s="313">
        <f t="shared" si="104"/>
        <v>44093</v>
      </c>
      <c r="BX288" s="318" t="str">
        <f t="shared" si="99"/>
        <v>OFF</v>
      </c>
      <c r="BY288" s="313">
        <f t="shared" si="105"/>
        <v>44123</v>
      </c>
      <c r="BZ288" s="318" t="str">
        <f t="shared" si="100"/>
        <v>OFF</v>
      </c>
      <c r="CI288" s="176">
        <f t="shared" si="94"/>
        <v>44190</v>
      </c>
      <c r="CJ288" s="177">
        <f t="shared" si="106"/>
        <v>44190</v>
      </c>
      <c r="CK288" s="167" t="str">
        <f>IF($K$21=$CE$25,$CF$25,IF($K$21=$CE$26,$CF$26,IF($K$21=$CE$27,$CF$27,IF($K$21=$CE$28,$CF$28,""))))</f>
        <v>19h à 7h</v>
      </c>
      <c r="CL288" s="167" t="str">
        <f>IF($K$22=$CE$25,$CF$25,IF($K$22=$CE$26,$CF$26,IF($K$22=$CE$27,$CF$27,IF($K$22=$CE$28,$CF$28,""))))</f>
        <v>19h à 7h</v>
      </c>
      <c r="CM288" s="167" t="str">
        <f>IF($K$24=$CE$25,$CF$25,IF($K$24=$CE$26,$CF$26,IF($K$24=$CE$27,$CF$27,IF($K$24=$CE$28,$CF$28,""))))</f>
        <v>OFF</v>
      </c>
      <c r="CN288" s="167" t="str">
        <f>IF($K$25=$CE$25,$CF$25,IF($K$25=$CE$26,$CF$26,IF($K$25=$CE$27,$CF$27,IF($K$25=$CE$28,$CF$28,""))))</f>
        <v>OFF</v>
      </c>
      <c r="CO288" s="167" t="str">
        <f>IF($K$27=$CE$25,$CF$25,IF($K$27=$CE$26,$CF$26,IF($K$27=$CE$27,$CF$27,IF($K$27=$CE$28,$CF$28,""))))</f>
        <v>7h à 19h</v>
      </c>
      <c r="CP288" s="167" t="str">
        <f>IF($K$28=$CE$25,$CF$25,IF($K$28=$CE$26,$CF$26,IF($K$28=$CE$27,$CF$27,IF($K$28=$CE$28,$CF$28,""))))</f>
        <v>7h à 19h</v>
      </c>
      <c r="CQ288" s="167" t="str">
        <f>IF($K$30=$CE$25,$CF$25,IF($K$30=$CE$26,$CF$26,IF($K$30=$CE$27,$CF$27,IF($K$30=$CE$28,$CF$28,""))))</f>
        <v>OFF</v>
      </c>
      <c r="CR288" s="167" t="str">
        <f>IF($K$31=$CE$25,$CF$25,IF($K$31=$CE$26,$CF$26,IF($K$31=$CE$27,$CF$27,IF($K$31=$CE$28,$CF$28,""))))</f>
        <v>OFF</v>
      </c>
    </row>
    <row r="289" spans="67:96" ht="13.5" x14ac:dyDescent="0.15">
      <c r="BO289" s="312">
        <f>$BO$22+1</f>
        <v>43971</v>
      </c>
      <c r="BP289" s="318" t="str">
        <f t="shared" si="95"/>
        <v>OFF</v>
      </c>
      <c r="BQ289" s="313">
        <f t="shared" si="101"/>
        <v>44002</v>
      </c>
      <c r="BR289" s="318" t="str">
        <f t="shared" si="96"/>
        <v>7h à 19h</v>
      </c>
      <c r="BS289" s="313">
        <f t="shared" si="102"/>
        <v>44032</v>
      </c>
      <c r="BT289" s="318" t="str">
        <f t="shared" si="97"/>
        <v>7h à 19h</v>
      </c>
      <c r="BU289" s="314">
        <f t="shared" si="103"/>
        <v>44063</v>
      </c>
      <c r="BV289" s="318" t="str">
        <f t="shared" si="98"/>
        <v>OFF</v>
      </c>
      <c r="BW289" s="313">
        <f t="shared" si="104"/>
        <v>44094</v>
      </c>
      <c r="BX289" s="318" t="str">
        <f t="shared" si="99"/>
        <v>OFF</v>
      </c>
      <c r="BY289" s="313">
        <f t="shared" si="105"/>
        <v>44124</v>
      </c>
      <c r="BZ289" s="318" t="str">
        <f t="shared" si="100"/>
        <v>OFF</v>
      </c>
      <c r="CI289" s="176">
        <f t="shared" si="94"/>
        <v>44191</v>
      </c>
      <c r="CJ289" s="177">
        <f t="shared" si="106"/>
        <v>44191</v>
      </c>
      <c r="CK289" s="167" t="str">
        <f>IF($L$21=$CE$25,$CF$25,IF($L$21=$CE$26,$CF$26,IF($L$21=$CE$27,$CF$27,IF($L$21=$CE$28,$CF$28,""))))</f>
        <v>19h à 7h</v>
      </c>
      <c r="CL289" s="167" t="str">
        <f>IF($L$22=$CE$25,$CF$25,IF($L$22=$CE$26,$CF$26,IF($L$22=$CE$27,$CF$27,IF($L$22=$CE$28,$CF$28,""))))</f>
        <v>19h à 7h</v>
      </c>
      <c r="CM289" s="167" t="str">
        <f>IF($L$24=$CE$25,$CF$25,IF($L$24=$CE$26,$CF$26,IF($L$24=$CE$27,$CF$27,IF($L$24=$CE$28,$CF$28,""))))</f>
        <v>OFF</v>
      </c>
      <c r="CN289" s="167" t="str">
        <f>IF($L$25=$CE$25,$CF$25,IF($L$25=$CE$26,$CF$26,IF($L$25=$CE$27,$CF$27,IF($L$25=$CE$28,$CF$28,""))))</f>
        <v>OFF</v>
      </c>
      <c r="CO289" s="167" t="str">
        <f>IF($L$27=$CE$25,$CF$25,IF($L$27=$CE$26,$CF$26,IF($L$27=$CE$27,$CF$27,IF($L$27=$CE$28,$CF$28,""))))</f>
        <v>7h à 19h</v>
      </c>
      <c r="CP289" s="167" t="str">
        <f>IF($L$28=$CE$25,$CF$25,IF($L$28=$CE$26,$CF$26,IF($L$28=$CE$27,$CF$27,IF($L$28=$CE$28,$CF$28,""))))</f>
        <v>7h à 19h</v>
      </c>
      <c r="CQ289" s="167" t="str">
        <f>IF($L$30=$CE$25,$CF$25,IF($L$30=$CE$26,$CF$26,IF($L$30=$CE$27,$CF$27,IF($L$30=$CE$28,$CF$28,""))))</f>
        <v>OFF</v>
      </c>
      <c r="CR289" s="167" t="str">
        <f>IF($L$31=$CE$25,$CF$25,IF($L$31=$CE$26,$CF$26,IF($L$31=$CE$27,$CF$27,IF($L$31=$CE$28,$CF$28,""))))</f>
        <v>OFF</v>
      </c>
    </row>
    <row r="290" spans="67:96" ht="13.5" x14ac:dyDescent="0.15">
      <c r="BO290" s="312">
        <f>$BO$23+1</f>
        <v>43972</v>
      </c>
      <c r="BP290" s="318" t="str">
        <f t="shared" si="95"/>
        <v>7h à 19h</v>
      </c>
      <c r="BQ290" s="313">
        <f t="shared" si="101"/>
        <v>44003</v>
      </c>
      <c r="BR290" s="318" t="str">
        <f t="shared" si="96"/>
        <v>7h à 19h</v>
      </c>
      <c r="BS290" s="313">
        <f t="shared" si="102"/>
        <v>44033</v>
      </c>
      <c r="BT290" s="318" t="str">
        <f t="shared" si="97"/>
        <v>7h à 15h</v>
      </c>
      <c r="BU290" s="314">
        <f t="shared" si="103"/>
        <v>44064</v>
      </c>
      <c r="BV290" s="318" t="str">
        <f t="shared" si="98"/>
        <v>OFF</v>
      </c>
      <c r="BW290" s="313">
        <f t="shared" si="104"/>
        <v>44095</v>
      </c>
      <c r="BX290" s="318" t="str">
        <f t="shared" si="99"/>
        <v>OFF</v>
      </c>
      <c r="BY290" s="313">
        <f t="shared" si="105"/>
        <v>44125</v>
      </c>
      <c r="BZ290" s="318" t="str">
        <f t="shared" si="100"/>
        <v>OFF</v>
      </c>
      <c r="CI290" s="176">
        <f t="shared" si="94"/>
        <v>44192</v>
      </c>
      <c r="CJ290" s="177">
        <f t="shared" si="106"/>
        <v>44192</v>
      </c>
      <c r="CK290" s="167" t="str">
        <f>IF($M$21=$CE$25,$CF$25,IF($M$21=$CE$26,$CF$26,IF($M$21=$CE$27,$CF$27,IF($M$21=$CE$28,$CF$28,""))))</f>
        <v>19h à 7h</v>
      </c>
      <c r="CL290" s="167" t="str">
        <f>IF($M$22=$CE$25,$CF$25,IF($M$22=$CE$26,$CF$26,IF($M$22=$CE$27,$CF$27,IF($M$22=$CE$28,$CF$28,""))))</f>
        <v>19h à 7h</v>
      </c>
      <c r="CM290" s="167" t="str">
        <f>IF($M$24=$CE$25,$CF$25,IF($M$24=$CE$26,$CF$26,IF($M$24=$CE$27,$CF$27,IF($M$24=$CE$28,$CF$28,""))))</f>
        <v>OFF</v>
      </c>
      <c r="CN290" s="167" t="str">
        <f>IF($M$25=$CE$25,$CF$25,IF($M$25=$CE$26,$CF$26,IF($M$25=$CE$27,$CF$27,IF($M$25=$CE$28,$CF$28,""))))</f>
        <v>OFF</v>
      </c>
      <c r="CO290" s="167" t="str">
        <f>IF($M$27=$CE$25,$CF$25,IF($M$27=$CE$26,$CF$26,IF($M$27=$CE$27,$CF$27,IF($M$27=$CE$28,$CF$28,""))))</f>
        <v>7h à 19h</v>
      </c>
      <c r="CP290" s="167" t="str">
        <f>IF($M$28=$CE$25,$CF$25,IF($M$28=$CE$26,$CF$26,IF($M$28=$CE$27,$CF$27,IF($M$28=$CE$28,$CF$28,""))))</f>
        <v>7h à 19h</v>
      </c>
      <c r="CQ290" s="167" t="str">
        <f>IF($M$30=$CE$25,$CF$25,IF($M$30=$CE$26,$CF$26,IF($M$30=$CE$27,$CF$27,IF($M$30=$CE$28,$CF$28,""))))</f>
        <v>OFF</v>
      </c>
      <c r="CR290" s="167" t="str">
        <f>IF($M$31=$CE$25,$CF$25,IF($M$31=$CE$26,$CF$26,IF($M$31=$CE$27,$CF$27,IF($M$31=$CE$28,$CF$28,""))))</f>
        <v>OFF</v>
      </c>
    </row>
    <row r="291" spans="67:96" ht="13.5" x14ac:dyDescent="0.15">
      <c r="BO291" s="312">
        <f>$BO$24+1</f>
        <v>43973</v>
      </c>
      <c r="BP291" s="318" t="str">
        <f t="shared" si="95"/>
        <v>7h à 19h</v>
      </c>
      <c r="BQ291" s="313">
        <f t="shared" si="101"/>
        <v>44004</v>
      </c>
      <c r="BR291" s="318" t="str">
        <f t="shared" si="96"/>
        <v>7h à 19h</v>
      </c>
      <c r="BS291" s="313">
        <f t="shared" si="102"/>
        <v>44034</v>
      </c>
      <c r="BT291" s="318" t="str">
        <f t="shared" si="97"/>
        <v>OFF</v>
      </c>
      <c r="BU291" s="314">
        <f t="shared" si="103"/>
        <v>44065</v>
      </c>
      <c r="BV291" s="318" t="str">
        <f t="shared" si="98"/>
        <v>OFF</v>
      </c>
      <c r="BW291" s="313">
        <f t="shared" si="104"/>
        <v>44096</v>
      </c>
      <c r="BX291" s="318" t="str">
        <f t="shared" si="99"/>
        <v>OFF</v>
      </c>
      <c r="BY291" s="313">
        <f t="shared" si="105"/>
        <v>44126</v>
      </c>
      <c r="BZ291" s="318" t="str">
        <f t="shared" si="100"/>
        <v>19h à 7h</v>
      </c>
      <c r="CI291" s="176">
        <f t="shared" si="94"/>
        <v>44193</v>
      </c>
      <c r="CJ291" s="177">
        <f t="shared" si="106"/>
        <v>44193</v>
      </c>
      <c r="CK291" s="167" t="str">
        <f>IF($N$21=$CE$25,$CF$25,IF($N$21=$CE$26,$CF$26,IF($N$21=$CE$27,$CF$27,IF($N$21=$CE$28,$CF$28,""))))</f>
        <v>19h à 7h</v>
      </c>
      <c r="CL291" s="167" t="str">
        <f>IF($N$22=$CE$25,$CF$25,IF($N$22=$CE$26,$CF$26,IF($N$22=$CE$27,$CF$27,IF($N$22=$CE$28,$CF$28,""))))</f>
        <v>19h à 7h</v>
      </c>
      <c r="CM291" s="167" t="str">
        <f>IF($N$24=$CE$25,$CF$25,IF($N$24=$CE$26,$CF$26,IF($N$24=$CE$27,$CF$27,IF($N$24=$CE$28,$CF$28,""))))</f>
        <v>OFF</v>
      </c>
      <c r="CN291" s="167" t="str">
        <f>IF($N$25=$CE$25,$CF$25,IF($N$25=$CE$26,$CF$26,IF($N$25=$CE$27,$CF$27,IF($N$25=$CE$28,$CF$28,""))))</f>
        <v>OFF</v>
      </c>
      <c r="CO291" s="167" t="str">
        <f>IF($N$27=$CE$25,$CF$25,IF($N$27=$CE$26,$CF$26,IF($N$27=$CE$27,$CF$27,IF($N$27=$CE$28,$CF$28,""))))</f>
        <v>7h à 19h</v>
      </c>
      <c r="CP291" s="167" t="str">
        <f>IF($N$28=$CE$25,$CF$25,IF($N$28=$CE$26,$CF$26,IF($N$28=$CE$27,$CF$27,IF($N$28=$CE$28,$CF$28,""))))</f>
        <v>7h à 19h</v>
      </c>
      <c r="CQ291" s="167" t="str">
        <f>IF($N$30=$CE$25,$CF$25,IF($N$30=$CE$26,$CF$26,IF($N$30=$CE$27,$CF$27,IF($N$30=$CE$28,$CF$28,""))))</f>
        <v>OFF</v>
      </c>
      <c r="CR291" s="167" t="str">
        <f>IF($N$31=$CE$25,$CF$25,IF($N$31=$CE$26,$CF$26,IF($N$31=$CE$27,$CF$27,IF($N$31=$CE$28,$CF$28,""))))</f>
        <v>OFF</v>
      </c>
    </row>
    <row r="292" spans="67:96" ht="13.5" x14ac:dyDescent="0.15">
      <c r="BO292" s="312">
        <f>$BO$25+1</f>
        <v>43974</v>
      </c>
      <c r="BP292" s="318" t="str">
        <f t="shared" si="95"/>
        <v>7h à 19h</v>
      </c>
      <c r="BQ292" s="313">
        <f t="shared" si="101"/>
        <v>44005</v>
      </c>
      <c r="BR292" s="318" t="str">
        <f t="shared" si="96"/>
        <v>7h à 19h</v>
      </c>
      <c r="BS292" s="313">
        <f t="shared" si="102"/>
        <v>44035</v>
      </c>
      <c r="BT292" s="318" t="str">
        <f t="shared" si="97"/>
        <v>OFF</v>
      </c>
      <c r="BU292" s="314">
        <f t="shared" si="103"/>
        <v>44066</v>
      </c>
      <c r="BV292" s="318" t="str">
        <f t="shared" si="98"/>
        <v>OFF</v>
      </c>
      <c r="BW292" s="313">
        <f t="shared" si="104"/>
        <v>44097</v>
      </c>
      <c r="BX292" s="318" t="str">
        <f t="shared" si="99"/>
        <v>OFF</v>
      </c>
      <c r="BY292" s="313">
        <f t="shared" si="105"/>
        <v>44127</v>
      </c>
      <c r="BZ292" s="318" t="str">
        <f t="shared" si="100"/>
        <v>19h à 7h</v>
      </c>
      <c r="CI292" s="176">
        <f t="shared" si="94"/>
        <v>44194</v>
      </c>
      <c r="CJ292" s="177">
        <f t="shared" si="106"/>
        <v>44194</v>
      </c>
      <c r="CK292" s="167" t="str">
        <f>IF($O$21=$CE$25,$CF$25,IF($O$21=$CE$26,$CF$26,IF($O$21=$CE$27,$CF$27,IF($O$21=$CE$28,$CF$28,""))))</f>
        <v>19h à 7h</v>
      </c>
      <c r="CL292" s="167" t="str">
        <f>IF($O$22=$CE$25,$CF$25,IF($O$22=$CE$26,$CF$26,IF($O$22=$CE$27,$CF$27,IF($O$22=$CE$28,$CF$28,""))))</f>
        <v>19h à 7h</v>
      </c>
      <c r="CM292" s="167" t="str">
        <f>IF($O$24=$CE$25,$CF$25,IF($O$24=$CE$26,$CF$26,IF($O$24=$CE$27,$CF$27,IF($O$24=$CE$28,$CF$28,""))))</f>
        <v>OFF</v>
      </c>
      <c r="CN292" s="167" t="str">
        <f>IF($O$25=$CE$25,$CF$25,IF($O$25=$CE$26,$CF$26,IF($O$25=$CE$27,$CF$27,IF($O$25=$CE$28,$CF$28,""))))</f>
        <v>OFF</v>
      </c>
      <c r="CO292" s="167" t="str">
        <f>IF($O$27=$CE$25,$CF$25,IF($O$27=$CE$26,$CF$26,IF($O$27=$CE$27,$CF$27,IF($O$27=$CE$28,$CF$28,""))))</f>
        <v>7h à 19h</v>
      </c>
      <c r="CP292" s="167" t="str">
        <f>IF($O$28=$CE$25,$CF$25,IF($O$28=$CE$26,$CF$26,IF($O$28=$CE$27,$CF$27,IF($O$28=$CE$28,$CF$28,""))))</f>
        <v>7h à 15h</v>
      </c>
      <c r="CQ292" s="167" t="str">
        <f>IF($O$30=$CE$25,$CF$25,IF($O$30=$CE$26,$CF$26,IF($O$30=$CE$27,$CF$27,IF($O$30=$CE$28,$CF$28,""))))</f>
        <v>OFF</v>
      </c>
      <c r="CR292" s="167" t="str">
        <f>IF($O$31=$CE$25,$CF$25,IF($O$31=$CE$26,$CF$26,IF($O$31=$CE$27,$CF$27,IF($O$31=$CE$28,$CF$28,""))))</f>
        <v>OFF</v>
      </c>
    </row>
    <row r="293" spans="67:96" ht="13.5" x14ac:dyDescent="0.15">
      <c r="BO293" s="312">
        <f>$BO$26+1</f>
        <v>43975</v>
      </c>
      <c r="BP293" s="318" t="str">
        <f t="shared" si="95"/>
        <v>7h à 19h</v>
      </c>
      <c r="BQ293" s="313">
        <f t="shared" si="101"/>
        <v>44006</v>
      </c>
      <c r="BR293" s="318" t="str">
        <f t="shared" si="96"/>
        <v>7h à 19h</v>
      </c>
      <c r="BS293" s="313">
        <f t="shared" si="102"/>
        <v>44036</v>
      </c>
      <c r="BT293" s="318" t="str">
        <f t="shared" si="97"/>
        <v>OFF</v>
      </c>
      <c r="BU293" s="314">
        <f t="shared" si="103"/>
        <v>44067</v>
      </c>
      <c r="BV293" s="318" t="str">
        <f t="shared" si="98"/>
        <v>OFF</v>
      </c>
      <c r="BW293" s="313">
        <f t="shared" si="104"/>
        <v>44098</v>
      </c>
      <c r="BX293" s="318" t="str">
        <f t="shared" si="99"/>
        <v>19h à 7h</v>
      </c>
      <c r="BY293" s="313">
        <f t="shared" si="105"/>
        <v>44128</v>
      </c>
      <c r="BZ293" s="318" t="str">
        <f t="shared" si="100"/>
        <v>19h à 7h</v>
      </c>
      <c r="CI293" s="176">
        <f t="shared" si="94"/>
        <v>44195</v>
      </c>
      <c r="CJ293" s="177">
        <f t="shared" si="106"/>
        <v>44195</v>
      </c>
      <c r="CK293" s="167" t="str">
        <f>IF($P$21=$CE$25,$CF$25,IF($P$21=$CE$26,$CF$26,IF($P$21=$CE$27,$CF$27,IF($P$21=$CE$28,$CF$28,""))))</f>
        <v>19h à 7h</v>
      </c>
      <c r="CL293" s="167" t="str">
        <f>IF($P$22=$CE$25,$CF$25,IF($P$22=$CE$26,$CF$26,IF($P$22=$CE$27,$CF$27,IF($P$22=$CE$28,$CF$28,""))))</f>
        <v>19h à 7h</v>
      </c>
      <c r="CM293" s="167" t="str">
        <f>IF($P$24=$CE$25,$CF$25,IF($P$24=$CE$26,$CF$26,IF($P$24=$CE$27,$CF$27,IF($P$24=$CE$28,$CF$28,""))))</f>
        <v>OFF</v>
      </c>
      <c r="CN293" s="167" t="str">
        <f>IF($P$25=$CE$25,$CF$25,IF($P$25=$CE$26,$CF$26,IF($P$25=$CE$27,$CF$27,IF($P$25=$CE$28,$CF$28,""))))</f>
        <v>OFF</v>
      </c>
      <c r="CO293" s="167" t="str">
        <f>IF($P$27=$CE$25,$CF$25,IF($P$27=$CE$26,$CF$26,IF($P$27=$CE$27,$CF$27,IF($P$27=$CE$28,$CF$28,""))))</f>
        <v>7h à 19h</v>
      </c>
      <c r="CP293" s="167" t="str">
        <f>IF($P$28=$CE$25,$CF$25,IF($P$28=$CE$26,$CF$26,IF($P$28=$CE$27,$CF$27,IF($P$28=$CE$28,$CF$28,""))))</f>
        <v>OFF</v>
      </c>
      <c r="CQ293" s="167" t="str">
        <f>IF($P$30=$CE$25,$CF$25,IF($P$30=$CE$26,$CF$26,IF($P$30=$CE$27,$CF$27,IF($P$30=$CE$28,$CF$28,""))))</f>
        <v>OFF</v>
      </c>
      <c r="CR293" s="167" t="str">
        <f>IF($P$31=$CE$25,$CF$25,IF($P$31=$CE$26,$CF$26,IF($P$31=$CE$27,$CF$27,IF($P$31=$CE$28,$CF$28,""))))</f>
        <v>OFF</v>
      </c>
    </row>
    <row r="294" spans="67:96" ht="13.5" x14ac:dyDescent="0.15">
      <c r="BO294" s="312">
        <f>$BO$27+1</f>
        <v>43976</v>
      </c>
      <c r="BP294" s="318" t="str">
        <f t="shared" si="95"/>
        <v>7h à 19h</v>
      </c>
      <c r="BQ294" s="313">
        <f t="shared" si="101"/>
        <v>44007</v>
      </c>
      <c r="BR294" s="318" t="str">
        <f t="shared" si="96"/>
        <v>OFF</v>
      </c>
      <c r="BS294" s="313">
        <f t="shared" si="102"/>
        <v>44037</v>
      </c>
      <c r="BT294" s="318" t="str">
        <f t="shared" si="97"/>
        <v>OFF</v>
      </c>
      <c r="BU294" s="314">
        <f t="shared" si="103"/>
        <v>44068</v>
      </c>
      <c r="BV294" s="318" t="str">
        <f t="shared" si="98"/>
        <v>OFF</v>
      </c>
      <c r="BW294" s="313">
        <f t="shared" si="104"/>
        <v>44099</v>
      </c>
      <c r="BX294" s="318" t="str">
        <f t="shared" si="99"/>
        <v>19h à 7h</v>
      </c>
      <c r="BY294" s="313">
        <f t="shared" si="105"/>
        <v>44129</v>
      </c>
      <c r="BZ294" s="318" t="str">
        <f t="shared" si="100"/>
        <v>19h à 7h</v>
      </c>
      <c r="CI294" s="176">
        <f t="shared" si="94"/>
        <v>44196</v>
      </c>
      <c r="CJ294" s="177">
        <f t="shared" si="106"/>
        <v>44196</v>
      </c>
      <c r="CK294" s="167" t="str">
        <f>IF($Q$21=$CE$25,$CF$25,IF($Q$21=$CE$26,$CF$26,IF($Q$21=$CE$27,$CF$27,IF($Q$21=$CE$28,$CF$28,""))))</f>
        <v>OFF</v>
      </c>
      <c r="CL294" s="167" t="str">
        <f>IF($Q$22=$CE$25,$CF$25,IF($Q$22=$CE$26,$CF$26,IF($Q$22=$CE$27,$CF$27,IF($Q$22=$CE$28,$CF$28,""))))</f>
        <v>OFF</v>
      </c>
      <c r="CM294" s="167" t="str">
        <f>IF($Q$24=$CE$25,$CF$25,IF($Q$24=$CE$26,$CF$26,IF($Q$24=$CE$27,$CF$27,IF($Q$24=$CE$28,$CF$28,""))))</f>
        <v>7h à 19h</v>
      </c>
      <c r="CN294" s="167" t="str">
        <f>IF($Q$25=$CE$25,$CF$25,IF($Q$25=$CE$26,$CF$26,IF($Q$25=$CE$27,$CF$27,IF($Q$25=$CE$28,$CF$28,""))))</f>
        <v>7h à 19h</v>
      </c>
      <c r="CO294" s="167" t="str">
        <f>IF($Q$27=$CE$25,$CF$25,IF($Q$27=$CE$26,$CF$26,IF($Q$27=$CE$27,$CF$27,IF($Q$27=$CE$28,$CF$28,""))))</f>
        <v>OFF</v>
      </c>
      <c r="CP294" s="167" t="str">
        <f>IF($Q$28=$CE$25,$CF$25,IF($Q$28=$CE$26,$CF$26,IF($Q$28=$CE$27,$CF$27,IF($Q$28=$CE$28,$CF$28,""))))</f>
        <v>OFF</v>
      </c>
      <c r="CQ294" s="167" t="str">
        <f>IF($Q$30=$CE$25,$CF$25,IF($Q$30=$CE$26,$CF$26,IF($Q$30=$CE$27,$CF$27,IF($Q$30=$CE$28,$CF$28,""))))</f>
        <v>19h à 7h</v>
      </c>
      <c r="CR294" s="167" t="str">
        <f>IF($Q$31=$CE$25,$CF$25,IF($Q$31=$CE$26,$CF$26,IF($Q$31=$CE$27,$CF$27,IF($Q$31=$CE$28,$CF$28,""))))</f>
        <v>19h à 7h</v>
      </c>
    </row>
    <row r="295" spans="67:96" ht="13.5" x14ac:dyDescent="0.15">
      <c r="BO295" s="312">
        <f>$BO$28+1</f>
        <v>43977</v>
      </c>
      <c r="BP295" s="318" t="str">
        <f t="shared" si="95"/>
        <v>7h à 15h</v>
      </c>
      <c r="BQ295" s="313">
        <f t="shared" si="101"/>
        <v>44008</v>
      </c>
      <c r="BR295" s="318" t="str">
        <f t="shared" si="96"/>
        <v>OFF</v>
      </c>
      <c r="BS295" s="313">
        <f t="shared" si="102"/>
        <v>44038</v>
      </c>
      <c r="BT295" s="318" t="str">
        <f t="shared" si="97"/>
        <v>OFF</v>
      </c>
      <c r="BU295" s="314">
        <f t="shared" si="103"/>
        <v>44069</v>
      </c>
      <c r="BV295" s="318" t="str">
        <f t="shared" si="98"/>
        <v>OFF</v>
      </c>
      <c r="BW295" s="313">
        <f t="shared" si="104"/>
        <v>44100</v>
      </c>
      <c r="BX295" s="318" t="str">
        <f t="shared" si="99"/>
        <v>19h à 7h</v>
      </c>
      <c r="BY295" s="313">
        <f t="shared" si="105"/>
        <v>44130</v>
      </c>
      <c r="BZ295" s="318" t="str">
        <f t="shared" si="100"/>
        <v>19h à 7h</v>
      </c>
      <c r="CI295" s="176">
        <f t="shared" si="94"/>
        <v>44197</v>
      </c>
      <c r="CJ295" s="177">
        <f t="shared" si="106"/>
        <v>44197</v>
      </c>
      <c r="CK295" s="167" t="str">
        <f>IF($R$21=$CE$25,$CF$25,IF($R$21=$CE$26,$CF$26,IF($R$21=$CE$27,$CF$27,IF($R$21=$CE$28,$CF$28,""))))</f>
        <v>OFF</v>
      </c>
      <c r="CL295" s="167" t="str">
        <f>IF($R$22=$CE$25,$CF$25,IF($R$22=$CE$26,$CF$26,IF($R$22=$CE$27,$CF$27,IF($R$22=$CE$28,$CF$28,""))))</f>
        <v>OFF</v>
      </c>
      <c r="CM295" s="167" t="str">
        <f>IF($R$24=$CE$25,$CF$25,IF($R$24=$CE$26,$CF$26,IF($R$24=$CE$27,$CF$27,IF($R$24=$CE$28,$CF$28,""))))</f>
        <v>7h à 19h</v>
      </c>
      <c r="CN295" s="167" t="str">
        <f>IF($R$25=$CE$25,$CF$25,IF($R$25=$CE$26,$CF$26,IF($R$25=$CE$27,$CF$27,IF($R$25=$CE$28,$CF$28,""))))</f>
        <v>7h à 19h</v>
      </c>
      <c r="CO295" s="167" t="str">
        <f>IF($R$27=$CE$25,$CF$25,IF($R$27=$CE$26,$CF$26,IF($R$27=$CE$27,$CF$27,IF($R$27=$CE$28,$CF$28,""))))</f>
        <v>OFF</v>
      </c>
      <c r="CP295" s="167" t="str">
        <f>IF($R$28=$CE$25,$CF$25,IF($R$28=$CE$26,$CF$26,IF($R$28=$CE$27,$CF$27,IF($R$28=$CE$28,$CF$28,""))))</f>
        <v>OFF</v>
      </c>
      <c r="CQ295" s="167" t="str">
        <f>IF($R$30=$CE$25,$CF$25,IF($R$30=$CE$26,$CF$26,IF($R$30=$CE$27,$CF$27,IF($R$30=$CE$28,$CF$28,""))))</f>
        <v>19h à 7h</v>
      </c>
      <c r="CR295" s="167" t="str">
        <f>IF($R$31=$CE$25,$CF$25,IF($R$31=$CE$26,$CF$26,IF($R$31=$CE$27,$CF$27,IF($R$31=$CE$28,$CF$28,""))))</f>
        <v>19h à 7h</v>
      </c>
    </row>
    <row r="296" spans="67:96" ht="13.5" x14ac:dyDescent="0.15">
      <c r="BO296" s="312">
        <f>$BO$29+1</f>
        <v>43978</v>
      </c>
      <c r="BP296" s="318" t="str">
        <f t="shared" si="95"/>
        <v>OFF</v>
      </c>
      <c r="BQ296" s="313">
        <f t="shared" si="101"/>
        <v>44009</v>
      </c>
      <c r="BR296" s="318" t="str">
        <f t="shared" si="96"/>
        <v>OFF</v>
      </c>
      <c r="BS296" s="313">
        <f t="shared" si="102"/>
        <v>44039</v>
      </c>
      <c r="BT296" s="318" t="str">
        <f t="shared" si="97"/>
        <v>OFF</v>
      </c>
      <c r="BU296" s="314">
        <f t="shared" si="103"/>
        <v>44070</v>
      </c>
      <c r="BV296" s="318" t="str">
        <f t="shared" si="98"/>
        <v>19h à 7h</v>
      </c>
      <c r="BW296" s="313">
        <f t="shared" si="104"/>
        <v>44101</v>
      </c>
      <c r="BX296" s="318" t="str">
        <f t="shared" si="99"/>
        <v>19h à 7h</v>
      </c>
      <c r="BY296" s="313">
        <f t="shared" si="105"/>
        <v>44131</v>
      </c>
      <c r="BZ296" s="318" t="str">
        <f t="shared" si="100"/>
        <v>19h à 7h</v>
      </c>
      <c r="CI296" s="176">
        <f t="shared" si="94"/>
        <v>44198</v>
      </c>
      <c r="CJ296" s="177">
        <f t="shared" si="106"/>
        <v>44198</v>
      </c>
      <c r="CK296" s="167" t="str">
        <f>IF($S$21=$CE$25,$CF$25,IF($S$21=$CE$26,$CF$26,IF($S$21=$CE$27,$CF$27,IF($S$21=$CE$28,$CF$28,""))))</f>
        <v>OFF</v>
      </c>
      <c r="CL296" s="167" t="str">
        <f>IF($S$22=$CE$25,$CF$25,IF($S$22=$CE$26,$CF$26,IF($S$22=$CE$27,$CF$27,IF($S$22=$CE$28,$CF$28,""))))</f>
        <v>OFF</v>
      </c>
      <c r="CM296" s="167" t="str">
        <f>IF($S$24=$CE$25,$CF$25,IF($S$24=$CE$26,$CF$26,IF($S$24=$CE$27,$CF$27,IF($S$24=$CE$28,$CF$28,""))))</f>
        <v>7h à 19h</v>
      </c>
      <c r="CN296" s="167" t="str">
        <f>IF($S$25=$CE$25,$CF$25,IF($S$25=$CE$26,$CF$26,IF($S$25=$CE$27,$CF$27,IF($S$25=$CE$28,$CF$28,""))))</f>
        <v>7h à 19h</v>
      </c>
      <c r="CO296" s="167" t="str">
        <f>IF($S$27=$CE$25,$CF$25,IF($S$27=$CE$26,$CF$26,IF($S$27=$CE$27,$CF$27,IF($S$27=$CE$28,$CF$28,""))))</f>
        <v>OFF</v>
      </c>
      <c r="CP296" s="167" t="str">
        <f>IF($S$28=$CE$25,$CF$25,IF($S$28=$CE$26,$CF$26,IF($S$28=$CE$27,$CF$27,IF($S$28=$CE$28,$CF$28,""))))</f>
        <v>OFF</v>
      </c>
      <c r="CQ296" s="167" t="str">
        <f>IF($S$30=$CE$25,$CF$25,IF($S$30=$CE$26,$CF$26,IF($S$30=$CE$27,$CF$27,IF($S$30=$CE$28,$CF$28,""))))</f>
        <v>19h à 7h</v>
      </c>
      <c r="CR296" s="167" t="str">
        <f>IF($S$31=$CE$25,$CF$25,IF($S$31=$CE$26,$CF$26,IF($S$31=$CE$27,$CF$27,IF($S$31=$CE$28,$CF$28,""))))</f>
        <v>19h à 7h</v>
      </c>
    </row>
    <row r="297" spans="67:96" ht="13.5" x14ac:dyDescent="0.15">
      <c r="BO297" s="312">
        <f>$BO$30+1</f>
        <v>43979</v>
      </c>
      <c r="BP297" s="318" t="str">
        <f t="shared" si="95"/>
        <v>OFF</v>
      </c>
      <c r="BQ297" s="313">
        <f t="shared" si="101"/>
        <v>44010</v>
      </c>
      <c r="BR297" s="318" t="str">
        <f t="shared" si="96"/>
        <v>OFF</v>
      </c>
      <c r="BS297" s="313">
        <f t="shared" si="102"/>
        <v>44040</v>
      </c>
      <c r="BT297" s="318" t="str">
        <f t="shared" si="97"/>
        <v>OFF</v>
      </c>
      <c r="BU297" s="314">
        <f t="shared" si="103"/>
        <v>44071</v>
      </c>
      <c r="BV297" s="318" t="str">
        <f t="shared" si="98"/>
        <v>19h à 7h</v>
      </c>
      <c r="BW297" s="313">
        <f t="shared" si="104"/>
        <v>44102</v>
      </c>
      <c r="BX297" s="318" t="str">
        <f t="shared" si="99"/>
        <v>19h à 7h</v>
      </c>
      <c r="BY297" s="313">
        <f t="shared" si="105"/>
        <v>44132</v>
      </c>
      <c r="BZ297" s="318" t="str">
        <f t="shared" si="100"/>
        <v>19h à 7h</v>
      </c>
      <c r="CI297" s="176">
        <f t="shared" si="94"/>
        <v>44199</v>
      </c>
      <c r="CJ297" s="177">
        <f t="shared" si="106"/>
        <v>44199</v>
      </c>
      <c r="CK297" s="167" t="str">
        <f>IF($T$21=$CE$25,$CF$25,IF($T$21=$CE$26,$CF$26,IF($T$21=$CE$27,$CF$27,IF($T$21=$CE$28,$CF$28,""))))</f>
        <v>OFF</v>
      </c>
      <c r="CL297" s="167" t="str">
        <f>IF($T$22=$CE$25,$CF$25,IF($T$22=$CE$26,$CF$26,IF($T$22=$CE$27,$CF$27,IF($T$22=$CE$28,$CF$28,""))))</f>
        <v>OFF</v>
      </c>
      <c r="CM297" s="167" t="str">
        <f>IF($T$24=$CE$25,$CF$25,IF($T$24=$CE$26,$CF$26,IF($T$24=$CE$27,$CF$27,IF($T$24=$CE$28,$CF$28,""))))</f>
        <v>7h à 19h</v>
      </c>
      <c r="CN297" s="167" t="str">
        <f>IF($T$25=$CE$25,$CF$25,IF($T$25=$CE$26,$CF$26,IF($T$25=$CE$27,$CF$27,IF($T$25=$CE$28,$CF$28,""))))</f>
        <v>7h à 19h</v>
      </c>
      <c r="CO297" s="167" t="str">
        <f>IF($T$27=$CE$25,$CF$25,IF($T$27=$CE$26,$CF$26,IF($T$27=$CE$27,$CF$27,IF($T$27=$CE$28,$CF$28,""))))</f>
        <v>OFF</v>
      </c>
      <c r="CP297" s="167" t="str">
        <f>IF($T$28=$CE$25,$CF$25,IF($T$28=$CE$26,$CF$26,IF($T$28=$CE$27,$CF$27,IF($T$28=$CE$28,$CF$28,""))))</f>
        <v>OFF</v>
      </c>
      <c r="CQ297" s="167" t="str">
        <f>IF($T$30=$CE$25,$CF$25,IF($T$30=$CE$26,$CF$26,IF($T$30=$CE$27,$CF$27,IF($T$30=$CE$28,$CF$28,""))))</f>
        <v>19h à 7h</v>
      </c>
      <c r="CR297" s="167" t="str">
        <f>IF($T$31=$CE$25,$CF$25,IF($T$31=$CE$26,$CF$26,IF($T$31=$CE$27,$CF$27,IF($T$31=$CE$28,$CF$28,""))))</f>
        <v>19h à 7h</v>
      </c>
    </row>
    <row r="298" spans="67:96" ht="13.5" x14ac:dyDescent="0.15">
      <c r="BO298" s="315">
        <f>IF(MONTH($BO$31)=MONTH($BO$31+1),$BO$31+1,"")</f>
        <v>43980</v>
      </c>
      <c r="BP298" s="318" t="str">
        <f t="shared" si="95"/>
        <v>OFF</v>
      </c>
      <c r="BQ298" s="316">
        <f>IF(MONTH(BQ297)=MONTH(BQ297+1),BQ297+1,"")</f>
        <v>44011</v>
      </c>
      <c r="BR298" s="318" t="str">
        <f t="shared" si="96"/>
        <v>OFF</v>
      </c>
      <c r="BS298" s="316">
        <f>IF(MONTH(BS297)=MONTH(BS297+1),BS297+1,"")</f>
        <v>44041</v>
      </c>
      <c r="BT298" s="318" t="str">
        <f t="shared" si="97"/>
        <v>OFF</v>
      </c>
      <c r="BU298" s="316">
        <f>IF(MONTH(BU297)=MONTH(BU297+1),BU297+1,"")</f>
        <v>44072</v>
      </c>
      <c r="BV298" s="318" t="str">
        <f t="shared" si="98"/>
        <v>19h à 7h</v>
      </c>
      <c r="BW298" s="316">
        <f>IF(MONTH(BW297)=MONTH(BW297+1),BW297+1,"")</f>
        <v>44103</v>
      </c>
      <c r="BX298" s="318" t="str">
        <f t="shared" si="99"/>
        <v>19h à 7h</v>
      </c>
      <c r="BY298" s="316">
        <f>IF(MONTH(BY297)=MONTH(BY297+1),BY297+1,"")</f>
        <v>44133</v>
      </c>
      <c r="BZ298" s="318" t="str">
        <f t="shared" si="100"/>
        <v>OFF</v>
      </c>
      <c r="CI298" s="176">
        <f t="shared" si="94"/>
        <v>44200</v>
      </c>
      <c r="CJ298" s="177">
        <f t="shared" si="106"/>
        <v>44200</v>
      </c>
      <c r="CK298" s="167" t="str">
        <f>IF($U$21=$CE$25,$CF$25,IF($U$21=$CE$26,$CF$26,IF($U$21=$CE$27,$CF$27,IF($U$21=$CE$28,$CF$28,""))))</f>
        <v>OFF</v>
      </c>
      <c r="CL298" s="167" t="str">
        <f>IF($U$22=$CE$25,$CF$25,IF($U$22=$CE$26,$CF$26,IF($U$22=$CE$27,$CF$27,IF($U$22=$CE$28,$CF$28,""))))</f>
        <v>OFF</v>
      </c>
      <c r="CM298" s="167" t="str">
        <f>IF($U$24=$CE$25,$CF$25,IF($U$24=$CE$26,$CF$26,IF($U$24=$CE$27,$CF$27,IF($U$24=$CE$28,$CF$28,""))))</f>
        <v>7h à 19h</v>
      </c>
      <c r="CN298" s="167" t="str">
        <f>IF($U$25=$CE$25,$CF$25,IF($U$25=$CE$26,$CF$26,IF($U$25=$CE$27,$CF$27,IF($U$25=$CE$28,$CF$28,""))))</f>
        <v>7h à 19h</v>
      </c>
      <c r="CO298" s="167" t="str">
        <f>IF($U$27=$CE$25,$CF$25,IF($U$27=$CE$26,$CF$26,IF($U$27=$CE$27,$CF$27,IF($U$27=$CE$28,$CF$28,""))))</f>
        <v>OFF</v>
      </c>
      <c r="CP298" s="167" t="str">
        <f>IF($U$28=$CE$25,$CF$25,IF($U$28=$CE$26,$CF$26,IF($U$28=$CE$27,$CF$27,IF($U$28=$CE$28,$CF$28,""))))</f>
        <v>OFF</v>
      </c>
      <c r="CQ298" s="167" t="str">
        <f>IF($U$30=$CE$25,$CF$25,IF($U$30=$CE$26,$CF$26,IF($U$30=$CE$27,$CF$27,IF($U$30=$CE$28,$CF$28,""))))</f>
        <v>19h à 7h</v>
      </c>
      <c r="CR298" s="167" t="str">
        <f>IF($U$31=$CE$25,$CF$25,IF($U$31=$CE$26,$CF$26,IF($U$31=$CE$27,$CF$27,IF($U$31=$CE$28,$CF$28,""))))</f>
        <v>19h à 7h</v>
      </c>
    </row>
    <row r="299" spans="67:96" ht="13.5" x14ac:dyDescent="0.15">
      <c r="BO299" s="315">
        <f>IF(MONTH($BO$31)=MONTH($BO$31+2),$BO$31+2,"")</f>
        <v>43981</v>
      </c>
      <c r="BP299" s="318" t="str">
        <f t="shared" si="95"/>
        <v>OFF</v>
      </c>
      <c r="BQ299" s="316">
        <f>IF(MONTH(BQ297)=MONTH(BQ297+2),BQ297+2,"")</f>
        <v>44012</v>
      </c>
      <c r="BR299" s="318" t="str">
        <f t="shared" si="96"/>
        <v>OFF</v>
      </c>
      <c r="BS299" s="316">
        <f>IF(MONTH(BS297)=MONTH(BS297+2),BS297+2,"")</f>
        <v>44042</v>
      </c>
      <c r="BT299" s="318" t="str">
        <f t="shared" si="97"/>
        <v>19h à 7h</v>
      </c>
      <c r="BU299" s="316">
        <f>IF(MONTH(BU297)=MONTH(BU297+2),BU297+2,"")</f>
        <v>44073</v>
      </c>
      <c r="BV299" s="318" t="str">
        <f t="shared" si="98"/>
        <v>19h à 7h</v>
      </c>
      <c r="BW299" s="316">
        <f>IF(MONTH(BW297)=MONTH(BW297+2),BW297+2,"")</f>
        <v>44104</v>
      </c>
      <c r="BX299" s="318" t="str">
        <f t="shared" si="99"/>
        <v>19h à 7h</v>
      </c>
      <c r="BY299" s="316">
        <f>IF(MONTH(BY297)=MONTH(BY297+2),BY297+2,"")</f>
        <v>44134</v>
      </c>
      <c r="BZ299" s="318" t="str">
        <f t="shared" si="100"/>
        <v>OFF</v>
      </c>
      <c r="CI299" s="176">
        <f t="shared" si="94"/>
        <v>44201</v>
      </c>
      <c r="CJ299" s="177">
        <f t="shared" si="106"/>
        <v>44201</v>
      </c>
      <c r="CK299" s="167" t="str">
        <f>IF($V$21=$CE$25,$CF$25,IF($V$21=$CE$26,$CF$26,IF($V$21=$CE$27,$CF$27,IF($V$21=$CE$28,$CF$28,""))))</f>
        <v>OFF</v>
      </c>
      <c r="CL299" s="167" t="str">
        <f>IF($V$22=$CE$25,$CF$25,IF($V$22=$CE$26,$CF$26,IF($V$22=$CE$27,$CF$27,IF($V$22=$CE$28,$CF$28,""))))</f>
        <v>OFF</v>
      </c>
      <c r="CM299" s="167" t="str">
        <f>IF($V$24=$CE$25,$CF$25,IF($V$24=$CE$26,$CF$26,IF($V$24=$CE$27,$CF$27,IF($V$24=$CE$28,$CF$28,""))))</f>
        <v>7h à 19h</v>
      </c>
      <c r="CN299" s="167" t="str">
        <f>IF($V$25=$CE$25,$CF$25,IF($V$25=$CE$26,$CF$26,IF($V$25=$CE$27,$CF$27,IF($V$25=$CE$28,$CF$28,""))))</f>
        <v>7h à 15h</v>
      </c>
      <c r="CO299" s="167" t="str">
        <f>IF($V$27=$CE$25,$CF$25,IF($V$27=$CE$26,$CF$26,IF($V$27=$CE$27,$CF$27,IF($V$27=$CE$28,$CF$28,""))))</f>
        <v>OFF</v>
      </c>
      <c r="CP299" s="167" t="str">
        <f>IF($V$28=$CE$25,$CF$25,IF($V$28=$CE$26,$CF$26,IF($V$28=$CE$27,$CF$27,IF($V$28=$CE$28,$CF$28,""))))</f>
        <v>OFF</v>
      </c>
      <c r="CQ299" s="167" t="str">
        <f>IF($V$30=$CE$25,$CF$25,IF($V$30=$CE$26,$CF$26,IF($V$30=$CE$27,$CF$27,IF($V$30=$CE$28,$CF$28,""))))</f>
        <v>19h à 7h</v>
      </c>
      <c r="CR299" s="167" t="str">
        <f>IF($V$31=$CE$25,$CF$25,IF($V$31=$CE$26,$CF$26,IF($V$31=$CE$27,$CF$27,IF($V$31=$CE$28,$CF$28,""))))</f>
        <v>19h à 7h</v>
      </c>
    </row>
    <row r="300" spans="67:96" ht="13.5" x14ac:dyDescent="0.15">
      <c r="BO300" s="317">
        <f>IF(MONTH($BO$31)=MONTH($BO$31+3),$BO$31+3,"")</f>
        <v>43982</v>
      </c>
      <c r="BP300" s="318" t="str">
        <f t="shared" si="95"/>
        <v>OFF</v>
      </c>
      <c r="BQ300" s="268" t="str">
        <f>IF(MONTH(BQ297)=MONTH(BQ297+3),BQ297+3,"")</f>
        <v/>
      </c>
      <c r="BR300" s="318" t="str">
        <f t="shared" si="96"/>
        <v/>
      </c>
      <c r="BS300" s="268">
        <f>IF(MONTH(BS297)=MONTH(BS297+3),BS297+3,"")</f>
        <v>44043</v>
      </c>
      <c r="BT300" s="318" t="str">
        <f t="shared" si="97"/>
        <v>19h à 7h</v>
      </c>
      <c r="BU300" s="268">
        <f>IF(MONTH(BU297)=MONTH(BU297+3),BU297+3,"")</f>
        <v>44074</v>
      </c>
      <c r="BV300" s="318" t="str">
        <f t="shared" si="98"/>
        <v>19h à 7h</v>
      </c>
      <c r="BW300" s="268" t="str">
        <f>IF(MONTH(BW297)=MONTH(BW297+3),BW297+3,"")</f>
        <v/>
      </c>
      <c r="BX300" s="318" t="str">
        <f t="shared" si="99"/>
        <v/>
      </c>
      <c r="BY300" s="268">
        <f>IF(MONTH(BY297)=MONTH(BY297+3),BY297+3,"")</f>
        <v>44135</v>
      </c>
      <c r="BZ300" s="318" t="str">
        <f t="shared" si="100"/>
        <v>OFF</v>
      </c>
      <c r="CI300" s="176">
        <f t="shared" si="94"/>
        <v>44202</v>
      </c>
      <c r="CJ300" s="177">
        <f t="shared" si="106"/>
        <v>44202</v>
      </c>
      <c r="CK300" s="167" t="str">
        <f>IF($W$21=$CE$25,$CF$25,IF($W$21=$CE$26,$CF$26,IF($W$21=$CE$27,$CF$27,IF($W$21=$CE$28,$CF$28,""))))</f>
        <v>OFF</v>
      </c>
      <c r="CL300" s="167" t="str">
        <f>IF($W$22=$CE$25,$CF$25,IF($W$22=$CE$26,$CF$26,IF($W$22=$CE$27,$CF$27,IF($W$22=$CE$28,$CF$28,""))))</f>
        <v>OFF</v>
      </c>
      <c r="CM300" s="167" t="str">
        <f>IF($W$24=$CE$25,$CF$25,IF($W$24=$CE$26,$CF$26,IF($W$24=$CE$27,$CF$27,IF($W$24=$CE$28,$CF$28,""))))</f>
        <v>7h à 19h</v>
      </c>
      <c r="CN300" s="167" t="str">
        <f>IF($W$25=$CE$25,$CF$25,IF($W$25=$CE$26,$CF$26,IF($W$25=$CE$27,$CF$27,IF($W$25=$CE$28,$CF$28,""))))</f>
        <v>OFF</v>
      </c>
      <c r="CO300" s="167" t="str">
        <f>IF($W$27=$CE$25,$CF$25,IF($W$27=$CE$26,$CF$26,IF($W$27=$CE$27,$CF$27,IF($W$27=$CE$28,$CF$28,""))))</f>
        <v>OFF</v>
      </c>
      <c r="CP300" s="167" t="str">
        <f>IF($W$28=$CE$25,$CF$25,IF($W$28=$CE$26,$CF$26,IF($W$28=$CE$27,$CF$27,IF($W$28=$CE$28,$CF$28,""))))</f>
        <v>OFF</v>
      </c>
      <c r="CQ300" s="167" t="str">
        <f>IF($W$30=$CE$25,$CF$25,IF($W$30=$CE$26,$CF$26,IF($W$30=$CE$27,$CF$27,IF($W$30=$CE$28,$CF$28,""))))</f>
        <v>19h à 7h</v>
      </c>
      <c r="CR300" s="167" t="str">
        <f>IF($W$31=$CE$25,$CF$25,IF($W$31=$CE$26,$CF$26,IF($W$31=$CE$27,$CF$27,IF($W$31=$CE$28,$CF$28,""))))</f>
        <v>19h à 7h</v>
      </c>
    </row>
    <row r="301" spans="67:96" ht="12.75" x14ac:dyDescent="0.15"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9"/>
      <c r="CI301" s="176">
        <f t="shared" si="94"/>
        <v>44203</v>
      </c>
      <c r="CJ301" s="177">
        <f t="shared" si="106"/>
        <v>44203</v>
      </c>
      <c r="CK301" s="167" t="str">
        <f>IF($X$21=$CE$25,$CF$25,IF($X$21=$CE$26,$CF$26,IF($X$21=$CE$27,$CF$27,IF($X$21=$CE$28,$CF$28,""))))</f>
        <v>7h à 19h</v>
      </c>
      <c r="CL301" s="167" t="str">
        <f>IF($X$22=$CE$25,$CF$25,IF($X$22=$CE$26,$CF$26,IF($X$22=$CE$27,$CF$27,IF($X$22=$CE$28,$CF$28,""))))</f>
        <v>7h à 19h</v>
      </c>
      <c r="CM301" s="167" t="str">
        <f>IF($X$24=$CE$25,$CF$25,IF($X$24=$CE$26,$CF$26,IF($X$24=$CE$27,$CF$27,IF($X$24=$CE$28,$CF$28,""))))</f>
        <v>OFF</v>
      </c>
      <c r="CN301" s="167" t="str">
        <f>IF($X$25=$CE$25,$CF$25,IF($X$25=$CE$26,$CF$26,IF($X$25=$CE$27,$CF$27,IF($X$25=$CE$28,$CF$28,""))))</f>
        <v>OFF</v>
      </c>
      <c r="CO301" s="167" t="str">
        <f>IF($X$27=$CE$25,$CF$25,IF($X$27=$CE$26,$CF$26,IF($X$27=$CE$27,$CF$27,IF($X$27=$CE$28,$CF$28,""))))</f>
        <v>19h à 7h</v>
      </c>
      <c r="CP301" s="167" t="str">
        <f>IF($X$28=$CE$25,$CF$25,IF($X$28=$CE$26,$CF$26,IF($X$28=$CE$27,$CF$27,IF($X$28=$CE$28,$CF$28,""))))</f>
        <v>19h à 7h</v>
      </c>
      <c r="CQ301" s="167" t="str">
        <f>IF($X$30=$CE$25,$CF$25,IF($X$30=$CE$26,$CF$26,IF($X$30=$CE$27,$CF$27,IF($X$30=$CE$28,$CF$28,""))))</f>
        <v>OFF</v>
      </c>
      <c r="CR301" s="167" t="str">
        <f>IF($X$31=$CE$25,$CF$25,IF($X$31=$CE$26,$CF$26,IF($X$31=$CE$27,$CF$27,IF($X$31=$CE$28,$CF$28,""))))</f>
        <v>OFF</v>
      </c>
    </row>
    <row r="302" spans="67:96" ht="12.75" x14ac:dyDescent="0.15"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9"/>
      <c r="CI302" s="176">
        <f t="shared" si="94"/>
        <v>44204</v>
      </c>
      <c r="CJ302" s="177">
        <f t="shared" si="106"/>
        <v>44204</v>
      </c>
      <c r="CK302" s="167" t="str">
        <f>IF($Y$21=$CE$25,$CF$25,IF($Y$21=$CE$26,$CF$26,IF($Y$21=$CE$27,$CF$27,IF($Y$21=$CE$28,$CF$28,""))))</f>
        <v>7h à 19h</v>
      </c>
      <c r="CL302" s="167" t="str">
        <f>IF($Y$22=$CE$25,$CF$25,IF($Y$22=$CE$26,$CF$26,IF($Y$22=$CE$27,$CF$27,IF($Y$22=$CE$28,$CF$28,""))))</f>
        <v>7h à 19h</v>
      </c>
      <c r="CM302" s="167" t="str">
        <f>IF($Y$24=$CE$25,$CF$25,IF($Y$24=$CE$26,$CF$26,IF($Y$24=$CE$27,$CF$27,IF($Y$24=$CE$28,$CF$28,""))))</f>
        <v>OFF</v>
      </c>
      <c r="CN302" s="167" t="str">
        <f>IF($Y$25=$CE$25,$CF$25,IF($Y$25=$CE$26,$CF$26,IF($Y$25=$CE$27,$CF$27,IF($Y$25=$CE$28,$CF$28,""))))</f>
        <v>OFF</v>
      </c>
      <c r="CO302" s="167" t="str">
        <f>IF($Y$27=$CE$25,$CF$25,IF($Y$27=$CE$26,$CF$26,IF($Y$27=$CE$27,$CF$27,IF($Y$27=$CE$28,$CF$28,""))))</f>
        <v>19h à 7h</v>
      </c>
      <c r="CP302" s="167" t="str">
        <f>IF($Y$28=$CE$25,$CF$25,IF($Y$28=$CE$26,$CF$26,IF($Y$28=$CE$27,$CF$27,IF($Y$28=$CE$28,$CF$28,""))))</f>
        <v>19h à 7h</v>
      </c>
      <c r="CQ302" s="167" t="str">
        <f>IF($Y$30=$CE$25,$CF$25,IF($Y$30=$CE$26,$CF$26,IF($Y$30=$CE$27,$CF$27,IF($Y$30=$CE$28,$CF$28,""))))</f>
        <v>OFF</v>
      </c>
      <c r="CR302" s="167" t="str">
        <f>IF($Y$31=$CE$25,$CF$25,IF($Y$31=$CE$26,$CF$26,IF($Y$31=$CE$27,$CF$27,IF($Y$31=$CE$28,$CF$28,""))))</f>
        <v>OFF</v>
      </c>
    </row>
    <row r="303" spans="67:96" ht="12.75" x14ac:dyDescent="0.15"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9"/>
      <c r="CI303" s="176">
        <f t="shared" si="94"/>
        <v>44205</v>
      </c>
      <c r="CJ303" s="177">
        <f t="shared" si="106"/>
        <v>44205</v>
      </c>
      <c r="CK303" s="167" t="str">
        <f>IF($Z$21=$CE$25,$CF$25,IF($Z$21=$CE$26,$CF$26,IF($Z$21=$CE$27,$CF$27,IF($Z$21=$CE$28,$CF$28,""))))</f>
        <v>7h à 19h</v>
      </c>
      <c r="CL303" s="167" t="str">
        <f>IF($Z$22=$CE$25,$CF$25,IF($Z$22=$CE$26,$CF$26,IF($Z$22=$CE$27,$CF$27,IF($Z$22=$CE$28,$CF$28,""))))</f>
        <v>7h à 19h</v>
      </c>
      <c r="CM303" s="167" t="str">
        <f>IF($Z$24=$CE$25,$CF$25,IF($Z$24=$CE$26,$CF$26,IF($Z$24=$CE$27,$CF$27,IF($Z$24=$CE$28,$CF$28,""))))</f>
        <v>OFF</v>
      </c>
      <c r="CN303" s="167" t="str">
        <f>IF($Z$25=$CE$25,$CF$25,IF($Z$25=$CE$26,$CF$26,IF($Z$25=$CE$27,$CF$27,IF($Z$25=$CE$28,$CF$28,""))))</f>
        <v>OFF</v>
      </c>
      <c r="CO303" s="167" t="str">
        <f>IF($Z$27=$CE$25,$CF$25,IF($Z$27=$CE$26,$CF$26,IF($Z$27=$CE$27,$CF$27,IF($Z$27=$CE$28,$CF$28,""))))</f>
        <v>19h à 7h</v>
      </c>
      <c r="CP303" s="167" t="str">
        <f>IF($Z$28=$CE$25,$CF$25,IF($Z$28=$CE$26,$CF$26,IF($Z$28=$CE$27,$CF$27,IF($Z$28=$CE$28,$CF$28,""))))</f>
        <v>19h à 7h</v>
      </c>
      <c r="CQ303" s="167" t="str">
        <f>IF($Z$30=$CE$25,$CF$25,IF($Z$30=$CE$26,$CF$26,IF($Z$30=$CE$27,$CF$27,IF($Z$30=$CE$28,$CF$28,""))))</f>
        <v>OFF</v>
      </c>
      <c r="CR303" s="167" t="str">
        <f>IF($Z$31=$CE$25,$CF$25,IF($Z$31=$CE$26,$CF$26,IF($Z$31=$CE$27,$CF$27,IF($Z$31=$CE$28,$CF$28,""))))</f>
        <v>OFF</v>
      </c>
    </row>
    <row r="304" spans="67:96" ht="12.75" x14ac:dyDescent="0.15"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9"/>
      <c r="CI304" s="176">
        <f t="shared" si="94"/>
        <v>44206</v>
      </c>
      <c r="CJ304" s="177">
        <f t="shared" si="106"/>
        <v>44206</v>
      </c>
      <c r="CK304" s="167" t="str">
        <f>IF($AA$21=$CE$25,$CF$25,IF($AA$21=$CE$26,$CF$26,IF($AA$21=$CE$27,$CF$27,IF($AA$21=$CE$28,$CF$28,""))))</f>
        <v>7h à 19h</v>
      </c>
      <c r="CL304" s="167" t="str">
        <f>IF($AA$22=$CE$25,$CF$25,IF($AA$22=$CE$26,$CF$26,IF($AA$22=$CE$27,$CF$27,IF($AA$22=$CE$28,$CF$28,""))))</f>
        <v>7h à 19h</v>
      </c>
      <c r="CM304" s="167" t="str">
        <f>IF($AA$24=$CE$25,$CF$25,IF($AA$24=$CE$26,$CF$26,IF($AA$24=$CE$27,$CF$27,IF($AA$24=$CE$28,$CF$28,""))))</f>
        <v>OFF</v>
      </c>
      <c r="CN304" s="167" t="str">
        <f>IF($AA$25=$CE$25,$CF$25,IF($AA$25=$CE$26,$CF$26,IF($AA$25=$CE$27,$CF$27,IF($AA$25=$CE$28,$CF$28,""))))</f>
        <v>OFF</v>
      </c>
      <c r="CO304" s="167" t="str">
        <f>IF($AA$27=$CE$25,$CF$25,IF($AA$27=$CE$26,$CF$26,IF($AA$27=$CE$27,$CF$27,IF($AA$27=$CE$28,$CF$28,""))))</f>
        <v>19h à 7h</v>
      </c>
      <c r="CP304" s="167" t="str">
        <f>IF($AA$28=$CE$25,$CF$25,IF($AA$28=$CE$26,$CF$26,IF($AA$28=$CE$27,$CF$27,IF($AA$28=$CE$28,$CF$28,""))))</f>
        <v>19h à 7h</v>
      </c>
      <c r="CQ304" s="167" t="str">
        <f>IF($AA$30=$CE$25,$CF$25,IF($AA$30=$CE$26,$CF$26,IF($AA$30=$CE$27,$CF$27,IF($AA$30=$CE$28,$CF$28,""))))</f>
        <v>OFF</v>
      </c>
      <c r="CR304" s="167" t="str">
        <f>IF($AA$31=$CE$25,$CF$25,IF($AA$31=$CE$26,$CF$26,IF($AA$31=$CE$27,$CF$27,IF($AA$31=$CE$28,$CF$28,""))))</f>
        <v>OFF</v>
      </c>
    </row>
    <row r="305" spans="67:96" ht="12.75" x14ac:dyDescent="0.15"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9"/>
      <c r="CI305" s="176">
        <f t="shared" si="94"/>
        <v>44207</v>
      </c>
      <c r="CJ305" s="177">
        <f t="shared" si="106"/>
        <v>44207</v>
      </c>
      <c r="CK305" s="167" t="str">
        <f>IF($AB$21=$CE$25,$CF$25,IF($AB$21=$CE$26,$CF$26,IF($AB$21=$CE$27,$CF$27,IF($AB$21=$CE$28,$CF$28,""))))</f>
        <v>7h à 19h</v>
      </c>
      <c r="CL305" s="167" t="str">
        <f>IF($AB$22=$CE$25,$CF$25,IF($AB$22=$CE$26,$CF$26,IF($AB$22=$CE$27,$CF$27,IF($AB$22=$CE$28,$CF$28,""))))</f>
        <v>7h à 19h</v>
      </c>
      <c r="CM305" s="167" t="str">
        <f>IF($AB$24=$CE$25,$CF$25,IF($AB$24=$CE$26,$CF$26,IF($AB$24=$CE$27,$CF$27,IF($AB$24=$CE$28,$CF$28,""))))</f>
        <v>OFF</v>
      </c>
      <c r="CN305" s="167" t="str">
        <f>IF($AB$25=$CE$25,$CF$25,IF($AB$25=$CE$26,$CF$26,IF($AB$25=$CE$27,$CF$27,IF($AB$25=$CE$28,$CF$28,""))))</f>
        <v>OFF</v>
      </c>
      <c r="CO305" s="167" t="str">
        <f>IF($AB$27=$CE$25,$CF$25,IF($AB$27=$CE$26,$CF$26,IF($AB$27=$CE$27,$CF$27,IF($AB$27=$CE$28,$CF$28,""))))</f>
        <v>19h à 7h</v>
      </c>
      <c r="CP305" s="167" t="str">
        <f>IF($AB$28=$CE$25,$CF$25,IF($AB$28=$CE$26,$CF$26,IF($AB$28=$CE$27,$CF$27,IF($AB$28=$CE$28,$CF$28,""))))</f>
        <v>19h à 7h</v>
      </c>
      <c r="CQ305" s="167" t="str">
        <f>IF($AB$30=$CE$25,$CF$25,IF($AB$30=$CE$26,$CF$26,IF($AB$30=$CE$27,$CF$27,IF($AB$30=$CE$28,$CF$28,""))))</f>
        <v>OFF</v>
      </c>
      <c r="CR305" s="167" t="str">
        <f>IF($AB$31=$CE$25,$CF$25,IF($AB$31=$CE$26,$CF$26,IF($AB$31=$CE$27,$CF$27,IF($AB$31=$CE$28,$CF$28,""))))</f>
        <v>OFF</v>
      </c>
    </row>
    <row r="306" spans="67:96" ht="12.75" x14ac:dyDescent="0.15"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9"/>
      <c r="CI306" s="176">
        <f t="shared" si="94"/>
        <v>44208</v>
      </c>
      <c r="CJ306" s="177">
        <f t="shared" si="106"/>
        <v>44208</v>
      </c>
      <c r="CK306" s="167" t="str">
        <f>IF($AC$21=$CE$25,$CF$25,IF($AC$21=$CE$26,$CF$26,IF($AC$21=$CE$27,$CF$27,IF($AC$21=$CE$28,$CF$28,""))))</f>
        <v>7h à 19h</v>
      </c>
      <c r="CL306" s="167" t="str">
        <f>IF($AC$22=$CE$25,$CF$25,IF($AC$22=$CE$26,$CF$26,IF($AC$22=$CE$27,$CF$27,IF($AC$22=$CE$28,$CF$28,""))))</f>
        <v>7h à 15h</v>
      </c>
      <c r="CM306" s="167" t="str">
        <f>IF($AC$24=$CE$25,$CF$25,IF($AC$24=$CE$26,$CF$26,IF($AC$24=$CE$27,$CF$27,IF($AC$24=$CE$28,$CF$28,""))))</f>
        <v>OFF</v>
      </c>
      <c r="CN306" s="167" t="str">
        <f>IF($AC$25=$CE$25,$CF$25,IF($AC$25=$CE$26,$CF$26,IF($AC$25=$CE$27,$CF$27,IF($AC$25=$CE$28,$CF$28,""))))</f>
        <v>OFF</v>
      </c>
      <c r="CO306" s="167" t="str">
        <f>IF($AC$27=$CE$25,$CF$25,IF($AC$27=$CE$26,$CF$26,IF($AC$27=$CE$27,$CF$27,IF($AC$27=$CE$28,$CF$28,""))))</f>
        <v>19h à 7h</v>
      </c>
      <c r="CP306" s="167" t="str">
        <f>IF($AC$28=$CE$25,$CF$25,IF($AC$28=$CE$26,$CF$26,IF($AC$28=$CE$27,$CF$27,IF($AC$28=$CE$28,$CF$28,""))))</f>
        <v>19h à 7h</v>
      </c>
      <c r="CQ306" s="167" t="str">
        <f>IF($AC$30=$CE$25,$CF$25,IF($AC$30=$CE$26,$CF$26,IF($AC$30=$CE$27,$CF$27,IF($AC$30=$CE$28,$CF$28,""))))</f>
        <v>OFF</v>
      </c>
      <c r="CR306" s="167" t="str">
        <f>IF($AC$31=$CE$25,$CF$25,IF($AC$31=$CE$26,$CF$26,IF($AC$31=$CE$27,$CF$27,IF($AC$31=$CE$28,$CF$28,""))))</f>
        <v>OFF</v>
      </c>
    </row>
    <row r="307" spans="67:96" ht="15.75" x14ac:dyDescent="0.15">
      <c r="BO307" s="591">
        <f>$BO$47</f>
        <v>44136</v>
      </c>
      <c r="BP307" s="592"/>
      <c r="BQ307" s="593">
        <f>$BQ$47</f>
        <v>44166</v>
      </c>
      <c r="BR307" s="592"/>
      <c r="BS307" s="593">
        <f>$BS$47</f>
        <v>44197</v>
      </c>
      <c r="BT307" s="592"/>
      <c r="BU307" s="593">
        <f>$BU$47</f>
        <v>44228</v>
      </c>
      <c r="BV307" s="592"/>
      <c r="BW307" s="593">
        <f>$BW$47</f>
        <v>44256</v>
      </c>
      <c r="BX307" s="592"/>
      <c r="BY307" s="593">
        <f>$BY$47</f>
        <v>44287</v>
      </c>
      <c r="BZ307" s="591"/>
      <c r="CI307" s="176">
        <f t="shared" si="94"/>
        <v>44209</v>
      </c>
      <c r="CJ307" s="177">
        <f t="shared" si="106"/>
        <v>44209</v>
      </c>
      <c r="CK307" s="167" t="str">
        <f>IF($AD$21=$CE$25,$CF$25,IF($AD$21=$CE$26,$CF$26,IF($AD$21=$CE$27,$CF$27,IF($AD$21=$CE$28,$CF$28,""))))</f>
        <v>7h à 19h</v>
      </c>
      <c r="CL307" s="167" t="str">
        <f>IF($AD$22=$CE$25,$CF$25,IF($AD$22=$CE$26,$CF$26,IF($AD$22=$CE$27,$CF$27,IF($AD$22=$CE$28,$CF$28,""))))</f>
        <v>OFF</v>
      </c>
      <c r="CM307" s="167" t="str">
        <f>IF($AD$24=$CE$25,$CF$25,IF($AD$24=$CE$26,$CF$26,IF($AD$24=$CE$27,$CF$27,IF($AD$24=$CE$28,$CF$28,""))))</f>
        <v>OFF</v>
      </c>
      <c r="CN307" s="167" t="str">
        <f>IF($AD$25=$CE$25,$CF$25,IF($AD$25=$CE$26,$CF$26,IF($AD$25=$CE$27,$CF$27,IF($AD$25=$CE$28,$CF$28,""))))</f>
        <v>OFF</v>
      </c>
      <c r="CO307" s="167" t="str">
        <f>IF($AD$27=$CE$25,$CF$25,IF($AD$27=$CE$26,$CF$26,IF($AD$27=$CE$27,$CF$27,IF($AD$27=$CE$28,$CF$28,""))))</f>
        <v>19h à 7h</v>
      </c>
      <c r="CP307" s="167" t="str">
        <f>IF($AD$28=$CE$25,$CF$25,IF($AD$28=$CE$26,$CF$26,IF($AD$28=$CE$27,$CF$27,IF($AD$28=$CE$28,$CF$28,""))))</f>
        <v>19h à 7h</v>
      </c>
      <c r="CQ307" s="167" t="str">
        <f>IF($AD$30=$CE$25,$CF$25,IF($AD$30=$CE$26,$CF$26,IF($AD$30=$CE$27,$CF$27,IF($AD$30=$CE$28,$CF$28,""))))</f>
        <v>OFF</v>
      </c>
      <c r="CR307" s="167" t="str">
        <f>IF($AD$31=$CE$25,$CF$25,IF($AD$31=$CE$26,$CF$26,IF($AD$31=$CE$27,$CF$27,IF($AD$31=$CE$28,$CF$28,""))))</f>
        <v>OFF</v>
      </c>
    </row>
    <row r="308" spans="67:96" ht="13.5" x14ac:dyDescent="0.15">
      <c r="BO308" s="312">
        <f>IF(BY298="",BY297+1,IF(BY299="",BY298+1,IF(BY300="",BY299+1,BY300+1)))</f>
        <v>44136</v>
      </c>
      <c r="BP308" s="318" t="str">
        <f t="shared" ref="BP308:BP338" si="107">IFERROR(VLOOKUP($BO308,$CI$3:$CR$477,$BP$268,0),"")</f>
        <v>OFF</v>
      </c>
      <c r="BQ308" s="313">
        <f>IF(BO336="",BO335+1,IF(BO337="",BO336+1,IF(BO338="",BO337+1,BO338+1)))</f>
        <v>44166</v>
      </c>
      <c r="BR308" s="318" t="str">
        <f t="shared" ref="BR308:BR338" si="108">IFERROR(VLOOKUP($BQ308,$CI$3:$CR$477,$BP$268,0),"")</f>
        <v>OFF</v>
      </c>
      <c r="BS308" s="313">
        <f>IF(BQ336="",BQ335+1,IF(BQ337="",BQ336+1,IF(BQ338="",BQ337+1,BQ338+1)))</f>
        <v>44197</v>
      </c>
      <c r="BT308" s="318" t="str">
        <f t="shared" ref="BT308:BT338" si="109">IFERROR(VLOOKUP($BS308,$CI$3:$CR$477,$BP$268,0),"")</f>
        <v>7h à 19h</v>
      </c>
      <c r="BU308" s="314">
        <f>IF(BS336="",BS335+1,IF(BS337="",BS336+1,IF(BS338="",BS337+1,BS338+1)))</f>
        <v>44228</v>
      </c>
      <c r="BV308" s="318" t="str">
        <f t="shared" ref="BV308:BV338" si="110">IFERROR(VLOOKUP($BU308,$CI$3:$CR$477,$BP$268,0),"")</f>
        <v>7h à 19h</v>
      </c>
      <c r="BW308" s="313">
        <f>IF(BU336="",BU335+1,IF(BU337="",BU336+1,IF(BU338="",BU337+1,BU338+1)))</f>
        <v>44256</v>
      </c>
      <c r="BX308" s="318" t="str">
        <f t="shared" ref="BX308:BX338" si="111">IFERROR(VLOOKUP($BW308,$CI$3:$CR$477,$BP$268,0),"")</f>
        <v>7h à 19h</v>
      </c>
      <c r="BY308" s="313">
        <f>IF(BW336="",BW335+1,IF(BW337="",BW336+1,IF(BW338="",BW337+1,BW338+1)))</f>
        <v>44287</v>
      </c>
      <c r="BZ308" s="318" t="str">
        <f t="shared" ref="BZ308:BZ338" si="112">IFERROR(VLOOKUP($BY308,$CI$3:$CR$477,$BP$268,0),"")</f>
        <v>OFF</v>
      </c>
      <c r="CI308" s="176">
        <f t="shared" si="94"/>
        <v>44210</v>
      </c>
      <c r="CJ308" s="177">
        <f t="shared" si="106"/>
        <v>44210</v>
      </c>
      <c r="CK308" s="167" t="str">
        <f>IF($AE$21=$CE$25,$CF$25,IF($AE$21=$CE$26,$CF$26,IF($AE$21=$CE$27,$CF$27,IF($AE$21=$CE$28,$CF$28,""))))</f>
        <v>OFF</v>
      </c>
      <c r="CL308" s="167" t="str">
        <f>IF($AE$22=$CE$25,$CF$25,IF($AE$22=$CE$26,$CF$26,IF($AE$22=$CE$27,$CF$27,IF($AE$22=$CE$28,$CF$28,""))))</f>
        <v>OFF</v>
      </c>
      <c r="CM308" s="167" t="str">
        <f>IF($AE$24=$CE$25,$CF$25,IF($AE$24=$CE$26,$CF$26,IF($AE$24=$CE$27,$CF$27,IF($AE$24=$CE$28,$CF$28,""))))</f>
        <v>19h à 7h</v>
      </c>
      <c r="CN308" s="167" t="str">
        <f>IF($AE$25=$CE$25,$CF$25,IF($AE$25=$CE$26,$CF$26,IF($AE$25=$CE$27,$CF$27,IF($AE$25=$CE$28,$CF$28,""))))</f>
        <v>19h à 7h</v>
      </c>
      <c r="CO308" s="167" t="str">
        <f>IF($AE$27=$CE$25,$CF$25,IF($AE$27=$CE$26,$CF$26,IF($AE$27=$CE$27,$CF$27,IF($AE$27=$CE$28,$CF$28,""))))</f>
        <v>OFF</v>
      </c>
      <c r="CP308" s="167" t="str">
        <f>IF($AE$28=$CE$25,$CF$25,IF($AE$28=$CE$26,$CF$26,IF($AE$28=$CE$27,$CF$27,IF($AE$28=$CE$28,$CF$28,""))))</f>
        <v>OFF</v>
      </c>
      <c r="CQ308" s="167" t="str">
        <f>IF($AE$30=$CE$25,$CF$25,IF($AE$30=$CE$26,$CF$26,IF($AE$30=$CE$27,$CF$27,IF($AE$30=$CE$28,$CF$28,""))))</f>
        <v>7h à 19h</v>
      </c>
      <c r="CR308" s="167" t="str">
        <f>IF($AE$31=$CE$25,$CF$25,IF($AE$31=$CE$26,$CF$26,IF($AE$31=$CE$27,$CF$27,IF($AE$31=$CE$28,$CF$28,""))))</f>
        <v>7h à 19h</v>
      </c>
    </row>
    <row r="309" spans="67:96" ht="13.5" x14ac:dyDescent="0.15">
      <c r="BO309" s="312">
        <f>BO308+1</f>
        <v>44137</v>
      </c>
      <c r="BP309" s="318" t="str">
        <f t="shared" si="107"/>
        <v>OFF</v>
      </c>
      <c r="BQ309" s="313">
        <f>BQ308+1</f>
        <v>44167</v>
      </c>
      <c r="BR309" s="318" t="str">
        <f t="shared" si="108"/>
        <v>OFF</v>
      </c>
      <c r="BS309" s="313">
        <f>BS308+1</f>
        <v>44198</v>
      </c>
      <c r="BT309" s="318" t="str">
        <f t="shared" si="109"/>
        <v>7h à 19h</v>
      </c>
      <c r="BU309" s="314">
        <f>BU308+1</f>
        <v>44229</v>
      </c>
      <c r="BV309" s="318" t="str">
        <f t="shared" si="110"/>
        <v>7h à 19h</v>
      </c>
      <c r="BW309" s="313">
        <f>BW308+1</f>
        <v>44257</v>
      </c>
      <c r="BX309" s="318" t="str">
        <f t="shared" si="111"/>
        <v>7h à 15h</v>
      </c>
      <c r="BY309" s="313">
        <f>BY308+1</f>
        <v>44288</v>
      </c>
      <c r="BZ309" s="318" t="str">
        <f t="shared" si="112"/>
        <v>OFF</v>
      </c>
      <c r="CI309" s="176">
        <f t="shared" si="94"/>
        <v>44211</v>
      </c>
      <c r="CJ309" s="177">
        <f t="shared" si="106"/>
        <v>44211</v>
      </c>
      <c r="CK309" s="167" t="str">
        <f>IF($AF$21=$CE$25,$CF$25,IF($AF$21=$CE$26,$CF$26,IF($AF$21=$CE$27,$CF$27,IF($AF$21=$CE$28,$CF$28,""))))</f>
        <v>OFF</v>
      </c>
      <c r="CL309" s="167" t="str">
        <f>IF($AF$22=$CE$25,$CF$25,IF($AF$22=$CE$26,$CF$26,IF($AF$22=$CE$27,$CF$27,IF($AF$22=$CE$28,$CF$28,""))))</f>
        <v>OFF</v>
      </c>
      <c r="CM309" s="167" t="str">
        <f>IF($AF$24=$CE$25,$CF$25,IF($AF$24=$CE$26,$CF$26,IF($AF$24=$CE$27,$CF$27,IF($AF$24=$CE$28,$CF$28,""))))</f>
        <v>19h à 7h</v>
      </c>
      <c r="CN309" s="167" t="str">
        <f>IF($AF$25=$CE$25,$CF$25,IF($AF$25=$CE$26,$CF$26,IF($AF$25=$CE$27,$CF$27,IF($AF$25=$CE$28,$CF$28,""))))</f>
        <v>19h à 7h</v>
      </c>
      <c r="CO309" s="167" t="str">
        <f>IF($AF$27=$CE$25,$CF$25,IF($AF$27=$CE$26,$CF$26,IF($AF$27=$CE$27,$CF$27,IF($AF$27=$CE$28,$CF$28,""))))</f>
        <v>OFF</v>
      </c>
      <c r="CP309" s="167" t="str">
        <f>IF($AF$28=$CE$25,$CF$25,IF($AF$28=$CE$26,$CF$26,IF($AF$28=$CE$27,$CF$27,IF($AF$28=$CE$28,$CF$28,""))))</f>
        <v>OFF</v>
      </c>
      <c r="CQ309" s="167" t="str">
        <f>IF($AF$30=$CE$25,$CF$25,IF($AF$30=$CE$26,$CF$26,IF($AF$3=$CE$27,$CF$27,IF($AF$30=$CE$28,$CF$28,""))))</f>
        <v>7h à 19h</v>
      </c>
      <c r="CR309" s="167" t="str">
        <f>IF($AF$31=$CE$25,$CF$25,IF($AF$31=$CE$26,$CF$26,IF($AF$31=$CE$27,$CF$27,IF($AF$31=$CE$28,$CF$28,""))))</f>
        <v>7h à 19h</v>
      </c>
    </row>
    <row r="310" spans="67:96" ht="13.5" x14ac:dyDescent="0.15">
      <c r="BO310" s="312">
        <f t="shared" ref="BO310:BO334" si="113">BO309+1</f>
        <v>44138</v>
      </c>
      <c r="BP310" s="318" t="str">
        <f t="shared" si="107"/>
        <v>OFF</v>
      </c>
      <c r="BQ310" s="313">
        <f t="shared" ref="BQ310:BQ335" si="114">BQ309+1</f>
        <v>44168</v>
      </c>
      <c r="BR310" s="318" t="str">
        <f t="shared" si="108"/>
        <v>7h à 19h</v>
      </c>
      <c r="BS310" s="313">
        <f t="shared" ref="BS310:BS335" si="115">BS309+1</f>
        <v>44199</v>
      </c>
      <c r="BT310" s="318" t="str">
        <f t="shared" si="109"/>
        <v>7h à 19h</v>
      </c>
      <c r="BU310" s="314">
        <f t="shared" ref="BU310:BU335" si="116">BU309+1</f>
        <v>44230</v>
      </c>
      <c r="BV310" s="318" t="str">
        <f t="shared" si="110"/>
        <v>7h à 19h</v>
      </c>
      <c r="BW310" s="313">
        <f t="shared" ref="BW310:BW335" si="117">BW309+1</f>
        <v>44258</v>
      </c>
      <c r="BX310" s="318" t="str">
        <f t="shared" si="111"/>
        <v>OFF</v>
      </c>
      <c r="BY310" s="313">
        <f t="shared" ref="BY310:BY335" si="118">BY309+1</f>
        <v>44289</v>
      </c>
      <c r="BZ310" s="318" t="str">
        <f t="shared" si="112"/>
        <v>OFF</v>
      </c>
      <c r="CI310" s="176">
        <f t="shared" si="94"/>
        <v>44212</v>
      </c>
      <c r="CJ310" s="177">
        <f t="shared" si="106"/>
        <v>44212</v>
      </c>
      <c r="CK310" s="167" t="str">
        <f>IF($AG$21=$CE$25,$CF$25,IF($AG$21=$CE$26,$CF$26,IF($AG$21=$CE$27,$CF$27,IF($AG$21=$CE$28,$CF$28,""))))</f>
        <v>OFF</v>
      </c>
      <c r="CL310" s="167" t="str">
        <f>IF($AG$22=$CE$25,$CF$25,IF($AG$22=$CE$26,$CF$26,IF($AG$22=$CE$27,$CF$27,IF($AG$22=$CE$28,$CF$28,""))))</f>
        <v>OFF</v>
      </c>
      <c r="CM310" s="167" t="str">
        <f>IF($AG$24=$CE$25,$CF$25,IF($AG$24=$CE$26,$CF$26,IF($AG$24=$CE$27,$CF$27,IF($AG$24=$CE$28,$CF$28,""))))</f>
        <v>19h à 7h</v>
      </c>
      <c r="CN310" s="167" t="str">
        <f>IF($AG$25=$CE$25,$CF$25,IF($AG$25=$CE$26,$CF$26,IF($AG$25=$CE$27,$CF$27,IF($AG$25=$CE$28,$CF$28,""))))</f>
        <v>19h à 7h</v>
      </c>
      <c r="CO310" s="167" t="str">
        <f>IF($AG$27=$CE$25,$CF$25,IF($AG$27=$CE$26,$CF$26,IF($AG$27=$CE$27,$CF$27,IF($AG$27=$CE$28,$CF$28,""))))</f>
        <v>OFF</v>
      </c>
      <c r="CP310" s="167" t="str">
        <f>IF($AG$28=$CE$25,$CF$25,IF($AG$28=$CE$26,$CF$26,IF($AG$28=$CE$27,$CF$27,IF($AG$28=$CE$28,$CF$28,""))))</f>
        <v>OFF</v>
      </c>
      <c r="CQ310" s="167" t="str">
        <f>IF($AG$30=$CE$25,$CF$25,IF($AG$30=$CE$26,$CF$26,IF($AG$30=$CE$27,$CF$27,IF($AG$30=$CE$28,$CF$28,""))))</f>
        <v>7h à 19h</v>
      </c>
      <c r="CR310" s="167" t="str">
        <f>IF($AG$31=$CE$25,$CF$25,IF($AG$31=$CE$26,$CF$26,IF($AG$31=$CE$27,$CF$27,IF($AG$31=$CE$28,$CF$28,""))))</f>
        <v>7h à 19h</v>
      </c>
    </row>
    <row r="311" spans="67:96" ht="13.5" x14ac:dyDescent="0.15">
      <c r="BO311" s="312">
        <f t="shared" si="113"/>
        <v>44139</v>
      </c>
      <c r="BP311" s="318" t="str">
        <f t="shared" si="107"/>
        <v>OFF</v>
      </c>
      <c r="BQ311" s="313">
        <f t="shared" si="114"/>
        <v>44169</v>
      </c>
      <c r="BR311" s="318" t="str">
        <f t="shared" si="108"/>
        <v>7h à 19h</v>
      </c>
      <c r="BS311" s="313">
        <f t="shared" si="115"/>
        <v>44200</v>
      </c>
      <c r="BT311" s="318" t="str">
        <f t="shared" si="109"/>
        <v>7h à 19h</v>
      </c>
      <c r="BU311" s="314">
        <f t="shared" si="116"/>
        <v>44231</v>
      </c>
      <c r="BV311" s="318" t="str">
        <f t="shared" si="110"/>
        <v>OFF</v>
      </c>
      <c r="BW311" s="313">
        <f t="shared" si="117"/>
        <v>44259</v>
      </c>
      <c r="BX311" s="318" t="str">
        <f t="shared" si="111"/>
        <v>OFF</v>
      </c>
      <c r="BY311" s="313">
        <f t="shared" si="118"/>
        <v>44290</v>
      </c>
      <c r="BZ311" s="318" t="str">
        <f t="shared" si="112"/>
        <v>OFF</v>
      </c>
      <c r="CI311" s="176">
        <f t="shared" si="94"/>
        <v>44213</v>
      </c>
      <c r="CJ311" s="177">
        <f t="shared" si="106"/>
        <v>44213</v>
      </c>
      <c r="CK311" s="167" t="str">
        <f>IF($AH$21=$CE$25,$CF$25,IF($AH$21=$CE$26,$CF$26,IF($AH$21=$CE$27,$CF$27,IF($AH$21=$CE$28,$CF$28,""))))</f>
        <v>OFF</v>
      </c>
      <c r="CL311" s="167" t="str">
        <f>IF($AH$22=$CE$25,$CF$25,IF($AH$22=$CE$26,$CF$26,IF($AH$22=$CE$27,$CF$27,IF($AH$22=$CE$28,$CF$28,""))))</f>
        <v>OFF</v>
      </c>
      <c r="CM311" s="167" t="str">
        <f>IF($AH$24=$CE$25,$CF$25,IF($AH$24=$CE$26,$CF$26,IF($AH$24=$CE$27,$CF$27,IF($AH$24=$CE$28,$CF$28,""))))</f>
        <v>19h à 7h</v>
      </c>
      <c r="CN311" s="167" t="str">
        <f>IF($AH$25=$CE$25,$CF$25,IF($AH$25=$CE$26,$CF$26,IF($AH$25=$CE$27,$CF$27,IF($AH$25=$CE$28,$CF$28,""))))</f>
        <v>19h à 7h</v>
      </c>
      <c r="CO311" s="167" t="str">
        <f>IF($AH$27=$CE$25,$CF$25,IF($AH$27=$CE$26,$CF$26,IF($AH$27=$CE$27,$CF$27,IF($AH$27=$CE$28,$CF$28,""))))</f>
        <v>OFF</v>
      </c>
      <c r="CP311" s="167" t="str">
        <f>IF($AH$28=$CE$25,$CF$25,IF($AH$28=$CE$26,$CF$26,IF($AH$28=$CE$27,$CF$27,IF($AH$28=$CE$28,$CF$28,""))))</f>
        <v>OFF</v>
      </c>
      <c r="CQ311" s="167" t="str">
        <f>IF($AH$30=$CE$25,$CF$25,IF($AH$30=$CE$26,$CF$26,IF($AH$30=$CE$27,$CF$27,IF($AH$30=$CE$28,$CF$28,""))))</f>
        <v>7h à 19h</v>
      </c>
      <c r="CR311" s="167" t="str">
        <f>IF($AH$31=$CE$25,$CF$25,IF($AH$31=$CE$26,$CF$26,IF($AH$31=$CE$27,$CF$27,IF($AH$31=$CE$28,$CF$28,""))))</f>
        <v>7h à 19h</v>
      </c>
    </row>
    <row r="312" spans="67:96" ht="13.5" x14ac:dyDescent="0.15">
      <c r="BO312" s="312">
        <f t="shared" si="113"/>
        <v>44140</v>
      </c>
      <c r="BP312" s="318" t="str">
        <f t="shared" si="107"/>
        <v>7h à 19h</v>
      </c>
      <c r="BQ312" s="313">
        <f t="shared" si="114"/>
        <v>44170</v>
      </c>
      <c r="BR312" s="318" t="str">
        <f t="shared" si="108"/>
        <v>7h à 19h</v>
      </c>
      <c r="BS312" s="313">
        <f t="shared" si="115"/>
        <v>44201</v>
      </c>
      <c r="BT312" s="318" t="str">
        <f t="shared" si="109"/>
        <v>7h à 15h</v>
      </c>
      <c r="BU312" s="314">
        <f t="shared" si="116"/>
        <v>44232</v>
      </c>
      <c r="BV312" s="318" t="str">
        <f t="shared" si="110"/>
        <v>OFF</v>
      </c>
      <c r="BW312" s="313">
        <f t="shared" si="117"/>
        <v>44260</v>
      </c>
      <c r="BX312" s="318" t="str">
        <f t="shared" si="111"/>
        <v>OFF</v>
      </c>
      <c r="BY312" s="313">
        <f t="shared" si="118"/>
        <v>44291</v>
      </c>
      <c r="BZ312" s="318" t="str">
        <f t="shared" si="112"/>
        <v>OFF</v>
      </c>
      <c r="CI312" s="176">
        <f t="shared" si="94"/>
        <v>44214</v>
      </c>
      <c r="CJ312" s="177">
        <f t="shared" si="106"/>
        <v>44214</v>
      </c>
      <c r="CK312" s="167" t="str">
        <f>IF($AI$21=$CE$25,$CF$25,IF($AI$21=$CE$26,$CF$26,IF($AI$21=$CE$27,$CF$27,IF($AI$21=$CE$28,$CF$28,""))))</f>
        <v>OFF</v>
      </c>
      <c r="CL312" s="167" t="str">
        <f>IF($AI$22=$CE$25,$CF$25,IF($AI$22=$CE$26,$CF$26,IF($AI$22=$CE$27,$CF$27,IF($AI$22=$CE$28,$CF$28,""))))</f>
        <v>OFF</v>
      </c>
      <c r="CM312" s="167" t="str">
        <f>IF($AI$24=$CE$25,$CF$25,IF($AI$24=$CE$26,$CF$26,IF($AI$24=$CE$27,$CF$27,IF($AI$24=$CE$28,$CF$28,""))))</f>
        <v>19h à 7h</v>
      </c>
      <c r="CN312" s="167" t="str">
        <f>IF($AI$25=$CE$25,$CF$25,IF($AI$25=$CE$26,$CF$26,IF($AI$25=$CE$27,$CF$27,IF($AI$25=$CE$28,$CF$28,""))))</f>
        <v>19h à 7h</v>
      </c>
      <c r="CO312" s="167" t="str">
        <f>IF($AI$27=$CE$25,$CF$25,IF($AI$27=$CE$26,$CF$26,IF($AI$27=$CE$27,$CF$27,IF($AI$27=$CE$28,$CF$28,""))))</f>
        <v>OFF</v>
      </c>
      <c r="CP312" s="167" t="str">
        <f>IF($AI$28=$CE$25,$CF$25,IF($AI$28=$CE$26,$CF$26,IF($AI$28=$CE$27,$CF$27,IF($AI$28=$CE$28,$CF$28,""))))</f>
        <v>OFF</v>
      </c>
      <c r="CQ312" s="167" t="str">
        <f>IF($AI$30=$CE$25,$CF$25,IF($AI$30=$CE$26,$CF$26,IF($AI$30=$CE$27,$CF$27,IF($AI$30=$CE$28,$CF$28,""))))</f>
        <v>7h à 19h</v>
      </c>
      <c r="CR312" s="167" t="str">
        <f>IF($AI$31=$CE$25,$CF$25,IF($AI$31=$CE$26,$CF$26,IF($AI$31=$CE$27,$CF$27,IF($AI$31=$CE$28,$CF$28,""))))</f>
        <v>7h à 19h</v>
      </c>
    </row>
    <row r="313" spans="67:96" ht="13.5" x14ac:dyDescent="0.15">
      <c r="BO313" s="312">
        <f t="shared" si="113"/>
        <v>44141</v>
      </c>
      <c r="BP313" s="318" t="str">
        <f t="shared" si="107"/>
        <v>7h à 19h</v>
      </c>
      <c r="BQ313" s="313">
        <f t="shared" si="114"/>
        <v>44171</v>
      </c>
      <c r="BR313" s="318" t="str">
        <f t="shared" si="108"/>
        <v>7h à 19h</v>
      </c>
      <c r="BS313" s="313">
        <f t="shared" si="115"/>
        <v>44202</v>
      </c>
      <c r="BT313" s="318" t="str">
        <f t="shared" si="109"/>
        <v>OFF</v>
      </c>
      <c r="BU313" s="314">
        <f t="shared" si="116"/>
        <v>44233</v>
      </c>
      <c r="BV313" s="318" t="str">
        <f t="shared" si="110"/>
        <v>OFF</v>
      </c>
      <c r="BW313" s="313">
        <f t="shared" si="117"/>
        <v>44261</v>
      </c>
      <c r="BX313" s="318" t="str">
        <f t="shared" si="111"/>
        <v>OFF</v>
      </c>
      <c r="BY313" s="313">
        <f t="shared" si="118"/>
        <v>44292</v>
      </c>
      <c r="BZ313" s="318" t="str">
        <f t="shared" si="112"/>
        <v>OFF</v>
      </c>
      <c r="CI313" s="176">
        <f t="shared" si="94"/>
        <v>44215</v>
      </c>
      <c r="CJ313" s="177">
        <f t="shared" si="106"/>
        <v>44215</v>
      </c>
      <c r="CK313" s="167" t="str">
        <f>IF($AJ$21=$CE$25,$CF$25,IF($AJ$21=$CE$26,$CF$26,IF($AJ$21=$CE$27,$CF$27,IF($AJ$21=$CE$28,$CF$28,""))))</f>
        <v>OFF</v>
      </c>
      <c r="CL313" s="167" t="str">
        <f>IF($AJ$22=$CE$25,$CF$25,IF($AJ$22=$CE$26,$CF$26,IF($AJ$22=$CE$27,$CF$27,IF($AJ$22=$CE$28,$CF$28,""))))</f>
        <v>OFF</v>
      </c>
      <c r="CM313" s="167" t="str">
        <f>IF($AJ$24=$CE$25,$CF$25,IF($AJ$24=$CE$26,$CF$26,IF($AJ$24=$CE$27,$CF$27,IF($AJ$24=$CE$28,$CF$28,""))))</f>
        <v>19h à 7h</v>
      </c>
      <c r="CN313" s="167" t="str">
        <f>IF($AJ$25=$CE$25,$CF$25,IF($AJ$25=$CE$26,$CF$26,IF($AJ$25=$CE$27,$CF$27,IF($AJ$25=$CE$28,$CF$28,""))))</f>
        <v>19h à 7h</v>
      </c>
      <c r="CO313" s="167" t="str">
        <f>IF($AJ$27=$CE$25,$CF$25,IF($AJ$27=$CE$26,$CF$26,IF($AJ$27=$CE$27,$CF$27,IF($AJ$27=$CE$28,$CF$28,""))))</f>
        <v>OFF</v>
      </c>
      <c r="CP313" s="167" t="str">
        <f>IF($AJ$28=$CE$25,$CF$25,IF($AJ$28=$CE$26,$CF$26,IF($AJ$28=$CE$27,$CF$27,IF($AJ$28=$CE$28,$CF$28,""))))</f>
        <v>OFF</v>
      </c>
      <c r="CQ313" s="167" t="str">
        <f>IF($AJ$30=$CE$25,$CF$25,IF($AJ$30=$CE$26,$CF$26,IF($AJ$30=$CE$27,$CF$27,IF($AJ$30=$CE$28,$CF$28,""))))</f>
        <v>7h à 15h</v>
      </c>
      <c r="CR313" s="167" t="str">
        <f>IF($AJ$31=$CE$25,$CF$25,IF($AJ$31=$CE$26,$CF$26,IF($AJ$31=$CE$27,$CF$27,IF($AJ$31=$CE$28,$CF$28,""))))</f>
        <v>7h à 19h</v>
      </c>
    </row>
    <row r="314" spans="67:96" ht="13.5" x14ac:dyDescent="0.15">
      <c r="BO314" s="312">
        <f t="shared" si="113"/>
        <v>44142</v>
      </c>
      <c r="BP314" s="318" t="str">
        <f t="shared" si="107"/>
        <v>7h à 19h</v>
      </c>
      <c r="BQ314" s="313">
        <f t="shared" si="114"/>
        <v>44172</v>
      </c>
      <c r="BR314" s="318" t="str">
        <f t="shared" si="108"/>
        <v>7h à 19h</v>
      </c>
      <c r="BS314" s="313">
        <f t="shared" si="115"/>
        <v>44203</v>
      </c>
      <c r="BT314" s="318" t="str">
        <f t="shared" si="109"/>
        <v>OFF</v>
      </c>
      <c r="BU314" s="314">
        <f t="shared" si="116"/>
        <v>44234</v>
      </c>
      <c r="BV314" s="318" t="str">
        <f t="shared" si="110"/>
        <v>OFF</v>
      </c>
      <c r="BW314" s="313">
        <f t="shared" si="117"/>
        <v>44262</v>
      </c>
      <c r="BX314" s="318" t="str">
        <f t="shared" si="111"/>
        <v>OFF</v>
      </c>
      <c r="BY314" s="313">
        <f t="shared" si="118"/>
        <v>44293</v>
      </c>
      <c r="BZ314" s="318" t="str">
        <f t="shared" si="112"/>
        <v>OFF</v>
      </c>
      <c r="CI314" s="176">
        <f t="shared" si="94"/>
        <v>44216</v>
      </c>
      <c r="CJ314" s="177">
        <f t="shared" si="106"/>
        <v>44216</v>
      </c>
      <c r="CK314" s="167" t="str">
        <f>IF($AK$21=$CE$25,$CF$25,IF($AK$21=$CE$26,$CF$26,IF($AK$21=$CE$27,$CF$27,IF($AK$21=$CE$28,$CF$28,""))))</f>
        <v>OFF</v>
      </c>
      <c r="CL314" s="167" t="str">
        <f>IF($AK$22=$CE$25,$CF$25,IF($AK$22=$CE$26,$CF$26,IF($AK$22=$CE$27,$CF$27,IF($AK$22=$CE$28,$CF$28,""))))</f>
        <v>OFF</v>
      </c>
      <c r="CM314" s="167" t="str">
        <f>IF($AK$24=$CE$25,$CF$25,IF($AK$24=$CE$26,$CF$26,IF($AK$24=$CE$27,$CF$27,IF($AK$24=$CE$28,$CF$28,""))))</f>
        <v>19h à 7h</v>
      </c>
      <c r="CN314" s="167" t="str">
        <f>IF($AK$25=$CE$25,$CF$25,IF($AK$25=$CE$26,$CF$26,IF($AK$25=$CE$27,$CF$27,IF($AK$25=$CE$28,$CF$28,""))))</f>
        <v>19h à 7h</v>
      </c>
      <c r="CO314" s="167" t="str">
        <f>IF($AK$27=$CE$25,$CF$25,IF($AK$27=$CE$26,$CF$26,IF($AK$27=$CE$27,$CF$27,IF($AK$27=$CE$28,$CF$28,""))))</f>
        <v>OFF</v>
      </c>
      <c r="CP314" s="167" t="str">
        <f>IF($AK$28=$CE$25,$CF$25,IF($AK$28=$CE$26,$CF$26,IF($AK$28=$CE$27,$CF$27,IF($AK$28=$CE$28,$CF$28,""))))</f>
        <v>OFF</v>
      </c>
      <c r="CQ314" s="167" t="str">
        <f>IF($AK$30=$CE$25,$CF$25,IF($AK$30=$CE$26,$CF$26,IF($AK$30=$CE$27,$CF$27,IF($AK$30=$CE$28,$CF$28,""))))</f>
        <v>OFF</v>
      </c>
      <c r="CR314" s="167" t="str">
        <f>IF($AK$31=$CE$25,$CF$25,IF($AK$31=$CE$26,$CF$26,IF($AK$31=$CE$27,$CF$27,IF($AK$31=$CE$28,$CF$28,""))))</f>
        <v>7h à 19h</v>
      </c>
    </row>
    <row r="315" spans="67:96" ht="13.5" x14ac:dyDescent="0.15">
      <c r="BO315" s="312">
        <f t="shared" si="113"/>
        <v>44143</v>
      </c>
      <c r="BP315" s="318" t="str">
        <f t="shared" si="107"/>
        <v>7h à 19h</v>
      </c>
      <c r="BQ315" s="313">
        <f t="shared" si="114"/>
        <v>44173</v>
      </c>
      <c r="BR315" s="318" t="str">
        <f t="shared" si="108"/>
        <v>7h à 19h</v>
      </c>
      <c r="BS315" s="313">
        <f t="shared" si="115"/>
        <v>44204</v>
      </c>
      <c r="BT315" s="318" t="str">
        <f t="shared" si="109"/>
        <v>OFF</v>
      </c>
      <c r="BU315" s="314">
        <f t="shared" si="116"/>
        <v>44235</v>
      </c>
      <c r="BV315" s="318" t="str">
        <f t="shared" si="110"/>
        <v>OFF</v>
      </c>
      <c r="BW315" s="313">
        <f t="shared" si="117"/>
        <v>44263</v>
      </c>
      <c r="BX315" s="318" t="str">
        <f t="shared" si="111"/>
        <v>OFF</v>
      </c>
      <c r="BY315" s="313">
        <f t="shared" si="118"/>
        <v>44294</v>
      </c>
      <c r="BZ315" s="318" t="str">
        <f t="shared" si="112"/>
        <v>19h à 7h</v>
      </c>
      <c r="CI315" s="176">
        <f t="shared" si="94"/>
        <v>44217</v>
      </c>
      <c r="CJ315" s="177">
        <f t="shared" si="106"/>
        <v>44217</v>
      </c>
      <c r="CK315" s="167" t="str">
        <f>IF($AL$21=$CE$25,$CF$25,IF($AL$21=$CE$26,$CF$26,IF($AL$21=$CE$27,$CF$27,IF($AL$21=$CE$28,$CF$28,""))))</f>
        <v>19h à 7h</v>
      </c>
      <c r="CL315" s="167" t="str">
        <f>IF($AL$22=$CE$25,$CF$25,IF($AL$22=$CE$26,$CF$26,IF($AL$22=$CE$27,$CF$27,IF($AL$22=$CE$28,$CF$28,""))))</f>
        <v>19h à 7h</v>
      </c>
      <c r="CM315" s="167" t="str">
        <f>IF($AL$24=$CE$25,$CF$25,IF($AL$24=$CE$26,$CF$26,IF($AL$24=$CE$27,$CF$27,IF($AL$24=$CE$28,$CF$28,""))))</f>
        <v>OFF</v>
      </c>
      <c r="CN315" s="167" t="str">
        <f>IF($AL$25=$CE$25,$CF$25,IF($AL$25=$CE$26,$CF$26,IF($AL$25=$CE$27,$CF$27,IF($AL$25=$CE$28,$CF$28,""))))</f>
        <v>OFF</v>
      </c>
      <c r="CO315" s="167" t="str">
        <f>IF($AL$27=$CE$25,$CF$25,IF($AL$27=$CE$26,$CF$26,IF($AL$27=$CE$27,$CF$27,IF($AL$27=$CE$28,$CF$28,""))))</f>
        <v>7h à 19h</v>
      </c>
      <c r="CP315" s="167" t="str">
        <f>IF($AL$28=$CE$25,$CF$25,IF($AL$28=$CE$26,$CF$26,IF($AL$28=$CE$27,$CF$27,IF($AL$28=$CE$28,$CF$28,""))))</f>
        <v>7h à 19h</v>
      </c>
      <c r="CQ315" s="167" t="str">
        <f>IF($AL$30=$CE$25,$CF$25,IF($AL$30=$CE$26,$CF$26,IF($AL$30=$CE$27,$CF$27,IF($AL$30=$CE$28,$CF$28,""))))</f>
        <v>OFF</v>
      </c>
      <c r="CR315" s="167" t="str">
        <f>IF($AL$31=$CE$25,$CF$25,IF($AL$31=$CE$26,$CF$26,IF($AL$31=$CE$27,$CF$27,IF($AL$31=$CE$28,$CF$28,""))))</f>
        <v>OFF</v>
      </c>
    </row>
    <row r="316" spans="67:96" ht="13.5" x14ac:dyDescent="0.15">
      <c r="BO316" s="312">
        <f t="shared" si="113"/>
        <v>44144</v>
      </c>
      <c r="BP316" s="318" t="str">
        <f t="shared" si="107"/>
        <v>7h à 19h</v>
      </c>
      <c r="BQ316" s="313">
        <f t="shared" si="114"/>
        <v>44174</v>
      </c>
      <c r="BR316" s="318" t="str">
        <f t="shared" si="108"/>
        <v>7h à 19h</v>
      </c>
      <c r="BS316" s="313">
        <f t="shared" si="115"/>
        <v>44205</v>
      </c>
      <c r="BT316" s="318" t="str">
        <f t="shared" si="109"/>
        <v>OFF</v>
      </c>
      <c r="BU316" s="314">
        <f t="shared" si="116"/>
        <v>44236</v>
      </c>
      <c r="BV316" s="318" t="str">
        <f t="shared" si="110"/>
        <v>OFF</v>
      </c>
      <c r="BW316" s="313">
        <f t="shared" si="117"/>
        <v>44264</v>
      </c>
      <c r="BX316" s="318" t="str">
        <f t="shared" si="111"/>
        <v>OFF</v>
      </c>
      <c r="BY316" s="313">
        <f t="shared" si="118"/>
        <v>44295</v>
      </c>
      <c r="BZ316" s="318" t="str">
        <f t="shared" si="112"/>
        <v>19h à 7h</v>
      </c>
      <c r="CI316" s="176">
        <f t="shared" si="94"/>
        <v>44218</v>
      </c>
      <c r="CJ316" s="177">
        <f t="shared" si="106"/>
        <v>44218</v>
      </c>
      <c r="CK316" s="167" t="str">
        <f>IF($AM$21=$CE$25,$CF$25,IF($AM$21=$CE$26,$CF$26,IF($AM$21=$CE$27,$CF$27,IF($AM$21=$CE$28,$CF$28,""))))</f>
        <v>19h à 7h</v>
      </c>
      <c r="CL316" s="167" t="str">
        <f>IF($AM$22=$CE$25,$CF$25,IF($AM$22=$CE$26,$CF$26,IF($AM$22=$CE$27,$CF$27,IF($AM$22=$CE$28,$CF$28,""))))</f>
        <v>19h à 7h</v>
      </c>
      <c r="CM316" s="167" t="str">
        <f>IF($AM$24=$CE$25,$CF$25,IF($AM$24=$CE$26,$CF$26,IF($AM$24=$CE$27,$CF$27,IF($AM$24=$CE$28,$CF$28,""))))</f>
        <v>OFF</v>
      </c>
      <c r="CN316" s="167" t="str">
        <f>IF($AM$25=$CE$25,$CF$25,IF($AM$25=$CE$26,$CF$26,IF($AM$25=$CE$27,$CF$27,IF($AM$25=$CE$28,$CF$28,""))))</f>
        <v>OFF</v>
      </c>
      <c r="CO316" s="167" t="str">
        <f>IF($AM$27=$CE$25,$CF$25,IF($AM$27=$CE$26,$CF$26,IF($AM$27=$CE$27,$CF$27,IF($AM$27=$CE$28,$CF$28,""))))</f>
        <v>7h à 19h</v>
      </c>
      <c r="CP316" s="167" t="str">
        <f>IF($AM$28=$CE$25,$CF$25,IF($AM$28=$CE$26,$CF$26,IF($AM$28=$CE$27,$CF$27,IF($AM$28=$CE$28,$CF$28,""))))</f>
        <v>7h à 19h</v>
      </c>
      <c r="CQ316" s="167" t="str">
        <f>IF($AM$30=$CE$25,$CF$25,IF($AM$30=$CE$26,$CF$26,IF($AM$30=$CE$27,$CF$27,IF($AM$30=$CE$28,$CF$28,""))))</f>
        <v>OFF</v>
      </c>
      <c r="CR316" s="167" t="str">
        <f>IF($AM$31=$CE$25,$CF$25,IF($AM$31=$CE$26,$CF$26,IF($AM$31=$CE$27,$CF$27,IF($AM$31=$CE$28,$CF$28,""))))</f>
        <v>OFF</v>
      </c>
    </row>
    <row r="317" spans="67:96" ht="13.5" x14ac:dyDescent="0.15">
      <c r="BO317" s="312">
        <f t="shared" si="113"/>
        <v>44145</v>
      </c>
      <c r="BP317" s="318" t="str">
        <f t="shared" si="107"/>
        <v>7h à 15h</v>
      </c>
      <c r="BQ317" s="313">
        <f t="shared" si="114"/>
        <v>44175</v>
      </c>
      <c r="BR317" s="318" t="str">
        <f t="shared" si="108"/>
        <v>OFF</v>
      </c>
      <c r="BS317" s="313">
        <f t="shared" si="115"/>
        <v>44206</v>
      </c>
      <c r="BT317" s="318" t="str">
        <f t="shared" si="109"/>
        <v>OFF</v>
      </c>
      <c r="BU317" s="314">
        <f t="shared" si="116"/>
        <v>44237</v>
      </c>
      <c r="BV317" s="318" t="str">
        <f t="shared" si="110"/>
        <v>OFF</v>
      </c>
      <c r="BW317" s="313">
        <f t="shared" si="117"/>
        <v>44265</v>
      </c>
      <c r="BX317" s="318" t="str">
        <f t="shared" si="111"/>
        <v>OFF</v>
      </c>
      <c r="BY317" s="313">
        <f t="shared" si="118"/>
        <v>44296</v>
      </c>
      <c r="BZ317" s="318" t="str">
        <f t="shared" si="112"/>
        <v>19h à 7h</v>
      </c>
      <c r="CI317" s="176">
        <f t="shared" si="94"/>
        <v>44219</v>
      </c>
      <c r="CJ317" s="177">
        <f t="shared" si="106"/>
        <v>44219</v>
      </c>
      <c r="CK317" s="167" t="str">
        <f>IF($AN$21=$CE$25,$CF$25,IF($AN$21=$CE$26,$CF$26,IF($AN$21=$CE$27,$CF$27,IF($AN$21=$CE$28,$CF$28,""))))</f>
        <v>19h à 7h</v>
      </c>
      <c r="CL317" s="167" t="str">
        <f>IF($AN$22=$CE$25,$CF$25,IF($AN$22=$CE$26,$CF$26,IF($AN$22=$CE$27,$CF$27,IF($AN$22=$CE$28,$CF$28,""))))</f>
        <v>19h à 7h</v>
      </c>
      <c r="CM317" s="167" t="str">
        <f>IF($AN$24=$CE$25,$CF$25,IF($AN$24=$CE$26,$CF$26,IF($AN$24=$CE$27,$CF$27,IF($AN$24=$CE$28,$CF$28,""))))</f>
        <v>OFF</v>
      </c>
      <c r="CN317" s="167" t="str">
        <f>IF($AN$25=$CE$25,$CF$25,IF($AN$25=$CE$26,$CF$26,IF($AN$25=$CE$27,$CF$27,IF($AN$25=$CE$28,$CF$28,""))))</f>
        <v>OFF</v>
      </c>
      <c r="CO317" s="167" t="str">
        <f>IF($AN$27=$CE$25,$CF$25,IF($AN$27=$CE$26,$CF$26,IF($AN$27=$CE$27,$CF$27,IF($AN$27=$CE$28,$CF$28,""))))</f>
        <v>7h à 19h</v>
      </c>
      <c r="CP317" s="167" t="str">
        <f>IF($AN$28=$CE$25,$CF$25,IF($AN$28=$CE$26,$CF$26,IF($AN$28=$CE$27,$CF$27,IF($AN$28=$CE$28,$CF$28,""))))</f>
        <v>7h à 19h</v>
      </c>
      <c r="CQ317" s="167" t="str">
        <f>IF($AN$30=$CE$25,$CF$25,IF($AN$30=$CE$26,$CF$26,IF($AN$30=$CE$27,$CF$27,IF($AN$30=$CE$28,$CF$28,""))))</f>
        <v>OFF</v>
      </c>
      <c r="CR317" s="167" t="str">
        <f>IF($AN$31=$CE$25,$CF$25,IF($AN$31=$CE$26,$CF$26,IF($AN$31=$CE$27,$CF$27,IF($AN$31=$CE$28,$CF$28,""))))</f>
        <v>OFF</v>
      </c>
    </row>
    <row r="318" spans="67:96" ht="13.5" x14ac:dyDescent="0.15">
      <c r="BO318" s="312">
        <f t="shared" si="113"/>
        <v>44146</v>
      </c>
      <c r="BP318" s="318" t="str">
        <f t="shared" si="107"/>
        <v>OFF</v>
      </c>
      <c r="BQ318" s="313">
        <f t="shared" si="114"/>
        <v>44176</v>
      </c>
      <c r="BR318" s="318" t="str">
        <f t="shared" si="108"/>
        <v>OFF</v>
      </c>
      <c r="BS318" s="313">
        <f t="shared" si="115"/>
        <v>44207</v>
      </c>
      <c r="BT318" s="318" t="str">
        <f t="shared" si="109"/>
        <v>OFF</v>
      </c>
      <c r="BU318" s="314">
        <f t="shared" si="116"/>
        <v>44238</v>
      </c>
      <c r="BV318" s="318" t="str">
        <f t="shared" si="110"/>
        <v>19h à 7h</v>
      </c>
      <c r="BW318" s="313">
        <f t="shared" si="117"/>
        <v>44266</v>
      </c>
      <c r="BX318" s="318" t="str">
        <f t="shared" si="111"/>
        <v>19h à 7h</v>
      </c>
      <c r="BY318" s="313">
        <f t="shared" si="118"/>
        <v>44297</v>
      </c>
      <c r="BZ318" s="318" t="str">
        <f t="shared" si="112"/>
        <v>19h à 7h</v>
      </c>
      <c r="CI318" s="176">
        <f t="shared" si="94"/>
        <v>44220</v>
      </c>
      <c r="CJ318" s="177">
        <f t="shared" si="106"/>
        <v>44220</v>
      </c>
      <c r="CK318" s="167" t="str">
        <f>IF($AO$21=$CE$25,$CF$25,IF($AO$21=$CE$26,$CF$26,IF($AO$21=$CE$27,$CF$27,IF($AO$21=$CE$28,$CF$28,""))))</f>
        <v>19h à 7h</v>
      </c>
      <c r="CL318" s="167" t="str">
        <f>IF($AO$22=$CE$25,$CF$25,IF($AO$22=$CE$26,$CF$26,IF($AO$22=$CE$27,$CF$27,IF($AO$22=$CE$28,$CF$28,""))))</f>
        <v>19h à 7h</v>
      </c>
      <c r="CM318" s="167" t="str">
        <f>IF($AO$24=$CE$25,$CF$25,IF($AO$24=$CE$26,$CF$26,IF($AO$24=$CE$27,$CF$27,IF($AO$24=$CE$28,$CF$28,""))))</f>
        <v>OFF</v>
      </c>
      <c r="CN318" s="167" t="str">
        <f>IF($AO$25=$CE$25,$CF$25,IF($AO$25=$CE$26,$CF$26,IF($AO$25=$CE$27,$CF$27,IF($AO$25=$CE$28,$CF$28,""))))</f>
        <v>OFF</v>
      </c>
      <c r="CO318" s="167" t="str">
        <f>IF($AO$27=$CE$25,$CF$25,IF($AO$27=$CE$26,$CF$26,IF($AO$27=$CE$27,$CF$27,IF($AO$27=$CE$28,$CF$28,""))))</f>
        <v>7h à 19h</v>
      </c>
      <c r="CP318" s="167" t="str">
        <f>IF($AO$28=$CE$25,$CF$25,IF($AO$28=$CE$26,$CF$26,IF($AO$28=$CE$27,$CF$27,IF($AO$28=$CE$28,$CF$28,""))))</f>
        <v>7h à 19h</v>
      </c>
      <c r="CQ318" s="167" t="str">
        <f>IF($AO$30=$CE$25,$CF$25,IF($AO$30=$CE$26,$CF$26,IF($AO$30=$CE$27,$CF$27,IF($AO$30=$CE$28,$CF$28,""))))</f>
        <v>OFF</v>
      </c>
      <c r="CR318" s="167" t="str">
        <f>IF($AO$31=$CE$25,$CF$25,IF($AO$31=$CE$26,$CF$26,IF($AO$31=$CE$27,$CF$27,IF($AO$31=$CE$28,$CF$28,""))))</f>
        <v>OFF</v>
      </c>
    </row>
    <row r="319" spans="67:96" ht="13.5" x14ac:dyDescent="0.15">
      <c r="BO319" s="312">
        <f t="shared" si="113"/>
        <v>44147</v>
      </c>
      <c r="BP319" s="318" t="str">
        <f t="shared" si="107"/>
        <v>OFF</v>
      </c>
      <c r="BQ319" s="313">
        <f t="shared" si="114"/>
        <v>44177</v>
      </c>
      <c r="BR319" s="318" t="str">
        <f t="shared" si="108"/>
        <v>OFF</v>
      </c>
      <c r="BS319" s="313">
        <f t="shared" si="115"/>
        <v>44208</v>
      </c>
      <c r="BT319" s="318" t="str">
        <f t="shared" si="109"/>
        <v>OFF</v>
      </c>
      <c r="BU319" s="314">
        <f t="shared" si="116"/>
        <v>44239</v>
      </c>
      <c r="BV319" s="318" t="str">
        <f t="shared" si="110"/>
        <v>19h à 7h</v>
      </c>
      <c r="BW319" s="313">
        <f t="shared" si="117"/>
        <v>44267</v>
      </c>
      <c r="BX319" s="318" t="str">
        <f t="shared" si="111"/>
        <v>19h à 7h</v>
      </c>
      <c r="BY319" s="313">
        <f t="shared" si="118"/>
        <v>44298</v>
      </c>
      <c r="BZ319" s="318" t="str">
        <f t="shared" si="112"/>
        <v>19h à 7h</v>
      </c>
      <c r="CI319" s="176">
        <f t="shared" si="94"/>
        <v>44221</v>
      </c>
      <c r="CJ319" s="177">
        <f t="shared" si="106"/>
        <v>44221</v>
      </c>
      <c r="CK319" s="167" t="str">
        <f>IF($AP$21=$CE$25,$CF$25,IF($AP$21=$CE$26,$CF$26,IF($AP$21=$CE$27,$CF$27,IF($AP$21=$CE$28,$CF$28,""))))</f>
        <v>19h à 7h</v>
      </c>
      <c r="CL319" s="167" t="str">
        <f>IF($AP$22=$CE$25,$CF$25,IF($AP$22=$CE$26,$CF$26,IF($AP$22=$CE$27,$CF$27,IF($AP$22=$CE$28,$CF$28,""))))</f>
        <v>19h à 7h</v>
      </c>
      <c r="CM319" s="167" t="str">
        <f>IF($AP$24=$CE$25,$CF$25,IF($AP$24=$CE$26,$CF$26,IF($AP$24=$CE$27,$CF$27,IF($AP$24=$CE$28,$CF$28,""))))</f>
        <v>OFF</v>
      </c>
      <c r="CN319" s="167" t="str">
        <f>IF($AP$25=$CE$25,$CF$25,IF($AP$25=$CE$26,$CF$26,IF($AP$25=$CE$27,$CF$27,IF($AP$25=$CE$28,$CF$28,""))))</f>
        <v>OFF</v>
      </c>
      <c r="CO319" s="167" t="str">
        <f>IF($AP$27=$CE$25,$CF$25,IF($AP$27=$CE$26,$CF$26,IF($AP$27=$CE$27,$CF$27,IF($AP$27=$CE$28,$CF$28,""))))</f>
        <v>7h à 19h</v>
      </c>
      <c r="CP319" s="167" t="str">
        <f>IF($AP$28=$CE$25,$CF$25,IF($AP$28=$CE$26,$CF$26,IF($AP$28=$CE$27,$CF$27,IF($AP$28=$CE$28,$CF$28,""))))</f>
        <v>7h à 19h</v>
      </c>
      <c r="CQ319" s="167" t="str">
        <f>IF($AP$30=$CE$25,$CF$25,IF($AP$30=$CE$26,$CF$26,IF($AP$30=$CE$27,$CF$27,IF($AP$30=$CE$28,$CF$28,""))))</f>
        <v>OFF</v>
      </c>
      <c r="CR319" s="167" t="str">
        <f>IF($AP$31=$CE$25,$CF$25,IF($AP$31=$CE$26,$CF$26,IF($AP$31=$CE$27,$CF$27,IF($AP$31=$CE$28,$CF$28,""))))</f>
        <v>OFF</v>
      </c>
    </row>
    <row r="320" spans="67:96" ht="13.5" x14ac:dyDescent="0.15">
      <c r="BO320" s="312">
        <f t="shared" si="113"/>
        <v>44148</v>
      </c>
      <c r="BP320" s="318" t="str">
        <f t="shared" si="107"/>
        <v>OFF</v>
      </c>
      <c r="BQ320" s="313">
        <f t="shared" si="114"/>
        <v>44178</v>
      </c>
      <c r="BR320" s="318" t="str">
        <f t="shared" si="108"/>
        <v>OFF</v>
      </c>
      <c r="BS320" s="313">
        <f t="shared" si="115"/>
        <v>44209</v>
      </c>
      <c r="BT320" s="318" t="str">
        <f t="shared" si="109"/>
        <v>OFF</v>
      </c>
      <c r="BU320" s="314">
        <f t="shared" si="116"/>
        <v>44240</v>
      </c>
      <c r="BV320" s="318" t="str">
        <f t="shared" si="110"/>
        <v>19h à 7h</v>
      </c>
      <c r="BW320" s="313">
        <f t="shared" si="117"/>
        <v>44268</v>
      </c>
      <c r="BX320" s="318" t="str">
        <f t="shared" si="111"/>
        <v>19h à 7h</v>
      </c>
      <c r="BY320" s="313">
        <f t="shared" si="118"/>
        <v>44299</v>
      </c>
      <c r="BZ320" s="318" t="str">
        <f t="shared" si="112"/>
        <v>19h à 7h</v>
      </c>
      <c r="CI320" s="176">
        <f t="shared" si="94"/>
        <v>44222</v>
      </c>
      <c r="CJ320" s="177">
        <f t="shared" si="106"/>
        <v>44222</v>
      </c>
      <c r="CK320" s="167" t="str">
        <f>IF($AQ$21=$CE$25,$CF$25,IF($AQ$21=$CE$26,$CF$26,IF($AQ$21=$CE$27,$CF$27,IF($AQ$21=$CE$28,$CF$28,""))))</f>
        <v>19h à 7h</v>
      </c>
      <c r="CL320" s="167" t="str">
        <f>IF($AQ$22=$CE$25,$CF$25,IF($AQ$22=$CE$26,$CF$26,IF($AQ$22=$CE$27,$CF$27,IF($AQ$22=$CE$28,$CF$28,""))))</f>
        <v>19h à 7h</v>
      </c>
      <c r="CM320" s="167" t="str">
        <f>IF($AQ$24=$CE$25,$CF$25,IF($AQ$24=$CE$26,$CF$26,IF($AQ$24=$CE$27,$CF$27,IF($AQ$24=$CE$28,$CF$28,""))))</f>
        <v>OFF</v>
      </c>
      <c r="CN320" s="167" t="str">
        <f>IF($AQ$25=$CE$25,$CF$25,IF($AQ$25=$CE$26,$CF$26,IF($AQ$25=$CE$27,$CF$27,IF($AQ$25=$CE$28,$CF$28,""))))</f>
        <v>OFF</v>
      </c>
      <c r="CO320" s="167" t="str">
        <f>IF($AQ$27=$CE$25,$CF$25,IF($AQ$27=$CE$26,$CF$26,IF($AQ$27=$CE$27,$CF$27,IF($AQ$27=$CE$28,$CF$28,""))))</f>
        <v>7h à 15h</v>
      </c>
      <c r="CP320" s="167" t="str">
        <f>IF($AQ$28=$CE$25,$CF$25,IF($AQ$28=$CE$26,$CF$26,IF($AQ$28=$CE$27,$CF$27,IF($AQ$28=$CE$28,$CF$28,""))))</f>
        <v>7h à 19h</v>
      </c>
      <c r="CQ320" s="167" t="str">
        <f>IF($AQ$30=$CE$25,$CF$25,IF($AQ$30=$CE$26,$CF$26,IF($AQ$30=$CE$27,$CF$27,IF($AQ$30=$CE$28,$CF$28,""))))</f>
        <v>OFF</v>
      </c>
      <c r="CR320" s="167" t="str">
        <f>IF($AQ$31=$CE$25,$CF$25,IF($AQ$31=$CE$26,$CF$26,IF($AQ$31=$CE$27,$CF$27,IF($AQ$31=$CE$28,$CF$28,""))))</f>
        <v>OFF</v>
      </c>
    </row>
    <row r="321" spans="67:96" ht="13.5" x14ac:dyDescent="0.15">
      <c r="BO321" s="312">
        <f t="shared" si="113"/>
        <v>44149</v>
      </c>
      <c r="BP321" s="318" t="str">
        <f t="shared" si="107"/>
        <v>OFF</v>
      </c>
      <c r="BQ321" s="313">
        <f t="shared" si="114"/>
        <v>44179</v>
      </c>
      <c r="BR321" s="318" t="str">
        <f t="shared" si="108"/>
        <v>OFF</v>
      </c>
      <c r="BS321" s="313">
        <f t="shared" si="115"/>
        <v>44210</v>
      </c>
      <c r="BT321" s="318" t="str">
        <f t="shared" si="109"/>
        <v>19h à 7h</v>
      </c>
      <c r="BU321" s="314">
        <f t="shared" si="116"/>
        <v>44241</v>
      </c>
      <c r="BV321" s="318" t="str">
        <f t="shared" si="110"/>
        <v>19h à 7h</v>
      </c>
      <c r="BW321" s="313">
        <f t="shared" si="117"/>
        <v>44269</v>
      </c>
      <c r="BX321" s="318" t="str">
        <f t="shared" si="111"/>
        <v>19h à 7h</v>
      </c>
      <c r="BY321" s="313">
        <f t="shared" si="118"/>
        <v>44300</v>
      </c>
      <c r="BZ321" s="318" t="str">
        <f t="shared" si="112"/>
        <v>19h à 7h</v>
      </c>
      <c r="CI321" s="176">
        <f t="shared" si="94"/>
        <v>44223</v>
      </c>
      <c r="CJ321" s="177">
        <f t="shared" si="106"/>
        <v>44223</v>
      </c>
      <c r="CK321" s="167" t="str">
        <f>IF($AR$21=$CE$25,$CF$25,IF($AR$21=$CE$26,$CF$26,IF($AR$21=$CE$27,$CF$27,IF($AR$21=$CE$28,$CF$28,""))))</f>
        <v>19h à 7h</v>
      </c>
      <c r="CL321" s="167" t="str">
        <f>IF($AR$22=$CE$25,$CF$25,IF($AR$22=$CE$26,$CF$26,IF($AR$22=$CE$27,$CF$27,IF($AR$22=$CE$28,$CF$28,""))))</f>
        <v>19h à 7h</v>
      </c>
      <c r="CM321" s="167" t="str">
        <f>IF($AR$24=$CE$25,$CF$25,IF($AR$24=$CE$26,$CF$26,IF($AR$24=$CE$27,$CF$27,IF($AR$24=$CE$28,$CF$28,""))))</f>
        <v>OFF</v>
      </c>
      <c r="CN321" s="167" t="str">
        <f>IF($AR$25=$CE$25,$CF$25,IF($AR$25=$CE$26,$CF$26,IF($AR$25=$CE$27,$CF$27,IF($AR$25=$CE$28,$CF$28,""))))</f>
        <v>OFF</v>
      </c>
      <c r="CO321" s="167" t="str">
        <f>IF($AR$27=$CE$25,$CF$25,IF($AR$27=$CE$26,$CF$26,IF($AR$27=$CE$27,$CF$27,IF($AR$27=$CE$28,$CF$28,""))))</f>
        <v>OFF</v>
      </c>
      <c r="CP321" s="167" t="str">
        <f>IF($AR$28=$CE$25,$CF$25,IF($AR$28=$CE$26,$CF$26,IF($AR$28=$CE$27,$CF$27,IF($AR$28=$CE$28,$CF$28,""))))</f>
        <v>7h à 19h</v>
      </c>
      <c r="CQ321" s="167" t="str">
        <f>IF($AR$30=$CE$25,$CF$25,IF($AR$30=$CE$26,$CF$26,IF($AR$30=$CE$27,$CF$27,IF($AR$30=$CE$28,$CF$28,""))))</f>
        <v>OFF</v>
      </c>
      <c r="CR321" s="167" t="str">
        <f>IF($AR$31=$CE$25,$CF$25,IF($AR$31=$CE$26,$CF$26,IF($AR$31=$CE$27,$CF$27,IF($AR$31=$CE$28,$CF$28,""))))</f>
        <v>OFF</v>
      </c>
    </row>
    <row r="322" spans="67:96" ht="13.5" x14ac:dyDescent="0.15">
      <c r="BO322" s="312">
        <f t="shared" si="113"/>
        <v>44150</v>
      </c>
      <c r="BP322" s="318" t="str">
        <f t="shared" si="107"/>
        <v>OFF</v>
      </c>
      <c r="BQ322" s="313">
        <f t="shared" si="114"/>
        <v>44180</v>
      </c>
      <c r="BR322" s="318" t="str">
        <f t="shared" si="108"/>
        <v>OFF</v>
      </c>
      <c r="BS322" s="313">
        <f t="shared" si="115"/>
        <v>44211</v>
      </c>
      <c r="BT322" s="318" t="str">
        <f t="shared" si="109"/>
        <v>19h à 7h</v>
      </c>
      <c r="BU322" s="314">
        <f t="shared" si="116"/>
        <v>44242</v>
      </c>
      <c r="BV322" s="318" t="str">
        <f t="shared" si="110"/>
        <v>19h à 7h</v>
      </c>
      <c r="BW322" s="313">
        <f t="shared" si="117"/>
        <v>44270</v>
      </c>
      <c r="BX322" s="318" t="str">
        <f t="shared" si="111"/>
        <v>19h à 7h</v>
      </c>
      <c r="BY322" s="313">
        <f t="shared" si="118"/>
        <v>44301</v>
      </c>
      <c r="BZ322" s="318" t="str">
        <f t="shared" si="112"/>
        <v>OFF</v>
      </c>
      <c r="CI322" s="176">
        <f t="shared" si="94"/>
        <v>44224</v>
      </c>
      <c r="CJ322" s="177">
        <f t="shared" si="106"/>
        <v>44224</v>
      </c>
      <c r="CK322" s="167" t="str">
        <f>IF($AS$21=$CE$25,$CF$25,IF($AS$21=$CE$26,$CF$26,IF($AS$21=$CE$27,$CF$27,IF($AS$21=$CE$28,$CF$28,""))))</f>
        <v>OFF</v>
      </c>
      <c r="CL322" s="167" t="str">
        <f>IF($AS$22=$CE$25,$CF$25,IF($AS$22=$CE$26,$CF$26,IF($AS$22=$CE$27,$CF$27,IF($AS$22=$CE$28,$CF$28,""))))</f>
        <v>OFF</v>
      </c>
      <c r="CM322" s="167" t="str">
        <f>IF($AS$24=$CE$25,$CF$25,IF($AS$24=$CE$26,$CF$26,IF($AS$24=$CE$27,$CF$27,IF($AS$24=$CE$28,$CF$28,""))))</f>
        <v>7h à 19h</v>
      </c>
      <c r="CN322" s="167" t="str">
        <f>IF($AS$25=$CE$25,$CF$25,IF($AS$25=$CE$26,$CF$26,IF($AS$25=$CE$27,$CF$27,IF($AS$25=$CE$28,$CF$28,""))))</f>
        <v>7h à 19h</v>
      </c>
      <c r="CO322" s="167" t="str">
        <f>IF($AS$27=$CE$25,$CF$25,IF($AS$27=$CE$26,$CF$26,IF($AS$27=$CE$27,$CF$27,IF($AS$27=$CE$28,$CF$28,""))))</f>
        <v>OFF</v>
      </c>
      <c r="CP322" s="167" t="str">
        <f>IF($AS$28=$CE$25,$CF$25,IF($AS$28=$CE$26,$CF$26,IF($AS$28=$CE$27,$CF$27,IF($AS$28=$CE$28,$CF$28,""))))</f>
        <v>OFF</v>
      </c>
      <c r="CQ322" s="167" t="str">
        <f>IF($AS$30=$CE$25,$CF$25,IF($AS$30=$CE$26,$CF$26,IF($AS$30=$CE$27,$CF$27,IF($AS$30=$CE$28,$CF$28,""))))</f>
        <v>19h à 7h</v>
      </c>
      <c r="CR322" s="167" t="str">
        <f>IF($AS$31=$CE$25,$CF$25,IF($AS$31=$CE$26,$CF$26,IF($AS$31=$CE$27,$CF$27,IF($AS$31=$CE$28,$CF$28,""))))</f>
        <v>19h à 7h</v>
      </c>
    </row>
    <row r="323" spans="67:96" ht="13.5" x14ac:dyDescent="0.15">
      <c r="BO323" s="312">
        <f t="shared" si="113"/>
        <v>44151</v>
      </c>
      <c r="BP323" s="318" t="str">
        <f t="shared" si="107"/>
        <v>OFF</v>
      </c>
      <c r="BQ323" s="313">
        <f t="shared" si="114"/>
        <v>44181</v>
      </c>
      <c r="BR323" s="318" t="str">
        <f t="shared" si="108"/>
        <v>OFF</v>
      </c>
      <c r="BS323" s="313">
        <f t="shared" si="115"/>
        <v>44212</v>
      </c>
      <c r="BT323" s="318" t="str">
        <f t="shared" si="109"/>
        <v>19h à 7h</v>
      </c>
      <c r="BU323" s="314">
        <f t="shared" si="116"/>
        <v>44243</v>
      </c>
      <c r="BV323" s="318" t="str">
        <f t="shared" si="110"/>
        <v>19h à 7h</v>
      </c>
      <c r="BW323" s="313">
        <f t="shared" si="117"/>
        <v>44271</v>
      </c>
      <c r="BX323" s="318" t="str">
        <f t="shared" si="111"/>
        <v>19h à 7h</v>
      </c>
      <c r="BY323" s="313">
        <f t="shared" si="118"/>
        <v>44302</v>
      </c>
      <c r="BZ323" s="318" t="str">
        <f t="shared" si="112"/>
        <v>OFF</v>
      </c>
      <c r="CI323" s="176">
        <f t="shared" si="94"/>
        <v>44225</v>
      </c>
      <c r="CJ323" s="177">
        <f t="shared" si="106"/>
        <v>44225</v>
      </c>
      <c r="CK323" s="167" t="str">
        <f>IF($AT$21=$CE$25,$CF$25,IF($AT$21=$CE$26,$CF$26,IF($AT$21=$CE$27,$CF$27,IF($AT$21=$CE$28,$CF$28,""))))</f>
        <v>OFF</v>
      </c>
      <c r="CL323" s="167" t="str">
        <f>IF($AT$22=$CE$25,$CF$25,IF($AT$22=$CE$26,$CF$26,IF($AT$22=$CE$27,$CF$27,IF($AT$22=$CE$28,$CF$28,""))))</f>
        <v>OFF</v>
      </c>
      <c r="CM323" s="167" t="str">
        <f>IF($AT$24=$CE$25,$CF$25,IF($AT$24=$CE$26,$CF$26,IF($AT$24=$CE$27,$CF$27,IF($AT$24=$CE$28,$CF$28,""))))</f>
        <v>7h à 19h</v>
      </c>
      <c r="CN323" s="167" t="str">
        <f>IF($AT$25=$CE$25,$CF$25,IF($AT$25=$CE$26,$CF$26,IF($AT$25=$CE$27,$CF$27,IF($AT$25=$CE$28,$CF$28,""))))</f>
        <v>7h à 19h</v>
      </c>
      <c r="CO323" s="167" t="str">
        <f>IF($AT$27=$CE$25,$CF$25,IF($AT$27=$CE$26,$CF$26,IF($AT$27=$CE$27,$CF$27,IF($AT$27=$CE$28,$CF$28,""))))</f>
        <v>OFF</v>
      </c>
      <c r="CP323" s="167" t="str">
        <f>IF($AT$28=$CE$25,$CF$25,IF($AT$28=$CE$26,$CF$26,IF($AT$28=$CE$27,$CF$27,IF($AT$28=$CE$28,$CF$28,""))))</f>
        <v>OFF</v>
      </c>
      <c r="CQ323" s="167" t="str">
        <f>IF($AT$30=$CE$25,$CF$25,IF($AT$30=$CE$26,$CF$26,IF($AT$30=$CE$27,$CF$27,IF($AT$30=$CE$28,$CF$28,""))))</f>
        <v>19h à 7h</v>
      </c>
      <c r="CR323" s="167" t="str">
        <f>IF($AT$31=$CE$25,$CF$25,IF($AT$31=$CE$26,$CF$26,IF($AT$31=$CE$27,$CF$27,IF($AT$31=$CE$28,$CF$28,""))))</f>
        <v>19h à 7h</v>
      </c>
    </row>
    <row r="324" spans="67:96" ht="13.5" x14ac:dyDescent="0.15">
      <c r="BO324" s="312">
        <f t="shared" si="113"/>
        <v>44152</v>
      </c>
      <c r="BP324" s="318" t="str">
        <f t="shared" si="107"/>
        <v>OFF</v>
      </c>
      <c r="BQ324" s="313">
        <f t="shared" si="114"/>
        <v>44182</v>
      </c>
      <c r="BR324" s="318" t="str">
        <f t="shared" si="108"/>
        <v>19h à 7h</v>
      </c>
      <c r="BS324" s="313">
        <f t="shared" si="115"/>
        <v>44213</v>
      </c>
      <c r="BT324" s="318" t="str">
        <f t="shared" si="109"/>
        <v>19h à 7h</v>
      </c>
      <c r="BU324" s="314">
        <f t="shared" si="116"/>
        <v>44244</v>
      </c>
      <c r="BV324" s="318" t="str">
        <f t="shared" si="110"/>
        <v>19h à 7h</v>
      </c>
      <c r="BW324" s="313">
        <f t="shared" si="117"/>
        <v>44272</v>
      </c>
      <c r="BX324" s="318" t="str">
        <f t="shared" si="111"/>
        <v>19h à 7h</v>
      </c>
      <c r="BY324" s="313">
        <f t="shared" si="118"/>
        <v>44303</v>
      </c>
      <c r="BZ324" s="318" t="str">
        <f t="shared" si="112"/>
        <v>OFF</v>
      </c>
      <c r="CI324" s="176">
        <f t="shared" si="94"/>
        <v>44226</v>
      </c>
      <c r="CJ324" s="177">
        <f t="shared" si="106"/>
        <v>44226</v>
      </c>
      <c r="CK324" s="167" t="str">
        <f>IF($AU$21=$CE$25,$CF$25,IF($AU$21=$CE$26,$CF$26,IF($AU$21=$CE$27,$CF$27,IF($AU$21=$CE$28,$CF$28,""))))</f>
        <v>OFF</v>
      </c>
      <c r="CL324" s="167" t="str">
        <f>IF($AU$22=$CE$25,$CF$25,IF($AU$22=$CE$26,$CF$26,IF($AU$22=$CE$27,$CF$27,IF($AU$22=$CE$28,$CF$28,""))))</f>
        <v>OFF</v>
      </c>
      <c r="CM324" s="167" t="str">
        <f>IF($AU$24=$CE$25,$CF$25,IF($AU$24=$CE$26,$CF$26,IF($AU$24=$CE$27,$CF$27,IF($AU$24=$CE$28,$CF$28,""))))</f>
        <v>7h à 19h</v>
      </c>
      <c r="CN324" s="167" t="str">
        <f>IF($AU$25=$CE$25,$CF$25,IF($AU$25=$CE$26,$CF$26,IF($AU$25=$CE$27,$CF$27,IF($AU$25=$CE$28,$CF$28,""))))</f>
        <v>7h à 19h</v>
      </c>
      <c r="CO324" s="167" t="str">
        <f>IF($AU$27=$CE$25,$CF$25,IF($AU$27=$CE$26,$CF$26,IF($AU$27=$CE$27,$CF$27,IF($AU$27=$CE$28,$CF$28,""))))</f>
        <v>OFF</v>
      </c>
      <c r="CP324" s="167" t="str">
        <f>IF($AU$28=$CE$25,$CF$25,IF($AU$28=$CE$26,$CF$26,IF($AU$28=$CE$27,$CF$27,IF($AU$28=$CE$28,$CF$28,""))))</f>
        <v>OFF</v>
      </c>
      <c r="CQ324" s="167" t="str">
        <f>IF($AU$30=$CE$25,$CF$25,IF($AU$30=$CE$26,$CF$26,IF($AU$30=$CE$27,$CF$27,IF($AU$30=$CE$28,$CF$28,""))))</f>
        <v>19h à 7h</v>
      </c>
      <c r="CR324" s="167" t="str">
        <f>IF($AU$31=$CE$25,$CF$25,IF($AU$31=$CE$26,$CF$26,IF($AU$31=$CE$27,$CF$27,IF($AU$31=$CE$28,$CF$28,""))))</f>
        <v>19h à 7h</v>
      </c>
    </row>
    <row r="325" spans="67:96" ht="13.5" x14ac:dyDescent="0.15">
      <c r="BO325" s="312">
        <f t="shared" si="113"/>
        <v>44153</v>
      </c>
      <c r="BP325" s="318" t="str">
        <f t="shared" si="107"/>
        <v>OFF</v>
      </c>
      <c r="BQ325" s="313">
        <f t="shared" si="114"/>
        <v>44183</v>
      </c>
      <c r="BR325" s="318" t="str">
        <f t="shared" si="108"/>
        <v>19h à 7h</v>
      </c>
      <c r="BS325" s="313">
        <f t="shared" si="115"/>
        <v>44214</v>
      </c>
      <c r="BT325" s="318" t="str">
        <f t="shared" si="109"/>
        <v>19h à 7h</v>
      </c>
      <c r="BU325" s="314">
        <f t="shared" si="116"/>
        <v>44245</v>
      </c>
      <c r="BV325" s="318" t="str">
        <f t="shared" si="110"/>
        <v>OFF</v>
      </c>
      <c r="BW325" s="313">
        <f t="shared" si="117"/>
        <v>44273</v>
      </c>
      <c r="BX325" s="318" t="str">
        <f t="shared" si="111"/>
        <v>OFF</v>
      </c>
      <c r="BY325" s="313">
        <f t="shared" si="118"/>
        <v>44304</v>
      </c>
      <c r="BZ325" s="318" t="str">
        <f t="shared" si="112"/>
        <v>OFF</v>
      </c>
      <c r="CI325" s="176">
        <f t="shared" ref="CI325:CI388" si="119">CI324+1</f>
        <v>44227</v>
      </c>
      <c r="CJ325" s="177">
        <f t="shared" si="106"/>
        <v>44227</v>
      </c>
      <c r="CK325" s="167" t="str">
        <f>IF($AV$21=$CE$25,$CF$25,IF($AV$21=$CE$26,$CF$26,IF($AV$21=$CE$27,$CF$27,IF($AV$21=$CE$28,$CF$28,""))))</f>
        <v>OFF</v>
      </c>
      <c r="CL325" s="167" t="str">
        <f>IF($AV$22=$CE$25,$CF$25,IF($AV$22=$CE$26,$CF$26,IF($AV$22=$CE$27,$CF$27,IF($AV$22=$CE$28,$CF$28,""))))</f>
        <v>OFF</v>
      </c>
      <c r="CM325" s="167" t="str">
        <f>IF($AV$24=$CE$25,$CF$25,IF($AV$24=$CE$26,$CF$26,IF($AV$24=$CE$27,$CF$27,IF($AV$24=$CE$28,$CF$28,""))))</f>
        <v>7h à 19h</v>
      </c>
      <c r="CN325" s="167" t="str">
        <f>IF($AV$25=$CE$25,$CF$25,IF($AV$25=$CE$26,$CF$26,IF($AV$25=$CE$27,$CF$27,IF($AV$25=$CE$28,$CF$28,""))))</f>
        <v>7h à 19h</v>
      </c>
      <c r="CO325" s="167" t="str">
        <f>IF($AV$27=$CE$25,$CF$25,IF($AV$27=$CE$26,$CF$26,IF($AV$27=$CE$27,$CF$27,IF($AV$27=$CE$28,$CF$28,""))))</f>
        <v>OFF</v>
      </c>
      <c r="CP325" s="167" t="str">
        <f>IF($AV$28=$CE$25,$CF$25,IF($AV$28=$CE$26,$CF$26,IF($AV$28=$CE$27,$CF$27,IF($AV$28=$CE$28,$CF$28,""))))</f>
        <v>OFF</v>
      </c>
      <c r="CQ325" s="167" t="str">
        <f>IF($AV$30=$CE$25,$CF$25,IF($AV$30=$CE$26,$CF$26,IF($AV$30=$CE$27,$CF$27,IF($AV$30=$CE$28,$CF$28,""))))</f>
        <v>19h à 7h</v>
      </c>
      <c r="CR325" s="167" t="str">
        <f>IF($AV$31=$CE$25,$CF$25,IF($AV$31=$CE$26,$CF$26,IF($AV$31=$CE$27,$CF$27,IF($AV$31=$CE$28,$CF$28,""))))</f>
        <v>19h à 7h</v>
      </c>
    </row>
    <row r="326" spans="67:96" ht="13.5" x14ac:dyDescent="0.15">
      <c r="BO326" s="312">
        <f t="shared" si="113"/>
        <v>44154</v>
      </c>
      <c r="BP326" s="318" t="str">
        <f t="shared" si="107"/>
        <v>19h à 7h</v>
      </c>
      <c r="BQ326" s="313">
        <f t="shared" si="114"/>
        <v>44184</v>
      </c>
      <c r="BR326" s="318" t="str">
        <f t="shared" si="108"/>
        <v>19h à 7h</v>
      </c>
      <c r="BS326" s="313">
        <f t="shared" si="115"/>
        <v>44215</v>
      </c>
      <c r="BT326" s="318" t="str">
        <f t="shared" si="109"/>
        <v>19h à 7h</v>
      </c>
      <c r="BU326" s="314">
        <f t="shared" si="116"/>
        <v>44246</v>
      </c>
      <c r="BV326" s="318" t="str">
        <f t="shared" si="110"/>
        <v>OFF</v>
      </c>
      <c r="BW326" s="313">
        <f t="shared" si="117"/>
        <v>44274</v>
      </c>
      <c r="BX326" s="318" t="str">
        <f t="shared" si="111"/>
        <v>OFF</v>
      </c>
      <c r="BY326" s="313">
        <f t="shared" si="118"/>
        <v>44305</v>
      </c>
      <c r="BZ326" s="318" t="str">
        <f t="shared" si="112"/>
        <v>OFF</v>
      </c>
      <c r="CI326" s="176">
        <f t="shared" si="119"/>
        <v>44228</v>
      </c>
      <c r="CJ326" s="177">
        <f t="shared" si="106"/>
        <v>44228</v>
      </c>
      <c r="CK326" s="167" t="str">
        <f>IF($AW$21=$CE$25,$CF$25,IF($AW$21=$CE$26,$CF$26,IF($AW$21=$CE$27,$CF$27,IF($AW$21=$CE$28,$CF$28,""))))</f>
        <v>OFF</v>
      </c>
      <c r="CL326" s="167" t="str">
        <f>IF($AW$22=$CE$25,$CF$25,IF($AW$22=$CE$26,$CF$26,IF($AW$22=$CE$27,$CF$27,IF($AW$22=$CE$28,$CF$28,""))))</f>
        <v>OFF</v>
      </c>
      <c r="CM326" s="167" t="str">
        <f>IF($AW$24=$CE$25,$CF$25,IF($AW$24=$CE$26,$CF$26,IF($AW$24=$CE$27,$CF$27,IF($AW$24=$CE$28,$CF$28,""))))</f>
        <v>7h à 19h</v>
      </c>
      <c r="CN326" s="167" t="str">
        <f>IF($AW$25=$CE$25,$CF$25,IF($AW$25=$CE$26,$CF$26,IF($AW$25=$CE$27,$CF$27,IF($AW$25=$CE$28,$CF$28,""))))</f>
        <v>7h à 19h</v>
      </c>
      <c r="CO326" s="167" t="str">
        <f>IF($AW$27=$CE$25,$CF$25,IF($AW$27=$CE$26,$CF$26,IF($AW$27=$CE$27,$CF$27,IF($AW$27=$CE$28,$CF$28,""))))</f>
        <v>OFF</v>
      </c>
      <c r="CP326" s="167" t="str">
        <f>IF($AW$28=$CE$25,$CF$25,IF($AW$28=$CE$26,$CF$26,IF($AW$28=$CE$27,$CF$27,IF($AW$28=$CE$28,$CF$28,""))))</f>
        <v>OFF</v>
      </c>
      <c r="CQ326" s="167" t="str">
        <f>IF($AW$30=$CE$25,$CF$25,IF($AW$30=$CE$26,$CF$26,IF($AW$30=$CE$27,$CF$27,IF($AW$30=$CE$28,$CF$28,""))))</f>
        <v>19h à 7h</v>
      </c>
      <c r="CR326" s="167" t="str">
        <f>IF($AW$31=$CE$25,$CF$25,IF($AW$31=$CE$26,$CF$26,IF($AW$31=$CE$27,$CF$27,IF($AW$31=$CE$28,$CF$28,""))))</f>
        <v>19h à 7h</v>
      </c>
    </row>
    <row r="327" spans="67:96" ht="13.5" x14ac:dyDescent="0.15">
      <c r="BO327" s="312">
        <f t="shared" si="113"/>
        <v>44155</v>
      </c>
      <c r="BP327" s="318" t="str">
        <f t="shared" si="107"/>
        <v>19h à 7h</v>
      </c>
      <c r="BQ327" s="313">
        <f t="shared" si="114"/>
        <v>44185</v>
      </c>
      <c r="BR327" s="318" t="str">
        <f t="shared" si="108"/>
        <v>19h à 7h</v>
      </c>
      <c r="BS327" s="313">
        <f t="shared" si="115"/>
        <v>44216</v>
      </c>
      <c r="BT327" s="318" t="str">
        <f t="shared" si="109"/>
        <v>19h à 7h</v>
      </c>
      <c r="BU327" s="314">
        <f t="shared" si="116"/>
        <v>44247</v>
      </c>
      <c r="BV327" s="318" t="str">
        <f t="shared" si="110"/>
        <v>OFF</v>
      </c>
      <c r="BW327" s="313">
        <f t="shared" si="117"/>
        <v>44275</v>
      </c>
      <c r="BX327" s="318" t="str">
        <f t="shared" si="111"/>
        <v>OFF</v>
      </c>
      <c r="BY327" s="313">
        <f t="shared" si="118"/>
        <v>44306</v>
      </c>
      <c r="BZ327" s="318" t="str">
        <f t="shared" si="112"/>
        <v>OFF</v>
      </c>
      <c r="CI327" s="176">
        <f t="shared" si="119"/>
        <v>44229</v>
      </c>
      <c r="CJ327" s="177">
        <f t="shared" si="106"/>
        <v>44229</v>
      </c>
      <c r="CK327" s="167" t="str">
        <f>IF($AX$21=$CE$25,$CF$25,IF($AX$21=$CE$26,$CF$26,IF($AX$21=$CE$27,$CF$27,IF($AX$21=$CE$28,$CF$28,""))))</f>
        <v>OFF</v>
      </c>
      <c r="CL327" s="167" t="str">
        <f>IF($AX$22=$CE$25,$CF$25,IF($AX$22=$CE$26,$CF$26,IF($AX$22=$CE$27,$CF$27,IF($AX$22=$CE$28,$CF$28,""))))</f>
        <v>OFF</v>
      </c>
      <c r="CM327" s="167" t="str">
        <f>IF($AX$24=$CE$25,$CF$25,IF($AX$24=$CE$26,$CF$26,IF($AX$24=$CE$27,$CF$27,IF($AX$24=$CE$28,$CF$28,""))))</f>
        <v>7h à 15h</v>
      </c>
      <c r="CN327" s="167" t="str">
        <f>IF($AX$25=$CE$25,$CF$25,IF($AX$25=$CE$26,$CF$26,IF($AX$25=$CE$27,$CF$27,IF($AX$25=$CE$28,$CF$28,""))))</f>
        <v>7h à 19h</v>
      </c>
      <c r="CO327" s="167" t="str">
        <f>IF($AX$27=$CE$25,$CF$25,IF($AX$27=$CE$26,$CF$26,IF($AX$27=$CE$27,$CF$27,IF($AX$27=$CE$28,$CF$28,""))))</f>
        <v>OFF</v>
      </c>
      <c r="CP327" s="167" t="str">
        <f>IF($AX$28=$CE$25,$CF$25,IF($AX$28=$CE$26,$CF$26,IF($AX$28=$CE$27,$CF$27,IF($AX$28=$CE$28,$CF$28,""))))</f>
        <v>OFF</v>
      </c>
      <c r="CQ327" s="167" t="str">
        <f>IF($AX$30=$CE$25,$CF$25,IF($AX$30=$CE$26,$CF$26,IF($AX$30=$CE$27,$CF$27,IF($AX$30=$CE$28,$CF$28,""))))</f>
        <v>19h à 7h</v>
      </c>
      <c r="CR327" s="167" t="str">
        <f>IF($AX$31=$CE$25,$CF$25,IF($AX$31=$CE$26,$CF$26,IF($AX$31=$CE$27,$CF$27,IF($AX$31=$CE$28,$CF$28,""))))</f>
        <v>19h à 7h</v>
      </c>
    </row>
    <row r="328" spans="67:96" ht="13.5" x14ac:dyDescent="0.15">
      <c r="BO328" s="312">
        <f t="shared" si="113"/>
        <v>44156</v>
      </c>
      <c r="BP328" s="318" t="str">
        <f t="shared" si="107"/>
        <v>19h à 7h</v>
      </c>
      <c r="BQ328" s="313">
        <f t="shared" si="114"/>
        <v>44186</v>
      </c>
      <c r="BR328" s="318" t="str">
        <f t="shared" si="108"/>
        <v>19h à 7h</v>
      </c>
      <c r="BS328" s="313">
        <f t="shared" si="115"/>
        <v>44217</v>
      </c>
      <c r="BT328" s="318" t="str">
        <f t="shared" si="109"/>
        <v>OFF</v>
      </c>
      <c r="BU328" s="314">
        <f t="shared" si="116"/>
        <v>44248</v>
      </c>
      <c r="BV328" s="318" t="str">
        <f t="shared" si="110"/>
        <v>OFF</v>
      </c>
      <c r="BW328" s="313">
        <f t="shared" si="117"/>
        <v>44276</v>
      </c>
      <c r="BX328" s="318" t="str">
        <f t="shared" si="111"/>
        <v>OFF</v>
      </c>
      <c r="BY328" s="313">
        <f t="shared" si="118"/>
        <v>44307</v>
      </c>
      <c r="BZ328" s="318" t="str">
        <f t="shared" si="112"/>
        <v>OFF</v>
      </c>
      <c r="CI328" s="176">
        <f t="shared" si="119"/>
        <v>44230</v>
      </c>
      <c r="CJ328" s="177">
        <f t="shared" si="106"/>
        <v>44230</v>
      </c>
      <c r="CK328" s="167" t="str">
        <f>IF($AY$21=$CE$25,$CF$25,IF($AY$21=$CE$26,$CF$26,IF($AY$21=$CE$27,$CF$27,IF($AY$21=$CE$28,$CF$28,""))))</f>
        <v>OFF</v>
      </c>
      <c r="CL328" s="167" t="str">
        <f>IF($AY$22=$CE$25,$CF$25,IF($AY$22=$CE$26,$CF$26,IF($AY$22=$CE$27,$CF$27,IF($AY$22=$CE$28,$CF$28,""))))</f>
        <v>OFF</v>
      </c>
      <c r="CM328" s="167" t="str">
        <f>IF($AY$24=$CE$25,$CF$25,IF($AY$24=$CE$26,$CF$26,IF($AY$24=$CE$27,$CF$27,IF($AY$24=$CE$28,$CF$28,""))))</f>
        <v>OFF</v>
      </c>
      <c r="CN328" s="167" t="str">
        <f>IF($AY$25=$CE$25,$CF$25,IF($AY$25=$CE$26,$CF$26,IF($AY$25=$CE$27,$CF$27,IF($AY$25=$CE$28,$CF$28,""))))</f>
        <v>7h à 19h</v>
      </c>
      <c r="CO328" s="167" t="str">
        <f>IF($AY$27=$CE$25,$CF$25,IF($AY$27=$CE$26,$CF$26,IF($AY$27=$CE$27,$CF$27,IF($AY$27=$CE$28,$CF$28,""))))</f>
        <v>OFF</v>
      </c>
      <c r="CP328" s="167" t="str">
        <f>IF($AY$28=$CE$25,$CF$25,IF($AY$28=$CE$26,$CF$26,IF($AY$28=$CE$27,$CF$27,IF($AY$28=$CE$28,$CF$28,""))))</f>
        <v>OFF</v>
      </c>
      <c r="CQ328" s="167" t="str">
        <f>IF($AY$30=$CE$25,$CF$25,IF($AY$30=$CE$26,$CF$26,IF($AY$30=$CE$27,$CF$27,IF($AY$30=$CE$28,$CF$28,""))))</f>
        <v>19h à 7h</v>
      </c>
      <c r="CR328" s="167" t="str">
        <f>IF($AY$31=$CE$25,$CF$25,IF($AY$31=$CE$26,$CF$26,IF($AY$31=$CE$27,$CF$27,IF($AY$31=$CE$28,$CF$28,""))))</f>
        <v>19h à 7h</v>
      </c>
    </row>
    <row r="329" spans="67:96" ht="13.5" x14ac:dyDescent="0.15">
      <c r="BO329" s="312">
        <f t="shared" si="113"/>
        <v>44157</v>
      </c>
      <c r="BP329" s="318" t="str">
        <f t="shared" si="107"/>
        <v>19h à 7h</v>
      </c>
      <c r="BQ329" s="313">
        <f t="shared" si="114"/>
        <v>44187</v>
      </c>
      <c r="BR329" s="318" t="str">
        <f t="shared" si="108"/>
        <v>19h à 7h</v>
      </c>
      <c r="BS329" s="313">
        <f t="shared" si="115"/>
        <v>44218</v>
      </c>
      <c r="BT329" s="318" t="str">
        <f t="shared" si="109"/>
        <v>OFF</v>
      </c>
      <c r="BU329" s="314">
        <f t="shared" si="116"/>
        <v>44249</v>
      </c>
      <c r="BV329" s="318" t="str">
        <f t="shared" si="110"/>
        <v>OFF</v>
      </c>
      <c r="BW329" s="313">
        <f t="shared" si="117"/>
        <v>44277</v>
      </c>
      <c r="BX329" s="318" t="str">
        <f t="shared" si="111"/>
        <v>OFF</v>
      </c>
      <c r="BY329" s="313">
        <f t="shared" si="118"/>
        <v>44308</v>
      </c>
      <c r="BZ329" s="318" t="str">
        <f t="shared" si="112"/>
        <v>7h à 19h</v>
      </c>
      <c r="CI329" s="176">
        <f t="shared" si="119"/>
        <v>44231</v>
      </c>
      <c r="CJ329" s="177">
        <f t="shared" si="106"/>
        <v>44231</v>
      </c>
      <c r="CK329" s="167" t="str">
        <f>IF($AZ$21=$CE$25,$CF$25,IF($AZ$21=$CE$26,$CF$26,IF($AZ$21=$CE$27,$CF$27,IF($AZ$21=$CE$28,$CF$28,""))))</f>
        <v>7h à 19h</v>
      </c>
      <c r="CL329" s="167" t="str">
        <f>IF($AZ$22=$CE$25,$CF$25,IF($AZ$22=$CE$26,$CF$26,IF($AZ$22=$CE$27,$CF$27,IF($AZ$22=$CE$28,$CF$28,""))))</f>
        <v>7h à 19h</v>
      </c>
      <c r="CM329" s="167" t="str">
        <f>IF($AZ$24=$CE$25,$CF$25,IF($AZ$24=$CE$26,$CF$26,IF($AZ$24=$CE$27,$CF$27,IF($AZ$24=$CE$28,$CF$28,""))))</f>
        <v>OFF</v>
      </c>
      <c r="CN329" s="167" t="str">
        <f>IF($AZ$25=$CE$25,$CF$25,IF($AZ$25=$CE$26,$CF$26,IF($AZ$25=$CE$27,$CF$27,IF($AZ$25=$CE$28,$CF$28,""))))</f>
        <v>OFF</v>
      </c>
      <c r="CO329" s="167" t="str">
        <f>IF($AZ$27=$CE$25,$CF$25,IF($AZ$27=$CE$26,$CF$26,IF($AZ$27=$CE$27,$CF$27,IF($AZ$27=$CE$28,$CF$28,""))))</f>
        <v>19h à 7h</v>
      </c>
      <c r="CP329" s="167" t="str">
        <f>IF($AZ$28=$CE$25,$CF$25,IF($AZ$28=$CE$26,$CF$26,IF($AZ$28=$CE$27,$CF$27,IF($AZ$28=$CE$28,$CF$28,""))))</f>
        <v>19h à 7h</v>
      </c>
      <c r="CQ329" s="167" t="str">
        <f>IF($AZ$30=$CE$25,$CF$25,IF($AZ$30=$CE$26,$CF$26,IF($AZ$30=$CE$27,$CF$27,IF($AZ$30=$CE$28,$CF$28,""))))</f>
        <v>OFF</v>
      </c>
      <c r="CR329" s="167" t="str">
        <f>IF($AZ$31=$CE$25,$CF$25,IF($AZ$31=$CE$26,$CF$26,IF($AZ$31=$CE$27,$CF$27,IF($AZ$31=$CE$28,$CF$28,""))))</f>
        <v>OFF</v>
      </c>
    </row>
    <row r="330" spans="67:96" ht="13.5" x14ac:dyDescent="0.15">
      <c r="BO330" s="312">
        <f t="shared" si="113"/>
        <v>44158</v>
      </c>
      <c r="BP330" s="318" t="str">
        <f t="shared" si="107"/>
        <v>19h à 7h</v>
      </c>
      <c r="BQ330" s="313">
        <f t="shared" si="114"/>
        <v>44188</v>
      </c>
      <c r="BR330" s="318" t="str">
        <f t="shared" si="108"/>
        <v>19h à 7h</v>
      </c>
      <c r="BS330" s="313">
        <f t="shared" si="115"/>
        <v>44219</v>
      </c>
      <c r="BT330" s="318" t="str">
        <f t="shared" si="109"/>
        <v>OFF</v>
      </c>
      <c r="BU330" s="314">
        <f t="shared" si="116"/>
        <v>44250</v>
      </c>
      <c r="BV330" s="318" t="str">
        <f t="shared" si="110"/>
        <v>OFF</v>
      </c>
      <c r="BW330" s="313">
        <f t="shared" si="117"/>
        <v>44278</v>
      </c>
      <c r="BX330" s="318" t="str">
        <f t="shared" si="111"/>
        <v>OFF</v>
      </c>
      <c r="BY330" s="313">
        <f t="shared" si="118"/>
        <v>44309</v>
      </c>
      <c r="BZ330" s="318" t="str">
        <f t="shared" si="112"/>
        <v>7h à 19h</v>
      </c>
      <c r="CI330" s="176">
        <f t="shared" si="119"/>
        <v>44232</v>
      </c>
      <c r="CJ330" s="177">
        <f t="shared" si="106"/>
        <v>44232</v>
      </c>
      <c r="CK330" s="167" t="str">
        <f>IF($BA$21=$CE$25,$CF$25,IF($BA$21=$CE$26,$CF$26,IF($BA$21=$CE$27,$CF$27,IF($BA$21=$CE$28,$CF$28,""))))</f>
        <v>7h à 19h</v>
      </c>
      <c r="CL330" s="167" t="str">
        <f>IF($BA$22=$CE$25,$CF$25,IF($BA$22=$CE$26,$CF$26,IF($BA$22=$CE$27,$CF$27,IF($BA$22=$CE$28,$CF$28,""))))</f>
        <v>7h à 19h</v>
      </c>
      <c r="CM330" s="167" t="str">
        <f>IF($BA$24=$CE$25,$CF$25,IF($BA$24=$CE$26,$CF$26,IF($BA$24=$CE$27,$CF$27,IF($BA$24=$CE$28,$CF$28,""))))</f>
        <v>OFF</v>
      </c>
      <c r="CN330" s="167" t="str">
        <f>IF($BA$25=$CE$25,$CF$25,IF($BA$25=$CE$26,$CF$26,IF($BA$25=$CE$27,$CF$27,IF($BA$25=$CE$28,$CF$28,""))))</f>
        <v>OFF</v>
      </c>
      <c r="CO330" s="167" t="str">
        <f>IF($BA$27=$CE$25,$CF$25,IF($BA$27=$CE$26,$CF$26,IF($BA$27=$CE$27,$CF$27,IF($BA$27=$CE$28,$CF$28,""))))</f>
        <v>19h à 7h</v>
      </c>
      <c r="CP330" s="167" t="str">
        <f>IF($BA$28=$CE$25,$CF$25,IF($BA$28=$CE$26,$CF$26,IF($BA$28=$CE$27,$CF$27,IF($BA$28=$CE$28,$CF$28,""))))</f>
        <v>19h à 7h</v>
      </c>
      <c r="CQ330" s="167" t="str">
        <f>IF($BA$30=$CE$25,$CF$25,IF($BA$30=$CE$26,$CF$26,IF($BA$30=$CE$27,$CF$27,IF($BA$30=$CE$28,$CF$28,""))))</f>
        <v>OFF</v>
      </c>
      <c r="CR330" s="167" t="str">
        <f>IF($BA$31=$CE$25,$CF$25,IF($BA$31=$CE$26,$CF$26,IF($BA$31=$CE$27,$CF$27,IF($BA$31=$CE$28,$CF$28,""))))</f>
        <v>OFF</v>
      </c>
    </row>
    <row r="331" spans="67:96" ht="13.5" x14ac:dyDescent="0.15">
      <c r="BO331" s="312">
        <f t="shared" si="113"/>
        <v>44159</v>
      </c>
      <c r="BP331" s="318" t="str">
        <f t="shared" si="107"/>
        <v>19h à 7h</v>
      </c>
      <c r="BQ331" s="313">
        <f t="shared" si="114"/>
        <v>44189</v>
      </c>
      <c r="BR331" s="318" t="str">
        <f t="shared" si="108"/>
        <v>OFF</v>
      </c>
      <c r="BS331" s="313">
        <f t="shared" si="115"/>
        <v>44220</v>
      </c>
      <c r="BT331" s="318" t="str">
        <f t="shared" si="109"/>
        <v>OFF</v>
      </c>
      <c r="BU331" s="314">
        <f t="shared" si="116"/>
        <v>44251</v>
      </c>
      <c r="BV331" s="318" t="str">
        <f t="shared" si="110"/>
        <v>OFF</v>
      </c>
      <c r="BW331" s="313">
        <f t="shared" si="117"/>
        <v>44279</v>
      </c>
      <c r="BX331" s="318" t="str">
        <f t="shared" si="111"/>
        <v>OFF</v>
      </c>
      <c r="BY331" s="313">
        <f t="shared" si="118"/>
        <v>44310</v>
      </c>
      <c r="BZ331" s="318" t="str">
        <f t="shared" si="112"/>
        <v>7h à 19h</v>
      </c>
      <c r="CI331" s="176">
        <f t="shared" si="119"/>
        <v>44233</v>
      </c>
      <c r="CJ331" s="177">
        <f t="shared" si="106"/>
        <v>44233</v>
      </c>
      <c r="CK331" s="167" t="str">
        <f>IF($BB$21=$CE$25,$CF$25,IF($BB$21=$CE$26,$CF$26,IF($BB$21=$CE$27,$CF$27,IF($BB$21=$CE$28,$CF$28,""))))</f>
        <v>7h à 19h</v>
      </c>
      <c r="CL331" s="167" t="str">
        <f>IF($BB$22=$CE$25,$CF$25,IF($BB$22=$CE$26,$CF$26,IF($BB$22=$CE$27,$CF$27,IF($BB$22=$CE$28,$CF$28,""))))</f>
        <v>7h à 19h</v>
      </c>
      <c r="CM331" s="167" t="str">
        <f>IF($BB$24=$CE$25,$CF$25,IF($BB$24=$CE$26,$CF$26,IF($BB$24=$CE$27,$CF$27,IF($BB$24=$CE$28,$CF$28,""))))</f>
        <v>OFF</v>
      </c>
      <c r="CN331" s="167" t="str">
        <f>IF($BB$25=$CE$25,$CF$25,IF($BB$25=$CE$26,$CF$26,IF($BB$25=$CE$27,$CF$27,IF($BB$25=$CE$28,$CF$28,""))))</f>
        <v>OFF</v>
      </c>
      <c r="CO331" s="167" t="str">
        <f>IF($BB$27=$CE$25,$CF$25,IF($BB$27=$CE$26,$CF$26,IF($BB$27=$CE$27,$CF$27,IF($BB$27=$CE$28,$CF$28,""))))</f>
        <v>19h à 7h</v>
      </c>
      <c r="CP331" s="167" t="str">
        <f>IF($BB$28=$CE$25,$CF$25,IF($BB$28=$CE$26,$CF$26,IF($BB$28=$CE$27,$CF$27,IF($BB$28=$CE$28,$CF$28,""))))</f>
        <v>19h à 7h</v>
      </c>
      <c r="CQ331" s="167" t="str">
        <f>IF($BB$30=$CE$25,$CF$25,IF($BB$30=$CE$26,$CF$26,IF($BB$30=$CE$27,$CF$27,IF($BB$30=$CE$28,$CF$28,""))))</f>
        <v>OFF</v>
      </c>
      <c r="CR331" s="167" t="str">
        <f>IF($BB$31=$CE$25,$CF$25,IF($BB$31=$CE$26,$CF$26,IF($BB$31=$CE$27,$CF$27,IF($BB$31=$CE$28,$CF$28,""))))</f>
        <v>OFF</v>
      </c>
    </row>
    <row r="332" spans="67:96" ht="13.5" x14ac:dyDescent="0.15">
      <c r="BO332" s="312">
        <f>BO331+1</f>
        <v>44160</v>
      </c>
      <c r="BP332" s="318" t="str">
        <f t="shared" si="107"/>
        <v>19h à 7h</v>
      </c>
      <c r="BQ332" s="313">
        <f t="shared" si="114"/>
        <v>44190</v>
      </c>
      <c r="BR332" s="318" t="str">
        <f t="shared" si="108"/>
        <v>OFF</v>
      </c>
      <c r="BS332" s="313">
        <f t="shared" si="115"/>
        <v>44221</v>
      </c>
      <c r="BT332" s="318" t="str">
        <f t="shared" si="109"/>
        <v>OFF</v>
      </c>
      <c r="BU332" s="314">
        <f t="shared" si="116"/>
        <v>44252</v>
      </c>
      <c r="BV332" s="318" t="str">
        <f t="shared" si="110"/>
        <v>7h à 19h</v>
      </c>
      <c r="BW332" s="313">
        <f t="shared" si="117"/>
        <v>44280</v>
      </c>
      <c r="BX332" s="318" t="str">
        <f t="shared" si="111"/>
        <v>7h à 19h</v>
      </c>
      <c r="BY332" s="313">
        <f t="shared" si="118"/>
        <v>44311</v>
      </c>
      <c r="BZ332" s="318" t="str">
        <f t="shared" si="112"/>
        <v>7h à 19h</v>
      </c>
      <c r="CI332" s="176">
        <f t="shared" si="119"/>
        <v>44234</v>
      </c>
      <c r="CJ332" s="177">
        <f t="shared" si="106"/>
        <v>44234</v>
      </c>
      <c r="CK332" s="167" t="str">
        <f>IF($BC$21=$CE$25,$CF$25,IF($BC$21=$CE$26,$CF$26,IF($BC$21=$CE$27,$CF$27,IF($BC$21=$CE$28,$CF$28,""))))</f>
        <v>7h à 19h</v>
      </c>
      <c r="CL332" s="167" t="str">
        <f>IF($BC$22=$CE$25,$CF$25,IF($BC$22=$CE$26,$CF$26,IF($BC$22=$CE$27,$CF$27,IF($BC$22=$CE$28,$CF$28,""))))</f>
        <v>7h à 19h</v>
      </c>
      <c r="CM332" s="167" t="str">
        <f>IF($BC$24=$CE$25,$CF$25,IF($BC$24=$CE$26,$CF$26,IF($BC$24=$CE$27,$CF$27,IF($BC$24=$CE$28,$CF$28,""))))</f>
        <v>OFF</v>
      </c>
      <c r="CN332" s="167" t="str">
        <f>IF($BC$25=$CE$25,$CF$25,IF($BC$25=$CE$26,$CF$26,IF($BC$25=$CE$27,$CF$27,IF($BC$25=$CE$28,$CF$28,""))))</f>
        <v>OFF</v>
      </c>
      <c r="CO332" s="167" t="str">
        <f>IF($BC$27=$CE$25,$CF$25,IF($BC$27=$CE$26,$CF$26,IF($BC$27=$CE$27,$CF$27,IF($BC$27=$CE$28,$CF$28,""))))</f>
        <v>19h à 7h</v>
      </c>
      <c r="CP332" s="167" t="str">
        <f>IF($BC$28=$CE$25,$CF$25,IF($BC$28=$CE$26,$CF$26,IF($BC$28=$CE$27,$CF$27,IF($BC$28=$CE$28,$CF$28,""))))</f>
        <v>19h à 7h</v>
      </c>
      <c r="CQ332" s="167" t="str">
        <f>IF($BC$30=$CE$25,$CF$25,IF($BC$30=$CE$26,$CF$26,IF($BC$30=$CE$27,$CF$27,IF($BC$30=$CE$28,$CF$28,""))))</f>
        <v>OFF</v>
      </c>
      <c r="CR332" s="167" t="str">
        <f>IF($BC$31=$CE$25,$CF$25,IF($BC$31=$CE$26,$CF$26,IF($BC$31=$CE$27,$CF$27,IF($BC$31=$CE$28,$CF$28,""))))</f>
        <v>OFF</v>
      </c>
    </row>
    <row r="333" spans="67:96" ht="13.5" x14ac:dyDescent="0.15">
      <c r="BO333" s="312">
        <f t="shared" si="113"/>
        <v>44161</v>
      </c>
      <c r="BP333" s="318" t="str">
        <f t="shared" si="107"/>
        <v>OFF</v>
      </c>
      <c r="BQ333" s="313">
        <f t="shared" si="114"/>
        <v>44191</v>
      </c>
      <c r="BR333" s="318" t="str">
        <f t="shared" si="108"/>
        <v>OFF</v>
      </c>
      <c r="BS333" s="313">
        <f t="shared" si="115"/>
        <v>44222</v>
      </c>
      <c r="BT333" s="318" t="str">
        <f t="shared" si="109"/>
        <v>OFF</v>
      </c>
      <c r="BU333" s="314">
        <f t="shared" si="116"/>
        <v>44253</v>
      </c>
      <c r="BV333" s="318" t="str">
        <f t="shared" si="110"/>
        <v>7h à 19h</v>
      </c>
      <c r="BW333" s="313">
        <f t="shared" si="117"/>
        <v>44281</v>
      </c>
      <c r="BX333" s="318" t="str">
        <f t="shared" si="111"/>
        <v>7h à 19h</v>
      </c>
      <c r="BY333" s="313">
        <f t="shared" si="118"/>
        <v>44312</v>
      </c>
      <c r="BZ333" s="318" t="str">
        <f t="shared" si="112"/>
        <v>7h à 19h</v>
      </c>
      <c r="CI333" s="176">
        <f t="shared" si="119"/>
        <v>44235</v>
      </c>
      <c r="CJ333" s="177">
        <f t="shared" si="106"/>
        <v>44235</v>
      </c>
      <c r="CK333" s="167" t="str">
        <f>IF($BD$21=$CE$25,$CF$25,IF($BD$21=$CE$26,$CF$26,IF($BD$21=$CE$27,$CF$27,IF($BD$21=$CE$28,$CF$28,""))))</f>
        <v>7h à 19h</v>
      </c>
      <c r="CL333" s="167" t="str">
        <f>IF($BD$22=$CE$25,$CF$25,IF($BD$22=$CE$26,$CF$26,IF($BD$22=$CE$27,$CF$27,IF($BD$22=$CE$28,$CF$28,""))))</f>
        <v>7h à 19h</v>
      </c>
      <c r="CM333" s="167" t="str">
        <f>IF($BD$24=$CE$25,$CF$25,IF($BD$24=$CE$26,$CF$26,IF($BD$24=$CE$27,$CF$27,IF($BD$24=$CE$28,$CF$28,""))))</f>
        <v>OFF</v>
      </c>
      <c r="CN333" s="167" t="str">
        <f>IF($BD$25=$CE$25,$CF$25,IF($BD$25=$CE$26,$CF$26,IF($BD$25=$CE$27,$CF$27,IF($BD$25=$CE$28,$CF$28,""))))</f>
        <v>OFF</v>
      </c>
      <c r="CO333" s="167" t="str">
        <f>IF($BD$27=$CE$25,$CF$25,IF($BD$27=$CE$26,$CF$26,IF($BD$27=$CE$27,$CF$27,IF($BD$27=$CE$28,$CF$28,""))))</f>
        <v>19h à 7h</v>
      </c>
      <c r="CP333" s="167" t="str">
        <f>IF($BD$28=$CE$25,$CF$25,IF($BD$28=$CE$26,$CF$26,IF($BD$28=$CE$27,$CF$27,IF($BD$28=$CE$28,$CF$28,""))))</f>
        <v>19h à 7h</v>
      </c>
      <c r="CQ333" s="167" t="str">
        <f>IF($BD$30=$CE$25,$CF$25,IF($BD$30=$CE$26,$CF$26,IF($BD$30=$CE$27,$CF$27,IF($BD$30=$CE$28,$CF$28,""))))</f>
        <v>OFF</v>
      </c>
      <c r="CR333" s="167" t="str">
        <f>IF($BD$31=$CE$25,$CF$25,IF($BD$31=$CE$26,$CF$26,IF($BD$31=$CE$27,$CF$27,IF($BD$31=$CE$28,$CF$28,""))))</f>
        <v>OFF</v>
      </c>
    </row>
    <row r="334" spans="67:96" ht="13.5" x14ac:dyDescent="0.15">
      <c r="BO334" s="312">
        <f t="shared" si="113"/>
        <v>44162</v>
      </c>
      <c r="BP334" s="318" t="str">
        <f t="shared" si="107"/>
        <v>OFF</v>
      </c>
      <c r="BQ334" s="313">
        <f t="shared" si="114"/>
        <v>44192</v>
      </c>
      <c r="BR334" s="318" t="str">
        <f t="shared" si="108"/>
        <v>OFF</v>
      </c>
      <c r="BS334" s="313">
        <f t="shared" si="115"/>
        <v>44223</v>
      </c>
      <c r="BT334" s="318" t="str">
        <f t="shared" si="109"/>
        <v>OFF</v>
      </c>
      <c r="BU334" s="314">
        <f t="shared" si="116"/>
        <v>44254</v>
      </c>
      <c r="BV334" s="318" t="str">
        <f t="shared" si="110"/>
        <v>7h à 19h</v>
      </c>
      <c r="BW334" s="313">
        <f t="shared" si="117"/>
        <v>44282</v>
      </c>
      <c r="BX334" s="318" t="str">
        <f t="shared" si="111"/>
        <v>7h à 19h</v>
      </c>
      <c r="BY334" s="313">
        <f t="shared" si="118"/>
        <v>44313</v>
      </c>
      <c r="BZ334" s="318" t="str">
        <f t="shared" si="112"/>
        <v>7h à 15h</v>
      </c>
      <c r="CI334" s="176">
        <f t="shared" si="119"/>
        <v>44236</v>
      </c>
      <c r="CJ334" s="177">
        <f t="shared" si="106"/>
        <v>44236</v>
      </c>
      <c r="CK334" s="167" t="str">
        <f>IF($BE$21=$CE$25,$CF$25,IF($BE$21=$CE$26,$CF$26,IF($BE$21=$CE$27,$CF$27,IF($BE$21=$CE$28,$CF$28,""))))</f>
        <v>7h à 15h</v>
      </c>
      <c r="CL334" s="167" t="str">
        <f>IF($BE$22=$CE$25,$CF$25,IF($BE$22=$CE$26,$CF$26,IF($BE$22=$CE$27,$CF$27,IF($BE$22=$CE$28,$CF$28,""))))</f>
        <v>7h à 19h</v>
      </c>
      <c r="CM334" s="167" t="str">
        <f>IF($BE$24=$CE$25,$CF$25,IF($BE$24=$CE$26,$CF$26,IF($BE$24=$CE$27,$CF$27,IF($BE$24=$CE$28,$CF$28,""))))</f>
        <v>OFF</v>
      </c>
      <c r="CN334" s="167" t="str">
        <f>IF($BE$25=$CE$25,$CF$25,IF($BE$25=$CE$26,$CF$26,IF($BE$25=$CE$27,$CF$27,IF($BE$25=$CE$28,$CF$28,""))))</f>
        <v>OFF</v>
      </c>
      <c r="CO334" s="167" t="str">
        <f>IF($BE$27=$CE$25,$CF$25,IF($BE$27=$CE$26,$CF$26,IF($BE$27=$CE$27,$CF$27,IF($BE$27=$CE$28,$CF$28,""))))</f>
        <v>19h à 7h</v>
      </c>
      <c r="CP334" s="167" t="str">
        <f>IF($BE$28=$CE$25,$CF$25,IF($BE$28=$CE$26,$CF$26,IF($BE$28=$CE$27,$CF$27,IF($BE$28=$CE$28,$CF$28,""))))</f>
        <v>19h à 7h</v>
      </c>
      <c r="CQ334" s="167" t="str">
        <f>IF($BE$30=$CE$25,$CF$25,IF($BE$30=$CE$26,$CF$26,IF($BE$30=$CE$27,$CF$27,IF($BE$30=$CE$28,$CF$28,""))))</f>
        <v>OFF</v>
      </c>
      <c r="CR334" s="167" t="str">
        <f>IF($BE$31=$CE$25,$CF$25,IF($BE$31=$CE$26,$CF$26,IF($BE$31=$CE$27,$CF$27,IF($BE$31=$CE$28,$CF$28,""))))</f>
        <v>OFF</v>
      </c>
    </row>
    <row r="335" spans="67:96" ht="13.5" x14ac:dyDescent="0.15">
      <c r="BO335" s="312">
        <f>BO334+1</f>
        <v>44163</v>
      </c>
      <c r="BP335" s="318" t="str">
        <f t="shared" si="107"/>
        <v>OFF</v>
      </c>
      <c r="BQ335" s="313">
        <f t="shared" si="114"/>
        <v>44193</v>
      </c>
      <c r="BR335" s="318" t="str">
        <f t="shared" si="108"/>
        <v>OFF</v>
      </c>
      <c r="BS335" s="313">
        <f t="shared" si="115"/>
        <v>44224</v>
      </c>
      <c r="BT335" s="318" t="str">
        <f t="shared" si="109"/>
        <v>7h à 19h</v>
      </c>
      <c r="BU335" s="314">
        <f t="shared" si="116"/>
        <v>44255</v>
      </c>
      <c r="BV335" s="318" t="str">
        <f t="shared" si="110"/>
        <v>7h à 19h</v>
      </c>
      <c r="BW335" s="313">
        <f t="shared" si="117"/>
        <v>44283</v>
      </c>
      <c r="BX335" s="318" t="str">
        <f t="shared" si="111"/>
        <v>7h à 19h</v>
      </c>
      <c r="BY335" s="313">
        <f t="shared" si="118"/>
        <v>44314</v>
      </c>
      <c r="BZ335" s="318" t="str">
        <f t="shared" si="112"/>
        <v>OFF</v>
      </c>
      <c r="CI335" s="176">
        <f t="shared" si="119"/>
        <v>44237</v>
      </c>
      <c r="CJ335" s="177">
        <f t="shared" si="106"/>
        <v>44237</v>
      </c>
      <c r="CK335" s="167" t="str">
        <f>IF($BF$21=$CE$25,$CF$25,IF($BF$21=$CE$26,$CF$26,IF($BF$21=$CE$27,$CF$27,IF($BF$21=$CE$28,$CF$28,""))))</f>
        <v>OFF</v>
      </c>
      <c r="CL335" s="167" t="str">
        <f>IF($BF$22=$CE$25,$CF$25,IF($BF$22=$CE$26,$CF$26,IF($BF$22=$CE$27,$CF$27,IF($BF$22=$CE$28,$CF$28,""))))</f>
        <v>7h à 19h</v>
      </c>
      <c r="CM335" s="167" t="str">
        <f>IF($BF$24=$CE$25,$CF$25,IF($BF$24=$CE$26,$CF$26,IF($BF$24=$CE$27,$CF$27,IF($BF$24=$CE$28,$CF$28,""))))</f>
        <v>OFF</v>
      </c>
      <c r="CN335" s="167" t="str">
        <f>IF($BF$25=$CE$25,$CF$25,IF($BF$25=$CE$26,$CF$26,IF($BF$25=$CE$27,$CF$27,IF($BF$25=$CE$28,$CF$28,""))))</f>
        <v>OFF</v>
      </c>
      <c r="CO335" s="167" t="str">
        <f>IF($BF$27=$CE$25,$CF$25,IF($BF$27=$CE$26,$CF$26,IF($BF$27=$CE$27,$CF$27,IF($BF$27=$CE$28,$CF$28,""))))</f>
        <v>19h à 7h</v>
      </c>
      <c r="CP335" s="167" t="str">
        <f>IF($BF$28=$CE$25,$CF$25,IF($BF$28=$CE$26,$CF$26,IF($BF$28=$CE$27,$CF$27,IF($BF$28=$CE$28,$CF$28,""))))</f>
        <v>19h à 7h</v>
      </c>
      <c r="CQ335" s="167" t="str">
        <f>IF($BF$30=$CE$25,$CF$25,IF($BF$30=$CE$26,$CF$26,IF($BF$30=$CE$27,$CF$27,IF($BF$30=$CE$28,$CF$28,""))))</f>
        <v>OFF</v>
      </c>
      <c r="CR335" s="167" t="str">
        <f>IF($BF$31=$CE$25,$CF$25,IF($BF$31=$CE$26,$CF$26,IF($BF$31=$CE$27,$CF$27,IF($BF$31=$CE$28,$CF$28,""))))</f>
        <v>OFF</v>
      </c>
    </row>
    <row r="336" spans="67:96" ht="13.5" x14ac:dyDescent="0.15">
      <c r="BO336" s="315">
        <f>IF(MONTH(BO335)=MONTH(BO335+1),BO335+1,"")</f>
        <v>44164</v>
      </c>
      <c r="BP336" s="318" t="str">
        <f t="shared" si="107"/>
        <v>OFF</v>
      </c>
      <c r="BQ336" s="316">
        <f>IF(MONTH(BQ335)=MONTH(BQ335+1),BQ335+1,"")</f>
        <v>44194</v>
      </c>
      <c r="BR336" s="318" t="str">
        <f t="shared" si="108"/>
        <v>OFF</v>
      </c>
      <c r="BS336" s="316">
        <f>IF(MONTH(BS335)=MONTH(BS335+1),BS335+1,"")</f>
        <v>44225</v>
      </c>
      <c r="BT336" s="318" t="str">
        <f t="shared" si="109"/>
        <v>7h à 19h</v>
      </c>
      <c r="BU336" s="316" t="str">
        <f>IF(MONTH(BU335)=MONTH(BU335+1),BU335+1,"")</f>
        <v/>
      </c>
      <c r="BV336" s="318" t="str">
        <f t="shared" si="110"/>
        <v/>
      </c>
      <c r="BW336" s="316">
        <f>IF(MONTH(BW335)=MONTH(BW335+1),BW335+1,"")</f>
        <v>44284</v>
      </c>
      <c r="BX336" s="318" t="str">
        <f t="shared" si="111"/>
        <v>7h à 19h</v>
      </c>
      <c r="BY336" s="316">
        <f>IF(MONTH(BY335)=MONTH(BY335+1),BY335+1,"")</f>
        <v>44315</v>
      </c>
      <c r="BZ336" s="318" t="str">
        <f t="shared" si="112"/>
        <v>OFF</v>
      </c>
      <c r="CI336" s="176">
        <f t="shared" si="119"/>
        <v>44238</v>
      </c>
      <c r="CJ336" s="177">
        <f t="shared" si="106"/>
        <v>44238</v>
      </c>
      <c r="CK336" s="167" t="str">
        <f>IF($BG$21=$CE$25,$CF$25,IF($BG$21=$CE$26,$CF$26,IF($BG$21=$CE$27,$CF$27,IF($BG$21=$CE$28,$CF$28,""))))</f>
        <v>OFF</v>
      </c>
      <c r="CL336" s="167" t="str">
        <f>IF($BG$22=$CE$25,$CF$25,IF($BG$22=$CE$26,$CF$26,IF($BG$22=$CE$27,$CF$27,IF($BG$22=$CE$28,$CF$28,""))))</f>
        <v>OFF</v>
      </c>
      <c r="CM336" s="167" t="str">
        <f>IF($BG$24=$CE$25,$CF$25,IF($BG$24=$CE$26,$CF$26,IF($BG$24=$CE$27,$CF$27,IF($BG$24=$CE$28,$CF$28,""))))</f>
        <v>19h à 7h</v>
      </c>
      <c r="CN336" s="167" t="str">
        <f>IF($BG$25=$CE$25,$CF$25,IF($BG$25=$CE$26,$CF$26,IF($BG$25=$CE$27,$CF$27,IF($BG$25=$CE$28,$CF$28,""))))</f>
        <v>19h à 7h</v>
      </c>
      <c r="CO336" s="167" t="str">
        <f>IF($BG$27=$CE$25,$CF$25,IF($BG$27=$CE$26,$CF$26,IF($BG$27=$CE$27,$CF$27,IF($BG$27=$CE$28,$CF$28,""))))</f>
        <v>OFF</v>
      </c>
      <c r="CP336" s="167" t="str">
        <f>IF($BG$28=$CE$25,$CF$25,IF($BG$28=$CE$26,$CF$26,IF($BG$28=$CE$27,$CF$27,IF($BG$28=$CE$28,$CF$28,""))))</f>
        <v>OFF</v>
      </c>
      <c r="CQ336" s="167" t="str">
        <f>IF($BG$30=$CE$25,$CF$25,IF($BG$30=$CE$26,$CF$26,IF($BG$30=$CE$27,$CF$27,IF($BG$30=$CE$28,$CF$28,""))))</f>
        <v>7h à 19h</v>
      </c>
      <c r="CR336" s="167" t="str">
        <f>IF($BG$31=$CE$25,$CF$25,IF($BG$31=$CE$26,$CF$26,IF($BG$31=$CE$27,$CF$27,IF($BG$31=$CE$28,$CF$28,""))))</f>
        <v>7h à 19h</v>
      </c>
    </row>
    <row r="337" spans="67:96" ht="13.5" x14ac:dyDescent="0.15">
      <c r="BO337" s="315">
        <f>IF(MONTH(BO335)=MONTH(BO335+2),BO335+2,"")</f>
        <v>44165</v>
      </c>
      <c r="BP337" s="318" t="str">
        <f t="shared" si="107"/>
        <v>OFF</v>
      </c>
      <c r="BQ337" s="316">
        <f>IF(MONTH(BQ335)=MONTH(BQ335+2),BQ335+2,"")</f>
        <v>44195</v>
      </c>
      <c r="BR337" s="318" t="str">
        <f t="shared" si="108"/>
        <v>OFF</v>
      </c>
      <c r="BS337" s="316">
        <f>IF(MONTH(BS335)=MONTH(BS335+2),BS335+2,"")</f>
        <v>44226</v>
      </c>
      <c r="BT337" s="318" t="str">
        <f t="shared" si="109"/>
        <v>7h à 19h</v>
      </c>
      <c r="BU337" s="316" t="str">
        <f>IF(MONTH(BU335)=MONTH(BU335+2),BU335+2,"")</f>
        <v/>
      </c>
      <c r="BV337" s="318" t="str">
        <f t="shared" si="110"/>
        <v/>
      </c>
      <c r="BW337" s="316">
        <f>IF(MONTH(BW335)=MONTH(BW335+2),BW335+2,"")</f>
        <v>44285</v>
      </c>
      <c r="BX337" s="318" t="str">
        <f t="shared" si="111"/>
        <v>7h à 19h</v>
      </c>
      <c r="BY337" s="316">
        <f>IF(MONTH(BY335)=MONTH(BY335+2),BY335+2,"")</f>
        <v>44316</v>
      </c>
      <c r="BZ337" s="318" t="str">
        <f t="shared" si="112"/>
        <v>OFF</v>
      </c>
      <c r="CI337" s="176">
        <f t="shared" si="119"/>
        <v>44239</v>
      </c>
      <c r="CJ337" s="177">
        <f t="shared" si="106"/>
        <v>44239</v>
      </c>
      <c r="CK337" s="167" t="str">
        <f>IF($BH$21=$CE$25,$CF$25,IF($BH$21=$CE$26,$CF$26,IF($BH$21=$CE$27,$CF$27,IF($BH$21=$CE$28,$CF$28,""))))</f>
        <v>OFF</v>
      </c>
      <c r="CL337" s="167" t="str">
        <f>IF($BH$22=$CE$25,$CF$25,IF($BH$22=$CE$26,$CF$26,IF($BH$22=$CE$27,$CF$27,IF($BH$22=$CE$28,$CF$28,""))))</f>
        <v>OFF</v>
      </c>
      <c r="CM337" s="167" t="str">
        <f>IF($BH$24=$CE$25,$CF$25,IF($BH$24=$CE$26,$CF$26,IF($BH$24=$CE$27,$CF$27,IF($BH$24=$CE$28,$CF$28,""))))</f>
        <v>19h à 7h</v>
      </c>
      <c r="CN337" s="167" t="str">
        <f>IF($BH$25=$CE$25,$CF$25,IF($BH$25=$CE$26,$CF$26,IF($BH$25=$CE$27,$CF$27,IF($BH$25=$CE$28,$CF$28,""))))</f>
        <v>19h à 7h</v>
      </c>
      <c r="CO337" s="167" t="str">
        <f>IF($BH$27=$CE$25,$CF$25,IF($BH$27=$CE$26,$CF$26,IF($BH$27=$CE$27,$CF$27,IF($BH$27=$CE$28,$CF$28,""))))</f>
        <v>OFF</v>
      </c>
      <c r="CP337" s="167" t="str">
        <f>IF($BH$28=$CE$25,$CF$25,IF($BH$28=$CE$26,$CF$26,IF($BH$28=$CE$27,$CF$27,IF($BH$28=$CE$28,$CF$28,""))))</f>
        <v>OFF</v>
      </c>
      <c r="CQ337" s="167" t="str">
        <f>IF($BH$30=$CE$25,$CF$25,IF($BH$30=$CE$26,$CF$26,IF($BH$30=$CE$27,$CF$27,IF($BH$30=$CE$28,$CF$28,""))))</f>
        <v>7h à 19h</v>
      </c>
      <c r="CR337" s="167" t="str">
        <f>IF($BH$31=$CE$25,$CF$25,IF($BH$31=$CE$26,$CF$26,IF($BH$31=$CE$27,$CF$27,IF($BH$31=$CE$28,$CF$28,""))))</f>
        <v>7h à 19h</v>
      </c>
    </row>
    <row r="338" spans="67:96" ht="13.5" x14ac:dyDescent="0.15">
      <c r="BO338" s="317" t="str">
        <f>IF(MONTH(BO335)=MONTH(BO335+3),BO335+3,"")</f>
        <v/>
      </c>
      <c r="BP338" s="318" t="str">
        <f t="shared" si="107"/>
        <v/>
      </c>
      <c r="BQ338" s="268">
        <f>IF(MONTH(BQ335)=MONTH(BQ335+3),BQ335+3,"")</f>
        <v>44196</v>
      </c>
      <c r="BR338" s="318" t="str">
        <f t="shared" si="108"/>
        <v>7h à 19h</v>
      </c>
      <c r="BS338" s="268">
        <f>IF(MONTH(BS335)=MONTH(BS335+3),BS335+3,"")</f>
        <v>44227</v>
      </c>
      <c r="BT338" s="318" t="str">
        <f t="shared" si="109"/>
        <v>7h à 19h</v>
      </c>
      <c r="BU338" s="268" t="str">
        <f>IF(MONTH(BU335)=MONTH(BU335+3),BU335+3,"")</f>
        <v/>
      </c>
      <c r="BV338" s="318" t="str">
        <f t="shared" si="110"/>
        <v/>
      </c>
      <c r="BW338" s="268">
        <f>IF(MONTH(BW335)=MONTH(BW335+3),BW335+3,"")</f>
        <v>44286</v>
      </c>
      <c r="BX338" s="318" t="str">
        <f t="shared" si="111"/>
        <v>7h à 19h</v>
      </c>
      <c r="BY338" s="268" t="str">
        <f>IF(MONTH(BY335)=MONTH(BY335+3),BY335+3,"")</f>
        <v/>
      </c>
      <c r="BZ338" s="318" t="str">
        <f t="shared" si="112"/>
        <v/>
      </c>
      <c r="CI338" s="176">
        <f t="shared" si="119"/>
        <v>44240</v>
      </c>
      <c r="CJ338" s="177">
        <f t="shared" si="106"/>
        <v>44240</v>
      </c>
      <c r="CK338" s="167" t="str">
        <f>IF($BI$21=$CE$25,$CF$25,IF($BI$21=$CE$26,$CF$26,IF($BI$21=$CE$27,$CF$27,IF($BI$21=$CE$28,$CF$28,""))))</f>
        <v>OFF</v>
      </c>
      <c r="CL338" s="167" t="str">
        <f>IF($BI$22=$CE$25,$CF$25,IF($BI$22=$CE$26,$CF$26,IF($BI$22=$CE$27,$CF$27,IF($BI$22=$CE$28,$CF$28,""))))</f>
        <v>OFF</v>
      </c>
      <c r="CM338" s="167" t="str">
        <f>IF($BI$24=$CE$25,$CF$25,IF($BI$24=$CE$26,$CF$26,IF($BI$24=$CE$27,$CF$27,IF($BI$24=$CE$28,$CF$28,""))))</f>
        <v>19h à 7h</v>
      </c>
      <c r="CN338" s="167" t="str">
        <f>IF($BI$25=$CE$25,$CF$25,IF($BI$25=$CE$26,$CF$26,IF($BI$25=$CE$27,$CF$27,IF($BI$25=$CE$28,$CF$28,""))))</f>
        <v>19h à 7h</v>
      </c>
      <c r="CO338" s="167" t="str">
        <f>IF($BI$27=$CE$25,$CF$25,IF($BI$27=$CE$26,$CF$26,IF($BI$27=$CE$27,$CF$27,IF($BI$27=$CE$28,$CF$28,""))))</f>
        <v>OFF</v>
      </c>
      <c r="CP338" s="167" t="str">
        <f>IF($BI$28=$CE$25,$CF$25,IF($BI$28=$CE$26,$CF$26,IF($BI$28=$CE$27,$CF$27,IF($BI$28=$CE$28,$CF$28,""))))</f>
        <v>OFF</v>
      </c>
      <c r="CQ338" s="167" t="str">
        <f>IF($BI$30=$CE$25,$CF$25,IF($BI$30=$CE$26,$CF$26,IF($BI$30=$CE$27,$CF$27,IF($BI$30=$CE$28,$CF$28,""))))</f>
        <v>7h à 19h</v>
      </c>
      <c r="CR338" s="167" t="str">
        <f>IF($BI$31=$CE$25,$CF$25,IF($BI$31=$CE$26,$CF$26,IF($BI$31=$CE$27,$CF$27,IF($BI$31=$CE$28,$CF$28,""))))</f>
        <v>7h à 19h</v>
      </c>
    </row>
    <row r="339" spans="67:96" ht="12.75" x14ac:dyDescent="0.15"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69"/>
      <c r="CI339" s="176">
        <f t="shared" si="119"/>
        <v>44241</v>
      </c>
      <c r="CJ339" s="177">
        <f>CI339</f>
        <v>44241</v>
      </c>
      <c r="CK339" s="167" t="str">
        <f>IF($F$21=$CE$25,$CF$25,IF($F$21=$CE$26,$CF$26,IF($F$21=$CE$27,$CF$27,IF($F$21=$CE$28,$CF$28,""))))</f>
        <v>OFF</v>
      </c>
      <c r="CL339" s="167" t="str">
        <f>IF($F$22=$CE$25,$CF$25,IF($F$22=$CE$26,$CF$26,IF($F$22=$CE$27,$CF$27,IF($F$22=$CE$28,$CF$28,""))))</f>
        <v>OFF</v>
      </c>
      <c r="CM339" s="167" t="str">
        <f>IF($F$24=$CE$25,$CF$25,IF($F$24=$CE$26,$CF$26,IF($F$24=$CE$27,$CF$27,IF($F$24=$CE$28,$CF$28,""))))</f>
        <v>19h à 7h</v>
      </c>
      <c r="CN339" s="167" t="str">
        <f>IF($F$25=$CE$25,$CF$25,IF($F$25=$CE$26,$CF$26,IF($F$25=$CE$27,$CF$27,IF($F$25=$CE$28,$CF$28,""))))</f>
        <v>19h à 7h</v>
      </c>
      <c r="CO339" s="167" t="str">
        <f>IF($F$27=$CE$25,$CF$25,IF($F$27=$CE$26,$CF$26,IF($F$27=$CE$27,$CF$27,IF($F$27=$CE$28,$CF$28,""))))</f>
        <v>OFF</v>
      </c>
      <c r="CP339" s="167" t="str">
        <f>IF($F$28=$CE$25,$CF$25,IF($F$28=$CE$26,$CF$26,IF($F$28=$CE$27,$CF$27,IF($F$28=$CE$28,$CF$28,""))))</f>
        <v>OFF</v>
      </c>
      <c r="CQ339" s="167" t="str">
        <f>IF($F$30=$CE$25,$CF$25,IF($F$30=$CE$26,$CF$26,IF($F$30=$CE$27,$CF$27,IF($F$30=$CE$28,$CF$28,""))))</f>
        <v>7h à 19h</v>
      </c>
      <c r="CR339" s="167" t="str">
        <f>IF($F$31=$CE$25,$CF$25,IF($F$31=$CE$26,$CF$26,IF($F$31=$CE$27,$CF$27,IF($F$31=$CE$28,$CF$28,""))))</f>
        <v>7h à 19h</v>
      </c>
    </row>
    <row r="340" spans="67:96" ht="12.75" x14ac:dyDescent="0.15"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69"/>
      <c r="CI340" s="176">
        <f t="shared" si="119"/>
        <v>44242</v>
      </c>
      <c r="CJ340" s="177">
        <f t="shared" ref="CJ340:CJ403" si="120">CI340</f>
        <v>44242</v>
      </c>
      <c r="CK340" s="167" t="str">
        <f>IF($G$21=$CE$25,$CF$25,IF($G$21=$CE$26,$CF$26,IF($G$21=$CE$27,$CF$27,IF($G$21=$CE$28,$CF$28,""))))</f>
        <v>OFF</v>
      </c>
      <c r="CL340" s="167" t="str">
        <f>IF($G$22=$CE$25,$CF$25,IF($G$22=$CE$26,$CF$26,IF($G$22=$CE$27,$CF$27,IF($G$22=$CE$28,$CF$28,""))))</f>
        <v>OFF</v>
      </c>
      <c r="CM340" s="167" t="str">
        <f>IF($G$24=$CE$25,$CF$25,IF($G$24=$CE$26,$CF$26,IF($G$24=$CE$27,$CF$27,IF($G$24=$CE$28,$CF$28,""))))</f>
        <v>19h à 7h</v>
      </c>
      <c r="CN340" s="167" t="str">
        <f>IF($G$25=$CE$25,$CF$25,IF($G$25=$CE$26,$CF$26,IF($G$25=$CE$27,$CF$27,IF($G$25=$CE$28,$CF$28,""))))</f>
        <v>19h à 7h</v>
      </c>
      <c r="CO340" s="167" t="str">
        <f>IF($G$27=$CE$25,$CF$25,IF($G$27=$CE$26,$CF$26,IF($G$27=$CE$27,$CF$27,IF($G$27=$CE$28,$CF$28,""))))</f>
        <v>OFF</v>
      </c>
      <c r="CP340" s="167" t="str">
        <f>IF($G$28=$CE$25,$CF$25,IF($G$28=$CE$26,$CF$26,IF($G$28=$CE$27,$CF$27,IF($G$28=$CE$28,$CF$28,""))))</f>
        <v>OFF</v>
      </c>
      <c r="CQ340" s="167" t="str">
        <f>IF($G$30=$CE$25,$CF$25,IF($G$30=$CE$26,$CF$26,IF($G$30=$CE$27,$CF$27,IF($G$30=$CE$28,$CF$28,""))))</f>
        <v>7h à 19h</v>
      </c>
      <c r="CR340" s="167" t="str">
        <f>IF($G$31=$CE$25,$CF$25,IF($G$31=$CE$26,$CF$26,IF($G$31=$CE$27,$CF$27,IF($G$31=$CE$28,$CF$28,""))))</f>
        <v>7h à 19h</v>
      </c>
    </row>
    <row r="341" spans="67:96" ht="12.75" x14ac:dyDescent="0.15"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69"/>
      <c r="CI341" s="176">
        <f t="shared" si="119"/>
        <v>44243</v>
      </c>
      <c r="CJ341" s="177">
        <f t="shared" si="120"/>
        <v>44243</v>
      </c>
      <c r="CK341" s="167" t="str">
        <f>IF($H$21=$CE$25,$CF$25,IF($H$21=$CE$26,$CF$26,IF($H$21=$CE$27,$CF$27,IF($H$21=$CE$28,$CF$28,""))))</f>
        <v>OFF</v>
      </c>
      <c r="CL341" s="167" t="str">
        <f>IF($H$22=$CE$25,$CF$25,IF($H$22=$CE$26,$CF$26,IF($H$22=$CE$27,$CF$27,IF($H$22=$CE$28,$CF$28,""))))</f>
        <v>OFF</v>
      </c>
      <c r="CM341" s="167" t="str">
        <f>IF($H$24=$CE$25,$CF$25,IF($H$24=$CE$26,$CF$26,IF($H$24=$CE$27,$CF$27,IF($H$24=$CE$28,$CF$28,""))))</f>
        <v>19h à 7h</v>
      </c>
      <c r="CN341" s="167" t="str">
        <f>IF($H$25=$CE$25,$CF$25,IF($H$25=$CE$26,$CF$26,IF($H$25=$CE$27,$CF$27,IF($H$25=$CE$28,$CF$28,""))))</f>
        <v>19h à 7h</v>
      </c>
      <c r="CO341" s="167" t="str">
        <f>IF($H$27=$CE$25,$CF$25,IF($H$27=$CE$26,$CF$26,IF($H$27=$CE$27,$CF$27,IF($H$27=$CE$28,$CF$28,""))))</f>
        <v>OFF</v>
      </c>
      <c r="CP341" s="167" t="str">
        <f>IF($H$28=$CE$25,$CF$25,IF($H$28=$CE$26,$CF$26,IF($H$28=$CE$27,$CF$27,IF($H$28=$CE$28,$CF$28,""))))</f>
        <v>OFF</v>
      </c>
      <c r="CQ341" s="167" t="str">
        <f>IF($H$30=$CE$25,$CF$25,IF($H$30=$CE$26,$CF$26,IF($H$30=$CE$27,$CF$27,IF($H$30=$CE$28,$CF$28,""))))</f>
        <v>7h à 19h</v>
      </c>
      <c r="CR341" s="167" t="str">
        <f>IF($H$31=$CE$25,$CF$25,IF($H$31=$CE$26,$CF$26,IF($H$31=$CE$27,$CF$27,IF($H$31=$CE$28,$CF$28,""))))</f>
        <v>7h à 15h</v>
      </c>
    </row>
    <row r="342" spans="67:96" ht="12.75" x14ac:dyDescent="0.15"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69"/>
      <c r="CI342" s="176">
        <f t="shared" si="119"/>
        <v>44244</v>
      </c>
      <c r="CJ342" s="177">
        <f t="shared" si="120"/>
        <v>44244</v>
      </c>
      <c r="CK342" s="167" t="str">
        <f>IF($I$21=$CE$25,$CF$25,IF($I$21=$CE$26,$CF$26,IF($I$21=$CE$27,$CF$27,IF($I$21=$CE$28,$CF$28,""))))</f>
        <v>OFF</v>
      </c>
      <c r="CL342" s="167" t="str">
        <f>IF($I$22=$CE$25,$CF$25,IF($I$22=$CE$26,$CF$26,IF($I$22=$CE$27,$CF$27,IF($I$22=$CE$28,$CF$28,""))))</f>
        <v>OFF</v>
      </c>
      <c r="CM342" s="167" t="str">
        <f>IF($I$24=$CE$25,$CF$25,IF($I$24=$CE$26,$CF$26,IF($I$24=$CE$27,$CF$27,IF($I$24=$CE$28,$CF$28,""))))</f>
        <v>19h à 7h</v>
      </c>
      <c r="CN342" s="167" t="str">
        <f>IF($I$25=$CE$25,$CF$25,IF($I$25=$CE$26,$CF$26,IF($I$25=$CE$27,$CF$27,IF($I$25=$CE$28,$CF$28,""))))</f>
        <v>19h à 7h</v>
      </c>
      <c r="CO342" s="167" t="str">
        <f>IF($I$27=$CE$25,$CF$25,IF($I$27=$CE$26,$CF$26,IF($I$27=$CE$27,$CF$27,IF($I$27=$CE$28,$CF$28,""))))</f>
        <v>OFF</v>
      </c>
      <c r="CP342" s="167" t="str">
        <f>IF($I$28=$CE$25,$CF$25,IF($I$28=$CE$26,$CF$26,IF($I$28=$CE$27,$CF$27,IF($I$28=$CE$28,$CF$28,""))))</f>
        <v>OFF</v>
      </c>
      <c r="CQ342" s="167" t="str">
        <f>IF($I$30=$CE$25,$CF$25,IF($I$30=$CE$26,$CF$26,IF($I$30=$CE$27,$CF$27,IF($I$30=$CE$28,$CF$28,""))))</f>
        <v>7h à 19h</v>
      </c>
      <c r="CR342" s="167" t="str">
        <f>IF($I$31=$CE$25,$CF$25,IF($I$31=$CE$26,$CF$26,IF($I$31=$CE$27,$CF$27,IF($I$31=$CE$28,$CF$28,""))))</f>
        <v>OFF</v>
      </c>
    </row>
    <row r="343" spans="67:96" ht="12.75" x14ac:dyDescent="0.15"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69"/>
      <c r="CI343" s="176">
        <f t="shared" si="119"/>
        <v>44245</v>
      </c>
      <c r="CJ343" s="177">
        <f t="shared" si="120"/>
        <v>44245</v>
      </c>
      <c r="CK343" s="167" t="str">
        <f>IF($J$21=$CE$25,$CF$25,IF($J$21=$CE$26,$CF$26,IF($J$21=$CE$27,$CF$27,IF($J$21=$CE$28,$CF$28,""))))</f>
        <v>19h à 7h</v>
      </c>
      <c r="CL343" s="167" t="str">
        <f>IF($J$22=$CE$25,$CF$25,IF($J$22=$CE$26,$CF$26,IF($J$22=$CE$27,$CF$27,IF($J$22=$CE$28,$CF$28,""))))</f>
        <v>19h à 7h</v>
      </c>
      <c r="CM343" s="167" t="str">
        <f>IF($J$24=$CE$25,$CF$25,IF($J$24=$CE$26,$CF$26,IF($J$24=$CE$27,$CF$27,IF($J$24=$CE$28,$CF$28,""))))</f>
        <v>OFF</v>
      </c>
      <c r="CN343" s="167" t="str">
        <f>IF($J$25=$CE$25,$CF$25,IF($J$25=$CE$26,$CF$26,IF($J$25=$CE$27,$CF$27,IF($J$25=$CE$28,$CF$28,""))))</f>
        <v>OFF</v>
      </c>
      <c r="CO343" s="167" t="str">
        <f>IF($J$27=$CE$25,$CF$25,IF($J$27=$CE$26,$CF$26,IF($J$27=$CE$27,$CF$27,IF($J$27=$CE$28,$CF$28,""))))</f>
        <v>7h à 19h</v>
      </c>
      <c r="CP343" s="167" t="str">
        <f>IF($J$28=$CE$25,$CF$25,IF($J$28=$CE$26,$CF$26,IF($J$28=$CE$27,$CF$27,IF($J$28=$CE$28,$CF$28,""))))</f>
        <v>7h à 19h</v>
      </c>
      <c r="CQ343" s="167" t="str">
        <f>IF($J$30=$CE$25,$CF$25,IF($J$30=$CE$26,$CF$26,IF($J$30=$CE$27,$CF$27,IF($J$30=$CE$28,$CF$28,""))))</f>
        <v>OFF</v>
      </c>
      <c r="CR343" s="167" t="str">
        <f>IF($J$31=$CE$25,$CF$25,IF($J$31=$CE$26,$CF$26,IF($J$31=$CE$27,$CF$27,IF($J$31=$CE$28,$CF$28,""))))</f>
        <v>OFF</v>
      </c>
    </row>
    <row r="344" spans="67:96" ht="12.75" x14ac:dyDescent="0.15"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69"/>
      <c r="CI344" s="176">
        <f t="shared" si="119"/>
        <v>44246</v>
      </c>
      <c r="CJ344" s="177">
        <f t="shared" si="120"/>
        <v>44246</v>
      </c>
      <c r="CK344" s="167" t="str">
        <f>IF($K$21=$CE$25,$CF$25,IF($K$21=$CE$26,$CF$26,IF($K$21=$CE$27,$CF$27,IF($K$21=$CE$28,$CF$28,""))))</f>
        <v>19h à 7h</v>
      </c>
      <c r="CL344" s="167" t="str">
        <f>IF($K$22=$CE$25,$CF$25,IF($K$22=$CE$26,$CF$26,IF($K$22=$CE$27,$CF$27,IF($K$22=$CE$28,$CF$28,""))))</f>
        <v>19h à 7h</v>
      </c>
      <c r="CM344" s="167" t="str">
        <f>IF($K$24=$CE$25,$CF$25,IF($K$24=$CE$26,$CF$26,IF($K$24=$CE$27,$CF$27,IF($K$24=$CE$28,$CF$28,""))))</f>
        <v>OFF</v>
      </c>
      <c r="CN344" s="167" t="str">
        <f>IF($K$25=$CE$25,$CF$25,IF($K$25=$CE$26,$CF$26,IF($K$25=$CE$27,$CF$27,IF($K$25=$CE$28,$CF$28,""))))</f>
        <v>OFF</v>
      </c>
      <c r="CO344" s="167" t="str">
        <f>IF($K$27=$CE$25,$CF$25,IF($K$27=$CE$26,$CF$26,IF($K$27=$CE$27,$CF$27,IF($K$27=$CE$28,$CF$28,""))))</f>
        <v>7h à 19h</v>
      </c>
      <c r="CP344" s="167" t="str">
        <f>IF($K$28=$CE$25,$CF$25,IF($K$28=$CE$26,$CF$26,IF($K$28=$CE$27,$CF$27,IF($K$28=$CE$28,$CF$28,""))))</f>
        <v>7h à 19h</v>
      </c>
      <c r="CQ344" s="167" t="str">
        <f>IF($K$30=$CE$25,$CF$25,IF($K$30=$CE$26,$CF$26,IF($K$30=$CE$27,$CF$27,IF($K$30=$CE$28,$CF$28,""))))</f>
        <v>OFF</v>
      </c>
      <c r="CR344" s="167" t="str">
        <f>IF($K$31=$CE$25,$CF$25,IF($K$31=$CE$26,$CF$26,IF($K$31=$CE$27,$CF$27,IF($K$31=$CE$28,$CF$28,""))))</f>
        <v>OFF</v>
      </c>
    </row>
    <row r="345" spans="67:96" x14ac:dyDescent="0.2">
      <c r="CI345" s="176">
        <f t="shared" si="119"/>
        <v>44247</v>
      </c>
      <c r="CJ345" s="177">
        <f t="shared" si="120"/>
        <v>44247</v>
      </c>
      <c r="CK345" s="167" t="str">
        <f>IF($L$21=$CE$25,$CF$25,IF($L$21=$CE$26,$CF$26,IF($L$21=$CE$27,$CF$27,IF($L$21=$CE$28,$CF$28,""))))</f>
        <v>19h à 7h</v>
      </c>
      <c r="CL345" s="167" t="str">
        <f>IF($L$22=$CE$25,$CF$25,IF($L$22=$CE$26,$CF$26,IF($L$22=$CE$27,$CF$27,IF($L$22=$CE$28,$CF$28,""))))</f>
        <v>19h à 7h</v>
      </c>
      <c r="CM345" s="167" t="str">
        <f>IF($L$24=$CE$25,$CF$25,IF($L$24=$CE$26,$CF$26,IF($L$24=$CE$27,$CF$27,IF($L$24=$CE$28,$CF$28,""))))</f>
        <v>OFF</v>
      </c>
      <c r="CN345" s="167" t="str">
        <f>IF($L$25=$CE$25,$CF$25,IF($L$25=$CE$26,$CF$26,IF($L$25=$CE$27,$CF$27,IF($L$25=$CE$28,$CF$28,""))))</f>
        <v>OFF</v>
      </c>
      <c r="CO345" s="167" t="str">
        <f>IF($L$27=$CE$25,$CF$25,IF($L$27=$CE$26,$CF$26,IF($L$27=$CE$27,$CF$27,IF($L$27=$CE$28,$CF$28,""))))</f>
        <v>7h à 19h</v>
      </c>
      <c r="CP345" s="167" t="str">
        <f>IF($L$28=$CE$25,$CF$25,IF($L$28=$CE$26,$CF$26,IF($L$28=$CE$27,$CF$27,IF($L$28=$CE$28,$CF$28,""))))</f>
        <v>7h à 19h</v>
      </c>
      <c r="CQ345" s="167" t="str">
        <f>IF($L$30=$CE$25,$CF$25,IF($L$30=$CE$26,$CF$26,IF($L$30=$CE$27,$CF$27,IF($L$30=$CE$28,$CF$28,""))))</f>
        <v>OFF</v>
      </c>
      <c r="CR345" s="167" t="str">
        <f>IF($L$31=$CE$25,$CF$25,IF($L$31=$CE$26,$CF$26,IF($L$31=$CE$27,$CF$27,IF($L$31=$CE$28,$CF$28,""))))</f>
        <v>OFF</v>
      </c>
    </row>
    <row r="346" spans="67:96" x14ac:dyDescent="0.2">
      <c r="CI346" s="176">
        <f t="shared" si="119"/>
        <v>44248</v>
      </c>
      <c r="CJ346" s="177">
        <f t="shared" si="120"/>
        <v>44248</v>
      </c>
      <c r="CK346" s="167" t="str">
        <f>IF($M$21=$CE$25,$CF$25,IF($M$21=$CE$26,$CF$26,IF($M$21=$CE$27,$CF$27,IF($M$21=$CE$28,$CF$28,""))))</f>
        <v>19h à 7h</v>
      </c>
      <c r="CL346" s="167" t="str">
        <f>IF($M$22=$CE$25,$CF$25,IF($M$22=$CE$26,$CF$26,IF($M$22=$CE$27,$CF$27,IF($M$22=$CE$28,$CF$28,""))))</f>
        <v>19h à 7h</v>
      </c>
      <c r="CM346" s="167" t="str">
        <f>IF($M$24=$CE$25,$CF$25,IF($M$24=$CE$26,$CF$26,IF($M$24=$CE$27,$CF$27,IF($M$24=$CE$28,$CF$28,""))))</f>
        <v>OFF</v>
      </c>
      <c r="CN346" s="167" t="str">
        <f>IF($M$25=$CE$25,$CF$25,IF($M$25=$CE$26,$CF$26,IF($M$25=$CE$27,$CF$27,IF($M$25=$CE$28,$CF$28,""))))</f>
        <v>OFF</v>
      </c>
      <c r="CO346" s="167" t="str">
        <f>IF($M$27=$CE$25,$CF$25,IF($M$27=$CE$26,$CF$26,IF($M$27=$CE$27,$CF$27,IF($M$27=$CE$28,$CF$28,""))))</f>
        <v>7h à 19h</v>
      </c>
      <c r="CP346" s="167" t="str">
        <f>IF($M$28=$CE$25,$CF$25,IF($M$28=$CE$26,$CF$26,IF($M$28=$CE$27,$CF$27,IF($M$28=$CE$28,$CF$28,""))))</f>
        <v>7h à 19h</v>
      </c>
      <c r="CQ346" s="167" t="str">
        <f>IF($M$30=$CE$25,$CF$25,IF($M$30=$CE$26,$CF$26,IF($M$30=$CE$27,$CF$27,IF($M$30=$CE$28,$CF$28,""))))</f>
        <v>OFF</v>
      </c>
      <c r="CR346" s="167" t="str">
        <f>IF($M$31=$CE$25,$CF$25,IF($M$31=$CE$26,$CF$26,IF($M$31=$CE$27,$CF$27,IF($M$31=$CE$28,$CF$28,""))))</f>
        <v>OFF</v>
      </c>
    </row>
    <row r="347" spans="67:96" x14ac:dyDescent="0.2">
      <c r="CI347" s="176">
        <f t="shared" si="119"/>
        <v>44249</v>
      </c>
      <c r="CJ347" s="177">
        <f t="shared" si="120"/>
        <v>44249</v>
      </c>
      <c r="CK347" s="167" t="str">
        <f>IF($N$21=$CE$25,$CF$25,IF($N$21=$CE$26,$CF$26,IF($N$21=$CE$27,$CF$27,IF($N$21=$CE$28,$CF$28,""))))</f>
        <v>19h à 7h</v>
      </c>
      <c r="CL347" s="167" t="str">
        <f>IF($N$22=$CE$25,$CF$25,IF($N$22=$CE$26,$CF$26,IF($N$22=$CE$27,$CF$27,IF($N$22=$CE$28,$CF$28,""))))</f>
        <v>19h à 7h</v>
      </c>
      <c r="CM347" s="167" t="str">
        <f>IF($N$24=$CE$25,$CF$25,IF($N$24=$CE$26,$CF$26,IF($N$24=$CE$27,$CF$27,IF($N$24=$CE$28,$CF$28,""))))</f>
        <v>OFF</v>
      </c>
      <c r="CN347" s="167" t="str">
        <f>IF($N$25=$CE$25,$CF$25,IF($N$25=$CE$26,$CF$26,IF($N$25=$CE$27,$CF$27,IF($N$25=$CE$28,$CF$28,""))))</f>
        <v>OFF</v>
      </c>
      <c r="CO347" s="167" t="str">
        <f>IF($N$27=$CE$25,$CF$25,IF($N$27=$CE$26,$CF$26,IF($N$27=$CE$27,$CF$27,IF($N$27=$CE$28,$CF$28,""))))</f>
        <v>7h à 19h</v>
      </c>
      <c r="CP347" s="167" t="str">
        <f>IF($N$28=$CE$25,$CF$25,IF($N$28=$CE$26,$CF$26,IF($N$28=$CE$27,$CF$27,IF($N$28=$CE$28,$CF$28,""))))</f>
        <v>7h à 19h</v>
      </c>
      <c r="CQ347" s="167" t="str">
        <f>IF($N$30=$CE$25,$CF$25,IF($N$30=$CE$26,$CF$26,IF($N$30=$CE$27,$CF$27,IF($N$30=$CE$28,$CF$28,""))))</f>
        <v>OFF</v>
      </c>
      <c r="CR347" s="167" t="str">
        <f>IF($N$31=$CE$25,$CF$25,IF($N$31=$CE$26,$CF$26,IF($N$31=$CE$27,$CF$27,IF($N$31=$CE$28,$CF$28,""))))</f>
        <v>OFF</v>
      </c>
    </row>
    <row r="348" spans="67:96" x14ac:dyDescent="0.2">
      <c r="BP348" s="281">
        <v>7</v>
      </c>
      <c r="CI348" s="176">
        <f t="shared" si="119"/>
        <v>44250</v>
      </c>
      <c r="CJ348" s="177">
        <f t="shared" si="120"/>
        <v>44250</v>
      </c>
      <c r="CK348" s="167" t="str">
        <f>IF($O$21=$CE$25,$CF$25,IF($O$21=$CE$26,$CF$26,IF($O$21=$CE$27,$CF$27,IF($O$21=$CE$28,$CF$28,""))))</f>
        <v>19h à 7h</v>
      </c>
      <c r="CL348" s="167" t="str">
        <f>IF($O$22=$CE$25,$CF$25,IF($O$22=$CE$26,$CF$26,IF($O$22=$CE$27,$CF$27,IF($O$22=$CE$28,$CF$28,""))))</f>
        <v>19h à 7h</v>
      </c>
      <c r="CM348" s="167" t="str">
        <f>IF($O$24=$CE$25,$CF$25,IF($O$24=$CE$26,$CF$26,IF($O$24=$CE$27,$CF$27,IF($O$24=$CE$28,$CF$28,""))))</f>
        <v>OFF</v>
      </c>
      <c r="CN348" s="167" t="str">
        <f>IF($O$25=$CE$25,$CF$25,IF($O$25=$CE$26,$CF$26,IF($O$25=$CE$27,$CF$27,IF($O$25=$CE$28,$CF$28,""))))</f>
        <v>OFF</v>
      </c>
      <c r="CO348" s="167" t="str">
        <f>IF($O$27=$CE$25,$CF$25,IF($O$27=$CE$26,$CF$26,IF($O$27=$CE$27,$CF$27,IF($O$27=$CE$28,$CF$28,""))))</f>
        <v>7h à 19h</v>
      </c>
      <c r="CP348" s="167" t="str">
        <f>IF($O$28=$CE$25,$CF$25,IF($O$28=$CE$26,$CF$26,IF($O$28=$CE$27,$CF$27,IF($O$28=$CE$28,$CF$28,""))))</f>
        <v>7h à 15h</v>
      </c>
      <c r="CQ348" s="167" t="str">
        <f>IF($O$30=$CE$25,$CF$25,IF($O$30=$CE$26,$CF$26,IF($O$30=$CE$27,$CF$27,IF($O$30=$CE$28,$CF$28,""))))</f>
        <v>OFF</v>
      </c>
      <c r="CR348" s="167" t="str">
        <f>IF($O$31=$CE$25,$CF$25,IF($O$31=$CE$26,$CF$26,IF($O$31=$CE$27,$CF$27,IF($O$31=$CE$28,$CF$28,""))))</f>
        <v>OFF</v>
      </c>
    </row>
    <row r="349" spans="67:96" ht="15.75" x14ac:dyDescent="0.15">
      <c r="BO349" s="591">
        <f>$BO$4</f>
        <v>43952</v>
      </c>
      <c r="BP349" s="592"/>
      <c r="BQ349" s="593">
        <f>$BQ$4</f>
        <v>43983</v>
      </c>
      <c r="BR349" s="592"/>
      <c r="BS349" s="593">
        <f>$BS$4</f>
        <v>44013</v>
      </c>
      <c r="BT349" s="592"/>
      <c r="BU349" s="593">
        <f>$BU$4</f>
        <v>44044</v>
      </c>
      <c r="BV349" s="592"/>
      <c r="BW349" s="593">
        <f>$BW$4</f>
        <v>44075</v>
      </c>
      <c r="BX349" s="592"/>
      <c r="BY349" s="593">
        <f>$BY$4</f>
        <v>44105</v>
      </c>
      <c r="BZ349" s="591"/>
      <c r="CI349" s="176">
        <f t="shared" si="119"/>
        <v>44251</v>
      </c>
      <c r="CJ349" s="177">
        <f t="shared" si="120"/>
        <v>44251</v>
      </c>
      <c r="CK349" s="167" t="str">
        <f>IF($P$21=$CE$25,$CF$25,IF($P$21=$CE$26,$CF$26,IF($P$21=$CE$27,$CF$27,IF($P$21=$CE$28,$CF$28,""))))</f>
        <v>19h à 7h</v>
      </c>
      <c r="CL349" s="167" t="str">
        <f>IF($P$22=$CE$25,$CF$25,IF($P$22=$CE$26,$CF$26,IF($P$22=$CE$27,$CF$27,IF($P$22=$CE$28,$CF$28,""))))</f>
        <v>19h à 7h</v>
      </c>
      <c r="CM349" s="167" t="str">
        <f>IF($P$24=$CE$25,$CF$25,IF($P$24=$CE$26,$CF$26,IF($P$24=$CE$27,$CF$27,IF($P$24=$CE$28,$CF$28,""))))</f>
        <v>OFF</v>
      </c>
      <c r="CN349" s="167" t="str">
        <f>IF($P$25=$CE$25,$CF$25,IF($P$25=$CE$26,$CF$26,IF($P$25=$CE$27,$CF$27,IF($P$25=$CE$28,$CF$28,""))))</f>
        <v>OFF</v>
      </c>
      <c r="CO349" s="167" t="str">
        <f>IF($P$27=$CE$25,$CF$25,IF($P$27=$CE$26,$CF$26,IF($P$27=$CE$27,$CF$27,IF($P$27=$CE$28,$CF$28,""))))</f>
        <v>7h à 19h</v>
      </c>
      <c r="CP349" s="167" t="str">
        <f>IF($P$28=$CE$25,$CF$25,IF($P$28=$CE$26,$CF$26,IF($P$28=$CE$27,$CF$27,IF($P$28=$CE$28,$CF$28,""))))</f>
        <v>OFF</v>
      </c>
      <c r="CQ349" s="167" t="str">
        <f>IF($P$30=$CE$25,$CF$25,IF($P$30=$CE$26,$CF$26,IF($P$30=$CE$27,$CF$27,IF($P$30=$CE$28,$CF$28,""))))</f>
        <v>OFF</v>
      </c>
      <c r="CR349" s="167" t="str">
        <f>IF($P$31=$CE$25,$CF$25,IF($P$31=$CE$26,$CF$26,IF($P$31=$CE$27,$CF$27,IF($P$31=$CE$28,$CF$28,""))))</f>
        <v>OFF</v>
      </c>
    </row>
    <row r="350" spans="67:96" ht="13.5" x14ac:dyDescent="0.15">
      <c r="BO350" s="312">
        <f>DATE($BL$2,$BL$4,1)</f>
        <v>43952</v>
      </c>
      <c r="BP350" s="318" t="str">
        <f t="shared" ref="BP350:BP380" si="121">IFERROR(VLOOKUP($BO350,$CI$3:$CR$477,$BP$348,0),"")</f>
        <v>19h à 7h</v>
      </c>
      <c r="BQ350" s="313">
        <f>IF(BO378="",BO377+1,IF(BO379="",BO378+1,IF(BO380="",BO379+1,BO380+1)))</f>
        <v>43983</v>
      </c>
      <c r="BR350" s="318" t="str">
        <f t="shared" ref="BR350:BR380" si="122">IFERROR(VLOOKUP($BQ350,$CI$3:$CR$477,$BP$348,0),"")</f>
        <v>19h à 7h</v>
      </c>
      <c r="BS350" s="313">
        <f>IF(BQ378="",BQ377+1,IF(BQ379="",BQ378+1,IF(BQ380="",BQ379+1,BQ380+1)))</f>
        <v>44013</v>
      </c>
      <c r="BT350" s="318" t="str">
        <f t="shared" ref="BT350:BT380" si="123">IFERROR(VLOOKUP($BS350,$CI$3:$CR$477,$BP$348,0),"")</f>
        <v>19h à 7h</v>
      </c>
      <c r="BU350" s="314">
        <f>IF(BS378="",BS377+1,IF(BS379="",BS378+1,IF(BS380="",BS379+1,BS380+1)))</f>
        <v>44044</v>
      </c>
      <c r="BV350" s="318" t="str">
        <f t="shared" ref="BV350:BV380" si="124">IFERROR(VLOOKUP($BU350,$CI$3:$CR$477,$BP$348,0),"")</f>
        <v>OFF</v>
      </c>
      <c r="BW350" s="313">
        <f>IF(BU378="",BU377+1,IF(BU379="",BU378+1,IF(BU380="",BU379+1,BU380+1)))</f>
        <v>44075</v>
      </c>
      <c r="BX350" s="318" t="str">
        <f t="shared" ref="BX350:BX380" si="125">IFERROR(VLOOKUP($BW350,$CI$3:$CR$477,$BP$348,0),"")</f>
        <v>OFF</v>
      </c>
      <c r="BY350" s="313">
        <f>IF(BW378="",BW377+1,IF(BW379="",BW378+1,IF(BW380="",BW379+1,BW380+1)))</f>
        <v>44105</v>
      </c>
      <c r="BZ350" s="318" t="str">
        <f t="shared" ref="BZ350:BZ380" si="126">IFERROR(VLOOKUP($BY350,$CI$3:$CR$477,$BP$348,0),"")</f>
        <v>7h à 19h</v>
      </c>
      <c r="CI350" s="176">
        <f t="shared" si="119"/>
        <v>44252</v>
      </c>
      <c r="CJ350" s="177">
        <f t="shared" si="120"/>
        <v>44252</v>
      </c>
      <c r="CK350" s="167" t="str">
        <f>IF($Q$21=$CE$25,$CF$25,IF($Q$21=$CE$26,$CF$26,IF($Q$21=$CE$27,$CF$27,IF($Q$21=$CE$28,$CF$28,""))))</f>
        <v>OFF</v>
      </c>
      <c r="CL350" s="167" t="str">
        <f>IF($Q$22=$CE$25,$CF$25,IF($Q$22=$CE$26,$CF$26,IF($Q$22=$CE$27,$CF$27,IF($Q$22=$CE$28,$CF$28,""))))</f>
        <v>OFF</v>
      </c>
      <c r="CM350" s="167" t="str">
        <f>IF($Q$24=$CE$25,$CF$25,IF($Q$24=$CE$26,$CF$26,IF($Q$24=$CE$27,$CF$27,IF($Q$24=$CE$28,$CF$28,""))))</f>
        <v>7h à 19h</v>
      </c>
      <c r="CN350" s="167" t="str">
        <f>IF($Q$25=$CE$25,$CF$25,IF($Q$25=$CE$26,$CF$26,IF($Q$25=$CE$27,$CF$27,IF($Q$25=$CE$28,$CF$28,""))))</f>
        <v>7h à 19h</v>
      </c>
      <c r="CO350" s="167" t="str">
        <f>IF($Q$27=$CE$25,$CF$25,IF($Q$27=$CE$26,$CF$26,IF($Q$27=$CE$27,$CF$27,IF($Q$27=$CE$28,$CF$28,""))))</f>
        <v>OFF</v>
      </c>
      <c r="CP350" s="167" t="str">
        <f>IF($Q$28=$CE$25,$CF$25,IF($Q$28=$CE$26,$CF$26,IF($Q$28=$CE$27,$CF$27,IF($Q$28=$CE$28,$CF$28,""))))</f>
        <v>OFF</v>
      </c>
      <c r="CQ350" s="167" t="str">
        <f>IF($Q$30=$CE$25,$CF$25,IF($Q$30=$CE$26,$CF$26,IF($Q$30=$CE$27,$CF$27,IF($Q$30=$CE$28,$CF$28,""))))</f>
        <v>19h à 7h</v>
      </c>
      <c r="CR350" s="167" t="str">
        <f>IF($Q$31=$CE$25,$CF$25,IF($Q$31=$CE$26,$CF$26,IF($Q$31=$CE$27,$CF$27,IF($Q$31=$CE$28,$CF$28,""))))</f>
        <v>19h à 7h</v>
      </c>
    </row>
    <row r="351" spans="67:96" ht="13.5" x14ac:dyDescent="0.15">
      <c r="BO351" s="312">
        <f>$BO$4+1</f>
        <v>43953</v>
      </c>
      <c r="BP351" s="318" t="str">
        <f t="shared" si="121"/>
        <v>19h à 7h</v>
      </c>
      <c r="BQ351" s="313">
        <f>BQ350+1</f>
        <v>43984</v>
      </c>
      <c r="BR351" s="318" t="str">
        <f t="shared" si="122"/>
        <v>19h à 7h</v>
      </c>
      <c r="BS351" s="313">
        <f>BS350+1</f>
        <v>44014</v>
      </c>
      <c r="BT351" s="318" t="str">
        <f t="shared" si="123"/>
        <v>OFF</v>
      </c>
      <c r="BU351" s="314">
        <f>BU350+1</f>
        <v>44045</v>
      </c>
      <c r="BV351" s="318" t="str">
        <f t="shared" si="124"/>
        <v>OFF</v>
      </c>
      <c r="BW351" s="313">
        <f>BW350+1</f>
        <v>44076</v>
      </c>
      <c r="BX351" s="318" t="str">
        <f t="shared" si="125"/>
        <v>OFF</v>
      </c>
      <c r="BY351" s="313">
        <f>BY350+1</f>
        <v>44106</v>
      </c>
      <c r="BZ351" s="318" t="str">
        <f t="shared" si="126"/>
        <v>7h à 19h</v>
      </c>
      <c r="CI351" s="176">
        <f t="shared" si="119"/>
        <v>44253</v>
      </c>
      <c r="CJ351" s="177">
        <f t="shared" si="120"/>
        <v>44253</v>
      </c>
      <c r="CK351" s="167" t="str">
        <f>IF($R$21=$CE$25,$CF$25,IF($R$21=$CE$26,$CF$26,IF($R$21=$CE$27,$CF$27,IF($R$21=$CE$28,$CF$28,""))))</f>
        <v>OFF</v>
      </c>
      <c r="CL351" s="167" t="str">
        <f>IF($R$22=$CE$25,$CF$25,IF($R$22=$CE$26,$CF$26,IF($R$22=$CE$27,$CF$27,IF($R$22=$CE$28,$CF$28,""))))</f>
        <v>OFF</v>
      </c>
      <c r="CM351" s="167" t="str">
        <f>IF($R$24=$CE$25,$CF$25,IF($R$24=$CE$26,$CF$26,IF($R$24=$CE$27,$CF$27,IF($R$24=$CE$28,$CF$28,""))))</f>
        <v>7h à 19h</v>
      </c>
      <c r="CN351" s="167" t="str">
        <f>IF($R$25=$CE$25,$CF$25,IF($R$25=$CE$26,$CF$26,IF($R$25=$CE$27,$CF$27,IF($R$25=$CE$28,$CF$28,""))))</f>
        <v>7h à 19h</v>
      </c>
      <c r="CO351" s="167" t="str">
        <f>IF($R$27=$CE$25,$CF$25,IF($R$27=$CE$26,$CF$26,IF($R$27=$CE$27,$CF$27,IF($R$27=$CE$28,$CF$28,""))))</f>
        <v>OFF</v>
      </c>
      <c r="CP351" s="167" t="str">
        <f>IF($R$28=$CE$25,$CF$25,IF($R$28=$CE$26,$CF$26,IF($R$28=$CE$27,$CF$27,IF($R$28=$CE$28,$CF$28,""))))</f>
        <v>OFF</v>
      </c>
      <c r="CQ351" s="167" t="str">
        <f>IF($R$30=$CE$25,$CF$25,IF($R$30=$CE$26,$CF$26,IF($R$30=$CE$27,$CF$27,IF($R$30=$CE$28,$CF$28,""))))</f>
        <v>19h à 7h</v>
      </c>
      <c r="CR351" s="167" t="str">
        <f>IF($R$31=$CE$25,$CF$25,IF($R$31=$CE$26,$CF$26,IF($R$31=$CE$27,$CF$27,IF($R$31=$CE$28,$CF$28,""))))</f>
        <v>19h à 7h</v>
      </c>
    </row>
    <row r="352" spans="67:96" ht="13.5" x14ac:dyDescent="0.15">
      <c r="BO352" s="312">
        <f>$BO$5+1</f>
        <v>43954</v>
      </c>
      <c r="BP352" s="318" t="str">
        <f t="shared" si="121"/>
        <v>19h à 7h</v>
      </c>
      <c r="BQ352" s="313">
        <f t="shared" ref="BQ352:BQ377" si="127">BQ351+1</f>
        <v>43985</v>
      </c>
      <c r="BR352" s="318" t="str">
        <f t="shared" si="122"/>
        <v>19h à 7h</v>
      </c>
      <c r="BS352" s="313">
        <f t="shared" ref="BS352:BS377" si="128">BS351+1</f>
        <v>44015</v>
      </c>
      <c r="BT352" s="318" t="str">
        <f t="shared" si="123"/>
        <v>OFF</v>
      </c>
      <c r="BU352" s="314">
        <f t="shared" ref="BU352:BU377" si="129">BU351+1</f>
        <v>44046</v>
      </c>
      <c r="BV352" s="318" t="str">
        <f t="shared" si="124"/>
        <v>OFF</v>
      </c>
      <c r="BW352" s="313">
        <f t="shared" ref="BW352:BW377" si="130">BW351+1</f>
        <v>44077</v>
      </c>
      <c r="BX352" s="318" t="str">
        <f t="shared" si="125"/>
        <v>7h à 19h</v>
      </c>
      <c r="BY352" s="313">
        <f t="shared" ref="BY352:BY377" si="131">BY351+1</f>
        <v>44107</v>
      </c>
      <c r="BZ352" s="318" t="str">
        <f t="shared" si="126"/>
        <v>7h à 19h</v>
      </c>
      <c r="CI352" s="176">
        <f t="shared" si="119"/>
        <v>44254</v>
      </c>
      <c r="CJ352" s="177">
        <f t="shared" si="120"/>
        <v>44254</v>
      </c>
      <c r="CK352" s="167" t="str">
        <f>IF($S$21=$CE$25,$CF$25,IF($S$21=$CE$26,$CF$26,IF($S$21=$CE$27,$CF$27,IF($S$21=$CE$28,$CF$28,""))))</f>
        <v>OFF</v>
      </c>
      <c r="CL352" s="167" t="str">
        <f>IF($S$22=$CE$25,$CF$25,IF($S$22=$CE$26,$CF$26,IF($S$22=$CE$27,$CF$27,IF($S$22=$CE$28,$CF$28,""))))</f>
        <v>OFF</v>
      </c>
      <c r="CM352" s="167" t="str">
        <f>IF($S$24=$CE$25,$CF$25,IF($S$24=$CE$26,$CF$26,IF($S$24=$CE$27,$CF$27,IF($S$24=$CE$28,$CF$28,""))))</f>
        <v>7h à 19h</v>
      </c>
      <c r="CN352" s="167" t="str">
        <f>IF($S$25=$CE$25,$CF$25,IF($S$25=$CE$26,$CF$26,IF($S$25=$CE$27,$CF$27,IF($S$25=$CE$28,$CF$28,""))))</f>
        <v>7h à 19h</v>
      </c>
      <c r="CO352" s="167" t="str">
        <f>IF($S$27=$CE$25,$CF$25,IF($S$27=$CE$26,$CF$26,IF($S$27=$CE$27,$CF$27,IF($S$27=$CE$28,$CF$28,""))))</f>
        <v>OFF</v>
      </c>
      <c r="CP352" s="167" t="str">
        <f>IF($S$28=$CE$25,$CF$25,IF($S$28=$CE$26,$CF$26,IF($S$28=$CE$27,$CF$27,IF($S$28=$CE$28,$CF$28,""))))</f>
        <v>OFF</v>
      </c>
      <c r="CQ352" s="167" t="str">
        <f>IF($S$30=$CE$25,$CF$25,IF($S$30=$CE$26,$CF$26,IF($S$30=$CE$27,$CF$27,IF($S$30=$CE$28,$CF$28,""))))</f>
        <v>19h à 7h</v>
      </c>
      <c r="CR352" s="167" t="str">
        <f>IF($S$31=$CE$25,$CF$25,IF($S$31=$CE$26,$CF$26,IF($S$31=$CE$27,$CF$27,IF($S$31=$CE$28,$CF$28,""))))</f>
        <v>19h à 7h</v>
      </c>
    </row>
    <row r="353" spans="67:96" ht="13.5" x14ac:dyDescent="0.15">
      <c r="BO353" s="312">
        <f>$BO$6+1</f>
        <v>43955</v>
      </c>
      <c r="BP353" s="318" t="str">
        <f t="shared" si="121"/>
        <v>19h à 7h</v>
      </c>
      <c r="BQ353" s="313">
        <f t="shared" si="127"/>
        <v>43986</v>
      </c>
      <c r="BR353" s="318" t="str">
        <f t="shared" si="122"/>
        <v>OFF</v>
      </c>
      <c r="BS353" s="313">
        <f t="shared" si="128"/>
        <v>44016</v>
      </c>
      <c r="BT353" s="318" t="str">
        <f t="shared" si="123"/>
        <v>OFF</v>
      </c>
      <c r="BU353" s="314">
        <f t="shared" si="129"/>
        <v>44047</v>
      </c>
      <c r="BV353" s="318" t="str">
        <f t="shared" si="124"/>
        <v>OFF</v>
      </c>
      <c r="BW353" s="313">
        <f t="shared" si="130"/>
        <v>44078</v>
      </c>
      <c r="BX353" s="318" t="str">
        <f t="shared" si="125"/>
        <v>7h à 19h</v>
      </c>
      <c r="BY353" s="313">
        <f t="shared" si="131"/>
        <v>44108</v>
      </c>
      <c r="BZ353" s="318" t="str">
        <f t="shared" si="126"/>
        <v>7h à 19h</v>
      </c>
      <c r="CI353" s="176">
        <f t="shared" si="119"/>
        <v>44255</v>
      </c>
      <c r="CJ353" s="177">
        <f t="shared" si="120"/>
        <v>44255</v>
      </c>
      <c r="CK353" s="167" t="str">
        <f>IF($T$21=$CE$25,$CF$25,IF($T$21=$CE$26,$CF$26,IF($T$21=$CE$27,$CF$27,IF($T$21=$CE$28,$CF$28,""))))</f>
        <v>OFF</v>
      </c>
      <c r="CL353" s="167" t="str">
        <f>IF($T$22=$CE$25,$CF$25,IF($T$22=$CE$26,$CF$26,IF($T$22=$CE$27,$CF$27,IF($T$22=$CE$28,$CF$28,""))))</f>
        <v>OFF</v>
      </c>
      <c r="CM353" s="167" t="str">
        <f>IF($T$24=$CE$25,$CF$25,IF($T$24=$CE$26,$CF$26,IF($T$24=$CE$27,$CF$27,IF($T$24=$CE$28,$CF$28,""))))</f>
        <v>7h à 19h</v>
      </c>
      <c r="CN353" s="167" t="str">
        <f>IF($T$25=$CE$25,$CF$25,IF($T$25=$CE$26,$CF$26,IF($T$25=$CE$27,$CF$27,IF($T$25=$CE$28,$CF$28,""))))</f>
        <v>7h à 19h</v>
      </c>
      <c r="CO353" s="167" t="str">
        <f>IF($T$27=$CE$25,$CF$25,IF($T$27=$CE$26,$CF$26,IF($T$27=$CE$27,$CF$27,IF($T$27=$CE$28,$CF$28,""))))</f>
        <v>OFF</v>
      </c>
      <c r="CP353" s="167" t="str">
        <f>IF($T$28=$CE$25,$CF$25,IF($T$28=$CE$26,$CF$26,IF($T$28=$CE$27,$CF$27,IF($T$28=$CE$28,$CF$28,""))))</f>
        <v>OFF</v>
      </c>
      <c r="CQ353" s="167" t="str">
        <f>IF($T$30=$CE$25,$CF$25,IF($T$30=$CE$26,$CF$26,IF($T$30=$CE$27,$CF$27,IF($T$30=$CE$28,$CF$28,""))))</f>
        <v>19h à 7h</v>
      </c>
      <c r="CR353" s="167" t="str">
        <f>IF($T$31=$CE$25,$CF$25,IF($T$31=$CE$26,$CF$26,IF($T$31=$CE$27,$CF$27,IF($T$31=$CE$28,$CF$28,""))))</f>
        <v>19h à 7h</v>
      </c>
    </row>
    <row r="354" spans="67:96" ht="13.5" x14ac:dyDescent="0.15">
      <c r="BO354" s="312">
        <f>$BO$7+1</f>
        <v>43956</v>
      </c>
      <c r="BP354" s="318" t="str">
        <f t="shared" si="121"/>
        <v>19h à 7h</v>
      </c>
      <c r="BQ354" s="313">
        <f t="shared" si="127"/>
        <v>43987</v>
      </c>
      <c r="BR354" s="318" t="str">
        <f t="shared" si="122"/>
        <v>OFF</v>
      </c>
      <c r="BS354" s="313">
        <f t="shared" si="128"/>
        <v>44017</v>
      </c>
      <c r="BT354" s="318" t="str">
        <f t="shared" si="123"/>
        <v>OFF</v>
      </c>
      <c r="BU354" s="314">
        <f t="shared" si="129"/>
        <v>44048</v>
      </c>
      <c r="BV354" s="318" t="str">
        <f t="shared" si="124"/>
        <v>OFF</v>
      </c>
      <c r="BW354" s="313">
        <f t="shared" si="130"/>
        <v>44079</v>
      </c>
      <c r="BX354" s="318" t="str">
        <f t="shared" si="125"/>
        <v>7h à 19h</v>
      </c>
      <c r="BY354" s="313">
        <f t="shared" si="131"/>
        <v>44109</v>
      </c>
      <c r="BZ354" s="318" t="str">
        <f t="shared" si="126"/>
        <v>7h à 19h</v>
      </c>
      <c r="CI354" s="176">
        <f t="shared" si="119"/>
        <v>44256</v>
      </c>
      <c r="CJ354" s="177">
        <f t="shared" si="120"/>
        <v>44256</v>
      </c>
      <c r="CK354" s="167" t="str">
        <f>IF($U$21=$CE$25,$CF$25,IF($U$21=$CE$26,$CF$26,IF($U$21=$CE$27,$CF$27,IF($U$21=$CE$28,$CF$28,""))))</f>
        <v>OFF</v>
      </c>
      <c r="CL354" s="167" t="str">
        <f>IF($U$22=$CE$25,$CF$25,IF($U$22=$CE$26,$CF$26,IF($U$22=$CE$27,$CF$27,IF($U$22=$CE$28,$CF$28,""))))</f>
        <v>OFF</v>
      </c>
      <c r="CM354" s="167" t="str">
        <f>IF($U$24=$CE$25,$CF$25,IF($U$24=$CE$26,$CF$26,IF($U$24=$CE$27,$CF$27,IF($U$24=$CE$28,$CF$28,""))))</f>
        <v>7h à 19h</v>
      </c>
      <c r="CN354" s="167" t="str">
        <f>IF($U$25=$CE$25,$CF$25,IF($U$25=$CE$26,$CF$26,IF($U$25=$CE$27,$CF$27,IF($U$25=$CE$28,$CF$28,""))))</f>
        <v>7h à 19h</v>
      </c>
      <c r="CO354" s="167" t="str">
        <f>IF($U$27=$CE$25,$CF$25,IF($U$27=$CE$26,$CF$26,IF($U$27=$CE$27,$CF$27,IF($U$27=$CE$28,$CF$28,""))))</f>
        <v>OFF</v>
      </c>
      <c r="CP354" s="167" t="str">
        <f>IF($U$28=$CE$25,$CF$25,IF($U$28=$CE$26,$CF$26,IF($U$28=$CE$27,$CF$27,IF($U$28=$CE$28,$CF$28,""))))</f>
        <v>OFF</v>
      </c>
      <c r="CQ354" s="167" t="str">
        <f>IF($U$30=$CE$25,$CF$25,IF($U$30=$CE$26,$CF$26,IF($U$30=$CE$27,$CF$27,IF($U$30=$CE$28,$CF$28,""))))</f>
        <v>19h à 7h</v>
      </c>
      <c r="CR354" s="167" t="str">
        <f>IF($U$31=$CE$25,$CF$25,IF($U$31=$CE$26,$CF$26,IF($U$31=$CE$27,$CF$27,IF($U$31=$CE$28,$CF$28,""))))</f>
        <v>19h à 7h</v>
      </c>
    </row>
    <row r="355" spans="67:96" ht="13.5" x14ac:dyDescent="0.15">
      <c r="BO355" s="312">
        <f>$BO$8+1</f>
        <v>43957</v>
      </c>
      <c r="BP355" s="318" t="str">
        <f t="shared" si="121"/>
        <v>19h à 7h</v>
      </c>
      <c r="BQ355" s="313">
        <f t="shared" si="127"/>
        <v>43988</v>
      </c>
      <c r="BR355" s="318" t="str">
        <f t="shared" si="122"/>
        <v>OFF</v>
      </c>
      <c r="BS355" s="313">
        <f t="shared" si="128"/>
        <v>44018</v>
      </c>
      <c r="BT355" s="318" t="str">
        <f t="shared" si="123"/>
        <v>OFF</v>
      </c>
      <c r="BU355" s="314">
        <f t="shared" si="129"/>
        <v>44049</v>
      </c>
      <c r="BV355" s="318" t="str">
        <f t="shared" si="124"/>
        <v>7h à 19h</v>
      </c>
      <c r="BW355" s="313">
        <f t="shared" si="130"/>
        <v>44080</v>
      </c>
      <c r="BX355" s="318" t="str">
        <f t="shared" si="125"/>
        <v>7h à 19h</v>
      </c>
      <c r="BY355" s="313">
        <f t="shared" si="131"/>
        <v>44110</v>
      </c>
      <c r="BZ355" s="318" t="str">
        <f t="shared" si="126"/>
        <v>7h à 15h</v>
      </c>
      <c r="CI355" s="176">
        <f t="shared" si="119"/>
        <v>44257</v>
      </c>
      <c r="CJ355" s="177">
        <f t="shared" si="120"/>
        <v>44257</v>
      </c>
      <c r="CK355" s="167" t="str">
        <f>IF($V$21=$CE$25,$CF$25,IF($V$21=$CE$26,$CF$26,IF($V$21=$CE$27,$CF$27,IF($V$21=$CE$28,$CF$28,""))))</f>
        <v>OFF</v>
      </c>
      <c r="CL355" s="167" t="str">
        <f>IF($V$22=$CE$25,$CF$25,IF($V$22=$CE$26,$CF$26,IF($V$22=$CE$27,$CF$27,IF($V$22=$CE$28,$CF$28,""))))</f>
        <v>OFF</v>
      </c>
      <c r="CM355" s="167" t="str">
        <f>IF($V$24=$CE$25,$CF$25,IF($V$24=$CE$26,$CF$26,IF($V$24=$CE$27,$CF$27,IF($V$24=$CE$28,$CF$28,""))))</f>
        <v>7h à 19h</v>
      </c>
      <c r="CN355" s="167" t="str">
        <f>IF($V$25=$CE$25,$CF$25,IF($V$25=$CE$26,$CF$26,IF($V$25=$CE$27,$CF$27,IF($V$25=$CE$28,$CF$28,""))))</f>
        <v>7h à 15h</v>
      </c>
      <c r="CO355" s="167" t="str">
        <f>IF($V$27=$CE$25,$CF$25,IF($V$27=$CE$26,$CF$26,IF($V$27=$CE$27,$CF$27,IF($V$27=$CE$28,$CF$28,""))))</f>
        <v>OFF</v>
      </c>
      <c r="CP355" s="167" t="str">
        <f>IF($V$28=$CE$25,$CF$25,IF($V$28=$CE$26,$CF$26,IF($V$28=$CE$27,$CF$27,IF($V$28=$CE$28,$CF$28,""))))</f>
        <v>OFF</v>
      </c>
      <c r="CQ355" s="167" t="str">
        <f>IF($V$30=$CE$25,$CF$25,IF($V$30=$CE$26,$CF$26,IF($V$30=$CE$27,$CF$27,IF($V$30=$CE$28,$CF$28,""))))</f>
        <v>19h à 7h</v>
      </c>
      <c r="CR355" s="167" t="str">
        <f>IF($V$31=$CE$25,$CF$25,IF($V$31=$CE$26,$CF$26,IF($V$31=$CE$27,$CF$27,IF($V$31=$CE$28,$CF$28,""))))</f>
        <v>19h à 7h</v>
      </c>
    </row>
    <row r="356" spans="67:96" ht="13.5" x14ac:dyDescent="0.15">
      <c r="BO356" s="312">
        <f>$BO$9+1</f>
        <v>43958</v>
      </c>
      <c r="BP356" s="318" t="str">
        <f t="shared" si="121"/>
        <v>OFF</v>
      </c>
      <c r="BQ356" s="313">
        <f t="shared" si="127"/>
        <v>43989</v>
      </c>
      <c r="BR356" s="318" t="str">
        <f t="shared" si="122"/>
        <v>OFF</v>
      </c>
      <c r="BS356" s="313">
        <f t="shared" si="128"/>
        <v>44019</v>
      </c>
      <c r="BT356" s="318" t="str">
        <f t="shared" si="123"/>
        <v>OFF</v>
      </c>
      <c r="BU356" s="314">
        <f t="shared" si="129"/>
        <v>44050</v>
      </c>
      <c r="BV356" s="318" t="str">
        <f t="shared" si="124"/>
        <v>7h à 19h</v>
      </c>
      <c r="BW356" s="313">
        <f t="shared" si="130"/>
        <v>44081</v>
      </c>
      <c r="BX356" s="318" t="str">
        <f t="shared" si="125"/>
        <v>7h à 19h</v>
      </c>
      <c r="BY356" s="313">
        <f t="shared" si="131"/>
        <v>44111</v>
      </c>
      <c r="BZ356" s="318" t="str">
        <f t="shared" si="126"/>
        <v>OFF</v>
      </c>
      <c r="CI356" s="176">
        <f t="shared" si="119"/>
        <v>44258</v>
      </c>
      <c r="CJ356" s="177">
        <f t="shared" si="120"/>
        <v>44258</v>
      </c>
      <c r="CK356" s="167" t="str">
        <f>IF($W$21=$CE$25,$CF$25,IF($W$21=$CE$26,$CF$26,IF($W$21=$CE$27,$CF$27,IF($W$21=$CE$28,$CF$28,""))))</f>
        <v>OFF</v>
      </c>
      <c r="CL356" s="167" t="str">
        <f>IF($W$22=$CE$25,$CF$25,IF($W$22=$CE$26,$CF$26,IF($W$22=$CE$27,$CF$27,IF($W$22=$CE$28,$CF$28,""))))</f>
        <v>OFF</v>
      </c>
      <c r="CM356" s="167" t="str">
        <f>IF($W$24=$CE$25,$CF$25,IF($W$24=$CE$26,$CF$26,IF($W$24=$CE$27,$CF$27,IF($W$24=$CE$28,$CF$28,""))))</f>
        <v>7h à 19h</v>
      </c>
      <c r="CN356" s="167" t="str">
        <f>IF($W$25=$CE$25,$CF$25,IF($W$25=$CE$26,$CF$26,IF($W$25=$CE$27,$CF$27,IF($W$25=$CE$28,$CF$28,""))))</f>
        <v>OFF</v>
      </c>
      <c r="CO356" s="167" t="str">
        <f>IF($W$27=$CE$25,$CF$25,IF($W$27=$CE$26,$CF$26,IF($W$27=$CE$27,$CF$27,IF($W$27=$CE$28,$CF$28,""))))</f>
        <v>OFF</v>
      </c>
      <c r="CP356" s="167" t="str">
        <f>IF($W$28=$CE$25,$CF$25,IF($W$28=$CE$26,$CF$26,IF($W$28=$CE$27,$CF$27,IF($W$28=$CE$28,$CF$28,""))))</f>
        <v>OFF</v>
      </c>
      <c r="CQ356" s="167" t="str">
        <f>IF($W$30=$CE$25,$CF$25,IF($W$30=$CE$26,$CF$26,IF($W$30=$CE$27,$CF$27,IF($W$30=$CE$28,$CF$28,""))))</f>
        <v>19h à 7h</v>
      </c>
      <c r="CR356" s="167" t="str">
        <f>IF($W$31=$CE$25,$CF$25,IF($W$31=$CE$26,$CF$26,IF($W$31=$CE$27,$CF$27,IF($W$31=$CE$28,$CF$28,""))))</f>
        <v>19h à 7h</v>
      </c>
    </row>
    <row r="357" spans="67:96" ht="13.5" x14ac:dyDescent="0.15">
      <c r="BO357" s="312">
        <f>$BO$10+1</f>
        <v>43959</v>
      </c>
      <c r="BP357" s="318" t="str">
        <f t="shared" si="121"/>
        <v>OFF</v>
      </c>
      <c r="BQ357" s="313">
        <f t="shared" si="127"/>
        <v>43990</v>
      </c>
      <c r="BR357" s="318" t="str">
        <f t="shared" si="122"/>
        <v>OFF</v>
      </c>
      <c r="BS357" s="313">
        <f t="shared" si="128"/>
        <v>44020</v>
      </c>
      <c r="BT357" s="318" t="str">
        <f t="shared" si="123"/>
        <v>OFF</v>
      </c>
      <c r="BU357" s="314">
        <f t="shared" si="129"/>
        <v>44051</v>
      </c>
      <c r="BV357" s="318" t="str">
        <f t="shared" si="124"/>
        <v>7h à 19h</v>
      </c>
      <c r="BW357" s="313">
        <f t="shared" si="130"/>
        <v>44082</v>
      </c>
      <c r="BX357" s="318" t="str">
        <f t="shared" si="125"/>
        <v>7h à 19h</v>
      </c>
      <c r="BY357" s="313">
        <f t="shared" si="131"/>
        <v>44112</v>
      </c>
      <c r="BZ357" s="318" t="str">
        <f t="shared" si="126"/>
        <v>OFF</v>
      </c>
      <c r="CI357" s="176">
        <f t="shared" si="119"/>
        <v>44259</v>
      </c>
      <c r="CJ357" s="177">
        <f t="shared" si="120"/>
        <v>44259</v>
      </c>
      <c r="CK357" s="167" t="str">
        <f>IF($X$21=$CE$25,$CF$25,IF($X$21=$CE$26,$CF$26,IF($X$21=$CE$27,$CF$27,IF($X$21=$CE$28,$CF$28,""))))</f>
        <v>7h à 19h</v>
      </c>
      <c r="CL357" s="167" t="str">
        <f>IF($X$22=$CE$25,$CF$25,IF($X$22=$CE$26,$CF$26,IF($X$22=$CE$27,$CF$27,IF($X$22=$CE$28,$CF$28,""))))</f>
        <v>7h à 19h</v>
      </c>
      <c r="CM357" s="167" t="str">
        <f>IF($X$24=$CE$25,$CF$25,IF($X$24=$CE$26,$CF$26,IF($X$24=$CE$27,$CF$27,IF($X$24=$CE$28,$CF$28,""))))</f>
        <v>OFF</v>
      </c>
      <c r="CN357" s="167" t="str">
        <f>IF($X$25=$CE$25,$CF$25,IF($X$25=$CE$26,$CF$26,IF($X$25=$CE$27,$CF$27,IF($X$25=$CE$28,$CF$28,""))))</f>
        <v>OFF</v>
      </c>
      <c r="CO357" s="167" t="str">
        <f>IF($X$27=$CE$25,$CF$25,IF($X$27=$CE$26,$CF$26,IF($X$27=$CE$27,$CF$27,IF($X$27=$CE$28,$CF$28,""))))</f>
        <v>19h à 7h</v>
      </c>
      <c r="CP357" s="167" t="str">
        <f>IF($X$28=$CE$25,$CF$25,IF($X$28=$CE$26,$CF$26,IF($X$28=$CE$27,$CF$27,IF($X$28=$CE$28,$CF$28,""))))</f>
        <v>19h à 7h</v>
      </c>
      <c r="CQ357" s="167" t="str">
        <f>IF($X$30=$CE$25,$CF$25,IF($X$30=$CE$26,$CF$26,IF($X$30=$CE$27,$CF$27,IF($X$30=$CE$28,$CF$28,""))))</f>
        <v>OFF</v>
      </c>
      <c r="CR357" s="167" t="str">
        <f>IF($X$31=$CE$25,$CF$25,IF($X$31=$CE$26,$CF$26,IF($X$31=$CE$27,$CF$27,IF($X$31=$CE$28,$CF$28,""))))</f>
        <v>OFF</v>
      </c>
    </row>
    <row r="358" spans="67:96" ht="13.5" x14ac:dyDescent="0.15">
      <c r="BO358" s="312">
        <f>$BO$11+1</f>
        <v>43960</v>
      </c>
      <c r="BP358" s="318" t="str">
        <f t="shared" si="121"/>
        <v>OFF</v>
      </c>
      <c r="BQ358" s="313">
        <f t="shared" si="127"/>
        <v>43991</v>
      </c>
      <c r="BR358" s="318" t="str">
        <f t="shared" si="122"/>
        <v>OFF</v>
      </c>
      <c r="BS358" s="313">
        <f t="shared" si="128"/>
        <v>44021</v>
      </c>
      <c r="BT358" s="318" t="str">
        <f t="shared" si="123"/>
        <v>7h à 19h</v>
      </c>
      <c r="BU358" s="314">
        <f t="shared" si="129"/>
        <v>44052</v>
      </c>
      <c r="BV358" s="318" t="str">
        <f t="shared" si="124"/>
        <v>7h à 19h</v>
      </c>
      <c r="BW358" s="313">
        <f t="shared" si="130"/>
        <v>44083</v>
      </c>
      <c r="BX358" s="318" t="str">
        <f t="shared" si="125"/>
        <v>7h à 19h</v>
      </c>
      <c r="BY358" s="313">
        <f t="shared" si="131"/>
        <v>44113</v>
      </c>
      <c r="BZ358" s="318" t="str">
        <f t="shared" si="126"/>
        <v>OFF</v>
      </c>
      <c r="CI358" s="176">
        <f t="shared" si="119"/>
        <v>44260</v>
      </c>
      <c r="CJ358" s="177">
        <f t="shared" si="120"/>
        <v>44260</v>
      </c>
      <c r="CK358" s="167" t="str">
        <f>IF($Y$21=$CE$25,$CF$25,IF($Y$21=$CE$26,$CF$26,IF($Y$21=$CE$27,$CF$27,IF($Y$21=$CE$28,$CF$28,""))))</f>
        <v>7h à 19h</v>
      </c>
      <c r="CL358" s="167" t="str">
        <f>IF($Y$22=$CE$25,$CF$25,IF($Y$22=$CE$26,$CF$26,IF($Y$22=$CE$27,$CF$27,IF($Y$22=$CE$28,$CF$28,""))))</f>
        <v>7h à 19h</v>
      </c>
      <c r="CM358" s="167" t="str">
        <f>IF($Y$24=$CE$25,$CF$25,IF($Y$24=$CE$26,$CF$26,IF($Y$24=$CE$27,$CF$27,IF($Y$24=$CE$28,$CF$28,""))))</f>
        <v>OFF</v>
      </c>
      <c r="CN358" s="167" t="str">
        <f>IF($Y$25=$CE$25,$CF$25,IF($Y$25=$CE$26,$CF$26,IF($Y$25=$CE$27,$CF$27,IF($Y$25=$CE$28,$CF$28,""))))</f>
        <v>OFF</v>
      </c>
      <c r="CO358" s="167" t="str">
        <f>IF($Y$27=$CE$25,$CF$25,IF($Y$27=$CE$26,$CF$26,IF($Y$27=$CE$27,$CF$27,IF($Y$27=$CE$28,$CF$28,""))))</f>
        <v>19h à 7h</v>
      </c>
      <c r="CP358" s="167" t="str">
        <f>IF($Y$28=$CE$25,$CF$25,IF($Y$28=$CE$26,$CF$26,IF($Y$28=$CE$27,$CF$27,IF($Y$28=$CE$28,$CF$28,""))))</f>
        <v>19h à 7h</v>
      </c>
      <c r="CQ358" s="167" t="str">
        <f>IF($Y$30=$CE$25,$CF$25,IF($Y$30=$CE$26,$CF$26,IF($Y$30=$CE$27,$CF$27,IF($Y$30=$CE$28,$CF$28,""))))</f>
        <v>OFF</v>
      </c>
      <c r="CR358" s="167" t="str">
        <f>IF($Y$31=$CE$25,$CF$25,IF($Y$31=$CE$26,$CF$26,IF($Y$31=$CE$27,$CF$27,IF($Y$31=$CE$28,$CF$28,""))))</f>
        <v>OFF</v>
      </c>
    </row>
    <row r="359" spans="67:96" ht="13.5" x14ac:dyDescent="0.15">
      <c r="BO359" s="312">
        <f>$BO$12+1</f>
        <v>43961</v>
      </c>
      <c r="BP359" s="318" t="str">
        <f t="shared" si="121"/>
        <v>OFF</v>
      </c>
      <c r="BQ359" s="313">
        <f t="shared" si="127"/>
        <v>43992</v>
      </c>
      <c r="BR359" s="318" t="str">
        <f t="shared" si="122"/>
        <v>OFF</v>
      </c>
      <c r="BS359" s="313">
        <f t="shared" si="128"/>
        <v>44022</v>
      </c>
      <c r="BT359" s="318" t="str">
        <f t="shared" si="123"/>
        <v>7h à 19h</v>
      </c>
      <c r="BU359" s="314">
        <f t="shared" si="129"/>
        <v>44053</v>
      </c>
      <c r="BV359" s="318" t="str">
        <f t="shared" si="124"/>
        <v>7h à 19h</v>
      </c>
      <c r="BW359" s="313">
        <f t="shared" si="130"/>
        <v>44084</v>
      </c>
      <c r="BX359" s="318" t="str">
        <f t="shared" si="125"/>
        <v>OFF</v>
      </c>
      <c r="BY359" s="313">
        <f t="shared" si="131"/>
        <v>44114</v>
      </c>
      <c r="BZ359" s="318" t="str">
        <f t="shared" si="126"/>
        <v>OFF</v>
      </c>
      <c r="CI359" s="176">
        <f t="shared" si="119"/>
        <v>44261</v>
      </c>
      <c r="CJ359" s="177">
        <f t="shared" si="120"/>
        <v>44261</v>
      </c>
      <c r="CK359" s="167" t="str">
        <f>IF($Z$21=$CE$25,$CF$25,IF($Z$21=$CE$26,$CF$26,IF($Z$21=$CE$27,$CF$27,IF($Z$21=$CE$28,$CF$28,""))))</f>
        <v>7h à 19h</v>
      </c>
      <c r="CL359" s="167" t="str">
        <f>IF($Z$22=$CE$25,$CF$25,IF($Z$22=$CE$26,$CF$26,IF($Z$22=$CE$27,$CF$27,IF($Z$22=$CE$28,$CF$28,""))))</f>
        <v>7h à 19h</v>
      </c>
      <c r="CM359" s="167" t="str">
        <f>IF($Z$24=$CE$25,$CF$25,IF($Z$24=$CE$26,$CF$26,IF($Z$24=$CE$27,$CF$27,IF($Z$24=$CE$28,$CF$28,""))))</f>
        <v>OFF</v>
      </c>
      <c r="CN359" s="167" t="str">
        <f>IF($Z$25=$CE$25,$CF$25,IF($Z$25=$CE$26,$CF$26,IF($Z$25=$CE$27,$CF$27,IF($Z$25=$CE$28,$CF$28,""))))</f>
        <v>OFF</v>
      </c>
      <c r="CO359" s="167" t="str">
        <f>IF($Z$27=$CE$25,$CF$25,IF($Z$27=$CE$26,$CF$26,IF($Z$27=$CE$27,$CF$27,IF($Z$27=$CE$28,$CF$28,""))))</f>
        <v>19h à 7h</v>
      </c>
      <c r="CP359" s="167" t="str">
        <f>IF($Z$28=$CE$25,$CF$25,IF($Z$28=$CE$26,$CF$26,IF($Z$28=$CE$27,$CF$27,IF($Z$28=$CE$28,$CF$28,""))))</f>
        <v>19h à 7h</v>
      </c>
      <c r="CQ359" s="167" t="str">
        <f>IF($Z$30=$CE$25,$CF$25,IF($Z$30=$CE$26,$CF$26,IF($Z$30=$CE$27,$CF$27,IF($Z$30=$CE$28,$CF$28,""))))</f>
        <v>OFF</v>
      </c>
      <c r="CR359" s="167" t="str">
        <f>IF($Z$31=$CE$25,$CF$25,IF($Z$31=$CE$26,$CF$26,IF($Z$31=$CE$27,$CF$27,IF($Z$31=$CE$28,$CF$28,""))))</f>
        <v>OFF</v>
      </c>
    </row>
    <row r="360" spans="67:96" ht="13.5" x14ac:dyDescent="0.15">
      <c r="BO360" s="312">
        <f>$BO$13+1</f>
        <v>43962</v>
      </c>
      <c r="BP360" s="318" t="str">
        <f t="shared" si="121"/>
        <v>OFF</v>
      </c>
      <c r="BQ360" s="313">
        <f t="shared" si="127"/>
        <v>43993</v>
      </c>
      <c r="BR360" s="318" t="str">
        <f t="shared" si="122"/>
        <v>7h à 19h</v>
      </c>
      <c r="BS360" s="313">
        <f t="shared" si="128"/>
        <v>44023</v>
      </c>
      <c r="BT360" s="318" t="str">
        <f t="shared" si="123"/>
        <v>7h à 19h</v>
      </c>
      <c r="BU360" s="314">
        <f t="shared" si="129"/>
        <v>44054</v>
      </c>
      <c r="BV360" s="318" t="str">
        <f t="shared" si="124"/>
        <v>7h à 15h</v>
      </c>
      <c r="BW360" s="313">
        <f t="shared" si="130"/>
        <v>44085</v>
      </c>
      <c r="BX360" s="318" t="str">
        <f t="shared" si="125"/>
        <v>OFF</v>
      </c>
      <c r="BY360" s="313">
        <f t="shared" si="131"/>
        <v>44115</v>
      </c>
      <c r="BZ360" s="318" t="str">
        <f t="shared" si="126"/>
        <v>OFF</v>
      </c>
      <c r="CI360" s="176">
        <f t="shared" si="119"/>
        <v>44262</v>
      </c>
      <c r="CJ360" s="177">
        <f t="shared" si="120"/>
        <v>44262</v>
      </c>
      <c r="CK360" s="167" t="str">
        <f>IF($AA$21=$CE$25,$CF$25,IF($AA$21=$CE$26,$CF$26,IF($AA$21=$CE$27,$CF$27,IF($AA$21=$CE$28,$CF$28,""))))</f>
        <v>7h à 19h</v>
      </c>
      <c r="CL360" s="167" t="str">
        <f>IF($AA$22=$CE$25,$CF$25,IF($AA$22=$CE$26,$CF$26,IF($AA$22=$CE$27,$CF$27,IF($AA$22=$CE$28,$CF$28,""))))</f>
        <v>7h à 19h</v>
      </c>
      <c r="CM360" s="167" t="str">
        <f>IF($AA$24=$CE$25,$CF$25,IF($AA$24=$CE$26,$CF$26,IF($AA$24=$CE$27,$CF$27,IF($AA$24=$CE$28,$CF$28,""))))</f>
        <v>OFF</v>
      </c>
      <c r="CN360" s="167" t="str">
        <f>IF($AA$25=$CE$25,$CF$25,IF($AA$25=$CE$26,$CF$26,IF($AA$25=$CE$27,$CF$27,IF($AA$25=$CE$28,$CF$28,""))))</f>
        <v>OFF</v>
      </c>
      <c r="CO360" s="167" t="str">
        <f>IF($AA$27=$CE$25,$CF$25,IF($AA$27=$CE$26,$CF$26,IF($AA$27=$CE$27,$CF$27,IF($AA$27=$CE$28,$CF$28,""))))</f>
        <v>19h à 7h</v>
      </c>
      <c r="CP360" s="167" t="str">
        <f>IF($AA$28=$CE$25,$CF$25,IF($AA$28=$CE$26,$CF$26,IF($AA$28=$CE$27,$CF$27,IF($AA$28=$CE$28,$CF$28,""))))</f>
        <v>19h à 7h</v>
      </c>
      <c r="CQ360" s="167" t="str">
        <f>IF($AA$30=$CE$25,$CF$25,IF($AA$30=$CE$26,$CF$26,IF($AA$30=$CE$27,$CF$27,IF($AA$30=$CE$28,$CF$28,""))))</f>
        <v>OFF</v>
      </c>
      <c r="CR360" s="167" t="str">
        <f>IF($AA$31=$CE$25,$CF$25,IF($AA$31=$CE$26,$CF$26,IF($AA$31=$CE$27,$CF$27,IF($AA$31=$CE$28,$CF$28,""))))</f>
        <v>OFF</v>
      </c>
    </row>
    <row r="361" spans="67:96" ht="13.5" x14ac:dyDescent="0.15">
      <c r="BO361" s="312">
        <f>$BO$14+1</f>
        <v>43963</v>
      </c>
      <c r="BP361" s="318" t="str">
        <f t="shared" si="121"/>
        <v>OFF</v>
      </c>
      <c r="BQ361" s="313">
        <f t="shared" si="127"/>
        <v>43994</v>
      </c>
      <c r="BR361" s="318" t="str">
        <f t="shared" si="122"/>
        <v>7h à 19h</v>
      </c>
      <c r="BS361" s="313">
        <f t="shared" si="128"/>
        <v>44024</v>
      </c>
      <c r="BT361" s="318" t="str">
        <f t="shared" si="123"/>
        <v>7h à 19h</v>
      </c>
      <c r="BU361" s="314">
        <f t="shared" si="129"/>
        <v>44055</v>
      </c>
      <c r="BV361" s="318" t="str">
        <f t="shared" si="124"/>
        <v>OFF</v>
      </c>
      <c r="BW361" s="313">
        <f t="shared" si="130"/>
        <v>44086</v>
      </c>
      <c r="BX361" s="318" t="str">
        <f t="shared" si="125"/>
        <v>OFF</v>
      </c>
      <c r="BY361" s="313">
        <f t="shared" si="131"/>
        <v>44116</v>
      </c>
      <c r="BZ361" s="318" t="str">
        <f t="shared" si="126"/>
        <v>OFF</v>
      </c>
      <c r="CI361" s="176">
        <f t="shared" si="119"/>
        <v>44263</v>
      </c>
      <c r="CJ361" s="177">
        <f t="shared" si="120"/>
        <v>44263</v>
      </c>
      <c r="CK361" s="167" t="str">
        <f>IF($AB$21=$CE$25,$CF$25,IF($AB$21=$CE$26,$CF$26,IF($AB$21=$CE$27,$CF$27,IF($AB$21=$CE$28,$CF$28,""))))</f>
        <v>7h à 19h</v>
      </c>
      <c r="CL361" s="167" t="str">
        <f>IF($AB$22=$CE$25,$CF$25,IF($AB$22=$CE$26,$CF$26,IF($AB$22=$CE$27,$CF$27,IF($AB$22=$CE$28,$CF$28,""))))</f>
        <v>7h à 19h</v>
      </c>
      <c r="CM361" s="167" t="str">
        <f>IF($AB$24=$CE$25,$CF$25,IF($AB$24=$CE$26,$CF$26,IF($AB$24=$CE$27,$CF$27,IF($AB$24=$CE$28,$CF$28,""))))</f>
        <v>OFF</v>
      </c>
      <c r="CN361" s="167" t="str">
        <f>IF($AB$25=$CE$25,$CF$25,IF($AB$25=$CE$26,$CF$26,IF($AB$25=$CE$27,$CF$27,IF($AB$25=$CE$28,$CF$28,""))))</f>
        <v>OFF</v>
      </c>
      <c r="CO361" s="167" t="str">
        <f>IF($AB$27=$CE$25,$CF$25,IF($AB$27=$CE$26,$CF$26,IF($AB$27=$CE$27,$CF$27,IF($AB$27=$CE$28,$CF$28,""))))</f>
        <v>19h à 7h</v>
      </c>
      <c r="CP361" s="167" t="str">
        <f>IF($AB$28=$CE$25,$CF$25,IF($AB$28=$CE$26,$CF$26,IF($AB$28=$CE$27,$CF$27,IF($AB$28=$CE$28,$CF$28,""))))</f>
        <v>19h à 7h</v>
      </c>
      <c r="CQ361" s="167" t="str">
        <f>IF($AB$30=$CE$25,$CF$25,IF($AB$30=$CE$26,$CF$26,IF($AB$30=$CE$27,$CF$27,IF($AB$30=$CE$28,$CF$28,""))))</f>
        <v>OFF</v>
      </c>
      <c r="CR361" s="167" t="str">
        <f>IF($AB$31=$CE$25,$CF$25,IF($AB$31=$CE$26,$CF$26,IF($AB$31=$CE$27,$CF$27,IF($AB$31=$CE$28,$CF$28,""))))</f>
        <v>OFF</v>
      </c>
    </row>
    <row r="362" spans="67:96" ht="13.5" x14ac:dyDescent="0.15">
      <c r="BO362" s="312">
        <f>$BO$15+1</f>
        <v>43964</v>
      </c>
      <c r="BP362" s="318" t="str">
        <f t="shared" si="121"/>
        <v>OFF</v>
      </c>
      <c r="BQ362" s="313">
        <f t="shared" si="127"/>
        <v>43995</v>
      </c>
      <c r="BR362" s="318" t="str">
        <f t="shared" si="122"/>
        <v>7h à 19h</v>
      </c>
      <c r="BS362" s="313">
        <f t="shared" si="128"/>
        <v>44025</v>
      </c>
      <c r="BT362" s="318" t="str">
        <f t="shared" si="123"/>
        <v>7h à 19h</v>
      </c>
      <c r="BU362" s="314">
        <f t="shared" si="129"/>
        <v>44056</v>
      </c>
      <c r="BV362" s="318" t="str">
        <f t="shared" si="124"/>
        <v>OFF</v>
      </c>
      <c r="BW362" s="313">
        <f t="shared" si="130"/>
        <v>44087</v>
      </c>
      <c r="BX362" s="318" t="str">
        <f t="shared" si="125"/>
        <v>OFF</v>
      </c>
      <c r="BY362" s="313">
        <f t="shared" si="131"/>
        <v>44117</v>
      </c>
      <c r="BZ362" s="318" t="str">
        <f t="shared" si="126"/>
        <v>OFF</v>
      </c>
      <c r="CI362" s="176">
        <f t="shared" si="119"/>
        <v>44264</v>
      </c>
      <c r="CJ362" s="177">
        <f t="shared" si="120"/>
        <v>44264</v>
      </c>
      <c r="CK362" s="167" t="str">
        <f>IF($AC$21=$CE$25,$CF$25,IF($AC$21=$CE$26,$CF$26,IF($AC$21=$CE$27,$CF$27,IF($AC$21=$CE$28,$CF$28,""))))</f>
        <v>7h à 19h</v>
      </c>
      <c r="CL362" s="167" t="str">
        <f>IF($AC$22=$CE$25,$CF$25,IF($AC$22=$CE$26,$CF$26,IF($AC$22=$CE$27,$CF$27,IF($AC$22=$CE$28,$CF$28,""))))</f>
        <v>7h à 15h</v>
      </c>
      <c r="CM362" s="167" t="str">
        <f>IF($AC$24=$CE$25,$CF$25,IF($AC$24=$CE$26,$CF$26,IF($AC$24=$CE$27,$CF$27,IF($AC$24=$CE$28,$CF$28,""))))</f>
        <v>OFF</v>
      </c>
      <c r="CN362" s="167" t="str">
        <f>IF($AC$25=$CE$25,$CF$25,IF($AC$25=$CE$26,$CF$26,IF($AC$25=$CE$27,$CF$27,IF($AC$25=$CE$28,$CF$28,""))))</f>
        <v>OFF</v>
      </c>
      <c r="CO362" s="167" t="str">
        <f>IF($AC$27=$CE$25,$CF$25,IF($AC$27=$CE$26,$CF$26,IF($AC$27=$CE$27,$CF$27,IF($AC$27=$CE$28,$CF$28,""))))</f>
        <v>19h à 7h</v>
      </c>
      <c r="CP362" s="167" t="str">
        <f>IF($AC$28=$CE$25,$CF$25,IF($AC$28=$CE$26,$CF$26,IF($AC$28=$CE$27,$CF$27,IF($AC$28=$CE$28,$CF$28,""))))</f>
        <v>19h à 7h</v>
      </c>
      <c r="CQ362" s="167" t="str">
        <f>IF($AC$30=$CE$25,$CF$25,IF($AC$30=$CE$26,$CF$26,IF($AC$30=$CE$27,$CF$27,IF($AC$30=$CE$28,$CF$28,""))))</f>
        <v>OFF</v>
      </c>
      <c r="CR362" s="167" t="str">
        <f>IF($AC$31=$CE$25,$CF$25,IF($AC$31=$CE$26,$CF$26,IF($AC$31=$CE$27,$CF$27,IF($AC$31=$CE$28,$CF$28,""))))</f>
        <v>OFF</v>
      </c>
    </row>
    <row r="363" spans="67:96" ht="13.5" x14ac:dyDescent="0.15">
      <c r="BO363" s="312">
        <f>$BO$16+1</f>
        <v>43965</v>
      </c>
      <c r="BP363" s="318" t="str">
        <f t="shared" si="121"/>
        <v>7h à 19h</v>
      </c>
      <c r="BQ363" s="313">
        <f t="shared" si="127"/>
        <v>43996</v>
      </c>
      <c r="BR363" s="318" t="str">
        <f t="shared" si="122"/>
        <v>7h à 19h</v>
      </c>
      <c r="BS363" s="313">
        <f t="shared" si="128"/>
        <v>44026</v>
      </c>
      <c r="BT363" s="318" t="str">
        <f t="shared" si="123"/>
        <v>7h à 19h</v>
      </c>
      <c r="BU363" s="314">
        <f t="shared" si="129"/>
        <v>44057</v>
      </c>
      <c r="BV363" s="318" t="str">
        <f t="shared" si="124"/>
        <v>OFF</v>
      </c>
      <c r="BW363" s="313">
        <f t="shared" si="130"/>
        <v>44088</v>
      </c>
      <c r="BX363" s="318" t="str">
        <f t="shared" si="125"/>
        <v>OFF</v>
      </c>
      <c r="BY363" s="313">
        <f t="shared" si="131"/>
        <v>44118</v>
      </c>
      <c r="BZ363" s="318" t="str">
        <f t="shared" si="126"/>
        <v>OFF</v>
      </c>
      <c r="CI363" s="176">
        <f t="shared" si="119"/>
        <v>44265</v>
      </c>
      <c r="CJ363" s="177">
        <f t="shared" si="120"/>
        <v>44265</v>
      </c>
      <c r="CK363" s="167" t="str">
        <f>IF($AD$21=$CE$25,$CF$25,IF($AD$21=$CE$26,$CF$26,IF($AD$21=$CE$27,$CF$27,IF($AD$21=$CE$28,$CF$28,""))))</f>
        <v>7h à 19h</v>
      </c>
      <c r="CL363" s="167" t="str">
        <f>IF($AD$22=$CE$25,$CF$25,IF($AD$22=$CE$26,$CF$26,IF($AD$22=$CE$27,$CF$27,IF($AD$22=$CE$28,$CF$28,""))))</f>
        <v>OFF</v>
      </c>
      <c r="CM363" s="167" t="str">
        <f>IF($AD$24=$CE$25,$CF$25,IF($AD$24=$CE$26,$CF$26,IF($AD$24=$CE$27,$CF$27,IF($AD$24=$CE$28,$CF$28,""))))</f>
        <v>OFF</v>
      </c>
      <c r="CN363" s="167" t="str">
        <f>IF($AD$25=$CE$25,$CF$25,IF($AD$25=$CE$26,$CF$26,IF($AD$25=$CE$27,$CF$27,IF($AD$25=$CE$28,$CF$28,""))))</f>
        <v>OFF</v>
      </c>
      <c r="CO363" s="167" t="str">
        <f>IF($AD$27=$CE$25,$CF$25,IF($AD$27=$CE$26,$CF$26,IF($AD$27=$CE$27,$CF$27,IF($AD$27=$CE$28,$CF$28,""))))</f>
        <v>19h à 7h</v>
      </c>
      <c r="CP363" s="167" t="str">
        <f>IF($AD$28=$CE$25,$CF$25,IF($AD$28=$CE$26,$CF$26,IF($AD$28=$CE$27,$CF$27,IF($AD$28=$CE$28,$CF$28,""))))</f>
        <v>19h à 7h</v>
      </c>
      <c r="CQ363" s="167" t="str">
        <f>IF($AD$30=$CE$25,$CF$25,IF($AD$30=$CE$26,$CF$26,IF($AD$30=$CE$27,$CF$27,IF($AD$30=$CE$28,$CF$28,""))))</f>
        <v>OFF</v>
      </c>
      <c r="CR363" s="167" t="str">
        <f>IF($AD$31=$CE$25,$CF$25,IF($AD$31=$CE$26,$CF$26,IF($AD$31=$CE$27,$CF$27,IF($AD$31=$CE$28,$CF$28,""))))</f>
        <v>OFF</v>
      </c>
    </row>
    <row r="364" spans="67:96" ht="13.5" x14ac:dyDescent="0.15">
      <c r="BO364" s="312">
        <f>$BO$17+1</f>
        <v>43966</v>
      </c>
      <c r="BP364" s="318" t="str">
        <f t="shared" si="121"/>
        <v>7h à 19h</v>
      </c>
      <c r="BQ364" s="313">
        <f t="shared" si="127"/>
        <v>43997</v>
      </c>
      <c r="BR364" s="318" t="str">
        <f t="shared" si="122"/>
        <v>7h à 19h</v>
      </c>
      <c r="BS364" s="313">
        <f t="shared" si="128"/>
        <v>44027</v>
      </c>
      <c r="BT364" s="318" t="str">
        <f t="shared" si="123"/>
        <v>7h à 19h</v>
      </c>
      <c r="BU364" s="314">
        <f t="shared" si="129"/>
        <v>44058</v>
      </c>
      <c r="BV364" s="318" t="str">
        <f t="shared" si="124"/>
        <v>OFF</v>
      </c>
      <c r="BW364" s="313">
        <f t="shared" si="130"/>
        <v>44089</v>
      </c>
      <c r="BX364" s="318" t="str">
        <f t="shared" si="125"/>
        <v>OFF</v>
      </c>
      <c r="BY364" s="313">
        <f t="shared" si="131"/>
        <v>44119</v>
      </c>
      <c r="BZ364" s="318" t="str">
        <f t="shared" si="126"/>
        <v>19h à 7h</v>
      </c>
      <c r="CI364" s="176">
        <f t="shared" si="119"/>
        <v>44266</v>
      </c>
      <c r="CJ364" s="177">
        <f t="shared" si="120"/>
        <v>44266</v>
      </c>
      <c r="CK364" s="167" t="str">
        <f>IF($AE$21=$CE$25,$CF$25,IF($AE$21=$CE$26,$CF$26,IF($AE$21=$CE$27,$CF$27,IF($AE$21=$CE$28,$CF$28,""))))</f>
        <v>OFF</v>
      </c>
      <c r="CL364" s="167" t="str">
        <f>IF($AE$22=$CE$25,$CF$25,IF($AE$22=$CE$26,$CF$26,IF($AE$22=$CE$27,$CF$27,IF($AE$22=$CE$28,$CF$28,""))))</f>
        <v>OFF</v>
      </c>
      <c r="CM364" s="167" t="str">
        <f>IF($AE$24=$CE$25,$CF$25,IF($AE$24=$CE$26,$CF$26,IF($AE$24=$CE$27,$CF$27,IF($AE$24=$CE$28,$CF$28,""))))</f>
        <v>19h à 7h</v>
      </c>
      <c r="CN364" s="167" t="str">
        <f>IF($AE$25=$CE$25,$CF$25,IF($AE$25=$CE$26,$CF$26,IF($AE$25=$CE$27,$CF$27,IF($AE$25=$CE$28,$CF$28,""))))</f>
        <v>19h à 7h</v>
      </c>
      <c r="CO364" s="167" t="str">
        <f>IF($AE$27=$CE$25,$CF$25,IF($AE$27=$CE$26,$CF$26,IF($AE$27=$CE$27,$CF$27,IF($AE$27=$CE$28,$CF$28,""))))</f>
        <v>OFF</v>
      </c>
      <c r="CP364" s="167" t="str">
        <f>IF($AE$28=$CE$25,$CF$25,IF($AE$28=$CE$26,$CF$26,IF($AE$28=$CE$27,$CF$27,IF($AE$28=$CE$28,$CF$28,""))))</f>
        <v>OFF</v>
      </c>
      <c r="CQ364" s="167" t="str">
        <f>IF($AE$30=$CE$25,$CF$25,IF($AE$30=$CE$26,$CF$26,IF($AE$30=$CE$27,$CF$27,IF($AE$30=$CE$28,$CF$28,""))))</f>
        <v>7h à 19h</v>
      </c>
      <c r="CR364" s="167" t="str">
        <f>IF($AE$31=$CE$25,$CF$25,IF($AE$31=$CE$26,$CF$26,IF($AE$31=$CE$27,$CF$27,IF($AE$31=$CE$28,$CF$28,""))))</f>
        <v>7h à 19h</v>
      </c>
    </row>
    <row r="365" spans="67:96" ht="13.5" x14ac:dyDescent="0.15">
      <c r="BO365" s="312">
        <f>$BO$18+1</f>
        <v>43967</v>
      </c>
      <c r="BP365" s="318" t="str">
        <f t="shared" si="121"/>
        <v>7h à 19h</v>
      </c>
      <c r="BQ365" s="313">
        <f t="shared" si="127"/>
        <v>43998</v>
      </c>
      <c r="BR365" s="318" t="str">
        <f t="shared" si="122"/>
        <v>7h à 15h</v>
      </c>
      <c r="BS365" s="313">
        <f t="shared" si="128"/>
        <v>44028</v>
      </c>
      <c r="BT365" s="318" t="str">
        <f t="shared" si="123"/>
        <v>OFF</v>
      </c>
      <c r="BU365" s="314">
        <f t="shared" si="129"/>
        <v>44059</v>
      </c>
      <c r="BV365" s="318" t="str">
        <f t="shared" si="124"/>
        <v>OFF</v>
      </c>
      <c r="BW365" s="313">
        <f t="shared" si="130"/>
        <v>44090</v>
      </c>
      <c r="BX365" s="318" t="str">
        <f t="shared" si="125"/>
        <v>OFF</v>
      </c>
      <c r="BY365" s="313">
        <f t="shared" si="131"/>
        <v>44120</v>
      </c>
      <c r="BZ365" s="318" t="str">
        <f t="shared" si="126"/>
        <v>19h à 7h</v>
      </c>
      <c r="CI365" s="176">
        <f t="shared" si="119"/>
        <v>44267</v>
      </c>
      <c r="CJ365" s="177">
        <f t="shared" si="120"/>
        <v>44267</v>
      </c>
      <c r="CK365" s="167" t="str">
        <f>IF($AF$21=$CE$25,$CF$25,IF($AF$21=$CE$26,$CF$26,IF($AF$21=$CE$27,$CF$27,IF($AF$21=$CE$28,$CF$28,""))))</f>
        <v>OFF</v>
      </c>
      <c r="CL365" s="167" t="str">
        <f>IF($AF$22=$CE$25,$CF$25,IF($AF$22=$CE$26,$CF$26,IF($AF$22=$CE$27,$CF$27,IF($AF$22=$CE$28,$CF$28,""))))</f>
        <v>OFF</v>
      </c>
      <c r="CM365" s="167" t="str">
        <f>IF($AF$24=$CE$25,$CF$25,IF($AF$24=$CE$26,$CF$26,IF($AF$24=$CE$27,$CF$27,IF($AF$24=$CE$28,$CF$28,""))))</f>
        <v>19h à 7h</v>
      </c>
      <c r="CN365" s="167" t="str">
        <f>IF($AF$25=$CE$25,$CF$25,IF($AF$25=$CE$26,$CF$26,IF($AF$25=$CE$27,$CF$27,IF($AF$25=$CE$28,$CF$28,""))))</f>
        <v>19h à 7h</v>
      </c>
      <c r="CO365" s="167" t="str">
        <f>IF($AF$27=$CE$25,$CF$25,IF($AF$27=$CE$26,$CF$26,IF($AF$27=$CE$27,$CF$27,IF($AF$27=$CE$28,$CF$28,""))))</f>
        <v>OFF</v>
      </c>
      <c r="CP365" s="167" t="str">
        <f>IF($AF$28=$CE$25,$CF$25,IF($AF$28=$CE$26,$CF$26,IF($AF$28=$CE$27,$CF$27,IF($AF$28=$CE$28,$CF$28,""))))</f>
        <v>OFF</v>
      </c>
      <c r="CQ365" s="167" t="str">
        <f>IF($AF$30=$CE$25,$CF$25,IF($AF$30=$CE$26,$CF$26,IF($AF$3=$CE$27,$CF$27,IF($AF$30=$CE$28,$CF$28,""))))</f>
        <v>7h à 19h</v>
      </c>
      <c r="CR365" s="167" t="str">
        <f>IF($AF$31=$CE$25,$CF$25,IF($AF$31=$CE$26,$CF$26,IF($AF$31=$CE$27,$CF$27,IF($AF$31=$CE$28,$CF$28,""))))</f>
        <v>7h à 19h</v>
      </c>
    </row>
    <row r="366" spans="67:96" ht="13.5" x14ac:dyDescent="0.15">
      <c r="BO366" s="312">
        <f>$BO$19+1</f>
        <v>43968</v>
      </c>
      <c r="BP366" s="318" t="str">
        <f t="shared" si="121"/>
        <v>7h à 19h</v>
      </c>
      <c r="BQ366" s="313">
        <f t="shared" si="127"/>
        <v>43999</v>
      </c>
      <c r="BR366" s="318" t="str">
        <f t="shared" si="122"/>
        <v>OFF</v>
      </c>
      <c r="BS366" s="313">
        <f t="shared" si="128"/>
        <v>44029</v>
      </c>
      <c r="BT366" s="318" t="str">
        <f t="shared" si="123"/>
        <v>OFF</v>
      </c>
      <c r="BU366" s="314">
        <f t="shared" si="129"/>
        <v>44060</v>
      </c>
      <c r="BV366" s="318" t="str">
        <f t="shared" si="124"/>
        <v>OFF</v>
      </c>
      <c r="BW366" s="313">
        <f t="shared" si="130"/>
        <v>44091</v>
      </c>
      <c r="BX366" s="318" t="str">
        <f t="shared" si="125"/>
        <v>19h à 7h</v>
      </c>
      <c r="BY366" s="313">
        <f t="shared" si="131"/>
        <v>44121</v>
      </c>
      <c r="BZ366" s="318" t="str">
        <f t="shared" si="126"/>
        <v>19h à 7h</v>
      </c>
      <c r="CI366" s="176">
        <f t="shared" si="119"/>
        <v>44268</v>
      </c>
      <c r="CJ366" s="177">
        <f t="shared" si="120"/>
        <v>44268</v>
      </c>
      <c r="CK366" s="167" t="str">
        <f>IF($AG$21=$CE$25,$CF$25,IF($AG$21=$CE$26,$CF$26,IF($AG$21=$CE$27,$CF$27,IF($AG$21=$CE$28,$CF$28,""))))</f>
        <v>OFF</v>
      </c>
      <c r="CL366" s="167" t="str">
        <f>IF($AG$22=$CE$25,$CF$25,IF($AG$22=$CE$26,$CF$26,IF($AG$22=$CE$27,$CF$27,IF($AG$22=$CE$28,$CF$28,""))))</f>
        <v>OFF</v>
      </c>
      <c r="CM366" s="167" t="str">
        <f>IF($AG$24=$CE$25,$CF$25,IF($AG$24=$CE$26,$CF$26,IF($AG$24=$CE$27,$CF$27,IF($AG$24=$CE$28,$CF$28,""))))</f>
        <v>19h à 7h</v>
      </c>
      <c r="CN366" s="167" t="str">
        <f>IF($AG$25=$CE$25,$CF$25,IF($AG$25=$CE$26,$CF$26,IF($AG$25=$CE$27,$CF$27,IF($AG$25=$CE$28,$CF$28,""))))</f>
        <v>19h à 7h</v>
      </c>
      <c r="CO366" s="167" t="str">
        <f>IF($AG$27=$CE$25,$CF$25,IF($AG$27=$CE$26,$CF$26,IF($AG$27=$CE$27,$CF$27,IF($AG$27=$CE$28,$CF$28,""))))</f>
        <v>OFF</v>
      </c>
      <c r="CP366" s="167" t="str">
        <f>IF($AG$28=$CE$25,$CF$25,IF($AG$28=$CE$26,$CF$26,IF($AG$28=$CE$27,$CF$27,IF($AG$28=$CE$28,$CF$28,""))))</f>
        <v>OFF</v>
      </c>
      <c r="CQ366" s="167" t="str">
        <f>IF($AG$30=$CE$25,$CF$25,IF($AG$30=$CE$26,$CF$26,IF($AG$30=$CE$27,$CF$27,IF($AG$30=$CE$28,$CF$28,""))))</f>
        <v>7h à 19h</v>
      </c>
      <c r="CR366" s="167" t="str">
        <f>IF($AG$31=$CE$25,$CF$25,IF($AG$31=$CE$26,$CF$26,IF($AG$31=$CE$27,$CF$27,IF($AG$31=$CE$28,$CF$28,""))))</f>
        <v>7h à 19h</v>
      </c>
    </row>
    <row r="367" spans="67:96" ht="13.5" x14ac:dyDescent="0.15">
      <c r="BO367" s="312">
        <f>$BO$20+1</f>
        <v>43969</v>
      </c>
      <c r="BP367" s="318" t="str">
        <f t="shared" si="121"/>
        <v>7h à 19h</v>
      </c>
      <c r="BQ367" s="313">
        <f t="shared" si="127"/>
        <v>44000</v>
      </c>
      <c r="BR367" s="318" t="str">
        <f t="shared" si="122"/>
        <v>OFF</v>
      </c>
      <c r="BS367" s="313">
        <f t="shared" si="128"/>
        <v>44030</v>
      </c>
      <c r="BT367" s="318" t="str">
        <f t="shared" si="123"/>
        <v>OFF</v>
      </c>
      <c r="BU367" s="314">
        <f t="shared" si="129"/>
        <v>44061</v>
      </c>
      <c r="BV367" s="318" t="str">
        <f t="shared" si="124"/>
        <v>OFF</v>
      </c>
      <c r="BW367" s="313">
        <f t="shared" si="130"/>
        <v>44092</v>
      </c>
      <c r="BX367" s="318" t="str">
        <f t="shared" si="125"/>
        <v>19h à 7h</v>
      </c>
      <c r="BY367" s="313">
        <f t="shared" si="131"/>
        <v>44122</v>
      </c>
      <c r="BZ367" s="318" t="str">
        <f t="shared" si="126"/>
        <v>19h à 7h</v>
      </c>
      <c r="CI367" s="176">
        <f t="shared" si="119"/>
        <v>44269</v>
      </c>
      <c r="CJ367" s="177">
        <f t="shared" si="120"/>
        <v>44269</v>
      </c>
      <c r="CK367" s="167" t="str">
        <f>IF($AH$21=$CE$25,$CF$25,IF($AH$21=$CE$26,$CF$26,IF($AH$21=$CE$27,$CF$27,IF($AH$21=$CE$28,$CF$28,""))))</f>
        <v>OFF</v>
      </c>
      <c r="CL367" s="167" t="str">
        <f>IF($AH$22=$CE$25,$CF$25,IF($AH$22=$CE$26,$CF$26,IF($AH$22=$CE$27,$CF$27,IF($AH$22=$CE$28,$CF$28,""))))</f>
        <v>OFF</v>
      </c>
      <c r="CM367" s="167" t="str">
        <f>IF($AH$24=$CE$25,$CF$25,IF($AH$24=$CE$26,$CF$26,IF($AH$24=$CE$27,$CF$27,IF($AH$24=$CE$28,$CF$28,""))))</f>
        <v>19h à 7h</v>
      </c>
      <c r="CN367" s="167" t="str">
        <f>IF($AH$25=$CE$25,$CF$25,IF($AH$25=$CE$26,$CF$26,IF($AH$25=$CE$27,$CF$27,IF($AH$25=$CE$28,$CF$28,""))))</f>
        <v>19h à 7h</v>
      </c>
      <c r="CO367" s="167" t="str">
        <f>IF($AH$27=$CE$25,$CF$25,IF($AH$27=$CE$26,$CF$26,IF($AH$27=$CE$27,$CF$27,IF($AH$27=$CE$28,$CF$28,""))))</f>
        <v>OFF</v>
      </c>
      <c r="CP367" s="167" t="str">
        <f>IF($AH$28=$CE$25,$CF$25,IF($AH$28=$CE$26,$CF$26,IF($AH$28=$CE$27,$CF$27,IF($AH$28=$CE$28,$CF$28,""))))</f>
        <v>OFF</v>
      </c>
      <c r="CQ367" s="167" t="str">
        <f>IF($AH$30=$CE$25,$CF$25,IF($AH$30=$CE$26,$CF$26,IF($AH$30=$CE$27,$CF$27,IF($AH$30=$CE$28,$CF$28,""))))</f>
        <v>7h à 19h</v>
      </c>
      <c r="CR367" s="167" t="str">
        <f>IF($AH$31=$CE$25,$CF$25,IF($AH$31=$CE$26,$CF$26,IF($AH$31=$CE$27,$CF$27,IF($AH$31=$CE$28,$CF$28,""))))</f>
        <v>7h à 19h</v>
      </c>
    </row>
    <row r="368" spans="67:96" ht="13.5" x14ac:dyDescent="0.15">
      <c r="BO368" s="312">
        <f>$BO$21+1</f>
        <v>43970</v>
      </c>
      <c r="BP368" s="318" t="str">
        <f t="shared" si="121"/>
        <v>7h à 19h</v>
      </c>
      <c r="BQ368" s="313">
        <f t="shared" si="127"/>
        <v>44001</v>
      </c>
      <c r="BR368" s="318" t="str">
        <f t="shared" si="122"/>
        <v>OFF</v>
      </c>
      <c r="BS368" s="313">
        <f t="shared" si="128"/>
        <v>44031</v>
      </c>
      <c r="BT368" s="318" t="str">
        <f t="shared" si="123"/>
        <v>OFF</v>
      </c>
      <c r="BU368" s="314">
        <f t="shared" si="129"/>
        <v>44062</v>
      </c>
      <c r="BV368" s="318" t="str">
        <f t="shared" si="124"/>
        <v>OFF</v>
      </c>
      <c r="BW368" s="313">
        <f t="shared" si="130"/>
        <v>44093</v>
      </c>
      <c r="BX368" s="318" t="str">
        <f t="shared" si="125"/>
        <v>19h à 7h</v>
      </c>
      <c r="BY368" s="313">
        <f t="shared" si="131"/>
        <v>44123</v>
      </c>
      <c r="BZ368" s="318" t="str">
        <f t="shared" si="126"/>
        <v>19h à 7h</v>
      </c>
      <c r="CI368" s="176">
        <f t="shared" si="119"/>
        <v>44270</v>
      </c>
      <c r="CJ368" s="177">
        <f t="shared" si="120"/>
        <v>44270</v>
      </c>
      <c r="CK368" s="167" t="str">
        <f>IF($AI$21=$CE$25,$CF$25,IF($AI$21=$CE$26,$CF$26,IF($AI$21=$CE$27,$CF$27,IF($AI$21=$CE$28,$CF$28,""))))</f>
        <v>OFF</v>
      </c>
      <c r="CL368" s="167" t="str">
        <f>IF($AI$22=$CE$25,$CF$25,IF($AI$22=$CE$26,$CF$26,IF($AI$22=$CE$27,$CF$27,IF($AI$22=$CE$28,$CF$28,""))))</f>
        <v>OFF</v>
      </c>
      <c r="CM368" s="167" t="str">
        <f>IF($AI$24=$CE$25,$CF$25,IF($AI$24=$CE$26,$CF$26,IF($AI$24=$CE$27,$CF$27,IF($AI$24=$CE$28,$CF$28,""))))</f>
        <v>19h à 7h</v>
      </c>
      <c r="CN368" s="167" t="str">
        <f>IF($AI$25=$CE$25,$CF$25,IF($AI$25=$CE$26,$CF$26,IF($AI$25=$CE$27,$CF$27,IF($AI$25=$CE$28,$CF$28,""))))</f>
        <v>19h à 7h</v>
      </c>
      <c r="CO368" s="167" t="str">
        <f>IF($AI$27=$CE$25,$CF$25,IF($AI$27=$CE$26,$CF$26,IF($AI$27=$CE$27,$CF$27,IF($AI$27=$CE$28,$CF$28,""))))</f>
        <v>OFF</v>
      </c>
      <c r="CP368" s="167" t="str">
        <f>IF($AI$28=$CE$25,$CF$25,IF($AI$28=$CE$26,$CF$26,IF($AI$28=$CE$27,$CF$27,IF($AI$28=$CE$28,$CF$28,""))))</f>
        <v>OFF</v>
      </c>
      <c r="CQ368" s="167" t="str">
        <f>IF($AI$30=$CE$25,$CF$25,IF($AI$30=$CE$26,$CF$26,IF($AI$30=$CE$27,$CF$27,IF($AI$30=$CE$28,$CF$28,""))))</f>
        <v>7h à 19h</v>
      </c>
      <c r="CR368" s="167" t="str">
        <f>IF($AI$31=$CE$25,$CF$25,IF($AI$31=$CE$26,$CF$26,IF($AI$31=$CE$27,$CF$27,IF($AI$31=$CE$28,$CF$28,""))))</f>
        <v>7h à 19h</v>
      </c>
    </row>
    <row r="369" spans="67:96" ht="13.5" x14ac:dyDescent="0.15">
      <c r="BO369" s="312">
        <f>$BO$22+1</f>
        <v>43971</v>
      </c>
      <c r="BP369" s="318" t="str">
        <f t="shared" si="121"/>
        <v>7h à 19h</v>
      </c>
      <c r="BQ369" s="313">
        <f t="shared" si="127"/>
        <v>44002</v>
      </c>
      <c r="BR369" s="318" t="str">
        <f t="shared" si="122"/>
        <v>OFF</v>
      </c>
      <c r="BS369" s="313">
        <f t="shared" si="128"/>
        <v>44032</v>
      </c>
      <c r="BT369" s="318" t="str">
        <f t="shared" si="123"/>
        <v>OFF</v>
      </c>
      <c r="BU369" s="314">
        <f t="shared" si="129"/>
        <v>44063</v>
      </c>
      <c r="BV369" s="318" t="str">
        <f t="shared" si="124"/>
        <v>19h à 7h</v>
      </c>
      <c r="BW369" s="313">
        <f t="shared" si="130"/>
        <v>44094</v>
      </c>
      <c r="BX369" s="318" t="str">
        <f t="shared" si="125"/>
        <v>19h à 7h</v>
      </c>
      <c r="BY369" s="313">
        <f t="shared" si="131"/>
        <v>44124</v>
      </c>
      <c r="BZ369" s="318" t="str">
        <f t="shared" si="126"/>
        <v>19h à 7h</v>
      </c>
      <c r="CI369" s="176">
        <f t="shared" si="119"/>
        <v>44271</v>
      </c>
      <c r="CJ369" s="177">
        <f t="shared" si="120"/>
        <v>44271</v>
      </c>
      <c r="CK369" s="167" t="str">
        <f>IF($AJ$21=$CE$25,$CF$25,IF($AJ$21=$CE$26,$CF$26,IF($AJ$21=$CE$27,$CF$27,IF($AJ$21=$CE$28,$CF$28,""))))</f>
        <v>OFF</v>
      </c>
      <c r="CL369" s="167" t="str">
        <f>IF($AJ$22=$CE$25,$CF$25,IF($AJ$22=$CE$26,$CF$26,IF($AJ$22=$CE$27,$CF$27,IF($AJ$22=$CE$28,$CF$28,""))))</f>
        <v>OFF</v>
      </c>
      <c r="CM369" s="167" t="str">
        <f>IF($AJ$24=$CE$25,$CF$25,IF($AJ$24=$CE$26,$CF$26,IF($AJ$24=$CE$27,$CF$27,IF($AJ$24=$CE$28,$CF$28,""))))</f>
        <v>19h à 7h</v>
      </c>
      <c r="CN369" s="167" t="str">
        <f>IF($AJ$25=$CE$25,$CF$25,IF($AJ$25=$CE$26,$CF$26,IF($AJ$25=$CE$27,$CF$27,IF($AJ$25=$CE$28,$CF$28,""))))</f>
        <v>19h à 7h</v>
      </c>
      <c r="CO369" s="167" t="str">
        <f>IF($AJ$27=$CE$25,$CF$25,IF($AJ$27=$CE$26,$CF$26,IF($AJ$27=$CE$27,$CF$27,IF($AJ$27=$CE$28,$CF$28,""))))</f>
        <v>OFF</v>
      </c>
      <c r="CP369" s="167" t="str">
        <f>IF($AJ$28=$CE$25,$CF$25,IF($AJ$28=$CE$26,$CF$26,IF($AJ$28=$CE$27,$CF$27,IF($AJ$28=$CE$28,$CF$28,""))))</f>
        <v>OFF</v>
      </c>
      <c r="CQ369" s="167" t="str">
        <f>IF($AJ$30=$CE$25,$CF$25,IF($AJ$30=$CE$26,$CF$26,IF($AJ$30=$CE$27,$CF$27,IF($AJ$30=$CE$28,$CF$28,""))))</f>
        <v>7h à 15h</v>
      </c>
      <c r="CR369" s="167" t="str">
        <f>IF($AJ$31=$CE$25,$CF$25,IF($AJ$31=$CE$26,$CF$26,IF($AJ$31=$CE$27,$CF$27,IF($AJ$31=$CE$28,$CF$28,""))))</f>
        <v>7h à 19h</v>
      </c>
    </row>
    <row r="370" spans="67:96" ht="13.5" x14ac:dyDescent="0.15">
      <c r="BO370" s="312">
        <f>$BO$23+1</f>
        <v>43972</v>
      </c>
      <c r="BP370" s="318" t="str">
        <f t="shared" si="121"/>
        <v>OFF</v>
      </c>
      <c r="BQ370" s="313">
        <f t="shared" si="127"/>
        <v>44003</v>
      </c>
      <c r="BR370" s="318" t="str">
        <f t="shared" si="122"/>
        <v>OFF</v>
      </c>
      <c r="BS370" s="313">
        <f t="shared" si="128"/>
        <v>44033</v>
      </c>
      <c r="BT370" s="318" t="str">
        <f t="shared" si="123"/>
        <v>OFF</v>
      </c>
      <c r="BU370" s="314">
        <f t="shared" si="129"/>
        <v>44064</v>
      </c>
      <c r="BV370" s="318" t="str">
        <f t="shared" si="124"/>
        <v>19h à 7h</v>
      </c>
      <c r="BW370" s="313">
        <f t="shared" si="130"/>
        <v>44095</v>
      </c>
      <c r="BX370" s="318" t="str">
        <f t="shared" si="125"/>
        <v>19h à 7h</v>
      </c>
      <c r="BY370" s="313">
        <f t="shared" si="131"/>
        <v>44125</v>
      </c>
      <c r="BZ370" s="318" t="str">
        <f t="shared" si="126"/>
        <v>19h à 7h</v>
      </c>
      <c r="CI370" s="176">
        <f t="shared" si="119"/>
        <v>44272</v>
      </c>
      <c r="CJ370" s="177">
        <f t="shared" si="120"/>
        <v>44272</v>
      </c>
      <c r="CK370" s="167" t="str">
        <f>IF($AK$21=$CE$25,$CF$25,IF($AK$21=$CE$26,$CF$26,IF($AK$21=$CE$27,$CF$27,IF($AK$21=$CE$28,$CF$28,""))))</f>
        <v>OFF</v>
      </c>
      <c r="CL370" s="167" t="str">
        <f>IF($AK$22=$CE$25,$CF$25,IF($AK$22=$CE$26,$CF$26,IF($AK$22=$CE$27,$CF$27,IF($AK$22=$CE$28,$CF$28,""))))</f>
        <v>OFF</v>
      </c>
      <c r="CM370" s="167" t="str">
        <f>IF($AK$24=$CE$25,$CF$25,IF($AK$24=$CE$26,$CF$26,IF($AK$24=$CE$27,$CF$27,IF($AK$24=$CE$28,$CF$28,""))))</f>
        <v>19h à 7h</v>
      </c>
      <c r="CN370" s="167" t="str">
        <f>IF($AK$25=$CE$25,$CF$25,IF($AK$25=$CE$26,$CF$26,IF($AK$25=$CE$27,$CF$27,IF($AK$25=$CE$28,$CF$28,""))))</f>
        <v>19h à 7h</v>
      </c>
      <c r="CO370" s="167" t="str">
        <f>IF($AK$27=$CE$25,$CF$25,IF($AK$27=$CE$26,$CF$26,IF($AK$27=$CE$27,$CF$27,IF($AK$27=$CE$28,$CF$28,""))))</f>
        <v>OFF</v>
      </c>
      <c r="CP370" s="167" t="str">
        <f>IF($AK$28=$CE$25,$CF$25,IF($AK$28=$CE$26,$CF$26,IF($AK$28=$CE$27,$CF$27,IF($AK$28=$CE$28,$CF$28,""))))</f>
        <v>OFF</v>
      </c>
      <c r="CQ370" s="167" t="str">
        <f>IF($AK$30=$CE$25,$CF$25,IF($AK$30=$CE$26,$CF$26,IF($AK$30=$CE$27,$CF$27,IF($AK$30=$CE$28,$CF$28,""))))</f>
        <v>OFF</v>
      </c>
      <c r="CR370" s="167" t="str">
        <f>IF($AK$31=$CE$25,$CF$25,IF($AK$31=$CE$26,$CF$26,IF($AK$31=$CE$27,$CF$27,IF($AK$31=$CE$28,$CF$28,""))))</f>
        <v>7h à 19h</v>
      </c>
    </row>
    <row r="371" spans="67:96" ht="13.5" x14ac:dyDescent="0.15">
      <c r="BO371" s="312">
        <f>$BO$24+1</f>
        <v>43973</v>
      </c>
      <c r="BP371" s="318" t="str">
        <f t="shared" si="121"/>
        <v>OFF</v>
      </c>
      <c r="BQ371" s="313">
        <f t="shared" si="127"/>
        <v>44004</v>
      </c>
      <c r="BR371" s="318" t="str">
        <f t="shared" si="122"/>
        <v>OFF</v>
      </c>
      <c r="BS371" s="313">
        <f t="shared" si="128"/>
        <v>44034</v>
      </c>
      <c r="BT371" s="318" t="str">
        <f t="shared" si="123"/>
        <v>OFF</v>
      </c>
      <c r="BU371" s="314">
        <f t="shared" si="129"/>
        <v>44065</v>
      </c>
      <c r="BV371" s="318" t="str">
        <f t="shared" si="124"/>
        <v>19h à 7h</v>
      </c>
      <c r="BW371" s="313">
        <f t="shared" si="130"/>
        <v>44096</v>
      </c>
      <c r="BX371" s="318" t="str">
        <f t="shared" si="125"/>
        <v>19h à 7h</v>
      </c>
      <c r="BY371" s="313">
        <f t="shared" si="131"/>
        <v>44126</v>
      </c>
      <c r="BZ371" s="318" t="str">
        <f t="shared" si="126"/>
        <v>OFF</v>
      </c>
      <c r="CI371" s="176">
        <f t="shared" si="119"/>
        <v>44273</v>
      </c>
      <c r="CJ371" s="177">
        <f t="shared" si="120"/>
        <v>44273</v>
      </c>
      <c r="CK371" s="167" t="str">
        <f>IF($AL$21=$CE$25,$CF$25,IF($AL$21=$CE$26,$CF$26,IF($AL$21=$CE$27,$CF$27,IF($AL$21=$CE$28,$CF$28,""))))</f>
        <v>19h à 7h</v>
      </c>
      <c r="CL371" s="167" t="str">
        <f>IF($AL$22=$CE$25,$CF$25,IF($AL$22=$CE$26,$CF$26,IF($AL$22=$CE$27,$CF$27,IF($AL$22=$CE$28,$CF$28,""))))</f>
        <v>19h à 7h</v>
      </c>
      <c r="CM371" s="167" t="str">
        <f>IF($AL$24=$CE$25,$CF$25,IF($AL$24=$CE$26,$CF$26,IF($AL$24=$CE$27,$CF$27,IF($AL$24=$CE$28,$CF$28,""))))</f>
        <v>OFF</v>
      </c>
      <c r="CN371" s="167" t="str">
        <f>IF($AL$25=$CE$25,$CF$25,IF($AL$25=$CE$26,$CF$26,IF($AL$25=$CE$27,$CF$27,IF($AL$25=$CE$28,$CF$28,""))))</f>
        <v>OFF</v>
      </c>
      <c r="CO371" s="167" t="str">
        <f>IF($AL$27=$CE$25,$CF$25,IF($AL$27=$CE$26,$CF$26,IF($AL$27=$CE$27,$CF$27,IF($AL$27=$CE$28,$CF$28,""))))</f>
        <v>7h à 19h</v>
      </c>
      <c r="CP371" s="167" t="str">
        <f>IF($AL$28=$CE$25,$CF$25,IF($AL$28=$CE$26,$CF$26,IF($AL$28=$CE$27,$CF$27,IF($AL$28=$CE$28,$CF$28,""))))</f>
        <v>7h à 19h</v>
      </c>
      <c r="CQ371" s="167" t="str">
        <f>IF($AL$30=$CE$25,$CF$25,IF($AL$30=$CE$26,$CF$26,IF($AL$30=$CE$27,$CF$27,IF($AL$30=$CE$28,$CF$28,""))))</f>
        <v>OFF</v>
      </c>
      <c r="CR371" s="167" t="str">
        <f>IF($AL$31=$CE$25,$CF$25,IF($AL$31=$CE$26,$CF$26,IF($AL$31=$CE$27,$CF$27,IF($AL$31=$CE$28,$CF$28,""))))</f>
        <v>OFF</v>
      </c>
    </row>
    <row r="372" spans="67:96" ht="13.5" x14ac:dyDescent="0.15">
      <c r="BO372" s="312">
        <f>$BO$25+1</f>
        <v>43974</v>
      </c>
      <c r="BP372" s="318" t="str">
        <f t="shared" si="121"/>
        <v>OFF</v>
      </c>
      <c r="BQ372" s="313">
        <f t="shared" si="127"/>
        <v>44005</v>
      </c>
      <c r="BR372" s="318" t="str">
        <f t="shared" si="122"/>
        <v>OFF</v>
      </c>
      <c r="BS372" s="313">
        <f t="shared" si="128"/>
        <v>44035</v>
      </c>
      <c r="BT372" s="318" t="str">
        <f t="shared" si="123"/>
        <v>19h à 7h</v>
      </c>
      <c r="BU372" s="314">
        <f t="shared" si="129"/>
        <v>44066</v>
      </c>
      <c r="BV372" s="318" t="str">
        <f t="shared" si="124"/>
        <v>19h à 7h</v>
      </c>
      <c r="BW372" s="313">
        <f t="shared" si="130"/>
        <v>44097</v>
      </c>
      <c r="BX372" s="318" t="str">
        <f t="shared" si="125"/>
        <v>19h à 7h</v>
      </c>
      <c r="BY372" s="313">
        <f t="shared" si="131"/>
        <v>44127</v>
      </c>
      <c r="BZ372" s="318" t="str">
        <f t="shared" si="126"/>
        <v>OFF</v>
      </c>
      <c r="CI372" s="176">
        <f t="shared" si="119"/>
        <v>44274</v>
      </c>
      <c r="CJ372" s="177">
        <f t="shared" si="120"/>
        <v>44274</v>
      </c>
      <c r="CK372" s="167" t="str">
        <f>IF($AM$21=$CE$25,$CF$25,IF($AM$21=$CE$26,$CF$26,IF($AM$21=$CE$27,$CF$27,IF($AM$21=$CE$28,$CF$28,""))))</f>
        <v>19h à 7h</v>
      </c>
      <c r="CL372" s="167" t="str">
        <f>IF($AM$22=$CE$25,$CF$25,IF($AM$22=$CE$26,$CF$26,IF($AM$22=$CE$27,$CF$27,IF($AM$22=$CE$28,$CF$28,""))))</f>
        <v>19h à 7h</v>
      </c>
      <c r="CM372" s="167" t="str">
        <f>IF($AM$24=$CE$25,$CF$25,IF($AM$24=$CE$26,$CF$26,IF($AM$24=$CE$27,$CF$27,IF($AM$24=$CE$28,$CF$28,""))))</f>
        <v>OFF</v>
      </c>
      <c r="CN372" s="167" t="str">
        <f>IF($AM$25=$CE$25,$CF$25,IF($AM$25=$CE$26,$CF$26,IF($AM$25=$CE$27,$CF$27,IF($AM$25=$CE$28,$CF$28,""))))</f>
        <v>OFF</v>
      </c>
      <c r="CO372" s="167" t="str">
        <f>IF($AM$27=$CE$25,$CF$25,IF($AM$27=$CE$26,$CF$26,IF($AM$27=$CE$27,$CF$27,IF($AM$27=$CE$28,$CF$28,""))))</f>
        <v>7h à 19h</v>
      </c>
      <c r="CP372" s="167" t="str">
        <f>IF($AM$28=$CE$25,$CF$25,IF($AM$28=$CE$26,$CF$26,IF($AM$28=$CE$27,$CF$27,IF($AM$28=$CE$28,$CF$28,""))))</f>
        <v>7h à 19h</v>
      </c>
      <c r="CQ372" s="167" t="str">
        <f>IF($AM$30=$CE$25,$CF$25,IF($AM$30=$CE$26,$CF$26,IF($AM$30=$CE$27,$CF$27,IF($AM$30=$CE$28,$CF$28,""))))</f>
        <v>OFF</v>
      </c>
      <c r="CR372" s="167" t="str">
        <f>IF($AM$31=$CE$25,$CF$25,IF($AM$31=$CE$26,$CF$26,IF($AM$31=$CE$27,$CF$27,IF($AM$31=$CE$28,$CF$28,""))))</f>
        <v>OFF</v>
      </c>
    </row>
    <row r="373" spans="67:96" ht="13.5" x14ac:dyDescent="0.15">
      <c r="BO373" s="312">
        <f>$BO$26+1</f>
        <v>43975</v>
      </c>
      <c r="BP373" s="318" t="str">
        <f t="shared" si="121"/>
        <v>OFF</v>
      </c>
      <c r="BQ373" s="313">
        <f t="shared" si="127"/>
        <v>44006</v>
      </c>
      <c r="BR373" s="318" t="str">
        <f t="shared" si="122"/>
        <v>OFF</v>
      </c>
      <c r="BS373" s="313">
        <f t="shared" si="128"/>
        <v>44036</v>
      </c>
      <c r="BT373" s="318" t="str">
        <f t="shared" si="123"/>
        <v>19h à 7h</v>
      </c>
      <c r="BU373" s="314">
        <f t="shared" si="129"/>
        <v>44067</v>
      </c>
      <c r="BV373" s="318" t="str">
        <f t="shared" si="124"/>
        <v>19h à 7h</v>
      </c>
      <c r="BW373" s="313">
        <f t="shared" si="130"/>
        <v>44098</v>
      </c>
      <c r="BX373" s="318" t="str">
        <f t="shared" si="125"/>
        <v>OFF</v>
      </c>
      <c r="BY373" s="313">
        <f t="shared" si="131"/>
        <v>44128</v>
      </c>
      <c r="BZ373" s="318" t="str">
        <f t="shared" si="126"/>
        <v>OFF</v>
      </c>
      <c r="CI373" s="176">
        <f t="shared" si="119"/>
        <v>44275</v>
      </c>
      <c r="CJ373" s="177">
        <f t="shared" si="120"/>
        <v>44275</v>
      </c>
      <c r="CK373" s="167" t="str">
        <f>IF($AN$21=$CE$25,$CF$25,IF($AN$21=$CE$26,$CF$26,IF($AN$21=$CE$27,$CF$27,IF($AN$21=$CE$28,$CF$28,""))))</f>
        <v>19h à 7h</v>
      </c>
      <c r="CL373" s="167" t="str">
        <f>IF($AN$22=$CE$25,$CF$25,IF($AN$22=$CE$26,$CF$26,IF($AN$22=$CE$27,$CF$27,IF($AN$22=$CE$28,$CF$28,""))))</f>
        <v>19h à 7h</v>
      </c>
      <c r="CM373" s="167" t="str">
        <f>IF($AN$24=$CE$25,$CF$25,IF($AN$24=$CE$26,$CF$26,IF($AN$24=$CE$27,$CF$27,IF($AN$24=$CE$28,$CF$28,""))))</f>
        <v>OFF</v>
      </c>
      <c r="CN373" s="167" t="str">
        <f>IF($AN$25=$CE$25,$CF$25,IF($AN$25=$CE$26,$CF$26,IF($AN$25=$CE$27,$CF$27,IF($AN$25=$CE$28,$CF$28,""))))</f>
        <v>OFF</v>
      </c>
      <c r="CO373" s="167" t="str">
        <f>IF($AN$27=$CE$25,$CF$25,IF($AN$27=$CE$26,$CF$26,IF($AN$27=$CE$27,$CF$27,IF($AN$27=$CE$28,$CF$28,""))))</f>
        <v>7h à 19h</v>
      </c>
      <c r="CP373" s="167" t="str">
        <f>IF($AN$28=$CE$25,$CF$25,IF($AN$28=$CE$26,$CF$26,IF($AN$28=$CE$27,$CF$27,IF($AN$28=$CE$28,$CF$28,""))))</f>
        <v>7h à 19h</v>
      </c>
      <c r="CQ373" s="167" t="str">
        <f>IF($AN$30=$CE$25,$CF$25,IF($AN$30=$CE$26,$CF$26,IF($AN$30=$CE$27,$CF$27,IF($AN$30=$CE$28,$CF$28,""))))</f>
        <v>OFF</v>
      </c>
      <c r="CR373" s="167" t="str">
        <f>IF($AN$31=$CE$25,$CF$25,IF($AN$31=$CE$26,$CF$26,IF($AN$31=$CE$27,$CF$27,IF($AN$31=$CE$28,$CF$28,""))))</f>
        <v>OFF</v>
      </c>
    </row>
    <row r="374" spans="67:96" ht="13.5" x14ac:dyDescent="0.15">
      <c r="BO374" s="312">
        <f>$BO$27+1</f>
        <v>43976</v>
      </c>
      <c r="BP374" s="318" t="str">
        <f t="shared" si="121"/>
        <v>OFF</v>
      </c>
      <c r="BQ374" s="313">
        <f t="shared" si="127"/>
        <v>44007</v>
      </c>
      <c r="BR374" s="318" t="str">
        <f t="shared" si="122"/>
        <v>19h à 7h</v>
      </c>
      <c r="BS374" s="313">
        <f t="shared" si="128"/>
        <v>44037</v>
      </c>
      <c r="BT374" s="318" t="str">
        <f t="shared" si="123"/>
        <v>19h à 7h</v>
      </c>
      <c r="BU374" s="314">
        <f t="shared" si="129"/>
        <v>44068</v>
      </c>
      <c r="BV374" s="318" t="str">
        <f t="shared" si="124"/>
        <v>19h à 7h</v>
      </c>
      <c r="BW374" s="313">
        <f t="shared" si="130"/>
        <v>44099</v>
      </c>
      <c r="BX374" s="318" t="str">
        <f t="shared" si="125"/>
        <v>OFF</v>
      </c>
      <c r="BY374" s="313">
        <f t="shared" si="131"/>
        <v>44129</v>
      </c>
      <c r="BZ374" s="318" t="str">
        <f t="shared" si="126"/>
        <v>OFF</v>
      </c>
      <c r="CI374" s="176">
        <f t="shared" si="119"/>
        <v>44276</v>
      </c>
      <c r="CJ374" s="177">
        <f t="shared" si="120"/>
        <v>44276</v>
      </c>
      <c r="CK374" s="167" t="str">
        <f>IF($AO$21=$CE$25,$CF$25,IF($AO$21=$CE$26,$CF$26,IF($AO$21=$CE$27,$CF$27,IF($AO$21=$CE$28,$CF$28,""))))</f>
        <v>19h à 7h</v>
      </c>
      <c r="CL374" s="167" t="str">
        <f>IF($AO$22=$CE$25,$CF$25,IF($AO$22=$CE$26,$CF$26,IF($AO$22=$CE$27,$CF$27,IF($AO$22=$CE$28,$CF$28,""))))</f>
        <v>19h à 7h</v>
      </c>
      <c r="CM374" s="167" t="str">
        <f>IF($AO$24=$CE$25,$CF$25,IF($AO$24=$CE$26,$CF$26,IF($AO$24=$CE$27,$CF$27,IF($AO$24=$CE$28,$CF$28,""))))</f>
        <v>OFF</v>
      </c>
      <c r="CN374" s="167" t="str">
        <f>IF($AO$25=$CE$25,$CF$25,IF($AO$25=$CE$26,$CF$26,IF($AO$25=$CE$27,$CF$27,IF($AO$25=$CE$28,$CF$28,""))))</f>
        <v>OFF</v>
      </c>
      <c r="CO374" s="167" t="str">
        <f>IF($AO$27=$CE$25,$CF$25,IF($AO$27=$CE$26,$CF$26,IF($AO$27=$CE$27,$CF$27,IF($AO$27=$CE$28,$CF$28,""))))</f>
        <v>7h à 19h</v>
      </c>
      <c r="CP374" s="167" t="str">
        <f>IF($AO$28=$CE$25,$CF$25,IF($AO$28=$CE$26,$CF$26,IF($AO$28=$CE$27,$CF$27,IF($AO$28=$CE$28,$CF$28,""))))</f>
        <v>7h à 19h</v>
      </c>
      <c r="CQ374" s="167" t="str">
        <f>IF($AO$30=$CE$25,$CF$25,IF($AO$30=$CE$26,$CF$26,IF($AO$30=$CE$27,$CF$27,IF($AO$30=$CE$28,$CF$28,""))))</f>
        <v>OFF</v>
      </c>
      <c r="CR374" s="167" t="str">
        <f>IF($AO$31=$CE$25,$CF$25,IF($AO$31=$CE$26,$CF$26,IF($AO$31=$CE$27,$CF$27,IF($AO$31=$CE$28,$CF$28,""))))</f>
        <v>OFF</v>
      </c>
    </row>
    <row r="375" spans="67:96" ht="13.5" x14ac:dyDescent="0.15">
      <c r="BO375" s="312">
        <f>$BO$28+1</f>
        <v>43977</v>
      </c>
      <c r="BP375" s="318" t="str">
        <f t="shared" si="121"/>
        <v>OFF</v>
      </c>
      <c r="BQ375" s="313">
        <f t="shared" si="127"/>
        <v>44008</v>
      </c>
      <c r="BR375" s="318" t="str">
        <f t="shared" si="122"/>
        <v>19h à 7h</v>
      </c>
      <c r="BS375" s="313">
        <f t="shared" si="128"/>
        <v>44038</v>
      </c>
      <c r="BT375" s="318" t="str">
        <f t="shared" si="123"/>
        <v>19h à 7h</v>
      </c>
      <c r="BU375" s="314">
        <f t="shared" si="129"/>
        <v>44069</v>
      </c>
      <c r="BV375" s="318" t="str">
        <f t="shared" si="124"/>
        <v>19h à 7h</v>
      </c>
      <c r="BW375" s="313">
        <f t="shared" si="130"/>
        <v>44100</v>
      </c>
      <c r="BX375" s="318" t="str">
        <f t="shared" si="125"/>
        <v>OFF</v>
      </c>
      <c r="BY375" s="313">
        <f t="shared" si="131"/>
        <v>44130</v>
      </c>
      <c r="BZ375" s="318" t="str">
        <f t="shared" si="126"/>
        <v>OFF</v>
      </c>
      <c r="CI375" s="176">
        <f t="shared" si="119"/>
        <v>44277</v>
      </c>
      <c r="CJ375" s="177">
        <f t="shared" si="120"/>
        <v>44277</v>
      </c>
      <c r="CK375" s="167" t="str">
        <f>IF($AP$21=$CE$25,$CF$25,IF($AP$21=$CE$26,$CF$26,IF($AP$21=$CE$27,$CF$27,IF($AP$21=$CE$28,$CF$28,""))))</f>
        <v>19h à 7h</v>
      </c>
      <c r="CL375" s="167" t="str">
        <f>IF($AP$22=$CE$25,$CF$25,IF($AP$22=$CE$26,$CF$26,IF($AP$22=$CE$27,$CF$27,IF($AP$22=$CE$28,$CF$28,""))))</f>
        <v>19h à 7h</v>
      </c>
      <c r="CM375" s="167" t="str">
        <f>IF($AP$24=$CE$25,$CF$25,IF($AP$24=$CE$26,$CF$26,IF($AP$24=$CE$27,$CF$27,IF($AP$24=$CE$28,$CF$28,""))))</f>
        <v>OFF</v>
      </c>
      <c r="CN375" s="167" t="str">
        <f>IF($AP$25=$CE$25,$CF$25,IF($AP$25=$CE$26,$CF$26,IF($AP$25=$CE$27,$CF$27,IF($AP$25=$CE$28,$CF$28,""))))</f>
        <v>OFF</v>
      </c>
      <c r="CO375" s="167" t="str">
        <f>IF($AP$27=$CE$25,$CF$25,IF($AP$27=$CE$26,$CF$26,IF($AP$27=$CE$27,$CF$27,IF($AP$27=$CE$28,$CF$28,""))))</f>
        <v>7h à 19h</v>
      </c>
      <c r="CP375" s="167" t="str">
        <f>IF($AP$28=$CE$25,$CF$25,IF($AP$28=$CE$26,$CF$26,IF($AP$28=$CE$27,$CF$27,IF($AP$28=$CE$28,$CF$28,""))))</f>
        <v>7h à 19h</v>
      </c>
      <c r="CQ375" s="167" t="str">
        <f>IF($AP$30=$CE$25,$CF$25,IF($AP$30=$CE$26,$CF$26,IF($AP$30=$CE$27,$CF$27,IF($AP$30=$CE$28,$CF$28,""))))</f>
        <v>OFF</v>
      </c>
      <c r="CR375" s="167" t="str">
        <f>IF($AP$31=$CE$25,$CF$25,IF($AP$31=$CE$26,$CF$26,IF($AP$31=$CE$27,$CF$27,IF($AP$31=$CE$28,$CF$28,""))))</f>
        <v>OFF</v>
      </c>
    </row>
    <row r="376" spans="67:96" ht="13.5" x14ac:dyDescent="0.15">
      <c r="BO376" s="312">
        <f>$BO$29+1</f>
        <v>43978</v>
      </c>
      <c r="BP376" s="318" t="str">
        <f t="shared" si="121"/>
        <v>OFF</v>
      </c>
      <c r="BQ376" s="313">
        <f t="shared" si="127"/>
        <v>44009</v>
      </c>
      <c r="BR376" s="318" t="str">
        <f t="shared" si="122"/>
        <v>19h à 7h</v>
      </c>
      <c r="BS376" s="313">
        <f t="shared" si="128"/>
        <v>44039</v>
      </c>
      <c r="BT376" s="318" t="str">
        <f t="shared" si="123"/>
        <v>19h à 7h</v>
      </c>
      <c r="BU376" s="314">
        <f t="shared" si="129"/>
        <v>44070</v>
      </c>
      <c r="BV376" s="318" t="str">
        <f t="shared" si="124"/>
        <v>OFF</v>
      </c>
      <c r="BW376" s="313">
        <f t="shared" si="130"/>
        <v>44101</v>
      </c>
      <c r="BX376" s="318" t="str">
        <f t="shared" si="125"/>
        <v>OFF</v>
      </c>
      <c r="BY376" s="313">
        <f t="shared" si="131"/>
        <v>44131</v>
      </c>
      <c r="BZ376" s="318" t="str">
        <f t="shared" si="126"/>
        <v>OFF</v>
      </c>
      <c r="CI376" s="176">
        <f t="shared" si="119"/>
        <v>44278</v>
      </c>
      <c r="CJ376" s="177">
        <f t="shared" si="120"/>
        <v>44278</v>
      </c>
      <c r="CK376" s="167" t="str">
        <f>IF($AQ$21=$CE$25,$CF$25,IF($AQ$21=$CE$26,$CF$26,IF($AQ$21=$CE$27,$CF$27,IF($AQ$21=$CE$28,$CF$28,""))))</f>
        <v>19h à 7h</v>
      </c>
      <c r="CL376" s="167" t="str">
        <f>IF($AQ$22=$CE$25,$CF$25,IF($AQ$22=$CE$26,$CF$26,IF($AQ$22=$CE$27,$CF$27,IF($AQ$22=$CE$28,$CF$28,""))))</f>
        <v>19h à 7h</v>
      </c>
      <c r="CM376" s="167" t="str">
        <f>IF($AQ$24=$CE$25,$CF$25,IF($AQ$24=$CE$26,$CF$26,IF($AQ$24=$CE$27,$CF$27,IF($AQ$24=$CE$28,$CF$28,""))))</f>
        <v>OFF</v>
      </c>
      <c r="CN376" s="167" t="str">
        <f>IF($AQ$25=$CE$25,$CF$25,IF($AQ$25=$CE$26,$CF$26,IF($AQ$25=$CE$27,$CF$27,IF($AQ$25=$CE$28,$CF$28,""))))</f>
        <v>OFF</v>
      </c>
      <c r="CO376" s="167" t="str">
        <f>IF($AQ$27=$CE$25,$CF$25,IF($AQ$27=$CE$26,$CF$26,IF($AQ$27=$CE$27,$CF$27,IF($AQ$27=$CE$28,$CF$28,""))))</f>
        <v>7h à 15h</v>
      </c>
      <c r="CP376" s="167" t="str">
        <f>IF($AQ$28=$CE$25,$CF$25,IF($AQ$28=$CE$26,$CF$26,IF($AQ$28=$CE$27,$CF$27,IF($AQ$28=$CE$28,$CF$28,""))))</f>
        <v>7h à 19h</v>
      </c>
      <c r="CQ376" s="167" t="str">
        <f>IF($AQ$30=$CE$25,$CF$25,IF($AQ$30=$CE$26,$CF$26,IF($AQ$30=$CE$27,$CF$27,IF($AQ$30=$CE$28,$CF$28,""))))</f>
        <v>OFF</v>
      </c>
      <c r="CR376" s="167" t="str">
        <f>IF($AQ$31=$CE$25,$CF$25,IF($AQ$31=$CE$26,$CF$26,IF($AQ$31=$CE$27,$CF$27,IF($AQ$31=$CE$28,$CF$28,""))))</f>
        <v>OFF</v>
      </c>
    </row>
    <row r="377" spans="67:96" ht="13.5" x14ac:dyDescent="0.15">
      <c r="BO377" s="312">
        <f>$BO$30+1</f>
        <v>43979</v>
      </c>
      <c r="BP377" s="318" t="str">
        <f t="shared" si="121"/>
        <v>19h à 7h</v>
      </c>
      <c r="BQ377" s="313">
        <f t="shared" si="127"/>
        <v>44010</v>
      </c>
      <c r="BR377" s="318" t="str">
        <f t="shared" si="122"/>
        <v>19h à 7h</v>
      </c>
      <c r="BS377" s="313">
        <f t="shared" si="128"/>
        <v>44040</v>
      </c>
      <c r="BT377" s="318" t="str">
        <f t="shared" si="123"/>
        <v>19h à 7h</v>
      </c>
      <c r="BU377" s="314">
        <f t="shared" si="129"/>
        <v>44071</v>
      </c>
      <c r="BV377" s="318" t="str">
        <f t="shared" si="124"/>
        <v>OFF</v>
      </c>
      <c r="BW377" s="313">
        <f t="shared" si="130"/>
        <v>44102</v>
      </c>
      <c r="BX377" s="318" t="str">
        <f t="shared" si="125"/>
        <v>OFF</v>
      </c>
      <c r="BY377" s="313">
        <f t="shared" si="131"/>
        <v>44132</v>
      </c>
      <c r="BZ377" s="318" t="str">
        <f t="shared" si="126"/>
        <v>OFF</v>
      </c>
      <c r="CI377" s="176">
        <f t="shared" si="119"/>
        <v>44279</v>
      </c>
      <c r="CJ377" s="177">
        <f t="shared" si="120"/>
        <v>44279</v>
      </c>
      <c r="CK377" s="167" t="str">
        <f>IF($AR$21=$CE$25,$CF$25,IF($AR$21=$CE$26,$CF$26,IF($AR$21=$CE$27,$CF$27,IF($AR$21=$CE$28,$CF$28,""))))</f>
        <v>19h à 7h</v>
      </c>
      <c r="CL377" s="167" t="str">
        <f>IF($AR$22=$CE$25,$CF$25,IF($AR$22=$CE$26,$CF$26,IF($AR$22=$CE$27,$CF$27,IF($AR$22=$CE$28,$CF$28,""))))</f>
        <v>19h à 7h</v>
      </c>
      <c r="CM377" s="167" t="str">
        <f>IF($AR$24=$CE$25,$CF$25,IF($AR$24=$CE$26,$CF$26,IF($AR$24=$CE$27,$CF$27,IF($AR$24=$CE$28,$CF$28,""))))</f>
        <v>OFF</v>
      </c>
      <c r="CN377" s="167" t="str">
        <f>IF($AR$25=$CE$25,$CF$25,IF($AR$25=$CE$26,$CF$26,IF($AR$25=$CE$27,$CF$27,IF($AR$25=$CE$28,$CF$28,""))))</f>
        <v>OFF</v>
      </c>
      <c r="CO377" s="167" t="str">
        <f>IF($AR$27=$CE$25,$CF$25,IF($AR$27=$CE$26,$CF$26,IF($AR$27=$CE$27,$CF$27,IF($AR$27=$CE$28,$CF$28,""))))</f>
        <v>OFF</v>
      </c>
      <c r="CP377" s="167" t="str">
        <f>IF($AR$28=$CE$25,$CF$25,IF($AR$28=$CE$26,$CF$26,IF($AR$28=$CE$27,$CF$27,IF($AR$28=$CE$28,$CF$28,""))))</f>
        <v>7h à 19h</v>
      </c>
      <c r="CQ377" s="167" t="str">
        <f>IF($AR$30=$CE$25,$CF$25,IF($AR$30=$CE$26,$CF$26,IF($AR$30=$CE$27,$CF$27,IF($AR$30=$CE$28,$CF$28,""))))</f>
        <v>OFF</v>
      </c>
      <c r="CR377" s="167" t="str">
        <f>IF($AR$31=$CE$25,$CF$25,IF($AR$31=$CE$26,$CF$26,IF($AR$31=$CE$27,$CF$27,IF($AR$31=$CE$28,$CF$28,""))))</f>
        <v>OFF</v>
      </c>
    </row>
    <row r="378" spans="67:96" ht="13.5" x14ac:dyDescent="0.15">
      <c r="BO378" s="315">
        <f>IF(MONTH($BO$31)=MONTH($BO$31+1),$BO$31+1,"")</f>
        <v>43980</v>
      </c>
      <c r="BP378" s="318" t="str">
        <f t="shared" si="121"/>
        <v>19h à 7h</v>
      </c>
      <c r="BQ378" s="316">
        <f>IF(MONTH(BQ377)=MONTH(BQ377+1),BQ377+1,"")</f>
        <v>44011</v>
      </c>
      <c r="BR378" s="318" t="str">
        <f t="shared" si="122"/>
        <v>19h à 7h</v>
      </c>
      <c r="BS378" s="316">
        <f>IF(MONTH(BS377)=MONTH(BS377+1),BS377+1,"")</f>
        <v>44041</v>
      </c>
      <c r="BT378" s="318" t="str">
        <f t="shared" si="123"/>
        <v>19h à 7h</v>
      </c>
      <c r="BU378" s="316">
        <f>IF(MONTH(BU377)=MONTH(BU377+1),BU377+1,"")</f>
        <v>44072</v>
      </c>
      <c r="BV378" s="318" t="str">
        <f t="shared" si="124"/>
        <v>OFF</v>
      </c>
      <c r="BW378" s="316">
        <f>IF(MONTH(BW377)=MONTH(BW377+1),BW377+1,"")</f>
        <v>44103</v>
      </c>
      <c r="BX378" s="318" t="str">
        <f t="shared" si="125"/>
        <v>OFF</v>
      </c>
      <c r="BY378" s="316">
        <f>IF(MONTH(BY377)=MONTH(BY377+1),BY377+1,"")</f>
        <v>44133</v>
      </c>
      <c r="BZ378" s="318" t="str">
        <f t="shared" si="126"/>
        <v>7h à 19h</v>
      </c>
      <c r="CI378" s="176">
        <f t="shared" si="119"/>
        <v>44280</v>
      </c>
      <c r="CJ378" s="177">
        <f t="shared" si="120"/>
        <v>44280</v>
      </c>
      <c r="CK378" s="167" t="str">
        <f>IF($AS$21=$CE$25,$CF$25,IF($AS$21=$CE$26,$CF$26,IF($AS$21=$CE$27,$CF$27,IF($AS$21=$CE$28,$CF$28,""))))</f>
        <v>OFF</v>
      </c>
      <c r="CL378" s="167" t="str">
        <f>IF($AS$22=$CE$25,$CF$25,IF($AS$22=$CE$26,$CF$26,IF($AS$22=$CE$27,$CF$27,IF($AS$22=$CE$28,$CF$28,""))))</f>
        <v>OFF</v>
      </c>
      <c r="CM378" s="167" t="str">
        <f>IF($AS$24=$CE$25,$CF$25,IF($AS$24=$CE$26,$CF$26,IF($AS$24=$CE$27,$CF$27,IF($AS$24=$CE$28,$CF$28,""))))</f>
        <v>7h à 19h</v>
      </c>
      <c r="CN378" s="167" t="str">
        <f>IF($AS$25=$CE$25,$CF$25,IF($AS$25=$CE$26,$CF$26,IF($AS$25=$CE$27,$CF$27,IF($AS$25=$CE$28,$CF$28,""))))</f>
        <v>7h à 19h</v>
      </c>
      <c r="CO378" s="167" t="str">
        <f>IF($AS$27=$CE$25,$CF$25,IF($AS$27=$CE$26,$CF$26,IF($AS$27=$CE$27,$CF$27,IF($AS$27=$CE$28,$CF$28,""))))</f>
        <v>OFF</v>
      </c>
      <c r="CP378" s="167" t="str">
        <f>IF($AS$28=$CE$25,$CF$25,IF($AS$28=$CE$26,$CF$26,IF($AS$28=$CE$27,$CF$27,IF($AS$28=$CE$28,$CF$28,""))))</f>
        <v>OFF</v>
      </c>
      <c r="CQ378" s="167" t="str">
        <f>IF($AS$30=$CE$25,$CF$25,IF($AS$30=$CE$26,$CF$26,IF($AS$30=$CE$27,$CF$27,IF($AS$30=$CE$28,$CF$28,""))))</f>
        <v>19h à 7h</v>
      </c>
      <c r="CR378" s="167" t="str">
        <f>IF($AS$31=$CE$25,$CF$25,IF($AS$31=$CE$26,$CF$26,IF($AS$31=$CE$27,$CF$27,IF($AS$31=$CE$28,$CF$28,""))))</f>
        <v>19h à 7h</v>
      </c>
    </row>
    <row r="379" spans="67:96" ht="13.5" x14ac:dyDescent="0.15">
      <c r="BO379" s="315">
        <f>IF(MONTH($BO$31)=MONTH($BO$31+2),$BO$31+2,"")</f>
        <v>43981</v>
      </c>
      <c r="BP379" s="318" t="str">
        <f t="shared" si="121"/>
        <v>19h à 7h</v>
      </c>
      <c r="BQ379" s="316">
        <f>IF(MONTH(BQ377)=MONTH(BQ377+2),BQ377+2,"")</f>
        <v>44012</v>
      </c>
      <c r="BR379" s="318" t="str">
        <f t="shared" si="122"/>
        <v>19h à 7h</v>
      </c>
      <c r="BS379" s="316">
        <f>IF(MONTH(BS377)=MONTH(BS377+2),BS377+2,"")</f>
        <v>44042</v>
      </c>
      <c r="BT379" s="318" t="str">
        <f t="shared" si="123"/>
        <v>OFF</v>
      </c>
      <c r="BU379" s="316">
        <f>IF(MONTH(BU377)=MONTH(BU377+2),BU377+2,"")</f>
        <v>44073</v>
      </c>
      <c r="BV379" s="318" t="str">
        <f t="shared" si="124"/>
        <v>OFF</v>
      </c>
      <c r="BW379" s="316">
        <f>IF(MONTH(BW377)=MONTH(BW377+2),BW377+2,"")</f>
        <v>44104</v>
      </c>
      <c r="BX379" s="318" t="str">
        <f t="shared" si="125"/>
        <v>OFF</v>
      </c>
      <c r="BY379" s="316">
        <f>IF(MONTH(BY377)=MONTH(BY377+2),BY377+2,"")</f>
        <v>44134</v>
      </c>
      <c r="BZ379" s="318" t="str">
        <f t="shared" si="126"/>
        <v>7h à 19h</v>
      </c>
      <c r="CI379" s="176">
        <f t="shared" si="119"/>
        <v>44281</v>
      </c>
      <c r="CJ379" s="177">
        <f t="shared" si="120"/>
        <v>44281</v>
      </c>
      <c r="CK379" s="167" t="str">
        <f>IF($AT$21=$CE$25,$CF$25,IF($AT$21=$CE$26,$CF$26,IF($AT$21=$CE$27,$CF$27,IF($AT$21=$CE$28,$CF$28,""))))</f>
        <v>OFF</v>
      </c>
      <c r="CL379" s="167" t="str">
        <f>IF($AT$22=$CE$25,$CF$25,IF($AT$22=$CE$26,$CF$26,IF($AT$22=$CE$27,$CF$27,IF($AT$22=$CE$28,$CF$28,""))))</f>
        <v>OFF</v>
      </c>
      <c r="CM379" s="167" t="str">
        <f>IF($AT$24=$CE$25,$CF$25,IF($AT$24=$CE$26,$CF$26,IF($AT$24=$CE$27,$CF$27,IF($AT$24=$CE$28,$CF$28,""))))</f>
        <v>7h à 19h</v>
      </c>
      <c r="CN379" s="167" t="str">
        <f>IF($AT$25=$CE$25,$CF$25,IF($AT$25=$CE$26,$CF$26,IF($AT$25=$CE$27,$CF$27,IF($AT$25=$CE$28,$CF$28,""))))</f>
        <v>7h à 19h</v>
      </c>
      <c r="CO379" s="167" t="str">
        <f>IF($AT$27=$CE$25,$CF$25,IF($AT$27=$CE$26,$CF$26,IF($AT$27=$CE$27,$CF$27,IF($AT$27=$CE$28,$CF$28,""))))</f>
        <v>OFF</v>
      </c>
      <c r="CP379" s="167" t="str">
        <f>IF($AT$28=$CE$25,$CF$25,IF($AT$28=$CE$26,$CF$26,IF($AT$28=$CE$27,$CF$27,IF($AT$28=$CE$28,$CF$28,""))))</f>
        <v>OFF</v>
      </c>
      <c r="CQ379" s="167" t="str">
        <f>IF($AT$30=$CE$25,$CF$25,IF($AT$30=$CE$26,$CF$26,IF($AT$30=$CE$27,$CF$27,IF($AT$30=$CE$28,$CF$28,""))))</f>
        <v>19h à 7h</v>
      </c>
      <c r="CR379" s="167" t="str">
        <f>IF($AT$31=$CE$25,$CF$25,IF($AT$31=$CE$26,$CF$26,IF($AT$31=$CE$27,$CF$27,IF($AT$31=$CE$28,$CF$28,""))))</f>
        <v>19h à 7h</v>
      </c>
    </row>
    <row r="380" spans="67:96" ht="13.5" x14ac:dyDescent="0.15">
      <c r="BO380" s="317">
        <f>IF(MONTH($BO$31)=MONTH($BO$31+3),$BO$31+3,"")</f>
        <v>43982</v>
      </c>
      <c r="BP380" s="318" t="str">
        <f t="shared" si="121"/>
        <v>19h à 7h</v>
      </c>
      <c r="BQ380" s="268" t="str">
        <f>IF(MONTH(BQ377)=MONTH(BQ377+3),BQ377+3,"")</f>
        <v/>
      </c>
      <c r="BR380" s="318" t="str">
        <f t="shared" si="122"/>
        <v/>
      </c>
      <c r="BS380" s="268">
        <f>IF(MONTH(BS377)=MONTH(BS377+3),BS377+3,"")</f>
        <v>44043</v>
      </c>
      <c r="BT380" s="318" t="str">
        <f t="shared" si="123"/>
        <v>OFF</v>
      </c>
      <c r="BU380" s="268">
        <f>IF(MONTH(BU377)=MONTH(BU377+3),BU377+3,"")</f>
        <v>44074</v>
      </c>
      <c r="BV380" s="318" t="str">
        <f t="shared" si="124"/>
        <v>OFF</v>
      </c>
      <c r="BW380" s="268" t="str">
        <f>IF(MONTH(BW377)=MONTH(BW377+3),BW377+3,"")</f>
        <v/>
      </c>
      <c r="BX380" s="318" t="str">
        <f t="shared" si="125"/>
        <v/>
      </c>
      <c r="BY380" s="268">
        <f>IF(MONTH(BY377)=MONTH(BY377+3),BY377+3,"")</f>
        <v>44135</v>
      </c>
      <c r="BZ380" s="318" t="str">
        <f t="shared" si="126"/>
        <v>7h à 19h</v>
      </c>
      <c r="CI380" s="176">
        <f t="shared" si="119"/>
        <v>44282</v>
      </c>
      <c r="CJ380" s="177">
        <f t="shared" si="120"/>
        <v>44282</v>
      </c>
      <c r="CK380" s="167" t="str">
        <f>IF($AU$21=$CE$25,$CF$25,IF($AU$21=$CE$26,$CF$26,IF($AU$21=$CE$27,$CF$27,IF($AU$21=$CE$28,$CF$28,""))))</f>
        <v>OFF</v>
      </c>
      <c r="CL380" s="167" t="str">
        <f>IF($AU$22=$CE$25,$CF$25,IF($AU$22=$CE$26,$CF$26,IF($AU$22=$CE$27,$CF$27,IF($AU$22=$CE$28,$CF$28,""))))</f>
        <v>OFF</v>
      </c>
      <c r="CM380" s="167" t="str">
        <f>IF($AU$24=$CE$25,$CF$25,IF($AU$24=$CE$26,$CF$26,IF($AU$24=$CE$27,$CF$27,IF($AU$24=$CE$28,$CF$28,""))))</f>
        <v>7h à 19h</v>
      </c>
      <c r="CN380" s="167" t="str">
        <f>IF($AU$25=$CE$25,$CF$25,IF($AU$25=$CE$26,$CF$26,IF($AU$25=$CE$27,$CF$27,IF($AU$25=$CE$28,$CF$28,""))))</f>
        <v>7h à 19h</v>
      </c>
      <c r="CO380" s="167" t="str">
        <f>IF($AU$27=$CE$25,$CF$25,IF($AU$27=$CE$26,$CF$26,IF($AU$27=$CE$27,$CF$27,IF($AU$27=$CE$28,$CF$28,""))))</f>
        <v>OFF</v>
      </c>
      <c r="CP380" s="167" t="str">
        <f>IF($AU$28=$CE$25,$CF$25,IF($AU$28=$CE$26,$CF$26,IF($AU$28=$CE$27,$CF$27,IF($AU$28=$CE$28,$CF$28,""))))</f>
        <v>OFF</v>
      </c>
      <c r="CQ380" s="167" t="str">
        <f>IF($AU$30=$CE$25,$CF$25,IF($AU$30=$CE$26,$CF$26,IF($AU$30=$CE$27,$CF$27,IF($AU$30=$CE$28,$CF$28,""))))</f>
        <v>19h à 7h</v>
      </c>
      <c r="CR380" s="167" t="str">
        <f>IF($AU$31=$CE$25,$CF$25,IF($AU$31=$CE$26,$CF$26,IF($AU$31=$CE$27,$CF$27,IF($AU$31=$CE$28,$CF$28,""))))</f>
        <v>19h à 7h</v>
      </c>
    </row>
    <row r="381" spans="67:96" ht="12.75" x14ac:dyDescent="0.15"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69"/>
      <c r="CI381" s="176">
        <f t="shared" si="119"/>
        <v>44283</v>
      </c>
      <c r="CJ381" s="177">
        <f t="shared" si="120"/>
        <v>44283</v>
      </c>
      <c r="CK381" s="167" t="str">
        <f>IF($AV$21=$CE$25,$CF$25,IF($AV$21=$CE$26,$CF$26,IF($AV$21=$CE$27,$CF$27,IF($AV$21=$CE$28,$CF$28,""))))</f>
        <v>OFF</v>
      </c>
      <c r="CL381" s="167" t="str">
        <f>IF($AV$22=$CE$25,$CF$25,IF($AV$22=$CE$26,$CF$26,IF($AV$22=$CE$27,$CF$27,IF($AV$22=$CE$28,$CF$28,""))))</f>
        <v>OFF</v>
      </c>
      <c r="CM381" s="167" t="str">
        <f>IF($AV$24=$CE$25,$CF$25,IF($AV$24=$CE$26,$CF$26,IF($AV$24=$CE$27,$CF$27,IF($AV$24=$CE$28,$CF$28,""))))</f>
        <v>7h à 19h</v>
      </c>
      <c r="CN381" s="167" t="str">
        <f>IF($AV$25=$CE$25,$CF$25,IF($AV$25=$CE$26,$CF$26,IF($AV$25=$CE$27,$CF$27,IF($AV$25=$CE$28,$CF$28,""))))</f>
        <v>7h à 19h</v>
      </c>
      <c r="CO381" s="167" t="str">
        <f>IF($AV$27=$CE$25,$CF$25,IF($AV$27=$CE$26,$CF$26,IF($AV$27=$CE$27,$CF$27,IF($AV$27=$CE$28,$CF$28,""))))</f>
        <v>OFF</v>
      </c>
      <c r="CP381" s="167" t="str">
        <f>IF($AV$28=$CE$25,$CF$25,IF($AV$28=$CE$26,$CF$26,IF($AV$28=$CE$27,$CF$27,IF($AV$28=$CE$28,$CF$28,""))))</f>
        <v>OFF</v>
      </c>
      <c r="CQ381" s="167" t="str">
        <f>IF($AV$30=$CE$25,$CF$25,IF($AV$30=$CE$26,$CF$26,IF($AV$30=$CE$27,$CF$27,IF($AV$30=$CE$28,$CF$28,""))))</f>
        <v>19h à 7h</v>
      </c>
      <c r="CR381" s="167" t="str">
        <f>IF($AV$31=$CE$25,$CF$25,IF($AV$31=$CE$26,$CF$26,IF($AV$31=$CE$27,$CF$27,IF($AV$31=$CE$28,$CF$28,""))))</f>
        <v>19h à 7h</v>
      </c>
    </row>
    <row r="382" spans="67:96" ht="12.75" x14ac:dyDescent="0.15"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69"/>
      <c r="CI382" s="176">
        <f t="shared" si="119"/>
        <v>44284</v>
      </c>
      <c r="CJ382" s="177">
        <f t="shared" si="120"/>
        <v>44284</v>
      </c>
      <c r="CK382" s="167" t="str">
        <f>IF($AW$21=$CE$25,$CF$25,IF($AW$21=$CE$26,$CF$26,IF($AW$21=$CE$27,$CF$27,IF($AW$21=$CE$28,$CF$28,""))))</f>
        <v>OFF</v>
      </c>
      <c r="CL382" s="167" t="str">
        <f>IF($AW$22=$CE$25,$CF$25,IF($AW$22=$CE$26,$CF$26,IF($AW$22=$CE$27,$CF$27,IF($AW$22=$CE$28,$CF$28,""))))</f>
        <v>OFF</v>
      </c>
      <c r="CM382" s="167" t="str">
        <f>IF($AW$24=$CE$25,$CF$25,IF($AW$24=$CE$26,$CF$26,IF($AW$24=$CE$27,$CF$27,IF($AW$24=$CE$28,$CF$28,""))))</f>
        <v>7h à 19h</v>
      </c>
      <c r="CN382" s="167" t="str">
        <f>IF($AW$25=$CE$25,$CF$25,IF($AW$25=$CE$26,$CF$26,IF($AW$25=$CE$27,$CF$27,IF($AW$25=$CE$28,$CF$28,""))))</f>
        <v>7h à 19h</v>
      </c>
      <c r="CO382" s="167" t="str">
        <f>IF($AW$27=$CE$25,$CF$25,IF($AW$27=$CE$26,$CF$26,IF($AW$27=$CE$27,$CF$27,IF($AW$27=$CE$28,$CF$28,""))))</f>
        <v>OFF</v>
      </c>
      <c r="CP382" s="167" t="str">
        <f>IF($AW$28=$CE$25,$CF$25,IF($AW$28=$CE$26,$CF$26,IF($AW$28=$CE$27,$CF$27,IF($AW$28=$CE$28,$CF$28,""))))</f>
        <v>OFF</v>
      </c>
      <c r="CQ382" s="167" t="str">
        <f>IF($AW$30=$CE$25,$CF$25,IF($AW$30=$CE$26,$CF$26,IF($AW$30=$CE$27,$CF$27,IF($AW$30=$CE$28,$CF$28,""))))</f>
        <v>19h à 7h</v>
      </c>
      <c r="CR382" s="167" t="str">
        <f>IF($AW$31=$CE$25,$CF$25,IF($AW$31=$CE$26,$CF$26,IF($AW$31=$CE$27,$CF$27,IF($AW$31=$CE$28,$CF$28,""))))</f>
        <v>19h à 7h</v>
      </c>
    </row>
    <row r="383" spans="67:96" ht="12.75" x14ac:dyDescent="0.15"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69"/>
      <c r="CI383" s="176">
        <f t="shared" si="119"/>
        <v>44285</v>
      </c>
      <c r="CJ383" s="177">
        <f t="shared" si="120"/>
        <v>44285</v>
      </c>
      <c r="CK383" s="167" t="str">
        <f>IF($AX$21=$CE$25,$CF$25,IF($AX$21=$CE$26,$CF$26,IF($AX$21=$CE$27,$CF$27,IF($AX$21=$CE$28,$CF$28,""))))</f>
        <v>OFF</v>
      </c>
      <c r="CL383" s="167" t="str">
        <f>IF($AX$22=$CE$25,$CF$25,IF($AX$22=$CE$26,$CF$26,IF($AX$22=$CE$27,$CF$27,IF($AX$22=$CE$28,$CF$28,""))))</f>
        <v>OFF</v>
      </c>
      <c r="CM383" s="167" t="str">
        <f>IF($AX$24=$CE$25,$CF$25,IF($AX$24=$CE$26,$CF$26,IF($AX$24=$CE$27,$CF$27,IF($AX$24=$CE$28,$CF$28,""))))</f>
        <v>7h à 15h</v>
      </c>
      <c r="CN383" s="167" t="str">
        <f>IF($AX$25=$CE$25,$CF$25,IF($AX$25=$CE$26,$CF$26,IF($AX$25=$CE$27,$CF$27,IF($AX$25=$CE$28,$CF$28,""))))</f>
        <v>7h à 19h</v>
      </c>
      <c r="CO383" s="167" t="str">
        <f>IF($AX$27=$CE$25,$CF$25,IF($AX$27=$CE$26,$CF$26,IF($AX$27=$CE$27,$CF$27,IF($AX$27=$CE$28,$CF$28,""))))</f>
        <v>OFF</v>
      </c>
      <c r="CP383" s="167" t="str">
        <f>IF($AX$28=$CE$25,$CF$25,IF($AX$28=$CE$26,$CF$26,IF($AX$28=$CE$27,$CF$27,IF($AX$28=$CE$28,$CF$28,""))))</f>
        <v>OFF</v>
      </c>
      <c r="CQ383" s="167" t="str">
        <f>IF($AX$30=$CE$25,$CF$25,IF($AX$30=$CE$26,$CF$26,IF($AX$30=$CE$27,$CF$27,IF($AX$30=$CE$28,$CF$28,""))))</f>
        <v>19h à 7h</v>
      </c>
      <c r="CR383" s="167" t="str">
        <f>IF($AX$31=$CE$25,$CF$25,IF($AX$31=$CE$26,$CF$26,IF($AX$31=$CE$27,$CF$27,IF($AX$31=$CE$28,$CF$28,""))))</f>
        <v>19h à 7h</v>
      </c>
    </row>
    <row r="384" spans="67:96" ht="12.75" x14ac:dyDescent="0.15"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69"/>
      <c r="CI384" s="176">
        <f t="shared" si="119"/>
        <v>44286</v>
      </c>
      <c r="CJ384" s="177">
        <f t="shared" si="120"/>
        <v>44286</v>
      </c>
      <c r="CK384" s="167" t="str">
        <f>IF($AY$21=$CE$25,$CF$25,IF($AY$21=$CE$26,$CF$26,IF($AY$21=$CE$27,$CF$27,IF($AY$21=$CE$28,$CF$28,""))))</f>
        <v>OFF</v>
      </c>
      <c r="CL384" s="167" t="str">
        <f>IF($AY$22=$CE$25,$CF$25,IF($AY$22=$CE$26,$CF$26,IF($AY$22=$CE$27,$CF$27,IF($AY$22=$CE$28,$CF$28,""))))</f>
        <v>OFF</v>
      </c>
      <c r="CM384" s="167" t="str">
        <f>IF($AY$24=$CE$25,$CF$25,IF($AY$24=$CE$26,$CF$26,IF($AY$24=$CE$27,$CF$27,IF($AY$24=$CE$28,$CF$28,""))))</f>
        <v>OFF</v>
      </c>
      <c r="CN384" s="167" t="str">
        <f>IF($AY$25=$CE$25,$CF$25,IF($AY$25=$CE$26,$CF$26,IF($AY$25=$CE$27,$CF$27,IF($AY$25=$CE$28,$CF$28,""))))</f>
        <v>7h à 19h</v>
      </c>
      <c r="CO384" s="167" t="str">
        <f>IF($AY$27=$CE$25,$CF$25,IF($AY$27=$CE$26,$CF$26,IF($AY$27=$CE$27,$CF$27,IF($AY$27=$CE$28,$CF$28,""))))</f>
        <v>OFF</v>
      </c>
      <c r="CP384" s="167" t="str">
        <f>IF($AY$28=$CE$25,$CF$25,IF($AY$28=$CE$26,$CF$26,IF($AY$28=$CE$27,$CF$27,IF($AY$28=$CE$28,$CF$28,""))))</f>
        <v>OFF</v>
      </c>
      <c r="CQ384" s="167" t="str">
        <f>IF($AY$30=$CE$25,$CF$25,IF($AY$30=$CE$26,$CF$26,IF($AY$30=$CE$27,$CF$27,IF($AY$30=$CE$28,$CF$28,""))))</f>
        <v>19h à 7h</v>
      </c>
      <c r="CR384" s="167" t="str">
        <f>IF($AY$31=$CE$25,$CF$25,IF($AY$31=$CE$26,$CF$26,IF($AY$31=$CE$27,$CF$27,IF($AY$31=$CE$28,$CF$28,""))))</f>
        <v>19h à 7h</v>
      </c>
    </row>
    <row r="385" spans="67:96" ht="12.75" x14ac:dyDescent="0.15"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69"/>
      <c r="CI385" s="176">
        <f t="shared" si="119"/>
        <v>44287</v>
      </c>
      <c r="CJ385" s="177">
        <f t="shared" si="120"/>
        <v>44287</v>
      </c>
      <c r="CK385" s="167" t="str">
        <f>IF($AZ$21=$CE$25,$CF$25,IF($AZ$21=$CE$26,$CF$26,IF($AZ$21=$CE$27,$CF$27,IF($AZ$21=$CE$28,$CF$28,""))))</f>
        <v>7h à 19h</v>
      </c>
      <c r="CL385" s="167" t="str">
        <f>IF($AZ$22=$CE$25,$CF$25,IF($AZ$22=$CE$26,$CF$26,IF($AZ$22=$CE$27,$CF$27,IF($AZ$22=$CE$28,$CF$28,""))))</f>
        <v>7h à 19h</v>
      </c>
      <c r="CM385" s="167" t="str">
        <f>IF($AZ$24=$CE$25,$CF$25,IF($AZ$24=$CE$26,$CF$26,IF($AZ$24=$CE$27,$CF$27,IF($AZ$24=$CE$28,$CF$28,""))))</f>
        <v>OFF</v>
      </c>
      <c r="CN385" s="167" t="str">
        <f>IF($AZ$25=$CE$25,$CF$25,IF($AZ$25=$CE$26,$CF$26,IF($AZ$25=$CE$27,$CF$27,IF($AZ$25=$CE$28,$CF$28,""))))</f>
        <v>OFF</v>
      </c>
      <c r="CO385" s="167" t="str">
        <f>IF($AZ$27=$CE$25,$CF$25,IF($AZ$27=$CE$26,$CF$26,IF($AZ$27=$CE$27,$CF$27,IF($AZ$27=$CE$28,$CF$28,""))))</f>
        <v>19h à 7h</v>
      </c>
      <c r="CP385" s="167" t="str">
        <f>IF($AZ$28=$CE$25,$CF$25,IF($AZ$28=$CE$26,$CF$26,IF($AZ$28=$CE$27,$CF$27,IF($AZ$28=$CE$28,$CF$28,""))))</f>
        <v>19h à 7h</v>
      </c>
      <c r="CQ385" s="167" t="str">
        <f>IF($AZ$30=$CE$25,$CF$25,IF($AZ$30=$CE$26,$CF$26,IF($AZ$30=$CE$27,$CF$27,IF($AZ$30=$CE$28,$CF$28,""))))</f>
        <v>OFF</v>
      </c>
      <c r="CR385" s="167" t="str">
        <f>IF($AZ$31=$CE$25,$CF$25,IF($AZ$31=$CE$26,$CF$26,IF($AZ$31=$CE$27,$CF$27,IF($AZ$31=$CE$28,$CF$28,""))))</f>
        <v>OFF</v>
      </c>
    </row>
    <row r="386" spans="67:96" ht="12.75" x14ac:dyDescent="0.15"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69"/>
      <c r="CI386" s="176">
        <f t="shared" si="119"/>
        <v>44288</v>
      </c>
      <c r="CJ386" s="177">
        <f t="shared" si="120"/>
        <v>44288</v>
      </c>
      <c r="CK386" s="167" t="str">
        <f>IF($BA$21=$CE$25,$CF$25,IF($BA$21=$CE$26,$CF$26,IF($BA$21=$CE$27,$CF$27,IF($BA$21=$CE$28,$CF$28,""))))</f>
        <v>7h à 19h</v>
      </c>
      <c r="CL386" s="167" t="str">
        <f>IF($BA$22=$CE$25,$CF$25,IF($BA$22=$CE$26,$CF$26,IF($BA$22=$CE$27,$CF$27,IF($BA$22=$CE$28,$CF$28,""))))</f>
        <v>7h à 19h</v>
      </c>
      <c r="CM386" s="167" t="str">
        <f>IF($BA$24=$CE$25,$CF$25,IF($BA$24=$CE$26,$CF$26,IF($BA$24=$CE$27,$CF$27,IF($BA$24=$CE$28,$CF$28,""))))</f>
        <v>OFF</v>
      </c>
      <c r="CN386" s="167" t="str">
        <f>IF($BA$25=$CE$25,$CF$25,IF($BA$25=$CE$26,$CF$26,IF($BA$25=$CE$27,$CF$27,IF($BA$25=$CE$28,$CF$28,""))))</f>
        <v>OFF</v>
      </c>
      <c r="CO386" s="167" t="str">
        <f>IF($BA$27=$CE$25,$CF$25,IF($BA$27=$CE$26,$CF$26,IF($BA$27=$CE$27,$CF$27,IF($BA$27=$CE$28,$CF$28,""))))</f>
        <v>19h à 7h</v>
      </c>
      <c r="CP386" s="167" t="str">
        <f>IF($BA$28=$CE$25,$CF$25,IF($BA$28=$CE$26,$CF$26,IF($BA$28=$CE$27,$CF$27,IF($BA$28=$CE$28,$CF$28,""))))</f>
        <v>19h à 7h</v>
      </c>
      <c r="CQ386" s="167" t="str">
        <f>IF($BA$30=$CE$25,$CF$25,IF($BA$30=$CE$26,$CF$26,IF($BA$30=$CE$27,$CF$27,IF($BA$30=$CE$28,$CF$28,""))))</f>
        <v>OFF</v>
      </c>
      <c r="CR386" s="167" t="str">
        <f>IF($BA$31=$CE$25,$CF$25,IF($BA$31=$CE$26,$CF$26,IF($BA$31=$CE$27,$CF$27,IF($BA$31=$CE$28,$CF$28,""))))</f>
        <v>OFF</v>
      </c>
    </row>
    <row r="387" spans="67:96" ht="15.75" x14ac:dyDescent="0.15">
      <c r="BO387" s="591">
        <f>$BO$47</f>
        <v>44136</v>
      </c>
      <c r="BP387" s="592"/>
      <c r="BQ387" s="593">
        <f>$BQ$47</f>
        <v>44166</v>
      </c>
      <c r="BR387" s="592"/>
      <c r="BS387" s="593">
        <f>$BS$47</f>
        <v>44197</v>
      </c>
      <c r="BT387" s="592"/>
      <c r="BU387" s="593">
        <f>$BU$47</f>
        <v>44228</v>
      </c>
      <c r="BV387" s="592"/>
      <c r="BW387" s="593">
        <f>$BW$47</f>
        <v>44256</v>
      </c>
      <c r="BX387" s="592"/>
      <c r="BY387" s="593">
        <f>$BY$47</f>
        <v>44287</v>
      </c>
      <c r="BZ387" s="591"/>
      <c r="CI387" s="176">
        <f t="shared" si="119"/>
        <v>44289</v>
      </c>
      <c r="CJ387" s="177">
        <f t="shared" si="120"/>
        <v>44289</v>
      </c>
      <c r="CK387" s="167" t="str">
        <f>IF($BB$21=$CE$25,$CF$25,IF($BB$21=$CE$26,$CF$26,IF($BB$21=$CE$27,$CF$27,IF($BB$21=$CE$28,$CF$28,""))))</f>
        <v>7h à 19h</v>
      </c>
      <c r="CL387" s="167" t="str">
        <f>IF($BB$22=$CE$25,$CF$25,IF($BB$22=$CE$26,$CF$26,IF($BB$22=$CE$27,$CF$27,IF($BB$22=$CE$28,$CF$28,""))))</f>
        <v>7h à 19h</v>
      </c>
      <c r="CM387" s="167" t="str">
        <f>IF($BB$24=$CE$25,$CF$25,IF($BB$24=$CE$26,$CF$26,IF($BB$24=$CE$27,$CF$27,IF($BB$24=$CE$28,$CF$28,""))))</f>
        <v>OFF</v>
      </c>
      <c r="CN387" s="167" t="str">
        <f>IF($BB$25=$CE$25,$CF$25,IF($BB$25=$CE$26,$CF$26,IF($BB$25=$CE$27,$CF$27,IF($BB$25=$CE$28,$CF$28,""))))</f>
        <v>OFF</v>
      </c>
      <c r="CO387" s="167" t="str">
        <f>IF($BB$27=$CE$25,$CF$25,IF($BB$27=$CE$26,$CF$26,IF($BB$27=$CE$27,$CF$27,IF($BB$27=$CE$28,$CF$28,""))))</f>
        <v>19h à 7h</v>
      </c>
      <c r="CP387" s="167" t="str">
        <f>IF($BB$28=$CE$25,$CF$25,IF($BB$28=$CE$26,$CF$26,IF($BB$28=$CE$27,$CF$27,IF($BB$28=$CE$28,$CF$28,""))))</f>
        <v>19h à 7h</v>
      </c>
      <c r="CQ387" s="167" t="str">
        <f>IF($BB$30=$CE$25,$CF$25,IF($BB$30=$CE$26,$CF$26,IF($BB$30=$CE$27,$CF$27,IF($BB$30=$CE$28,$CF$28,""))))</f>
        <v>OFF</v>
      </c>
      <c r="CR387" s="167" t="str">
        <f>IF($BB$31=$CE$25,$CF$25,IF($BB$31=$CE$26,$CF$26,IF($BB$31=$CE$27,$CF$27,IF($BB$31=$CE$28,$CF$28,""))))</f>
        <v>OFF</v>
      </c>
    </row>
    <row r="388" spans="67:96" ht="13.5" x14ac:dyDescent="0.15">
      <c r="BO388" s="312">
        <f>IF(BY378="",BY377+1,IF(BY379="",BY378+1,IF(BY380="",BY379+1,BY380+1)))</f>
        <v>44136</v>
      </c>
      <c r="BP388" s="318" t="str">
        <f t="shared" ref="BP388:BP418" si="132">IFERROR(VLOOKUP($BO388,$CI$3:$CR$477,$BP$348,0),"")</f>
        <v>7h à 19h</v>
      </c>
      <c r="BQ388" s="313">
        <f>IF(BO416="",BO415+1,IF(BO417="",BO416+1,IF(BO418="",BO417+1,BO418+1)))</f>
        <v>44166</v>
      </c>
      <c r="BR388" s="318" t="str">
        <f t="shared" ref="BR388:BR418" si="133">IFERROR(VLOOKUP($BQ388,$CI$3:$CR$477,$BP$348,0),"")</f>
        <v>7h à 15h</v>
      </c>
      <c r="BS388" s="313">
        <f>IF(BQ416="",BQ415+1,IF(BQ417="",BQ416+1,IF(BQ418="",BQ417+1,BQ418+1)))</f>
        <v>44197</v>
      </c>
      <c r="BT388" s="318" t="str">
        <f t="shared" ref="BT388:BT418" si="134">IFERROR(VLOOKUP($BS388,$CI$3:$CR$477,$BP$348,0),"")</f>
        <v>OFF</v>
      </c>
      <c r="BU388" s="314">
        <f>IF(BS416="",BS415+1,IF(BS417="",BS416+1,IF(BS418="",BS417+1,BS418+1)))</f>
        <v>44228</v>
      </c>
      <c r="BV388" s="318" t="str">
        <f t="shared" ref="BV388:BV418" si="135">IFERROR(VLOOKUP($BU388,$CI$3:$CR$477,$BP$348,0),"")</f>
        <v>OFF</v>
      </c>
      <c r="BW388" s="313">
        <f>IF(BU416="",BU415+1,IF(BU417="",BU416+1,IF(BU418="",BU417+1,BU418+1)))</f>
        <v>44256</v>
      </c>
      <c r="BX388" s="318" t="str">
        <f t="shared" ref="BX388:BX418" si="136">IFERROR(VLOOKUP($BW388,$CI$3:$CR$477,$BP$348,0),"")</f>
        <v>OFF</v>
      </c>
      <c r="BY388" s="313">
        <f>IF(BW416="",BW415+1,IF(BW417="",BW416+1,IF(BW418="",BW417+1,BW418+1)))</f>
        <v>44287</v>
      </c>
      <c r="BZ388" s="318" t="str">
        <f t="shared" ref="BZ388:BZ418" si="137">IFERROR(VLOOKUP($BY388,$CI$3:$CR$477,$BP$348,0),"")</f>
        <v>19h à 7h</v>
      </c>
      <c r="CI388" s="176">
        <f t="shared" si="119"/>
        <v>44290</v>
      </c>
      <c r="CJ388" s="177">
        <f t="shared" si="120"/>
        <v>44290</v>
      </c>
      <c r="CK388" s="167" t="str">
        <f>IF($BC$21=$CE$25,$CF$25,IF($BC$21=$CE$26,$CF$26,IF($BC$21=$CE$27,$CF$27,IF($BC$21=$CE$28,$CF$28,""))))</f>
        <v>7h à 19h</v>
      </c>
      <c r="CL388" s="167" t="str">
        <f>IF($BC$22=$CE$25,$CF$25,IF($BC$22=$CE$26,$CF$26,IF($BC$22=$CE$27,$CF$27,IF($BC$22=$CE$28,$CF$28,""))))</f>
        <v>7h à 19h</v>
      </c>
      <c r="CM388" s="167" t="str">
        <f>IF($BC$24=$CE$25,$CF$25,IF($BC$24=$CE$26,$CF$26,IF($BC$24=$CE$27,$CF$27,IF($BC$24=$CE$28,$CF$28,""))))</f>
        <v>OFF</v>
      </c>
      <c r="CN388" s="167" t="str">
        <f>IF($BC$25=$CE$25,$CF$25,IF($BC$25=$CE$26,$CF$26,IF($BC$25=$CE$27,$CF$27,IF($BC$25=$CE$28,$CF$28,""))))</f>
        <v>OFF</v>
      </c>
      <c r="CO388" s="167" t="str">
        <f>IF($BC$27=$CE$25,$CF$25,IF($BC$27=$CE$26,$CF$26,IF($BC$27=$CE$27,$CF$27,IF($BC$27=$CE$28,$CF$28,""))))</f>
        <v>19h à 7h</v>
      </c>
      <c r="CP388" s="167" t="str">
        <f>IF($BC$28=$CE$25,$CF$25,IF($BC$28=$CE$26,$CF$26,IF($BC$28=$CE$27,$CF$27,IF($BC$28=$CE$28,$CF$28,""))))</f>
        <v>19h à 7h</v>
      </c>
      <c r="CQ388" s="167" t="str">
        <f>IF($BC$30=$CE$25,$CF$25,IF($BC$30=$CE$26,$CF$26,IF($BC$30=$CE$27,$CF$27,IF($BC$30=$CE$28,$CF$28,""))))</f>
        <v>OFF</v>
      </c>
      <c r="CR388" s="167" t="str">
        <f>IF($BC$31=$CE$25,$CF$25,IF($BC$31=$CE$26,$CF$26,IF($BC$31=$CE$27,$CF$27,IF($BC$31=$CE$28,$CF$28,""))))</f>
        <v>OFF</v>
      </c>
    </row>
    <row r="389" spans="67:96" ht="13.5" x14ac:dyDescent="0.15">
      <c r="BO389" s="312">
        <f>BO388+1</f>
        <v>44137</v>
      </c>
      <c r="BP389" s="318" t="str">
        <f t="shared" si="132"/>
        <v>7h à 19h</v>
      </c>
      <c r="BQ389" s="313">
        <f>BQ388+1</f>
        <v>44167</v>
      </c>
      <c r="BR389" s="318" t="str">
        <f t="shared" si="133"/>
        <v>OFF</v>
      </c>
      <c r="BS389" s="313">
        <f>BS388+1</f>
        <v>44198</v>
      </c>
      <c r="BT389" s="318" t="str">
        <f t="shared" si="134"/>
        <v>OFF</v>
      </c>
      <c r="BU389" s="314">
        <f>BU388+1</f>
        <v>44229</v>
      </c>
      <c r="BV389" s="318" t="str">
        <f t="shared" si="135"/>
        <v>OFF</v>
      </c>
      <c r="BW389" s="313">
        <f>BW388+1</f>
        <v>44257</v>
      </c>
      <c r="BX389" s="318" t="str">
        <f t="shared" si="136"/>
        <v>OFF</v>
      </c>
      <c r="BY389" s="313">
        <f>BY388+1</f>
        <v>44288</v>
      </c>
      <c r="BZ389" s="318" t="str">
        <f t="shared" si="137"/>
        <v>19h à 7h</v>
      </c>
      <c r="CI389" s="176">
        <f t="shared" ref="CI389:CI452" si="138">CI388+1</f>
        <v>44291</v>
      </c>
      <c r="CJ389" s="177">
        <f t="shared" si="120"/>
        <v>44291</v>
      </c>
      <c r="CK389" s="167" t="str">
        <f>IF($BD$21=$CE$25,$CF$25,IF($BD$21=$CE$26,$CF$26,IF($BD$21=$CE$27,$CF$27,IF($BD$21=$CE$28,$CF$28,""))))</f>
        <v>7h à 19h</v>
      </c>
      <c r="CL389" s="167" t="str">
        <f>IF($BD$22=$CE$25,$CF$25,IF($BD$22=$CE$26,$CF$26,IF($BD$22=$CE$27,$CF$27,IF($BD$22=$CE$28,$CF$28,""))))</f>
        <v>7h à 19h</v>
      </c>
      <c r="CM389" s="167" t="str">
        <f>IF($BD$24=$CE$25,$CF$25,IF($BD$24=$CE$26,$CF$26,IF($BD$24=$CE$27,$CF$27,IF($BD$24=$CE$28,$CF$28,""))))</f>
        <v>OFF</v>
      </c>
      <c r="CN389" s="167" t="str">
        <f>IF($BD$25=$CE$25,$CF$25,IF($BD$25=$CE$26,$CF$26,IF($BD$25=$CE$27,$CF$27,IF($BD$25=$CE$28,$CF$28,""))))</f>
        <v>OFF</v>
      </c>
      <c r="CO389" s="167" t="str">
        <f>IF($BD$27=$CE$25,$CF$25,IF($BD$27=$CE$26,$CF$26,IF($BD$27=$CE$27,$CF$27,IF($BD$27=$CE$28,$CF$28,""))))</f>
        <v>19h à 7h</v>
      </c>
      <c r="CP389" s="167" t="str">
        <f>IF($BD$28=$CE$25,$CF$25,IF($BD$28=$CE$26,$CF$26,IF($BD$28=$CE$27,$CF$27,IF($BD$28=$CE$28,$CF$28,""))))</f>
        <v>19h à 7h</v>
      </c>
      <c r="CQ389" s="167" t="str">
        <f>IF($BD$30=$CE$25,$CF$25,IF($BD$30=$CE$26,$CF$26,IF($BD$30=$CE$27,$CF$27,IF($BD$30=$CE$28,$CF$28,""))))</f>
        <v>OFF</v>
      </c>
      <c r="CR389" s="167" t="str">
        <f>IF($BD$31=$CE$25,$CF$25,IF($BD$31=$CE$26,$CF$26,IF($BD$31=$CE$27,$CF$27,IF($BD$31=$CE$28,$CF$28,""))))</f>
        <v>OFF</v>
      </c>
    </row>
    <row r="390" spans="67:96" ht="13.5" x14ac:dyDescent="0.15">
      <c r="BO390" s="312">
        <f t="shared" ref="BO390:BO414" si="139">BO389+1</f>
        <v>44138</v>
      </c>
      <c r="BP390" s="318" t="str">
        <f t="shared" si="132"/>
        <v>7h à 19h</v>
      </c>
      <c r="BQ390" s="313">
        <f t="shared" ref="BQ390:BQ415" si="140">BQ389+1</f>
        <v>44168</v>
      </c>
      <c r="BR390" s="318" t="str">
        <f t="shared" si="133"/>
        <v>OFF</v>
      </c>
      <c r="BS390" s="313">
        <f t="shared" ref="BS390:BS415" si="141">BS389+1</f>
        <v>44199</v>
      </c>
      <c r="BT390" s="318" t="str">
        <f t="shared" si="134"/>
        <v>OFF</v>
      </c>
      <c r="BU390" s="314">
        <f t="shared" ref="BU390:BU415" si="142">BU389+1</f>
        <v>44230</v>
      </c>
      <c r="BV390" s="318" t="str">
        <f t="shared" si="135"/>
        <v>OFF</v>
      </c>
      <c r="BW390" s="313">
        <f t="shared" ref="BW390:BW415" si="143">BW389+1</f>
        <v>44258</v>
      </c>
      <c r="BX390" s="318" t="str">
        <f t="shared" si="136"/>
        <v>OFF</v>
      </c>
      <c r="BY390" s="313">
        <f t="shared" ref="BY390:BY415" si="144">BY389+1</f>
        <v>44289</v>
      </c>
      <c r="BZ390" s="318" t="str">
        <f t="shared" si="137"/>
        <v>19h à 7h</v>
      </c>
      <c r="CI390" s="176">
        <f t="shared" si="138"/>
        <v>44292</v>
      </c>
      <c r="CJ390" s="177">
        <f t="shared" si="120"/>
        <v>44292</v>
      </c>
      <c r="CK390" s="167" t="str">
        <f>IF($BE$21=$CE$25,$CF$25,IF($BE$21=$CE$26,$CF$26,IF($BE$21=$CE$27,$CF$27,IF($BE$21=$CE$28,$CF$28,""))))</f>
        <v>7h à 15h</v>
      </c>
      <c r="CL390" s="167" t="str">
        <f>IF($BE$22=$CE$25,$CF$25,IF($BE$22=$CE$26,$CF$26,IF($BE$22=$CE$27,$CF$27,IF($BE$22=$CE$28,$CF$28,""))))</f>
        <v>7h à 19h</v>
      </c>
      <c r="CM390" s="167" t="str">
        <f>IF($BE$24=$CE$25,$CF$25,IF($BE$24=$CE$26,$CF$26,IF($BE$24=$CE$27,$CF$27,IF($BE$24=$CE$28,$CF$28,""))))</f>
        <v>OFF</v>
      </c>
      <c r="CN390" s="167" t="str">
        <f>IF($BE$25=$CE$25,$CF$25,IF($BE$25=$CE$26,$CF$26,IF($BE$25=$CE$27,$CF$27,IF($BE$25=$CE$28,$CF$28,""))))</f>
        <v>OFF</v>
      </c>
      <c r="CO390" s="167" t="str">
        <f>IF($BE$27=$CE$25,$CF$25,IF($BE$27=$CE$26,$CF$26,IF($BE$27=$CE$27,$CF$27,IF($BE$27=$CE$28,$CF$28,""))))</f>
        <v>19h à 7h</v>
      </c>
      <c r="CP390" s="167" t="str">
        <f>IF($BE$28=$CE$25,$CF$25,IF($BE$28=$CE$26,$CF$26,IF($BE$28=$CE$27,$CF$27,IF($BE$28=$CE$28,$CF$28,""))))</f>
        <v>19h à 7h</v>
      </c>
      <c r="CQ390" s="167" t="str">
        <f>IF($BE$30=$CE$25,$CF$25,IF($BE$30=$CE$26,$CF$26,IF($BE$30=$CE$27,$CF$27,IF($BE$30=$CE$28,$CF$28,""))))</f>
        <v>OFF</v>
      </c>
      <c r="CR390" s="167" t="str">
        <f>IF($BE$31=$CE$25,$CF$25,IF($BE$31=$CE$26,$CF$26,IF($BE$31=$CE$27,$CF$27,IF($BE$31=$CE$28,$CF$28,""))))</f>
        <v>OFF</v>
      </c>
    </row>
    <row r="391" spans="67:96" ht="13.5" x14ac:dyDescent="0.15">
      <c r="BO391" s="312">
        <f t="shared" si="139"/>
        <v>44139</v>
      </c>
      <c r="BP391" s="318" t="str">
        <f t="shared" si="132"/>
        <v>7h à 19h</v>
      </c>
      <c r="BQ391" s="313">
        <f t="shared" si="140"/>
        <v>44169</v>
      </c>
      <c r="BR391" s="318" t="str">
        <f t="shared" si="133"/>
        <v>OFF</v>
      </c>
      <c r="BS391" s="313">
        <f t="shared" si="141"/>
        <v>44200</v>
      </c>
      <c r="BT391" s="318" t="str">
        <f t="shared" si="134"/>
        <v>OFF</v>
      </c>
      <c r="BU391" s="314">
        <f t="shared" si="142"/>
        <v>44231</v>
      </c>
      <c r="BV391" s="318" t="str">
        <f t="shared" si="135"/>
        <v>19h à 7h</v>
      </c>
      <c r="BW391" s="313">
        <f t="shared" si="143"/>
        <v>44259</v>
      </c>
      <c r="BX391" s="318" t="str">
        <f t="shared" si="136"/>
        <v>19h à 7h</v>
      </c>
      <c r="BY391" s="313">
        <f t="shared" si="144"/>
        <v>44290</v>
      </c>
      <c r="BZ391" s="318" t="str">
        <f t="shared" si="137"/>
        <v>19h à 7h</v>
      </c>
      <c r="CI391" s="176">
        <f t="shared" si="138"/>
        <v>44293</v>
      </c>
      <c r="CJ391" s="177">
        <f t="shared" si="120"/>
        <v>44293</v>
      </c>
      <c r="CK391" s="167" t="str">
        <f>IF($BF$21=$CE$25,$CF$25,IF($BF$21=$CE$26,$CF$26,IF($BF$21=$CE$27,$CF$27,IF($BF$21=$CE$28,$CF$28,""))))</f>
        <v>OFF</v>
      </c>
      <c r="CL391" s="167" t="str">
        <f>IF($BF$22=$CE$25,$CF$25,IF($BF$22=$CE$26,$CF$26,IF($BF$22=$CE$27,$CF$27,IF($BF$22=$CE$28,$CF$28,""))))</f>
        <v>7h à 19h</v>
      </c>
      <c r="CM391" s="167" t="str">
        <f>IF($BF$24=$CE$25,$CF$25,IF($BF$24=$CE$26,$CF$26,IF($BF$24=$CE$27,$CF$27,IF($BF$24=$CE$28,$CF$28,""))))</f>
        <v>OFF</v>
      </c>
      <c r="CN391" s="167" t="str">
        <f>IF($BF$25=$CE$25,$CF$25,IF($BF$25=$CE$26,$CF$26,IF($BF$25=$CE$27,$CF$27,IF($BF$25=$CE$28,$CF$28,""))))</f>
        <v>OFF</v>
      </c>
      <c r="CO391" s="167" t="str">
        <f>IF($BF$27=$CE$25,$CF$25,IF($BF$27=$CE$26,$CF$26,IF($BF$27=$CE$27,$CF$27,IF($BF$27=$CE$28,$CF$28,""))))</f>
        <v>19h à 7h</v>
      </c>
      <c r="CP391" s="167" t="str">
        <f>IF($BF$28=$CE$25,$CF$25,IF($BF$28=$CE$26,$CF$26,IF($BF$28=$CE$27,$CF$27,IF($BF$28=$CE$28,$CF$28,""))))</f>
        <v>19h à 7h</v>
      </c>
      <c r="CQ391" s="167" t="str">
        <f>IF($BF$30=$CE$25,$CF$25,IF($BF$30=$CE$26,$CF$26,IF($BF$30=$CE$27,$CF$27,IF($BF$30=$CE$28,$CF$28,""))))</f>
        <v>OFF</v>
      </c>
      <c r="CR391" s="167" t="str">
        <f>IF($BF$31=$CE$25,$CF$25,IF($BF$31=$CE$26,$CF$26,IF($BF$31=$CE$27,$CF$27,IF($BF$31=$CE$28,$CF$28,""))))</f>
        <v>OFF</v>
      </c>
    </row>
    <row r="392" spans="67:96" ht="13.5" x14ac:dyDescent="0.15">
      <c r="BO392" s="312">
        <f t="shared" si="139"/>
        <v>44140</v>
      </c>
      <c r="BP392" s="318" t="str">
        <f t="shared" si="132"/>
        <v>OFF</v>
      </c>
      <c r="BQ392" s="313">
        <f t="shared" si="140"/>
        <v>44170</v>
      </c>
      <c r="BR392" s="318" t="str">
        <f t="shared" si="133"/>
        <v>OFF</v>
      </c>
      <c r="BS392" s="313">
        <f t="shared" si="141"/>
        <v>44201</v>
      </c>
      <c r="BT392" s="318" t="str">
        <f t="shared" si="134"/>
        <v>OFF</v>
      </c>
      <c r="BU392" s="314">
        <f t="shared" si="142"/>
        <v>44232</v>
      </c>
      <c r="BV392" s="318" t="str">
        <f t="shared" si="135"/>
        <v>19h à 7h</v>
      </c>
      <c r="BW392" s="313">
        <f t="shared" si="143"/>
        <v>44260</v>
      </c>
      <c r="BX392" s="318" t="str">
        <f t="shared" si="136"/>
        <v>19h à 7h</v>
      </c>
      <c r="BY392" s="313">
        <f t="shared" si="144"/>
        <v>44291</v>
      </c>
      <c r="BZ392" s="318" t="str">
        <f t="shared" si="137"/>
        <v>19h à 7h</v>
      </c>
      <c r="CI392" s="176">
        <f t="shared" si="138"/>
        <v>44294</v>
      </c>
      <c r="CJ392" s="177">
        <f t="shared" si="120"/>
        <v>44294</v>
      </c>
      <c r="CK392" s="167" t="str">
        <f>IF($BG$21=$CE$25,$CF$25,IF($BG$21=$CE$26,$CF$26,IF($BG$21=$CE$27,$CF$27,IF($BG$21=$CE$28,$CF$28,""))))</f>
        <v>OFF</v>
      </c>
      <c r="CL392" s="167" t="str">
        <f>IF($BG$22=$CE$25,$CF$25,IF($BG$22=$CE$26,$CF$26,IF($BG$22=$CE$27,$CF$27,IF($BG$22=$CE$28,$CF$28,""))))</f>
        <v>OFF</v>
      </c>
      <c r="CM392" s="167" t="str">
        <f>IF($BG$24=$CE$25,$CF$25,IF($BG$24=$CE$26,$CF$26,IF($BG$24=$CE$27,$CF$27,IF($BG$24=$CE$28,$CF$28,""))))</f>
        <v>19h à 7h</v>
      </c>
      <c r="CN392" s="167" t="str">
        <f>IF($BG$25=$CE$25,$CF$25,IF($BG$25=$CE$26,$CF$26,IF($BG$25=$CE$27,$CF$27,IF($BG$25=$CE$28,$CF$28,""))))</f>
        <v>19h à 7h</v>
      </c>
      <c r="CO392" s="167" t="str">
        <f>IF($BG$27=$CE$25,$CF$25,IF($BG$27=$CE$26,$CF$26,IF($BG$27=$CE$27,$CF$27,IF($BG$27=$CE$28,$CF$28,""))))</f>
        <v>OFF</v>
      </c>
      <c r="CP392" s="167" t="str">
        <f>IF($BG$28=$CE$25,$CF$25,IF($BG$28=$CE$26,$CF$26,IF($BG$28=$CE$27,$CF$27,IF($BG$28=$CE$28,$CF$28,""))))</f>
        <v>OFF</v>
      </c>
      <c r="CQ392" s="167" t="str">
        <f>IF($BG$30=$CE$25,$CF$25,IF($BG$30=$CE$26,$CF$26,IF($BG$30=$CE$27,$CF$27,IF($BG$30=$CE$28,$CF$28,""))))</f>
        <v>7h à 19h</v>
      </c>
      <c r="CR392" s="167" t="str">
        <f>IF($BG$31=$CE$25,$CF$25,IF($BG$31=$CE$26,$CF$26,IF($BG$31=$CE$27,$CF$27,IF($BG$31=$CE$28,$CF$28,""))))</f>
        <v>7h à 19h</v>
      </c>
    </row>
    <row r="393" spans="67:96" ht="13.5" x14ac:dyDescent="0.15">
      <c r="BO393" s="312">
        <f t="shared" si="139"/>
        <v>44141</v>
      </c>
      <c r="BP393" s="318" t="str">
        <f t="shared" si="132"/>
        <v>OFF</v>
      </c>
      <c r="BQ393" s="313">
        <f t="shared" si="140"/>
        <v>44171</v>
      </c>
      <c r="BR393" s="318" t="str">
        <f t="shared" si="133"/>
        <v>OFF</v>
      </c>
      <c r="BS393" s="313">
        <f t="shared" si="141"/>
        <v>44202</v>
      </c>
      <c r="BT393" s="318" t="str">
        <f t="shared" si="134"/>
        <v>OFF</v>
      </c>
      <c r="BU393" s="314">
        <f t="shared" si="142"/>
        <v>44233</v>
      </c>
      <c r="BV393" s="318" t="str">
        <f t="shared" si="135"/>
        <v>19h à 7h</v>
      </c>
      <c r="BW393" s="313">
        <f t="shared" si="143"/>
        <v>44261</v>
      </c>
      <c r="BX393" s="318" t="str">
        <f t="shared" si="136"/>
        <v>19h à 7h</v>
      </c>
      <c r="BY393" s="313">
        <f t="shared" si="144"/>
        <v>44292</v>
      </c>
      <c r="BZ393" s="318" t="str">
        <f t="shared" si="137"/>
        <v>19h à 7h</v>
      </c>
      <c r="CI393" s="176">
        <f t="shared" si="138"/>
        <v>44295</v>
      </c>
      <c r="CJ393" s="177">
        <f t="shared" si="120"/>
        <v>44295</v>
      </c>
      <c r="CK393" s="167" t="str">
        <f>IF($BH$21=$CE$25,$CF$25,IF($BH$21=$CE$26,$CF$26,IF($BH$21=$CE$27,$CF$27,IF($BH$21=$CE$28,$CF$28,""))))</f>
        <v>OFF</v>
      </c>
      <c r="CL393" s="167" t="str">
        <f>IF($BH$22=$CE$25,$CF$25,IF($BH$22=$CE$26,$CF$26,IF($BH$22=$CE$27,$CF$27,IF($BH$22=$CE$28,$CF$28,""))))</f>
        <v>OFF</v>
      </c>
      <c r="CM393" s="167" t="str">
        <f>IF($BH$24=$CE$25,$CF$25,IF($BH$24=$CE$26,$CF$26,IF($BH$24=$CE$27,$CF$27,IF($BH$24=$CE$28,$CF$28,""))))</f>
        <v>19h à 7h</v>
      </c>
      <c r="CN393" s="167" t="str">
        <f>IF($BH$25=$CE$25,$CF$25,IF($BH$25=$CE$26,$CF$26,IF($BH$25=$CE$27,$CF$27,IF($BH$25=$CE$28,$CF$28,""))))</f>
        <v>19h à 7h</v>
      </c>
      <c r="CO393" s="167" t="str">
        <f>IF($BH$27=$CE$25,$CF$25,IF($BH$27=$CE$26,$CF$26,IF($BH$27=$CE$27,$CF$27,IF($BH$27=$CE$28,$CF$28,""))))</f>
        <v>OFF</v>
      </c>
      <c r="CP393" s="167" t="str">
        <f>IF($BH$28=$CE$25,$CF$25,IF($BH$28=$CE$26,$CF$26,IF($BH$28=$CE$27,$CF$27,IF($BH$28=$CE$28,$CF$28,""))))</f>
        <v>OFF</v>
      </c>
      <c r="CQ393" s="167" t="str">
        <f>IF($BH$30=$CE$25,$CF$25,IF($BH$30=$CE$26,$CF$26,IF($BH$30=$CE$27,$CF$27,IF($BH$30=$CE$28,$CF$28,""))))</f>
        <v>7h à 19h</v>
      </c>
      <c r="CR393" s="167" t="str">
        <f>IF($BH$31=$CE$25,$CF$25,IF($BH$31=$CE$26,$CF$26,IF($BH$31=$CE$27,$CF$27,IF($BH$31=$CE$28,$CF$28,""))))</f>
        <v>7h à 19h</v>
      </c>
    </row>
    <row r="394" spans="67:96" ht="13.5" x14ac:dyDescent="0.15">
      <c r="BO394" s="312">
        <f t="shared" si="139"/>
        <v>44142</v>
      </c>
      <c r="BP394" s="318" t="str">
        <f t="shared" si="132"/>
        <v>OFF</v>
      </c>
      <c r="BQ394" s="313">
        <f t="shared" si="140"/>
        <v>44172</v>
      </c>
      <c r="BR394" s="318" t="str">
        <f t="shared" si="133"/>
        <v>OFF</v>
      </c>
      <c r="BS394" s="313">
        <f t="shared" si="141"/>
        <v>44203</v>
      </c>
      <c r="BT394" s="318" t="str">
        <f t="shared" si="134"/>
        <v>19h à 7h</v>
      </c>
      <c r="BU394" s="314">
        <f t="shared" si="142"/>
        <v>44234</v>
      </c>
      <c r="BV394" s="318" t="str">
        <f t="shared" si="135"/>
        <v>19h à 7h</v>
      </c>
      <c r="BW394" s="313">
        <f t="shared" si="143"/>
        <v>44262</v>
      </c>
      <c r="BX394" s="318" t="str">
        <f t="shared" si="136"/>
        <v>19h à 7h</v>
      </c>
      <c r="BY394" s="313">
        <f t="shared" si="144"/>
        <v>44293</v>
      </c>
      <c r="BZ394" s="318" t="str">
        <f t="shared" si="137"/>
        <v>19h à 7h</v>
      </c>
      <c r="CI394" s="176">
        <f t="shared" si="138"/>
        <v>44296</v>
      </c>
      <c r="CJ394" s="177">
        <f t="shared" si="120"/>
        <v>44296</v>
      </c>
      <c r="CK394" s="167" t="str">
        <f>IF($BI$21=$CE$25,$CF$25,IF($BI$21=$CE$26,$CF$26,IF($BI$21=$CE$27,$CF$27,IF($BI$21=$CE$28,$CF$28,""))))</f>
        <v>OFF</v>
      </c>
      <c r="CL394" s="167" t="str">
        <f>IF($BI$22=$CE$25,$CF$25,IF($BI$22=$CE$26,$CF$26,IF($BI$22=$CE$27,$CF$27,IF($BI$22=$CE$28,$CF$28,""))))</f>
        <v>OFF</v>
      </c>
      <c r="CM394" s="167" t="str">
        <f>IF($BI$24=$CE$25,$CF$25,IF($BI$24=$CE$26,$CF$26,IF($BI$24=$CE$27,$CF$27,IF($BI$24=$CE$28,$CF$28,""))))</f>
        <v>19h à 7h</v>
      </c>
      <c r="CN394" s="167" t="str">
        <f>IF($BI$25=$CE$25,$CF$25,IF($BI$25=$CE$26,$CF$26,IF($BI$25=$CE$27,$CF$27,IF($BI$25=$CE$28,$CF$28,""))))</f>
        <v>19h à 7h</v>
      </c>
      <c r="CO394" s="167" t="str">
        <f>IF($BI$27=$CE$25,$CF$25,IF($BI$27=$CE$26,$CF$26,IF($BI$27=$CE$27,$CF$27,IF($BI$27=$CE$28,$CF$28,""))))</f>
        <v>OFF</v>
      </c>
      <c r="CP394" s="167" t="str">
        <f>IF($BI$28=$CE$25,$CF$25,IF($BI$28=$CE$26,$CF$26,IF($BI$28=$CE$27,$CF$27,IF($BI$28=$CE$28,$CF$28,""))))</f>
        <v>OFF</v>
      </c>
      <c r="CQ394" s="167" t="str">
        <f>IF($BI$30=$CE$25,$CF$25,IF($BI$30=$CE$26,$CF$26,IF($BI$30=$CE$27,$CF$27,IF($BI$30=$CE$28,$CF$28,""))))</f>
        <v>7h à 19h</v>
      </c>
      <c r="CR394" s="167" t="str">
        <f>IF($BI$31=$CE$25,$CF$25,IF($BI$31=$CE$26,$CF$26,IF($BI$31=$CE$27,$CF$27,IF($BI$31=$CE$28,$CF$28,""))))</f>
        <v>7h à 19h</v>
      </c>
    </row>
    <row r="395" spans="67:96" ht="13.5" x14ac:dyDescent="0.15">
      <c r="BO395" s="312">
        <f t="shared" si="139"/>
        <v>44143</v>
      </c>
      <c r="BP395" s="318" t="str">
        <f t="shared" si="132"/>
        <v>OFF</v>
      </c>
      <c r="BQ395" s="313">
        <f t="shared" si="140"/>
        <v>44173</v>
      </c>
      <c r="BR395" s="318" t="str">
        <f t="shared" si="133"/>
        <v>OFF</v>
      </c>
      <c r="BS395" s="313">
        <f t="shared" si="141"/>
        <v>44204</v>
      </c>
      <c r="BT395" s="318" t="str">
        <f t="shared" si="134"/>
        <v>19h à 7h</v>
      </c>
      <c r="BU395" s="314">
        <f t="shared" si="142"/>
        <v>44235</v>
      </c>
      <c r="BV395" s="318" t="str">
        <f t="shared" si="135"/>
        <v>19h à 7h</v>
      </c>
      <c r="BW395" s="313">
        <f t="shared" si="143"/>
        <v>44263</v>
      </c>
      <c r="BX395" s="318" t="str">
        <f t="shared" si="136"/>
        <v>19h à 7h</v>
      </c>
      <c r="BY395" s="313">
        <f t="shared" si="144"/>
        <v>44294</v>
      </c>
      <c r="BZ395" s="318" t="str">
        <f t="shared" si="137"/>
        <v>OFF</v>
      </c>
      <c r="CI395" s="176">
        <f t="shared" si="138"/>
        <v>44297</v>
      </c>
      <c r="CJ395" s="177">
        <f t="shared" si="120"/>
        <v>44297</v>
      </c>
      <c r="CK395" s="167" t="str">
        <f>IF($F$21=$CE$25,$CF$25,IF($F$21=$CE$26,$CF$26,IF($F$21=$CE$27,$CF$27,IF($F$21=$CE$28,$CF$28,""))))</f>
        <v>OFF</v>
      </c>
      <c r="CL395" s="167" t="str">
        <f>IF($F$22=$CE$25,$CF$25,IF($F$22=$CE$26,$CF$26,IF($F$22=$CE$27,$CF$27,IF($F$22=$CE$28,$CF$28,""))))</f>
        <v>OFF</v>
      </c>
      <c r="CM395" s="167" t="str">
        <f>IF($F$24=$CE$25,$CF$25,IF($F$24=$CE$26,$CF$26,IF($F$24=$CE$27,$CF$27,IF($F$24=$CE$28,$CF$28,""))))</f>
        <v>19h à 7h</v>
      </c>
      <c r="CN395" s="167" t="str">
        <f>IF($F$25=$CE$25,$CF$25,IF($F$25=$CE$26,$CF$26,IF($F$25=$CE$27,$CF$27,IF($F$25=$CE$28,$CF$28,""))))</f>
        <v>19h à 7h</v>
      </c>
      <c r="CO395" s="167" t="str">
        <f>IF($F$27=$CE$25,$CF$25,IF($F$27=$CE$26,$CF$26,IF($F$27=$CE$27,$CF$27,IF($F$27=$CE$28,$CF$28,""))))</f>
        <v>OFF</v>
      </c>
      <c r="CP395" s="167" t="str">
        <f>IF($F$28=$CE$25,$CF$25,IF($F$28=$CE$26,$CF$26,IF($F$28=$CE$27,$CF$27,IF($F$28=$CE$28,$CF$28,""))))</f>
        <v>OFF</v>
      </c>
      <c r="CQ395" s="167" t="str">
        <f>IF($F$30=$CE$25,$CF$25,IF($F$30=$CE$26,$CF$26,IF($F$30=$CE$27,$CF$27,IF($F$30=$CE$28,$CF$28,""))))</f>
        <v>7h à 19h</v>
      </c>
      <c r="CR395" s="167" t="str">
        <f>IF($F$31=$CE$25,$CF$25,IF($F$31=$CE$26,$CF$26,IF($F$31=$CE$27,$CF$27,IF($F$31=$CE$28,$CF$28,""))))</f>
        <v>7h à 19h</v>
      </c>
    </row>
    <row r="396" spans="67:96" ht="13.5" x14ac:dyDescent="0.15">
      <c r="BO396" s="312">
        <f t="shared" si="139"/>
        <v>44144</v>
      </c>
      <c r="BP396" s="318" t="str">
        <f t="shared" si="132"/>
        <v>OFF</v>
      </c>
      <c r="BQ396" s="313">
        <f t="shared" si="140"/>
        <v>44174</v>
      </c>
      <c r="BR396" s="318" t="str">
        <f t="shared" si="133"/>
        <v>OFF</v>
      </c>
      <c r="BS396" s="313">
        <f t="shared" si="141"/>
        <v>44205</v>
      </c>
      <c r="BT396" s="318" t="str">
        <f t="shared" si="134"/>
        <v>19h à 7h</v>
      </c>
      <c r="BU396" s="314">
        <f t="shared" si="142"/>
        <v>44236</v>
      </c>
      <c r="BV396" s="318" t="str">
        <f t="shared" si="135"/>
        <v>19h à 7h</v>
      </c>
      <c r="BW396" s="313">
        <f t="shared" si="143"/>
        <v>44264</v>
      </c>
      <c r="BX396" s="318" t="str">
        <f t="shared" si="136"/>
        <v>19h à 7h</v>
      </c>
      <c r="BY396" s="313">
        <f t="shared" si="144"/>
        <v>44295</v>
      </c>
      <c r="BZ396" s="318" t="str">
        <f t="shared" si="137"/>
        <v>OFF</v>
      </c>
      <c r="CI396" s="176">
        <f t="shared" si="138"/>
        <v>44298</v>
      </c>
      <c r="CJ396" s="177">
        <f t="shared" si="120"/>
        <v>44298</v>
      </c>
      <c r="CK396" s="167" t="str">
        <f>IF($G$21=$CE$25,$CF$25,IF($G$21=$CE$26,$CF$26,IF($G$21=$CE$27,$CF$27,IF($G$21=$CE$28,$CF$28,""))))</f>
        <v>OFF</v>
      </c>
      <c r="CL396" s="167" t="str">
        <f>IF($G$22=$CE$25,$CF$25,IF($G$22=$CE$26,$CF$26,IF($G$22=$CE$27,$CF$27,IF($G$22=$CE$28,$CF$28,""))))</f>
        <v>OFF</v>
      </c>
      <c r="CM396" s="167" t="str">
        <f>IF($G$24=$CE$25,$CF$25,IF($G$24=$CE$26,$CF$26,IF($G$24=$CE$27,$CF$27,IF($G$24=$CE$28,$CF$28,""))))</f>
        <v>19h à 7h</v>
      </c>
      <c r="CN396" s="167" t="str">
        <f>IF($G$25=$CE$25,$CF$25,IF($G$25=$CE$26,$CF$26,IF($G$25=$CE$27,$CF$27,IF($G$25=$CE$28,$CF$28,""))))</f>
        <v>19h à 7h</v>
      </c>
      <c r="CO396" s="167" t="str">
        <f>IF($G$27=$CE$25,$CF$25,IF($G$27=$CE$26,$CF$26,IF($G$27=$CE$27,$CF$27,IF($G$27=$CE$28,$CF$28,""))))</f>
        <v>OFF</v>
      </c>
      <c r="CP396" s="167" t="str">
        <f>IF($G$28=$CE$25,$CF$25,IF($G$28=$CE$26,$CF$26,IF($G$28=$CE$27,$CF$27,IF($G$28=$CE$28,$CF$28,""))))</f>
        <v>OFF</v>
      </c>
      <c r="CQ396" s="167" t="str">
        <f>IF($G$30=$CE$25,$CF$25,IF($G$30=$CE$26,$CF$26,IF($G$30=$CE$27,$CF$27,IF($G$30=$CE$28,$CF$28,""))))</f>
        <v>7h à 19h</v>
      </c>
      <c r="CR396" s="167" t="str">
        <f>IF($G$31=$CE$25,$CF$25,IF($G$31=$CE$26,$CF$26,IF($G$31=$CE$27,$CF$27,IF($G$31=$CE$28,$CF$28,""))))</f>
        <v>7h à 19h</v>
      </c>
    </row>
    <row r="397" spans="67:96" ht="13.5" x14ac:dyDescent="0.15">
      <c r="BO397" s="312">
        <f t="shared" si="139"/>
        <v>44145</v>
      </c>
      <c r="BP397" s="318" t="str">
        <f t="shared" si="132"/>
        <v>OFF</v>
      </c>
      <c r="BQ397" s="313">
        <f t="shared" si="140"/>
        <v>44175</v>
      </c>
      <c r="BR397" s="318" t="str">
        <f t="shared" si="133"/>
        <v>19h à 7h</v>
      </c>
      <c r="BS397" s="313">
        <f t="shared" si="141"/>
        <v>44206</v>
      </c>
      <c r="BT397" s="318" t="str">
        <f t="shared" si="134"/>
        <v>19h à 7h</v>
      </c>
      <c r="BU397" s="314">
        <f t="shared" si="142"/>
        <v>44237</v>
      </c>
      <c r="BV397" s="318" t="str">
        <f t="shared" si="135"/>
        <v>19h à 7h</v>
      </c>
      <c r="BW397" s="313">
        <f t="shared" si="143"/>
        <v>44265</v>
      </c>
      <c r="BX397" s="318" t="str">
        <f t="shared" si="136"/>
        <v>19h à 7h</v>
      </c>
      <c r="BY397" s="313">
        <f t="shared" si="144"/>
        <v>44296</v>
      </c>
      <c r="BZ397" s="318" t="str">
        <f t="shared" si="137"/>
        <v>OFF</v>
      </c>
      <c r="CI397" s="176">
        <f t="shared" si="138"/>
        <v>44299</v>
      </c>
      <c r="CJ397" s="177">
        <f t="shared" si="120"/>
        <v>44299</v>
      </c>
      <c r="CK397" s="167" t="str">
        <f>IF($H$21=$CE$25,$CF$25,IF($H$21=$CE$26,$CF$26,IF($H$21=$CE$27,$CF$27,IF($H$21=$CE$28,$CF$28,""))))</f>
        <v>OFF</v>
      </c>
      <c r="CL397" s="167" t="str">
        <f>IF($H$22=$CE$25,$CF$25,IF($H$22=$CE$26,$CF$26,IF($H$22=$CE$27,$CF$27,IF($H$22=$CE$28,$CF$28,""))))</f>
        <v>OFF</v>
      </c>
      <c r="CM397" s="167" t="str">
        <f>IF($H$24=$CE$25,$CF$25,IF($H$24=$CE$26,$CF$26,IF($H$24=$CE$27,$CF$27,IF($H$24=$CE$28,$CF$28,""))))</f>
        <v>19h à 7h</v>
      </c>
      <c r="CN397" s="167" t="str">
        <f>IF($H$25=$CE$25,$CF$25,IF($H$25=$CE$26,$CF$26,IF($H$25=$CE$27,$CF$27,IF($H$25=$CE$28,$CF$28,""))))</f>
        <v>19h à 7h</v>
      </c>
      <c r="CO397" s="167" t="str">
        <f>IF($H$27=$CE$25,$CF$25,IF($H$27=$CE$26,$CF$26,IF($H$27=$CE$27,$CF$27,IF($H$27=$CE$28,$CF$28,""))))</f>
        <v>OFF</v>
      </c>
      <c r="CP397" s="167" t="str">
        <f>IF($H$28=$CE$25,$CF$25,IF($H$28=$CE$26,$CF$26,IF($H$28=$CE$27,$CF$27,IF($H$28=$CE$28,$CF$28,""))))</f>
        <v>OFF</v>
      </c>
      <c r="CQ397" s="167" t="str">
        <f>IF($H$30=$CE$25,$CF$25,IF($H$30=$CE$26,$CF$26,IF($H$30=$CE$27,$CF$27,IF($H$30=$CE$28,$CF$28,""))))</f>
        <v>7h à 19h</v>
      </c>
      <c r="CR397" s="167" t="str">
        <f>IF($H$31=$CE$25,$CF$25,IF($H$31=$CE$26,$CF$26,IF($H$31=$CE$27,$CF$27,IF($H$31=$CE$28,$CF$28,""))))</f>
        <v>7h à 15h</v>
      </c>
    </row>
    <row r="398" spans="67:96" ht="13.5" x14ac:dyDescent="0.15">
      <c r="BO398" s="312">
        <f t="shared" si="139"/>
        <v>44146</v>
      </c>
      <c r="BP398" s="318" t="str">
        <f t="shared" si="132"/>
        <v>OFF</v>
      </c>
      <c r="BQ398" s="313">
        <f t="shared" si="140"/>
        <v>44176</v>
      </c>
      <c r="BR398" s="318" t="str">
        <f t="shared" si="133"/>
        <v>19h à 7h</v>
      </c>
      <c r="BS398" s="313">
        <f t="shared" si="141"/>
        <v>44207</v>
      </c>
      <c r="BT398" s="318" t="str">
        <f t="shared" si="134"/>
        <v>19h à 7h</v>
      </c>
      <c r="BU398" s="314">
        <f t="shared" si="142"/>
        <v>44238</v>
      </c>
      <c r="BV398" s="318" t="str">
        <f t="shared" si="135"/>
        <v>OFF</v>
      </c>
      <c r="BW398" s="313">
        <f t="shared" si="143"/>
        <v>44266</v>
      </c>
      <c r="BX398" s="318" t="str">
        <f t="shared" si="136"/>
        <v>OFF</v>
      </c>
      <c r="BY398" s="313">
        <f t="shared" si="144"/>
        <v>44297</v>
      </c>
      <c r="BZ398" s="318" t="str">
        <f t="shared" si="137"/>
        <v>OFF</v>
      </c>
      <c r="CI398" s="176">
        <f t="shared" si="138"/>
        <v>44300</v>
      </c>
      <c r="CJ398" s="177">
        <f t="shared" si="120"/>
        <v>44300</v>
      </c>
      <c r="CK398" s="167" t="str">
        <f>IF($I$21=$CE$25,$CF$25,IF($I$21=$CE$26,$CF$26,IF($I$21=$CE$27,$CF$27,IF($I$21=$CE$28,$CF$28,""))))</f>
        <v>OFF</v>
      </c>
      <c r="CL398" s="167" t="str">
        <f>IF($I$22=$CE$25,$CF$25,IF($I$22=$CE$26,$CF$26,IF($I$22=$CE$27,$CF$27,IF($I$22=$CE$28,$CF$28,""))))</f>
        <v>OFF</v>
      </c>
      <c r="CM398" s="167" t="str">
        <f>IF($I$24=$CE$25,$CF$25,IF($I$24=$CE$26,$CF$26,IF($I$24=$CE$27,$CF$27,IF($I$24=$CE$28,$CF$28,""))))</f>
        <v>19h à 7h</v>
      </c>
      <c r="CN398" s="167" t="str">
        <f>IF($I$25=$CE$25,$CF$25,IF($I$25=$CE$26,$CF$26,IF($I$25=$CE$27,$CF$27,IF($I$25=$CE$28,$CF$28,""))))</f>
        <v>19h à 7h</v>
      </c>
      <c r="CO398" s="167" t="str">
        <f>IF($I$27=$CE$25,$CF$25,IF($I$27=$CE$26,$CF$26,IF($I$27=$CE$27,$CF$27,IF($I$27=$CE$28,$CF$28,""))))</f>
        <v>OFF</v>
      </c>
      <c r="CP398" s="167" t="str">
        <f>IF($I$28=$CE$25,$CF$25,IF($I$28=$CE$26,$CF$26,IF($I$28=$CE$27,$CF$27,IF($I$28=$CE$28,$CF$28,""))))</f>
        <v>OFF</v>
      </c>
      <c r="CQ398" s="167" t="str">
        <f>IF($I$30=$CE$25,$CF$25,IF($I$30=$CE$26,$CF$26,IF($I$30=$CE$27,$CF$27,IF($I$30=$CE$28,$CF$28,""))))</f>
        <v>7h à 19h</v>
      </c>
      <c r="CR398" s="167" t="str">
        <f>IF($I$31=$CE$25,$CF$25,IF($I$31=$CE$26,$CF$26,IF($I$31=$CE$27,$CF$27,IF($I$31=$CE$28,$CF$28,""))))</f>
        <v>OFF</v>
      </c>
    </row>
    <row r="399" spans="67:96" ht="13.5" x14ac:dyDescent="0.15">
      <c r="BO399" s="312">
        <f t="shared" si="139"/>
        <v>44147</v>
      </c>
      <c r="BP399" s="318" t="str">
        <f t="shared" si="132"/>
        <v>19h à 7h</v>
      </c>
      <c r="BQ399" s="313">
        <f t="shared" si="140"/>
        <v>44177</v>
      </c>
      <c r="BR399" s="318" t="str">
        <f t="shared" si="133"/>
        <v>19h à 7h</v>
      </c>
      <c r="BS399" s="313">
        <f t="shared" si="141"/>
        <v>44208</v>
      </c>
      <c r="BT399" s="318" t="str">
        <f t="shared" si="134"/>
        <v>19h à 7h</v>
      </c>
      <c r="BU399" s="314">
        <f t="shared" si="142"/>
        <v>44239</v>
      </c>
      <c r="BV399" s="318" t="str">
        <f t="shared" si="135"/>
        <v>OFF</v>
      </c>
      <c r="BW399" s="313">
        <f t="shared" si="143"/>
        <v>44267</v>
      </c>
      <c r="BX399" s="318" t="str">
        <f t="shared" si="136"/>
        <v>OFF</v>
      </c>
      <c r="BY399" s="313">
        <f t="shared" si="144"/>
        <v>44298</v>
      </c>
      <c r="BZ399" s="318" t="str">
        <f t="shared" si="137"/>
        <v>OFF</v>
      </c>
      <c r="CI399" s="176">
        <f t="shared" si="138"/>
        <v>44301</v>
      </c>
      <c r="CJ399" s="177">
        <f t="shared" si="120"/>
        <v>44301</v>
      </c>
      <c r="CK399" s="167" t="str">
        <f>IF($J$21=$CE$25,$CF$25,IF($J$21=$CE$26,$CF$26,IF($J$21=$CE$27,$CF$27,IF($J$21=$CE$28,$CF$28,""))))</f>
        <v>19h à 7h</v>
      </c>
      <c r="CL399" s="167" t="str">
        <f>IF($J$22=$CE$25,$CF$25,IF($J$22=$CE$26,$CF$26,IF($J$22=$CE$27,$CF$27,IF($J$22=$CE$28,$CF$28,""))))</f>
        <v>19h à 7h</v>
      </c>
      <c r="CM399" s="167" t="str">
        <f>IF($J$24=$CE$25,$CF$25,IF($J$24=$CE$26,$CF$26,IF($J$24=$CE$27,$CF$27,IF($J$24=$CE$28,$CF$28,""))))</f>
        <v>OFF</v>
      </c>
      <c r="CN399" s="167" t="str">
        <f>IF($J$25=$CE$25,$CF$25,IF($J$25=$CE$26,$CF$26,IF($J$25=$CE$27,$CF$27,IF($J$25=$CE$28,$CF$28,""))))</f>
        <v>OFF</v>
      </c>
      <c r="CO399" s="167" t="str">
        <f>IF($J$27=$CE$25,$CF$25,IF($J$27=$CE$26,$CF$26,IF($J$27=$CE$27,$CF$27,IF($J$27=$CE$28,$CF$28,""))))</f>
        <v>7h à 19h</v>
      </c>
      <c r="CP399" s="167" t="str">
        <f>IF($J$28=$CE$25,$CF$25,IF($J$28=$CE$26,$CF$26,IF($J$28=$CE$27,$CF$27,IF($J$28=$CE$28,$CF$28,""))))</f>
        <v>7h à 19h</v>
      </c>
      <c r="CQ399" s="167" t="str">
        <f>IF($J$30=$CE$25,$CF$25,IF($J$30=$CE$26,$CF$26,IF($J$30=$CE$27,$CF$27,IF($J$30=$CE$28,$CF$28,""))))</f>
        <v>OFF</v>
      </c>
      <c r="CR399" s="167" t="str">
        <f>IF($J$31=$CE$25,$CF$25,IF($J$31=$CE$26,$CF$26,IF($J$31=$CE$27,$CF$27,IF($J$31=$CE$28,$CF$28,""))))</f>
        <v>OFF</v>
      </c>
    </row>
    <row r="400" spans="67:96" ht="13.5" x14ac:dyDescent="0.15">
      <c r="BO400" s="312">
        <f t="shared" si="139"/>
        <v>44148</v>
      </c>
      <c r="BP400" s="318" t="str">
        <f t="shared" si="132"/>
        <v>19h à 7h</v>
      </c>
      <c r="BQ400" s="313">
        <f t="shared" si="140"/>
        <v>44178</v>
      </c>
      <c r="BR400" s="318" t="str">
        <f t="shared" si="133"/>
        <v>19h à 7h</v>
      </c>
      <c r="BS400" s="313">
        <f t="shared" si="141"/>
        <v>44209</v>
      </c>
      <c r="BT400" s="318" t="str">
        <f t="shared" si="134"/>
        <v>19h à 7h</v>
      </c>
      <c r="BU400" s="314">
        <f t="shared" si="142"/>
        <v>44240</v>
      </c>
      <c r="BV400" s="318" t="str">
        <f t="shared" si="135"/>
        <v>OFF</v>
      </c>
      <c r="BW400" s="313">
        <f t="shared" si="143"/>
        <v>44268</v>
      </c>
      <c r="BX400" s="318" t="str">
        <f t="shared" si="136"/>
        <v>OFF</v>
      </c>
      <c r="BY400" s="313">
        <f t="shared" si="144"/>
        <v>44299</v>
      </c>
      <c r="BZ400" s="318" t="str">
        <f t="shared" si="137"/>
        <v>OFF</v>
      </c>
      <c r="CI400" s="176">
        <f t="shared" si="138"/>
        <v>44302</v>
      </c>
      <c r="CJ400" s="177">
        <f t="shared" si="120"/>
        <v>44302</v>
      </c>
      <c r="CK400" s="167" t="str">
        <f>IF($K$21=$CE$25,$CF$25,IF($K$21=$CE$26,$CF$26,IF($K$21=$CE$27,$CF$27,IF($K$21=$CE$28,$CF$28,""))))</f>
        <v>19h à 7h</v>
      </c>
      <c r="CL400" s="167" t="str">
        <f>IF($K$22=$CE$25,$CF$25,IF($K$22=$CE$26,$CF$26,IF($K$22=$CE$27,$CF$27,IF($K$22=$CE$28,$CF$28,""))))</f>
        <v>19h à 7h</v>
      </c>
      <c r="CM400" s="167" t="str">
        <f>IF($K$24=$CE$25,$CF$25,IF($K$24=$CE$26,$CF$26,IF($K$24=$CE$27,$CF$27,IF($K$24=$CE$28,$CF$28,""))))</f>
        <v>OFF</v>
      </c>
      <c r="CN400" s="167" t="str">
        <f>IF($K$25=$CE$25,$CF$25,IF($K$25=$CE$26,$CF$26,IF($K$25=$CE$27,$CF$27,IF($K$25=$CE$28,$CF$28,""))))</f>
        <v>OFF</v>
      </c>
      <c r="CO400" s="167" t="str">
        <f>IF($K$27=$CE$25,$CF$25,IF($K$27=$CE$26,$CF$26,IF($K$27=$CE$27,$CF$27,IF($K$27=$CE$28,$CF$28,""))))</f>
        <v>7h à 19h</v>
      </c>
      <c r="CP400" s="167" t="str">
        <f>IF($K$28=$CE$25,$CF$25,IF($K$28=$CE$26,$CF$26,IF($K$28=$CE$27,$CF$27,IF($K$28=$CE$28,$CF$28,""))))</f>
        <v>7h à 19h</v>
      </c>
      <c r="CQ400" s="167" t="str">
        <f>IF($K$30=$CE$25,$CF$25,IF($K$30=$CE$26,$CF$26,IF($K$30=$CE$27,$CF$27,IF($K$30=$CE$28,$CF$28,""))))</f>
        <v>OFF</v>
      </c>
      <c r="CR400" s="167" t="str">
        <f>IF($K$31=$CE$25,$CF$25,IF($K$31=$CE$26,$CF$26,IF($K$31=$CE$27,$CF$27,IF($K$31=$CE$28,$CF$28,""))))</f>
        <v>OFF</v>
      </c>
    </row>
    <row r="401" spans="67:96" ht="13.5" x14ac:dyDescent="0.15">
      <c r="BO401" s="312">
        <f t="shared" si="139"/>
        <v>44149</v>
      </c>
      <c r="BP401" s="318" t="str">
        <f t="shared" si="132"/>
        <v>19h à 7h</v>
      </c>
      <c r="BQ401" s="313">
        <f t="shared" si="140"/>
        <v>44179</v>
      </c>
      <c r="BR401" s="318" t="str">
        <f t="shared" si="133"/>
        <v>19h à 7h</v>
      </c>
      <c r="BS401" s="313">
        <f t="shared" si="141"/>
        <v>44210</v>
      </c>
      <c r="BT401" s="318" t="str">
        <f t="shared" si="134"/>
        <v>OFF</v>
      </c>
      <c r="BU401" s="314">
        <f t="shared" si="142"/>
        <v>44241</v>
      </c>
      <c r="BV401" s="318" t="str">
        <f t="shared" si="135"/>
        <v>OFF</v>
      </c>
      <c r="BW401" s="313">
        <f t="shared" si="143"/>
        <v>44269</v>
      </c>
      <c r="BX401" s="318" t="str">
        <f t="shared" si="136"/>
        <v>OFF</v>
      </c>
      <c r="BY401" s="313">
        <f t="shared" si="144"/>
        <v>44300</v>
      </c>
      <c r="BZ401" s="318" t="str">
        <f t="shared" si="137"/>
        <v>OFF</v>
      </c>
      <c r="CI401" s="176">
        <f t="shared" si="138"/>
        <v>44303</v>
      </c>
      <c r="CJ401" s="177">
        <f t="shared" si="120"/>
        <v>44303</v>
      </c>
      <c r="CK401" s="167" t="str">
        <f>IF($L$21=$CE$25,$CF$25,IF($L$21=$CE$26,$CF$26,IF($L$21=$CE$27,$CF$27,IF($L$21=$CE$28,$CF$28,""))))</f>
        <v>19h à 7h</v>
      </c>
      <c r="CL401" s="167" t="str">
        <f>IF($L$22=$CE$25,$CF$25,IF($L$22=$CE$26,$CF$26,IF($L$22=$CE$27,$CF$27,IF($L$22=$CE$28,$CF$28,""))))</f>
        <v>19h à 7h</v>
      </c>
      <c r="CM401" s="167" t="str">
        <f>IF($L$24=$CE$25,$CF$25,IF($L$24=$CE$26,$CF$26,IF($L$24=$CE$27,$CF$27,IF($L$24=$CE$28,$CF$28,""))))</f>
        <v>OFF</v>
      </c>
      <c r="CN401" s="167" t="str">
        <f>IF($L$25=$CE$25,$CF$25,IF($L$25=$CE$26,$CF$26,IF($L$25=$CE$27,$CF$27,IF($L$25=$CE$28,$CF$28,""))))</f>
        <v>OFF</v>
      </c>
      <c r="CO401" s="167" t="str">
        <f>IF($L$27=$CE$25,$CF$25,IF($L$27=$CE$26,$CF$26,IF($L$27=$CE$27,$CF$27,IF($L$27=$CE$28,$CF$28,""))))</f>
        <v>7h à 19h</v>
      </c>
      <c r="CP401" s="167" t="str">
        <f>IF($L$28=$CE$25,$CF$25,IF($L$28=$CE$26,$CF$26,IF($L$28=$CE$27,$CF$27,IF($L$28=$CE$28,$CF$28,""))))</f>
        <v>7h à 19h</v>
      </c>
      <c r="CQ401" s="167" t="str">
        <f>IF($L$30=$CE$25,$CF$25,IF($L$30=$CE$26,$CF$26,IF($L$30=$CE$27,$CF$27,IF($L$30=$CE$28,$CF$28,""))))</f>
        <v>OFF</v>
      </c>
      <c r="CR401" s="167" t="str">
        <f>IF($L$31=$CE$25,$CF$25,IF($L$31=$CE$26,$CF$26,IF($L$31=$CE$27,$CF$27,IF($L$31=$CE$28,$CF$28,""))))</f>
        <v>OFF</v>
      </c>
    </row>
    <row r="402" spans="67:96" ht="13.5" x14ac:dyDescent="0.15">
      <c r="BO402" s="312">
        <f t="shared" si="139"/>
        <v>44150</v>
      </c>
      <c r="BP402" s="318" t="str">
        <f t="shared" si="132"/>
        <v>19h à 7h</v>
      </c>
      <c r="BQ402" s="313">
        <f t="shared" si="140"/>
        <v>44180</v>
      </c>
      <c r="BR402" s="318" t="str">
        <f t="shared" si="133"/>
        <v>19h à 7h</v>
      </c>
      <c r="BS402" s="313">
        <f t="shared" si="141"/>
        <v>44211</v>
      </c>
      <c r="BT402" s="318" t="str">
        <f t="shared" si="134"/>
        <v>OFF</v>
      </c>
      <c r="BU402" s="314">
        <f t="shared" si="142"/>
        <v>44242</v>
      </c>
      <c r="BV402" s="318" t="str">
        <f t="shared" si="135"/>
        <v>OFF</v>
      </c>
      <c r="BW402" s="313">
        <f t="shared" si="143"/>
        <v>44270</v>
      </c>
      <c r="BX402" s="318" t="str">
        <f t="shared" si="136"/>
        <v>OFF</v>
      </c>
      <c r="BY402" s="313">
        <f t="shared" si="144"/>
        <v>44301</v>
      </c>
      <c r="BZ402" s="318" t="str">
        <f t="shared" si="137"/>
        <v>7h à 19h</v>
      </c>
      <c r="CI402" s="176">
        <f t="shared" si="138"/>
        <v>44304</v>
      </c>
      <c r="CJ402" s="177">
        <f t="shared" si="120"/>
        <v>44304</v>
      </c>
      <c r="CK402" s="167" t="str">
        <f>IF($M$21=$CE$25,$CF$25,IF($M$21=$CE$26,$CF$26,IF($M$21=$CE$27,$CF$27,IF($M$21=$CE$28,$CF$28,""))))</f>
        <v>19h à 7h</v>
      </c>
      <c r="CL402" s="167" t="str">
        <f>IF($M$22=$CE$25,$CF$25,IF($M$22=$CE$26,$CF$26,IF($M$22=$CE$27,$CF$27,IF($M$22=$CE$28,$CF$28,""))))</f>
        <v>19h à 7h</v>
      </c>
      <c r="CM402" s="167" t="str">
        <f>IF($M$24=$CE$25,$CF$25,IF($M$24=$CE$26,$CF$26,IF($M$24=$CE$27,$CF$27,IF($M$24=$CE$28,$CF$28,""))))</f>
        <v>OFF</v>
      </c>
      <c r="CN402" s="167" t="str">
        <f>IF($M$25=$CE$25,$CF$25,IF($M$25=$CE$26,$CF$26,IF($M$25=$CE$27,$CF$27,IF($M$25=$CE$28,$CF$28,""))))</f>
        <v>OFF</v>
      </c>
      <c r="CO402" s="167" t="str">
        <f>IF($M$27=$CE$25,$CF$25,IF($M$27=$CE$26,$CF$26,IF($M$27=$CE$27,$CF$27,IF($M$27=$CE$28,$CF$28,""))))</f>
        <v>7h à 19h</v>
      </c>
      <c r="CP402" s="167" t="str">
        <f>IF($M$28=$CE$25,$CF$25,IF($M$28=$CE$26,$CF$26,IF($M$28=$CE$27,$CF$27,IF($M$28=$CE$28,$CF$28,""))))</f>
        <v>7h à 19h</v>
      </c>
      <c r="CQ402" s="167" t="str">
        <f>IF($M$30=$CE$25,$CF$25,IF($M$30=$CE$26,$CF$26,IF($M$30=$CE$27,$CF$27,IF($M$30=$CE$28,$CF$28,""))))</f>
        <v>OFF</v>
      </c>
      <c r="CR402" s="167" t="str">
        <f>IF($M$31=$CE$25,$CF$25,IF($M$31=$CE$26,$CF$26,IF($M$31=$CE$27,$CF$27,IF($M$31=$CE$28,$CF$28,""))))</f>
        <v>OFF</v>
      </c>
    </row>
    <row r="403" spans="67:96" ht="13.5" x14ac:dyDescent="0.15">
      <c r="BO403" s="312">
        <f t="shared" si="139"/>
        <v>44151</v>
      </c>
      <c r="BP403" s="318" t="str">
        <f t="shared" si="132"/>
        <v>19h à 7h</v>
      </c>
      <c r="BQ403" s="313">
        <f t="shared" si="140"/>
        <v>44181</v>
      </c>
      <c r="BR403" s="318" t="str">
        <f t="shared" si="133"/>
        <v>19h à 7h</v>
      </c>
      <c r="BS403" s="313">
        <f t="shared" si="141"/>
        <v>44212</v>
      </c>
      <c r="BT403" s="318" t="str">
        <f t="shared" si="134"/>
        <v>OFF</v>
      </c>
      <c r="BU403" s="314">
        <f t="shared" si="142"/>
        <v>44243</v>
      </c>
      <c r="BV403" s="318" t="str">
        <f t="shared" si="135"/>
        <v>OFF</v>
      </c>
      <c r="BW403" s="313">
        <f t="shared" si="143"/>
        <v>44271</v>
      </c>
      <c r="BX403" s="318" t="str">
        <f t="shared" si="136"/>
        <v>OFF</v>
      </c>
      <c r="BY403" s="313">
        <f t="shared" si="144"/>
        <v>44302</v>
      </c>
      <c r="BZ403" s="318" t="str">
        <f t="shared" si="137"/>
        <v>7h à 19h</v>
      </c>
      <c r="CI403" s="176">
        <f t="shared" si="138"/>
        <v>44305</v>
      </c>
      <c r="CJ403" s="177">
        <f t="shared" si="120"/>
        <v>44305</v>
      </c>
      <c r="CK403" s="167" t="str">
        <f>IF($N$21=$CE$25,$CF$25,IF($N$21=$CE$26,$CF$26,IF($N$21=$CE$27,$CF$27,IF($N$21=$CE$28,$CF$28,""))))</f>
        <v>19h à 7h</v>
      </c>
      <c r="CL403" s="167" t="str">
        <f>IF($N$22=$CE$25,$CF$25,IF($N$22=$CE$26,$CF$26,IF($N$22=$CE$27,$CF$27,IF($N$22=$CE$28,$CF$28,""))))</f>
        <v>19h à 7h</v>
      </c>
      <c r="CM403" s="167" t="str">
        <f>IF($N$24=$CE$25,$CF$25,IF($N$24=$CE$26,$CF$26,IF($N$24=$CE$27,$CF$27,IF($N$24=$CE$28,$CF$28,""))))</f>
        <v>OFF</v>
      </c>
      <c r="CN403" s="167" t="str">
        <f>IF($N$25=$CE$25,$CF$25,IF($N$25=$CE$26,$CF$26,IF($N$25=$CE$27,$CF$27,IF($N$25=$CE$28,$CF$28,""))))</f>
        <v>OFF</v>
      </c>
      <c r="CO403" s="167" t="str">
        <f>IF($N$27=$CE$25,$CF$25,IF($N$27=$CE$26,$CF$26,IF($N$27=$CE$27,$CF$27,IF($N$27=$CE$28,$CF$28,""))))</f>
        <v>7h à 19h</v>
      </c>
      <c r="CP403" s="167" t="str">
        <f>IF($N$28=$CE$25,$CF$25,IF($N$28=$CE$26,$CF$26,IF($N$28=$CE$27,$CF$27,IF($N$28=$CE$28,$CF$28,""))))</f>
        <v>7h à 19h</v>
      </c>
      <c r="CQ403" s="167" t="str">
        <f>IF($N$30=$CE$25,$CF$25,IF($N$30=$CE$26,$CF$26,IF($N$30=$CE$27,$CF$27,IF($N$30=$CE$28,$CF$28,""))))</f>
        <v>OFF</v>
      </c>
      <c r="CR403" s="167" t="str">
        <f>IF($N$31=$CE$25,$CF$25,IF($N$31=$CE$26,$CF$26,IF($N$31=$CE$27,$CF$27,IF($N$31=$CE$28,$CF$28,""))))</f>
        <v>OFF</v>
      </c>
    </row>
    <row r="404" spans="67:96" ht="13.5" x14ac:dyDescent="0.15">
      <c r="BO404" s="312">
        <f t="shared" si="139"/>
        <v>44152</v>
      </c>
      <c r="BP404" s="318" t="str">
        <f t="shared" si="132"/>
        <v>19h à 7h</v>
      </c>
      <c r="BQ404" s="313">
        <f t="shared" si="140"/>
        <v>44182</v>
      </c>
      <c r="BR404" s="318" t="str">
        <f t="shared" si="133"/>
        <v>OFF</v>
      </c>
      <c r="BS404" s="313">
        <f t="shared" si="141"/>
        <v>44213</v>
      </c>
      <c r="BT404" s="318" t="str">
        <f t="shared" si="134"/>
        <v>OFF</v>
      </c>
      <c r="BU404" s="314">
        <f t="shared" si="142"/>
        <v>44244</v>
      </c>
      <c r="BV404" s="318" t="str">
        <f t="shared" si="135"/>
        <v>OFF</v>
      </c>
      <c r="BW404" s="313">
        <f t="shared" si="143"/>
        <v>44272</v>
      </c>
      <c r="BX404" s="318" t="str">
        <f t="shared" si="136"/>
        <v>OFF</v>
      </c>
      <c r="BY404" s="313">
        <f t="shared" si="144"/>
        <v>44303</v>
      </c>
      <c r="BZ404" s="318" t="str">
        <f t="shared" si="137"/>
        <v>7h à 19h</v>
      </c>
      <c r="CI404" s="176">
        <f t="shared" si="138"/>
        <v>44306</v>
      </c>
      <c r="CJ404" s="177">
        <f t="shared" ref="CJ404:CJ467" si="145">CI404</f>
        <v>44306</v>
      </c>
      <c r="CK404" s="167" t="str">
        <f>IF($O$21=$CE$25,$CF$25,IF($O$21=$CE$26,$CF$26,IF($O$21=$CE$27,$CF$27,IF($O$21=$CE$28,$CF$28,""))))</f>
        <v>19h à 7h</v>
      </c>
      <c r="CL404" s="167" t="str">
        <f>IF($O$22=$CE$25,$CF$25,IF($O$22=$CE$26,$CF$26,IF($O$22=$CE$27,$CF$27,IF($O$22=$CE$28,$CF$28,""))))</f>
        <v>19h à 7h</v>
      </c>
      <c r="CM404" s="167" t="str">
        <f>IF($O$24=$CE$25,$CF$25,IF($O$24=$CE$26,$CF$26,IF($O$24=$CE$27,$CF$27,IF($O$24=$CE$28,$CF$28,""))))</f>
        <v>OFF</v>
      </c>
      <c r="CN404" s="167" t="str">
        <f>IF($O$25=$CE$25,$CF$25,IF($O$25=$CE$26,$CF$26,IF($O$25=$CE$27,$CF$27,IF($O$25=$CE$28,$CF$28,""))))</f>
        <v>OFF</v>
      </c>
      <c r="CO404" s="167" t="str">
        <f>IF($O$27=$CE$25,$CF$25,IF($O$27=$CE$26,$CF$26,IF($O$27=$CE$27,$CF$27,IF($O$27=$CE$28,$CF$28,""))))</f>
        <v>7h à 19h</v>
      </c>
      <c r="CP404" s="167" t="str">
        <f>IF($O$28=$CE$25,$CF$25,IF($O$28=$CE$26,$CF$26,IF($O$28=$CE$27,$CF$27,IF($O$28=$CE$28,$CF$28,""))))</f>
        <v>7h à 15h</v>
      </c>
      <c r="CQ404" s="167" t="str">
        <f>IF($O$30=$CE$25,$CF$25,IF($O$30=$CE$26,$CF$26,IF($O$30=$CE$27,$CF$27,IF($O$30=$CE$28,$CF$28,""))))</f>
        <v>OFF</v>
      </c>
      <c r="CR404" s="167" t="str">
        <f>IF($O$31=$CE$25,$CF$25,IF($O$31=$CE$26,$CF$26,IF($O$31=$CE$27,$CF$27,IF($O$31=$CE$28,$CF$28,""))))</f>
        <v>OFF</v>
      </c>
    </row>
    <row r="405" spans="67:96" ht="13.5" x14ac:dyDescent="0.15">
      <c r="BO405" s="312">
        <f t="shared" si="139"/>
        <v>44153</v>
      </c>
      <c r="BP405" s="318" t="str">
        <f t="shared" si="132"/>
        <v>19h à 7h</v>
      </c>
      <c r="BQ405" s="313">
        <f t="shared" si="140"/>
        <v>44183</v>
      </c>
      <c r="BR405" s="318" t="str">
        <f t="shared" si="133"/>
        <v>OFF</v>
      </c>
      <c r="BS405" s="313">
        <f t="shared" si="141"/>
        <v>44214</v>
      </c>
      <c r="BT405" s="318" t="str">
        <f t="shared" si="134"/>
        <v>OFF</v>
      </c>
      <c r="BU405" s="314">
        <f t="shared" si="142"/>
        <v>44245</v>
      </c>
      <c r="BV405" s="318" t="str">
        <f t="shared" si="135"/>
        <v>7h à 19h</v>
      </c>
      <c r="BW405" s="313">
        <f t="shared" si="143"/>
        <v>44273</v>
      </c>
      <c r="BX405" s="318" t="str">
        <f t="shared" si="136"/>
        <v>7h à 19h</v>
      </c>
      <c r="BY405" s="313">
        <f t="shared" si="144"/>
        <v>44304</v>
      </c>
      <c r="BZ405" s="318" t="str">
        <f t="shared" si="137"/>
        <v>7h à 19h</v>
      </c>
      <c r="CI405" s="176">
        <f t="shared" si="138"/>
        <v>44307</v>
      </c>
      <c r="CJ405" s="177">
        <f t="shared" si="145"/>
        <v>44307</v>
      </c>
      <c r="CK405" s="167" t="str">
        <f>IF($P$21=$CE$25,$CF$25,IF($P$21=$CE$26,$CF$26,IF($P$21=$CE$27,$CF$27,IF($P$21=$CE$28,$CF$28,""))))</f>
        <v>19h à 7h</v>
      </c>
      <c r="CL405" s="167" t="str">
        <f>IF($P$22=$CE$25,$CF$25,IF($P$22=$CE$26,$CF$26,IF($P$22=$CE$27,$CF$27,IF($P$22=$CE$28,$CF$28,""))))</f>
        <v>19h à 7h</v>
      </c>
      <c r="CM405" s="167" t="str">
        <f>IF($P$24=$CE$25,$CF$25,IF($P$24=$CE$26,$CF$26,IF($P$24=$CE$27,$CF$27,IF($P$24=$CE$28,$CF$28,""))))</f>
        <v>OFF</v>
      </c>
      <c r="CN405" s="167" t="str">
        <f>IF($P$25=$CE$25,$CF$25,IF($P$25=$CE$26,$CF$26,IF($P$25=$CE$27,$CF$27,IF($P$25=$CE$28,$CF$28,""))))</f>
        <v>OFF</v>
      </c>
      <c r="CO405" s="167" t="str">
        <f>IF($P$27=$CE$25,$CF$25,IF($P$27=$CE$26,$CF$26,IF($P$27=$CE$27,$CF$27,IF($P$27=$CE$28,$CF$28,""))))</f>
        <v>7h à 19h</v>
      </c>
      <c r="CP405" s="167" t="str">
        <f>IF($P$28=$CE$25,$CF$25,IF($P$28=$CE$26,$CF$26,IF($P$28=$CE$27,$CF$27,IF($P$28=$CE$28,$CF$28,""))))</f>
        <v>OFF</v>
      </c>
      <c r="CQ405" s="167" t="str">
        <f>IF($P$30=$CE$25,$CF$25,IF($P$30=$CE$26,$CF$26,IF($P$30=$CE$27,$CF$27,IF($P$30=$CE$28,$CF$28,""))))</f>
        <v>OFF</v>
      </c>
      <c r="CR405" s="167" t="str">
        <f>IF($P$31=$CE$25,$CF$25,IF($P$31=$CE$26,$CF$26,IF($P$31=$CE$27,$CF$27,IF($P$31=$CE$28,$CF$28,""))))</f>
        <v>OFF</v>
      </c>
    </row>
    <row r="406" spans="67:96" ht="13.5" x14ac:dyDescent="0.15">
      <c r="BO406" s="312">
        <f t="shared" si="139"/>
        <v>44154</v>
      </c>
      <c r="BP406" s="318" t="str">
        <f t="shared" si="132"/>
        <v>OFF</v>
      </c>
      <c r="BQ406" s="313">
        <f t="shared" si="140"/>
        <v>44184</v>
      </c>
      <c r="BR406" s="318" t="str">
        <f t="shared" si="133"/>
        <v>OFF</v>
      </c>
      <c r="BS406" s="313">
        <f t="shared" si="141"/>
        <v>44215</v>
      </c>
      <c r="BT406" s="318" t="str">
        <f t="shared" si="134"/>
        <v>OFF</v>
      </c>
      <c r="BU406" s="314">
        <f t="shared" si="142"/>
        <v>44246</v>
      </c>
      <c r="BV406" s="318" t="str">
        <f t="shared" si="135"/>
        <v>7h à 19h</v>
      </c>
      <c r="BW406" s="313">
        <f t="shared" si="143"/>
        <v>44274</v>
      </c>
      <c r="BX406" s="318" t="str">
        <f t="shared" si="136"/>
        <v>7h à 19h</v>
      </c>
      <c r="BY406" s="313">
        <f t="shared" si="144"/>
        <v>44305</v>
      </c>
      <c r="BZ406" s="318" t="str">
        <f t="shared" si="137"/>
        <v>7h à 19h</v>
      </c>
      <c r="CI406" s="176">
        <f t="shared" si="138"/>
        <v>44308</v>
      </c>
      <c r="CJ406" s="177">
        <f t="shared" si="145"/>
        <v>44308</v>
      </c>
      <c r="CK406" s="167" t="str">
        <f>IF($Q$21=$CE$25,$CF$25,IF($Q$21=$CE$26,$CF$26,IF($Q$21=$CE$27,$CF$27,IF($Q$21=$CE$28,$CF$28,""))))</f>
        <v>OFF</v>
      </c>
      <c r="CL406" s="167" t="str">
        <f>IF($Q$22=$CE$25,$CF$25,IF($Q$22=$CE$26,$CF$26,IF($Q$22=$CE$27,$CF$27,IF($Q$22=$CE$28,$CF$28,""))))</f>
        <v>OFF</v>
      </c>
      <c r="CM406" s="167" t="str">
        <f>IF($Q$24=$CE$25,$CF$25,IF($Q$24=$CE$26,$CF$26,IF($Q$24=$CE$27,$CF$27,IF($Q$24=$CE$28,$CF$28,""))))</f>
        <v>7h à 19h</v>
      </c>
      <c r="CN406" s="167" t="str">
        <f>IF($Q$25=$CE$25,$CF$25,IF($Q$25=$CE$26,$CF$26,IF($Q$25=$CE$27,$CF$27,IF($Q$25=$CE$28,$CF$28,""))))</f>
        <v>7h à 19h</v>
      </c>
      <c r="CO406" s="167" t="str">
        <f>IF($Q$27=$CE$25,$CF$25,IF($Q$27=$CE$26,$CF$26,IF($Q$27=$CE$27,$CF$27,IF($Q$27=$CE$28,$CF$28,""))))</f>
        <v>OFF</v>
      </c>
      <c r="CP406" s="167" t="str">
        <f>IF($Q$28=$CE$25,$CF$25,IF($Q$28=$CE$26,$CF$26,IF($Q$28=$CE$27,$CF$27,IF($Q$28=$CE$28,$CF$28,""))))</f>
        <v>OFF</v>
      </c>
      <c r="CQ406" s="167" t="str">
        <f>IF($Q$30=$CE$25,$CF$25,IF($Q$30=$CE$26,$CF$26,IF($Q$30=$CE$27,$CF$27,IF($Q$30=$CE$28,$CF$28,""))))</f>
        <v>19h à 7h</v>
      </c>
      <c r="CR406" s="167" t="str">
        <f>IF($Q$31=$CE$25,$CF$25,IF($Q$31=$CE$26,$CF$26,IF($Q$31=$CE$27,$CF$27,IF($Q$31=$CE$28,$CF$28,""))))</f>
        <v>19h à 7h</v>
      </c>
    </row>
    <row r="407" spans="67:96" ht="13.5" x14ac:dyDescent="0.15">
      <c r="BO407" s="312">
        <f t="shared" si="139"/>
        <v>44155</v>
      </c>
      <c r="BP407" s="318" t="str">
        <f t="shared" si="132"/>
        <v>OFF</v>
      </c>
      <c r="BQ407" s="313">
        <f t="shared" si="140"/>
        <v>44185</v>
      </c>
      <c r="BR407" s="318" t="str">
        <f t="shared" si="133"/>
        <v>OFF</v>
      </c>
      <c r="BS407" s="313">
        <f t="shared" si="141"/>
        <v>44216</v>
      </c>
      <c r="BT407" s="318" t="str">
        <f t="shared" si="134"/>
        <v>OFF</v>
      </c>
      <c r="BU407" s="314">
        <f t="shared" si="142"/>
        <v>44247</v>
      </c>
      <c r="BV407" s="318" t="str">
        <f t="shared" si="135"/>
        <v>7h à 19h</v>
      </c>
      <c r="BW407" s="313">
        <f t="shared" si="143"/>
        <v>44275</v>
      </c>
      <c r="BX407" s="318" t="str">
        <f t="shared" si="136"/>
        <v>7h à 19h</v>
      </c>
      <c r="BY407" s="313">
        <f t="shared" si="144"/>
        <v>44306</v>
      </c>
      <c r="BZ407" s="318" t="str">
        <f t="shared" si="137"/>
        <v>7h à 19h</v>
      </c>
      <c r="CI407" s="176">
        <f t="shared" si="138"/>
        <v>44309</v>
      </c>
      <c r="CJ407" s="177">
        <f t="shared" si="145"/>
        <v>44309</v>
      </c>
      <c r="CK407" s="167" t="str">
        <f>IF($R$21=$CE$25,$CF$25,IF($R$21=$CE$26,$CF$26,IF($R$21=$CE$27,$CF$27,IF($R$21=$CE$28,$CF$28,""))))</f>
        <v>OFF</v>
      </c>
      <c r="CL407" s="167" t="str">
        <f>IF($R$22=$CE$25,$CF$25,IF($R$22=$CE$26,$CF$26,IF($R$22=$CE$27,$CF$27,IF($R$22=$CE$28,$CF$28,""))))</f>
        <v>OFF</v>
      </c>
      <c r="CM407" s="167" t="str">
        <f>IF($R$24=$CE$25,$CF$25,IF($R$24=$CE$26,$CF$26,IF($R$24=$CE$27,$CF$27,IF($R$24=$CE$28,$CF$28,""))))</f>
        <v>7h à 19h</v>
      </c>
      <c r="CN407" s="167" t="str">
        <f>IF($R$25=$CE$25,$CF$25,IF($R$25=$CE$26,$CF$26,IF($R$25=$CE$27,$CF$27,IF($R$25=$CE$28,$CF$28,""))))</f>
        <v>7h à 19h</v>
      </c>
      <c r="CO407" s="167" t="str">
        <f>IF($R$27=$CE$25,$CF$25,IF($R$27=$CE$26,$CF$26,IF($R$27=$CE$27,$CF$27,IF($R$27=$CE$28,$CF$28,""))))</f>
        <v>OFF</v>
      </c>
      <c r="CP407" s="167" t="str">
        <f>IF($R$28=$CE$25,$CF$25,IF($R$28=$CE$26,$CF$26,IF($R$28=$CE$27,$CF$27,IF($R$28=$CE$28,$CF$28,""))))</f>
        <v>OFF</v>
      </c>
      <c r="CQ407" s="167" t="str">
        <f>IF($R$30=$CE$25,$CF$25,IF($R$30=$CE$26,$CF$26,IF($R$30=$CE$27,$CF$27,IF($R$30=$CE$28,$CF$28,""))))</f>
        <v>19h à 7h</v>
      </c>
      <c r="CR407" s="167" t="str">
        <f>IF($R$31=$CE$25,$CF$25,IF($R$31=$CE$26,$CF$26,IF($R$31=$CE$27,$CF$27,IF($R$31=$CE$28,$CF$28,""))))</f>
        <v>19h à 7h</v>
      </c>
    </row>
    <row r="408" spans="67:96" ht="13.5" x14ac:dyDescent="0.15">
      <c r="BO408" s="312">
        <f t="shared" si="139"/>
        <v>44156</v>
      </c>
      <c r="BP408" s="318" t="str">
        <f t="shared" si="132"/>
        <v>OFF</v>
      </c>
      <c r="BQ408" s="313">
        <f t="shared" si="140"/>
        <v>44186</v>
      </c>
      <c r="BR408" s="318" t="str">
        <f t="shared" si="133"/>
        <v>OFF</v>
      </c>
      <c r="BS408" s="313">
        <f t="shared" si="141"/>
        <v>44217</v>
      </c>
      <c r="BT408" s="318" t="str">
        <f t="shared" si="134"/>
        <v>7h à 19h</v>
      </c>
      <c r="BU408" s="314">
        <f t="shared" si="142"/>
        <v>44248</v>
      </c>
      <c r="BV408" s="318" t="str">
        <f t="shared" si="135"/>
        <v>7h à 19h</v>
      </c>
      <c r="BW408" s="313">
        <f t="shared" si="143"/>
        <v>44276</v>
      </c>
      <c r="BX408" s="318" t="str">
        <f t="shared" si="136"/>
        <v>7h à 19h</v>
      </c>
      <c r="BY408" s="313">
        <f t="shared" si="144"/>
        <v>44307</v>
      </c>
      <c r="BZ408" s="318" t="str">
        <f t="shared" si="137"/>
        <v>7h à 19h</v>
      </c>
      <c r="CI408" s="176">
        <f t="shared" si="138"/>
        <v>44310</v>
      </c>
      <c r="CJ408" s="177">
        <f t="shared" si="145"/>
        <v>44310</v>
      </c>
      <c r="CK408" s="167" t="str">
        <f>IF($S$21=$CE$25,$CF$25,IF($S$21=$CE$26,$CF$26,IF($S$21=$CE$27,$CF$27,IF($S$21=$CE$28,$CF$28,""))))</f>
        <v>OFF</v>
      </c>
      <c r="CL408" s="167" t="str">
        <f>IF($S$22=$CE$25,$CF$25,IF($S$22=$CE$26,$CF$26,IF($S$22=$CE$27,$CF$27,IF($S$22=$CE$28,$CF$28,""))))</f>
        <v>OFF</v>
      </c>
      <c r="CM408" s="167" t="str">
        <f>IF($S$24=$CE$25,$CF$25,IF($S$24=$CE$26,$CF$26,IF($S$24=$CE$27,$CF$27,IF($S$24=$CE$28,$CF$28,""))))</f>
        <v>7h à 19h</v>
      </c>
      <c r="CN408" s="167" t="str">
        <f>IF($S$25=$CE$25,$CF$25,IF($S$25=$CE$26,$CF$26,IF($S$25=$CE$27,$CF$27,IF($S$25=$CE$28,$CF$28,""))))</f>
        <v>7h à 19h</v>
      </c>
      <c r="CO408" s="167" t="str">
        <f>IF($S$27=$CE$25,$CF$25,IF($S$27=$CE$26,$CF$26,IF($S$27=$CE$27,$CF$27,IF($S$27=$CE$28,$CF$28,""))))</f>
        <v>OFF</v>
      </c>
      <c r="CP408" s="167" t="str">
        <f>IF($S$28=$CE$25,$CF$25,IF($S$28=$CE$26,$CF$26,IF($S$28=$CE$27,$CF$27,IF($S$28=$CE$28,$CF$28,""))))</f>
        <v>OFF</v>
      </c>
      <c r="CQ408" s="167" t="str">
        <f>IF($S$30=$CE$25,$CF$25,IF($S$30=$CE$26,$CF$26,IF($S$30=$CE$27,$CF$27,IF($S$30=$CE$28,$CF$28,""))))</f>
        <v>19h à 7h</v>
      </c>
      <c r="CR408" s="167" t="str">
        <f>IF($S$31=$CE$25,$CF$25,IF($S$31=$CE$26,$CF$26,IF($S$31=$CE$27,$CF$27,IF($S$31=$CE$28,$CF$28,""))))</f>
        <v>19h à 7h</v>
      </c>
    </row>
    <row r="409" spans="67:96" ht="13.5" x14ac:dyDescent="0.15">
      <c r="BO409" s="312">
        <f t="shared" si="139"/>
        <v>44157</v>
      </c>
      <c r="BP409" s="318" t="str">
        <f t="shared" si="132"/>
        <v>OFF</v>
      </c>
      <c r="BQ409" s="313">
        <f t="shared" si="140"/>
        <v>44187</v>
      </c>
      <c r="BR409" s="318" t="str">
        <f t="shared" si="133"/>
        <v>OFF</v>
      </c>
      <c r="BS409" s="313">
        <f t="shared" si="141"/>
        <v>44218</v>
      </c>
      <c r="BT409" s="318" t="str">
        <f t="shared" si="134"/>
        <v>7h à 19h</v>
      </c>
      <c r="BU409" s="314">
        <f t="shared" si="142"/>
        <v>44249</v>
      </c>
      <c r="BV409" s="318" t="str">
        <f t="shared" si="135"/>
        <v>7h à 19h</v>
      </c>
      <c r="BW409" s="313">
        <f t="shared" si="143"/>
        <v>44277</v>
      </c>
      <c r="BX409" s="318" t="str">
        <f t="shared" si="136"/>
        <v>7h à 19h</v>
      </c>
      <c r="BY409" s="313">
        <f t="shared" si="144"/>
        <v>44308</v>
      </c>
      <c r="BZ409" s="318" t="str">
        <f t="shared" si="137"/>
        <v>OFF</v>
      </c>
      <c r="CI409" s="176">
        <f t="shared" si="138"/>
        <v>44311</v>
      </c>
      <c r="CJ409" s="177">
        <f t="shared" si="145"/>
        <v>44311</v>
      </c>
      <c r="CK409" s="167" t="str">
        <f>IF($T$21=$CE$25,$CF$25,IF($T$21=$CE$26,$CF$26,IF($T$21=$CE$27,$CF$27,IF($T$21=$CE$28,$CF$28,""))))</f>
        <v>OFF</v>
      </c>
      <c r="CL409" s="167" t="str">
        <f>IF($T$22=$CE$25,$CF$25,IF($T$22=$CE$26,$CF$26,IF($T$22=$CE$27,$CF$27,IF($T$22=$CE$28,$CF$28,""))))</f>
        <v>OFF</v>
      </c>
      <c r="CM409" s="167" t="str">
        <f>IF($T$24=$CE$25,$CF$25,IF($T$24=$CE$26,$CF$26,IF($T$24=$CE$27,$CF$27,IF($T$24=$CE$28,$CF$28,""))))</f>
        <v>7h à 19h</v>
      </c>
      <c r="CN409" s="167" t="str">
        <f>IF($T$25=$CE$25,$CF$25,IF($T$25=$CE$26,$CF$26,IF($T$25=$CE$27,$CF$27,IF($T$25=$CE$28,$CF$28,""))))</f>
        <v>7h à 19h</v>
      </c>
      <c r="CO409" s="167" t="str">
        <f>IF($T$27=$CE$25,$CF$25,IF($T$27=$CE$26,$CF$26,IF($T$27=$CE$27,$CF$27,IF($T$27=$CE$28,$CF$28,""))))</f>
        <v>OFF</v>
      </c>
      <c r="CP409" s="167" t="str">
        <f>IF($T$28=$CE$25,$CF$25,IF($T$28=$CE$26,$CF$26,IF($T$28=$CE$27,$CF$27,IF($T$28=$CE$28,$CF$28,""))))</f>
        <v>OFF</v>
      </c>
      <c r="CQ409" s="167" t="str">
        <f>IF($T$30=$CE$25,$CF$25,IF($T$30=$CE$26,$CF$26,IF($T$30=$CE$27,$CF$27,IF($T$30=$CE$28,$CF$28,""))))</f>
        <v>19h à 7h</v>
      </c>
      <c r="CR409" s="167" t="str">
        <f>IF($T$31=$CE$25,$CF$25,IF($T$31=$CE$26,$CF$26,IF($T$31=$CE$27,$CF$27,IF($T$31=$CE$28,$CF$28,""))))</f>
        <v>19h à 7h</v>
      </c>
    </row>
    <row r="410" spans="67:96" ht="13.5" x14ac:dyDescent="0.15">
      <c r="BO410" s="312">
        <f t="shared" si="139"/>
        <v>44158</v>
      </c>
      <c r="BP410" s="318" t="str">
        <f t="shared" si="132"/>
        <v>OFF</v>
      </c>
      <c r="BQ410" s="313">
        <f t="shared" si="140"/>
        <v>44188</v>
      </c>
      <c r="BR410" s="318" t="str">
        <f t="shared" si="133"/>
        <v>OFF</v>
      </c>
      <c r="BS410" s="313">
        <f t="shared" si="141"/>
        <v>44219</v>
      </c>
      <c r="BT410" s="318" t="str">
        <f t="shared" si="134"/>
        <v>7h à 19h</v>
      </c>
      <c r="BU410" s="314">
        <f t="shared" si="142"/>
        <v>44250</v>
      </c>
      <c r="BV410" s="318" t="str">
        <f t="shared" si="135"/>
        <v>7h à 19h</v>
      </c>
      <c r="BW410" s="313">
        <f t="shared" si="143"/>
        <v>44278</v>
      </c>
      <c r="BX410" s="318" t="str">
        <f t="shared" si="136"/>
        <v>7h à 15h</v>
      </c>
      <c r="BY410" s="313">
        <f t="shared" si="144"/>
        <v>44309</v>
      </c>
      <c r="BZ410" s="318" t="str">
        <f t="shared" si="137"/>
        <v>OFF</v>
      </c>
      <c r="CI410" s="176">
        <f t="shared" si="138"/>
        <v>44312</v>
      </c>
      <c r="CJ410" s="177">
        <f t="shared" si="145"/>
        <v>44312</v>
      </c>
      <c r="CK410" s="167" t="str">
        <f>IF($U$21=$CE$25,$CF$25,IF($U$21=$CE$26,$CF$26,IF($U$21=$CE$27,$CF$27,IF($U$21=$CE$28,$CF$28,""))))</f>
        <v>OFF</v>
      </c>
      <c r="CL410" s="167" t="str">
        <f>IF($U$22=$CE$25,$CF$25,IF($U$22=$CE$26,$CF$26,IF($U$22=$CE$27,$CF$27,IF($U$22=$CE$28,$CF$28,""))))</f>
        <v>OFF</v>
      </c>
      <c r="CM410" s="167" t="str">
        <f>IF($U$24=$CE$25,$CF$25,IF($U$24=$CE$26,$CF$26,IF($U$24=$CE$27,$CF$27,IF($U$24=$CE$28,$CF$28,""))))</f>
        <v>7h à 19h</v>
      </c>
      <c r="CN410" s="167" t="str">
        <f>IF($U$25=$CE$25,$CF$25,IF($U$25=$CE$26,$CF$26,IF($U$25=$CE$27,$CF$27,IF($U$25=$CE$28,$CF$28,""))))</f>
        <v>7h à 19h</v>
      </c>
      <c r="CO410" s="167" t="str">
        <f>IF($U$27=$CE$25,$CF$25,IF($U$27=$CE$26,$CF$26,IF($U$27=$CE$27,$CF$27,IF($U$27=$CE$28,$CF$28,""))))</f>
        <v>OFF</v>
      </c>
      <c r="CP410" s="167" t="str">
        <f>IF($U$28=$CE$25,$CF$25,IF($U$28=$CE$26,$CF$26,IF($U$28=$CE$27,$CF$27,IF($U$28=$CE$28,$CF$28,""))))</f>
        <v>OFF</v>
      </c>
      <c r="CQ410" s="167" t="str">
        <f>IF($U$30=$CE$25,$CF$25,IF($U$30=$CE$26,$CF$26,IF($U$30=$CE$27,$CF$27,IF($U$30=$CE$28,$CF$28,""))))</f>
        <v>19h à 7h</v>
      </c>
      <c r="CR410" s="167" t="str">
        <f>IF($U$31=$CE$25,$CF$25,IF($U$31=$CE$26,$CF$26,IF($U$31=$CE$27,$CF$27,IF($U$31=$CE$28,$CF$28,""))))</f>
        <v>19h à 7h</v>
      </c>
    </row>
    <row r="411" spans="67:96" ht="13.5" x14ac:dyDescent="0.15">
      <c r="BO411" s="312">
        <f t="shared" si="139"/>
        <v>44159</v>
      </c>
      <c r="BP411" s="318" t="str">
        <f t="shared" si="132"/>
        <v>OFF</v>
      </c>
      <c r="BQ411" s="313">
        <f t="shared" si="140"/>
        <v>44189</v>
      </c>
      <c r="BR411" s="318" t="str">
        <f t="shared" si="133"/>
        <v>7h à 19h</v>
      </c>
      <c r="BS411" s="313">
        <f t="shared" si="141"/>
        <v>44220</v>
      </c>
      <c r="BT411" s="318" t="str">
        <f t="shared" si="134"/>
        <v>7h à 19h</v>
      </c>
      <c r="BU411" s="314">
        <f t="shared" si="142"/>
        <v>44251</v>
      </c>
      <c r="BV411" s="318" t="str">
        <f t="shared" si="135"/>
        <v>7h à 19h</v>
      </c>
      <c r="BW411" s="313">
        <f t="shared" si="143"/>
        <v>44279</v>
      </c>
      <c r="BX411" s="318" t="str">
        <f t="shared" si="136"/>
        <v>OFF</v>
      </c>
      <c r="BY411" s="313">
        <f t="shared" si="144"/>
        <v>44310</v>
      </c>
      <c r="BZ411" s="318" t="str">
        <f t="shared" si="137"/>
        <v>OFF</v>
      </c>
      <c r="CI411" s="176">
        <f t="shared" si="138"/>
        <v>44313</v>
      </c>
      <c r="CJ411" s="177">
        <f t="shared" si="145"/>
        <v>44313</v>
      </c>
      <c r="CK411" s="167" t="str">
        <f>IF($V$21=$CE$25,$CF$25,IF($V$21=$CE$26,$CF$26,IF($V$21=$CE$27,$CF$27,IF($V$21=$CE$28,$CF$28,""))))</f>
        <v>OFF</v>
      </c>
      <c r="CL411" s="167" t="str">
        <f>IF($V$22=$CE$25,$CF$25,IF($V$22=$CE$26,$CF$26,IF($V$22=$CE$27,$CF$27,IF($V$22=$CE$28,$CF$28,""))))</f>
        <v>OFF</v>
      </c>
      <c r="CM411" s="167" t="str">
        <f>IF($V$24=$CE$25,$CF$25,IF($V$24=$CE$26,$CF$26,IF($V$24=$CE$27,$CF$27,IF($V$24=$CE$28,$CF$28,""))))</f>
        <v>7h à 19h</v>
      </c>
      <c r="CN411" s="167" t="str">
        <f>IF($V$25=$CE$25,$CF$25,IF($V$25=$CE$26,$CF$26,IF($V$25=$CE$27,$CF$27,IF($V$25=$CE$28,$CF$28,""))))</f>
        <v>7h à 15h</v>
      </c>
      <c r="CO411" s="167" t="str">
        <f>IF($V$27=$CE$25,$CF$25,IF($V$27=$CE$26,$CF$26,IF($V$27=$CE$27,$CF$27,IF($V$27=$CE$28,$CF$28,""))))</f>
        <v>OFF</v>
      </c>
      <c r="CP411" s="167" t="str">
        <f>IF($V$28=$CE$25,$CF$25,IF($V$28=$CE$26,$CF$26,IF($V$28=$CE$27,$CF$27,IF($V$28=$CE$28,$CF$28,""))))</f>
        <v>OFF</v>
      </c>
      <c r="CQ411" s="167" t="str">
        <f>IF($V$30=$CE$25,$CF$25,IF($V$30=$CE$26,$CF$26,IF($V$30=$CE$27,$CF$27,IF($V$30=$CE$28,$CF$28,""))))</f>
        <v>19h à 7h</v>
      </c>
      <c r="CR411" s="167" t="str">
        <f>IF($V$31=$CE$25,$CF$25,IF($V$31=$CE$26,$CF$26,IF($V$31=$CE$27,$CF$27,IF($V$31=$CE$28,$CF$28,""))))</f>
        <v>19h à 7h</v>
      </c>
    </row>
    <row r="412" spans="67:96" ht="13.5" x14ac:dyDescent="0.15">
      <c r="BO412" s="312">
        <f>BO411+1</f>
        <v>44160</v>
      </c>
      <c r="BP412" s="318" t="str">
        <f t="shared" si="132"/>
        <v>OFF</v>
      </c>
      <c r="BQ412" s="313">
        <f t="shared" si="140"/>
        <v>44190</v>
      </c>
      <c r="BR412" s="318" t="str">
        <f t="shared" si="133"/>
        <v>7h à 19h</v>
      </c>
      <c r="BS412" s="313">
        <f t="shared" si="141"/>
        <v>44221</v>
      </c>
      <c r="BT412" s="318" t="str">
        <f t="shared" si="134"/>
        <v>7h à 19h</v>
      </c>
      <c r="BU412" s="314">
        <f t="shared" si="142"/>
        <v>44252</v>
      </c>
      <c r="BV412" s="318" t="str">
        <f t="shared" si="135"/>
        <v>OFF</v>
      </c>
      <c r="BW412" s="313">
        <f t="shared" si="143"/>
        <v>44280</v>
      </c>
      <c r="BX412" s="318" t="str">
        <f t="shared" si="136"/>
        <v>OFF</v>
      </c>
      <c r="BY412" s="313">
        <f t="shared" si="144"/>
        <v>44311</v>
      </c>
      <c r="BZ412" s="318" t="str">
        <f t="shared" si="137"/>
        <v>OFF</v>
      </c>
      <c r="CI412" s="176">
        <f t="shared" si="138"/>
        <v>44314</v>
      </c>
      <c r="CJ412" s="177">
        <f t="shared" si="145"/>
        <v>44314</v>
      </c>
      <c r="CK412" s="167" t="str">
        <f>IF($W$21=$CE$25,$CF$25,IF($W$21=$CE$26,$CF$26,IF($W$21=$CE$27,$CF$27,IF($W$21=$CE$28,$CF$28,""))))</f>
        <v>OFF</v>
      </c>
      <c r="CL412" s="167" t="str">
        <f>IF($W$22=$CE$25,$CF$25,IF($W$22=$CE$26,$CF$26,IF($W$22=$CE$27,$CF$27,IF($W$22=$CE$28,$CF$28,""))))</f>
        <v>OFF</v>
      </c>
      <c r="CM412" s="167" t="str">
        <f>IF($W$24=$CE$25,$CF$25,IF($W$24=$CE$26,$CF$26,IF($W$24=$CE$27,$CF$27,IF($W$24=$CE$28,$CF$28,""))))</f>
        <v>7h à 19h</v>
      </c>
      <c r="CN412" s="167" t="str">
        <f>IF($W$25=$CE$25,$CF$25,IF($W$25=$CE$26,$CF$26,IF($W$25=$CE$27,$CF$27,IF($W$25=$CE$28,$CF$28,""))))</f>
        <v>OFF</v>
      </c>
      <c r="CO412" s="167" t="str">
        <f>IF($W$27=$CE$25,$CF$25,IF($W$27=$CE$26,$CF$26,IF($W$27=$CE$27,$CF$27,IF($W$27=$CE$28,$CF$28,""))))</f>
        <v>OFF</v>
      </c>
      <c r="CP412" s="167" t="str">
        <f>IF($W$28=$CE$25,$CF$25,IF($W$28=$CE$26,$CF$26,IF($W$28=$CE$27,$CF$27,IF($W$28=$CE$28,$CF$28,""))))</f>
        <v>OFF</v>
      </c>
      <c r="CQ412" s="167" t="str">
        <f>IF($W$30=$CE$25,$CF$25,IF($W$30=$CE$26,$CF$26,IF($W$30=$CE$27,$CF$27,IF($W$30=$CE$28,$CF$28,""))))</f>
        <v>19h à 7h</v>
      </c>
      <c r="CR412" s="167" t="str">
        <f>IF($W$31=$CE$25,$CF$25,IF($W$31=$CE$26,$CF$26,IF($W$31=$CE$27,$CF$27,IF($W$31=$CE$28,$CF$28,""))))</f>
        <v>19h à 7h</v>
      </c>
    </row>
    <row r="413" spans="67:96" ht="13.5" x14ac:dyDescent="0.15">
      <c r="BO413" s="312">
        <f t="shared" si="139"/>
        <v>44161</v>
      </c>
      <c r="BP413" s="318" t="str">
        <f t="shared" si="132"/>
        <v>7h à 19h</v>
      </c>
      <c r="BQ413" s="313">
        <f t="shared" si="140"/>
        <v>44191</v>
      </c>
      <c r="BR413" s="318" t="str">
        <f t="shared" si="133"/>
        <v>7h à 19h</v>
      </c>
      <c r="BS413" s="313">
        <f t="shared" si="141"/>
        <v>44222</v>
      </c>
      <c r="BT413" s="318" t="str">
        <f t="shared" si="134"/>
        <v>7h à 15h</v>
      </c>
      <c r="BU413" s="314">
        <f t="shared" si="142"/>
        <v>44253</v>
      </c>
      <c r="BV413" s="318" t="str">
        <f t="shared" si="135"/>
        <v>OFF</v>
      </c>
      <c r="BW413" s="313">
        <f t="shared" si="143"/>
        <v>44281</v>
      </c>
      <c r="BX413" s="318" t="str">
        <f t="shared" si="136"/>
        <v>OFF</v>
      </c>
      <c r="BY413" s="313">
        <f t="shared" si="144"/>
        <v>44312</v>
      </c>
      <c r="BZ413" s="318" t="str">
        <f t="shared" si="137"/>
        <v>OFF</v>
      </c>
      <c r="CI413" s="176">
        <f t="shared" si="138"/>
        <v>44315</v>
      </c>
      <c r="CJ413" s="177">
        <f t="shared" si="145"/>
        <v>44315</v>
      </c>
      <c r="CK413" s="167" t="str">
        <f>IF($X$21=$CE$25,$CF$25,IF($X$21=$CE$26,$CF$26,IF($X$21=$CE$27,$CF$27,IF($X$21=$CE$28,$CF$28,""))))</f>
        <v>7h à 19h</v>
      </c>
      <c r="CL413" s="167" t="str">
        <f>IF($X$22=$CE$25,$CF$25,IF($X$22=$CE$26,$CF$26,IF($X$22=$CE$27,$CF$27,IF($X$22=$CE$28,$CF$28,""))))</f>
        <v>7h à 19h</v>
      </c>
      <c r="CM413" s="167" t="str">
        <f>IF($X$24=$CE$25,$CF$25,IF($X$24=$CE$26,$CF$26,IF($X$24=$CE$27,$CF$27,IF($X$24=$CE$28,$CF$28,""))))</f>
        <v>OFF</v>
      </c>
      <c r="CN413" s="167" t="str">
        <f>IF($X$25=$CE$25,$CF$25,IF($X$25=$CE$26,$CF$26,IF($X$25=$CE$27,$CF$27,IF($X$25=$CE$28,$CF$28,""))))</f>
        <v>OFF</v>
      </c>
      <c r="CO413" s="167" t="str">
        <f>IF($X$27=$CE$25,$CF$25,IF($X$27=$CE$26,$CF$26,IF($X$27=$CE$27,$CF$27,IF($X$27=$CE$28,$CF$28,""))))</f>
        <v>19h à 7h</v>
      </c>
      <c r="CP413" s="167" t="str">
        <f>IF($X$28=$CE$25,$CF$25,IF($X$28=$CE$26,$CF$26,IF($X$28=$CE$27,$CF$27,IF($X$28=$CE$28,$CF$28,""))))</f>
        <v>19h à 7h</v>
      </c>
      <c r="CQ413" s="167" t="str">
        <f>IF($X$30=$CE$25,$CF$25,IF($X$30=$CE$26,$CF$26,IF($X$30=$CE$27,$CF$27,IF($X$30=$CE$28,$CF$28,""))))</f>
        <v>OFF</v>
      </c>
      <c r="CR413" s="167" t="str">
        <f>IF($X$31=$CE$25,$CF$25,IF($X$31=$CE$26,$CF$26,IF($X$31=$CE$27,$CF$27,IF($X$31=$CE$28,$CF$28,""))))</f>
        <v>OFF</v>
      </c>
    </row>
    <row r="414" spans="67:96" ht="13.5" x14ac:dyDescent="0.15">
      <c r="BO414" s="312">
        <f t="shared" si="139"/>
        <v>44162</v>
      </c>
      <c r="BP414" s="318" t="str">
        <f t="shared" si="132"/>
        <v>7h à 19h</v>
      </c>
      <c r="BQ414" s="313">
        <f t="shared" si="140"/>
        <v>44192</v>
      </c>
      <c r="BR414" s="318" t="str">
        <f t="shared" si="133"/>
        <v>7h à 19h</v>
      </c>
      <c r="BS414" s="313">
        <f t="shared" si="141"/>
        <v>44223</v>
      </c>
      <c r="BT414" s="318" t="str">
        <f t="shared" si="134"/>
        <v>OFF</v>
      </c>
      <c r="BU414" s="314">
        <f t="shared" si="142"/>
        <v>44254</v>
      </c>
      <c r="BV414" s="318" t="str">
        <f t="shared" si="135"/>
        <v>OFF</v>
      </c>
      <c r="BW414" s="313">
        <f t="shared" si="143"/>
        <v>44282</v>
      </c>
      <c r="BX414" s="318" t="str">
        <f t="shared" si="136"/>
        <v>OFF</v>
      </c>
      <c r="BY414" s="313">
        <f t="shared" si="144"/>
        <v>44313</v>
      </c>
      <c r="BZ414" s="318" t="str">
        <f t="shared" si="137"/>
        <v>OFF</v>
      </c>
      <c r="CI414" s="176">
        <f t="shared" si="138"/>
        <v>44316</v>
      </c>
      <c r="CJ414" s="177">
        <f t="shared" si="145"/>
        <v>44316</v>
      </c>
      <c r="CK414" s="167" t="str">
        <f>IF($Y$21=$CE$25,$CF$25,IF($Y$21=$CE$26,$CF$26,IF($Y$21=$CE$27,$CF$27,IF($Y$21=$CE$28,$CF$28,""))))</f>
        <v>7h à 19h</v>
      </c>
      <c r="CL414" s="167" t="str">
        <f>IF($Y$22=$CE$25,$CF$25,IF($Y$22=$CE$26,$CF$26,IF($Y$22=$CE$27,$CF$27,IF($Y$22=$CE$28,$CF$28,""))))</f>
        <v>7h à 19h</v>
      </c>
      <c r="CM414" s="167" t="str">
        <f>IF($Y$24=$CE$25,$CF$25,IF($Y$24=$CE$26,$CF$26,IF($Y$24=$CE$27,$CF$27,IF($Y$24=$CE$28,$CF$28,""))))</f>
        <v>OFF</v>
      </c>
      <c r="CN414" s="167" t="str">
        <f>IF($Y$25=$CE$25,$CF$25,IF($Y$25=$CE$26,$CF$26,IF($Y$25=$CE$27,$CF$27,IF($Y$25=$CE$28,$CF$28,""))))</f>
        <v>OFF</v>
      </c>
      <c r="CO414" s="167" t="str">
        <f>IF($Y$27=$CE$25,$CF$25,IF($Y$27=$CE$26,$CF$26,IF($Y$27=$CE$27,$CF$27,IF($Y$27=$CE$28,$CF$28,""))))</f>
        <v>19h à 7h</v>
      </c>
      <c r="CP414" s="167" t="str">
        <f>IF($Y$28=$CE$25,$CF$25,IF($Y$28=$CE$26,$CF$26,IF($Y$28=$CE$27,$CF$27,IF($Y$28=$CE$28,$CF$28,""))))</f>
        <v>19h à 7h</v>
      </c>
      <c r="CQ414" s="167" t="str">
        <f>IF($Y$30=$CE$25,$CF$25,IF($Y$30=$CE$26,$CF$26,IF($Y$30=$CE$27,$CF$27,IF($Y$30=$CE$28,$CF$28,""))))</f>
        <v>OFF</v>
      </c>
      <c r="CR414" s="167" t="str">
        <f>IF($Y$31=$CE$25,$CF$25,IF($Y$31=$CE$26,$CF$26,IF($Y$31=$CE$27,$CF$27,IF($Y$31=$CE$28,$CF$28,""))))</f>
        <v>OFF</v>
      </c>
    </row>
    <row r="415" spans="67:96" ht="13.5" x14ac:dyDescent="0.15">
      <c r="BO415" s="312">
        <f>BO414+1</f>
        <v>44163</v>
      </c>
      <c r="BP415" s="318" t="str">
        <f t="shared" si="132"/>
        <v>7h à 19h</v>
      </c>
      <c r="BQ415" s="313">
        <f t="shared" si="140"/>
        <v>44193</v>
      </c>
      <c r="BR415" s="318" t="str">
        <f t="shared" si="133"/>
        <v>7h à 19h</v>
      </c>
      <c r="BS415" s="313">
        <f t="shared" si="141"/>
        <v>44224</v>
      </c>
      <c r="BT415" s="318" t="str">
        <f t="shared" si="134"/>
        <v>OFF</v>
      </c>
      <c r="BU415" s="314">
        <f t="shared" si="142"/>
        <v>44255</v>
      </c>
      <c r="BV415" s="318" t="str">
        <f t="shared" si="135"/>
        <v>OFF</v>
      </c>
      <c r="BW415" s="313">
        <f t="shared" si="143"/>
        <v>44283</v>
      </c>
      <c r="BX415" s="318" t="str">
        <f t="shared" si="136"/>
        <v>OFF</v>
      </c>
      <c r="BY415" s="313">
        <f t="shared" si="144"/>
        <v>44314</v>
      </c>
      <c r="BZ415" s="318" t="str">
        <f t="shared" si="137"/>
        <v>OFF</v>
      </c>
      <c r="CI415" s="176">
        <f t="shared" si="138"/>
        <v>44317</v>
      </c>
      <c r="CJ415" s="177">
        <f t="shared" si="145"/>
        <v>44317</v>
      </c>
      <c r="CK415" s="167" t="str">
        <f>IF($Z$21=$CE$25,$CF$25,IF($Z$21=$CE$26,$CF$26,IF($Z$21=$CE$27,$CF$27,IF($Z$21=$CE$28,$CF$28,""))))</f>
        <v>7h à 19h</v>
      </c>
      <c r="CL415" s="167" t="str">
        <f>IF($Z$22=$CE$25,$CF$25,IF($Z$22=$CE$26,$CF$26,IF($Z$22=$CE$27,$CF$27,IF($Z$22=$CE$28,$CF$28,""))))</f>
        <v>7h à 19h</v>
      </c>
      <c r="CM415" s="167" t="str">
        <f>IF($Z$24=$CE$25,$CF$25,IF($Z$24=$CE$26,$CF$26,IF($Z$24=$CE$27,$CF$27,IF($Z$24=$CE$28,$CF$28,""))))</f>
        <v>OFF</v>
      </c>
      <c r="CN415" s="167" t="str">
        <f>IF($Z$25=$CE$25,$CF$25,IF($Z$25=$CE$26,$CF$26,IF($Z$25=$CE$27,$CF$27,IF($Z$25=$CE$28,$CF$28,""))))</f>
        <v>OFF</v>
      </c>
      <c r="CO415" s="167" t="str">
        <f>IF($Z$27=$CE$25,$CF$25,IF($Z$27=$CE$26,$CF$26,IF($Z$27=$CE$27,$CF$27,IF($Z$27=$CE$28,$CF$28,""))))</f>
        <v>19h à 7h</v>
      </c>
      <c r="CP415" s="167" t="str">
        <f>IF($Z$28=$CE$25,$CF$25,IF($Z$28=$CE$26,$CF$26,IF($Z$28=$CE$27,$CF$27,IF($Z$28=$CE$28,$CF$28,""))))</f>
        <v>19h à 7h</v>
      </c>
      <c r="CQ415" s="167" t="str">
        <f>IF($Z$30=$CE$25,$CF$25,IF($Z$30=$CE$26,$CF$26,IF($Z$30=$CE$27,$CF$27,IF($Z$30=$CE$28,$CF$28,""))))</f>
        <v>OFF</v>
      </c>
      <c r="CR415" s="167" t="str">
        <f>IF($Z$31=$CE$25,$CF$25,IF($Z$31=$CE$26,$CF$26,IF($Z$31=$CE$27,$CF$27,IF($Z$31=$CE$28,$CF$28,""))))</f>
        <v>OFF</v>
      </c>
    </row>
    <row r="416" spans="67:96" ht="13.5" x14ac:dyDescent="0.15">
      <c r="BO416" s="315">
        <f>IF(MONTH(BO415)=MONTH(BO415+1),BO415+1,"")</f>
        <v>44164</v>
      </c>
      <c r="BP416" s="318" t="str">
        <f t="shared" si="132"/>
        <v>7h à 19h</v>
      </c>
      <c r="BQ416" s="316">
        <f>IF(MONTH(BQ415)=MONTH(BQ415+1),BQ415+1,"")</f>
        <v>44194</v>
      </c>
      <c r="BR416" s="318" t="str">
        <f t="shared" si="133"/>
        <v>7h à 19h</v>
      </c>
      <c r="BS416" s="316">
        <f>IF(MONTH(BS415)=MONTH(BS415+1),BS415+1,"")</f>
        <v>44225</v>
      </c>
      <c r="BT416" s="318" t="str">
        <f t="shared" si="134"/>
        <v>OFF</v>
      </c>
      <c r="BU416" s="316" t="str">
        <f>IF(MONTH(BU415)=MONTH(BU415+1),BU415+1,"")</f>
        <v/>
      </c>
      <c r="BV416" s="318" t="str">
        <f t="shared" si="135"/>
        <v/>
      </c>
      <c r="BW416" s="316">
        <f>IF(MONTH(BW415)=MONTH(BW415+1),BW415+1,"")</f>
        <v>44284</v>
      </c>
      <c r="BX416" s="318" t="str">
        <f t="shared" si="136"/>
        <v>OFF</v>
      </c>
      <c r="BY416" s="316">
        <f>IF(MONTH(BY415)=MONTH(BY415+1),BY415+1,"")</f>
        <v>44315</v>
      </c>
      <c r="BZ416" s="318" t="str">
        <f t="shared" si="137"/>
        <v>19h à 7h</v>
      </c>
      <c r="CI416" s="176">
        <f t="shared" si="138"/>
        <v>44318</v>
      </c>
      <c r="CJ416" s="177">
        <f t="shared" si="145"/>
        <v>44318</v>
      </c>
      <c r="CK416" s="167" t="str">
        <f>IF($AA$21=$CE$25,$CF$25,IF($AA$21=$CE$26,$CF$26,IF($AA$21=$CE$27,$CF$27,IF($AA$21=$CE$28,$CF$28,""))))</f>
        <v>7h à 19h</v>
      </c>
      <c r="CL416" s="167" t="str">
        <f>IF($AA$22=$CE$25,$CF$25,IF($AA$22=$CE$26,$CF$26,IF($AA$22=$CE$27,$CF$27,IF($AA$22=$CE$28,$CF$28,""))))</f>
        <v>7h à 19h</v>
      </c>
      <c r="CM416" s="167" t="str">
        <f>IF($AA$24=$CE$25,$CF$25,IF($AA$24=$CE$26,$CF$26,IF($AA$24=$CE$27,$CF$27,IF($AA$24=$CE$28,$CF$28,""))))</f>
        <v>OFF</v>
      </c>
      <c r="CN416" s="167" t="str">
        <f>IF($AA$25=$CE$25,$CF$25,IF($AA$25=$CE$26,$CF$26,IF($AA$25=$CE$27,$CF$27,IF($AA$25=$CE$28,$CF$28,""))))</f>
        <v>OFF</v>
      </c>
      <c r="CO416" s="167" t="str">
        <f>IF($AA$27=$CE$25,$CF$25,IF($AA$27=$CE$26,$CF$26,IF($AA$27=$CE$27,$CF$27,IF($AA$27=$CE$28,$CF$28,""))))</f>
        <v>19h à 7h</v>
      </c>
      <c r="CP416" s="167" t="str">
        <f>IF($AA$28=$CE$25,$CF$25,IF($AA$28=$CE$26,$CF$26,IF($AA$28=$CE$27,$CF$27,IF($AA$28=$CE$28,$CF$28,""))))</f>
        <v>19h à 7h</v>
      </c>
      <c r="CQ416" s="167" t="str">
        <f>IF($AA$30=$CE$25,$CF$25,IF($AA$30=$CE$26,$CF$26,IF($AA$30=$CE$27,$CF$27,IF($AA$30=$CE$28,$CF$28,""))))</f>
        <v>OFF</v>
      </c>
      <c r="CR416" s="167" t="str">
        <f>IF($AA$31=$CE$25,$CF$25,IF($AA$31=$CE$26,$CF$26,IF($AA$31=$CE$27,$CF$27,IF($AA$31=$CE$28,$CF$28,""))))</f>
        <v>OFF</v>
      </c>
    </row>
    <row r="417" spans="67:96" ht="13.5" x14ac:dyDescent="0.15">
      <c r="BO417" s="315">
        <f>IF(MONTH(BO415)=MONTH(BO415+2),BO415+2,"")</f>
        <v>44165</v>
      </c>
      <c r="BP417" s="318" t="str">
        <f t="shared" si="132"/>
        <v>7h à 19h</v>
      </c>
      <c r="BQ417" s="316">
        <f>IF(MONTH(BQ415)=MONTH(BQ415+2),BQ415+2,"")</f>
        <v>44195</v>
      </c>
      <c r="BR417" s="318" t="str">
        <f t="shared" si="133"/>
        <v>7h à 19h</v>
      </c>
      <c r="BS417" s="316">
        <f>IF(MONTH(BS415)=MONTH(BS415+2),BS415+2,"")</f>
        <v>44226</v>
      </c>
      <c r="BT417" s="318" t="str">
        <f t="shared" si="134"/>
        <v>OFF</v>
      </c>
      <c r="BU417" s="316" t="str">
        <f>IF(MONTH(BU415)=MONTH(BU415+2),BU415+2,"")</f>
        <v/>
      </c>
      <c r="BV417" s="318" t="str">
        <f t="shared" si="135"/>
        <v/>
      </c>
      <c r="BW417" s="316">
        <f>IF(MONTH(BW415)=MONTH(BW415+2),BW415+2,"")</f>
        <v>44285</v>
      </c>
      <c r="BX417" s="318" t="str">
        <f t="shared" si="136"/>
        <v>OFF</v>
      </c>
      <c r="BY417" s="316">
        <f>IF(MONTH(BY415)=MONTH(BY415+2),BY415+2,"")</f>
        <v>44316</v>
      </c>
      <c r="BZ417" s="318" t="str">
        <f t="shared" si="137"/>
        <v>19h à 7h</v>
      </c>
      <c r="CI417" s="176">
        <f t="shared" si="138"/>
        <v>44319</v>
      </c>
      <c r="CJ417" s="177">
        <f t="shared" si="145"/>
        <v>44319</v>
      </c>
      <c r="CK417" s="167" t="str">
        <f>IF($AB$21=$CE$25,$CF$25,IF($AB$21=$CE$26,$CF$26,IF($AB$21=$CE$27,$CF$27,IF($AB$21=$CE$28,$CF$28,""))))</f>
        <v>7h à 19h</v>
      </c>
      <c r="CL417" s="167" t="str">
        <f>IF($AB$22=$CE$25,$CF$25,IF($AB$22=$CE$26,$CF$26,IF($AB$22=$CE$27,$CF$27,IF($AB$22=$CE$28,$CF$28,""))))</f>
        <v>7h à 19h</v>
      </c>
      <c r="CM417" s="167" t="str">
        <f>IF($AB$24=$CE$25,$CF$25,IF($AB$24=$CE$26,$CF$26,IF($AB$24=$CE$27,$CF$27,IF($AB$24=$CE$28,$CF$28,""))))</f>
        <v>OFF</v>
      </c>
      <c r="CN417" s="167" t="str">
        <f>IF($AB$25=$CE$25,$CF$25,IF($AB$25=$CE$26,$CF$26,IF($AB$25=$CE$27,$CF$27,IF($AB$25=$CE$28,$CF$28,""))))</f>
        <v>OFF</v>
      </c>
      <c r="CO417" s="167" t="str">
        <f>IF($AB$27=$CE$25,$CF$25,IF($AB$27=$CE$26,$CF$26,IF($AB$27=$CE$27,$CF$27,IF($AB$27=$CE$28,$CF$28,""))))</f>
        <v>19h à 7h</v>
      </c>
      <c r="CP417" s="167" t="str">
        <f>IF($AB$28=$CE$25,$CF$25,IF($AB$28=$CE$26,$CF$26,IF($AB$28=$CE$27,$CF$27,IF($AB$28=$CE$28,$CF$28,""))))</f>
        <v>19h à 7h</v>
      </c>
      <c r="CQ417" s="167" t="str">
        <f>IF($AB$30=$CE$25,$CF$25,IF($AB$30=$CE$26,$CF$26,IF($AB$30=$CE$27,$CF$27,IF($AB$30=$CE$28,$CF$28,""))))</f>
        <v>OFF</v>
      </c>
      <c r="CR417" s="167" t="str">
        <f>IF($AB$31=$CE$25,$CF$25,IF($AB$31=$CE$26,$CF$26,IF($AB$31=$CE$27,$CF$27,IF($AB$31=$CE$28,$CF$28,""))))</f>
        <v>OFF</v>
      </c>
    </row>
    <row r="418" spans="67:96" ht="13.5" x14ac:dyDescent="0.15">
      <c r="BO418" s="317" t="str">
        <f>IF(MONTH(BO415)=MONTH(BO415+3),BO415+3,"")</f>
        <v/>
      </c>
      <c r="BP418" s="318" t="str">
        <f t="shared" si="132"/>
        <v/>
      </c>
      <c r="BQ418" s="268">
        <f>IF(MONTH(BQ415)=MONTH(BQ415+3),BQ415+3,"")</f>
        <v>44196</v>
      </c>
      <c r="BR418" s="318" t="str">
        <f t="shared" si="133"/>
        <v>OFF</v>
      </c>
      <c r="BS418" s="268">
        <f>IF(MONTH(BS415)=MONTH(BS415+3),BS415+3,"")</f>
        <v>44227</v>
      </c>
      <c r="BT418" s="318" t="str">
        <f t="shared" si="134"/>
        <v>OFF</v>
      </c>
      <c r="BU418" s="268" t="str">
        <f>IF(MONTH(BU415)=MONTH(BU415+3),BU415+3,"")</f>
        <v/>
      </c>
      <c r="BV418" s="318" t="str">
        <f t="shared" si="135"/>
        <v/>
      </c>
      <c r="BW418" s="268">
        <f>IF(MONTH(BW415)=MONTH(BW415+3),BW415+3,"")</f>
        <v>44286</v>
      </c>
      <c r="BX418" s="318" t="str">
        <f t="shared" si="136"/>
        <v>OFF</v>
      </c>
      <c r="BY418" s="268" t="str">
        <f>IF(MONTH(BY415)=MONTH(BY415+3),BY415+3,"")</f>
        <v/>
      </c>
      <c r="BZ418" s="318" t="str">
        <f t="shared" si="137"/>
        <v/>
      </c>
      <c r="CI418" s="176">
        <f t="shared" si="138"/>
        <v>44320</v>
      </c>
      <c r="CJ418" s="177">
        <f t="shared" si="145"/>
        <v>44320</v>
      </c>
      <c r="CK418" s="167" t="str">
        <f>IF($AC$21=$CE$25,$CF$25,IF($AC$21=$CE$26,$CF$26,IF($AC$21=$CE$27,$CF$27,IF($AC$21=$CE$28,$CF$28,""))))</f>
        <v>7h à 19h</v>
      </c>
      <c r="CL418" s="167" t="str">
        <f>IF($AC$22=$CE$25,$CF$25,IF($AC$22=$CE$26,$CF$26,IF($AC$22=$CE$27,$CF$27,IF($AC$22=$CE$28,$CF$28,""))))</f>
        <v>7h à 15h</v>
      </c>
      <c r="CM418" s="167" t="str">
        <f>IF($AC$24=$CE$25,$CF$25,IF($AC$24=$CE$26,$CF$26,IF($AC$24=$CE$27,$CF$27,IF($AC$24=$CE$28,$CF$28,""))))</f>
        <v>OFF</v>
      </c>
      <c r="CN418" s="167" t="str">
        <f>IF($AC$25=$CE$25,$CF$25,IF($AC$25=$CE$26,$CF$26,IF($AC$25=$CE$27,$CF$27,IF($AC$25=$CE$28,$CF$28,""))))</f>
        <v>OFF</v>
      </c>
      <c r="CO418" s="167" t="str">
        <f>IF($AC$27=$CE$25,$CF$25,IF($AC$27=$CE$26,$CF$26,IF($AC$27=$CE$27,$CF$27,IF($AC$27=$CE$28,$CF$28,""))))</f>
        <v>19h à 7h</v>
      </c>
      <c r="CP418" s="167" t="str">
        <f>IF($AC$28=$CE$25,$CF$25,IF($AC$28=$CE$26,$CF$26,IF($AC$28=$CE$27,$CF$27,IF($AC$28=$CE$28,$CF$28,""))))</f>
        <v>19h à 7h</v>
      </c>
      <c r="CQ418" s="167" t="str">
        <f>IF($AC$30=$CE$25,$CF$25,IF($AC$30=$CE$26,$CF$26,IF($AC$30=$CE$27,$CF$27,IF($AC$30=$CE$28,$CF$28,""))))</f>
        <v>OFF</v>
      </c>
      <c r="CR418" s="167" t="str">
        <f>IF($AC$31=$CE$25,$CF$25,IF($AC$31=$CE$26,$CF$26,IF($AC$31=$CE$27,$CF$27,IF($AC$31=$CE$28,$CF$28,""))))</f>
        <v>OFF</v>
      </c>
    </row>
    <row r="419" spans="67:96" ht="12.75" x14ac:dyDescent="0.15">
      <c r="BO419" s="169"/>
      <c r="BP419" s="169"/>
      <c r="BQ419" s="169"/>
      <c r="BR419" s="169"/>
      <c r="BS419" s="169"/>
      <c r="BT419" s="169"/>
      <c r="BU419" s="169"/>
      <c r="BV419" s="169"/>
      <c r="BW419" s="169"/>
      <c r="BX419" s="169"/>
      <c r="BY419" s="169"/>
      <c r="BZ419" s="169"/>
      <c r="CI419" s="176">
        <f t="shared" si="138"/>
        <v>44321</v>
      </c>
      <c r="CJ419" s="177">
        <f t="shared" si="145"/>
        <v>44321</v>
      </c>
      <c r="CK419" s="167" t="str">
        <f>IF($AD$21=$CE$25,$CF$25,IF($AD$21=$CE$26,$CF$26,IF($AD$21=$CE$27,$CF$27,IF($AD$21=$CE$28,$CF$28,""))))</f>
        <v>7h à 19h</v>
      </c>
      <c r="CL419" s="167" t="str">
        <f>IF($AD$22=$CE$25,$CF$25,IF($AD$22=$CE$26,$CF$26,IF($AD$22=$CE$27,$CF$27,IF($AD$22=$CE$28,$CF$28,""))))</f>
        <v>OFF</v>
      </c>
      <c r="CM419" s="167" t="str">
        <f>IF($AD$24=$CE$25,$CF$25,IF($AD$24=$CE$26,$CF$26,IF($AD$24=$CE$27,$CF$27,IF($AD$24=$CE$28,$CF$28,""))))</f>
        <v>OFF</v>
      </c>
      <c r="CN419" s="167" t="str">
        <f>IF($AD$25=$CE$25,$CF$25,IF($AD$25=$CE$26,$CF$26,IF($AD$25=$CE$27,$CF$27,IF($AD$25=$CE$28,$CF$28,""))))</f>
        <v>OFF</v>
      </c>
      <c r="CO419" s="167" t="str">
        <f>IF($AD$27=$CE$25,$CF$25,IF($AD$27=$CE$26,$CF$26,IF($AD$27=$CE$27,$CF$27,IF($AD$27=$CE$28,$CF$28,""))))</f>
        <v>19h à 7h</v>
      </c>
      <c r="CP419" s="167" t="str">
        <f>IF($AD$28=$CE$25,$CF$25,IF($AD$28=$CE$26,$CF$26,IF($AD$28=$CE$27,$CF$27,IF($AD$28=$CE$28,$CF$28,""))))</f>
        <v>19h à 7h</v>
      </c>
      <c r="CQ419" s="167" t="str">
        <f>IF($AD$30=$CE$25,$CF$25,IF($AD$30=$CE$26,$CF$26,IF($AD$30=$CE$27,$CF$27,IF($AD$30=$CE$28,$CF$28,""))))</f>
        <v>OFF</v>
      </c>
      <c r="CR419" s="167" t="str">
        <f>IF($AD$31=$CE$25,$CF$25,IF($AD$31=$CE$26,$CF$26,IF($AD$31=$CE$27,$CF$27,IF($AD$31=$CE$28,$CF$28,""))))</f>
        <v>OFF</v>
      </c>
    </row>
    <row r="420" spans="67:96" ht="12.75" x14ac:dyDescent="0.15">
      <c r="BO420" s="169"/>
      <c r="BP420" s="169"/>
      <c r="BQ420" s="169"/>
      <c r="BR420" s="169"/>
      <c r="BS420" s="169"/>
      <c r="BT420" s="169"/>
      <c r="BU420" s="169"/>
      <c r="BV420" s="169"/>
      <c r="BW420" s="169"/>
      <c r="BX420" s="169"/>
      <c r="BY420" s="169"/>
      <c r="BZ420" s="169"/>
      <c r="CI420" s="176">
        <f t="shared" si="138"/>
        <v>44322</v>
      </c>
      <c r="CJ420" s="177">
        <f t="shared" si="145"/>
        <v>44322</v>
      </c>
      <c r="CK420" s="167" t="str">
        <f>IF($AE$21=$CE$25,$CF$25,IF($AE$21=$CE$26,$CF$26,IF($AE$21=$CE$27,$CF$27,IF($AE$21=$CE$28,$CF$28,""))))</f>
        <v>OFF</v>
      </c>
      <c r="CL420" s="167" t="str">
        <f>IF($AE$22=$CE$25,$CF$25,IF($AE$22=$CE$26,$CF$26,IF($AE$22=$CE$27,$CF$27,IF($AE$22=$CE$28,$CF$28,""))))</f>
        <v>OFF</v>
      </c>
      <c r="CM420" s="167" t="str">
        <f>IF($AE$24=$CE$25,$CF$25,IF($AE$24=$CE$26,$CF$26,IF($AE$24=$CE$27,$CF$27,IF($AE$24=$CE$28,$CF$28,""))))</f>
        <v>19h à 7h</v>
      </c>
      <c r="CN420" s="167" t="str">
        <f>IF($AE$25=$CE$25,$CF$25,IF($AE$25=$CE$26,$CF$26,IF($AE$25=$CE$27,$CF$27,IF($AE$25=$CE$28,$CF$28,""))))</f>
        <v>19h à 7h</v>
      </c>
      <c r="CO420" s="167" t="str">
        <f>IF($AE$27=$CE$25,$CF$25,IF($AE$27=$CE$26,$CF$26,IF($AE$27=$CE$27,$CF$27,IF($AE$27=$CE$28,$CF$28,""))))</f>
        <v>OFF</v>
      </c>
      <c r="CP420" s="167" t="str">
        <f>IF($AE$28=$CE$25,$CF$25,IF($AE$28=$CE$26,$CF$26,IF($AE$28=$CE$27,$CF$27,IF($AE$28=$CE$28,$CF$28,""))))</f>
        <v>OFF</v>
      </c>
      <c r="CQ420" s="167" t="str">
        <f>IF($AE$30=$CE$25,$CF$25,IF($AE$30=$CE$26,$CF$26,IF($AE$30=$CE$27,$CF$27,IF($AE$30=$CE$28,$CF$28,""))))</f>
        <v>7h à 19h</v>
      </c>
      <c r="CR420" s="167" t="str">
        <f>IF($AE$31=$CE$25,$CF$25,IF($AE$31=$CE$26,$CF$26,IF($AE$31=$CE$27,$CF$27,IF($AE$31=$CE$28,$CF$28,""))))</f>
        <v>7h à 19h</v>
      </c>
    </row>
    <row r="421" spans="67:96" ht="12.75" x14ac:dyDescent="0.15">
      <c r="BO421" s="169"/>
      <c r="BP421" s="169"/>
      <c r="BQ421" s="169"/>
      <c r="BR421" s="169"/>
      <c r="BS421" s="169"/>
      <c r="BT421" s="169"/>
      <c r="BU421" s="169"/>
      <c r="BV421" s="169"/>
      <c r="BW421" s="169"/>
      <c r="BX421" s="169"/>
      <c r="BY421" s="169"/>
      <c r="BZ421" s="169"/>
      <c r="CI421" s="176">
        <f t="shared" si="138"/>
        <v>44323</v>
      </c>
      <c r="CJ421" s="177">
        <f t="shared" si="145"/>
        <v>44323</v>
      </c>
      <c r="CK421" s="167" t="str">
        <f>IF($AF$21=$CE$25,$CF$25,IF($AF$21=$CE$26,$CF$26,IF($AF$21=$CE$27,$CF$27,IF($AF$21=$CE$28,$CF$28,""))))</f>
        <v>OFF</v>
      </c>
      <c r="CL421" s="167" t="str">
        <f>IF($AF$22=$CE$25,$CF$25,IF($AF$22=$CE$26,$CF$26,IF($AF$22=$CE$27,$CF$27,IF($AF$22=$CE$28,$CF$28,""))))</f>
        <v>OFF</v>
      </c>
      <c r="CM421" s="167" t="str">
        <f>IF($AF$24=$CE$25,$CF$25,IF($AF$24=$CE$26,$CF$26,IF($AF$24=$CE$27,$CF$27,IF($AF$24=$CE$28,$CF$28,""))))</f>
        <v>19h à 7h</v>
      </c>
      <c r="CN421" s="167" t="str">
        <f>IF($AF$25=$CE$25,$CF$25,IF($AF$25=$CE$26,$CF$26,IF($AF$25=$CE$27,$CF$27,IF($AF$25=$CE$28,$CF$28,""))))</f>
        <v>19h à 7h</v>
      </c>
      <c r="CO421" s="167" t="str">
        <f>IF($AF$27=$CE$25,$CF$25,IF($AF$27=$CE$26,$CF$26,IF($AF$27=$CE$27,$CF$27,IF($AF$27=$CE$28,$CF$28,""))))</f>
        <v>OFF</v>
      </c>
      <c r="CP421" s="167" t="str">
        <f>IF($AF$28=$CE$25,$CF$25,IF($AF$28=$CE$26,$CF$26,IF($AF$28=$CE$27,$CF$27,IF($AF$28=$CE$28,$CF$28,""))))</f>
        <v>OFF</v>
      </c>
      <c r="CQ421" s="167" t="str">
        <f>IF($AF$30=$CE$25,$CF$25,IF($AF$30=$CE$26,$CF$26,IF($AF$3=$CE$27,$CF$27,IF($AF$30=$CE$28,$CF$28,""))))</f>
        <v>7h à 19h</v>
      </c>
      <c r="CR421" s="167" t="str">
        <f>IF($AF$31=$CE$25,$CF$25,IF($AF$31=$CE$26,$CF$26,IF($AF$31=$CE$27,$CF$27,IF($AF$31=$CE$28,$CF$28,""))))</f>
        <v>7h à 19h</v>
      </c>
    </row>
    <row r="422" spans="67:96" ht="12.75" x14ac:dyDescent="0.15">
      <c r="BO422" s="169"/>
      <c r="BP422" s="169"/>
      <c r="BQ422" s="169"/>
      <c r="BR422" s="169"/>
      <c r="BS422" s="169"/>
      <c r="BT422" s="169"/>
      <c r="BU422" s="169"/>
      <c r="BV422" s="169"/>
      <c r="BW422" s="169"/>
      <c r="BX422" s="169"/>
      <c r="BY422" s="169"/>
      <c r="BZ422" s="169"/>
      <c r="CI422" s="176">
        <f t="shared" si="138"/>
        <v>44324</v>
      </c>
      <c r="CJ422" s="177">
        <f t="shared" si="145"/>
        <v>44324</v>
      </c>
      <c r="CK422" s="167" t="str">
        <f>IF($AG$21=$CE$25,$CF$25,IF($AG$21=$CE$26,$CF$26,IF($AG$21=$CE$27,$CF$27,IF($AG$21=$CE$28,$CF$28,""))))</f>
        <v>OFF</v>
      </c>
      <c r="CL422" s="167" t="str">
        <f>IF($AG$22=$CE$25,$CF$25,IF($AG$22=$CE$26,$CF$26,IF($AG$22=$CE$27,$CF$27,IF($AG$22=$CE$28,$CF$28,""))))</f>
        <v>OFF</v>
      </c>
      <c r="CM422" s="167" t="str">
        <f>IF($AG$24=$CE$25,$CF$25,IF($AG$24=$CE$26,$CF$26,IF($AG$24=$CE$27,$CF$27,IF($AG$24=$CE$28,$CF$28,""))))</f>
        <v>19h à 7h</v>
      </c>
      <c r="CN422" s="167" t="str">
        <f>IF($AG$25=$CE$25,$CF$25,IF($AG$25=$CE$26,$CF$26,IF($AG$25=$CE$27,$CF$27,IF($AG$25=$CE$28,$CF$28,""))))</f>
        <v>19h à 7h</v>
      </c>
      <c r="CO422" s="167" t="str">
        <f>IF($AG$27=$CE$25,$CF$25,IF($AG$27=$CE$26,$CF$26,IF($AG$27=$CE$27,$CF$27,IF($AG$27=$CE$28,$CF$28,""))))</f>
        <v>OFF</v>
      </c>
      <c r="CP422" s="167" t="str">
        <f>IF($AG$28=$CE$25,$CF$25,IF($AG$28=$CE$26,$CF$26,IF($AG$28=$CE$27,$CF$27,IF($AG$28=$CE$28,$CF$28,""))))</f>
        <v>OFF</v>
      </c>
      <c r="CQ422" s="167" t="str">
        <f>IF($AG$30=$CE$25,$CF$25,IF($AG$30=$CE$26,$CF$26,IF($AG$30=$CE$27,$CF$27,IF($AG$30=$CE$28,$CF$28,""))))</f>
        <v>7h à 19h</v>
      </c>
      <c r="CR422" s="167" t="str">
        <f>IF($AG$31=$CE$25,$CF$25,IF($AG$31=$CE$26,$CF$26,IF($AG$31=$CE$27,$CF$27,IF($AG$31=$CE$28,$CF$28,""))))</f>
        <v>7h à 19h</v>
      </c>
    </row>
    <row r="423" spans="67:96" ht="12.75" x14ac:dyDescent="0.15">
      <c r="BO423" s="169"/>
      <c r="BP423" s="169"/>
      <c r="BQ423" s="169"/>
      <c r="BR423" s="169"/>
      <c r="BS423" s="169"/>
      <c r="BT423" s="169"/>
      <c r="BU423" s="169"/>
      <c r="BV423" s="169"/>
      <c r="BW423" s="169"/>
      <c r="BX423" s="169"/>
      <c r="BY423" s="169"/>
      <c r="BZ423" s="169"/>
      <c r="CI423" s="176">
        <f t="shared" si="138"/>
        <v>44325</v>
      </c>
      <c r="CJ423" s="177">
        <f t="shared" si="145"/>
        <v>44325</v>
      </c>
      <c r="CK423" s="167" t="str">
        <f>IF($AH$21=$CE$25,$CF$25,IF($AH$21=$CE$26,$CF$26,IF($AH$21=$CE$27,$CF$27,IF($AH$21=$CE$28,$CF$28,""))))</f>
        <v>OFF</v>
      </c>
      <c r="CL423" s="167" t="str">
        <f>IF($AH$22=$CE$25,$CF$25,IF($AH$22=$CE$26,$CF$26,IF($AH$22=$CE$27,$CF$27,IF($AH$22=$CE$28,$CF$28,""))))</f>
        <v>OFF</v>
      </c>
      <c r="CM423" s="167" t="str">
        <f>IF($AH$24=$CE$25,$CF$25,IF($AH$24=$CE$26,$CF$26,IF($AH$24=$CE$27,$CF$27,IF($AH$24=$CE$28,$CF$28,""))))</f>
        <v>19h à 7h</v>
      </c>
      <c r="CN423" s="167" t="str">
        <f>IF($AH$25=$CE$25,$CF$25,IF($AH$25=$CE$26,$CF$26,IF($AH$25=$CE$27,$CF$27,IF($AH$25=$CE$28,$CF$28,""))))</f>
        <v>19h à 7h</v>
      </c>
      <c r="CO423" s="167" t="str">
        <f>IF($AH$27=$CE$25,$CF$25,IF($AH$27=$CE$26,$CF$26,IF($AH$27=$CE$27,$CF$27,IF($AH$27=$CE$28,$CF$28,""))))</f>
        <v>OFF</v>
      </c>
      <c r="CP423" s="167" t="str">
        <f>IF($AH$28=$CE$25,$CF$25,IF($AH$28=$CE$26,$CF$26,IF($AH$28=$CE$27,$CF$27,IF($AH$28=$CE$28,$CF$28,""))))</f>
        <v>OFF</v>
      </c>
      <c r="CQ423" s="167" t="str">
        <f>IF($AH$30=$CE$25,$CF$25,IF($AH$30=$CE$26,$CF$26,IF($AH$30=$CE$27,$CF$27,IF($AH$30=$CE$28,$CF$28,""))))</f>
        <v>7h à 19h</v>
      </c>
      <c r="CR423" s="167" t="str">
        <f>IF($AH$31=$CE$25,$CF$25,IF($AH$31=$CE$26,$CF$26,IF($AH$31=$CE$27,$CF$27,IF($AH$31=$CE$28,$CF$28,""))))</f>
        <v>7h à 19h</v>
      </c>
    </row>
    <row r="424" spans="67:96" ht="12.75" x14ac:dyDescent="0.15">
      <c r="BO424" s="169"/>
      <c r="BP424" s="169"/>
      <c r="BQ424" s="169"/>
      <c r="BR424" s="169"/>
      <c r="BS424" s="169"/>
      <c r="BT424" s="169"/>
      <c r="BU424" s="169"/>
      <c r="BV424" s="169"/>
      <c r="BW424" s="169"/>
      <c r="BX424" s="169"/>
      <c r="BY424" s="169"/>
      <c r="BZ424" s="169"/>
      <c r="CI424" s="176">
        <f t="shared" si="138"/>
        <v>44326</v>
      </c>
      <c r="CJ424" s="177">
        <f t="shared" si="145"/>
        <v>44326</v>
      </c>
      <c r="CK424" s="167" t="str">
        <f>IF($AI$21=$CE$25,$CF$25,IF($AI$21=$CE$26,$CF$26,IF($AI$21=$CE$27,$CF$27,IF($AI$21=$CE$28,$CF$28,""))))</f>
        <v>OFF</v>
      </c>
      <c r="CL424" s="167" t="str">
        <f>IF($AI$22=$CE$25,$CF$25,IF($AI$22=$CE$26,$CF$26,IF($AI$22=$CE$27,$CF$27,IF($AI$22=$CE$28,$CF$28,""))))</f>
        <v>OFF</v>
      </c>
      <c r="CM424" s="167" t="str">
        <f>IF($AI$24=$CE$25,$CF$25,IF($AI$24=$CE$26,$CF$26,IF($AI$24=$CE$27,$CF$27,IF($AI$24=$CE$28,$CF$28,""))))</f>
        <v>19h à 7h</v>
      </c>
      <c r="CN424" s="167" t="str">
        <f>IF($AI$25=$CE$25,$CF$25,IF($AI$25=$CE$26,$CF$26,IF($AI$25=$CE$27,$CF$27,IF($AI$25=$CE$28,$CF$28,""))))</f>
        <v>19h à 7h</v>
      </c>
      <c r="CO424" s="167" t="str">
        <f>IF($AI$27=$CE$25,$CF$25,IF($AI$27=$CE$26,$CF$26,IF($AI$27=$CE$27,$CF$27,IF($AI$27=$CE$28,$CF$28,""))))</f>
        <v>OFF</v>
      </c>
      <c r="CP424" s="167" t="str">
        <f>IF($AI$28=$CE$25,$CF$25,IF($AI$28=$CE$26,$CF$26,IF($AI$28=$CE$27,$CF$27,IF($AI$28=$CE$28,$CF$28,""))))</f>
        <v>OFF</v>
      </c>
      <c r="CQ424" s="167" t="str">
        <f>IF($AI$30=$CE$25,$CF$25,IF($AI$30=$CE$26,$CF$26,IF($AI$30=$CE$27,$CF$27,IF($AI$30=$CE$28,$CF$28,""))))</f>
        <v>7h à 19h</v>
      </c>
      <c r="CR424" s="167" t="str">
        <f>IF($AI$31=$CE$25,$CF$25,IF($AI$31=$CE$26,$CF$26,IF($AI$31=$CE$27,$CF$27,IF($AI$31=$CE$28,$CF$28,""))))</f>
        <v>7h à 19h</v>
      </c>
    </row>
    <row r="425" spans="67:96" x14ac:dyDescent="0.2">
      <c r="CI425" s="176">
        <f t="shared" si="138"/>
        <v>44327</v>
      </c>
      <c r="CJ425" s="177">
        <f t="shared" si="145"/>
        <v>44327</v>
      </c>
      <c r="CK425" s="167" t="str">
        <f>IF($AJ$21=$CE$25,$CF$25,IF($AJ$21=$CE$26,$CF$26,IF($AJ$21=$CE$27,$CF$27,IF($AJ$21=$CE$28,$CF$28,""))))</f>
        <v>OFF</v>
      </c>
      <c r="CL425" s="167" t="str">
        <f>IF($AJ$22=$CE$25,$CF$25,IF($AJ$22=$CE$26,$CF$26,IF($AJ$22=$CE$27,$CF$27,IF($AJ$22=$CE$28,$CF$28,""))))</f>
        <v>OFF</v>
      </c>
      <c r="CM425" s="167" t="str">
        <f>IF($AJ$24=$CE$25,$CF$25,IF($AJ$24=$CE$26,$CF$26,IF($AJ$24=$CE$27,$CF$27,IF($AJ$24=$CE$28,$CF$28,""))))</f>
        <v>19h à 7h</v>
      </c>
      <c r="CN425" s="167" t="str">
        <f>IF($AJ$25=$CE$25,$CF$25,IF($AJ$25=$CE$26,$CF$26,IF($AJ$25=$CE$27,$CF$27,IF($AJ$25=$CE$28,$CF$28,""))))</f>
        <v>19h à 7h</v>
      </c>
      <c r="CO425" s="167" t="str">
        <f>IF($AJ$27=$CE$25,$CF$25,IF($AJ$27=$CE$26,$CF$26,IF($AJ$27=$CE$27,$CF$27,IF($AJ$27=$CE$28,$CF$28,""))))</f>
        <v>OFF</v>
      </c>
      <c r="CP425" s="167" t="str">
        <f>IF($AJ$28=$CE$25,$CF$25,IF($AJ$28=$CE$26,$CF$26,IF($AJ$28=$CE$27,$CF$27,IF($AJ$28=$CE$28,$CF$28,""))))</f>
        <v>OFF</v>
      </c>
      <c r="CQ425" s="167" t="str">
        <f>IF($AJ$30=$CE$25,$CF$25,IF($AJ$30=$CE$26,$CF$26,IF($AJ$30=$CE$27,$CF$27,IF($AJ$30=$CE$28,$CF$28,""))))</f>
        <v>7h à 15h</v>
      </c>
      <c r="CR425" s="167" t="str">
        <f>IF($AJ$31=$CE$25,$CF$25,IF($AJ$31=$CE$26,$CF$26,IF($AJ$31=$CE$27,$CF$27,IF($AJ$31=$CE$28,$CF$28,""))))</f>
        <v>7h à 19h</v>
      </c>
    </row>
    <row r="426" spans="67:96" x14ac:dyDescent="0.2">
      <c r="BP426" s="281">
        <v>8</v>
      </c>
      <c r="CI426" s="176">
        <f t="shared" si="138"/>
        <v>44328</v>
      </c>
      <c r="CJ426" s="177">
        <f t="shared" si="145"/>
        <v>44328</v>
      </c>
      <c r="CK426" s="167" t="str">
        <f>IF($AK$21=$CE$25,$CF$25,IF($AK$21=$CE$26,$CF$26,IF($AK$21=$CE$27,$CF$27,IF($AK$21=$CE$28,$CF$28,""))))</f>
        <v>OFF</v>
      </c>
      <c r="CL426" s="167" t="str">
        <f>IF($AK$22=$CE$25,$CF$25,IF($AK$22=$CE$26,$CF$26,IF($AK$22=$CE$27,$CF$27,IF($AK$22=$CE$28,$CF$28,""))))</f>
        <v>OFF</v>
      </c>
      <c r="CM426" s="167" t="str">
        <f>IF($AK$24=$CE$25,$CF$25,IF($AK$24=$CE$26,$CF$26,IF($AK$24=$CE$27,$CF$27,IF($AK$24=$CE$28,$CF$28,""))))</f>
        <v>19h à 7h</v>
      </c>
      <c r="CN426" s="167" t="str">
        <f>IF($AK$25=$CE$25,$CF$25,IF($AK$25=$CE$26,$CF$26,IF($AK$25=$CE$27,$CF$27,IF($AK$25=$CE$28,$CF$28,""))))</f>
        <v>19h à 7h</v>
      </c>
      <c r="CO426" s="167" t="str">
        <f>IF($AK$27=$CE$25,$CF$25,IF($AK$27=$CE$26,$CF$26,IF($AK$27=$CE$27,$CF$27,IF($AK$27=$CE$28,$CF$28,""))))</f>
        <v>OFF</v>
      </c>
      <c r="CP426" s="167" t="str">
        <f>IF($AK$28=$CE$25,$CF$25,IF($AK$28=$CE$26,$CF$26,IF($AK$28=$CE$27,$CF$27,IF($AK$28=$CE$28,$CF$28,""))))</f>
        <v>OFF</v>
      </c>
      <c r="CQ426" s="167" t="str">
        <f>IF($AK$30=$CE$25,$CF$25,IF($AK$30=$CE$26,$CF$26,IF($AK$30=$CE$27,$CF$27,IF($AK$30=$CE$28,$CF$28,""))))</f>
        <v>OFF</v>
      </c>
      <c r="CR426" s="167" t="str">
        <f>IF($AK$31=$CE$25,$CF$25,IF($AK$31=$CE$26,$CF$26,IF($AK$31=$CE$27,$CF$27,IF($AK$31=$CE$28,$CF$28,""))))</f>
        <v>7h à 19h</v>
      </c>
    </row>
    <row r="427" spans="67:96" ht="15.75" x14ac:dyDescent="0.15">
      <c r="BO427" s="591">
        <f>$BO$4</f>
        <v>43952</v>
      </c>
      <c r="BP427" s="592"/>
      <c r="BQ427" s="593">
        <f>$BQ$4</f>
        <v>43983</v>
      </c>
      <c r="BR427" s="592"/>
      <c r="BS427" s="593">
        <f>$BS$4</f>
        <v>44013</v>
      </c>
      <c r="BT427" s="592"/>
      <c r="BU427" s="593">
        <f>$BU$4</f>
        <v>44044</v>
      </c>
      <c r="BV427" s="592"/>
      <c r="BW427" s="593">
        <f>$BW$4</f>
        <v>44075</v>
      </c>
      <c r="BX427" s="592"/>
      <c r="BY427" s="593">
        <f>$BY$4</f>
        <v>44105</v>
      </c>
      <c r="BZ427" s="591"/>
      <c r="CI427" s="176">
        <f t="shared" si="138"/>
        <v>44329</v>
      </c>
      <c r="CJ427" s="177">
        <f t="shared" si="145"/>
        <v>44329</v>
      </c>
      <c r="CK427" s="167" t="str">
        <f>IF($AL$21=$CE$25,$CF$25,IF($AL$21=$CE$26,$CF$26,IF($AL$21=$CE$27,$CF$27,IF($AL$21=$CE$28,$CF$28,""))))</f>
        <v>19h à 7h</v>
      </c>
      <c r="CL427" s="167" t="str">
        <f>IF($AL$22=$CE$25,$CF$25,IF($AL$22=$CE$26,$CF$26,IF($AL$22=$CE$27,$CF$27,IF($AL$22=$CE$28,$CF$28,""))))</f>
        <v>19h à 7h</v>
      </c>
      <c r="CM427" s="167" t="str">
        <f>IF($AL$24=$CE$25,$CF$25,IF($AL$24=$CE$26,$CF$26,IF($AL$24=$CE$27,$CF$27,IF($AL$24=$CE$28,$CF$28,""))))</f>
        <v>OFF</v>
      </c>
      <c r="CN427" s="167" t="str">
        <f>IF($AL$25=$CE$25,$CF$25,IF($AL$25=$CE$26,$CF$26,IF($AL$25=$CE$27,$CF$27,IF($AL$25=$CE$28,$CF$28,""))))</f>
        <v>OFF</v>
      </c>
      <c r="CO427" s="167" t="str">
        <f>IF($AL$27=$CE$25,$CF$25,IF($AL$27=$CE$26,$CF$26,IF($AL$27=$CE$27,$CF$27,IF($AL$27=$CE$28,$CF$28,""))))</f>
        <v>7h à 19h</v>
      </c>
      <c r="CP427" s="167" t="str">
        <f>IF($AL$28=$CE$25,$CF$25,IF($AL$28=$CE$26,$CF$26,IF($AL$28=$CE$27,$CF$27,IF($AL$28=$CE$28,$CF$28,""))))</f>
        <v>7h à 19h</v>
      </c>
      <c r="CQ427" s="167" t="str">
        <f>IF($AL$30=$CE$25,$CF$25,IF($AL$30=$CE$26,$CF$26,IF($AL$30=$CE$27,$CF$27,IF($AL$30=$CE$28,$CF$28,""))))</f>
        <v>OFF</v>
      </c>
      <c r="CR427" s="167" t="str">
        <f>IF($AL$31=$CE$25,$CF$25,IF($AL$31=$CE$26,$CF$26,IF($AL$31=$CE$27,$CF$27,IF($AL$31=$CE$28,$CF$28,""))))</f>
        <v>OFF</v>
      </c>
    </row>
    <row r="428" spans="67:96" ht="13.5" x14ac:dyDescent="0.15">
      <c r="BO428" s="312">
        <f>DATE($BL$2,$BL$4,1)</f>
        <v>43952</v>
      </c>
      <c r="BP428" s="318" t="str">
        <f t="shared" ref="BP428:BP458" si="146">IFERROR(VLOOKUP($BO428,$CI$3:$CR$477,$BP$426,0),"")</f>
        <v>19h à 7h</v>
      </c>
      <c r="BQ428" s="313">
        <f>IF(BO456="",BO455+1,IF(BO457="",BO456+1,IF(BO458="",BO457+1,BO458+1)))</f>
        <v>43983</v>
      </c>
      <c r="BR428" s="318" t="str">
        <f t="shared" ref="BR428:BR458" si="147">IFERROR(VLOOKUP($BQ428,$CI$3:$CR$477,$BP$426,0),"")</f>
        <v>19h à 7h</v>
      </c>
      <c r="BS428" s="313">
        <f>IF(BQ456="",BQ455+1,IF(BQ457="",BQ456+1,IF(BQ458="",BQ457+1,BQ458+1)))</f>
        <v>44013</v>
      </c>
      <c r="BT428" s="318" t="str">
        <f t="shared" ref="BT428:BT458" si="148">IFERROR(VLOOKUP($BS428,$CI$3:$CR$477,$BP$426,0),"")</f>
        <v>19h à 7h</v>
      </c>
      <c r="BU428" s="314">
        <f>IF(BS456="",BS455+1,IF(BS457="",BS456+1,IF(BS458="",BS457+1,BS458+1)))</f>
        <v>44044</v>
      </c>
      <c r="BV428" s="318" t="str">
        <f t="shared" ref="BV428:BV458" si="149">IFERROR(VLOOKUP($BU428,$CI$3:$CR$477,$BP$426,0),"")</f>
        <v>OFF</v>
      </c>
      <c r="BW428" s="313">
        <f>IF(BU456="",BU455+1,IF(BU457="",BU456+1,IF(BU458="",BU457+1,BU458+1)))</f>
        <v>44075</v>
      </c>
      <c r="BX428" s="318" t="str">
        <f t="shared" ref="BX428:BX458" si="150">IFERROR(VLOOKUP($BW428,$CI$3:$CR$477,$BP$426,0),"")</f>
        <v>OFF</v>
      </c>
      <c r="BY428" s="313">
        <f>IF(BW456="",BW455+1,IF(BW457="",BW456+1,IF(BW458="",BW457+1,BW458+1)))</f>
        <v>44105</v>
      </c>
      <c r="BZ428" s="318" t="str">
        <f t="shared" ref="BZ428:BZ458" si="151">IFERROR(VLOOKUP($BY428,$CI$3:$CR$477,$BP$426,0),"")</f>
        <v>7h à 19h</v>
      </c>
      <c r="CI428" s="176">
        <f t="shared" si="138"/>
        <v>44330</v>
      </c>
      <c r="CJ428" s="177">
        <f t="shared" si="145"/>
        <v>44330</v>
      </c>
      <c r="CK428" s="167" t="str">
        <f>IF($AM$21=$CE$25,$CF$25,IF($AM$21=$CE$26,$CF$26,IF($AM$21=$CE$27,$CF$27,IF($AM$21=$CE$28,$CF$28,""))))</f>
        <v>19h à 7h</v>
      </c>
      <c r="CL428" s="167" t="str">
        <f>IF($AM$22=$CE$25,$CF$25,IF($AM$22=$CE$26,$CF$26,IF($AM$22=$CE$27,$CF$27,IF($AM$22=$CE$28,$CF$28,""))))</f>
        <v>19h à 7h</v>
      </c>
      <c r="CM428" s="167" t="str">
        <f>IF($AM$24=$CE$25,$CF$25,IF($AM$24=$CE$26,$CF$26,IF($AM$24=$CE$27,$CF$27,IF($AM$24=$CE$28,$CF$28,""))))</f>
        <v>OFF</v>
      </c>
      <c r="CN428" s="167" t="str">
        <f>IF($AM$25=$CE$25,$CF$25,IF($AM$25=$CE$26,$CF$26,IF($AM$25=$CE$27,$CF$27,IF($AM$25=$CE$28,$CF$28,""))))</f>
        <v>OFF</v>
      </c>
      <c r="CO428" s="167" t="str">
        <f>IF($AM$27=$CE$25,$CF$25,IF($AM$27=$CE$26,$CF$26,IF($AM$27=$CE$27,$CF$27,IF($AM$27=$CE$28,$CF$28,""))))</f>
        <v>7h à 19h</v>
      </c>
      <c r="CP428" s="167" t="str">
        <f>IF($AM$28=$CE$25,$CF$25,IF($AM$28=$CE$26,$CF$26,IF($AM$28=$CE$27,$CF$27,IF($AM$28=$CE$28,$CF$28,""))))</f>
        <v>7h à 19h</v>
      </c>
      <c r="CQ428" s="167" t="str">
        <f>IF($AM$30=$CE$25,$CF$25,IF($AM$30=$CE$26,$CF$26,IF($AM$30=$CE$27,$CF$27,IF($AM$30=$CE$28,$CF$28,""))))</f>
        <v>OFF</v>
      </c>
      <c r="CR428" s="167" t="str">
        <f>IF($AM$31=$CE$25,$CF$25,IF($AM$31=$CE$26,$CF$26,IF($AM$31=$CE$27,$CF$27,IF($AM$31=$CE$28,$CF$28,""))))</f>
        <v>OFF</v>
      </c>
    </row>
    <row r="429" spans="67:96" ht="13.5" x14ac:dyDescent="0.15">
      <c r="BO429" s="312">
        <f>$BO$4+1</f>
        <v>43953</v>
      </c>
      <c r="BP429" s="318" t="str">
        <f t="shared" si="146"/>
        <v>19h à 7h</v>
      </c>
      <c r="BQ429" s="313">
        <f>BQ428+1</f>
        <v>43984</v>
      </c>
      <c r="BR429" s="318" t="str">
        <f t="shared" si="147"/>
        <v>19h à 7h</v>
      </c>
      <c r="BS429" s="313">
        <f>BS428+1</f>
        <v>44014</v>
      </c>
      <c r="BT429" s="318" t="str">
        <f t="shared" si="148"/>
        <v>OFF</v>
      </c>
      <c r="BU429" s="314">
        <f>BU428+1</f>
        <v>44045</v>
      </c>
      <c r="BV429" s="318" t="str">
        <f t="shared" si="149"/>
        <v>OFF</v>
      </c>
      <c r="BW429" s="313">
        <f>BW428+1</f>
        <v>44076</v>
      </c>
      <c r="BX429" s="318" t="str">
        <f t="shared" si="150"/>
        <v>OFF</v>
      </c>
      <c r="BY429" s="313">
        <f>BY428+1</f>
        <v>44106</v>
      </c>
      <c r="BZ429" s="318" t="str">
        <f t="shared" si="151"/>
        <v>7h à 19h</v>
      </c>
      <c r="CI429" s="176">
        <f t="shared" si="138"/>
        <v>44331</v>
      </c>
      <c r="CJ429" s="177">
        <f t="shared" si="145"/>
        <v>44331</v>
      </c>
      <c r="CK429" s="167" t="str">
        <f>IF($AN$21=$CE$25,$CF$25,IF($AN$21=$CE$26,$CF$26,IF($AN$21=$CE$27,$CF$27,IF($AN$21=$CE$28,$CF$28,""))))</f>
        <v>19h à 7h</v>
      </c>
      <c r="CL429" s="167" t="str">
        <f>IF($AN$22=$CE$25,$CF$25,IF($AN$22=$CE$26,$CF$26,IF($AN$22=$CE$27,$CF$27,IF($AN$22=$CE$28,$CF$28,""))))</f>
        <v>19h à 7h</v>
      </c>
      <c r="CM429" s="167" t="str">
        <f>IF($AN$24=$CE$25,$CF$25,IF($AN$24=$CE$26,$CF$26,IF($AN$24=$CE$27,$CF$27,IF($AN$24=$CE$28,$CF$28,""))))</f>
        <v>OFF</v>
      </c>
      <c r="CN429" s="167" t="str">
        <f>IF($AN$25=$CE$25,$CF$25,IF($AN$25=$CE$26,$CF$26,IF($AN$25=$CE$27,$CF$27,IF($AN$25=$CE$28,$CF$28,""))))</f>
        <v>OFF</v>
      </c>
      <c r="CO429" s="167" t="str">
        <f>IF($AN$27=$CE$25,$CF$25,IF($AN$27=$CE$26,$CF$26,IF($AN$27=$CE$27,$CF$27,IF($AN$27=$CE$28,$CF$28,""))))</f>
        <v>7h à 19h</v>
      </c>
      <c r="CP429" s="167" t="str">
        <f>IF($AN$28=$CE$25,$CF$25,IF($AN$28=$CE$26,$CF$26,IF($AN$28=$CE$27,$CF$27,IF($AN$28=$CE$28,$CF$28,""))))</f>
        <v>7h à 19h</v>
      </c>
      <c r="CQ429" s="167" t="str">
        <f>IF($AN$30=$CE$25,$CF$25,IF($AN$30=$CE$26,$CF$26,IF($AN$30=$CE$27,$CF$27,IF($AN$30=$CE$28,$CF$28,""))))</f>
        <v>OFF</v>
      </c>
      <c r="CR429" s="167" t="str">
        <f>IF($AN$31=$CE$25,$CF$25,IF($AN$31=$CE$26,$CF$26,IF($AN$31=$CE$27,$CF$27,IF($AN$31=$CE$28,$CF$28,""))))</f>
        <v>OFF</v>
      </c>
    </row>
    <row r="430" spans="67:96" ht="13.5" x14ac:dyDescent="0.15">
      <c r="BO430" s="312">
        <f>$BO$5+1</f>
        <v>43954</v>
      </c>
      <c r="BP430" s="318" t="str">
        <f t="shared" si="146"/>
        <v>19h à 7h</v>
      </c>
      <c r="BQ430" s="313">
        <f t="shared" ref="BQ430:BQ455" si="152">BQ429+1</f>
        <v>43985</v>
      </c>
      <c r="BR430" s="318" t="str">
        <f t="shared" si="147"/>
        <v>19h à 7h</v>
      </c>
      <c r="BS430" s="313">
        <f t="shared" ref="BS430:BS455" si="153">BS429+1</f>
        <v>44015</v>
      </c>
      <c r="BT430" s="318" t="str">
        <f t="shared" si="148"/>
        <v>OFF</v>
      </c>
      <c r="BU430" s="314">
        <f t="shared" ref="BU430:BU455" si="154">BU429+1</f>
        <v>44046</v>
      </c>
      <c r="BV430" s="318" t="str">
        <f t="shared" si="149"/>
        <v>OFF</v>
      </c>
      <c r="BW430" s="313">
        <f t="shared" ref="BW430:BW455" si="155">BW429+1</f>
        <v>44077</v>
      </c>
      <c r="BX430" s="318" t="str">
        <f t="shared" si="150"/>
        <v>7h à 19h</v>
      </c>
      <c r="BY430" s="313">
        <f t="shared" ref="BY430:BY455" si="156">BY429+1</f>
        <v>44107</v>
      </c>
      <c r="BZ430" s="318" t="str">
        <f t="shared" si="151"/>
        <v>7h à 19h</v>
      </c>
      <c r="CI430" s="176">
        <f t="shared" si="138"/>
        <v>44332</v>
      </c>
      <c r="CJ430" s="177">
        <f t="shared" si="145"/>
        <v>44332</v>
      </c>
      <c r="CK430" s="167" t="str">
        <f>IF($AO$21=$CE$25,$CF$25,IF($AO$21=$CE$26,$CF$26,IF($AO$21=$CE$27,$CF$27,IF($AO$21=$CE$28,$CF$28,""))))</f>
        <v>19h à 7h</v>
      </c>
      <c r="CL430" s="167" t="str">
        <f>IF($AO$22=$CE$25,$CF$25,IF($AO$22=$CE$26,$CF$26,IF($AO$22=$CE$27,$CF$27,IF($AO$22=$CE$28,$CF$28,""))))</f>
        <v>19h à 7h</v>
      </c>
      <c r="CM430" s="167" t="str">
        <f>IF($AO$24=$CE$25,$CF$25,IF($AO$24=$CE$26,$CF$26,IF($AO$24=$CE$27,$CF$27,IF($AO$24=$CE$28,$CF$28,""))))</f>
        <v>OFF</v>
      </c>
      <c r="CN430" s="167" t="str">
        <f>IF($AO$25=$CE$25,$CF$25,IF($AO$25=$CE$26,$CF$26,IF($AO$25=$CE$27,$CF$27,IF($AO$25=$CE$28,$CF$28,""))))</f>
        <v>OFF</v>
      </c>
      <c r="CO430" s="167" t="str">
        <f>IF($AO$27=$CE$25,$CF$25,IF($AO$27=$CE$26,$CF$26,IF($AO$27=$CE$27,$CF$27,IF($AO$27=$CE$28,$CF$28,""))))</f>
        <v>7h à 19h</v>
      </c>
      <c r="CP430" s="167" t="str">
        <f>IF($AO$28=$CE$25,$CF$25,IF($AO$28=$CE$26,$CF$26,IF($AO$28=$CE$27,$CF$27,IF($AO$28=$CE$28,$CF$28,""))))</f>
        <v>7h à 19h</v>
      </c>
      <c r="CQ430" s="167" t="str">
        <f>IF($AO$30=$CE$25,$CF$25,IF($AO$30=$CE$26,$CF$26,IF($AO$30=$CE$27,$CF$27,IF($AO$30=$CE$28,$CF$28,""))))</f>
        <v>OFF</v>
      </c>
      <c r="CR430" s="167" t="str">
        <f>IF($AO$31=$CE$25,$CF$25,IF($AO$31=$CE$26,$CF$26,IF($AO$31=$CE$27,$CF$27,IF($AO$31=$CE$28,$CF$28,""))))</f>
        <v>OFF</v>
      </c>
    </row>
    <row r="431" spans="67:96" ht="13.5" x14ac:dyDescent="0.15">
      <c r="BO431" s="312">
        <f>$BO$6+1</f>
        <v>43955</v>
      </c>
      <c r="BP431" s="318" t="str">
        <f t="shared" si="146"/>
        <v>19h à 7h</v>
      </c>
      <c r="BQ431" s="313">
        <f t="shared" si="152"/>
        <v>43986</v>
      </c>
      <c r="BR431" s="318" t="str">
        <f t="shared" si="147"/>
        <v>OFF</v>
      </c>
      <c r="BS431" s="313">
        <f t="shared" si="153"/>
        <v>44016</v>
      </c>
      <c r="BT431" s="318" t="str">
        <f t="shared" si="148"/>
        <v>OFF</v>
      </c>
      <c r="BU431" s="314">
        <f t="shared" si="154"/>
        <v>44047</v>
      </c>
      <c r="BV431" s="318" t="str">
        <f t="shared" si="149"/>
        <v>OFF</v>
      </c>
      <c r="BW431" s="313">
        <f t="shared" si="155"/>
        <v>44078</v>
      </c>
      <c r="BX431" s="318" t="str">
        <f t="shared" si="150"/>
        <v>7h à 19h</v>
      </c>
      <c r="BY431" s="313">
        <f t="shared" si="156"/>
        <v>44108</v>
      </c>
      <c r="BZ431" s="318" t="str">
        <f t="shared" si="151"/>
        <v>7h à 19h</v>
      </c>
      <c r="CI431" s="176">
        <f t="shared" si="138"/>
        <v>44333</v>
      </c>
      <c r="CJ431" s="177">
        <f t="shared" si="145"/>
        <v>44333</v>
      </c>
      <c r="CK431" s="167" t="str">
        <f>IF($AP$21=$CE$25,$CF$25,IF($AP$21=$CE$26,$CF$26,IF($AP$21=$CE$27,$CF$27,IF($AP$21=$CE$28,$CF$28,""))))</f>
        <v>19h à 7h</v>
      </c>
      <c r="CL431" s="167" t="str">
        <f>IF($AP$22=$CE$25,$CF$25,IF($AP$22=$CE$26,$CF$26,IF($AP$22=$CE$27,$CF$27,IF($AP$22=$CE$28,$CF$28,""))))</f>
        <v>19h à 7h</v>
      </c>
      <c r="CM431" s="167" t="str">
        <f>IF($AP$24=$CE$25,$CF$25,IF($AP$24=$CE$26,$CF$26,IF($AP$24=$CE$27,$CF$27,IF($AP$24=$CE$28,$CF$28,""))))</f>
        <v>OFF</v>
      </c>
      <c r="CN431" s="167" t="str">
        <f>IF($AP$25=$CE$25,$CF$25,IF($AP$25=$CE$26,$CF$26,IF($AP$25=$CE$27,$CF$27,IF($AP$25=$CE$28,$CF$28,""))))</f>
        <v>OFF</v>
      </c>
      <c r="CO431" s="167" t="str">
        <f>IF($AP$27=$CE$25,$CF$25,IF($AP$27=$CE$26,$CF$26,IF($AP$27=$CE$27,$CF$27,IF($AP$27=$CE$28,$CF$28,""))))</f>
        <v>7h à 19h</v>
      </c>
      <c r="CP431" s="167" t="str">
        <f>IF($AP$28=$CE$25,$CF$25,IF($AP$28=$CE$26,$CF$26,IF($AP$28=$CE$27,$CF$27,IF($AP$28=$CE$28,$CF$28,""))))</f>
        <v>7h à 19h</v>
      </c>
      <c r="CQ431" s="167" t="str">
        <f>IF($AP$30=$CE$25,$CF$25,IF($AP$30=$CE$26,$CF$26,IF($AP$30=$CE$27,$CF$27,IF($AP$30=$CE$28,$CF$28,""))))</f>
        <v>OFF</v>
      </c>
      <c r="CR431" s="167" t="str">
        <f>IF($AP$31=$CE$25,$CF$25,IF($AP$31=$CE$26,$CF$26,IF($AP$31=$CE$27,$CF$27,IF($AP$31=$CE$28,$CF$28,""))))</f>
        <v>OFF</v>
      </c>
    </row>
    <row r="432" spans="67:96" ht="13.5" x14ac:dyDescent="0.15">
      <c r="BO432" s="312">
        <f>$BO$7+1</f>
        <v>43956</v>
      </c>
      <c r="BP432" s="318" t="str">
        <f t="shared" si="146"/>
        <v>19h à 7h</v>
      </c>
      <c r="BQ432" s="313">
        <f t="shared" si="152"/>
        <v>43987</v>
      </c>
      <c r="BR432" s="318" t="str">
        <f t="shared" si="147"/>
        <v>OFF</v>
      </c>
      <c r="BS432" s="313">
        <f t="shared" si="153"/>
        <v>44017</v>
      </c>
      <c r="BT432" s="318" t="str">
        <f t="shared" si="148"/>
        <v>OFF</v>
      </c>
      <c r="BU432" s="314">
        <f t="shared" si="154"/>
        <v>44048</v>
      </c>
      <c r="BV432" s="318" t="str">
        <f t="shared" si="149"/>
        <v>OFF</v>
      </c>
      <c r="BW432" s="313">
        <f t="shared" si="155"/>
        <v>44079</v>
      </c>
      <c r="BX432" s="318" t="str">
        <f t="shared" si="150"/>
        <v>7h à 19h</v>
      </c>
      <c r="BY432" s="313">
        <f t="shared" si="156"/>
        <v>44109</v>
      </c>
      <c r="BZ432" s="318" t="str">
        <f t="shared" si="151"/>
        <v>7h à 19h</v>
      </c>
      <c r="CI432" s="176">
        <f t="shared" si="138"/>
        <v>44334</v>
      </c>
      <c r="CJ432" s="177">
        <f t="shared" si="145"/>
        <v>44334</v>
      </c>
      <c r="CK432" s="167" t="str">
        <f>IF($AQ$21=$CE$25,$CF$25,IF($AQ$21=$CE$26,$CF$26,IF($AQ$21=$CE$27,$CF$27,IF($AQ$21=$CE$28,$CF$28,""))))</f>
        <v>19h à 7h</v>
      </c>
      <c r="CL432" s="167" t="str">
        <f>IF($AQ$22=$CE$25,$CF$25,IF($AQ$22=$CE$26,$CF$26,IF($AQ$22=$CE$27,$CF$27,IF($AQ$22=$CE$28,$CF$28,""))))</f>
        <v>19h à 7h</v>
      </c>
      <c r="CM432" s="167" t="str">
        <f>IF($AQ$24=$CE$25,$CF$25,IF($AQ$24=$CE$26,$CF$26,IF($AQ$24=$CE$27,$CF$27,IF($AQ$24=$CE$28,$CF$28,""))))</f>
        <v>OFF</v>
      </c>
      <c r="CN432" s="167" t="str">
        <f>IF($AQ$25=$CE$25,$CF$25,IF($AQ$25=$CE$26,$CF$26,IF($AQ$25=$CE$27,$CF$27,IF($AQ$25=$CE$28,$CF$28,""))))</f>
        <v>OFF</v>
      </c>
      <c r="CO432" s="167" t="str">
        <f>IF($AQ$27=$CE$25,$CF$25,IF($AQ$27=$CE$26,$CF$26,IF($AQ$27=$CE$27,$CF$27,IF($AQ$27=$CE$28,$CF$28,""))))</f>
        <v>7h à 15h</v>
      </c>
      <c r="CP432" s="167" t="str">
        <f>IF($AQ$28=$CE$25,$CF$25,IF($AQ$28=$CE$26,$CF$26,IF($AQ$28=$CE$27,$CF$27,IF($AQ$28=$CE$28,$CF$28,""))))</f>
        <v>7h à 19h</v>
      </c>
      <c r="CQ432" s="167" t="str">
        <f>IF($AQ$30=$CE$25,$CF$25,IF($AQ$30=$CE$26,$CF$26,IF($AQ$30=$CE$27,$CF$27,IF($AQ$30=$CE$28,$CF$28,""))))</f>
        <v>OFF</v>
      </c>
      <c r="CR432" s="167" t="str">
        <f>IF($AQ$31=$CE$25,$CF$25,IF($AQ$31=$CE$26,$CF$26,IF($AQ$31=$CE$27,$CF$27,IF($AQ$31=$CE$28,$CF$28,""))))</f>
        <v>OFF</v>
      </c>
    </row>
    <row r="433" spans="67:96" ht="13.5" x14ac:dyDescent="0.15">
      <c r="BO433" s="312">
        <f>$BO$8+1</f>
        <v>43957</v>
      </c>
      <c r="BP433" s="318" t="str">
        <f t="shared" si="146"/>
        <v>19h à 7h</v>
      </c>
      <c r="BQ433" s="313">
        <f t="shared" si="152"/>
        <v>43988</v>
      </c>
      <c r="BR433" s="318" t="str">
        <f t="shared" si="147"/>
        <v>OFF</v>
      </c>
      <c r="BS433" s="313">
        <f t="shared" si="153"/>
        <v>44018</v>
      </c>
      <c r="BT433" s="318" t="str">
        <f t="shared" si="148"/>
        <v>OFF</v>
      </c>
      <c r="BU433" s="314">
        <f t="shared" si="154"/>
        <v>44049</v>
      </c>
      <c r="BV433" s="318" t="str">
        <f t="shared" si="149"/>
        <v>7h à 19h</v>
      </c>
      <c r="BW433" s="313">
        <f t="shared" si="155"/>
        <v>44080</v>
      </c>
      <c r="BX433" s="318" t="str">
        <f t="shared" si="150"/>
        <v>7h à 19h</v>
      </c>
      <c r="BY433" s="313">
        <f t="shared" si="156"/>
        <v>44110</v>
      </c>
      <c r="BZ433" s="318" t="str">
        <f t="shared" si="151"/>
        <v>7h à 19h</v>
      </c>
      <c r="CI433" s="176">
        <f t="shared" si="138"/>
        <v>44335</v>
      </c>
      <c r="CJ433" s="177">
        <f t="shared" si="145"/>
        <v>44335</v>
      </c>
      <c r="CK433" s="167" t="str">
        <f>IF($AR$21=$CE$25,$CF$25,IF($AR$21=$CE$26,$CF$26,IF($AR$21=$CE$27,$CF$27,IF($AR$21=$CE$28,$CF$28,""))))</f>
        <v>19h à 7h</v>
      </c>
      <c r="CL433" s="167" t="str">
        <f>IF($AR$22=$CE$25,$CF$25,IF($AR$22=$CE$26,$CF$26,IF($AR$22=$CE$27,$CF$27,IF($AR$22=$CE$28,$CF$28,""))))</f>
        <v>19h à 7h</v>
      </c>
      <c r="CM433" s="167" t="str">
        <f>IF($AR$24=$CE$25,$CF$25,IF($AR$24=$CE$26,$CF$26,IF($AR$24=$CE$27,$CF$27,IF($AR$24=$CE$28,$CF$28,""))))</f>
        <v>OFF</v>
      </c>
      <c r="CN433" s="167" t="str">
        <f>IF($AR$25=$CE$25,$CF$25,IF($AR$25=$CE$26,$CF$26,IF($AR$25=$CE$27,$CF$27,IF($AR$25=$CE$28,$CF$28,""))))</f>
        <v>OFF</v>
      </c>
      <c r="CO433" s="167" t="str">
        <f>IF($AR$27=$CE$25,$CF$25,IF($AR$27=$CE$26,$CF$26,IF($AR$27=$CE$27,$CF$27,IF($AR$27=$CE$28,$CF$28,""))))</f>
        <v>OFF</v>
      </c>
      <c r="CP433" s="167" t="str">
        <f>IF($AR$28=$CE$25,$CF$25,IF($AR$28=$CE$26,$CF$26,IF($AR$28=$CE$27,$CF$27,IF($AR$28=$CE$28,$CF$28,""))))</f>
        <v>7h à 19h</v>
      </c>
      <c r="CQ433" s="167" t="str">
        <f>IF($AR$30=$CE$25,$CF$25,IF($AR$30=$CE$26,$CF$26,IF($AR$30=$CE$27,$CF$27,IF($AR$30=$CE$28,$CF$28,""))))</f>
        <v>OFF</v>
      </c>
      <c r="CR433" s="167" t="str">
        <f>IF($AR$31=$CE$25,$CF$25,IF($AR$31=$CE$26,$CF$26,IF($AR$31=$CE$27,$CF$27,IF($AR$31=$CE$28,$CF$28,""))))</f>
        <v>OFF</v>
      </c>
    </row>
    <row r="434" spans="67:96" ht="13.5" x14ac:dyDescent="0.15">
      <c r="BO434" s="312">
        <f>$BO$9+1</f>
        <v>43958</v>
      </c>
      <c r="BP434" s="318" t="str">
        <f t="shared" si="146"/>
        <v>OFF</v>
      </c>
      <c r="BQ434" s="313">
        <f t="shared" si="152"/>
        <v>43989</v>
      </c>
      <c r="BR434" s="318" t="str">
        <f t="shared" si="147"/>
        <v>OFF</v>
      </c>
      <c r="BS434" s="313">
        <f t="shared" si="153"/>
        <v>44019</v>
      </c>
      <c r="BT434" s="318" t="str">
        <f t="shared" si="148"/>
        <v>OFF</v>
      </c>
      <c r="BU434" s="314">
        <f t="shared" si="154"/>
        <v>44050</v>
      </c>
      <c r="BV434" s="318" t="str">
        <f t="shared" si="149"/>
        <v>7h à 19h</v>
      </c>
      <c r="BW434" s="313">
        <f t="shared" si="155"/>
        <v>44081</v>
      </c>
      <c r="BX434" s="318" t="str">
        <f t="shared" si="150"/>
        <v>7h à 19h</v>
      </c>
      <c r="BY434" s="313">
        <f t="shared" si="156"/>
        <v>44111</v>
      </c>
      <c r="BZ434" s="318" t="str">
        <f t="shared" si="151"/>
        <v>7h à 19h</v>
      </c>
      <c r="CI434" s="176">
        <f t="shared" si="138"/>
        <v>44336</v>
      </c>
      <c r="CJ434" s="177">
        <f t="shared" si="145"/>
        <v>44336</v>
      </c>
      <c r="CK434" s="167" t="str">
        <f>IF($AS$21=$CE$25,$CF$25,IF($AS$21=$CE$26,$CF$26,IF($AS$21=$CE$27,$CF$27,IF($AS$21=$CE$28,$CF$28,""))))</f>
        <v>OFF</v>
      </c>
      <c r="CL434" s="167" t="str">
        <f>IF($AS$22=$CE$25,$CF$25,IF($AS$22=$CE$26,$CF$26,IF($AS$22=$CE$27,$CF$27,IF($AS$22=$CE$28,$CF$28,""))))</f>
        <v>OFF</v>
      </c>
      <c r="CM434" s="167" t="str">
        <f>IF($AS$24=$CE$25,$CF$25,IF($AS$24=$CE$26,$CF$26,IF($AS$24=$CE$27,$CF$27,IF($AS$24=$CE$28,$CF$28,""))))</f>
        <v>7h à 19h</v>
      </c>
      <c r="CN434" s="167" t="str">
        <f>IF($AS$25=$CE$25,$CF$25,IF($AS$25=$CE$26,$CF$26,IF($AS$25=$CE$27,$CF$27,IF($AS$25=$CE$28,$CF$28,""))))</f>
        <v>7h à 19h</v>
      </c>
      <c r="CO434" s="167" t="str">
        <f>IF($AS$27=$CE$25,$CF$25,IF($AS$27=$CE$26,$CF$26,IF($AS$27=$CE$27,$CF$27,IF($AS$27=$CE$28,$CF$28,""))))</f>
        <v>OFF</v>
      </c>
      <c r="CP434" s="167" t="str">
        <f>IF($AS$28=$CE$25,$CF$25,IF($AS$28=$CE$26,$CF$26,IF($AS$28=$CE$27,$CF$27,IF($AS$28=$CE$28,$CF$28,""))))</f>
        <v>OFF</v>
      </c>
      <c r="CQ434" s="167" t="str">
        <f>IF($AS$30=$CE$25,$CF$25,IF($AS$30=$CE$26,$CF$26,IF($AS$30=$CE$27,$CF$27,IF($AS$30=$CE$28,$CF$28,""))))</f>
        <v>19h à 7h</v>
      </c>
      <c r="CR434" s="167" t="str">
        <f>IF($AS$31=$CE$25,$CF$25,IF($AS$31=$CE$26,$CF$26,IF($AS$31=$CE$27,$CF$27,IF($AS$31=$CE$28,$CF$28,""))))</f>
        <v>19h à 7h</v>
      </c>
    </row>
    <row r="435" spans="67:96" ht="13.5" x14ac:dyDescent="0.15">
      <c r="BO435" s="312">
        <f>$BO$10+1</f>
        <v>43959</v>
      </c>
      <c r="BP435" s="318" t="str">
        <f t="shared" si="146"/>
        <v>OFF</v>
      </c>
      <c r="BQ435" s="313">
        <f t="shared" si="152"/>
        <v>43990</v>
      </c>
      <c r="BR435" s="318" t="str">
        <f t="shared" si="147"/>
        <v>OFF</v>
      </c>
      <c r="BS435" s="313">
        <f t="shared" si="153"/>
        <v>44020</v>
      </c>
      <c r="BT435" s="318" t="str">
        <f t="shared" si="148"/>
        <v>OFF</v>
      </c>
      <c r="BU435" s="314">
        <f t="shared" si="154"/>
        <v>44051</v>
      </c>
      <c r="BV435" s="318" t="str">
        <f t="shared" si="149"/>
        <v>7h à 19h</v>
      </c>
      <c r="BW435" s="313">
        <f t="shared" si="155"/>
        <v>44082</v>
      </c>
      <c r="BX435" s="318" t="str">
        <f t="shared" si="150"/>
        <v>7h à 15h</v>
      </c>
      <c r="BY435" s="313">
        <f t="shared" si="156"/>
        <v>44112</v>
      </c>
      <c r="BZ435" s="318" t="str">
        <f t="shared" si="151"/>
        <v>OFF</v>
      </c>
      <c r="CI435" s="176">
        <f t="shared" si="138"/>
        <v>44337</v>
      </c>
      <c r="CJ435" s="177">
        <f t="shared" si="145"/>
        <v>44337</v>
      </c>
      <c r="CK435" s="167" t="str">
        <f>IF($AT$21=$CE$25,$CF$25,IF($AT$21=$CE$26,$CF$26,IF($AT$21=$CE$27,$CF$27,IF($AT$21=$CE$28,$CF$28,""))))</f>
        <v>OFF</v>
      </c>
      <c r="CL435" s="167" t="str">
        <f>IF($AT$22=$CE$25,$CF$25,IF($AT$22=$CE$26,$CF$26,IF($AT$22=$CE$27,$CF$27,IF($AT$22=$CE$28,$CF$28,""))))</f>
        <v>OFF</v>
      </c>
      <c r="CM435" s="167" t="str">
        <f>IF($AT$24=$CE$25,$CF$25,IF($AT$24=$CE$26,$CF$26,IF($AT$24=$CE$27,$CF$27,IF($AT$24=$CE$28,$CF$28,""))))</f>
        <v>7h à 19h</v>
      </c>
      <c r="CN435" s="167" t="str">
        <f>IF($AT$25=$CE$25,$CF$25,IF($AT$25=$CE$26,$CF$26,IF($AT$25=$CE$27,$CF$27,IF($AT$25=$CE$28,$CF$28,""))))</f>
        <v>7h à 19h</v>
      </c>
      <c r="CO435" s="167" t="str">
        <f>IF($AT$27=$CE$25,$CF$25,IF($AT$27=$CE$26,$CF$26,IF($AT$27=$CE$27,$CF$27,IF($AT$27=$CE$28,$CF$28,""))))</f>
        <v>OFF</v>
      </c>
      <c r="CP435" s="167" t="str">
        <f>IF($AT$28=$CE$25,$CF$25,IF($AT$28=$CE$26,$CF$26,IF($AT$28=$CE$27,$CF$27,IF($AT$28=$CE$28,$CF$28,""))))</f>
        <v>OFF</v>
      </c>
      <c r="CQ435" s="167" t="str">
        <f>IF($AT$30=$CE$25,$CF$25,IF($AT$30=$CE$26,$CF$26,IF($AT$30=$CE$27,$CF$27,IF($AT$30=$CE$28,$CF$28,""))))</f>
        <v>19h à 7h</v>
      </c>
      <c r="CR435" s="167" t="str">
        <f>IF($AT$31=$CE$25,$CF$25,IF($AT$31=$CE$26,$CF$26,IF($AT$31=$CE$27,$CF$27,IF($AT$31=$CE$28,$CF$28,""))))</f>
        <v>19h à 7h</v>
      </c>
    </row>
    <row r="436" spans="67:96" ht="13.5" x14ac:dyDescent="0.15">
      <c r="BO436" s="312">
        <f>$BO$11+1</f>
        <v>43960</v>
      </c>
      <c r="BP436" s="318" t="str">
        <f t="shared" si="146"/>
        <v>OFF</v>
      </c>
      <c r="BQ436" s="313">
        <f t="shared" si="152"/>
        <v>43991</v>
      </c>
      <c r="BR436" s="318" t="str">
        <f t="shared" si="147"/>
        <v>OFF</v>
      </c>
      <c r="BS436" s="313">
        <f t="shared" si="153"/>
        <v>44021</v>
      </c>
      <c r="BT436" s="318" t="str">
        <f t="shared" si="148"/>
        <v>7h à 19h</v>
      </c>
      <c r="BU436" s="314">
        <f t="shared" si="154"/>
        <v>44052</v>
      </c>
      <c r="BV436" s="318" t="str">
        <f t="shared" si="149"/>
        <v>7h à 19h</v>
      </c>
      <c r="BW436" s="313">
        <f t="shared" si="155"/>
        <v>44083</v>
      </c>
      <c r="BX436" s="318" t="str">
        <f t="shared" si="150"/>
        <v>OFF</v>
      </c>
      <c r="BY436" s="313">
        <f t="shared" si="156"/>
        <v>44113</v>
      </c>
      <c r="BZ436" s="318" t="str">
        <f t="shared" si="151"/>
        <v>OFF</v>
      </c>
      <c r="CI436" s="176">
        <f t="shared" si="138"/>
        <v>44338</v>
      </c>
      <c r="CJ436" s="177">
        <f t="shared" si="145"/>
        <v>44338</v>
      </c>
      <c r="CK436" s="167" t="str">
        <f>IF($AU$21=$CE$25,$CF$25,IF($AU$21=$CE$26,$CF$26,IF($AU$21=$CE$27,$CF$27,IF($AU$21=$CE$28,$CF$28,""))))</f>
        <v>OFF</v>
      </c>
      <c r="CL436" s="167" t="str">
        <f>IF($AU$22=$CE$25,$CF$25,IF($AU$22=$CE$26,$CF$26,IF($AU$22=$CE$27,$CF$27,IF($AU$22=$CE$28,$CF$28,""))))</f>
        <v>OFF</v>
      </c>
      <c r="CM436" s="167" t="str">
        <f>IF($AU$24=$CE$25,$CF$25,IF($AU$24=$CE$26,$CF$26,IF($AU$24=$CE$27,$CF$27,IF($AU$24=$CE$28,$CF$28,""))))</f>
        <v>7h à 19h</v>
      </c>
      <c r="CN436" s="167" t="str">
        <f>IF($AU$25=$CE$25,$CF$25,IF($AU$25=$CE$26,$CF$26,IF($AU$25=$CE$27,$CF$27,IF($AU$25=$CE$28,$CF$28,""))))</f>
        <v>7h à 19h</v>
      </c>
      <c r="CO436" s="167" t="str">
        <f>IF($AU$27=$CE$25,$CF$25,IF($AU$27=$CE$26,$CF$26,IF($AU$27=$CE$27,$CF$27,IF($AU$27=$CE$28,$CF$28,""))))</f>
        <v>OFF</v>
      </c>
      <c r="CP436" s="167" t="str">
        <f>IF($AU$28=$CE$25,$CF$25,IF($AU$28=$CE$26,$CF$26,IF($AU$28=$CE$27,$CF$27,IF($AU$28=$CE$28,$CF$28,""))))</f>
        <v>OFF</v>
      </c>
      <c r="CQ436" s="167" t="str">
        <f>IF($AU$30=$CE$25,$CF$25,IF($AU$30=$CE$26,$CF$26,IF($AU$30=$CE$27,$CF$27,IF($AU$30=$CE$28,$CF$28,""))))</f>
        <v>19h à 7h</v>
      </c>
      <c r="CR436" s="167" t="str">
        <f>IF($AU$31=$CE$25,$CF$25,IF($AU$31=$CE$26,$CF$26,IF($AU$31=$CE$27,$CF$27,IF($AU$31=$CE$28,$CF$28,""))))</f>
        <v>19h à 7h</v>
      </c>
    </row>
    <row r="437" spans="67:96" ht="13.5" x14ac:dyDescent="0.15">
      <c r="BO437" s="312">
        <f>$BO$12+1</f>
        <v>43961</v>
      </c>
      <c r="BP437" s="318" t="str">
        <f t="shared" si="146"/>
        <v>OFF</v>
      </c>
      <c r="BQ437" s="313">
        <f t="shared" si="152"/>
        <v>43992</v>
      </c>
      <c r="BR437" s="318" t="str">
        <f t="shared" si="147"/>
        <v>OFF</v>
      </c>
      <c r="BS437" s="313">
        <f t="shared" si="153"/>
        <v>44022</v>
      </c>
      <c r="BT437" s="318" t="str">
        <f t="shared" si="148"/>
        <v>7h à 19h</v>
      </c>
      <c r="BU437" s="314">
        <f t="shared" si="154"/>
        <v>44053</v>
      </c>
      <c r="BV437" s="318" t="str">
        <f t="shared" si="149"/>
        <v>7h à 19h</v>
      </c>
      <c r="BW437" s="313">
        <f t="shared" si="155"/>
        <v>44084</v>
      </c>
      <c r="BX437" s="318" t="str">
        <f t="shared" si="150"/>
        <v>OFF</v>
      </c>
      <c r="BY437" s="313">
        <f t="shared" si="156"/>
        <v>44114</v>
      </c>
      <c r="BZ437" s="318" t="str">
        <f t="shared" si="151"/>
        <v>OFF</v>
      </c>
      <c r="CI437" s="176">
        <f t="shared" si="138"/>
        <v>44339</v>
      </c>
      <c r="CJ437" s="177">
        <f t="shared" si="145"/>
        <v>44339</v>
      </c>
      <c r="CK437" s="167" t="str">
        <f>IF($AV$21=$CE$25,$CF$25,IF($AV$21=$CE$26,$CF$26,IF($AV$21=$CE$27,$CF$27,IF($AV$21=$CE$28,$CF$28,""))))</f>
        <v>OFF</v>
      </c>
      <c r="CL437" s="167" t="str">
        <f>IF($AV$22=$CE$25,$CF$25,IF($AV$22=$CE$26,$CF$26,IF($AV$22=$CE$27,$CF$27,IF($AV$22=$CE$28,$CF$28,""))))</f>
        <v>OFF</v>
      </c>
      <c r="CM437" s="167" t="str">
        <f>IF($AV$24=$CE$25,$CF$25,IF($AV$24=$CE$26,$CF$26,IF($AV$24=$CE$27,$CF$27,IF($AV$24=$CE$28,$CF$28,""))))</f>
        <v>7h à 19h</v>
      </c>
      <c r="CN437" s="167" t="str">
        <f>IF($AV$25=$CE$25,$CF$25,IF($AV$25=$CE$26,$CF$26,IF($AV$25=$CE$27,$CF$27,IF($AV$25=$CE$28,$CF$28,""))))</f>
        <v>7h à 19h</v>
      </c>
      <c r="CO437" s="167" t="str">
        <f>IF($AV$27=$CE$25,$CF$25,IF($AV$27=$CE$26,$CF$26,IF($AV$27=$CE$27,$CF$27,IF($AV$27=$CE$28,$CF$28,""))))</f>
        <v>OFF</v>
      </c>
      <c r="CP437" s="167" t="str">
        <f>IF($AV$28=$CE$25,$CF$25,IF($AV$28=$CE$26,$CF$26,IF($AV$28=$CE$27,$CF$27,IF($AV$28=$CE$28,$CF$28,""))))</f>
        <v>OFF</v>
      </c>
      <c r="CQ437" s="167" t="str">
        <f>IF($AV$30=$CE$25,$CF$25,IF($AV$30=$CE$26,$CF$26,IF($AV$30=$CE$27,$CF$27,IF($AV$30=$CE$28,$CF$28,""))))</f>
        <v>19h à 7h</v>
      </c>
      <c r="CR437" s="167" t="str">
        <f>IF($AV$31=$CE$25,$CF$25,IF($AV$31=$CE$26,$CF$26,IF($AV$31=$CE$27,$CF$27,IF($AV$31=$CE$28,$CF$28,""))))</f>
        <v>19h à 7h</v>
      </c>
    </row>
    <row r="438" spans="67:96" ht="13.5" x14ac:dyDescent="0.15">
      <c r="BO438" s="312">
        <f>$BO$13+1</f>
        <v>43962</v>
      </c>
      <c r="BP438" s="318" t="str">
        <f t="shared" si="146"/>
        <v>OFF</v>
      </c>
      <c r="BQ438" s="313">
        <f t="shared" si="152"/>
        <v>43993</v>
      </c>
      <c r="BR438" s="318" t="str">
        <f t="shared" si="147"/>
        <v>7h à 19h</v>
      </c>
      <c r="BS438" s="313">
        <f t="shared" si="153"/>
        <v>44023</v>
      </c>
      <c r="BT438" s="318" t="str">
        <f t="shared" si="148"/>
        <v>7h à 19h</v>
      </c>
      <c r="BU438" s="314">
        <f t="shared" si="154"/>
        <v>44054</v>
      </c>
      <c r="BV438" s="318" t="str">
        <f t="shared" si="149"/>
        <v>7h à 19h</v>
      </c>
      <c r="BW438" s="313">
        <f t="shared" si="155"/>
        <v>44085</v>
      </c>
      <c r="BX438" s="318" t="str">
        <f t="shared" si="150"/>
        <v>OFF</v>
      </c>
      <c r="BY438" s="313">
        <f t="shared" si="156"/>
        <v>44115</v>
      </c>
      <c r="BZ438" s="318" t="str">
        <f t="shared" si="151"/>
        <v>OFF</v>
      </c>
      <c r="CI438" s="176">
        <f t="shared" si="138"/>
        <v>44340</v>
      </c>
      <c r="CJ438" s="177">
        <f t="shared" si="145"/>
        <v>44340</v>
      </c>
      <c r="CK438" s="167" t="str">
        <f>IF($AW$21=$CE$25,$CF$25,IF($AW$21=$CE$26,$CF$26,IF($AW$21=$CE$27,$CF$27,IF($AW$21=$CE$28,$CF$28,""))))</f>
        <v>OFF</v>
      </c>
      <c r="CL438" s="167" t="str">
        <f>IF($AW$22=$CE$25,$CF$25,IF($AW$22=$CE$26,$CF$26,IF($AW$22=$CE$27,$CF$27,IF($AW$22=$CE$28,$CF$28,""))))</f>
        <v>OFF</v>
      </c>
      <c r="CM438" s="167" t="str">
        <f>IF($AW$24=$CE$25,$CF$25,IF($AW$24=$CE$26,$CF$26,IF($AW$24=$CE$27,$CF$27,IF($AW$24=$CE$28,$CF$28,""))))</f>
        <v>7h à 19h</v>
      </c>
      <c r="CN438" s="167" t="str">
        <f>IF($AW$25=$CE$25,$CF$25,IF($AW$25=$CE$26,$CF$26,IF($AW$25=$CE$27,$CF$27,IF($AW$25=$CE$28,$CF$28,""))))</f>
        <v>7h à 19h</v>
      </c>
      <c r="CO438" s="167" t="str">
        <f>IF($AW$27=$CE$25,$CF$25,IF($AW$27=$CE$26,$CF$26,IF($AW$27=$CE$27,$CF$27,IF($AW$27=$CE$28,$CF$28,""))))</f>
        <v>OFF</v>
      </c>
      <c r="CP438" s="167" t="str">
        <f>IF($AW$28=$CE$25,$CF$25,IF($AW$28=$CE$26,$CF$26,IF($AW$28=$CE$27,$CF$27,IF($AW$28=$CE$28,$CF$28,""))))</f>
        <v>OFF</v>
      </c>
      <c r="CQ438" s="167" t="str">
        <f>IF($AW$30=$CE$25,$CF$25,IF($AW$30=$CE$26,$CF$26,IF($AW$30=$CE$27,$CF$27,IF($AW$30=$CE$28,$CF$28,""))))</f>
        <v>19h à 7h</v>
      </c>
      <c r="CR438" s="167" t="str">
        <f>IF($AW$31=$CE$25,$CF$25,IF($AW$31=$CE$26,$CF$26,IF($AW$31=$CE$27,$CF$27,IF($AW$31=$CE$28,$CF$28,""))))</f>
        <v>19h à 7h</v>
      </c>
    </row>
    <row r="439" spans="67:96" ht="13.5" x14ac:dyDescent="0.15">
      <c r="BO439" s="312">
        <f>$BO$14+1</f>
        <v>43963</v>
      </c>
      <c r="BP439" s="318" t="str">
        <f t="shared" si="146"/>
        <v>OFF</v>
      </c>
      <c r="BQ439" s="313">
        <f t="shared" si="152"/>
        <v>43994</v>
      </c>
      <c r="BR439" s="318" t="str">
        <f t="shared" si="147"/>
        <v>7h à 19h</v>
      </c>
      <c r="BS439" s="313">
        <f t="shared" si="153"/>
        <v>44024</v>
      </c>
      <c r="BT439" s="318" t="str">
        <f t="shared" si="148"/>
        <v>7h à 19h</v>
      </c>
      <c r="BU439" s="314">
        <f t="shared" si="154"/>
        <v>44055</v>
      </c>
      <c r="BV439" s="318" t="str">
        <f t="shared" si="149"/>
        <v>7h à 19h</v>
      </c>
      <c r="BW439" s="313">
        <f t="shared" si="155"/>
        <v>44086</v>
      </c>
      <c r="BX439" s="318" t="str">
        <f t="shared" si="150"/>
        <v>OFF</v>
      </c>
      <c r="BY439" s="313">
        <f t="shared" si="156"/>
        <v>44116</v>
      </c>
      <c r="BZ439" s="318" t="str">
        <f t="shared" si="151"/>
        <v>OFF</v>
      </c>
      <c r="CI439" s="176">
        <f t="shared" si="138"/>
        <v>44341</v>
      </c>
      <c r="CJ439" s="177">
        <f t="shared" si="145"/>
        <v>44341</v>
      </c>
      <c r="CK439" s="167" t="str">
        <f>IF($AX$21=$CE$25,$CF$25,IF($AX$21=$CE$26,$CF$26,IF($AX$21=$CE$27,$CF$27,IF($AX$21=$CE$28,$CF$28,""))))</f>
        <v>OFF</v>
      </c>
      <c r="CL439" s="167" t="str">
        <f>IF($AX$22=$CE$25,$CF$25,IF($AX$22=$CE$26,$CF$26,IF($AX$22=$CE$27,$CF$27,IF($AX$22=$CE$28,$CF$28,""))))</f>
        <v>OFF</v>
      </c>
      <c r="CM439" s="167" t="str">
        <f>IF($AX$24=$CE$25,$CF$25,IF($AX$24=$CE$26,$CF$26,IF($AX$24=$CE$27,$CF$27,IF($AX$24=$CE$28,$CF$28,""))))</f>
        <v>7h à 15h</v>
      </c>
      <c r="CN439" s="167" t="str">
        <f>IF($AX$25=$CE$25,$CF$25,IF($AX$25=$CE$26,$CF$26,IF($AX$25=$CE$27,$CF$27,IF($AX$25=$CE$28,$CF$28,""))))</f>
        <v>7h à 19h</v>
      </c>
      <c r="CO439" s="167" t="str">
        <f>IF($AX$27=$CE$25,$CF$25,IF($AX$27=$CE$26,$CF$26,IF($AX$27=$CE$27,$CF$27,IF($AX$27=$CE$28,$CF$28,""))))</f>
        <v>OFF</v>
      </c>
      <c r="CP439" s="167" t="str">
        <f>IF($AX$28=$CE$25,$CF$25,IF($AX$28=$CE$26,$CF$26,IF($AX$28=$CE$27,$CF$27,IF($AX$28=$CE$28,$CF$28,""))))</f>
        <v>OFF</v>
      </c>
      <c r="CQ439" s="167" t="str">
        <f>IF($AX$30=$CE$25,$CF$25,IF($AX$30=$CE$26,$CF$26,IF($AX$30=$CE$27,$CF$27,IF($AX$30=$CE$28,$CF$28,""))))</f>
        <v>19h à 7h</v>
      </c>
      <c r="CR439" s="167" t="str">
        <f>IF($AX$31=$CE$25,$CF$25,IF($AX$31=$CE$26,$CF$26,IF($AX$31=$CE$27,$CF$27,IF($AX$31=$CE$28,$CF$28,""))))</f>
        <v>19h à 7h</v>
      </c>
    </row>
    <row r="440" spans="67:96" ht="13.5" x14ac:dyDescent="0.15">
      <c r="BO440" s="312">
        <f>$BO$15+1</f>
        <v>43964</v>
      </c>
      <c r="BP440" s="318" t="str">
        <f t="shared" si="146"/>
        <v>OFF</v>
      </c>
      <c r="BQ440" s="313">
        <f t="shared" si="152"/>
        <v>43995</v>
      </c>
      <c r="BR440" s="318" t="str">
        <f t="shared" si="147"/>
        <v>7h à 19h</v>
      </c>
      <c r="BS440" s="313">
        <f t="shared" si="153"/>
        <v>44025</v>
      </c>
      <c r="BT440" s="318" t="str">
        <f t="shared" si="148"/>
        <v>7h à 19h</v>
      </c>
      <c r="BU440" s="314">
        <f t="shared" si="154"/>
        <v>44056</v>
      </c>
      <c r="BV440" s="318" t="str">
        <f t="shared" si="149"/>
        <v>OFF</v>
      </c>
      <c r="BW440" s="313">
        <f t="shared" si="155"/>
        <v>44087</v>
      </c>
      <c r="BX440" s="318" t="str">
        <f t="shared" si="150"/>
        <v>OFF</v>
      </c>
      <c r="BY440" s="313">
        <f t="shared" si="156"/>
        <v>44117</v>
      </c>
      <c r="BZ440" s="318" t="str">
        <f t="shared" si="151"/>
        <v>OFF</v>
      </c>
      <c r="CI440" s="176">
        <f t="shared" si="138"/>
        <v>44342</v>
      </c>
      <c r="CJ440" s="177">
        <f t="shared" si="145"/>
        <v>44342</v>
      </c>
      <c r="CK440" s="167" t="str">
        <f>IF($AY$21=$CE$25,$CF$25,IF($AY$21=$CE$26,$CF$26,IF($AY$21=$CE$27,$CF$27,IF($AY$21=$CE$28,$CF$28,""))))</f>
        <v>OFF</v>
      </c>
      <c r="CL440" s="167" t="str">
        <f>IF($AY$22=$CE$25,$CF$25,IF($AY$22=$CE$26,$CF$26,IF($AY$22=$CE$27,$CF$27,IF($AY$22=$CE$28,$CF$28,""))))</f>
        <v>OFF</v>
      </c>
      <c r="CM440" s="167" t="str">
        <f>IF($AY$24=$CE$25,$CF$25,IF($AY$24=$CE$26,$CF$26,IF($AY$24=$CE$27,$CF$27,IF($AY$24=$CE$28,$CF$28,""))))</f>
        <v>OFF</v>
      </c>
      <c r="CN440" s="167" t="str">
        <f>IF($AY$25=$CE$25,$CF$25,IF($AY$25=$CE$26,$CF$26,IF($AY$25=$CE$27,$CF$27,IF($AY$25=$CE$28,$CF$28,""))))</f>
        <v>7h à 19h</v>
      </c>
      <c r="CO440" s="167" t="str">
        <f>IF($AY$27=$CE$25,$CF$25,IF($AY$27=$CE$26,$CF$26,IF($AY$27=$CE$27,$CF$27,IF($AY$27=$CE$28,$CF$28,""))))</f>
        <v>OFF</v>
      </c>
      <c r="CP440" s="167" t="str">
        <f>IF($AY$28=$CE$25,$CF$25,IF($AY$28=$CE$26,$CF$26,IF($AY$28=$CE$27,$CF$27,IF($AY$28=$CE$28,$CF$28,""))))</f>
        <v>OFF</v>
      </c>
      <c r="CQ440" s="167" t="str">
        <f>IF($AY$30=$CE$25,$CF$25,IF($AY$30=$CE$26,$CF$26,IF($AY$30=$CE$27,$CF$27,IF($AY$30=$CE$28,$CF$28,""))))</f>
        <v>19h à 7h</v>
      </c>
      <c r="CR440" s="167" t="str">
        <f>IF($AY$31=$CE$25,$CF$25,IF($AY$31=$CE$26,$CF$26,IF($AY$31=$CE$27,$CF$27,IF($AY$31=$CE$28,$CF$28,""))))</f>
        <v>19h à 7h</v>
      </c>
    </row>
    <row r="441" spans="67:96" ht="13.5" x14ac:dyDescent="0.15">
      <c r="BO441" s="312">
        <f>$BO$16+1</f>
        <v>43965</v>
      </c>
      <c r="BP441" s="318" t="str">
        <f t="shared" si="146"/>
        <v>7h à 19h</v>
      </c>
      <c r="BQ441" s="313">
        <f t="shared" si="152"/>
        <v>43996</v>
      </c>
      <c r="BR441" s="318" t="str">
        <f t="shared" si="147"/>
        <v>7h à 19h</v>
      </c>
      <c r="BS441" s="313">
        <f t="shared" si="153"/>
        <v>44026</v>
      </c>
      <c r="BT441" s="318" t="str">
        <f t="shared" si="148"/>
        <v>7h à 15h</v>
      </c>
      <c r="BU441" s="314">
        <f t="shared" si="154"/>
        <v>44057</v>
      </c>
      <c r="BV441" s="318" t="str">
        <f t="shared" si="149"/>
        <v>OFF</v>
      </c>
      <c r="BW441" s="313">
        <f t="shared" si="155"/>
        <v>44088</v>
      </c>
      <c r="BX441" s="318" t="str">
        <f t="shared" si="150"/>
        <v>OFF</v>
      </c>
      <c r="BY441" s="313">
        <f t="shared" si="156"/>
        <v>44118</v>
      </c>
      <c r="BZ441" s="318" t="str">
        <f t="shared" si="151"/>
        <v>OFF</v>
      </c>
      <c r="CI441" s="176">
        <f t="shared" si="138"/>
        <v>44343</v>
      </c>
      <c r="CJ441" s="177">
        <f t="shared" si="145"/>
        <v>44343</v>
      </c>
      <c r="CK441" s="167" t="str">
        <f>IF($AZ$21=$CE$25,$CF$25,IF($AZ$21=$CE$26,$CF$26,IF($AZ$21=$CE$27,$CF$27,IF($AZ$21=$CE$28,$CF$28,""))))</f>
        <v>7h à 19h</v>
      </c>
      <c r="CL441" s="167" t="str">
        <f>IF($AZ$22=$CE$25,$CF$25,IF($AZ$22=$CE$26,$CF$26,IF($AZ$22=$CE$27,$CF$27,IF($AZ$22=$CE$28,$CF$28,""))))</f>
        <v>7h à 19h</v>
      </c>
      <c r="CM441" s="167" t="str">
        <f>IF($AZ$24=$CE$25,$CF$25,IF($AZ$24=$CE$26,$CF$26,IF($AZ$24=$CE$27,$CF$27,IF($AZ$24=$CE$28,$CF$28,""))))</f>
        <v>OFF</v>
      </c>
      <c r="CN441" s="167" t="str">
        <f>IF($AZ$25=$CE$25,$CF$25,IF($AZ$25=$CE$26,$CF$26,IF($AZ$25=$CE$27,$CF$27,IF($AZ$25=$CE$28,$CF$28,""))))</f>
        <v>OFF</v>
      </c>
      <c r="CO441" s="167" t="str">
        <f>IF($AZ$27=$CE$25,$CF$25,IF($AZ$27=$CE$26,$CF$26,IF($AZ$27=$CE$27,$CF$27,IF($AZ$27=$CE$28,$CF$28,""))))</f>
        <v>19h à 7h</v>
      </c>
      <c r="CP441" s="167" t="str">
        <f>IF($AZ$28=$CE$25,$CF$25,IF($AZ$28=$CE$26,$CF$26,IF($AZ$28=$CE$27,$CF$27,IF($AZ$28=$CE$28,$CF$28,""))))</f>
        <v>19h à 7h</v>
      </c>
      <c r="CQ441" s="167" t="str">
        <f>IF($AZ$30=$CE$25,$CF$25,IF($AZ$30=$CE$26,$CF$26,IF($AZ$30=$CE$27,$CF$27,IF($AZ$30=$CE$28,$CF$28,""))))</f>
        <v>OFF</v>
      </c>
      <c r="CR441" s="167" t="str">
        <f>IF($AZ$31=$CE$25,$CF$25,IF($AZ$31=$CE$26,$CF$26,IF($AZ$31=$CE$27,$CF$27,IF($AZ$31=$CE$28,$CF$28,""))))</f>
        <v>OFF</v>
      </c>
    </row>
    <row r="442" spans="67:96" ht="13.5" x14ac:dyDescent="0.15">
      <c r="BO442" s="312">
        <f>$BO$17+1</f>
        <v>43966</v>
      </c>
      <c r="BP442" s="318" t="str">
        <f t="shared" si="146"/>
        <v>7h à 19h</v>
      </c>
      <c r="BQ442" s="313">
        <f t="shared" si="152"/>
        <v>43997</v>
      </c>
      <c r="BR442" s="318" t="str">
        <f t="shared" si="147"/>
        <v>7h à 19h</v>
      </c>
      <c r="BS442" s="313">
        <f t="shared" si="153"/>
        <v>44027</v>
      </c>
      <c r="BT442" s="318" t="str">
        <f t="shared" si="148"/>
        <v>OFF</v>
      </c>
      <c r="BU442" s="314">
        <f t="shared" si="154"/>
        <v>44058</v>
      </c>
      <c r="BV442" s="318" t="str">
        <f t="shared" si="149"/>
        <v>OFF</v>
      </c>
      <c r="BW442" s="313">
        <f t="shared" si="155"/>
        <v>44089</v>
      </c>
      <c r="BX442" s="318" t="str">
        <f t="shared" si="150"/>
        <v>OFF</v>
      </c>
      <c r="BY442" s="313">
        <f t="shared" si="156"/>
        <v>44119</v>
      </c>
      <c r="BZ442" s="318" t="str">
        <f t="shared" si="151"/>
        <v>19h à 7h</v>
      </c>
      <c r="CI442" s="176">
        <f t="shared" si="138"/>
        <v>44344</v>
      </c>
      <c r="CJ442" s="177">
        <f t="shared" si="145"/>
        <v>44344</v>
      </c>
      <c r="CK442" s="167" t="str">
        <f>IF($BA$21=$CE$25,$CF$25,IF($BA$21=$CE$26,$CF$26,IF($BA$21=$CE$27,$CF$27,IF($BA$21=$CE$28,$CF$28,""))))</f>
        <v>7h à 19h</v>
      </c>
      <c r="CL442" s="167" t="str">
        <f>IF($BA$22=$CE$25,$CF$25,IF($BA$22=$CE$26,$CF$26,IF($BA$22=$CE$27,$CF$27,IF($BA$22=$CE$28,$CF$28,""))))</f>
        <v>7h à 19h</v>
      </c>
      <c r="CM442" s="167" t="str">
        <f>IF($BA$24=$CE$25,$CF$25,IF($BA$24=$CE$26,$CF$26,IF($BA$24=$CE$27,$CF$27,IF($BA$24=$CE$28,$CF$28,""))))</f>
        <v>OFF</v>
      </c>
      <c r="CN442" s="167" t="str">
        <f>IF($BA$25=$CE$25,$CF$25,IF($BA$25=$CE$26,$CF$26,IF($BA$25=$CE$27,$CF$27,IF($BA$25=$CE$28,$CF$28,""))))</f>
        <v>OFF</v>
      </c>
      <c r="CO442" s="167" t="str">
        <f>IF($BA$27=$CE$25,$CF$25,IF($BA$27=$CE$26,$CF$26,IF($BA$27=$CE$27,$CF$27,IF($BA$27=$CE$28,$CF$28,""))))</f>
        <v>19h à 7h</v>
      </c>
      <c r="CP442" s="167" t="str">
        <f>IF($BA$28=$CE$25,$CF$25,IF($BA$28=$CE$26,$CF$26,IF($BA$28=$CE$27,$CF$27,IF($BA$28=$CE$28,$CF$28,""))))</f>
        <v>19h à 7h</v>
      </c>
      <c r="CQ442" s="167" t="str">
        <f>IF($BA$30=$CE$25,$CF$25,IF($BA$30=$CE$26,$CF$26,IF($BA$30=$CE$27,$CF$27,IF($BA$30=$CE$28,$CF$28,""))))</f>
        <v>OFF</v>
      </c>
      <c r="CR442" s="167" t="str">
        <f>IF($BA$31=$CE$25,$CF$25,IF($BA$31=$CE$26,$CF$26,IF($BA$31=$CE$27,$CF$27,IF($BA$31=$CE$28,$CF$28,""))))</f>
        <v>OFF</v>
      </c>
    </row>
    <row r="443" spans="67:96" ht="13.5" x14ac:dyDescent="0.15">
      <c r="BO443" s="312">
        <f>$BO$18+1</f>
        <v>43967</v>
      </c>
      <c r="BP443" s="318" t="str">
        <f t="shared" si="146"/>
        <v>7h à 19h</v>
      </c>
      <c r="BQ443" s="313">
        <f t="shared" si="152"/>
        <v>43998</v>
      </c>
      <c r="BR443" s="318" t="str">
        <f t="shared" si="147"/>
        <v>7h à 19h</v>
      </c>
      <c r="BS443" s="313">
        <f t="shared" si="153"/>
        <v>44028</v>
      </c>
      <c r="BT443" s="318" t="str">
        <f t="shared" si="148"/>
        <v>OFF</v>
      </c>
      <c r="BU443" s="314">
        <f t="shared" si="154"/>
        <v>44059</v>
      </c>
      <c r="BV443" s="318" t="str">
        <f t="shared" si="149"/>
        <v>OFF</v>
      </c>
      <c r="BW443" s="313">
        <f t="shared" si="155"/>
        <v>44090</v>
      </c>
      <c r="BX443" s="318" t="str">
        <f t="shared" si="150"/>
        <v>OFF</v>
      </c>
      <c r="BY443" s="313">
        <f t="shared" si="156"/>
        <v>44120</v>
      </c>
      <c r="BZ443" s="318" t="str">
        <f t="shared" si="151"/>
        <v>19h à 7h</v>
      </c>
      <c r="CI443" s="176">
        <f t="shared" si="138"/>
        <v>44345</v>
      </c>
      <c r="CJ443" s="177">
        <f t="shared" si="145"/>
        <v>44345</v>
      </c>
      <c r="CK443" s="167" t="str">
        <f>IF($BB$21=$CE$25,$CF$25,IF($BB$21=$CE$26,$CF$26,IF($BB$21=$CE$27,$CF$27,IF($BB$21=$CE$28,$CF$28,""))))</f>
        <v>7h à 19h</v>
      </c>
      <c r="CL443" s="167" t="str">
        <f>IF($BB$22=$CE$25,$CF$25,IF($BB$22=$CE$26,$CF$26,IF($BB$22=$CE$27,$CF$27,IF($BB$22=$CE$28,$CF$28,""))))</f>
        <v>7h à 19h</v>
      </c>
      <c r="CM443" s="167" t="str">
        <f>IF($BB$24=$CE$25,$CF$25,IF($BB$24=$CE$26,$CF$26,IF($BB$24=$CE$27,$CF$27,IF($BB$24=$CE$28,$CF$28,""))))</f>
        <v>OFF</v>
      </c>
      <c r="CN443" s="167" t="str">
        <f>IF($BB$25=$CE$25,$CF$25,IF($BB$25=$CE$26,$CF$26,IF($BB$25=$CE$27,$CF$27,IF($BB$25=$CE$28,$CF$28,""))))</f>
        <v>OFF</v>
      </c>
      <c r="CO443" s="167" t="str">
        <f>IF($BB$27=$CE$25,$CF$25,IF($BB$27=$CE$26,$CF$26,IF($BB$27=$CE$27,$CF$27,IF($BB$27=$CE$28,$CF$28,""))))</f>
        <v>19h à 7h</v>
      </c>
      <c r="CP443" s="167" t="str">
        <f>IF($BB$28=$CE$25,$CF$25,IF($BB$28=$CE$26,$CF$26,IF($BB$28=$CE$27,$CF$27,IF($BB$28=$CE$28,$CF$28,""))))</f>
        <v>19h à 7h</v>
      </c>
      <c r="CQ443" s="167" t="str">
        <f>IF($BB$30=$CE$25,$CF$25,IF($BB$30=$CE$26,$CF$26,IF($BB$30=$CE$27,$CF$27,IF($BB$30=$CE$28,$CF$28,""))))</f>
        <v>OFF</v>
      </c>
      <c r="CR443" s="167" t="str">
        <f>IF($BB$31=$CE$25,$CF$25,IF($BB$31=$CE$26,$CF$26,IF($BB$31=$CE$27,$CF$27,IF($BB$31=$CE$28,$CF$28,""))))</f>
        <v>OFF</v>
      </c>
    </row>
    <row r="444" spans="67:96" ht="13.5" x14ac:dyDescent="0.15">
      <c r="BO444" s="312">
        <f>$BO$19+1</f>
        <v>43968</v>
      </c>
      <c r="BP444" s="318" t="str">
        <f t="shared" si="146"/>
        <v>7h à 19h</v>
      </c>
      <c r="BQ444" s="313">
        <f t="shared" si="152"/>
        <v>43999</v>
      </c>
      <c r="BR444" s="318" t="str">
        <f t="shared" si="147"/>
        <v>7h à 19h</v>
      </c>
      <c r="BS444" s="313">
        <f t="shared" si="153"/>
        <v>44029</v>
      </c>
      <c r="BT444" s="318" t="str">
        <f t="shared" si="148"/>
        <v>OFF</v>
      </c>
      <c r="BU444" s="314">
        <f t="shared" si="154"/>
        <v>44060</v>
      </c>
      <c r="BV444" s="318" t="str">
        <f t="shared" si="149"/>
        <v>OFF</v>
      </c>
      <c r="BW444" s="313">
        <f t="shared" si="155"/>
        <v>44091</v>
      </c>
      <c r="BX444" s="318" t="str">
        <f t="shared" si="150"/>
        <v>19h à 7h</v>
      </c>
      <c r="BY444" s="313">
        <f t="shared" si="156"/>
        <v>44121</v>
      </c>
      <c r="BZ444" s="318" t="str">
        <f t="shared" si="151"/>
        <v>19h à 7h</v>
      </c>
      <c r="CI444" s="176">
        <f t="shared" si="138"/>
        <v>44346</v>
      </c>
      <c r="CJ444" s="177">
        <f t="shared" si="145"/>
        <v>44346</v>
      </c>
      <c r="CK444" s="167" t="str">
        <f>IF($BC$21=$CE$25,$CF$25,IF($BC$21=$CE$26,$CF$26,IF($BC$21=$CE$27,$CF$27,IF($BC$21=$CE$28,$CF$28,""))))</f>
        <v>7h à 19h</v>
      </c>
      <c r="CL444" s="167" t="str">
        <f>IF($BC$22=$CE$25,$CF$25,IF($BC$22=$CE$26,$CF$26,IF($BC$22=$CE$27,$CF$27,IF($BC$22=$CE$28,$CF$28,""))))</f>
        <v>7h à 19h</v>
      </c>
      <c r="CM444" s="167" t="str">
        <f>IF($BC$24=$CE$25,$CF$25,IF($BC$24=$CE$26,$CF$26,IF($BC$24=$CE$27,$CF$27,IF($BC$24=$CE$28,$CF$28,""))))</f>
        <v>OFF</v>
      </c>
      <c r="CN444" s="167" t="str">
        <f>IF($BC$25=$CE$25,$CF$25,IF($BC$25=$CE$26,$CF$26,IF($BC$25=$CE$27,$CF$27,IF($BC$25=$CE$28,$CF$28,""))))</f>
        <v>OFF</v>
      </c>
      <c r="CO444" s="167" t="str">
        <f>IF($BC$27=$CE$25,$CF$25,IF($BC$27=$CE$26,$CF$26,IF($BC$27=$CE$27,$CF$27,IF($BC$27=$CE$28,$CF$28,""))))</f>
        <v>19h à 7h</v>
      </c>
      <c r="CP444" s="167" t="str">
        <f>IF($BC$28=$CE$25,$CF$25,IF($BC$28=$CE$26,$CF$26,IF($BC$28=$CE$27,$CF$27,IF($BC$28=$CE$28,$CF$28,""))))</f>
        <v>19h à 7h</v>
      </c>
      <c r="CQ444" s="167" t="str">
        <f>IF($BC$30=$CE$25,$CF$25,IF($BC$30=$CE$26,$CF$26,IF($BC$30=$CE$27,$CF$27,IF($BC$30=$CE$28,$CF$28,""))))</f>
        <v>OFF</v>
      </c>
      <c r="CR444" s="167" t="str">
        <f>IF($BC$31=$CE$25,$CF$25,IF($BC$31=$CE$26,$CF$26,IF($BC$31=$CE$27,$CF$27,IF($BC$31=$CE$28,$CF$28,""))))</f>
        <v>OFF</v>
      </c>
    </row>
    <row r="445" spans="67:96" ht="13.5" x14ac:dyDescent="0.15">
      <c r="BO445" s="312">
        <f>$BO$20+1</f>
        <v>43969</v>
      </c>
      <c r="BP445" s="318" t="str">
        <f t="shared" si="146"/>
        <v>7h à 19h</v>
      </c>
      <c r="BQ445" s="313">
        <f t="shared" si="152"/>
        <v>44000</v>
      </c>
      <c r="BR445" s="318" t="str">
        <f t="shared" si="147"/>
        <v>OFF</v>
      </c>
      <c r="BS445" s="313">
        <f t="shared" si="153"/>
        <v>44030</v>
      </c>
      <c r="BT445" s="318" t="str">
        <f t="shared" si="148"/>
        <v>OFF</v>
      </c>
      <c r="BU445" s="314">
        <f t="shared" si="154"/>
        <v>44061</v>
      </c>
      <c r="BV445" s="318" t="str">
        <f t="shared" si="149"/>
        <v>OFF</v>
      </c>
      <c r="BW445" s="313">
        <f t="shared" si="155"/>
        <v>44092</v>
      </c>
      <c r="BX445" s="318" t="str">
        <f t="shared" si="150"/>
        <v>19h à 7h</v>
      </c>
      <c r="BY445" s="313">
        <f t="shared" si="156"/>
        <v>44122</v>
      </c>
      <c r="BZ445" s="318" t="str">
        <f t="shared" si="151"/>
        <v>19h à 7h</v>
      </c>
      <c r="CI445" s="176">
        <f t="shared" si="138"/>
        <v>44347</v>
      </c>
      <c r="CJ445" s="177">
        <f t="shared" si="145"/>
        <v>44347</v>
      </c>
      <c r="CK445" s="167" t="str">
        <f>IF($BD$21=$CE$25,$CF$25,IF($BD$21=$CE$26,$CF$26,IF($BD$21=$CE$27,$CF$27,IF($BD$21=$CE$28,$CF$28,""))))</f>
        <v>7h à 19h</v>
      </c>
      <c r="CL445" s="167" t="str">
        <f>IF($BD$22=$CE$25,$CF$25,IF($BD$22=$CE$26,$CF$26,IF($BD$22=$CE$27,$CF$27,IF($BD$22=$CE$28,$CF$28,""))))</f>
        <v>7h à 19h</v>
      </c>
      <c r="CM445" s="167" t="str">
        <f>IF($BD$24=$CE$25,$CF$25,IF($BD$24=$CE$26,$CF$26,IF($BD$24=$CE$27,$CF$27,IF($BD$24=$CE$28,$CF$28,""))))</f>
        <v>OFF</v>
      </c>
      <c r="CN445" s="167" t="str">
        <f>IF($BD$25=$CE$25,$CF$25,IF($BD$25=$CE$26,$CF$26,IF($BD$25=$CE$27,$CF$27,IF($BD$25=$CE$28,$CF$28,""))))</f>
        <v>OFF</v>
      </c>
      <c r="CO445" s="167" t="str">
        <f>IF($BD$27=$CE$25,$CF$25,IF($BD$27=$CE$26,$CF$26,IF($BD$27=$CE$27,$CF$27,IF($BD$27=$CE$28,$CF$28,""))))</f>
        <v>19h à 7h</v>
      </c>
      <c r="CP445" s="167" t="str">
        <f>IF($BD$28=$CE$25,$CF$25,IF($BD$28=$CE$26,$CF$26,IF($BD$28=$CE$27,$CF$27,IF($BD$28=$CE$28,$CF$28,""))))</f>
        <v>19h à 7h</v>
      </c>
      <c r="CQ445" s="167" t="str">
        <f>IF($BD$30=$CE$25,$CF$25,IF($BD$30=$CE$26,$CF$26,IF($BD$30=$CE$27,$CF$27,IF($BD$30=$CE$28,$CF$28,""))))</f>
        <v>OFF</v>
      </c>
      <c r="CR445" s="167" t="str">
        <f>IF($BD$31=$CE$25,$CF$25,IF($BD$31=$CE$26,$CF$26,IF($BD$31=$CE$27,$CF$27,IF($BD$31=$CE$28,$CF$28,""))))</f>
        <v>OFF</v>
      </c>
    </row>
    <row r="446" spans="67:96" ht="13.5" x14ac:dyDescent="0.15">
      <c r="BO446" s="312">
        <f>$BO$21+1</f>
        <v>43970</v>
      </c>
      <c r="BP446" s="318" t="str">
        <f t="shared" si="146"/>
        <v>7h à 15h</v>
      </c>
      <c r="BQ446" s="313">
        <f t="shared" si="152"/>
        <v>44001</v>
      </c>
      <c r="BR446" s="318" t="str">
        <f t="shared" si="147"/>
        <v>OFF</v>
      </c>
      <c r="BS446" s="313">
        <f t="shared" si="153"/>
        <v>44031</v>
      </c>
      <c r="BT446" s="318" t="str">
        <f t="shared" si="148"/>
        <v>OFF</v>
      </c>
      <c r="BU446" s="314">
        <f t="shared" si="154"/>
        <v>44062</v>
      </c>
      <c r="BV446" s="318" t="str">
        <f t="shared" si="149"/>
        <v>OFF</v>
      </c>
      <c r="BW446" s="313">
        <f t="shared" si="155"/>
        <v>44093</v>
      </c>
      <c r="BX446" s="318" t="str">
        <f t="shared" si="150"/>
        <v>19h à 7h</v>
      </c>
      <c r="BY446" s="313">
        <f t="shared" si="156"/>
        <v>44123</v>
      </c>
      <c r="BZ446" s="318" t="str">
        <f t="shared" si="151"/>
        <v>19h à 7h</v>
      </c>
      <c r="CI446" s="176">
        <f t="shared" si="138"/>
        <v>44348</v>
      </c>
      <c r="CJ446" s="177">
        <f t="shared" si="145"/>
        <v>44348</v>
      </c>
      <c r="CK446" s="167" t="str">
        <f>IF($BE$21=$CE$25,$CF$25,IF($BE$21=$CE$26,$CF$26,IF($BE$21=$CE$27,$CF$27,IF($BE$21=$CE$28,$CF$28,""))))</f>
        <v>7h à 15h</v>
      </c>
      <c r="CL446" s="167" t="str">
        <f>IF($BE$22=$CE$25,$CF$25,IF($BE$22=$CE$26,$CF$26,IF($BE$22=$CE$27,$CF$27,IF($BE$22=$CE$28,$CF$28,""))))</f>
        <v>7h à 19h</v>
      </c>
      <c r="CM446" s="167" t="str">
        <f>IF($BE$24=$CE$25,$CF$25,IF($BE$24=$CE$26,$CF$26,IF($BE$24=$CE$27,$CF$27,IF($BE$24=$CE$28,$CF$28,""))))</f>
        <v>OFF</v>
      </c>
      <c r="CN446" s="167" t="str">
        <f>IF($BE$25=$CE$25,$CF$25,IF($BE$25=$CE$26,$CF$26,IF($BE$25=$CE$27,$CF$27,IF($BE$25=$CE$28,$CF$28,""))))</f>
        <v>OFF</v>
      </c>
      <c r="CO446" s="167" t="str">
        <f>IF($BE$27=$CE$25,$CF$25,IF($BE$27=$CE$26,$CF$26,IF($BE$27=$CE$27,$CF$27,IF($BE$27=$CE$28,$CF$28,""))))</f>
        <v>19h à 7h</v>
      </c>
      <c r="CP446" s="167" t="str">
        <f>IF($BE$28=$CE$25,$CF$25,IF($BE$28=$CE$26,$CF$26,IF($BE$28=$CE$27,$CF$27,IF($BE$28=$CE$28,$CF$28,""))))</f>
        <v>19h à 7h</v>
      </c>
      <c r="CQ446" s="167" t="str">
        <f>IF($BE$30=$CE$25,$CF$25,IF($BE$30=$CE$26,$CF$26,IF($BE$30=$CE$27,$CF$27,IF($BE$30=$CE$28,$CF$28,""))))</f>
        <v>OFF</v>
      </c>
      <c r="CR446" s="167" t="str">
        <f>IF($BE$31=$CE$25,$CF$25,IF($BE$31=$CE$26,$CF$26,IF($BE$31=$CE$27,$CF$27,IF($BE$31=$CE$28,$CF$28,""))))</f>
        <v>OFF</v>
      </c>
    </row>
    <row r="447" spans="67:96" ht="13.5" x14ac:dyDescent="0.15">
      <c r="BO447" s="312">
        <f>$BO$22+1</f>
        <v>43971</v>
      </c>
      <c r="BP447" s="318" t="str">
        <f t="shared" si="146"/>
        <v>OFF</v>
      </c>
      <c r="BQ447" s="313">
        <f t="shared" si="152"/>
        <v>44002</v>
      </c>
      <c r="BR447" s="318" t="str">
        <f t="shared" si="147"/>
        <v>OFF</v>
      </c>
      <c r="BS447" s="313">
        <f t="shared" si="153"/>
        <v>44032</v>
      </c>
      <c r="BT447" s="318" t="str">
        <f t="shared" si="148"/>
        <v>OFF</v>
      </c>
      <c r="BU447" s="314">
        <f t="shared" si="154"/>
        <v>44063</v>
      </c>
      <c r="BV447" s="318" t="str">
        <f t="shared" si="149"/>
        <v>19h à 7h</v>
      </c>
      <c r="BW447" s="313">
        <f t="shared" si="155"/>
        <v>44094</v>
      </c>
      <c r="BX447" s="318" t="str">
        <f t="shared" si="150"/>
        <v>19h à 7h</v>
      </c>
      <c r="BY447" s="313">
        <f t="shared" si="156"/>
        <v>44124</v>
      </c>
      <c r="BZ447" s="318" t="str">
        <f t="shared" si="151"/>
        <v>19h à 7h</v>
      </c>
      <c r="CI447" s="176">
        <f t="shared" si="138"/>
        <v>44349</v>
      </c>
      <c r="CJ447" s="177">
        <f t="shared" si="145"/>
        <v>44349</v>
      </c>
      <c r="CK447" s="167" t="str">
        <f>IF($BF$21=$CE$25,$CF$25,IF($BF$21=$CE$26,$CF$26,IF($BF$21=$CE$27,$CF$27,IF($BF$21=$CE$28,$CF$28,""))))</f>
        <v>OFF</v>
      </c>
      <c r="CL447" s="167" t="str">
        <f>IF($BF$22=$CE$25,$CF$25,IF($BF$22=$CE$26,$CF$26,IF($BF$22=$CE$27,$CF$27,IF($BF$22=$CE$28,$CF$28,""))))</f>
        <v>7h à 19h</v>
      </c>
      <c r="CM447" s="167" t="str">
        <f>IF($BF$24=$CE$25,$CF$25,IF($BF$24=$CE$26,$CF$26,IF($BF$24=$CE$27,$CF$27,IF($BF$24=$CE$28,$CF$28,""))))</f>
        <v>OFF</v>
      </c>
      <c r="CN447" s="167" t="str">
        <f>IF($BF$25=$CE$25,$CF$25,IF($BF$25=$CE$26,$CF$26,IF($BF$25=$CE$27,$CF$27,IF($BF$25=$CE$28,$CF$28,""))))</f>
        <v>OFF</v>
      </c>
      <c r="CO447" s="167" t="str">
        <f>IF($BF$27=$CE$25,$CF$25,IF($BF$27=$CE$26,$CF$26,IF($BF$27=$CE$27,$CF$27,IF($BF$27=$CE$28,$CF$28,""))))</f>
        <v>19h à 7h</v>
      </c>
      <c r="CP447" s="167" t="str">
        <f>IF($BF$28=$CE$25,$CF$25,IF($BF$28=$CE$26,$CF$26,IF($BF$28=$CE$27,$CF$27,IF($BF$28=$CE$28,$CF$28,""))))</f>
        <v>19h à 7h</v>
      </c>
      <c r="CQ447" s="167" t="str">
        <f>IF($BF$30=$CE$25,$CF$25,IF($BF$30=$CE$26,$CF$26,IF($BF$30=$CE$27,$CF$27,IF($BF$30=$CE$28,$CF$28,""))))</f>
        <v>OFF</v>
      </c>
      <c r="CR447" s="167" t="str">
        <f>IF($BF$31=$CE$25,$CF$25,IF($BF$31=$CE$26,$CF$26,IF($BF$31=$CE$27,$CF$27,IF($BF$31=$CE$28,$CF$28,""))))</f>
        <v>OFF</v>
      </c>
    </row>
    <row r="448" spans="67:96" ht="13.5" x14ac:dyDescent="0.15">
      <c r="BO448" s="312">
        <f>$BO$23+1</f>
        <v>43972</v>
      </c>
      <c r="BP448" s="318" t="str">
        <f t="shared" si="146"/>
        <v>OFF</v>
      </c>
      <c r="BQ448" s="313">
        <f t="shared" si="152"/>
        <v>44003</v>
      </c>
      <c r="BR448" s="318" t="str">
        <f t="shared" si="147"/>
        <v>OFF</v>
      </c>
      <c r="BS448" s="313">
        <f t="shared" si="153"/>
        <v>44033</v>
      </c>
      <c r="BT448" s="318" t="str">
        <f t="shared" si="148"/>
        <v>OFF</v>
      </c>
      <c r="BU448" s="314">
        <f t="shared" si="154"/>
        <v>44064</v>
      </c>
      <c r="BV448" s="318" t="str">
        <f t="shared" si="149"/>
        <v>19h à 7h</v>
      </c>
      <c r="BW448" s="313">
        <f t="shared" si="155"/>
        <v>44095</v>
      </c>
      <c r="BX448" s="318" t="str">
        <f t="shared" si="150"/>
        <v>19h à 7h</v>
      </c>
      <c r="BY448" s="313">
        <f t="shared" si="156"/>
        <v>44125</v>
      </c>
      <c r="BZ448" s="318" t="str">
        <f t="shared" si="151"/>
        <v>19h à 7h</v>
      </c>
      <c r="CI448" s="176">
        <f t="shared" si="138"/>
        <v>44350</v>
      </c>
      <c r="CJ448" s="177">
        <f t="shared" si="145"/>
        <v>44350</v>
      </c>
      <c r="CK448" s="167" t="str">
        <f>IF($BG$21=$CE$25,$CF$25,IF($BG$21=$CE$26,$CF$26,IF($BG$21=$CE$27,$CF$27,IF($BG$21=$CE$28,$CF$28,""))))</f>
        <v>OFF</v>
      </c>
      <c r="CL448" s="167" t="str">
        <f>IF($BG$22=$CE$25,$CF$25,IF($BG$22=$CE$26,$CF$26,IF($BG$22=$CE$27,$CF$27,IF($BG$22=$CE$28,$CF$28,""))))</f>
        <v>OFF</v>
      </c>
      <c r="CM448" s="167" t="str">
        <f>IF($BG$24=$CE$25,$CF$25,IF($BG$24=$CE$26,$CF$26,IF($BG$24=$CE$27,$CF$27,IF($BG$24=$CE$28,$CF$28,""))))</f>
        <v>19h à 7h</v>
      </c>
      <c r="CN448" s="167" t="str">
        <f>IF($BG$25=$CE$25,$CF$25,IF($BG$25=$CE$26,$CF$26,IF($BG$25=$CE$27,$CF$27,IF($BG$25=$CE$28,$CF$28,""))))</f>
        <v>19h à 7h</v>
      </c>
      <c r="CO448" s="167" t="str">
        <f>IF($BG$27=$CE$25,$CF$25,IF($BG$27=$CE$26,$CF$26,IF($BG$27=$CE$27,$CF$27,IF($BG$27=$CE$28,$CF$28,""))))</f>
        <v>OFF</v>
      </c>
      <c r="CP448" s="167" t="str">
        <f>IF($BG$28=$CE$25,$CF$25,IF($BG$28=$CE$26,$CF$26,IF($BG$28=$CE$27,$CF$27,IF($BG$28=$CE$28,$CF$28,""))))</f>
        <v>OFF</v>
      </c>
      <c r="CQ448" s="167" t="str">
        <f>IF($BG$30=$CE$25,$CF$25,IF($BG$30=$CE$26,$CF$26,IF($BG$30=$CE$27,$CF$27,IF($BG$30=$CE$28,$CF$28,""))))</f>
        <v>7h à 19h</v>
      </c>
      <c r="CR448" s="167" t="str">
        <f>IF($BG$31=$CE$25,$CF$25,IF($BG$31=$CE$26,$CF$26,IF($BG$31=$CE$27,$CF$27,IF($BG$31=$CE$28,$CF$28,""))))</f>
        <v>7h à 19h</v>
      </c>
    </row>
    <row r="449" spans="67:96" ht="13.5" x14ac:dyDescent="0.15">
      <c r="BO449" s="312">
        <f>$BO$24+1</f>
        <v>43973</v>
      </c>
      <c r="BP449" s="318" t="str">
        <f t="shared" si="146"/>
        <v>OFF</v>
      </c>
      <c r="BQ449" s="313">
        <f t="shared" si="152"/>
        <v>44004</v>
      </c>
      <c r="BR449" s="318" t="str">
        <f t="shared" si="147"/>
        <v>OFF</v>
      </c>
      <c r="BS449" s="313">
        <f t="shared" si="153"/>
        <v>44034</v>
      </c>
      <c r="BT449" s="318" t="str">
        <f t="shared" si="148"/>
        <v>OFF</v>
      </c>
      <c r="BU449" s="314">
        <f t="shared" si="154"/>
        <v>44065</v>
      </c>
      <c r="BV449" s="318" t="str">
        <f t="shared" si="149"/>
        <v>19h à 7h</v>
      </c>
      <c r="BW449" s="313">
        <f t="shared" si="155"/>
        <v>44096</v>
      </c>
      <c r="BX449" s="318" t="str">
        <f t="shared" si="150"/>
        <v>19h à 7h</v>
      </c>
      <c r="BY449" s="313">
        <f t="shared" si="156"/>
        <v>44126</v>
      </c>
      <c r="BZ449" s="318" t="str">
        <f t="shared" si="151"/>
        <v>OFF</v>
      </c>
      <c r="CI449" s="176">
        <f t="shared" si="138"/>
        <v>44351</v>
      </c>
      <c r="CJ449" s="177">
        <f t="shared" si="145"/>
        <v>44351</v>
      </c>
      <c r="CK449" s="167" t="str">
        <f>IF($BH$21=$CE$25,$CF$25,IF($BH$21=$CE$26,$CF$26,IF($BH$21=$CE$27,$CF$27,IF($BH$21=$CE$28,$CF$28,""))))</f>
        <v>OFF</v>
      </c>
      <c r="CL449" s="167" t="str">
        <f>IF($BH$22=$CE$25,$CF$25,IF($BH$22=$CE$26,$CF$26,IF($BH$22=$CE$27,$CF$27,IF($BH$22=$CE$28,$CF$28,""))))</f>
        <v>OFF</v>
      </c>
      <c r="CM449" s="167" t="str">
        <f>IF($BH$24=$CE$25,$CF$25,IF($BH$24=$CE$26,$CF$26,IF($BH$24=$CE$27,$CF$27,IF($BH$24=$CE$28,$CF$28,""))))</f>
        <v>19h à 7h</v>
      </c>
      <c r="CN449" s="167" t="str">
        <f>IF($BH$25=$CE$25,$CF$25,IF($BH$25=$CE$26,$CF$26,IF($BH$25=$CE$27,$CF$27,IF($BH$25=$CE$28,$CF$28,""))))</f>
        <v>19h à 7h</v>
      </c>
      <c r="CO449" s="167" t="str">
        <f>IF($BH$27=$CE$25,$CF$25,IF($BH$27=$CE$26,$CF$26,IF($BH$27=$CE$27,$CF$27,IF($BH$27=$CE$28,$CF$28,""))))</f>
        <v>OFF</v>
      </c>
      <c r="CP449" s="167" t="str">
        <f>IF($BH$28=$CE$25,$CF$25,IF($BH$28=$CE$26,$CF$26,IF($BH$28=$CE$27,$CF$27,IF($BH$28=$CE$28,$CF$28,""))))</f>
        <v>OFF</v>
      </c>
      <c r="CQ449" s="167" t="str">
        <f>IF($BH$30=$CE$25,$CF$25,IF($BH$30=$CE$26,$CF$26,IF($BH$30=$CE$27,$CF$27,IF($BH$30=$CE$28,$CF$28,""))))</f>
        <v>7h à 19h</v>
      </c>
      <c r="CR449" s="167" t="str">
        <f>IF($BH$31=$CE$25,$CF$25,IF($BH$31=$CE$26,$CF$26,IF($BH$31=$CE$27,$CF$27,IF($BH$31=$CE$28,$CF$28,""))))</f>
        <v>7h à 19h</v>
      </c>
    </row>
    <row r="450" spans="67:96" ht="13.5" x14ac:dyDescent="0.15">
      <c r="BO450" s="312">
        <f>$BO$25+1</f>
        <v>43974</v>
      </c>
      <c r="BP450" s="318" t="str">
        <f t="shared" si="146"/>
        <v>OFF</v>
      </c>
      <c r="BQ450" s="313">
        <f t="shared" si="152"/>
        <v>44005</v>
      </c>
      <c r="BR450" s="318" t="str">
        <f t="shared" si="147"/>
        <v>OFF</v>
      </c>
      <c r="BS450" s="313">
        <f t="shared" si="153"/>
        <v>44035</v>
      </c>
      <c r="BT450" s="318" t="str">
        <f t="shared" si="148"/>
        <v>19h à 7h</v>
      </c>
      <c r="BU450" s="314">
        <f t="shared" si="154"/>
        <v>44066</v>
      </c>
      <c r="BV450" s="318" t="str">
        <f t="shared" si="149"/>
        <v>19h à 7h</v>
      </c>
      <c r="BW450" s="313">
        <f t="shared" si="155"/>
        <v>44097</v>
      </c>
      <c r="BX450" s="318" t="str">
        <f t="shared" si="150"/>
        <v>19h à 7h</v>
      </c>
      <c r="BY450" s="313">
        <f t="shared" si="156"/>
        <v>44127</v>
      </c>
      <c r="BZ450" s="318" t="str">
        <f t="shared" si="151"/>
        <v>OFF</v>
      </c>
      <c r="CI450" s="176">
        <f t="shared" si="138"/>
        <v>44352</v>
      </c>
      <c r="CJ450" s="177">
        <f t="shared" si="145"/>
        <v>44352</v>
      </c>
      <c r="CK450" s="167" t="str">
        <f>IF($BI$21=$CE$25,$CF$25,IF($BI$21=$CE$26,$CF$26,IF($BI$21=$CE$27,$CF$27,IF($BI$21=$CE$28,$CF$28,""))))</f>
        <v>OFF</v>
      </c>
      <c r="CL450" s="167" t="str">
        <f>IF($BI$22=$CE$25,$CF$25,IF($BI$22=$CE$26,$CF$26,IF($BI$22=$CE$27,$CF$27,IF($BI$22=$CE$28,$CF$28,""))))</f>
        <v>OFF</v>
      </c>
      <c r="CM450" s="167" t="str">
        <f>IF($BI$24=$CE$25,$CF$25,IF($BI$24=$CE$26,$CF$26,IF($BI$24=$CE$27,$CF$27,IF($BI$24=$CE$28,$CF$28,""))))</f>
        <v>19h à 7h</v>
      </c>
      <c r="CN450" s="167" t="str">
        <f>IF($BI$25=$CE$25,$CF$25,IF($BI$25=$CE$26,$CF$26,IF($BI$25=$CE$27,$CF$27,IF($BI$25=$CE$28,$CF$28,""))))</f>
        <v>19h à 7h</v>
      </c>
      <c r="CO450" s="167" t="str">
        <f>IF($BI$27=$CE$25,$CF$25,IF($BI$27=$CE$26,$CF$26,IF($BI$27=$CE$27,$CF$27,IF($BI$27=$CE$28,$CF$28,""))))</f>
        <v>OFF</v>
      </c>
      <c r="CP450" s="167" t="str">
        <f>IF($BI$28=$CE$25,$CF$25,IF($BI$28=$CE$26,$CF$26,IF($BI$28=$CE$27,$CF$27,IF($BI$28=$CE$28,$CF$28,""))))</f>
        <v>OFF</v>
      </c>
      <c r="CQ450" s="167" t="str">
        <f>IF($BI$30=$CE$25,$CF$25,IF($BI$30=$CE$26,$CF$26,IF($BI$30=$CE$27,$CF$27,IF($BI$30=$CE$28,$CF$28,""))))</f>
        <v>7h à 19h</v>
      </c>
      <c r="CR450" s="167" t="str">
        <f>IF($BI$31=$CE$25,$CF$25,IF($BI$31=$CE$26,$CF$26,IF($BI$31=$CE$27,$CF$27,IF($BI$31=$CE$28,$CF$28,""))))</f>
        <v>7h à 19h</v>
      </c>
    </row>
    <row r="451" spans="67:96" ht="13.5" x14ac:dyDescent="0.15">
      <c r="BO451" s="312">
        <f>$BO$26+1</f>
        <v>43975</v>
      </c>
      <c r="BP451" s="318" t="str">
        <f t="shared" si="146"/>
        <v>OFF</v>
      </c>
      <c r="BQ451" s="313">
        <f t="shared" si="152"/>
        <v>44006</v>
      </c>
      <c r="BR451" s="318" t="str">
        <f t="shared" si="147"/>
        <v>OFF</v>
      </c>
      <c r="BS451" s="313">
        <f t="shared" si="153"/>
        <v>44036</v>
      </c>
      <c r="BT451" s="318" t="str">
        <f t="shared" si="148"/>
        <v>19h à 7h</v>
      </c>
      <c r="BU451" s="314">
        <f t="shared" si="154"/>
        <v>44067</v>
      </c>
      <c r="BV451" s="318" t="str">
        <f t="shared" si="149"/>
        <v>19h à 7h</v>
      </c>
      <c r="BW451" s="313">
        <f t="shared" si="155"/>
        <v>44098</v>
      </c>
      <c r="BX451" s="318" t="str">
        <f t="shared" si="150"/>
        <v>OFF</v>
      </c>
      <c r="BY451" s="313">
        <f t="shared" si="156"/>
        <v>44128</v>
      </c>
      <c r="BZ451" s="318" t="str">
        <f t="shared" si="151"/>
        <v>OFF</v>
      </c>
      <c r="CI451" s="176">
        <f t="shared" si="138"/>
        <v>44353</v>
      </c>
      <c r="CJ451" s="177">
        <f t="shared" si="145"/>
        <v>44353</v>
      </c>
      <c r="CK451" s="167" t="str">
        <f>IF($F$21=$CE$25,$CF$25,IF($F$21=$CE$26,$CF$26,IF($F$21=$CE$27,$CF$27,IF($F$21=$CE$28,$CF$28,""))))</f>
        <v>OFF</v>
      </c>
      <c r="CL451" s="167" t="str">
        <f>IF($F$22=$CE$25,$CF$25,IF($F$22=$CE$26,$CF$26,IF($F$22=$CE$27,$CF$27,IF($F$22=$CE$28,$CF$28,""))))</f>
        <v>OFF</v>
      </c>
      <c r="CM451" s="167" t="str">
        <f>IF($F$24=$CE$25,$CF$25,IF($F$24=$CE$26,$CF$26,IF($F$24=$CE$27,$CF$27,IF($F$24=$CE$28,$CF$28,""))))</f>
        <v>19h à 7h</v>
      </c>
      <c r="CN451" s="167" t="str">
        <f>IF($F$25=$CE$25,$CF$25,IF($F$25=$CE$26,$CF$26,IF($F$25=$CE$27,$CF$27,IF($F$25=$CE$28,$CF$28,""))))</f>
        <v>19h à 7h</v>
      </c>
      <c r="CO451" s="167" t="str">
        <f>IF($F$27=$CE$25,$CF$25,IF($F$27=$CE$26,$CF$26,IF($F$27=$CE$27,$CF$27,IF($F$27=$CE$28,$CF$28,""))))</f>
        <v>OFF</v>
      </c>
      <c r="CP451" s="167" t="str">
        <f>IF($F$28=$CE$25,$CF$25,IF($F$28=$CE$26,$CF$26,IF($F$28=$CE$27,$CF$27,IF($F$28=$CE$28,$CF$28,""))))</f>
        <v>OFF</v>
      </c>
      <c r="CQ451" s="167" t="str">
        <f>IF($F$30=$CE$25,$CF$25,IF($F$30=$CE$26,$CF$26,IF($F$30=$CE$27,$CF$27,IF($F$30=$CE$28,$CF$28,""))))</f>
        <v>7h à 19h</v>
      </c>
      <c r="CR451" s="167" t="str">
        <f>IF($F$31=$CE$25,$CF$25,IF($F$31=$CE$26,$CF$26,IF($F$31=$CE$27,$CF$27,IF($F$31=$CE$28,$CF$28,""))))</f>
        <v>7h à 19h</v>
      </c>
    </row>
    <row r="452" spans="67:96" ht="13.5" x14ac:dyDescent="0.15">
      <c r="BO452" s="312">
        <f>$BO$27+1</f>
        <v>43976</v>
      </c>
      <c r="BP452" s="318" t="str">
        <f t="shared" si="146"/>
        <v>OFF</v>
      </c>
      <c r="BQ452" s="313">
        <f t="shared" si="152"/>
        <v>44007</v>
      </c>
      <c r="BR452" s="318" t="str">
        <f t="shared" si="147"/>
        <v>19h à 7h</v>
      </c>
      <c r="BS452" s="313">
        <f t="shared" si="153"/>
        <v>44037</v>
      </c>
      <c r="BT452" s="318" t="str">
        <f t="shared" si="148"/>
        <v>19h à 7h</v>
      </c>
      <c r="BU452" s="314">
        <f t="shared" si="154"/>
        <v>44068</v>
      </c>
      <c r="BV452" s="318" t="str">
        <f t="shared" si="149"/>
        <v>19h à 7h</v>
      </c>
      <c r="BW452" s="313">
        <f t="shared" si="155"/>
        <v>44099</v>
      </c>
      <c r="BX452" s="318" t="str">
        <f t="shared" si="150"/>
        <v>OFF</v>
      </c>
      <c r="BY452" s="313">
        <f t="shared" si="156"/>
        <v>44129</v>
      </c>
      <c r="BZ452" s="318" t="str">
        <f t="shared" si="151"/>
        <v>OFF</v>
      </c>
      <c r="CI452" s="176">
        <f t="shared" si="138"/>
        <v>44354</v>
      </c>
      <c r="CJ452" s="177">
        <f t="shared" si="145"/>
        <v>44354</v>
      </c>
      <c r="CK452" s="167" t="str">
        <f>IF($G$21=$CE$25,$CF$25,IF($G$21=$CE$26,$CF$26,IF($G$21=$CE$27,$CF$27,IF($G$21=$CE$28,$CF$28,""))))</f>
        <v>OFF</v>
      </c>
      <c r="CL452" s="167" t="str">
        <f>IF($G$22=$CE$25,$CF$25,IF($G$22=$CE$26,$CF$26,IF($G$22=$CE$27,$CF$27,IF($G$22=$CE$28,$CF$28,""))))</f>
        <v>OFF</v>
      </c>
      <c r="CM452" s="167" t="str">
        <f>IF($G$24=$CE$25,$CF$25,IF($G$24=$CE$26,$CF$26,IF($G$24=$CE$27,$CF$27,IF($G$24=$CE$28,$CF$28,""))))</f>
        <v>19h à 7h</v>
      </c>
      <c r="CN452" s="167" t="str">
        <f>IF($G$25=$CE$25,$CF$25,IF($G$25=$CE$26,$CF$26,IF($G$25=$CE$27,$CF$27,IF($G$25=$CE$28,$CF$28,""))))</f>
        <v>19h à 7h</v>
      </c>
      <c r="CO452" s="167" t="str">
        <f>IF($G$27=$CE$25,$CF$25,IF($G$27=$CE$26,$CF$26,IF($G$27=$CE$27,$CF$27,IF($G$27=$CE$28,$CF$28,""))))</f>
        <v>OFF</v>
      </c>
      <c r="CP452" s="167" t="str">
        <f>IF($G$28=$CE$25,$CF$25,IF($G$28=$CE$26,$CF$26,IF($G$28=$CE$27,$CF$27,IF($G$28=$CE$28,$CF$28,""))))</f>
        <v>OFF</v>
      </c>
      <c r="CQ452" s="167" t="str">
        <f>IF($G$30=$CE$25,$CF$25,IF($G$30=$CE$26,$CF$26,IF($G$30=$CE$27,$CF$27,IF($G$30=$CE$28,$CF$28,""))))</f>
        <v>7h à 19h</v>
      </c>
      <c r="CR452" s="167" t="str">
        <f>IF($G$31=$CE$25,$CF$25,IF($G$31=$CE$26,$CF$26,IF($G$31=$CE$27,$CF$27,IF($G$31=$CE$28,$CF$28,""))))</f>
        <v>7h à 19h</v>
      </c>
    </row>
    <row r="453" spans="67:96" ht="13.5" x14ac:dyDescent="0.15">
      <c r="BO453" s="312">
        <f>$BO$28+1</f>
        <v>43977</v>
      </c>
      <c r="BP453" s="318" t="str">
        <f t="shared" si="146"/>
        <v>OFF</v>
      </c>
      <c r="BQ453" s="313">
        <f t="shared" si="152"/>
        <v>44008</v>
      </c>
      <c r="BR453" s="318" t="str">
        <f t="shared" si="147"/>
        <v>19h à 7h</v>
      </c>
      <c r="BS453" s="313">
        <f t="shared" si="153"/>
        <v>44038</v>
      </c>
      <c r="BT453" s="318" t="str">
        <f t="shared" si="148"/>
        <v>19h à 7h</v>
      </c>
      <c r="BU453" s="314">
        <f t="shared" si="154"/>
        <v>44069</v>
      </c>
      <c r="BV453" s="318" t="str">
        <f t="shared" si="149"/>
        <v>19h à 7h</v>
      </c>
      <c r="BW453" s="313">
        <f t="shared" si="155"/>
        <v>44100</v>
      </c>
      <c r="BX453" s="318" t="str">
        <f t="shared" si="150"/>
        <v>OFF</v>
      </c>
      <c r="BY453" s="313">
        <f t="shared" si="156"/>
        <v>44130</v>
      </c>
      <c r="BZ453" s="318" t="str">
        <f t="shared" si="151"/>
        <v>OFF</v>
      </c>
      <c r="CI453" s="176">
        <f t="shared" ref="CI453:CI506" si="157">CI452+1</f>
        <v>44355</v>
      </c>
      <c r="CJ453" s="177">
        <f t="shared" si="145"/>
        <v>44355</v>
      </c>
      <c r="CK453" s="167" t="str">
        <f>IF($H$21=$CE$25,$CF$25,IF($H$21=$CE$26,$CF$26,IF($H$21=$CE$27,$CF$27,IF($H$21=$CE$28,$CF$28,""))))</f>
        <v>OFF</v>
      </c>
      <c r="CL453" s="167" t="str">
        <f>IF($H$22=$CE$25,$CF$25,IF($H$22=$CE$26,$CF$26,IF($H$22=$CE$27,$CF$27,IF($H$22=$CE$28,$CF$28,""))))</f>
        <v>OFF</v>
      </c>
      <c r="CM453" s="167" t="str">
        <f>IF($H$24=$CE$25,$CF$25,IF($H$24=$CE$26,$CF$26,IF($H$24=$CE$27,$CF$27,IF($H$24=$CE$28,$CF$28,""))))</f>
        <v>19h à 7h</v>
      </c>
      <c r="CN453" s="167" t="str">
        <f>IF($H$25=$CE$25,$CF$25,IF($H$25=$CE$26,$CF$26,IF($H$25=$CE$27,$CF$27,IF($H$25=$CE$28,$CF$28,""))))</f>
        <v>19h à 7h</v>
      </c>
      <c r="CO453" s="167" t="str">
        <f>IF($H$27=$CE$25,$CF$25,IF($H$27=$CE$26,$CF$26,IF($H$27=$CE$27,$CF$27,IF($H$27=$CE$28,$CF$28,""))))</f>
        <v>OFF</v>
      </c>
      <c r="CP453" s="167" t="str">
        <f>IF($H$28=$CE$25,$CF$25,IF($H$28=$CE$26,$CF$26,IF($H$28=$CE$27,$CF$27,IF($H$28=$CE$28,$CF$28,""))))</f>
        <v>OFF</v>
      </c>
      <c r="CQ453" s="167" t="str">
        <f>IF($H$30=$CE$25,$CF$25,IF($H$30=$CE$26,$CF$26,IF($H$30=$CE$27,$CF$27,IF($H$30=$CE$28,$CF$28,""))))</f>
        <v>7h à 19h</v>
      </c>
      <c r="CR453" s="167" t="str">
        <f>IF($H$31=$CE$25,$CF$25,IF($H$31=$CE$26,$CF$26,IF($H$31=$CE$27,$CF$27,IF($H$31=$CE$28,$CF$28,""))))</f>
        <v>7h à 15h</v>
      </c>
    </row>
    <row r="454" spans="67:96" ht="13.5" x14ac:dyDescent="0.15">
      <c r="BO454" s="312">
        <f>$BO$29+1</f>
        <v>43978</v>
      </c>
      <c r="BP454" s="318" t="str">
        <f t="shared" si="146"/>
        <v>OFF</v>
      </c>
      <c r="BQ454" s="313">
        <f t="shared" si="152"/>
        <v>44009</v>
      </c>
      <c r="BR454" s="318" t="str">
        <f t="shared" si="147"/>
        <v>19h à 7h</v>
      </c>
      <c r="BS454" s="313">
        <f t="shared" si="153"/>
        <v>44039</v>
      </c>
      <c r="BT454" s="318" t="str">
        <f t="shared" si="148"/>
        <v>19h à 7h</v>
      </c>
      <c r="BU454" s="314">
        <f t="shared" si="154"/>
        <v>44070</v>
      </c>
      <c r="BV454" s="318" t="str">
        <f t="shared" si="149"/>
        <v>OFF</v>
      </c>
      <c r="BW454" s="313">
        <f t="shared" si="155"/>
        <v>44101</v>
      </c>
      <c r="BX454" s="318" t="str">
        <f t="shared" si="150"/>
        <v>OFF</v>
      </c>
      <c r="BY454" s="313">
        <f t="shared" si="156"/>
        <v>44131</v>
      </c>
      <c r="BZ454" s="318" t="str">
        <f t="shared" si="151"/>
        <v>OFF</v>
      </c>
      <c r="CI454" s="176">
        <f t="shared" si="157"/>
        <v>44356</v>
      </c>
      <c r="CJ454" s="177">
        <f t="shared" si="145"/>
        <v>44356</v>
      </c>
      <c r="CK454" s="167" t="str">
        <f>IF($I$21=$CE$25,$CF$25,IF($I$21=$CE$26,$CF$26,IF($I$21=$CE$27,$CF$27,IF($I$21=$CE$28,$CF$28,""))))</f>
        <v>OFF</v>
      </c>
      <c r="CL454" s="167" t="str">
        <f>IF($I$22=$CE$25,$CF$25,IF($I$22=$CE$26,$CF$26,IF($I$22=$CE$27,$CF$27,IF($I$22=$CE$28,$CF$28,""))))</f>
        <v>OFF</v>
      </c>
      <c r="CM454" s="167" t="str">
        <f>IF($I$24=$CE$25,$CF$25,IF($I$24=$CE$26,$CF$26,IF($I$24=$CE$27,$CF$27,IF($I$24=$CE$28,$CF$28,""))))</f>
        <v>19h à 7h</v>
      </c>
      <c r="CN454" s="167" t="str">
        <f>IF($I$25=$CE$25,$CF$25,IF($I$25=$CE$26,$CF$26,IF($I$25=$CE$27,$CF$27,IF($I$25=$CE$28,$CF$28,""))))</f>
        <v>19h à 7h</v>
      </c>
      <c r="CO454" s="167" t="str">
        <f>IF($I$27=$CE$25,$CF$25,IF($I$27=$CE$26,$CF$26,IF($I$27=$CE$27,$CF$27,IF($I$27=$CE$28,$CF$28,""))))</f>
        <v>OFF</v>
      </c>
      <c r="CP454" s="167" t="str">
        <f>IF($I$28=$CE$25,$CF$25,IF($I$28=$CE$26,$CF$26,IF($I$28=$CE$27,$CF$27,IF($I$28=$CE$28,$CF$28,""))))</f>
        <v>OFF</v>
      </c>
      <c r="CQ454" s="167" t="str">
        <f>IF($I$30=$CE$25,$CF$25,IF($I$30=$CE$26,$CF$26,IF($I$30=$CE$27,$CF$27,IF($I$30=$CE$28,$CF$28,""))))</f>
        <v>7h à 19h</v>
      </c>
      <c r="CR454" s="167" t="str">
        <f>IF($I$31=$CE$25,$CF$25,IF($I$31=$CE$26,$CF$26,IF($I$31=$CE$27,$CF$27,IF($I$31=$CE$28,$CF$28,""))))</f>
        <v>OFF</v>
      </c>
    </row>
    <row r="455" spans="67:96" ht="13.5" x14ac:dyDescent="0.15">
      <c r="BO455" s="312">
        <f>$BO$30+1</f>
        <v>43979</v>
      </c>
      <c r="BP455" s="318" t="str">
        <f t="shared" si="146"/>
        <v>19h à 7h</v>
      </c>
      <c r="BQ455" s="313">
        <f t="shared" si="152"/>
        <v>44010</v>
      </c>
      <c r="BR455" s="318" t="str">
        <f t="shared" si="147"/>
        <v>19h à 7h</v>
      </c>
      <c r="BS455" s="313">
        <f t="shared" si="153"/>
        <v>44040</v>
      </c>
      <c r="BT455" s="318" t="str">
        <f t="shared" si="148"/>
        <v>19h à 7h</v>
      </c>
      <c r="BU455" s="314">
        <f t="shared" si="154"/>
        <v>44071</v>
      </c>
      <c r="BV455" s="318" t="str">
        <f t="shared" si="149"/>
        <v>OFF</v>
      </c>
      <c r="BW455" s="313">
        <f t="shared" si="155"/>
        <v>44102</v>
      </c>
      <c r="BX455" s="318" t="str">
        <f t="shared" si="150"/>
        <v>OFF</v>
      </c>
      <c r="BY455" s="313">
        <f t="shared" si="156"/>
        <v>44132</v>
      </c>
      <c r="BZ455" s="318" t="str">
        <f t="shared" si="151"/>
        <v>OFF</v>
      </c>
      <c r="CI455" s="176">
        <f t="shared" si="157"/>
        <v>44357</v>
      </c>
      <c r="CJ455" s="177">
        <f t="shared" si="145"/>
        <v>44357</v>
      </c>
      <c r="CK455" s="167" t="str">
        <f>IF($J$21=$CE$25,$CF$25,IF($J$21=$CE$26,$CF$26,IF($J$21=$CE$27,$CF$27,IF($J$21=$CE$28,$CF$28,""))))</f>
        <v>19h à 7h</v>
      </c>
      <c r="CL455" s="167" t="str">
        <f>IF($J$22=$CE$25,$CF$25,IF($J$22=$CE$26,$CF$26,IF($J$22=$CE$27,$CF$27,IF($J$22=$CE$28,$CF$28,""))))</f>
        <v>19h à 7h</v>
      </c>
      <c r="CM455" s="167" t="str">
        <f>IF($J$24=$CE$25,$CF$25,IF($J$24=$CE$26,$CF$26,IF($J$24=$CE$27,$CF$27,IF($J$24=$CE$28,$CF$28,""))))</f>
        <v>OFF</v>
      </c>
      <c r="CN455" s="167" t="str">
        <f>IF($J$25=$CE$25,$CF$25,IF($J$25=$CE$26,$CF$26,IF($J$25=$CE$27,$CF$27,IF($J$25=$CE$28,$CF$28,""))))</f>
        <v>OFF</v>
      </c>
      <c r="CO455" s="167" t="str">
        <f>IF($J$27=$CE$25,$CF$25,IF($J$27=$CE$26,$CF$26,IF($J$27=$CE$27,$CF$27,IF($J$27=$CE$28,$CF$28,""))))</f>
        <v>7h à 19h</v>
      </c>
      <c r="CP455" s="167" t="str">
        <f>IF($J$28=$CE$25,$CF$25,IF($J$28=$CE$26,$CF$26,IF($J$28=$CE$27,$CF$27,IF($J$28=$CE$28,$CF$28,""))))</f>
        <v>7h à 19h</v>
      </c>
      <c r="CQ455" s="167" t="str">
        <f>IF($J$30=$CE$25,$CF$25,IF($J$30=$CE$26,$CF$26,IF($J$30=$CE$27,$CF$27,IF($J$30=$CE$28,$CF$28,""))))</f>
        <v>OFF</v>
      </c>
      <c r="CR455" s="167" t="str">
        <f>IF($J$31=$CE$25,$CF$25,IF($J$31=$CE$26,$CF$26,IF($J$31=$CE$27,$CF$27,IF($J$31=$CE$28,$CF$28,""))))</f>
        <v>OFF</v>
      </c>
    </row>
    <row r="456" spans="67:96" ht="13.5" x14ac:dyDescent="0.15">
      <c r="BO456" s="315">
        <f>IF(MONTH($BO$31)=MONTH($BO$31+1),$BO$31+1,"")</f>
        <v>43980</v>
      </c>
      <c r="BP456" s="318" t="str">
        <f t="shared" si="146"/>
        <v>19h à 7h</v>
      </c>
      <c r="BQ456" s="316">
        <f>IF(MONTH(BQ455)=MONTH(BQ455+1),BQ455+1,"")</f>
        <v>44011</v>
      </c>
      <c r="BR456" s="318" t="str">
        <f t="shared" si="147"/>
        <v>19h à 7h</v>
      </c>
      <c r="BS456" s="316">
        <f>IF(MONTH(BS455)=MONTH(BS455+1),BS455+1,"")</f>
        <v>44041</v>
      </c>
      <c r="BT456" s="318" t="str">
        <f t="shared" si="148"/>
        <v>19h à 7h</v>
      </c>
      <c r="BU456" s="316">
        <f>IF(MONTH(BU455)=MONTH(BU455+1),BU455+1,"")</f>
        <v>44072</v>
      </c>
      <c r="BV456" s="318" t="str">
        <f t="shared" si="149"/>
        <v>OFF</v>
      </c>
      <c r="BW456" s="316">
        <f>IF(MONTH(BW455)=MONTH(BW455+1),BW455+1,"")</f>
        <v>44103</v>
      </c>
      <c r="BX456" s="318" t="str">
        <f t="shared" si="150"/>
        <v>OFF</v>
      </c>
      <c r="BY456" s="316">
        <f>IF(MONTH(BY455)=MONTH(BY455+1),BY455+1,"")</f>
        <v>44133</v>
      </c>
      <c r="BZ456" s="318" t="str">
        <f t="shared" si="151"/>
        <v>7h à 19h</v>
      </c>
      <c r="CI456" s="176">
        <f t="shared" si="157"/>
        <v>44358</v>
      </c>
      <c r="CJ456" s="177">
        <f t="shared" si="145"/>
        <v>44358</v>
      </c>
      <c r="CK456" s="167" t="str">
        <f>IF($K$21=$CE$25,$CF$25,IF($K$21=$CE$26,$CF$26,IF($K$21=$CE$27,$CF$27,IF($K$21=$CE$28,$CF$28,""))))</f>
        <v>19h à 7h</v>
      </c>
      <c r="CL456" s="167" t="str">
        <f>IF($K$22=$CE$25,$CF$25,IF($K$22=$CE$26,$CF$26,IF($K$22=$CE$27,$CF$27,IF($K$22=$CE$28,$CF$28,""))))</f>
        <v>19h à 7h</v>
      </c>
      <c r="CM456" s="167" t="str">
        <f>IF($K$24=$CE$25,$CF$25,IF($K$24=$CE$26,$CF$26,IF($K$24=$CE$27,$CF$27,IF($K$24=$CE$28,$CF$28,""))))</f>
        <v>OFF</v>
      </c>
      <c r="CN456" s="167" t="str">
        <f>IF($K$25=$CE$25,$CF$25,IF($K$25=$CE$26,$CF$26,IF($K$25=$CE$27,$CF$27,IF($K$25=$CE$28,$CF$28,""))))</f>
        <v>OFF</v>
      </c>
      <c r="CO456" s="167" t="str">
        <f>IF($K$27=$CE$25,$CF$25,IF($K$27=$CE$26,$CF$26,IF($K$27=$CE$27,$CF$27,IF($K$27=$CE$28,$CF$28,""))))</f>
        <v>7h à 19h</v>
      </c>
      <c r="CP456" s="167" t="str">
        <f>IF($K$28=$CE$25,$CF$25,IF($K$28=$CE$26,$CF$26,IF($K$28=$CE$27,$CF$27,IF($K$28=$CE$28,$CF$28,""))))</f>
        <v>7h à 19h</v>
      </c>
      <c r="CQ456" s="167" t="str">
        <f>IF($K$30=$CE$25,$CF$25,IF($K$30=$CE$26,$CF$26,IF($K$30=$CE$27,$CF$27,IF($K$30=$CE$28,$CF$28,""))))</f>
        <v>OFF</v>
      </c>
      <c r="CR456" s="167" t="str">
        <f>IF($K$31=$CE$25,$CF$25,IF($K$31=$CE$26,$CF$26,IF($K$31=$CE$27,$CF$27,IF($K$31=$CE$28,$CF$28,""))))</f>
        <v>OFF</v>
      </c>
    </row>
    <row r="457" spans="67:96" ht="13.5" x14ac:dyDescent="0.15">
      <c r="BO457" s="315">
        <f>IF(MONTH($BO$31)=MONTH($BO$31+2),$BO$31+2,"")</f>
        <v>43981</v>
      </c>
      <c r="BP457" s="318" t="str">
        <f t="shared" si="146"/>
        <v>19h à 7h</v>
      </c>
      <c r="BQ457" s="316">
        <f>IF(MONTH(BQ455)=MONTH(BQ455+2),BQ455+2,"")</f>
        <v>44012</v>
      </c>
      <c r="BR457" s="318" t="str">
        <f t="shared" si="147"/>
        <v>19h à 7h</v>
      </c>
      <c r="BS457" s="316">
        <f>IF(MONTH(BS455)=MONTH(BS455+2),BS455+2,"")</f>
        <v>44042</v>
      </c>
      <c r="BT457" s="318" t="str">
        <f t="shared" si="148"/>
        <v>OFF</v>
      </c>
      <c r="BU457" s="316">
        <f>IF(MONTH(BU455)=MONTH(BU455+2),BU455+2,"")</f>
        <v>44073</v>
      </c>
      <c r="BV457" s="318" t="str">
        <f t="shared" si="149"/>
        <v>OFF</v>
      </c>
      <c r="BW457" s="316">
        <f>IF(MONTH(BW455)=MONTH(BW455+2),BW455+2,"")</f>
        <v>44104</v>
      </c>
      <c r="BX457" s="318" t="str">
        <f t="shared" si="150"/>
        <v>OFF</v>
      </c>
      <c r="BY457" s="316">
        <f>IF(MONTH(BY455)=MONTH(BY455+2),BY455+2,"")</f>
        <v>44134</v>
      </c>
      <c r="BZ457" s="318" t="str">
        <f t="shared" si="151"/>
        <v>7h à 19h</v>
      </c>
      <c r="CI457" s="176">
        <f t="shared" si="157"/>
        <v>44359</v>
      </c>
      <c r="CJ457" s="177">
        <f t="shared" si="145"/>
        <v>44359</v>
      </c>
      <c r="CK457" s="167" t="str">
        <f>IF($L$21=$CE$25,$CF$25,IF($L$21=$CE$26,$CF$26,IF($L$21=$CE$27,$CF$27,IF($L$21=$CE$28,$CF$28,""))))</f>
        <v>19h à 7h</v>
      </c>
      <c r="CL457" s="167" t="str">
        <f>IF($L$22=$CE$25,$CF$25,IF($L$22=$CE$26,$CF$26,IF($L$22=$CE$27,$CF$27,IF($L$22=$CE$28,$CF$28,""))))</f>
        <v>19h à 7h</v>
      </c>
      <c r="CM457" s="167" t="str">
        <f>IF($L$24=$CE$25,$CF$25,IF($L$24=$CE$26,$CF$26,IF($L$24=$CE$27,$CF$27,IF($L$24=$CE$28,$CF$28,""))))</f>
        <v>OFF</v>
      </c>
      <c r="CN457" s="167" t="str">
        <f>IF($L$25=$CE$25,$CF$25,IF($L$25=$CE$26,$CF$26,IF($L$25=$CE$27,$CF$27,IF($L$25=$CE$28,$CF$28,""))))</f>
        <v>OFF</v>
      </c>
      <c r="CO457" s="167" t="str">
        <f>IF($L$27=$CE$25,$CF$25,IF($L$27=$CE$26,$CF$26,IF($L$27=$CE$27,$CF$27,IF($L$27=$CE$28,$CF$28,""))))</f>
        <v>7h à 19h</v>
      </c>
      <c r="CP457" s="167" t="str">
        <f>IF($L$28=$CE$25,$CF$25,IF($L$28=$CE$26,$CF$26,IF($L$28=$CE$27,$CF$27,IF($L$28=$CE$28,$CF$28,""))))</f>
        <v>7h à 19h</v>
      </c>
      <c r="CQ457" s="167" t="str">
        <f>IF($L$30=$CE$25,$CF$25,IF($L$30=$CE$26,$CF$26,IF($L$30=$CE$27,$CF$27,IF($L$30=$CE$28,$CF$28,""))))</f>
        <v>OFF</v>
      </c>
      <c r="CR457" s="167" t="str">
        <f>IF($L$31=$CE$25,$CF$25,IF($L$31=$CE$26,$CF$26,IF($L$31=$CE$27,$CF$27,IF($L$31=$CE$28,$CF$28,""))))</f>
        <v>OFF</v>
      </c>
    </row>
    <row r="458" spans="67:96" ht="13.5" x14ac:dyDescent="0.15">
      <c r="BO458" s="317">
        <f>IF(MONTH($BO$31)=MONTH($BO$31+3),$BO$31+3,"")</f>
        <v>43982</v>
      </c>
      <c r="BP458" s="318" t="str">
        <f t="shared" si="146"/>
        <v>19h à 7h</v>
      </c>
      <c r="BQ458" s="268" t="str">
        <f>IF(MONTH(BQ455)=MONTH(BQ455+3),BQ455+3,"")</f>
        <v/>
      </c>
      <c r="BR458" s="318" t="str">
        <f t="shared" si="147"/>
        <v/>
      </c>
      <c r="BS458" s="268">
        <f>IF(MONTH(BS455)=MONTH(BS455+3),BS455+3,"")</f>
        <v>44043</v>
      </c>
      <c r="BT458" s="318" t="str">
        <f t="shared" si="148"/>
        <v>OFF</v>
      </c>
      <c r="BU458" s="268">
        <f>IF(MONTH(BU455)=MONTH(BU455+3),BU455+3,"")</f>
        <v>44074</v>
      </c>
      <c r="BV458" s="318" t="str">
        <f t="shared" si="149"/>
        <v>OFF</v>
      </c>
      <c r="BW458" s="268" t="str">
        <f>IF(MONTH(BW455)=MONTH(BW455+3),BW455+3,"")</f>
        <v/>
      </c>
      <c r="BX458" s="318" t="str">
        <f t="shared" si="150"/>
        <v/>
      </c>
      <c r="BY458" s="268">
        <f>IF(MONTH(BY455)=MONTH(BY455+3),BY455+3,"")</f>
        <v>44135</v>
      </c>
      <c r="BZ458" s="318" t="str">
        <f t="shared" si="151"/>
        <v>7h à 19h</v>
      </c>
      <c r="CI458" s="176">
        <f t="shared" si="157"/>
        <v>44360</v>
      </c>
      <c r="CJ458" s="177">
        <f t="shared" si="145"/>
        <v>44360</v>
      </c>
      <c r="CK458" s="167" t="str">
        <f>IF($M$21=$CE$25,$CF$25,IF($M$21=$CE$26,$CF$26,IF($M$21=$CE$27,$CF$27,IF($M$21=$CE$28,$CF$28,""))))</f>
        <v>19h à 7h</v>
      </c>
      <c r="CL458" s="167" t="str">
        <f>IF($M$22=$CE$25,$CF$25,IF($M$22=$CE$26,$CF$26,IF($M$22=$CE$27,$CF$27,IF($M$22=$CE$28,$CF$28,""))))</f>
        <v>19h à 7h</v>
      </c>
      <c r="CM458" s="167" t="str">
        <f>IF($M$24=$CE$25,$CF$25,IF($M$24=$CE$26,$CF$26,IF($M$24=$CE$27,$CF$27,IF($M$24=$CE$28,$CF$28,""))))</f>
        <v>OFF</v>
      </c>
      <c r="CN458" s="167" t="str">
        <f>IF($M$25=$CE$25,$CF$25,IF($M$25=$CE$26,$CF$26,IF($M$25=$CE$27,$CF$27,IF($M$25=$CE$28,$CF$28,""))))</f>
        <v>OFF</v>
      </c>
      <c r="CO458" s="167" t="str">
        <f>IF($M$27=$CE$25,$CF$25,IF($M$27=$CE$26,$CF$26,IF($M$27=$CE$27,$CF$27,IF($M$27=$CE$28,$CF$28,""))))</f>
        <v>7h à 19h</v>
      </c>
      <c r="CP458" s="167" t="str">
        <f>IF($M$28=$CE$25,$CF$25,IF($M$28=$CE$26,$CF$26,IF($M$28=$CE$27,$CF$27,IF($M$28=$CE$28,$CF$28,""))))</f>
        <v>7h à 19h</v>
      </c>
      <c r="CQ458" s="167" t="str">
        <f>IF($M$30=$CE$25,$CF$25,IF($M$30=$CE$26,$CF$26,IF($M$30=$CE$27,$CF$27,IF($M$30=$CE$28,$CF$28,""))))</f>
        <v>OFF</v>
      </c>
      <c r="CR458" s="167" t="str">
        <f>IF($M$31=$CE$25,$CF$25,IF($M$31=$CE$26,$CF$26,IF($M$31=$CE$27,$CF$27,IF($M$31=$CE$28,$CF$28,""))))</f>
        <v>OFF</v>
      </c>
    </row>
    <row r="459" spans="67:96" ht="12.75" x14ac:dyDescent="0.15">
      <c r="BO459" s="169"/>
      <c r="BP459" s="169"/>
      <c r="BQ459" s="169"/>
      <c r="BR459" s="169"/>
      <c r="BS459" s="169"/>
      <c r="BT459" s="169"/>
      <c r="BU459" s="169"/>
      <c r="BV459" s="169"/>
      <c r="BW459" s="169"/>
      <c r="BX459" s="169"/>
      <c r="BY459" s="169"/>
      <c r="BZ459" s="169"/>
      <c r="CI459" s="176">
        <f t="shared" si="157"/>
        <v>44361</v>
      </c>
      <c r="CJ459" s="177">
        <f t="shared" si="145"/>
        <v>44361</v>
      </c>
      <c r="CK459" s="167" t="str">
        <f>IF($N$21=$CE$25,$CF$25,IF($N$21=$CE$26,$CF$26,IF($N$21=$CE$27,$CF$27,IF($N$21=$CE$28,$CF$28,""))))</f>
        <v>19h à 7h</v>
      </c>
      <c r="CL459" s="167" t="str">
        <f>IF($N$22=$CE$25,$CF$25,IF($N$22=$CE$26,$CF$26,IF($N$22=$CE$27,$CF$27,IF($N$22=$CE$28,$CF$28,""))))</f>
        <v>19h à 7h</v>
      </c>
      <c r="CM459" s="167" t="str">
        <f>IF($N$24=$CE$25,$CF$25,IF($N$24=$CE$26,$CF$26,IF($N$24=$CE$27,$CF$27,IF($N$24=$CE$28,$CF$28,""))))</f>
        <v>OFF</v>
      </c>
      <c r="CN459" s="167" t="str">
        <f>IF($N$25=$CE$25,$CF$25,IF($N$25=$CE$26,$CF$26,IF($N$25=$CE$27,$CF$27,IF($N$25=$CE$28,$CF$28,""))))</f>
        <v>OFF</v>
      </c>
      <c r="CO459" s="167" t="str">
        <f>IF($N$27=$CE$25,$CF$25,IF($N$27=$CE$26,$CF$26,IF($N$27=$CE$27,$CF$27,IF($N$27=$CE$28,$CF$28,""))))</f>
        <v>7h à 19h</v>
      </c>
      <c r="CP459" s="167" t="str">
        <f>IF($N$28=$CE$25,$CF$25,IF($N$28=$CE$26,$CF$26,IF($N$28=$CE$27,$CF$27,IF($N$28=$CE$28,$CF$28,""))))</f>
        <v>7h à 19h</v>
      </c>
      <c r="CQ459" s="167" t="str">
        <f>IF($N$30=$CE$25,$CF$25,IF($N$30=$CE$26,$CF$26,IF($N$30=$CE$27,$CF$27,IF($N$30=$CE$28,$CF$28,""))))</f>
        <v>OFF</v>
      </c>
      <c r="CR459" s="167" t="str">
        <f>IF($N$31=$CE$25,$CF$25,IF($N$31=$CE$26,$CF$26,IF($N$31=$CE$27,$CF$27,IF($N$31=$CE$28,$CF$28,""))))</f>
        <v>OFF</v>
      </c>
    </row>
    <row r="460" spans="67:96" ht="12.75" x14ac:dyDescent="0.15">
      <c r="BO460" s="169"/>
      <c r="BP460" s="169"/>
      <c r="BQ460" s="169"/>
      <c r="BR460" s="169"/>
      <c r="BS460" s="169"/>
      <c r="BT460" s="169"/>
      <c r="BU460" s="169"/>
      <c r="BV460" s="169"/>
      <c r="BW460" s="169"/>
      <c r="BX460" s="169"/>
      <c r="BY460" s="169"/>
      <c r="BZ460" s="169"/>
      <c r="CI460" s="176">
        <f t="shared" si="157"/>
        <v>44362</v>
      </c>
      <c r="CJ460" s="177">
        <f t="shared" si="145"/>
        <v>44362</v>
      </c>
      <c r="CK460" s="167" t="str">
        <f>IF($O$21=$CE$25,$CF$25,IF($O$21=$CE$26,$CF$26,IF($O$21=$CE$27,$CF$27,IF($O$21=$CE$28,$CF$28,""))))</f>
        <v>19h à 7h</v>
      </c>
      <c r="CL460" s="167" t="str">
        <f>IF($O$22=$CE$25,$CF$25,IF($O$22=$CE$26,$CF$26,IF($O$22=$CE$27,$CF$27,IF($O$22=$CE$28,$CF$28,""))))</f>
        <v>19h à 7h</v>
      </c>
      <c r="CM460" s="167" t="str">
        <f>IF($O$24=$CE$25,$CF$25,IF($O$24=$CE$26,$CF$26,IF($O$24=$CE$27,$CF$27,IF($O$24=$CE$28,$CF$28,""))))</f>
        <v>OFF</v>
      </c>
      <c r="CN460" s="167" t="str">
        <f>IF($O$25=$CE$25,$CF$25,IF($O$25=$CE$26,$CF$26,IF($O$25=$CE$27,$CF$27,IF($O$25=$CE$28,$CF$28,""))))</f>
        <v>OFF</v>
      </c>
      <c r="CO460" s="167" t="str">
        <f>IF($O$27=$CE$25,$CF$25,IF($O$27=$CE$26,$CF$26,IF($O$27=$CE$27,$CF$27,IF($O$27=$CE$28,$CF$28,""))))</f>
        <v>7h à 19h</v>
      </c>
      <c r="CP460" s="167" t="str">
        <f>IF($O$28=$CE$25,$CF$25,IF($O$28=$CE$26,$CF$26,IF($O$28=$CE$27,$CF$27,IF($O$28=$CE$28,$CF$28,""))))</f>
        <v>7h à 15h</v>
      </c>
      <c r="CQ460" s="167" t="str">
        <f>IF($O$30=$CE$25,$CF$25,IF($O$30=$CE$26,$CF$26,IF($O$30=$CE$27,$CF$27,IF($O$30=$CE$28,$CF$28,""))))</f>
        <v>OFF</v>
      </c>
      <c r="CR460" s="167" t="str">
        <f>IF($O$31=$CE$25,$CF$25,IF($O$31=$CE$26,$CF$26,IF($O$31=$CE$27,$CF$27,IF($O$31=$CE$28,$CF$28,""))))</f>
        <v>OFF</v>
      </c>
    </row>
    <row r="461" spans="67:96" ht="12.75" x14ac:dyDescent="0.15">
      <c r="BO461" s="169"/>
      <c r="BP461" s="169"/>
      <c r="BQ461" s="169"/>
      <c r="BR461" s="169"/>
      <c r="BS461" s="169"/>
      <c r="BT461" s="169"/>
      <c r="BU461" s="169"/>
      <c r="BV461" s="169"/>
      <c r="BW461" s="169"/>
      <c r="BX461" s="169"/>
      <c r="BY461" s="169"/>
      <c r="BZ461" s="169"/>
      <c r="CI461" s="176">
        <f t="shared" si="157"/>
        <v>44363</v>
      </c>
      <c r="CJ461" s="177">
        <f t="shared" si="145"/>
        <v>44363</v>
      </c>
      <c r="CK461" s="167" t="str">
        <f>IF($P$21=$CE$25,$CF$25,IF($P$21=$CE$26,$CF$26,IF($P$21=$CE$27,$CF$27,IF($P$21=$CE$28,$CF$28,""))))</f>
        <v>19h à 7h</v>
      </c>
      <c r="CL461" s="167" t="str">
        <f>IF($P$22=$CE$25,$CF$25,IF($P$22=$CE$26,$CF$26,IF($P$22=$CE$27,$CF$27,IF($P$22=$CE$28,$CF$28,""))))</f>
        <v>19h à 7h</v>
      </c>
      <c r="CM461" s="167" t="str">
        <f>IF($P$24=$CE$25,$CF$25,IF($P$24=$CE$26,$CF$26,IF($P$24=$CE$27,$CF$27,IF($P$24=$CE$28,$CF$28,""))))</f>
        <v>OFF</v>
      </c>
      <c r="CN461" s="167" t="str">
        <f>IF($P$25=$CE$25,$CF$25,IF($P$25=$CE$26,$CF$26,IF($P$25=$CE$27,$CF$27,IF($P$25=$CE$28,$CF$28,""))))</f>
        <v>OFF</v>
      </c>
      <c r="CO461" s="167" t="str">
        <f>IF($P$27=$CE$25,$CF$25,IF($P$27=$CE$26,$CF$26,IF($P$27=$CE$27,$CF$27,IF($P$27=$CE$28,$CF$28,""))))</f>
        <v>7h à 19h</v>
      </c>
      <c r="CP461" s="167" t="str">
        <f>IF($P$28=$CE$25,$CF$25,IF($P$28=$CE$26,$CF$26,IF($P$28=$CE$27,$CF$27,IF($P$28=$CE$28,$CF$28,""))))</f>
        <v>OFF</v>
      </c>
      <c r="CQ461" s="167" t="str">
        <f>IF($P$30=$CE$25,$CF$25,IF($P$30=$CE$26,$CF$26,IF($P$30=$CE$27,$CF$27,IF($P$30=$CE$28,$CF$28,""))))</f>
        <v>OFF</v>
      </c>
      <c r="CR461" s="167" t="str">
        <f>IF($P$31=$CE$25,$CF$25,IF($P$31=$CE$26,$CF$26,IF($P$31=$CE$27,$CF$27,IF($P$31=$CE$28,$CF$28,""))))</f>
        <v>OFF</v>
      </c>
    </row>
    <row r="462" spans="67:96" ht="12.75" x14ac:dyDescent="0.15">
      <c r="BO462" s="169"/>
      <c r="BP462" s="169"/>
      <c r="BQ462" s="169"/>
      <c r="BR462" s="169"/>
      <c r="BS462" s="169"/>
      <c r="BT462" s="169"/>
      <c r="BU462" s="169"/>
      <c r="BV462" s="169"/>
      <c r="BW462" s="169"/>
      <c r="BX462" s="169"/>
      <c r="BY462" s="169"/>
      <c r="BZ462" s="169"/>
      <c r="CI462" s="176">
        <f t="shared" si="157"/>
        <v>44364</v>
      </c>
      <c r="CJ462" s="177">
        <f t="shared" si="145"/>
        <v>44364</v>
      </c>
      <c r="CK462" s="167" t="str">
        <f>IF($Q$21=$CE$25,$CF$25,IF($Q$21=$CE$26,$CF$26,IF($Q$21=$CE$27,$CF$27,IF($Q$21=$CE$28,$CF$28,""))))</f>
        <v>OFF</v>
      </c>
      <c r="CL462" s="167" t="str">
        <f>IF($Q$22=$CE$25,$CF$25,IF($Q$22=$CE$26,$CF$26,IF($Q$22=$CE$27,$CF$27,IF($Q$22=$CE$28,$CF$28,""))))</f>
        <v>OFF</v>
      </c>
      <c r="CM462" s="167" t="str">
        <f>IF($Q$24=$CE$25,$CF$25,IF($Q$24=$CE$26,$CF$26,IF($Q$24=$CE$27,$CF$27,IF($Q$24=$CE$28,$CF$28,""))))</f>
        <v>7h à 19h</v>
      </c>
      <c r="CN462" s="167" t="str">
        <f>IF($Q$25=$CE$25,$CF$25,IF($Q$25=$CE$26,$CF$26,IF($Q$25=$CE$27,$CF$27,IF($Q$25=$CE$28,$CF$28,""))))</f>
        <v>7h à 19h</v>
      </c>
      <c r="CO462" s="167" t="str">
        <f>IF($Q$27=$CE$25,$CF$25,IF($Q$27=$CE$26,$CF$26,IF($Q$27=$CE$27,$CF$27,IF($Q$27=$CE$28,$CF$28,""))))</f>
        <v>OFF</v>
      </c>
      <c r="CP462" s="167" t="str">
        <f>IF($Q$28=$CE$25,$CF$25,IF($Q$28=$CE$26,$CF$26,IF($Q$28=$CE$27,$CF$27,IF($Q$28=$CE$28,$CF$28,""))))</f>
        <v>OFF</v>
      </c>
      <c r="CQ462" s="167" t="str">
        <f>IF($Q$30=$CE$25,$CF$25,IF($Q$30=$CE$26,$CF$26,IF($Q$30=$CE$27,$CF$27,IF($Q$30=$CE$28,$CF$28,""))))</f>
        <v>19h à 7h</v>
      </c>
      <c r="CR462" s="167" t="str">
        <f>IF($Q$31=$CE$25,$CF$25,IF($Q$31=$CE$26,$CF$26,IF($Q$31=$CE$27,$CF$27,IF($Q$31=$CE$28,$CF$28,""))))</f>
        <v>19h à 7h</v>
      </c>
    </row>
    <row r="463" spans="67:96" ht="12.75" x14ac:dyDescent="0.15">
      <c r="BO463" s="169"/>
      <c r="BP463" s="169"/>
      <c r="BQ463" s="169"/>
      <c r="BR463" s="169"/>
      <c r="BS463" s="169"/>
      <c r="BT463" s="169"/>
      <c r="BU463" s="169"/>
      <c r="BV463" s="169"/>
      <c r="BW463" s="169"/>
      <c r="BX463" s="169"/>
      <c r="BY463" s="169"/>
      <c r="BZ463" s="169"/>
      <c r="CI463" s="176">
        <f t="shared" si="157"/>
        <v>44365</v>
      </c>
      <c r="CJ463" s="177">
        <f t="shared" si="145"/>
        <v>44365</v>
      </c>
      <c r="CK463" s="167" t="str">
        <f>IF($R$21=$CE$25,$CF$25,IF($R$21=$CE$26,$CF$26,IF($R$21=$CE$27,$CF$27,IF($R$21=$CE$28,$CF$28,""))))</f>
        <v>OFF</v>
      </c>
      <c r="CL463" s="167" t="str">
        <f>IF($R$22=$CE$25,$CF$25,IF($R$22=$CE$26,$CF$26,IF($R$22=$CE$27,$CF$27,IF($R$22=$CE$28,$CF$28,""))))</f>
        <v>OFF</v>
      </c>
      <c r="CM463" s="167" t="str">
        <f>IF($R$24=$CE$25,$CF$25,IF($R$24=$CE$26,$CF$26,IF($R$24=$CE$27,$CF$27,IF($R$24=$CE$28,$CF$28,""))))</f>
        <v>7h à 19h</v>
      </c>
      <c r="CN463" s="167" t="str">
        <f>IF($R$25=$CE$25,$CF$25,IF($R$25=$CE$26,$CF$26,IF($R$25=$CE$27,$CF$27,IF($R$25=$CE$28,$CF$28,""))))</f>
        <v>7h à 19h</v>
      </c>
      <c r="CO463" s="167" t="str">
        <f>IF($R$27=$CE$25,$CF$25,IF($R$27=$CE$26,$CF$26,IF($R$27=$CE$27,$CF$27,IF($R$27=$CE$28,$CF$28,""))))</f>
        <v>OFF</v>
      </c>
      <c r="CP463" s="167" t="str">
        <f>IF($R$28=$CE$25,$CF$25,IF($R$28=$CE$26,$CF$26,IF($R$28=$CE$27,$CF$27,IF($R$28=$CE$28,$CF$28,""))))</f>
        <v>OFF</v>
      </c>
      <c r="CQ463" s="167" t="str">
        <f>IF($R$30=$CE$25,$CF$25,IF($R$30=$CE$26,$CF$26,IF($R$30=$CE$27,$CF$27,IF($R$30=$CE$28,$CF$28,""))))</f>
        <v>19h à 7h</v>
      </c>
      <c r="CR463" s="167" t="str">
        <f>IF($R$31=$CE$25,$CF$25,IF($R$31=$CE$26,$CF$26,IF($R$31=$CE$27,$CF$27,IF($R$31=$CE$28,$CF$28,""))))</f>
        <v>19h à 7h</v>
      </c>
    </row>
    <row r="464" spans="67:96" ht="12.75" x14ac:dyDescent="0.15">
      <c r="BO464" s="169"/>
      <c r="BP464" s="169"/>
      <c r="BQ464" s="169"/>
      <c r="BR464" s="169"/>
      <c r="BS464" s="169"/>
      <c r="BT464" s="169"/>
      <c r="BU464" s="169"/>
      <c r="BV464" s="169"/>
      <c r="BW464" s="169"/>
      <c r="BX464" s="169"/>
      <c r="BY464" s="169"/>
      <c r="BZ464" s="169"/>
      <c r="CI464" s="176">
        <f t="shared" si="157"/>
        <v>44366</v>
      </c>
      <c r="CJ464" s="177">
        <f t="shared" si="145"/>
        <v>44366</v>
      </c>
      <c r="CK464" s="167" t="str">
        <f>IF($S$21=$CE$25,$CF$25,IF($S$21=$CE$26,$CF$26,IF($S$21=$CE$27,$CF$27,IF($S$21=$CE$28,$CF$28,""))))</f>
        <v>OFF</v>
      </c>
      <c r="CL464" s="167" t="str">
        <f>IF($S$22=$CE$25,$CF$25,IF($S$22=$CE$26,$CF$26,IF($S$22=$CE$27,$CF$27,IF($S$22=$CE$28,$CF$28,""))))</f>
        <v>OFF</v>
      </c>
      <c r="CM464" s="167" t="str">
        <f>IF($S$24=$CE$25,$CF$25,IF($S$24=$CE$26,$CF$26,IF($S$24=$CE$27,$CF$27,IF($S$24=$CE$28,$CF$28,""))))</f>
        <v>7h à 19h</v>
      </c>
      <c r="CN464" s="167" t="str">
        <f>IF($S$25=$CE$25,$CF$25,IF($S$25=$CE$26,$CF$26,IF($S$25=$CE$27,$CF$27,IF($S$25=$CE$28,$CF$28,""))))</f>
        <v>7h à 19h</v>
      </c>
      <c r="CO464" s="167" t="str">
        <f>IF($S$27=$CE$25,$CF$25,IF($S$27=$CE$26,$CF$26,IF($S$27=$CE$27,$CF$27,IF($S$27=$CE$28,$CF$28,""))))</f>
        <v>OFF</v>
      </c>
      <c r="CP464" s="167" t="str">
        <f>IF($S$28=$CE$25,$CF$25,IF($S$28=$CE$26,$CF$26,IF($S$28=$CE$27,$CF$27,IF($S$28=$CE$28,$CF$28,""))))</f>
        <v>OFF</v>
      </c>
      <c r="CQ464" s="167" t="str">
        <f>IF($S$30=$CE$25,$CF$25,IF($S$30=$CE$26,$CF$26,IF($S$30=$CE$27,$CF$27,IF($S$30=$CE$28,$CF$28,""))))</f>
        <v>19h à 7h</v>
      </c>
      <c r="CR464" s="167" t="str">
        <f>IF($S$31=$CE$25,$CF$25,IF($S$31=$CE$26,$CF$26,IF($S$31=$CE$27,$CF$27,IF($S$31=$CE$28,$CF$28,""))))</f>
        <v>19h à 7h</v>
      </c>
    </row>
    <row r="465" spans="67:96" ht="15.75" x14ac:dyDescent="0.15">
      <c r="BO465" s="591">
        <f>$BO$47</f>
        <v>44136</v>
      </c>
      <c r="BP465" s="592"/>
      <c r="BQ465" s="593">
        <f>$BQ$47</f>
        <v>44166</v>
      </c>
      <c r="BR465" s="592"/>
      <c r="BS465" s="593">
        <f>$BS$47</f>
        <v>44197</v>
      </c>
      <c r="BT465" s="592"/>
      <c r="BU465" s="593">
        <f>$BU$47</f>
        <v>44228</v>
      </c>
      <c r="BV465" s="592"/>
      <c r="BW465" s="593">
        <f>$BW$47</f>
        <v>44256</v>
      </c>
      <c r="BX465" s="592"/>
      <c r="BY465" s="593">
        <f>$BY$47</f>
        <v>44287</v>
      </c>
      <c r="BZ465" s="591"/>
      <c r="CI465" s="176">
        <f t="shared" si="157"/>
        <v>44367</v>
      </c>
      <c r="CJ465" s="177">
        <f t="shared" si="145"/>
        <v>44367</v>
      </c>
      <c r="CK465" s="167" t="str">
        <f>IF($T$21=$CE$25,$CF$25,IF($T$21=$CE$26,$CF$26,IF($T$21=$CE$27,$CF$27,IF($T$21=$CE$28,$CF$28,""))))</f>
        <v>OFF</v>
      </c>
      <c r="CL465" s="167" t="str">
        <f>IF($T$22=$CE$25,$CF$25,IF($T$22=$CE$26,$CF$26,IF($T$22=$CE$27,$CF$27,IF($T$22=$CE$28,$CF$28,""))))</f>
        <v>OFF</v>
      </c>
      <c r="CM465" s="167" t="str">
        <f>IF($T$24=$CE$25,$CF$25,IF($T$24=$CE$26,$CF$26,IF($T$24=$CE$27,$CF$27,IF($T$24=$CE$28,$CF$28,""))))</f>
        <v>7h à 19h</v>
      </c>
      <c r="CN465" s="167" t="str">
        <f>IF($T$25=$CE$25,$CF$25,IF($T$25=$CE$26,$CF$26,IF($T$25=$CE$27,$CF$27,IF($T$25=$CE$28,$CF$28,""))))</f>
        <v>7h à 19h</v>
      </c>
      <c r="CO465" s="167" t="str">
        <f>IF($T$27=$CE$25,$CF$25,IF($T$27=$CE$26,$CF$26,IF($T$27=$CE$27,$CF$27,IF($T$27=$CE$28,$CF$28,""))))</f>
        <v>OFF</v>
      </c>
      <c r="CP465" s="167" t="str">
        <f>IF($T$28=$CE$25,$CF$25,IF($T$28=$CE$26,$CF$26,IF($T$28=$CE$27,$CF$27,IF($T$28=$CE$28,$CF$28,""))))</f>
        <v>OFF</v>
      </c>
      <c r="CQ465" s="167" t="str">
        <f>IF($T$30=$CE$25,$CF$25,IF($T$30=$CE$26,$CF$26,IF($T$30=$CE$27,$CF$27,IF($T$30=$CE$28,$CF$28,""))))</f>
        <v>19h à 7h</v>
      </c>
      <c r="CR465" s="167" t="str">
        <f>IF($T$31=$CE$25,$CF$25,IF($T$31=$CE$26,$CF$26,IF($T$31=$CE$27,$CF$27,IF($T$31=$CE$28,$CF$28,""))))</f>
        <v>19h à 7h</v>
      </c>
    </row>
    <row r="466" spans="67:96" ht="13.5" x14ac:dyDescent="0.15">
      <c r="BO466" s="312">
        <f>IF(BY456="",BY455+1,IF(BY457="",BY456+1,IF(BY458="",BY457+1,BY458+1)))</f>
        <v>44136</v>
      </c>
      <c r="BP466" s="318" t="str">
        <f t="shared" ref="BP466:BP496" si="158">IFERROR(VLOOKUP($BO466,$CI$3:$CR$477,$BP$426,0),"")</f>
        <v>7h à 19h</v>
      </c>
      <c r="BQ466" s="313">
        <f>IF(BO494="",BO493+1,IF(BO495="",BO494+1,IF(BO496="",BO495+1,BO496+1)))</f>
        <v>44166</v>
      </c>
      <c r="BR466" s="318" t="str">
        <f t="shared" ref="BR466:BR496" si="159">IFERROR(VLOOKUP($BQ466,$CI$3:$CR$477,$BP$426,0),"")</f>
        <v>7h à 19h</v>
      </c>
      <c r="BS466" s="313">
        <f>IF(BQ494="",BQ493+1,IF(BQ495="",BQ494+1,IF(BQ496="",BQ495+1,BQ496+1)))</f>
        <v>44197</v>
      </c>
      <c r="BT466" s="318" t="str">
        <f t="shared" ref="BT466:BT496" si="160">IFERROR(VLOOKUP($BS466,$CI$3:$CR$477,$BP$426,0),"")</f>
        <v>OFF</v>
      </c>
      <c r="BU466" s="314">
        <f>IF(BS494="",BS493+1,IF(BS495="",BS494+1,IF(BS496="",BS495+1,BS496+1)))</f>
        <v>44228</v>
      </c>
      <c r="BV466" s="318" t="str">
        <f t="shared" ref="BV466:BV496" si="161">IFERROR(VLOOKUP($BU466,$CI$3:$CR$477,$BP$426,0),"")</f>
        <v>OFF</v>
      </c>
      <c r="BW466" s="313">
        <f>IF(BU494="",BU493+1,IF(BU495="",BU494+1,IF(BU496="",BU495+1,BU496+1)))</f>
        <v>44256</v>
      </c>
      <c r="BX466" s="318" t="str">
        <f t="shared" ref="BX466:BX496" si="162">IFERROR(VLOOKUP($BW466,$CI$3:$CR$477,$BP$426,0),"")</f>
        <v>OFF</v>
      </c>
      <c r="BY466" s="313">
        <f>IF(BW494="",BW493+1,IF(BW495="",BW494+1,IF(BW496="",BW495+1,BW496+1)))</f>
        <v>44287</v>
      </c>
      <c r="BZ466" s="318" t="str">
        <f t="shared" ref="BZ466:BZ496" si="163">IFERROR(VLOOKUP($BY466,$CI$3:$CR$477,$BP$426,0),"")</f>
        <v>19h à 7h</v>
      </c>
      <c r="CI466" s="176">
        <f t="shared" si="157"/>
        <v>44368</v>
      </c>
      <c r="CJ466" s="177">
        <f t="shared" si="145"/>
        <v>44368</v>
      </c>
      <c r="CK466" s="167" t="str">
        <f>IF($U$21=$CE$25,$CF$25,IF($U$21=$CE$26,$CF$26,IF($U$21=$CE$27,$CF$27,IF($U$21=$CE$28,$CF$28,""))))</f>
        <v>OFF</v>
      </c>
      <c r="CL466" s="167" t="str">
        <f>IF($U$22=$CE$25,$CF$25,IF($U$22=$CE$26,$CF$26,IF($U$22=$CE$27,$CF$27,IF($U$22=$CE$28,$CF$28,""))))</f>
        <v>OFF</v>
      </c>
      <c r="CM466" s="167" t="str">
        <f>IF($U$24=$CE$25,$CF$25,IF($U$24=$CE$26,$CF$26,IF($U$24=$CE$27,$CF$27,IF($U$24=$CE$28,$CF$28,""))))</f>
        <v>7h à 19h</v>
      </c>
      <c r="CN466" s="167" t="str">
        <f>IF($U$25=$CE$25,$CF$25,IF($U$25=$CE$26,$CF$26,IF($U$25=$CE$27,$CF$27,IF($U$25=$CE$28,$CF$28,""))))</f>
        <v>7h à 19h</v>
      </c>
      <c r="CO466" s="167" t="str">
        <f>IF($U$27=$CE$25,$CF$25,IF($U$27=$CE$26,$CF$26,IF($U$27=$CE$27,$CF$27,IF($U$27=$CE$28,$CF$28,""))))</f>
        <v>OFF</v>
      </c>
      <c r="CP466" s="167" t="str">
        <f>IF($U$28=$CE$25,$CF$25,IF($U$28=$CE$26,$CF$26,IF($U$28=$CE$27,$CF$27,IF($U$28=$CE$28,$CF$28,""))))</f>
        <v>OFF</v>
      </c>
      <c r="CQ466" s="167" t="str">
        <f>IF($U$30=$CE$25,$CF$25,IF($U$30=$CE$26,$CF$26,IF($U$30=$CE$27,$CF$27,IF($U$30=$CE$28,$CF$28,""))))</f>
        <v>19h à 7h</v>
      </c>
      <c r="CR466" s="167" t="str">
        <f>IF($U$31=$CE$25,$CF$25,IF($U$31=$CE$26,$CF$26,IF($U$31=$CE$27,$CF$27,IF($U$31=$CE$28,$CF$28,""))))</f>
        <v>19h à 7h</v>
      </c>
    </row>
    <row r="467" spans="67:96" ht="13.5" x14ac:dyDescent="0.15">
      <c r="BO467" s="312">
        <f>BO466+1</f>
        <v>44137</v>
      </c>
      <c r="BP467" s="318" t="str">
        <f t="shared" si="158"/>
        <v>7h à 19h</v>
      </c>
      <c r="BQ467" s="313">
        <f>BQ466+1</f>
        <v>44167</v>
      </c>
      <c r="BR467" s="318" t="str">
        <f t="shared" si="159"/>
        <v>7h à 19h</v>
      </c>
      <c r="BS467" s="313">
        <f>BS466+1</f>
        <v>44198</v>
      </c>
      <c r="BT467" s="318" t="str">
        <f t="shared" si="160"/>
        <v>OFF</v>
      </c>
      <c r="BU467" s="314">
        <f>BU466+1</f>
        <v>44229</v>
      </c>
      <c r="BV467" s="318" t="str">
        <f t="shared" si="161"/>
        <v>OFF</v>
      </c>
      <c r="BW467" s="313">
        <f>BW466+1</f>
        <v>44257</v>
      </c>
      <c r="BX467" s="318" t="str">
        <f t="shared" si="162"/>
        <v>OFF</v>
      </c>
      <c r="BY467" s="313">
        <f>BY466+1</f>
        <v>44288</v>
      </c>
      <c r="BZ467" s="318" t="str">
        <f t="shared" si="163"/>
        <v>19h à 7h</v>
      </c>
      <c r="CI467" s="176">
        <f t="shared" si="157"/>
        <v>44369</v>
      </c>
      <c r="CJ467" s="177">
        <f t="shared" si="145"/>
        <v>44369</v>
      </c>
      <c r="CK467" s="167" t="str">
        <f>IF($V$21=$CE$25,$CF$25,IF($V$21=$CE$26,$CF$26,IF($V$21=$CE$27,$CF$27,IF($V$21=$CE$28,$CF$28,""))))</f>
        <v>OFF</v>
      </c>
      <c r="CL467" s="167" t="str">
        <f>IF($V$22=$CE$25,$CF$25,IF($V$22=$CE$26,$CF$26,IF($V$22=$CE$27,$CF$27,IF($V$22=$CE$28,$CF$28,""))))</f>
        <v>OFF</v>
      </c>
      <c r="CM467" s="167" t="str">
        <f>IF($V$24=$CE$25,$CF$25,IF($V$24=$CE$26,$CF$26,IF($V$24=$CE$27,$CF$27,IF($V$24=$CE$28,$CF$28,""))))</f>
        <v>7h à 19h</v>
      </c>
      <c r="CN467" s="167" t="str">
        <f>IF($V$25=$CE$25,$CF$25,IF($V$25=$CE$26,$CF$26,IF($V$25=$CE$27,$CF$27,IF($V$25=$CE$28,$CF$28,""))))</f>
        <v>7h à 15h</v>
      </c>
      <c r="CO467" s="167" t="str">
        <f>IF($V$27=$CE$25,$CF$25,IF($V$27=$CE$26,$CF$26,IF($V$27=$CE$27,$CF$27,IF($V$27=$CE$28,$CF$28,""))))</f>
        <v>OFF</v>
      </c>
      <c r="CP467" s="167" t="str">
        <f>IF($V$28=$CE$25,$CF$25,IF($V$28=$CE$26,$CF$26,IF($V$28=$CE$27,$CF$27,IF($V$28=$CE$28,$CF$28,""))))</f>
        <v>OFF</v>
      </c>
      <c r="CQ467" s="167" t="str">
        <f>IF($V$30=$CE$25,$CF$25,IF($V$30=$CE$26,$CF$26,IF($V$30=$CE$27,$CF$27,IF($V$30=$CE$28,$CF$28,""))))</f>
        <v>19h à 7h</v>
      </c>
      <c r="CR467" s="167" t="str">
        <f>IF($V$31=$CE$25,$CF$25,IF($V$31=$CE$26,$CF$26,IF($V$31=$CE$27,$CF$27,IF($V$31=$CE$28,$CF$28,""))))</f>
        <v>19h à 7h</v>
      </c>
    </row>
    <row r="468" spans="67:96" ht="13.5" x14ac:dyDescent="0.15">
      <c r="BO468" s="312">
        <f t="shared" ref="BO468:BO492" si="164">BO467+1</f>
        <v>44138</v>
      </c>
      <c r="BP468" s="318" t="str">
        <f t="shared" si="158"/>
        <v>7h à 15h</v>
      </c>
      <c r="BQ468" s="313">
        <f t="shared" ref="BQ468:BQ493" si="165">BQ467+1</f>
        <v>44168</v>
      </c>
      <c r="BR468" s="318" t="str">
        <f t="shared" si="159"/>
        <v>OFF</v>
      </c>
      <c r="BS468" s="313">
        <f t="shared" ref="BS468:BS493" si="166">BS467+1</f>
        <v>44199</v>
      </c>
      <c r="BT468" s="318" t="str">
        <f t="shared" si="160"/>
        <v>OFF</v>
      </c>
      <c r="BU468" s="314">
        <f t="shared" ref="BU468:BU493" si="167">BU467+1</f>
        <v>44230</v>
      </c>
      <c r="BV468" s="318" t="str">
        <f t="shared" si="161"/>
        <v>OFF</v>
      </c>
      <c r="BW468" s="313">
        <f t="shared" ref="BW468:BW493" si="168">BW467+1</f>
        <v>44258</v>
      </c>
      <c r="BX468" s="318" t="str">
        <f t="shared" si="162"/>
        <v>OFF</v>
      </c>
      <c r="BY468" s="313">
        <f t="shared" ref="BY468:BY493" si="169">BY467+1</f>
        <v>44289</v>
      </c>
      <c r="BZ468" s="318" t="str">
        <f t="shared" si="163"/>
        <v>19h à 7h</v>
      </c>
      <c r="CI468" s="176">
        <f t="shared" si="157"/>
        <v>44370</v>
      </c>
      <c r="CJ468" s="177">
        <f t="shared" ref="CJ468:CJ506" si="170">CI468</f>
        <v>44370</v>
      </c>
      <c r="CK468" s="167" t="str">
        <f>IF($W$21=$CE$25,$CF$25,IF($W$21=$CE$26,$CF$26,IF($W$21=$CE$27,$CF$27,IF($W$21=$CE$28,$CF$28,""))))</f>
        <v>OFF</v>
      </c>
      <c r="CL468" s="167" t="str">
        <f>IF($W$22=$CE$25,$CF$25,IF($W$22=$CE$26,$CF$26,IF($W$22=$CE$27,$CF$27,IF($W$22=$CE$28,$CF$28,""))))</f>
        <v>OFF</v>
      </c>
      <c r="CM468" s="167" t="str">
        <f>IF($W$24=$CE$25,$CF$25,IF($W$24=$CE$26,$CF$26,IF($W$24=$CE$27,$CF$27,IF($W$24=$CE$28,$CF$28,""))))</f>
        <v>7h à 19h</v>
      </c>
      <c r="CN468" s="167" t="str">
        <f>IF($W$25=$CE$25,$CF$25,IF($W$25=$CE$26,$CF$26,IF($W$25=$CE$27,$CF$27,IF($W$25=$CE$28,$CF$28,""))))</f>
        <v>OFF</v>
      </c>
      <c r="CO468" s="167" t="str">
        <f>IF($W$27=$CE$25,$CF$25,IF($W$27=$CE$26,$CF$26,IF($W$27=$CE$27,$CF$27,IF($W$27=$CE$28,$CF$28,""))))</f>
        <v>OFF</v>
      </c>
      <c r="CP468" s="167" t="str">
        <f>IF($W$28=$CE$25,$CF$25,IF($W$28=$CE$26,$CF$26,IF($W$28=$CE$27,$CF$27,IF($W$28=$CE$28,$CF$28,""))))</f>
        <v>OFF</v>
      </c>
      <c r="CQ468" s="167" t="str">
        <f>IF($W$30=$CE$25,$CF$25,IF($W$30=$CE$26,$CF$26,IF($W$30=$CE$27,$CF$27,IF($W$30=$CE$28,$CF$28,""))))</f>
        <v>19h à 7h</v>
      </c>
      <c r="CR468" s="167" t="str">
        <f>IF($W$31=$CE$25,$CF$25,IF($W$31=$CE$26,$CF$26,IF($W$31=$CE$27,$CF$27,IF($W$31=$CE$28,$CF$28,""))))</f>
        <v>19h à 7h</v>
      </c>
    </row>
    <row r="469" spans="67:96" ht="13.5" x14ac:dyDescent="0.15">
      <c r="BO469" s="312">
        <f t="shared" si="164"/>
        <v>44139</v>
      </c>
      <c r="BP469" s="318" t="str">
        <f t="shared" si="158"/>
        <v>OFF</v>
      </c>
      <c r="BQ469" s="313">
        <f t="shared" si="165"/>
        <v>44169</v>
      </c>
      <c r="BR469" s="318" t="str">
        <f t="shared" si="159"/>
        <v>OFF</v>
      </c>
      <c r="BS469" s="313">
        <f t="shared" si="166"/>
        <v>44200</v>
      </c>
      <c r="BT469" s="318" t="str">
        <f t="shared" si="160"/>
        <v>OFF</v>
      </c>
      <c r="BU469" s="314">
        <f t="shared" si="167"/>
        <v>44231</v>
      </c>
      <c r="BV469" s="318" t="str">
        <f t="shared" si="161"/>
        <v>19h à 7h</v>
      </c>
      <c r="BW469" s="313">
        <f t="shared" si="168"/>
        <v>44259</v>
      </c>
      <c r="BX469" s="318" t="str">
        <f t="shared" si="162"/>
        <v>19h à 7h</v>
      </c>
      <c r="BY469" s="313">
        <f t="shared" si="169"/>
        <v>44290</v>
      </c>
      <c r="BZ469" s="318" t="str">
        <f t="shared" si="163"/>
        <v>19h à 7h</v>
      </c>
      <c r="CI469" s="176">
        <f t="shared" si="157"/>
        <v>44371</v>
      </c>
      <c r="CJ469" s="177">
        <f t="shared" si="170"/>
        <v>44371</v>
      </c>
      <c r="CK469" s="167" t="str">
        <f>IF($X$21=$CE$25,$CF$25,IF($X$21=$CE$26,$CF$26,IF($X$21=$CE$27,$CF$27,IF($X$21=$CE$28,$CF$28,""))))</f>
        <v>7h à 19h</v>
      </c>
      <c r="CL469" s="167" t="str">
        <f>IF($X$22=$CE$25,$CF$25,IF($X$22=$CE$26,$CF$26,IF($X$22=$CE$27,$CF$27,IF($X$22=$CE$28,$CF$28,""))))</f>
        <v>7h à 19h</v>
      </c>
      <c r="CM469" s="167" t="str">
        <f>IF($X$24=$CE$25,$CF$25,IF($X$24=$CE$26,$CF$26,IF($X$24=$CE$27,$CF$27,IF($X$24=$CE$28,$CF$28,""))))</f>
        <v>OFF</v>
      </c>
      <c r="CN469" s="167" t="str">
        <f>IF($X$25=$CE$25,$CF$25,IF($X$25=$CE$26,$CF$26,IF($X$25=$CE$27,$CF$27,IF($X$25=$CE$28,$CF$28,""))))</f>
        <v>OFF</v>
      </c>
      <c r="CO469" s="167" t="str">
        <f>IF($X$27=$CE$25,$CF$25,IF($X$27=$CE$26,$CF$26,IF($X$27=$CE$27,$CF$27,IF($X$27=$CE$28,$CF$28,""))))</f>
        <v>19h à 7h</v>
      </c>
      <c r="CP469" s="167" t="str">
        <f>IF($X$28=$CE$25,$CF$25,IF($X$28=$CE$26,$CF$26,IF($X$28=$CE$27,$CF$27,IF($X$28=$CE$28,$CF$28,""))))</f>
        <v>19h à 7h</v>
      </c>
      <c r="CQ469" s="167" t="str">
        <f>IF($X$30=$CE$25,$CF$25,IF($X$30=$CE$26,$CF$26,IF($X$30=$CE$27,$CF$27,IF($X$30=$CE$28,$CF$28,""))))</f>
        <v>OFF</v>
      </c>
      <c r="CR469" s="167" t="str">
        <f>IF($X$31=$CE$25,$CF$25,IF($X$31=$CE$26,$CF$26,IF($X$31=$CE$27,$CF$27,IF($X$31=$CE$28,$CF$28,""))))</f>
        <v>OFF</v>
      </c>
    </row>
    <row r="470" spans="67:96" ht="13.5" x14ac:dyDescent="0.15">
      <c r="BO470" s="312">
        <f t="shared" si="164"/>
        <v>44140</v>
      </c>
      <c r="BP470" s="318" t="str">
        <f t="shared" si="158"/>
        <v>OFF</v>
      </c>
      <c r="BQ470" s="313">
        <f t="shared" si="165"/>
        <v>44170</v>
      </c>
      <c r="BR470" s="318" t="str">
        <f t="shared" si="159"/>
        <v>OFF</v>
      </c>
      <c r="BS470" s="313">
        <f t="shared" si="166"/>
        <v>44201</v>
      </c>
      <c r="BT470" s="318" t="str">
        <f t="shared" si="160"/>
        <v>OFF</v>
      </c>
      <c r="BU470" s="314">
        <f t="shared" si="167"/>
        <v>44232</v>
      </c>
      <c r="BV470" s="318" t="str">
        <f t="shared" si="161"/>
        <v>19h à 7h</v>
      </c>
      <c r="BW470" s="313">
        <f t="shared" si="168"/>
        <v>44260</v>
      </c>
      <c r="BX470" s="318" t="str">
        <f t="shared" si="162"/>
        <v>19h à 7h</v>
      </c>
      <c r="BY470" s="313">
        <f t="shared" si="169"/>
        <v>44291</v>
      </c>
      <c r="BZ470" s="318" t="str">
        <f t="shared" si="163"/>
        <v>19h à 7h</v>
      </c>
      <c r="CI470" s="176">
        <f t="shared" si="157"/>
        <v>44372</v>
      </c>
      <c r="CJ470" s="177">
        <f t="shared" si="170"/>
        <v>44372</v>
      </c>
      <c r="CK470" s="167" t="str">
        <f>IF($Y$21=$CE$25,$CF$25,IF($Y$21=$CE$26,$CF$26,IF($Y$21=$CE$27,$CF$27,IF($Y$21=$CE$28,$CF$28,""))))</f>
        <v>7h à 19h</v>
      </c>
      <c r="CL470" s="167" t="str">
        <f>IF($Y$22=$CE$25,$CF$25,IF($Y$22=$CE$26,$CF$26,IF($Y$22=$CE$27,$CF$27,IF($Y$22=$CE$28,$CF$28,""))))</f>
        <v>7h à 19h</v>
      </c>
      <c r="CM470" s="167" t="str">
        <f>IF($Y$24=$CE$25,$CF$25,IF($Y$24=$CE$26,$CF$26,IF($Y$24=$CE$27,$CF$27,IF($Y$24=$CE$28,$CF$28,""))))</f>
        <v>OFF</v>
      </c>
      <c r="CN470" s="167" t="str">
        <f>IF($Y$25=$CE$25,$CF$25,IF($Y$25=$CE$26,$CF$26,IF($Y$25=$CE$27,$CF$27,IF($Y$25=$CE$28,$CF$28,""))))</f>
        <v>OFF</v>
      </c>
      <c r="CO470" s="167" t="str">
        <f>IF($Y$27=$CE$25,$CF$25,IF($Y$27=$CE$26,$CF$26,IF($Y$27=$CE$27,$CF$27,IF($Y$27=$CE$28,$CF$28,""))))</f>
        <v>19h à 7h</v>
      </c>
      <c r="CP470" s="167" t="str">
        <f>IF($Y$28=$CE$25,$CF$25,IF($Y$28=$CE$26,$CF$26,IF($Y$28=$CE$27,$CF$27,IF($Y$28=$CE$28,$CF$28,""))))</f>
        <v>19h à 7h</v>
      </c>
      <c r="CQ470" s="167" t="str">
        <f>IF($Y$30=$CE$25,$CF$25,IF($Y$30=$CE$26,$CF$26,IF($Y$30=$CE$27,$CF$27,IF($Y$30=$CE$28,$CF$28,""))))</f>
        <v>OFF</v>
      </c>
      <c r="CR470" s="167" t="str">
        <f>IF($Y$31=$CE$25,$CF$25,IF($Y$31=$CE$26,$CF$26,IF($Y$31=$CE$27,$CF$27,IF($Y$31=$CE$28,$CF$28,""))))</f>
        <v>OFF</v>
      </c>
    </row>
    <row r="471" spans="67:96" ht="13.5" x14ac:dyDescent="0.15">
      <c r="BO471" s="312">
        <f t="shared" si="164"/>
        <v>44141</v>
      </c>
      <c r="BP471" s="318" t="str">
        <f t="shared" si="158"/>
        <v>OFF</v>
      </c>
      <c r="BQ471" s="313">
        <f t="shared" si="165"/>
        <v>44171</v>
      </c>
      <c r="BR471" s="318" t="str">
        <f t="shared" si="159"/>
        <v>OFF</v>
      </c>
      <c r="BS471" s="313">
        <f t="shared" si="166"/>
        <v>44202</v>
      </c>
      <c r="BT471" s="318" t="str">
        <f t="shared" si="160"/>
        <v>OFF</v>
      </c>
      <c r="BU471" s="314">
        <f t="shared" si="167"/>
        <v>44233</v>
      </c>
      <c r="BV471" s="318" t="str">
        <f t="shared" si="161"/>
        <v>19h à 7h</v>
      </c>
      <c r="BW471" s="313">
        <f t="shared" si="168"/>
        <v>44261</v>
      </c>
      <c r="BX471" s="318" t="str">
        <f t="shared" si="162"/>
        <v>19h à 7h</v>
      </c>
      <c r="BY471" s="313">
        <f t="shared" si="169"/>
        <v>44292</v>
      </c>
      <c r="BZ471" s="318" t="str">
        <f t="shared" si="163"/>
        <v>19h à 7h</v>
      </c>
      <c r="CI471" s="176">
        <f t="shared" si="157"/>
        <v>44373</v>
      </c>
      <c r="CJ471" s="177">
        <f t="shared" si="170"/>
        <v>44373</v>
      </c>
      <c r="CK471" s="167" t="str">
        <f>IF($Z$21=$CE$25,$CF$25,IF($Z$21=$CE$26,$CF$26,IF($Z$21=$CE$27,$CF$27,IF($Z$21=$CE$28,$CF$28,""))))</f>
        <v>7h à 19h</v>
      </c>
      <c r="CL471" s="167" t="str">
        <f>IF($Z$22=$CE$25,$CF$25,IF($Z$22=$CE$26,$CF$26,IF($Z$22=$CE$27,$CF$27,IF($Z$22=$CE$28,$CF$28,""))))</f>
        <v>7h à 19h</v>
      </c>
      <c r="CM471" s="167" t="str">
        <f>IF($Z$24=$CE$25,$CF$25,IF($Z$24=$CE$26,$CF$26,IF($Z$24=$CE$27,$CF$27,IF($Z$24=$CE$28,$CF$28,""))))</f>
        <v>OFF</v>
      </c>
      <c r="CN471" s="167" t="str">
        <f>IF($Z$25=$CE$25,$CF$25,IF($Z$25=$CE$26,$CF$26,IF($Z$25=$CE$27,$CF$27,IF($Z$25=$CE$28,$CF$28,""))))</f>
        <v>OFF</v>
      </c>
      <c r="CO471" s="167" t="str">
        <f>IF($Z$27=$CE$25,$CF$25,IF($Z$27=$CE$26,$CF$26,IF($Z$27=$CE$27,$CF$27,IF($Z$27=$CE$28,$CF$28,""))))</f>
        <v>19h à 7h</v>
      </c>
      <c r="CP471" s="167" t="str">
        <f>IF($Z$28=$CE$25,$CF$25,IF($Z$28=$CE$26,$CF$26,IF($Z$28=$CE$27,$CF$27,IF($Z$28=$CE$28,$CF$28,""))))</f>
        <v>19h à 7h</v>
      </c>
      <c r="CQ471" s="167" t="str">
        <f>IF($Z$30=$CE$25,$CF$25,IF($Z$30=$CE$26,$CF$26,IF($Z$30=$CE$27,$CF$27,IF($Z$30=$CE$28,$CF$28,""))))</f>
        <v>OFF</v>
      </c>
      <c r="CR471" s="167" t="str">
        <f>IF($Z$31=$CE$25,$CF$25,IF($Z$31=$CE$26,$CF$26,IF($Z$31=$CE$27,$CF$27,IF($Z$31=$CE$28,$CF$28,""))))</f>
        <v>OFF</v>
      </c>
    </row>
    <row r="472" spans="67:96" ht="13.5" x14ac:dyDescent="0.15">
      <c r="BO472" s="312">
        <f t="shared" si="164"/>
        <v>44142</v>
      </c>
      <c r="BP472" s="318" t="str">
        <f t="shared" si="158"/>
        <v>OFF</v>
      </c>
      <c r="BQ472" s="313">
        <f t="shared" si="165"/>
        <v>44172</v>
      </c>
      <c r="BR472" s="318" t="str">
        <f t="shared" si="159"/>
        <v>OFF</v>
      </c>
      <c r="BS472" s="313">
        <f t="shared" si="166"/>
        <v>44203</v>
      </c>
      <c r="BT472" s="318" t="str">
        <f t="shared" si="160"/>
        <v>19h à 7h</v>
      </c>
      <c r="BU472" s="314">
        <f t="shared" si="167"/>
        <v>44234</v>
      </c>
      <c r="BV472" s="318" t="str">
        <f t="shared" si="161"/>
        <v>19h à 7h</v>
      </c>
      <c r="BW472" s="313">
        <f t="shared" si="168"/>
        <v>44262</v>
      </c>
      <c r="BX472" s="318" t="str">
        <f t="shared" si="162"/>
        <v>19h à 7h</v>
      </c>
      <c r="BY472" s="313">
        <f t="shared" si="169"/>
        <v>44293</v>
      </c>
      <c r="BZ472" s="318" t="str">
        <f t="shared" si="163"/>
        <v>19h à 7h</v>
      </c>
      <c r="CI472" s="176">
        <f t="shared" si="157"/>
        <v>44374</v>
      </c>
      <c r="CJ472" s="177">
        <f t="shared" si="170"/>
        <v>44374</v>
      </c>
      <c r="CK472" s="167" t="str">
        <f>IF($AA$21=$CE$25,$CF$25,IF($AA$21=$CE$26,$CF$26,IF($AA$21=$CE$27,$CF$27,IF($AA$21=$CE$28,$CF$28,""))))</f>
        <v>7h à 19h</v>
      </c>
      <c r="CL472" s="167" t="str">
        <f>IF($AA$22=$CE$25,$CF$25,IF($AA$22=$CE$26,$CF$26,IF($AA$22=$CE$27,$CF$27,IF($AA$22=$CE$28,$CF$28,""))))</f>
        <v>7h à 19h</v>
      </c>
      <c r="CM472" s="167" t="str">
        <f>IF($AA$24=$CE$25,$CF$25,IF($AA$24=$CE$26,$CF$26,IF($AA$24=$CE$27,$CF$27,IF($AA$24=$CE$28,$CF$28,""))))</f>
        <v>OFF</v>
      </c>
      <c r="CN472" s="167" t="str">
        <f>IF($AA$25=$CE$25,$CF$25,IF($AA$25=$CE$26,$CF$26,IF($AA$25=$CE$27,$CF$27,IF($AA$25=$CE$28,$CF$28,""))))</f>
        <v>OFF</v>
      </c>
      <c r="CO472" s="167" t="str">
        <f>IF($AA$27=$CE$25,$CF$25,IF($AA$27=$CE$26,$CF$26,IF($AA$27=$CE$27,$CF$27,IF($AA$27=$CE$28,$CF$28,""))))</f>
        <v>19h à 7h</v>
      </c>
      <c r="CP472" s="167" t="str">
        <f>IF($AA$28=$CE$25,$CF$25,IF($AA$28=$CE$26,$CF$26,IF($AA$28=$CE$27,$CF$27,IF($AA$28=$CE$28,$CF$28,""))))</f>
        <v>19h à 7h</v>
      </c>
      <c r="CQ472" s="167" t="str">
        <f>IF($AA$30=$CE$25,$CF$25,IF($AA$30=$CE$26,$CF$26,IF($AA$30=$CE$27,$CF$27,IF($AA$30=$CE$28,$CF$28,""))))</f>
        <v>OFF</v>
      </c>
      <c r="CR472" s="167" t="str">
        <f>IF($AA$31=$CE$25,$CF$25,IF($AA$31=$CE$26,$CF$26,IF($AA$31=$CE$27,$CF$27,IF($AA$31=$CE$28,$CF$28,""))))</f>
        <v>OFF</v>
      </c>
    </row>
    <row r="473" spans="67:96" ht="13.5" x14ac:dyDescent="0.15">
      <c r="BO473" s="312">
        <f t="shared" si="164"/>
        <v>44143</v>
      </c>
      <c r="BP473" s="318" t="str">
        <f t="shared" si="158"/>
        <v>OFF</v>
      </c>
      <c r="BQ473" s="313">
        <f t="shared" si="165"/>
        <v>44173</v>
      </c>
      <c r="BR473" s="318" t="str">
        <f t="shared" si="159"/>
        <v>OFF</v>
      </c>
      <c r="BS473" s="313">
        <f t="shared" si="166"/>
        <v>44204</v>
      </c>
      <c r="BT473" s="318" t="str">
        <f t="shared" si="160"/>
        <v>19h à 7h</v>
      </c>
      <c r="BU473" s="314">
        <f t="shared" si="167"/>
        <v>44235</v>
      </c>
      <c r="BV473" s="318" t="str">
        <f t="shared" si="161"/>
        <v>19h à 7h</v>
      </c>
      <c r="BW473" s="313">
        <f t="shared" si="168"/>
        <v>44263</v>
      </c>
      <c r="BX473" s="318" t="str">
        <f t="shared" si="162"/>
        <v>19h à 7h</v>
      </c>
      <c r="BY473" s="313">
        <f t="shared" si="169"/>
        <v>44294</v>
      </c>
      <c r="BZ473" s="318" t="str">
        <f t="shared" si="163"/>
        <v>OFF</v>
      </c>
      <c r="CI473" s="176">
        <f t="shared" si="157"/>
        <v>44375</v>
      </c>
      <c r="CJ473" s="177">
        <f t="shared" si="170"/>
        <v>44375</v>
      </c>
      <c r="CK473" s="167" t="str">
        <f>IF($AB$21=$CE$25,$CF$25,IF($AB$21=$CE$26,$CF$26,IF($AB$21=$CE$27,$CF$27,IF($AB$21=$CE$28,$CF$28,""))))</f>
        <v>7h à 19h</v>
      </c>
      <c r="CL473" s="167" t="str">
        <f>IF($AB$22=$CE$25,$CF$25,IF($AB$22=$CE$26,$CF$26,IF($AB$22=$CE$27,$CF$27,IF($AB$22=$CE$28,$CF$28,""))))</f>
        <v>7h à 19h</v>
      </c>
      <c r="CM473" s="167" t="str">
        <f>IF($AB$24=$CE$25,$CF$25,IF($AB$24=$CE$26,$CF$26,IF($AB$24=$CE$27,$CF$27,IF($AB$24=$CE$28,$CF$28,""))))</f>
        <v>OFF</v>
      </c>
      <c r="CN473" s="167" t="str">
        <f>IF($AB$25=$CE$25,$CF$25,IF($AB$25=$CE$26,$CF$26,IF($AB$25=$CE$27,$CF$27,IF($AB$25=$CE$28,$CF$28,""))))</f>
        <v>OFF</v>
      </c>
      <c r="CO473" s="167" t="str">
        <f>IF($AB$27=$CE$25,$CF$25,IF($AB$27=$CE$26,$CF$26,IF($AB$27=$CE$27,$CF$27,IF($AB$27=$CE$28,$CF$28,""))))</f>
        <v>19h à 7h</v>
      </c>
      <c r="CP473" s="167" t="str">
        <f>IF($AB$28=$CE$25,$CF$25,IF($AB$28=$CE$26,$CF$26,IF($AB$28=$CE$27,$CF$27,IF($AB$28=$CE$28,$CF$28,""))))</f>
        <v>19h à 7h</v>
      </c>
      <c r="CQ473" s="167" t="str">
        <f>IF($AB$30=$CE$25,$CF$25,IF($AB$30=$CE$26,$CF$26,IF($AB$30=$CE$27,$CF$27,IF($AB$30=$CE$28,$CF$28,""))))</f>
        <v>OFF</v>
      </c>
      <c r="CR473" s="167" t="str">
        <f>IF($AB$31=$CE$25,$CF$25,IF($AB$31=$CE$26,$CF$26,IF($AB$31=$CE$27,$CF$27,IF($AB$31=$CE$28,$CF$28,""))))</f>
        <v>OFF</v>
      </c>
    </row>
    <row r="474" spans="67:96" ht="13.5" x14ac:dyDescent="0.15">
      <c r="BO474" s="312">
        <f t="shared" si="164"/>
        <v>44144</v>
      </c>
      <c r="BP474" s="318" t="str">
        <f t="shared" si="158"/>
        <v>OFF</v>
      </c>
      <c r="BQ474" s="313">
        <f t="shared" si="165"/>
        <v>44174</v>
      </c>
      <c r="BR474" s="318" t="str">
        <f t="shared" si="159"/>
        <v>OFF</v>
      </c>
      <c r="BS474" s="313">
        <f t="shared" si="166"/>
        <v>44205</v>
      </c>
      <c r="BT474" s="318" t="str">
        <f t="shared" si="160"/>
        <v>19h à 7h</v>
      </c>
      <c r="BU474" s="314">
        <f t="shared" si="167"/>
        <v>44236</v>
      </c>
      <c r="BV474" s="318" t="str">
        <f t="shared" si="161"/>
        <v>19h à 7h</v>
      </c>
      <c r="BW474" s="313">
        <f t="shared" si="168"/>
        <v>44264</v>
      </c>
      <c r="BX474" s="318" t="str">
        <f t="shared" si="162"/>
        <v>19h à 7h</v>
      </c>
      <c r="BY474" s="313">
        <f t="shared" si="169"/>
        <v>44295</v>
      </c>
      <c r="BZ474" s="318" t="str">
        <f t="shared" si="163"/>
        <v>OFF</v>
      </c>
      <c r="CI474" s="176">
        <f t="shared" si="157"/>
        <v>44376</v>
      </c>
      <c r="CJ474" s="177">
        <f t="shared" si="170"/>
        <v>44376</v>
      </c>
      <c r="CK474" s="167" t="str">
        <f>IF($AC$21=$CE$25,$CF$25,IF($AC$21=$CE$26,$CF$26,IF($AC$21=$CE$27,$CF$27,IF($AC$21=$CE$28,$CF$28,""))))</f>
        <v>7h à 19h</v>
      </c>
      <c r="CL474" s="167" t="str">
        <f>IF($AC$22=$CE$25,$CF$25,IF($AC$22=$CE$26,$CF$26,IF($AC$22=$CE$27,$CF$27,IF($AC$22=$CE$28,$CF$28,""))))</f>
        <v>7h à 15h</v>
      </c>
      <c r="CM474" s="167" t="str">
        <f>IF($AC$24=$CE$25,$CF$25,IF($AC$24=$CE$26,$CF$26,IF($AC$24=$CE$27,$CF$27,IF($AC$24=$CE$28,$CF$28,""))))</f>
        <v>OFF</v>
      </c>
      <c r="CN474" s="167" t="str">
        <f>IF($AC$25=$CE$25,$CF$25,IF($AC$25=$CE$26,$CF$26,IF($AC$25=$CE$27,$CF$27,IF($AC$25=$CE$28,$CF$28,""))))</f>
        <v>OFF</v>
      </c>
      <c r="CO474" s="167" t="str">
        <f>IF($AC$27=$CE$25,$CF$25,IF($AC$27=$CE$26,$CF$26,IF($AC$27=$CE$27,$CF$27,IF($AC$27=$CE$28,$CF$28,""))))</f>
        <v>19h à 7h</v>
      </c>
      <c r="CP474" s="167" t="str">
        <f>IF($AC$28=$CE$25,$CF$25,IF($AC$28=$CE$26,$CF$26,IF($AC$28=$CE$27,$CF$27,IF($AC$28=$CE$28,$CF$28,""))))</f>
        <v>19h à 7h</v>
      </c>
      <c r="CQ474" s="167" t="str">
        <f>IF($AC$30=$CE$25,$CF$25,IF($AC$30=$CE$26,$CF$26,IF($AC$30=$CE$27,$CF$27,IF($AC$30=$CE$28,$CF$28,""))))</f>
        <v>OFF</v>
      </c>
      <c r="CR474" s="167" t="str">
        <f>IF($AC$31=$CE$25,$CF$25,IF($AC$31=$CE$26,$CF$26,IF($AC$31=$CE$27,$CF$27,IF($AC$31=$CE$28,$CF$28,""))))</f>
        <v>OFF</v>
      </c>
    </row>
    <row r="475" spans="67:96" ht="13.5" x14ac:dyDescent="0.15">
      <c r="BO475" s="312">
        <f t="shared" si="164"/>
        <v>44145</v>
      </c>
      <c r="BP475" s="318" t="str">
        <f t="shared" si="158"/>
        <v>OFF</v>
      </c>
      <c r="BQ475" s="313">
        <f t="shared" si="165"/>
        <v>44175</v>
      </c>
      <c r="BR475" s="318" t="str">
        <f t="shared" si="159"/>
        <v>19h à 7h</v>
      </c>
      <c r="BS475" s="313">
        <f t="shared" si="166"/>
        <v>44206</v>
      </c>
      <c r="BT475" s="318" t="str">
        <f t="shared" si="160"/>
        <v>19h à 7h</v>
      </c>
      <c r="BU475" s="314">
        <f t="shared" si="167"/>
        <v>44237</v>
      </c>
      <c r="BV475" s="318" t="str">
        <f t="shared" si="161"/>
        <v>19h à 7h</v>
      </c>
      <c r="BW475" s="313">
        <f t="shared" si="168"/>
        <v>44265</v>
      </c>
      <c r="BX475" s="318" t="str">
        <f t="shared" si="162"/>
        <v>19h à 7h</v>
      </c>
      <c r="BY475" s="313">
        <f t="shared" si="169"/>
        <v>44296</v>
      </c>
      <c r="BZ475" s="318" t="str">
        <f t="shared" si="163"/>
        <v>OFF</v>
      </c>
      <c r="CI475" s="176">
        <f t="shared" si="157"/>
        <v>44377</v>
      </c>
      <c r="CJ475" s="177">
        <f t="shared" si="170"/>
        <v>44377</v>
      </c>
      <c r="CK475" s="167" t="str">
        <f>IF($AD$21=$CE$25,$CF$25,IF($AD$21=$CE$26,$CF$26,IF($AD$21=$CE$27,$CF$27,IF($AD$21=$CE$28,$CF$28,""))))</f>
        <v>7h à 19h</v>
      </c>
      <c r="CL475" s="167" t="str">
        <f>IF($AD$22=$CE$25,$CF$25,IF($AD$22=$CE$26,$CF$26,IF($AD$22=$CE$27,$CF$27,IF($AD$22=$CE$28,$CF$28,""))))</f>
        <v>OFF</v>
      </c>
      <c r="CM475" s="167" t="str">
        <f>IF($AD$24=$CE$25,$CF$25,IF($AD$24=$CE$26,$CF$26,IF($AD$24=$CE$27,$CF$27,IF($AD$24=$CE$28,$CF$28,""))))</f>
        <v>OFF</v>
      </c>
      <c r="CN475" s="167" t="str">
        <f>IF($AD$25=$CE$25,$CF$25,IF($AD$25=$CE$26,$CF$26,IF($AD$25=$CE$27,$CF$27,IF($AD$25=$CE$28,$CF$28,""))))</f>
        <v>OFF</v>
      </c>
      <c r="CO475" s="167" t="str">
        <f>IF($AD$27=$CE$25,$CF$25,IF($AD$27=$CE$26,$CF$26,IF($AD$27=$CE$27,$CF$27,IF($AD$27=$CE$28,$CF$28,""))))</f>
        <v>19h à 7h</v>
      </c>
      <c r="CP475" s="167" t="str">
        <f>IF($AD$28=$CE$25,$CF$25,IF($AD$28=$CE$26,$CF$26,IF($AD$28=$CE$27,$CF$27,IF($AD$28=$CE$28,$CF$28,""))))</f>
        <v>19h à 7h</v>
      </c>
      <c r="CQ475" s="167" t="str">
        <f>IF($AD$30=$CE$25,$CF$25,IF($AD$30=$CE$26,$CF$26,IF($AD$30=$CE$27,$CF$27,IF($AD$30=$CE$28,$CF$28,""))))</f>
        <v>OFF</v>
      </c>
      <c r="CR475" s="167" t="str">
        <f>IF($AD$31=$CE$25,$CF$25,IF($AD$31=$CE$26,$CF$26,IF($AD$31=$CE$27,$CF$27,IF($AD$31=$CE$28,$CF$28,""))))</f>
        <v>OFF</v>
      </c>
    </row>
    <row r="476" spans="67:96" ht="13.5" x14ac:dyDescent="0.15">
      <c r="BO476" s="312">
        <f t="shared" si="164"/>
        <v>44146</v>
      </c>
      <c r="BP476" s="318" t="str">
        <f t="shared" si="158"/>
        <v>OFF</v>
      </c>
      <c r="BQ476" s="313">
        <f t="shared" si="165"/>
        <v>44176</v>
      </c>
      <c r="BR476" s="318" t="str">
        <f t="shared" si="159"/>
        <v>19h à 7h</v>
      </c>
      <c r="BS476" s="313">
        <f t="shared" si="166"/>
        <v>44207</v>
      </c>
      <c r="BT476" s="318" t="str">
        <f t="shared" si="160"/>
        <v>19h à 7h</v>
      </c>
      <c r="BU476" s="314">
        <f t="shared" si="167"/>
        <v>44238</v>
      </c>
      <c r="BV476" s="318" t="str">
        <f t="shared" si="161"/>
        <v>OFF</v>
      </c>
      <c r="BW476" s="313">
        <f t="shared" si="168"/>
        <v>44266</v>
      </c>
      <c r="BX476" s="318" t="str">
        <f t="shared" si="162"/>
        <v>OFF</v>
      </c>
      <c r="BY476" s="313">
        <f t="shared" si="169"/>
        <v>44297</v>
      </c>
      <c r="BZ476" s="318" t="str">
        <f t="shared" si="163"/>
        <v>OFF</v>
      </c>
      <c r="CI476" s="176">
        <f t="shared" si="157"/>
        <v>44378</v>
      </c>
      <c r="CJ476" s="177">
        <f t="shared" si="170"/>
        <v>44378</v>
      </c>
      <c r="CK476" s="167" t="str">
        <f>IF($AE$21=$CE$25,$CF$25,IF($AE$21=$CE$26,$CF$26,IF($AE$21=$CE$27,$CF$27,IF($AE$21=$CE$28,$CF$28,""))))</f>
        <v>OFF</v>
      </c>
      <c r="CL476" s="167" t="str">
        <f>IF($AE$22=$CE$25,$CF$25,IF($AE$22=$CE$26,$CF$26,IF($AE$22=$CE$27,$CF$27,IF($AE$22=$CE$28,$CF$28,""))))</f>
        <v>OFF</v>
      </c>
      <c r="CM476" s="167" t="str">
        <f>IF($AE$24=$CE$25,$CF$25,IF($AE$24=$CE$26,$CF$26,IF($AE$24=$CE$27,$CF$27,IF($AE$24=$CE$28,$CF$28,""))))</f>
        <v>19h à 7h</v>
      </c>
      <c r="CN476" s="167" t="str">
        <f>IF($AE$25=$CE$25,$CF$25,IF($AE$25=$CE$26,$CF$26,IF($AE$25=$CE$27,$CF$27,IF($AE$25=$CE$28,$CF$28,""))))</f>
        <v>19h à 7h</v>
      </c>
      <c r="CO476" s="167" t="str">
        <f>IF($AE$27=$CE$25,$CF$25,IF($AE$27=$CE$26,$CF$26,IF($AE$27=$CE$27,$CF$27,IF($AE$27=$CE$28,$CF$28,""))))</f>
        <v>OFF</v>
      </c>
      <c r="CP476" s="167" t="str">
        <f>IF($AE$28=$CE$25,$CF$25,IF($AE$28=$CE$26,$CF$26,IF($AE$28=$CE$27,$CF$27,IF($AE$28=$CE$28,$CF$28,""))))</f>
        <v>OFF</v>
      </c>
      <c r="CQ476" s="167" t="str">
        <f>IF($AE$30=$CE$25,$CF$25,IF($AE$30=$CE$26,$CF$26,IF($AE$30=$CE$27,$CF$27,IF($AE$30=$CE$28,$CF$28,""))))</f>
        <v>7h à 19h</v>
      </c>
      <c r="CR476" s="167" t="str">
        <f>IF($AE$31=$CE$25,$CF$25,IF($AE$31=$CE$26,$CF$26,IF($AE$31=$CE$27,$CF$27,IF($AE$31=$CE$28,$CF$28,""))))</f>
        <v>7h à 19h</v>
      </c>
    </row>
    <row r="477" spans="67:96" ht="13.5" x14ac:dyDescent="0.15">
      <c r="BO477" s="312">
        <f t="shared" si="164"/>
        <v>44147</v>
      </c>
      <c r="BP477" s="318" t="str">
        <f t="shared" si="158"/>
        <v>19h à 7h</v>
      </c>
      <c r="BQ477" s="313">
        <f t="shared" si="165"/>
        <v>44177</v>
      </c>
      <c r="BR477" s="318" t="str">
        <f t="shared" si="159"/>
        <v>19h à 7h</v>
      </c>
      <c r="BS477" s="313">
        <f t="shared" si="166"/>
        <v>44208</v>
      </c>
      <c r="BT477" s="318" t="str">
        <f t="shared" si="160"/>
        <v>19h à 7h</v>
      </c>
      <c r="BU477" s="314">
        <f t="shared" si="167"/>
        <v>44239</v>
      </c>
      <c r="BV477" s="318" t="str">
        <f t="shared" si="161"/>
        <v>OFF</v>
      </c>
      <c r="BW477" s="313">
        <f t="shared" si="168"/>
        <v>44267</v>
      </c>
      <c r="BX477" s="318" t="str">
        <f t="shared" si="162"/>
        <v>OFF</v>
      </c>
      <c r="BY477" s="313">
        <f t="shared" si="169"/>
        <v>44298</v>
      </c>
      <c r="BZ477" s="318" t="str">
        <f t="shared" si="163"/>
        <v>OFF</v>
      </c>
      <c r="CI477" s="176">
        <f t="shared" si="157"/>
        <v>44379</v>
      </c>
      <c r="CJ477" s="177">
        <f t="shared" si="170"/>
        <v>44379</v>
      </c>
      <c r="CK477" s="167" t="str">
        <f>IF($AF$21=$CE$25,$CF$25,IF($AF$21=$CE$26,$CF$26,IF($AF$21=$CE$27,$CF$27,IF($AF$21=$CE$28,$CF$28,""))))</f>
        <v>OFF</v>
      </c>
      <c r="CL477" s="167" t="str">
        <f>IF($AF$22=$CE$25,$CF$25,IF($AF$22=$CE$26,$CF$26,IF($AF$22=$CE$27,$CF$27,IF($AF$22=$CE$28,$CF$28,""))))</f>
        <v>OFF</v>
      </c>
      <c r="CM477" s="167" t="str">
        <f>IF($AF$24=$CE$25,$CF$25,IF($AF$24=$CE$26,$CF$26,IF($AF$24=$CE$27,$CF$27,IF($AF$24=$CE$28,$CF$28,""))))</f>
        <v>19h à 7h</v>
      </c>
      <c r="CN477" s="167" t="str">
        <f>IF($AF$25=$CE$25,$CF$25,IF($AF$25=$CE$26,$CF$26,IF($AF$25=$CE$27,$CF$27,IF($AF$25=$CE$28,$CF$28,""))))</f>
        <v>19h à 7h</v>
      </c>
      <c r="CO477" s="167" t="str">
        <f>IF($AF$27=$CE$25,$CF$25,IF($AF$27=$CE$26,$CF$26,IF($AF$27=$CE$27,$CF$27,IF($AF$27=$CE$28,$CF$28,""))))</f>
        <v>OFF</v>
      </c>
      <c r="CP477" s="167" t="str">
        <f>IF($AF$28=$CE$25,$CF$25,IF($AF$28=$CE$26,$CF$26,IF($AF$28=$CE$27,$CF$27,IF($AF$28=$CE$28,$CF$28,""))))</f>
        <v>OFF</v>
      </c>
      <c r="CQ477" s="167" t="str">
        <f>IF($AF$30=$CE$25,$CF$25,IF($AF$30=$CE$26,$CF$26,IF($AF$3=$CE$27,$CF$27,IF($AF$30=$CE$28,$CF$28,""))))</f>
        <v>7h à 19h</v>
      </c>
      <c r="CR477" s="167" t="str">
        <f>IF($AF$31=$CE$25,$CF$25,IF($AF$31=$CE$26,$CF$26,IF($AF$31=$CE$27,$CF$27,IF($AF$31=$CE$28,$CF$28,""))))</f>
        <v>7h à 19h</v>
      </c>
    </row>
    <row r="478" spans="67:96" ht="13.5" x14ac:dyDescent="0.15">
      <c r="BO478" s="312">
        <f t="shared" si="164"/>
        <v>44148</v>
      </c>
      <c r="BP478" s="318" t="str">
        <f t="shared" si="158"/>
        <v>19h à 7h</v>
      </c>
      <c r="BQ478" s="313">
        <f t="shared" si="165"/>
        <v>44178</v>
      </c>
      <c r="BR478" s="318" t="str">
        <f t="shared" si="159"/>
        <v>19h à 7h</v>
      </c>
      <c r="BS478" s="313">
        <f t="shared" si="166"/>
        <v>44209</v>
      </c>
      <c r="BT478" s="318" t="str">
        <f t="shared" si="160"/>
        <v>19h à 7h</v>
      </c>
      <c r="BU478" s="314">
        <f t="shared" si="167"/>
        <v>44240</v>
      </c>
      <c r="BV478" s="318" t="str">
        <f t="shared" si="161"/>
        <v>OFF</v>
      </c>
      <c r="BW478" s="313">
        <f t="shared" si="168"/>
        <v>44268</v>
      </c>
      <c r="BX478" s="318" t="str">
        <f t="shared" si="162"/>
        <v>OFF</v>
      </c>
      <c r="BY478" s="313">
        <f t="shared" si="169"/>
        <v>44299</v>
      </c>
      <c r="BZ478" s="318" t="str">
        <f t="shared" si="163"/>
        <v>OFF</v>
      </c>
      <c r="CI478" s="176">
        <f t="shared" si="157"/>
        <v>44380</v>
      </c>
      <c r="CJ478" s="177">
        <f t="shared" si="170"/>
        <v>44380</v>
      </c>
      <c r="CK478" s="167" t="str">
        <f>IF($AG$21=$CE$25,$CF$25,IF($AG$21=$CE$26,$CF$26,IF($AG$21=$CE$27,$CF$27,IF($AG$21=$CE$28,$CF$28,""))))</f>
        <v>OFF</v>
      </c>
      <c r="CL478" s="167" t="str">
        <f>IF($AG$22=$CE$25,$CF$25,IF($AG$22=$CE$26,$CF$26,IF($AG$22=$CE$27,$CF$27,IF($AG$22=$CE$28,$CF$28,""))))</f>
        <v>OFF</v>
      </c>
      <c r="CM478" s="167" t="str">
        <f>IF($AG$24=$CE$25,$CF$25,IF($AG$24=$CE$26,$CF$26,IF($AG$24=$CE$27,$CF$27,IF($AG$24=$CE$28,$CF$28,""))))</f>
        <v>19h à 7h</v>
      </c>
      <c r="CN478" s="167" t="str">
        <f>IF($AG$25=$CE$25,$CF$25,IF($AG$25=$CE$26,$CF$26,IF($AG$25=$CE$27,$CF$27,IF($AG$25=$CE$28,$CF$28,""))))</f>
        <v>19h à 7h</v>
      </c>
      <c r="CO478" s="167" t="str">
        <f>IF($AG$27=$CE$25,$CF$25,IF($AG$27=$CE$26,$CF$26,IF($AG$27=$CE$27,$CF$27,IF($AG$27=$CE$28,$CF$28,""))))</f>
        <v>OFF</v>
      </c>
      <c r="CP478" s="167" t="str">
        <f>IF($AG$28=$CE$25,$CF$25,IF($AG$28=$CE$26,$CF$26,IF($AG$28=$CE$27,$CF$27,IF($AG$28=$CE$28,$CF$28,""))))</f>
        <v>OFF</v>
      </c>
      <c r="CQ478" s="167" t="str">
        <f>IF($AG$30=$CE$25,$CF$25,IF($AG$30=$CE$26,$CF$26,IF($AG$30=$CE$27,$CF$27,IF($AG$30=$CE$28,$CF$28,""))))</f>
        <v>7h à 19h</v>
      </c>
      <c r="CR478" s="167" t="str">
        <f>IF($AG$31=$CE$25,$CF$25,IF($AG$31=$CE$26,$CF$26,IF($AG$31=$CE$27,$CF$27,IF($AG$31=$CE$28,$CF$28,""))))</f>
        <v>7h à 19h</v>
      </c>
    </row>
    <row r="479" spans="67:96" ht="13.5" x14ac:dyDescent="0.15">
      <c r="BO479" s="312">
        <f t="shared" si="164"/>
        <v>44149</v>
      </c>
      <c r="BP479" s="318" t="str">
        <f t="shared" si="158"/>
        <v>19h à 7h</v>
      </c>
      <c r="BQ479" s="313">
        <f t="shared" si="165"/>
        <v>44179</v>
      </c>
      <c r="BR479" s="318" t="str">
        <f t="shared" si="159"/>
        <v>19h à 7h</v>
      </c>
      <c r="BS479" s="313">
        <f t="shared" si="166"/>
        <v>44210</v>
      </c>
      <c r="BT479" s="318" t="str">
        <f t="shared" si="160"/>
        <v>OFF</v>
      </c>
      <c r="BU479" s="314">
        <f t="shared" si="167"/>
        <v>44241</v>
      </c>
      <c r="BV479" s="318" t="str">
        <f t="shared" si="161"/>
        <v>OFF</v>
      </c>
      <c r="BW479" s="313">
        <f t="shared" si="168"/>
        <v>44269</v>
      </c>
      <c r="BX479" s="318" t="str">
        <f t="shared" si="162"/>
        <v>OFF</v>
      </c>
      <c r="BY479" s="313">
        <f t="shared" si="169"/>
        <v>44300</v>
      </c>
      <c r="BZ479" s="318" t="str">
        <f t="shared" si="163"/>
        <v>OFF</v>
      </c>
      <c r="CI479" s="176">
        <f t="shared" si="157"/>
        <v>44381</v>
      </c>
      <c r="CJ479" s="177">
        <f t="shared" si="170"/>
        <v>44381</v>
      </c>
      <c r="CK479" s="167" t="str">
        <f>IF($AH$21=$CE$25,$CF$25,IF($AH$21=$CE$26,$CF$26,IF($AH$21=$CE$27,$CF$27,IF($AH$21=$CE$28,$CF$28,""))))</f>
        <v>OFF</v>
      </c>
      <c r="CL479" s="167" t="str">
        <f>IF($AH$22=$CE$25,$CF$25,IF($AH$22=$CE$26,$CF$26,IF($AH$22=$CE$27,$CF$27,IF($AH$22=$CE$28,$CF$28,""))))</f>
        <v>OFF</v>
      </c>
      <c r="CM479" s="167" t="str">
        <f>IF($AH$24=$CE$25,$CF$25,IF($AH$24=$CE$26,$CF$26,IF($AH$24=$CE$27,$CF$27,IF($AH$24=$CE$28,$CF$28,""))))</f>
        <v>19h à 7h</v>
      </c>
      <c r="CN479" s="167" t="str">
        <f>IF($AH$25=$CE$25,$CF$25,IF($AH$25=$CE$26,$CF$26,IF($AH$25=$CE$27,$CF$27,IF($AH$25=$CE$28,$CF$28,""))))</f>
        <v>19h à 7h</v>
      </c>
      <c r="CO479" s="167" t="str">
        <f>IF($AH$27=$CE$25,$CF$25,IF($AH$27=$CE$26,$CF$26,IF($AH$27=$CE$27,$CF$27,IF($AH$27=$CE$28,$CF$28,""))))</f>
        <v>OFF</v>
      </c>
      <c r="CP479" s="167" t="str">
        <f>IF($AH$28=$CE$25,$CF$25,IF($AH$28=$CE$26,$CF$26,IF($AH$28=$CE$27,$CF$27,IF($AH$28=$CE$28,$CF$28,""))))</f>
        <v>OFF</v>
      </c>
      <c r="CQ479" s="167" t="str">
        <f>IF($AH$30=$CE$25,$CF$25,IF($AH$30=$CE$26,$CF$26,IF($AH$30=$CE$27,$CF$27,IF($AH$30=$CE$28,$CF$28,""))))</f>
        <v>7h à 19h</v>
      </c>
      <c r="CR479" s="167" t="str">
        <f>IF($AH$31=$CE$25,$CF$25,IF($AH$31=$CE$26,$CF$26,IF($AH$31=$CE$27,$CF$27,IF($AH$31=$CE$28,$CF$28,""))))</f>
        <v>7h à 19h</v>
      </c>
    </row>
    <row r="480" spans="67:96" ht="13.5" x14ac:dyDescent="0.15">
      <c r="BO480" s="312">
        <f t="shared" si="164"/>
        <v>44150</v>
      </c>
      <c r="BP480" s="318" t="str">
        <f t="shared" si="158"/>
        <v>19h à 7h</v>
      </c>
      <c r="BQ480" s="313">
        <f t="shared" si="165"/>
        <v>44180</v>
      </c>
      <c r="BR480" s="318" t="str">
        <f t="shared" si="159"/>
        <v>19h à 7h</v>
      </c>
      <c r="BS480" s="313">
        <f t="shared" si="166"/>
        <v>44211</v>
      </c>
      <c r="BT480" s="318" t="str">
        <f t="shared" si="160"/>
        <v>OFF</v>
      </c>
      <c r="BU480" s="314">
        <f t="shared" si="167"/>
        <v>44242</v>
      </c>
      <c r="BV480" s="318" t="str">
        <f t="shared" si="161"/>
        <v>OFF</v>
      </c>
      <c r="BW480" s="313">
        <f t="shared" si="168"/>
        <v>44270</v>
      </c>
      <c r="BX480" s="318" t="str">
        <f t="shared" si="162"/>
        <v>OFF</v>
      </c>
      <c r="BY480" s="313">
        <f t="shared" si="169"/>
        <v>44301</v>
      </c>
      <c r="BZ480" s="318" t="str">
        <f t="shared" si="163"/>
        <v>7h à 19h</v>
      </c>
      <c r="CI480" s="176">
        <f t="shared" si="157"/>
        <v>44382</v>
      </c>
      <c r="CJ480" s="177">
        <f t="shared" si="170"/>
        <v>44382</v>
      </c>
      <c r="CK480" s="167" t="str">
        <f>IF($AI$21=$CE$25,$CF$25,IF($AI$21=$CE$26,$CF$26,IF($AI$21=$CE$27,$CF$27,IF($AI$21=$CE$28,$CF$28,""))))</f>
        <v>OFF</v>
      </c>
      <c r="CL480" s="167" t="str">
        <f>IF($AI$22=$CE$25,$CF$25,IF($AI$22=$CE$26,$CF$26,IF($AI$22=$CE$27,$CF$27,IF($AI$22=$CE$28,$CF$28,""))))</f>
        <v>OFF</v>
      </c>
      <c r="CM480" s="167" t="str">
        <f>IF($AI$24=$CE$25,$CF$25,IF($AI$24=$CE$26,$CF$26,IF($AI$24=$CE$27,$CF$27,IF($AI$24=$CE$28,$CF$28,""))))</f>
        <v>19h à 7h</v>
      </c>
      <c r="CN480" s="167" t="str">
        <f>IF($AI$25=$CE$25,$CF$25,IF($AI$25=$CE$26,$CF$26,IF($AI$25=$CE$27,$CF$27,IF($AI$25=$CE$28,$CF$28,""))))</f>
        <v>19h à 7h</v>
      </c>
      <c r="CO480" s="167" t="str">
        <f>IF($AI$27=$CE$25,$CF$25,IF($AI$27=$CE$26,$CF$26,IF($AI$27=$CE$27,$CF$27,IF($AI$27=$CE$28,$CF$28,""))))</f>
        <v>OFF</v>
      </c>
      <c r="CP480" s="167" t="str">
        <f>IF($AI$28=$CE$25,$CF$25,IF($AI$28=$CE$26,$CF$26,IF($AI$28=$CE$27,$CF$27,IF($AI$28=$CE$28,$CF$28,""))))</f>
        <v>OFF</v>
      </c>
      <c r="CQ480" s="167" t="str">
        <f>IF($AI$30=$CE$25,$CF$25,IF($AI$30=$CE$26,$CF$26,IF($AI$30=$CE$27,$CF$27,IF($AI$30=$CE$28,$CF$28,""))))</f>
        <v>7h à 19h</v>
      </c>
      <c r="CR480" s="167" t="str">
        <f>IF($AI$31=$CE$25,$CF$25,IF($AI$31=$CE$26,$CF$26,IF($AI$31=$CE$27,$CF$27,IF($AI$31=$CE$28,$CF$28,""))))</f>
        <v>7h à 19h</v>
      </c>
    </row>
    <row r="481" spans="67:96" ht="13.5" x14ac:dyDescent="0.15">
      <c r="BO481" s="312">
        <f t="shared" si="164"/>
        <v>44151</v>
      </c>
      <c r="BP481" s="318" t="str">
        <f t="shared" si="158"/>
        <v>19h à 7h</v>
      </c>
      <c r="BQ481" s="313">
        <f t="shared" si="165"/>
        <v>44181</v>
      </c>
      <c r="BR481" s="318" t="str">
        <f t="shared" si="159"/>
        <v>19h à 7h</v>
      </c>
      <c r="BS481" s="313">
        <f t="shared" si="166"/>
        <v>44212</v>
      </c>
      <c r="BT481" s="318" t="str">
        <f t="shared" si="160"/>
        <v>OFF</v>
      </c>
      <c r="BU481" s="314">
        <f t="shared" si="167"/>
        <v>44243</v>
      </c>
      <c r="BV481" s="318" t="str">
        <f t="shared" si="161"/>
        <v>OFF</v>
      </c>
      <c r="BW481" s="313">
        <f t="shared" si="168"/>
        <v>44271</v>
      </c>
      <c r="BX481" s="318" t="str">
        <f t="shared" si="162"/>
        <v>OFF</v>
      </c>
      <c r="BY481" s="313">
        <f t="shared" si="169"/>
        <v>44302</v>
      </c>
      <c r="BZ481" s="318" t="str">
        <f t="shared" si="163"/>
        <v>7h à 19h</v>
      </c>
      <c r="CI481" s="176">
        <f t="shared" si="157"/>
        <v>44383</v>
      </c>
      <c r="CJ481" s="177">
        <f t="shared" si="170"/>
        <v>44383</v>
      </c>
      <c r="CK481" s="167" t="str">
        <f>IF($AJ$21=$CE$25,$CF$25,IF($AJ$21=$CE$26,$CF$26,IF($AJ$21=$CE$27,$CF$27,IF($AJ$21=$CE$28,$CF$28,""))))</f>
        <v>OFF</v>
      </c>
      <c r="CL481" s="167" t="str">
        <f>IF($AJ$22=$CE$25,$CF$25,IF($AJ$22=$CE$26,$CF$26,IF($AJ$22=$CE$27,$CF$27,IF($AJ$22=$CE$28,$CF$28,""))))</f>
        <v>OFF</v>
      </c>
      <c r="CM481" s="167" t="str">
        <f>IF($AJ$24=$CE$25,$CF$25,IF($AJ$24=$CE$26,$CF$26,IF($AJ$24=$CE$27,$CF$27,IF($AJ$24=$CE$28,$CF$28,""))))</f>
        <v>19h à 7h</v>
      </c>
      <c r="CN481" s="167" t="str">
        <f>IF($AJ$25=$CE$25,$CF$25,IF($AJ$25=$CE$26,$CF$26,IF($AJ$25=$CE$27,$CF$27,IF($AJ$25=$CE$28,$CF$28,""))))</f>
        <v>19h à 7h</v>
      </c>
      <c r="CO481" s="167" t="str">
        <f>IF($AJ$27=$CE$25,$CF$25,IF($AJ$27=$CE$26,$CF$26,IF($AJ$27=$CE$27,$CF$27,IF($AJ$27=$CE$28,$CF$28,""))))</f>
        <v>OFF</v>
      </c>
      <c r="CP481" s="167" t="str">
        <f>IF($AJ$28=$CE$25,$CF$25,IF($AJ$28=$CE$26,$CF$26,IF($AJ$28=$CE$27,$CF$27,IF($AJ$28=$CE$28,$CF$28,""))))</f>
        <v>OFF</v>
      </c>
      <c r="CQ481" s="167" t="str">
        <f>IF($AJ$30=$CE$25,$CF$25,IF($AJ$30=$CE$26,$CF$26,IF($AJ$30=$CE$27,$CF$27,IF($AJ$30=$CE$28,$CF$28,""))))</f>
        <v>7h à 15h</v>
      </c>
      <c r="CR481" s="167" t="str">
        <f>IF($AJ$31=$CE$25,$CF$25,IF($AJ$31=$CE$26,$CF$26,IF($AJ$31=$CE$27,$CF$27,IF($AJ$31=$CE$28,$CF$28,""))))</f>
        <v>7h à 19h</v>
      </c>
    </row>
    <row r="482" spans="67:96" ht="13.5" x14ac:dyDescent="0.15">
      <c r="BO482" s="312">
        <f t="shared" si="164"/>
        <v>44152</v>
      </c>
      <c r="BP482" s="318" t="str">
        <f t="shared" si="158"/>
        <v>19h à 7h</v>
      </c>
      <c r="BQ482" s="313">
        <f t="shared" si="165"/>
        <v>44182</v>
      </c>
      <c r="BR482" s="318" t="str">
        <f t="shared" si="159"/>
        <v>OFF</v>
      </c>
      <c r="BS482" s="313">
        <f t="shared" si="166"/>
        <v>44213</v>
      </c>
      <c r="BT482" s="318" t="str">
        <f t="shared" si="160"/>
        <v>OFF</v>
      </c>
      <c r="BU482" s="314">
        <f t="shared" si="167"/>
        <v>44244</v>
      </c>
      <c r="BV482" s="318" t="str">
        <f t="shared" si="161"/>
        <v>OFF</v>
      </c>
      <c r="BW482" s="313">
        <f t="shared" si="168"/>
        <v>44272</v>
      </c>
      <c r="BX482" s="318" t="str">
        <f t="shared" si="162"/>
        <v>OFF</v>
      </c>
      <c r="BY482" s="313">
        <f t="shared" si="169"/>
        <v>44303</v>
      </c>
      <c r="BZ482" s="318" t="str">
        <f t="shared" si="163"/>
        <v>7h à 19h</v>
      </c>
      <c r="CI482" s="176">
        <f t="shared" si="157"/>
        <v>44384</v>
      </c>
      <c r="CJ482" s="177">
        <f t="shared" si="170"/>
        <v>44384</v>
      </c>
      <c r="CK482" s="167" t="str">
        <f>IF($AK$21=$CE$25,$CF$25,IF($AK$21=$CE$26,$CF$26,IF($AK$21=$CE$27,$CF$27,IF($AK$21=$CE$28,$CF$28,""))))</f>
        <v>OFF</v>
      </c>
      <c r="CL482" s="167" t="str">
        <f>IF($AK$22=$CE$25,$CF$25,IF($AK$22=$CE$26,$CF$26,IF($AK$22=$CE$27,$CF$27,IF($AK$22=$CE$28,$CF$28,""))))</f>
        <v>OFF</v>
      </c>
      <c r="CM482" s="167" t="str">
        <f>IF($AK$24=$CE$25,$CF$25,IF($AK$24=$CE$26,$CF$26,IF($AK$24=$CE$27,$CF$27,IF($AK$24=$CE$28,$CF$28,""))))</f>
        <v>19h à 7h</v>
      </c>
      <c r="CN482" s="167" t="str">
        <f>IF($AK$25=$CE$25,$CF$25,IF($AK$25=$CE$26,$CF$26,IF($AK$25=$CE$27,$CF$27,IF($AK$25=$CE$28,$CF$28,""))))</f>
        <v>19h à 7h</v>
      </c>
      <c r="CO482" s="167" t="str">
        <f>IF($AK$27=$CE$25,$CF$25,IF($AK$27=$CE$26,$CF$26,IF($AK$27=$CE$27,$CF$27,IF($AK$27=$CE$28,$CF$28,""))))</f>
        <v>OFF</v>
      </c>
      <c r="CP482" s="167" t="str">
        <f>IF($AK$28=$CE$25,$CF$25,IF($AK$28=$CE$26,$CF$26,IF($AK$28=$CE$27,$CF$27,IF($AK$28=$CE$28,$CF$28,""))))</f>
        <v>OFF</v>
      </c>
      <c r="CQ482" s="167" t="str">
        <f>IF($AK$30=$CE$25,$CF$25,IF($AK$30=$CE$26,$CF$26,IF($AK$30=$CE$27,$CF$27,IF($AK$30=$CE$28,$CF$28,""))))</f>
        <v>OFF</v>
      </c>
      <c r="CR482" s="167" t="str">
        <f>IF($AK$31=$CE$25,$CF$25,IF($AK$31=$CE$26,$CF$26,IF($AK$31=$CE$27,$CF$27,IF($AK$31=$CE$28,$CF$28,""))))</f>
        <v>7h à 19h</v>
      </c>
    </row>
    <row r="483" spans="67:96" ht="13.5" x14ac:dyDescent="0.15">
      <c r="BO483" s="312">
        <f t="shared" si="164"/>
        <v>44153</v>
      </c>
      <c r="BP483" s="318" t="str">
        <f t="shared" si="158"/>
        <v>19h à 7h</v>
      </c>
      <c r="BQ483" s="313">
        <f t="shared" si="165"/>
        <v>44183</v>
      </c>
      <c r="BR483" s="318" t="str">
        <f t="shared" si="159"/>
        <v>OFF</v>
      </c>
      <c r="BS483" s="313">
        <f t="shared" si="166"/>
        <v>44214</v>
      </c>
      <c r="BT483" s="318" t="str">
        <f t="shared" si="160"/>
        <v>OFF</v>
      </c>
      <c r="BU483" s="314">
        <f t="shared" si="167"/>
        <v>44245</v>
      </c>
      <c r="BV483" s="318" t="str">
        <f t="shared" si="161"/>
        <v>7h à 19h</v>
      </c>
      <c r="BW483" s="313">
        <f t="shared" si="168"/>
        <v>44273</v>
      </c>
      <c r="BX483" s="318" t="str">
        <f t="shared" si="162"/>
        <v>7h à 19h</v>
      </c>
      <c r="BY483" s="313">
        <f t="shared" si="169"/>
        <v>44304</v>
      </c>
      <c r="BZ483" s="318" t="str">
        <f t="shared" si="163"/>
        <v>7h à 19h</v>
      </c>
      <c r="CI483" s="176">
        <f t="shared" si="157"/>
        <v>44385</v>
      </c>
      <c r="CJ483" s="177">
        <f t="shared" si="170"/>
        <v>44385</v>
      </c>
      <c r="CK483" s="167" t="str">
        <f>IF($AL$21=$CE$25,$CF$25,IF($AL$21=$CE$26,$CF$26,IF($AL$21=$CE$27,$CF$27,IF($AL$21=$CE$28,$CF$28,""))))</f>
        <v>19h à 7h</v>
      </c>
      <c r="CL483" s="167" t="str">
        <f>IF($AL$22=$CE$25,$CF$25,IF($AL$22=$CE$26,$CF$26,IF($AL$22=$CE$27,$CF$27,IF($AL$22=$CE$28,$CF$28,""))))</f>
        <v>19h à 7h</v>
      </c>
      <c r="CM483" s="167" t="str">
        <f>IF($AL$24=$CE$25,$CF$25,IF($AL$24=$CE$26,$CF$26,IF($AL$24=$CE$27,$CF$27,IF($AL$24=$CE$28,$CF$28,""))))</f>
        <v>OFF</v>
      </c>
      <c r="CN483" s="167" t="str">
        <f>IF($AL$25=$CE$25,$CF$25,IF($AL$25=$CE$26,$CF$26,IF($AL$25=$CE$27,$CF$27,IF($AL$25=$CE$28,$CF$28,""))))</f>
        <v>OFF</v>
      </c>
      <c r="CO483" s="167" t="str">
        <f>IF($AL$27=$CE$25,$CF$25,IF($AL$27=$CE$26,$CF$26,IF($AL$27=$CE$27,$CF$27,IF($AL$27=$CE$28,$CF$28,""))))</f>
        <v>7h à 19h</v>
      </c>
      <c r="CP483" s="167" t="str">
        <f>IF($AL$28=$CE$25,$CF$25,IF($AL$28=$CE$26,$CF$26,IF($AL$28=$CE$27,$CF$27,IF($AL$28=$CE$28,$CF$28,""))))</f>
        <v>7h à 19h</v>
      </c>
      <c r="CQ483" s="167" t="str">
        <f>IF($AL$30=$CE$25,$CF$25,IF($AL$30=$CE$26,$CF$26,IF($AL$30=$CE$27,$CF$27,IF($AL$30=$CE$28,$CF$28,""))))</f>
        <v>OFF</v>
      </c>
      <c r="CR483" s="167" t="str">
        <f>IF($AL$31=$CE$25,$CF$25,IF($AL$31=$CE$26,$CF$26,IF($AL$31=$CE$27,$CF$27,IF($AL$31=$CE$28,$CF$28,""))))</f>
        <v>OFF</v>
      </c>
    </row>
    <row r="484" spans="67:96" ht="13.5" x14ac:dyDescent="0.15">
      <c r="BO484" s="312">
        <f t="shared" si="164"/>
        <v>44154</v>
      </c>
      <c r="BP484" s="318" t="str">
        <f t="shared" si="158"/>
        <v>OFF</v>
      </c>
      <c r="BQ484" s="313">
        <f t="shared" si="165"/>
        <v>44184</v>
      </c>
      <c r="BR484" s="318" t="str">
        <f t="shared" si="159"/>
        <v>OFF</v>
      </c>
      <c r="BS484" s="313">
        <f t="shared" si="166"/>
        <v>44215</v>
      </c>
      <c r="BT484" s="318" t="str">
        <f t="shared" si="160"/>
        <v>OFF</v>
      </c>
      <c r="BU484" s="314">
        <f t="shared" si="167"/>
        <v>44246</v>
      </c>
      <c r="BV484" s="318" t="str">
        <f t="shared" si="161"/>
        <v>7h à 19h</v>
      </c>
      <c r="BW484" s="313">
        <f t="shared" si="168"/>
        <v>44274</v>
      </c>
      <c r="BX484" s="318" t="str">
        <f t="shared" si="162"/>
        <v>7h à 19h</v>
      </c>
      <c r="BY484" s="313">
        <f t="shared" si="169"/>
        <v>44305</v>
      </c>
      <c r="BZ484" s="318" t="str">
        <f t="shared" si="163"/>
        <v>7h à 19h</v>
      </c>
      <c r="CI484" s="176">
        <f t="shared" si="157"/>
        <v>44386</v>
      </c>
      <c r="CJ484" s="177">
        <f t="shared" si="170"/>
        <v>44386</v>
      </c>
      <c r="CK484" s="167" t="str">
        <f>IF($AM$21=$CE$25,$CF$25,IF($AM$21=$CE$26,$CF$26,IF($AM$21=$CE$27,$CF$27,IF($AM$21=$CE$28,$CF$28,""))))</f>
        <v>19h à 7h</v>
      </c>
      <c r="CL484" s="167" t="str">
        <f>IF($AM$22=$CE$25,$CF$25,IF($AM$22=$CE$26,$CF$26,IF($AM$22=$CE$27,$CF$27,IF($AM$22=$CE$28,$CF$28,""))))</f>
        <v>19h à 7h</v>
      </c>
      <c r="CM484" s="167" t="str">
        <f>IF($AM$24=$CE$25,$CF$25,IF($AM$24=$CE$26,$CF$26,IF($AM$24=$CE$27,$CF$27,IF($AM$24=$CE$28,$CF$28,""))))</f>
        <v>OFF</v>
      </c>
      <c r="CN484" s="167" t="str">
        <f>IF($AM$25=$CE$25,$CF$25,IF($AM$25=$CE$26,$CF$26,IF($AM$25=$CE$27,$CF$27,IF($AM$25=$CE$28,$CF$28,""))))</f>
        <v>OFF</v>
      </c>
      <c r="CO484" s="167" t="str">
        <f>IF($AM$27=$CE$25,$CF$25,IF($AM$27=$CE$26,$CF$26,IF($AM$27=$CE$27,$CF$27,IF($AM$27=$CE$28,$CF$28,""))))</f>
        <v>7h à 19h</v>
      </c>
      <c r="CP484" s="167" t="str">
        <f>IF($AM$28=$CE$25,$CF$25,IF($AM$28=$CE$26,$CF$26,IF($AM$28=$CE$27,$CF$27,IF($AM$28=$CE$28,$CF$28,""))))</f>
        <v>7h à 19h</v>
      </c>
      <c r="CQ484" s="167" t="str">
        <f>IF($AM$30=$CE$25,$CF$25,IF($AM$30=$CE$26,$CF$26,IF($AM$30=$CE$27,$CF$27,IF($AM$30=$CE$28,$CF$28,""))))</f>
        <v>OFF</v>
      </c>
      <c r="CR484" s="167" t="str">
        <f>IF($AM$31=$CE$25,$CF$25,IF($AM$31=$CE$26,$CF$26,IF($AM$31=$CE$27,$CF$27,IF($AM$31=$CE$28,$CF$28,""))))</f>
        <v>OFF</v>
      </c>
    </row>
    <row r="485" spans="67:96" ht="13.5" x14ac:dyDescent="0.15">
      <c r="BO485" s="312">
        <f t="shared" si="164"/>
        <v>44155</v>
      </c>
      <c r="BP485" s="318" t="str">
        <f t="shared" si="158"/>
        <v>OFF</v>
      </c>
      <c r="BQ485" s="313">
        <f t="shared" si="165"/>
        <v>44185</v>
      </c>
      <c r="BR485" s="318" t="str">
        <f t="shared" si="159"/>
        <v>OFF</v>
      </c>
      <c r="BS485" s="313">
        <f t="shared" si="166"/>
        <v>44216</v>
      </c>
      <c r="BT485" s="318" t="str">
        <f t="shared" si="160"/>
        <v>OFF</v>
      </c>
      <c r="BU485" s="314">
        <f t="shared" si="167"/>
        <v>44247</v>
      </c>
      <c r="BV485" s="318" t="str">
        <f t="shared" si="161"/>
        <v>7h à 19h</v>
      </c>
      <c r="BW485" s="313">
        <f t="shared" si="168"/>
        <v>44275</v>
      </c>
      <c r="BX485" s="318" t="str">
        <f t="shared" si="162"/>
        <v>7h à 19h</v>
      </c>
      <c r="BY485" s="313">
        <f t="shared" si="169"/>
        <v>44306</v>
      </c>
      <c r="BZ485" s="318" t="str">
        <f t="shared" si="163"/>
        <v>7h à 15h</v>
      </c>
      <c r="CI485" s="176">
        <f t="shared" si="157"/>
        <v>44387</v>
      </c>
      <c r="CJ485" s="177">
        <f t="shared" si="170"/>
        <v>44387</v>
      </c>
      <c r="CK485" s="167" t="str">
        <f>IF($AN$21=$CE$25,$CF$25,IF($AN$21=$CE$26,$CF$26,IF($AN$21=$CE$27,$CF$27,IF($AN$21=$CE$28,$CF$28,""))))</f>
        <v>19h à 7h</v>
      </c>
      <c r="CL485" s="167" t="str">
        <f>IF($AN$22=$CE$25,$CF$25,IF($AN$22=$CE$26,$CF$26,IF($AN$22=$CE$27,$CF$27,IF($AN$22=$CE$28,$CF$28,""))))</f>
        <v>19h à 7h</v>
      </c>
      <c r="CM485" s="167" t="str">
        <f>IF($AN$24=$CE$25,$CF$25,IF($AN$24=$CE$26,$CF$26,IF($AN$24=$CE$27,$CF$27,IF($AN$24=$CE$28,$CF$28,""))))</f>
        <v>OFF</v>
      </c>
      <c r="CN485" s="167" t="str">
        <f>IF($AN$25=$CE$25,$CF$25,IF($AN$25=$CE$26,$CF$26,IF($AN$25=$CE$27,$CF$27,IF($AN$25=$CE$28,$CF$28,""))))</f>
        <v>OFF</v>
      </c>
      <c r="CO485" s="167" t="str">
        <f>IF($AN$27=$CE$25,$CF$25,IF($AN$27=$CE$26,$CF$26,IF($AN$27=$CE$27,$CF$27,IF($AN$27=$CE$28,$CF$28,""))))</f>
        <v>7h à 19h</v>
      </c>
      <c r="CP485" s="167" t="str">
        <f>IF($AN$28=$CE$25,$CF$25,IF($AN$28=$CE$26,$CF$26,IF($AN$28=$CE$27,$CF$27,IF($AN$28=$CE$28,$CF$28,""))))</f>
        <v>7h à 19h</v>
      </c>
      <c r="CQ485" s="167" t="str">
        <f>IF($AN$30=$CE$25,$CF$25,IF($AN$30=$CE$26,$CF$26,IF($AN$30=$CE$27,$CF$27,IF($AN$30=$CE$28,$CF$28,""))))</f>
        <v>OFF</v>
      </c>
      <c r="CR485" s="167" t="str">
        <f>IF($AN$31=$CE$25,$CF$25,IF($AN$31=$CE$26,$CF$26,IF($AN$31=$CE$27,$CF$27,IF($AN$31=$CE$28,$CF$28,""))))</f>
        <v>OFF</v>
      </c>
    </row>
    <row r="486" spans="67:96" ht="13.5" x14ac:dyDescent="0.15">
      <c r="BO486" s="312">
        <f t="shared" si="164"/>
        <v>44156</v>
      </c>
      <c r="BP486" s="318" t="str">
        <f t="shared" si="158"/>
        <v>OFF</v>
      </c>
      <c r="BQ486" s="313">
        <f t="shared" si="165"/>
        <v>44186</v>
      </c>
      <c r="BR486" s="318" t="str">
        <f t="shared" si="159"/>
        <v>OFF</v>
      </c>
      <c r="BS486" s="313">
        <f t="shared" si="166"/>
        <v>44217</v>
      </c>
      <c r="BT486" s="318" t="str">
        <f t="shared" si="160"/>
        <v>7h à 19h</v>
      </c>
      <c r="BU486" s="314">
        <f t="shared" si="167"/>
        <v>44248</v>
      </c>
      <c r="BV486" s="318" t="str">
        <f t="shared" si="161"/>
        <v>7h à 19h</v>
      </c>
      <c r="BW486" s="313">
        <f t="shared" si="168"/>
        <v>44276</v>
      </c>
      <c r="BX486" s="318" t="str">
        <f t="shared" si="162"/>
        <v>7h à 19h</v>
      </c>
      <c r="BY486" s="313">
        <f t="shared" si="169"/>
        <v>44307</v>
      </c>
      <c r="BZ486" s="318" t="str">
        <f t="shared" si="163"/>
        <v>OFF</v>
      </c>
      <c r="CI486" s="176">
        <f t="shared" si="157"/>
        <v>44388</v>
      </c>
      <c r="CJ486" s="177">
        <f t="shared" si="170"/>
        <v>44388</v>
      </c>
      <c r="CK486" s="167" t="str">
        <f>IF($AO$21=$CE$25,$CF$25,IF($AO$21=$CE$26,$CF$26,IF($AO$21=$CE$27,$CF$27,IF($AO$21=$CE$28,$CF$28,""))))</f>
        <v>19h à 7h</v>
      </c>
      <c r="CL486" s="167" t="str">
        <f>IF($AO$22=$CE$25,$CF$25,IF($AO$22=$CE$26,$CF$26,IF($AO$22=$CE$27,$CF$27,IF($AO$22=$CE$28,$CF$28,""))))</f>
        <v>19h à 7h</v>
      </c>
      <c r="CM486" s="167" t="str">
        <f>IF($AO$24=$CE$25,$CF$25,IF($AO$24=$CE$26,$CF$26,IF($AO$24=$CE$27,$CF$27,IF($AO$24=$CE$28,$CF$28,""))))</f>
        <v>OFF</v>
      </c>
      <c r="CN486" s="167" t="str">
        <f>IF($AO$25=$CE$25,$CF$25,IF($AO$25=$CE$26,$CF$26,IF($AO$25=$CE$27,$CF$27,IF($AO$25=$CE$28,$CF$28,""))))</f>
        <v>OFF</v>
      </c>
      <c r="CO486" s="167" t="str">
        <f>IF($AO$27=$CE$25,$CF$25,IF($AO$27=$CE$26,$CF$26,IF($AO$27=$CE$27,$CF$27,IF($AO$27=$CE$28,$CF$28,""))))</f>
        <v>7h à 19h</v>
      </c>
      <c r="CP486" s="167" t="str">
        <f>IF($AO$28=$CE$25,$CF$25,IF($AO$28=$CE$26,$CF$26,IF($AO$28=$CE$27,$CF$27,IF($AO$28=$CE$28,$CF$28,""))))</f>
        <v>7h à 19h</v>
      </c>
      <c r="CQ486" s="167" t="str">
        <f>IF($AO$30=$CE$25,$CF$25,IF($AO$30=$CE$26,$CF$26,IF($AO$30=$CE$27,$CF$27,IF($AO$30=$CE$28,$CF$28,""))))</f>
        <v>OFF</v>
      </c>
      <c r="CR486" s="167" t="str">
        <f>IF($AO$31=$CE$25,$CF$25,IF($AO$31=$CE$26,$CF$26,IF($AO$31=$CE$27,$CF$27,IF($AO$31=$CE$28,$CF$28,""))))</f>
        <v>OFF</v>
      </c>
    </row>
    <row r="487" spans="67:96" ht="13.5" x14ac:dyDescent="0.15">
      <c r="BO487" s="312">
        <f t="shared" si="164"/>
        <v>44157</v>
      </c>
      <c r="BP487" s="318" t="str">
        <f t="shared" si="158"/>
        <v>OFF</v>
      </c>
      <c r="BQ487" s="313">
        <f t="shared" si="165"/>
        <v>44187</v>
      </c>
      <c r="BR487" s="318" t="str">
        <f t="shared" si="159"/>
        <v>OFF</v>
      </c>
      <c r="BS487" s="313">
        <f t="shared" si="166"/>
        <v>44218</v>
      </c>
      <c r="BT487" s="318" t="str">
        <f t="shared" si="160"/>
        <v>7h à 19h</v>
      </c>
      <c r="BU487" s="314">
        <f t="shared" si="167"/>
        <v>44249</v>
      </c>
      <c r="BV487" s="318" t="str">
        <f t="shared" si="161"/>
        <v>7h à 19h</v>
      </c>
      <c r="BW487" s="313">
        <f t="shared" si="168"/>
        <v>44277</v>
      </c>
      <c r="BX487" s="318" t="str">
        <f t="shared" si="162"/>
        <v>7h à 19h</v>
      </c>
      <c r="BY487" s="313">
        <f t="shared" si="169"/>
        <v>44308</v>
      </c>
      <c r="BZ487" s="318" t="str">
        <f t="shared" si="163"/>
        <v>OFF</v>
      </c>
      <c r="CI487" s="176">
        <f t="shared" si="157"/>
        <v>44389</v>
      </c>
      <c r="CJ487" s="177">
        <f t="shared" si="170"/>
        <v>44389</v>
      </c>
      <c r="CK487" s="167" t="str">
        <f>IF($AP$21=$CE$25,$CF$25,IF($AP$21=$CE$26,$CF$26,IF($AP$21=$CE$27,$CF$27,IF($AP$21=$CE$28,$CF$28,""))))</f>
        <v>19h à 7h</v>
      </c>
      <c r="CL487" s="167" t="str">
        <f>IF($AP$22=$CE$25,$CF$25,IF($AP$22=$CE$26,$CF$26,IF($AP$22=$CE$27,$CF$27,IF($AP$22=$CE$28,$CF$28,""))))</f>
        <v>19h à 7h</v>
      </c>
      <c r="CM487" s="167" t="str">
        <f>IF($AP$24=$CE$25,$CF$25,IF($AP$24=$CE$26,$CF$26,IF($AP$24=$CE$27,$CF$27,IF($AP$24=$CE$28,$CF$28,""))))</f>
        <v>OFF</v>
      </c>
      <c r="CN487" s="167" t="str">
        <f>IF($AP$25=$CE$25,$CF$25,IF($AP$25=$CE$26,$CF$26,IF($AP$25=$CE$27,$CF$27,IF($AP$25=$CE$28,$CF$28,""))))</f>
        <v>OFF</v>
      </c>
      <c r="CO487" s="167" t="str">
        <f>IF($AP$27=$CE$25,$CF$25,IF($AP$27=$CE$26,$CF$26,IF($AP$27=$CE$27,$CF$27,IF($AP$27=$CE$28,$CF$28,""))))</f>
        <v>7h à 19h</v>
      </c>
      <c r="CP487" s="167" t="str">
        <f>IF($AP$28=$CE$25,$CF$25,IF($AP$28=$CE$26,$CF$26,IF($AP$28=$CE$27,$CF$27,IF($AP$28=$CE$28,$CF$28,""))))</f>
        <v>7h à 19h</v>
      </c>
      <c r="CQ487" s="167" t="str">
        <f>IF($AP$30=$CE$25,$CF$25,IF($AP$30=$CE$26,$CF$26,IF($AP$30=$CE$27,$CF$27,IF($AP$30=$CE$28,$CF$28,""))))</f>
        <v>OFF</v>
      </c>
      <c r="CR487" s="167" t="str">
        <f>IF($AP$31=$CE$25,$CF$25,IF($AP$31=$CE$26,$CF$26,IF($AP$31=$CE$27,$CF$27,IF($AP$31=$CE$28,$CF$28,""))))</f>
        <v>OFF</v>
      </c>
    </row>
    <row r="488" spans="67:96" ht="13.5" x14ac:dyDescent="0.15">
      <c r="BO488" s="312">
        <f t="shared" si="164"/>
        <v>44158</v>
      </c>
      <c r="BP488" s="318" t="str">
        <f t="shared" si="158"/>
        <v>OFF</v>
      </c>
      <c r="BQ488" s="313">
        <f t="shared" si="165"/>
        <v>44188</v>
      </c>
      <c r="BR488" s="318" t="str">
        <f t="shared" si="159"/>
        <v>OFF</v>
      </c>
      <c r="BS488" s="313">
        <f t="shared" si="166"/>
        <v>44219</v>
      </c>
      <c r="BT488" s="318" t="str">
        <f t="shared" si="160"/>
        <v>7h à 19h</v>
      </c>
      <c r="BU488" s="314">
        <f t="shared" si="167"/>
        <v>44250</v>
      </c>
      <c r="BV488" s="318" t="str">
        <f t="shared" si="161"/>
        <v>7h à 15h</v>
      </c>
      <c r="BW488" s="313">
        <f t="shared" si="168"/>
        <v>44278</v>
      </c>
      <c r="BX488" s="318" t="str">
        <f t="shared" si="162"/>
        <v>7h à 19h</v>
      </c>
      <c r="BY488" s="313">
        <f t="shared" si="169"/>
        <v>44309</v>
      </c>
      <c r="BZ488" s="318" t="str">
        <f t="shared" si="163"/>
        <v>OFF</v>
      </c>
      <c r="CI488" s="176">
        <f t="shared" si="157"/>
        <v>44390</v>
      </c>
      <c r="CJ488" s="177">
        <f t="shared" si="170"/>
        <v>44390</v>
      </c>
      <c r="CK488" s="167" t="str">
        <f>IF($AQ$21=$CE$25,$CF$25,IF($AQ$21=$CE$26,$CF$26,IF($AQ$21=$CE$27,$CF$27,IF($AQ$21=$CE$28,$CF$28,""))))</f>
        <v>19h à 7h</v>
      </c>
      <c r="CL488" s="167" t="str">
        <f>IF($AQ$22=$CE$25,$CF$25,IF($AQ$22=$CE$26,$CF$26,IF($AQ$22=$CE$27,$CF$27,IF($AQ$22=$CE$28,$CF$28,""))))</f>
        <v>19h à 7h</v>
      </c>
      <c r="CM488" s="167" t="str">
        <f>IF($AQ$24=$CE$25,$CF$25,IF($AQ$24=$CE$26,$CF$26,IF($AQ$24=$CE$27,$CF$27,IF($AQ$24=$CE$28,$CF$28,""))))</f>
        <v>OFF</v>
      </c>
      <c r="CN488" s="167" t="str">
        <f>IF($AQ$25=$CE$25,$CF$25,IF($AQ$25=$CE$26,$CF$26,IF($AQ$25=$CE$27,$CF$27,IF($AQ$25=$CE$28,$CF$28,""))))</f>
        <v>OFF</v>
      </c>
      <c r="CO488" s="167" t="str">
        <f>IF($AQ$27=$CE$25,$CF$25,IF($AQ$27=$CE$26,$CF$26,IF($AQ$27=$CE$27,$CF$27,IF($AQ$27=$CE$28,$CF$28,""))))</f>
        <v>7h à 15h</v>
      </c>
      <c r="CP488" s="167" t="str">
        <f>IF($AQ$28=$CE$25,$CF$25,IF($AQ$28=$CE$26,$CF$26,IF($AQ$28=$CE$27,$CF$27,IF($AQ$28=$CE$28,$CF$28,""))))</f>
        <v>7h à 19h</v>
      </c>
      <c r="CQ488" s="167" t="str">
        <f>IF($AQ$30=$CE$25,$CF$25,IF($AQ$30=$CE$26,$CF$26,IF($AQ$30=$CE$27,$CF$27,IF($AQ$30=$CE$28,$CF$28,""))))</f>
        <v>OFF</v>
      </c>
      <c r="CR488" s="167" t="str">
        <f>IF($AQ$31=$CE$25,$CF$25,IF($AQ$31=$CE$26,$CF$26,IF($AQ$31=$CE$27,$CF$27,IF($AQ$31=$CE$28,$CF$28,""))))</f>
        <v>OFF</v>
      </c>
    </row>
    <row r="489" spans="67:96" ht="13.5" x14ac:dyDescent="0.15">
      <c r="BO489" s="312">
        <f t="shared" si="164"/>
        <v>44159</v>
      </c>
      <c r="BP489" s="318" t="str">
        <f t="shared" si="158"/>
        <v>OFF</v>
      </c>
      <c r="BQ489" s="313">
        <f t="shared" si="165"/>
        <v>44189</v>
      </c>
      <c r="BR489" s="318" t="str">
        <f t="shared" si="159"/>
        <v>7h à 19h</v>
      </c>
      <c r="BS489" s="313">
        <f t="shared" si="166"/>
        <v>44220</v>
      </c>
      <c r="BT489" s="318" t="str">
        <f t="shared" si="160"/>
        <v>7h à 19h</v>
      </c>
      <c r="BU489" s="314">
        <f t="shared" si="167"/>
        <v>44251</v>
      </c>
      <c r="BV489" s="318" t="str">
        <f t="shared" si="161"/>
        <v>OFF</v>
      </c>
      <c r="BW489" s="313">
        <f t="shared" si="168"/>
        <v>44279</v>
      </c>
      <c r="BX489" s="318" t="str">
        <f t="shared" si="162"/>
        <v>7h à 19h</v>
      </c>
      <c r="BY489" s="313">
        <f t="shared" si="169"/>
        <v>44310</v>
      </c>
      <c r="BZ489" s="318" t="str">
        <f t="shared" si="163"/>
        <v>OFF</v>
      </c>
      <c r="CI489" s="176">
        <f t="shared" si="157"/>
        <v>44391</v>
      </c>
      <c r="CJ489" s="177">
        <f t="shared" si="170"/>
        <v>44391</v>
      </c>
      <c r="CK489" s="167" t="str">
        <f>IF($AR$21=$CE$25,$CF$25,IF($AR$21=$CE$26,$CF$26,IF($AR$21=$CE$27,$CF$27,IF($AR$21=$CE$28,$CF$28,""))))</f>
        <v>19h à 7h</v>
      </c>
      <c r="CL489" s="167" t="str">
        <f>IF($AR$22=$CE$25,$CF$25,IF($AR$22=$CE$26,$CF$26,IF($AR$22=$CE$27,$CF$27,IF($AR$22=$CE$28,$CF$28,""))))</f>
        <v>19h à 7h</v>
      </c>
      <c r="CM489" s="167" t="str">
        <f>IF($AR$24=$CE$25,$CF$25,IF($AR$24=$CE$26,$CF$26,IF($AR$24=$CE$27,$CF$27,IF($AR$24=$CE$28,$CF$28,""))))</f>
        <v>OFF</v>
      </c>
      <c r="CN489" s="167" t="str">
        <f>IF($AR$25=$CE$25,$CF$25,IF($AR$25=$CE$26,$CF$26,IF($AR$25=$CE$27,$CF$27,IF($AR$25=$CE$28,$CF$28,""))))</f>
        <v>OFF</v>
      </c>
      <c r="CO489" s="167" t="str">
        <f>IF($AR$27=$CE$25,$CF$25,IF($AR$27=$CE$26,$CF$26,IF($AR$27=$CE$27,$CF$27,IF($AR$27=$CE$28,$CF$28,""))))</f>
        <v>OFF</v>
      </c>
      <c r="CP489" s="167" t="str">
        <f>IF($AR$28=$CE$25,$CF$25,IF($AR$28=$CE$26,$CF$26,IF($AR$28=$CE$27,$CF$27,IF($AR$28=$CE$28,$CF$28,""))))</f>
        <v>7h à 19h</v>
      </c>
      <c r="CQ489" s="167" t="str">
        <f>IF($AR$30=$CE$25,$CF$25,IF($AR$30=$CE$26,$CF$26,IF($AR$30=$CE$27,$CF$27,IF($AR$30=$CE$28,$CF$28,""))))</f>
        <v>OFF</v>
      </c>
      <c r="CR489" s="167" t="str">
        <f>IF($AR$31=$CE$25,$CF$25,IF($AR$31=$CE$26,$CF$26,IF($AR$31=$CE$27,$CF$27,IF($AR$31=$CE$28,$CF$28,""))))</f>
        <v>OFF</v>
      </c>
    </row>
    <row r="490" spans="67:96" ht="13.5" x14ac:dyDescent="0.15">
      <c r="BO490" s="312">
        <f>BO489+1</f>
        <v>44160</v>
      </c>
      <c r="BP490" s="318" t="str">
        <f t="shared" si="158"/>
        <v>OFF</v>
      </c>
      <c r="BQ490" s="313">
        <f t="shared" si="165"/>
        <v>44190</v>
      </c>
      <c r="BR490" s="318" t="str">
        <f t="shared" si="159"/>
        <v>7h à 19h</v>
      </c>
      <c r="BS490" s="313">
        <f t="shared" si="166"/>
        <v>44221</v>
      </c>
      <c r="BT490" s="318" t="str">
        <f t="shared" si="160"/>
        <v>7h à 19h</v>
      </c>
      <c r="BU490" s="314">
        <f t="shared" si="167"/>
        <v>44252</v>
      </c>
      <c r="BV490" s="318" t="str">
        <f t="shared" si="161"/>
        <v>OFF</v>
      </c>
      <c r="BW490" s="313">
        <f t="shared" si="168"/>
        <v>44280</v>
      </c>
      <c r="BX490" s="318" t="str">
        <f t="shared" si="162"/>
        <v>OFF</v>
      </c>
      <c r="BY490" s="313">
        <f t="shared" si="169"/>
        <v>44311</v>
      </c>
      <c r="BZ490" s="318" t="str">
        <f t="shared" si="163"/>
        <v>OFF</v>
      </c>
      <c r="CI490" s="176">
        <f t="shared" si="157"/>
        <v>44392</v>
      </c>
      <c r="CJ490" s="177">
        <f t="shared" si="170"/>
        <v>44392</v>
      </c>
      <c r="CK490" s="167" t="str">
        <f>IF($AS$21=$CE$25,$CF$25,IF($AS$21=$CE$26,$CF$26,IF($AS$21=$CE$27,$CF$27,IF($AS$21=$CE$28,$CF$28,""))))</f>
        <v>OFF</v>
      </c>
      <c r="CL490" s="167" t="str">
        <f>IF($AS$22=$CE$25,$CF$25,IF($AS$22=$CE$26,$CF$26,IF($AS$22=$CE$27,$CF$27,IF($AS$22=$CE$28,$CF$28,""))))</f>
        <v>OFF</v>
      </c>
      <c r="CM490" s="167" t="str">
        <f>IF($AS$24=$CE$25,$CF$25,IF($AS$24=$CE$26,$CF$26,IF($AS$24=$CE$27,$CF$27,IF($AS$24=$CE$28,$CF$28,""))))</f>
        <v>7h à 19h</v>
      </c>
      <c r="CN490" s="167" t="str">
        <f>IF($AS$25=$CE$25,$CF$25,IF($AS$25=$CE$26,$CF$26,IF($AS$25=$CE$27,$CF$27,IF($AS$25=$CE$28,$CF$28,""))))</f>
        <v>7h à 19h</v>
      </c>
      <c r="CO490" s="167" t="str">
        <f>IF($AS$27=$CE$25,$CF$25,IF($AS$27=$CE$26,$CF$26,IF($AS$27=$CE$27,$CF$27,IF($AS$27=$CE$28,$CF$28,""))))</f>
        <v>OFF</v>
      </c>
      <c r="CP490" s="167" t="str">
        <f>IF($AS$28=$CE$25,$CF$25,IF($AS$28=$CE$26,$CF$26,IF($AS$28=$CE$27,$CF$27,IF($AS$28=$CE$28,$CF$28,""))))</f>
        <v>OFF</v>
      </c>
      <c r="CQ490" s="167" t="str">
        <f>IF($AS$30=$CE$25,$CF$25,IF($AS$30=$CE$26,$CF$26,IF($AS$30=$CE$27,$CF$27,IF($AS$30=$CE$28,$CF$28,""))))</f>
        <v>19h à 7h</v>
      </c>
      <c r="CR490" s="167" t="str">
        <f>IF($AS$31=$CE$25,$CF$25,IF($AS$31=$CE$26,$CF$26,IF($AS$31=$CE$27,$CF$27,IF($AS$31=$CE$28,$CF$28,""))))</f>
        <v>19h à 7h</v>
      </c>
    </row>
    <row r="491" spans="67:96" ht="13.5" x14ac:dyDescent="0.15">
      <c r="BO491" s="312">
        <f t="shared" si="164"/>
        <v>44161</v>
      </c>
      <c r="BP491" s="318" t="str">
        <f t="shared" si="158"/>
        <v>7h à 19h</v>
      </c>
      <c r="BQ491" s="313">
        <f t="shared" si="165"/>
        <v>44191</v>
      </c>
      <c r="BR491" s="318" t="str">
        <f t="shared" si="159"/>
        <v>7h à 19h</v>
      </c>
      <c r="BS491" s="313">
        <f t="shared" si="166"/>
        <v>44222</v>
      </c>
      <c r="BT491" s="318" t="str">
        <f t="shared" si="160"/>
        <v>7h à 19h</v>
      </c>
      <c r="BU491" s="314">
        <f t="shared" si="167"/>
        <v>44253</v>
      </c>
      <c r="BV491" s="318" t="str">
        <f t="shared" si="161"/>
        <v>OFF</v>
      </c>
      <c r="BW491" s="313">
        <f t="shared" si="168"/>
        <v>44281</v>
      </c>
      <c r="BX491" s="318" t="str">
        <f t="shared" si="162"/>
        <v>OFF</v>
      </c>
      <c r="BY491" s="313">
        <f t="shared" si="169"/>
        <v>44312</v>
      </c>
      <c r="BZ491" s="318" t="str">
        <f t="shared" si="163"/>
        <v>OFF</v>
      </c>
      <c r="CI491" s="176">
        <f t="shared" si="157"/>
        <v>44393</v>
      </c>
      <c r="CJ491" s="177">
        <f t="shared" si="170"/>
        <v>44393</v>
      </c>
      <c r="CK491" s="167" t="str">
        <f>IF($AT$21=$CE$25,$CF$25,IF($AT$21=$CE$26,$CF$26,IF($AT$21=$CE$27,$CF$27,IF($AT$21=$CE$28,$CF$28,""))))</f>
        <v>OFF</v>
      </c>
      <c r="CL491" s="167" t="str">
        <f>IF($AT$22=$CE$25,$CF$25,IF($AT$22=$CE$26,$CF$26,IF($AT$22=$CE$27,$CF$27,IF($AT$22=$CE$28,$CF$28,""))))</f>
        <v>OFF</v>
      </c>
      <c r="CM491" s="167" t="str">
        <f>IF($AT$24=$CE$25,$CF$25,IF($AT$24=$CE$26,$CF$26,IF($AT$24=$CE$27,$CF$27,IF($AT$24=$CE$28,$CF$28,""))))</f>
        <v>7h à 19h</v>
      </c>
      <c r="CN491" s="167" t="str">
        <f>IF($AT$25=$CE$25,$CF$25,IF($AT$25=$CE$26,$CF$26,IF($AT$25=$CE$27,$CF$27,IF($AT$25=$CE$28,$CF$28,""))))</f>
        <v>7h à 19h</v>
      </c>
      <c r="CO491" s="167" t="str">
        <f>IF($AT$27=$CE$25,$CF$25,IF($AT$27=$CE$26,$CF$26,IF($AT$27=$CE$27,$CF$27,IF($AT$27=$CE$28,$CF$28,""))))</f>
        <v>OFF</v>
      </c>
      <c r="CP491" s="167" t="str">
        <f>IF($AT$28=$CE$25,$CF$25,IF($AT$28=$CE$26,$CF$26,IF($AT$28=$CE$27,$CF$27,IF($AT$28=$CE$28,$CF$28,""))))</f>
        <v>OFF</v>
      </c>
      <c r="CQ491" s="167" t="str">
        <f>IF($AT$30=$CE$25,$CF$25,IF($AT$30=$CE$26,$CF$26,IF($AT$30=$CE$27,$CF$27,IF($AT$30=$CE$28,$CF$28,""))))</f>
        <v>19h à 7h</v>
      </c>
      <c r="CR491" s="167" t="str">
        <f>IF($AT$31=$CE$25,$CF$25,IF($AT$31=$CE$26,$CF$26,IF($AT$31=$CE$27,$CF$27,IF($AT$31=$CE$28,$CF$28,""))))</f>
        <v>19h à 7h</v>
      </c>
    </row>
    <row r="492" spans="67:96" ht="13.5" x14ac:dyDescent="0.15">
      <c r="BO492" s="312">
        <f t="shared" si="164"/>
        <v>44162</v>
      </c>
      <c r="BP492" s="318" t="str">
        <f t="shared" si="158"/>
        <v>7h à 19h</v>
      </c>
      <c r="BQ492" s="313">
        <f t="shared" si="165"/>
        <v>44192</v>
      </c>
      <c r="BR492" s="318" t="str">
        <f t="shared" si="159"/>
        <v>7h à 19h</v>
      </c>
      <c r="BS492" s="313">
        <f t="shared" si="166"/>
        <v>44223</v>
      </c>
      <c r="BT492" s="318" t="str">
        <f t="shared" si="160"/>
        <v>7h à 19h</v>
      </c>
      <c r="BU492" s="314">
        <f t="shared" si="167"/>
        <v>44254</v>
      </c>
      <c r="BV492" s="318" t="str">
        <f t="shared" si="161"/>
        <v>OFF</v>
      </c>
      <c r="BW492" s="313">
        <f t="shared" si="168"/>
        <v>44282</v>
      </c>
      <c r="BX492" s="318" t="str">
        <f t="shared" si="162"/>
        <v>OFF</v>
      </c>
      <c r="BY492" s="313">
        <f t="shared" si="169"/>
        <v>44313</v>
      </c>
      <c r="BZ492" s="318" t="str">
        <f t="shared" si="163"/>
        <v>OFF</v>
      </c>
      <c r="CI492" s="176">
        <f t="shared" si="157"/>
        <v>44394</v>
      </c>
      <c r="CJ492" s="177">
        <f t="shared" si="170"/>
        <v>44394</v>
      </c>
      <c r="CK492" s="167" t="str">
        <f>IF($AU$21=$CE$25,$CF$25,IF($AU$21=$CE$26,$CF$26,IF($AU$21=$CE$27,$CF$27,IF($AU$21=$CE$28,$CF$28,""))))</f>
        <v>OFF</v>
      </c>
      <c r="CL492" s="167" t="str">
        <f>IF($AU$22=$CE$25,$CF$25,IF($AU$22=$CE$26,$CF$26,IF($AU$22=$CE$27,$CF$27,IF($AU$22=$CE$28,$CF$28,""))))</f>
        <v>OFF</v>
      </c>
      <c r="CM492" s="167" t="str">
        <f>IF($AU$24=$CE$25,$CF$25,IF($AU$24=$CE$26,$CF$26,IF($AU$24=$CE$27,$CF$27,IF($AU$24=$CE$28,$CF$28,""))))</f>
        <v>7h à 19h</v>
      </c>
      <c r="CN492" s="167" t="str">
        <f>IF($AU$25=$CE$25,$CF$25,IF($AU$25=$CE$26,$CF$26,IF($AU$25=$CE$27,$CF$27,IF($AU$25=$CE$28,$CF$28,""))))</f>
        <v>7h à 19h</v>
      </c>
      <c r="CO492" s="167" t="str">
        <f>IF($AU$27=$CE$25,$CF$25,IF($AU$27=$CE$26,$CF$26,IF($AU$27=$CE$27,$CF$27,IF($AU$27=$CE$28,$CF$28,""))))</f>
        <v>OFF</v>
      </c>
      <c r="CP492" s="167" t="str">
        <f>IF($AU$28=$CE$25,$CF$25,IF($AU$28=$CE$26,$CF$26,IF($AU$28=$CE$27,$CF$27,IF($AU$28=$CE$28,$CF$28,""))))</f>
        <v>OFF</v>
      </c>
      <c r="CQ492" s="167" t="str">
        <f>IF($AU$30=$CE$25,$CF$25,IF($AU$30=$CE$26,$CF$26,IF($AU$30=$CE$27,$CF$27,IF($AU$30=$CE$28,$CF$28,""))))</f>
        <v>19h à 7h</v>
      </c>
      <c r="CR492" s="167" t="str">
        <f>IF($AU$31=$CE$25,$CF$25,IF($AU$31=$CE$26,$CF$26,IF($AU$31=$CE$27,$CF$27,IF($AU$31=$CE$28,$CF$28,""))))</f>
        <v>19h à 7h</v>
      </c>
    </row>
    <row r="493" spans="67:96" ht="13.5" x14ac:dyDescent="0.15">
      <c r="BO493" s="312">
        <f>BO492+1</f>
        <v>44163</v>
      </c>
      <c r="BP493" s="318" t="str">
        <f t="shared" si="158"/>
        <v>7h à 19h</v>
      </c>
      <c r="BQ493" s="313">
        <f t="shared" si="165"/>
        <v>44193</v>
      </c>
      <c r="BR493" s="318" t="str">
        <f t="shared" si="159"/>
        <v>7h à 19h</v>
      </c>
      <c r="BS493" s="313">
        <f t="shared" si="166"/>
        <v>44224</v>
      </c>
      <c r="BT493" s="318" t="str">
        <f t="shared" si="160"/>
        <v>OFF</v>
      </c>
      <c r="BU493" s="314">
        <f t="shared" si="167"/>
        <v>44255</v>
      </c>
      <c r="BV493" s="318" t="str">
        <f t="shared" si="161"/>
        <v>OFF</v>
      </c>
      <c r="BW493" s="313">
        <f t="shared" si="168"/>
        <v>44283</v>
      </c>
      <c r="BX493" s="318" t="str">
        <f t="shared" si="162"/>
        <v>OFF</v>
      </c>
      <c r="BY493" s="313">
        <f t="shared" si="169"/>
        <v>44314</v>
      </c>
      <c r="BZ493" s="318" t="str">
        <f t="shared" si="163"/>
        <v>OFF</v>
      </c>
      <c r="CI493" s="176">
        <f t="shared" si="157"/>
        <v>44395</v>
      </c>
      <c r="CJ493" s="177">
        <f t="shared" si="170"/>
        <v>44395</v>
      </c>
      <c r="CK493" s="167" t="str">
        <f>IF($AV$21=$CE$25,$CF$25,IF($AV$21=$CE$26,$CF$26,IF($AV$21=$CE$27,$CF$27,IF($AV$21=$CE$28,$CF$28,""))))</f>
        <v>OFF</v>
      </c>
      <c r="CL493" s="167" t="str">
        <f>IF($AV$22=$CE$25,$CF$25,IF($AV$22=$CE$26,$CF$26,IF($AV$22=$CE$27,$CF$27,IF($AV$22=$CE$28,$CF$28,""))))</f>
        <v>OFF</v>
      </c>
      <c r="CM493" s="167" t="str">
        <f>IF($AV$24=$CE$25,$CF$25,IF($AV$24=$CE$26,$CF$26,IF($AV$24=$CE$27,$CF$27,IF($AV$24=$CE$28,$CF$28,""))))</f>
        <v>7h à 19h</v>
      </c>
      <c r="CN493" s="167" t="str">
        <f>IF($AV$25=$CE$25,$CF$25,IF($AV$25=$CE$26,$CF$26,IF($AV$25=$CE$27,$CF$27,IF($AV$25=$CE$28,$CF$28,""))))</f>
        <v>7h à 19h</v>
      </c>
      <c r="CO493" s="167" t="str">
        <f>IF($AV$27=$CE$25,$CF$25,IF($AV$27=$CE$26,$CF$26,IF($AV$27=$CE$27,$CF$27,IF($AV$27=$CE$28,$CF$28,""))))</f>
        <v>OFF</v>
      </c>
      <c r="CP493" s="167" t="str">
        <f>IF($AV$28=$CE$25,$CF$25,IF($AV$28=$CE$26,$CF$26,IF($AV$28=$CE$27,$CF$27,IF($AV$28=$CE$28,$CF$28,""))))</f>
        <v>OFF</v>
      </c>
      <c r="CQ493" s="167" t="str">
        <f>IF($AV$30=$CE$25,$CF$25,IF($AV$30=$CE$26,$CF$26,IF($AV$30=$CE$27,$CF$27,IF($AV$30=$CE$28,$CF$28,""))))</f>
        <v>19h à 7h</v>
      </c>
      <c r="CR493" s="167" t="str">
        <f>IF($AV$31=$CE$25,$CF$25,IF($AV$31=$CE$26,$CF$26,IF($AV$31=$CE$27,$CF$27,IF($AV$31=$CE$28,$CF$28,""))))</f>
        <v>19h à 7h</v>
      </c>
    </row>
    <row r="494" spans="67:96" ht="13.5" x14ac:dyDescent="0.15">
      <c r="BO494" s="315">
        <f>IF(MONTH(BO493)=MONTH(BO493+1),BO493+1,"")</f>
        <v>44164</v>
      </c>
      <c r="BP494" s="318" t="str">
        <f t="shared" si="158"/>
        <v>7h à 19h</v>
      </c>
      <c r="BQ494" s="316">
        <f>IF(MONTH(BQ493)=MONTH(BQ493+1),BQ493+1,"")</f>
        <v>44194</v>
      </c>
      <c r="BR494" s="318" t="str">
        <f t="shared" si="159"/>
        <v>7h à 15h</v>
      </c>
      <c r="BS494" s="316">
        <f>IF(MONTH(BS493)=MONTH(BS493+1),BS493+1,"")</f>
        <v>44225</v>
      </c>
      <c r="BT494" s="318" t="str">
        <f t="shared" si="160"/>
        <v>OFF</v>
      </c>
      <c r="BU494" s="316" t="str">
        <f>IF(MONTH(BU493)=MONTH(BU493+1),BU493+1,"")</f>
        <v/>
      </c>
      <c r="BV494" s="318" t="str">
        <f t="shared" si="161"/>
        <v/>
      </c>
      <c r="BW494" s="316">
        <f>IF(MONTH(BW493)=MONTH(BW493+1),BW493+1,"")</f>
        <v>44284</v>
      </c>
      <c r="BX494" s="318" t="str">
        <f t="shared" si="162"/>
        <v>OFF</v>
      </c>
      <c r="BY494" s="316">
        <f>IF(MONTH(BY493)=MONTH(BY493+1),BY493+1,"")</f>
        <v>44315</v>
      </c>
      <c r="BZ494" s="318" t="str">
        <f t="shared" si="163"/>
        <v>19h à 7h</v>
      </c>
      <c r="CI494" s="176">
        <f t="shared" si="157"/>
        <v>44396</v>
      </c>
      <c r="CJ494" s="177">
        <f t="shared" si="170"/>
        <v>44396</v>
      </c>
      <c r="CK494" s="167" t="str">
        <f>IF($AW$21=$CE$25,$CF$25,IF($AW$21=$CE$26,$CF$26,IF($AW$21=$CE$27,$CF$27,IF($AW$21=$CE$28,$CF$28,""))))</f>
        <v>OFF</v>
      </c>
      <c r="CL494" s="167" t="str">
        <f>IF($AW$22=$CE$25,$CF$25,IF($AW$22=$CE$26,$CF$26,IF($AW$22=$CE$27,$CF$27,IF($AW$22=$CE$28,$CF$28,""))))</f>
        <v>OFF</v>
      </c>
      <c r="CM494" s="167" t="str">
        <f>IF($AW$24=$CE$25,$CF$25,IF($AW$24=$CE$26,$CF$26,IF($AW$24=$CE$27,$CF$27,IF($AW$24=$CE$28,$CF$28,""))))</f>
        <v>7h à 19h</v>
      </c>
      <c r="CN494" s="167" t="str">
        <f>IF($AW$25=$CE$25,$CF$25,IF($AW$25=$CE$26,$CF$26,IF($AW$25=$CE$27,$CF$27,IF($AW$25=$CE$28,$CF$28,""))))</f>
        <v>7h à 19h</v>
      </c>
      <c r="CO494" s="167" t="str">
        <f>IF($AW$27=$CE$25,$CF$25,IF($AW$27=$CE$26,$CF$26,IF($AW$27=$CE$27,$CF$27,IF($AW$27=$CE$28,$CF$28,""))))</f>
        <v>OFF</v>
      </c>
      <c r="CP494" s="167" t="str">
        <f>IF($AW$28=$CE$25,$CF$25,IF($AW$28=$CE$26,$CF$26,IF($AW$28=$CE$27,$CF$27,IF($AW$28=$CE$28,$CF$28,""))))</f>
        <v>OFF</v>
      </c>
      <c r="CQ494" s="167" t="str">
        <f>IF($AW$30=$CE$25,$CF$25,IF($AW$30=$CE$26,$CF$26,IF($AW$30=$CE$27,$CF$27,IF($AW$30=$CE$28,$CF$28,""))))</f>
        <v>19h à 7h</v>
      </c>
      <c r="CR494" s="167" t="str">
        <f>IF($AW$31=$CE$25,$CF$25,IF($AW$31=$CE$26,$CF$26,IF($AW$31=$CE$27,$CF$27,IF($AW$31=$CE$28,$CF$28,""))))</f>
        <v>19h à 7h</v>
      </c>
    </row>
    <row r="495" spans="67:96" ht="13.5" x14ac:dyDescent="0.15">
      <c r="BO495" s="315">
        <f>IF(MONTH(BO493)=MONTH(BO493+2),BO493+2,"")</f>
        <v>44165</v>
      </c>
      <c r="BP495" s="318" t="str">
        <f t="shared" si="158"/>
        <v>7h à 19h</v>
      </c>
      <c r="BQ495" s="316">
        <f>IF(MONTH(BQ493)=MONTH(BQ493+2),BQ493+2,"")</f>
        <v>44195</v>
      </c>
      <c r="BR495" s="318" t="str">
        <f t="shared" si="159"/>
        <v>OFF</v>
      </c>
      <c r="BS495" s="316">
        <f>IF(MONTH(BS493)=MONTH(BS493+2),BS493+2,"")</f>
        <v>44226</v>
      </c>
      <c r="BT495" s="318" t="str">
        <f t="shared" si="160"/>
        <v>OFF</v>
      </c>
      <c r="BU495" s="316" t="str">
        <f>IF(MONTH(BU493)=MONTH(BU493+2),BU493+2,"")</f>
        <v/>
      </c>
      <c r="BV495" s="318" t="str">
        <f t="shared" si="161"/>
        <v/>
      </c>
      <c r="BW495" s="316">
        <f>IF(MONTH(BW493)=MONTH(BW493+2),BW493+2,"")</f>
        <v>44285</v>
      </c>
      <c r="BX495" s="318" t="str">
        <f t="shared" si="162"/>
        <v>OFF</v>
      </c>
      <c r="BY495" s="316">
        <f>IF(MONTH(BY493)=MONTH(BY493+2),BY493+2,"")</f>
        <v>44316</v>
      </c>
      <c r="BZ495" s="318" t="str">
        <f t="shared" si="163"/>
        <v>19h à 7h</v>
      </c>
      <c r="CI495" s="176">
        <f t="shared" si="157"/>
        <v>44397</v>
      </c>
      <c r="CJ495" s="177">
        <f t="shared" si="170"/>
        <v>44397</v>
      </c>
      <c r="CK495" s="167" t="str">
        <f>IF($AX$21=$CE$25,$CF$25,IF($AX$21=$CE$26,$CF$26,IF($AX$21=$CE$27,$CF$27,IF($AX$21=$CE$28,$CF$28,""))))</f>
        <v>OFF</v>
      </c>
      <c r="CL495" s="167" t="str">
        <f>IF($AX$22=$CE$25,$CF$25,IF($AX$22=$CE$26,$CF$26,IF($AX$22=$CE$27,$CF$27,IF($AX$22=$CE$28,$CF$28,""))))</f>
        <v>OFF</v>
      </c>
      <c r="CM495" s="167" t="str">
        <f>IF($AX$24=$CE$25,$CF$25,IF($AX$24=$CE$26,$CF$26,IF($AX$24=$CE$27,$CF$27,IF($AX$24=$CE$28,$CF$28,""))))</f>
        <v>7h à 15h</v>
      </c>
      <c r="CN495" s="167" t="str">
        <f>IF($AX$25=$CE$25,$CF$25,IF($AX$25=$CE$26,$CF$26,IF($AX$25=$CE$27,$CF$27,IF($AX$25=$CE$28,$CF$28,""))))</f>
        <v>7h à 19h</v>
      </c>
      <c r="CO495" s="167" t="str">
        <f>IF($AX$27=$CE$25,$CF$25,IF($AX$27=$CE$26,$CF$26,IF($AX$27=$CE$27,$CF$27,IF($AX$27=$CE$28,$CF$28,""))))</f>
        <v>OFF</v>
      </c>
      <c r="CP495" s="167" t="str">
        <f>IF($AX$28=$CE$25,$CF$25,IF($AX$28=$CE$26,$CF$26,IF($AX$28=$CE$27,$CF$27,IF($AX$28=$CE$28,$CF$28,""))))</f>
        <v>OFF</v>
      </c>
      <c r="CQ495" s="167" t="str">
        <f>IF($AX$30=$CE$25,$CF$25,IF($AX$30=$CE$26,$CF$26,IF($AX$30=$CE$27,$CF$27,IF($AX$30=$CE$28,$CF$28,""))))</f>
        <v>19h à 7h</v>
      </c>
      <c r="CR495" s="167" t="str">
        <f>IF($AX$31=$CE$25,$CF$25,IF($AX$31=$CE$26,$CF$26,IF($AX$31=$CE$27,$CF$27,IF($AX$31=$CE$28,$CF$28,""))))</f>
        <v>19h à 7h</v>
      </c>
    </row>
    <row r="496" spans="67:96" ht="13.5" x14ac:dyDescent="0.15">
      <c r="BO496" s="317" t="str">
        <f>IF(MONTH(BO493)=MONTH(BO493+3),BO493+3,"")</f>
        <v/>
      </c>
      <c r="BP496" s="318" t="str">
        <f t="shared" si="158"/>
        <v/>
      </c>
      <c r="BQ496" s="268">
        <f>IF(MONTH(BQ493)=MONTH(BQ493+3),BQ493+3,"")</f>
        <v>44196</v>
      </c>
      <c r="BR496" s="318" t="str">
        <f t="shared" si="159"/>
        <v>OFF</v>
      </c>
      <c r="BS496" s="268">
        <f>IF(MONTH(BS493)=MONTH(BS493+3),BS493+3,"")</f>
        <v>44227</v>
      </c>
      <c r="BT496" s="318" t="str">
        <f t="shared" si="160"/>
        <v>OFF</v>
      </c>
      <c r="BU496" s="268" t="str">
        <f>IF(MONTH(BU493)=MONTH(BU493+3),BU493+3,"")</f>
        <v/>
      </c>
      <c r="BV496" s="318" t="str">
        <f t="shared" si="161"/>
        <v/>
      </c>
      <c r="BW496" s="268">
        <f>IF(MONTH(BW493)=MONTH(BW493+3),BW493+3,"")</f>
        <v>44286</v>
      </c>
      <c r="BX496" s="318" t="str">
        <f t="shared" si="162"/>
        <v>OFF</v>
      </c>
      <c r="BY496" s="268" t="str">
        <f>IF(MONTH(BY493)=MONTH(BY493+3),BY493+3,"")</f>
        <v/>
      </c>
      <c r="BZ496" s="318" t="str">
        <f t="shared" si="163"/>
        <v/>
      </c>
      <c r="CI496" s="176">
        <f t="shared" si="157"/>
        <v>44398</v>
      </c>
      <c r="CJ496" s="177">
        <f t="shared" si="170"/>
        <v>44398</v>
      </c>
      <c r="CK496" s="167" t="str">
        <f>IF($AY$21=$CE$25,$CF$25,IF($AY$21=$CE$26,$CF$26,IF($AY$21=$CE$27,$CF$27,IF($AY$21=$CE$28,$CF$28,""))))</f>
        <v>OFF</v>
      </c>
      <c r="CL496" s="167" t="str">
        <f>IF($AY$22=$CE$25,$CF$25,IF($AY$22=$CE$26,$CF$26,IF($AY$22=$CE$27,$CF$27,IF($AY$22=$CE$28,$CF$28,""))))</f>
        <v>OFF</v>
      </c>
      <c r="CM496" s="167" t="str">
        <f>IF($AY$24=$CE$25,$CF$25,IF($AY$24=$CE$26,$CF$26,IF($AY$24=$CE$27,$CF$27,IF($AY$24=$CE$28,$CF$28,""))))</f>
        <v>OFF</v>
      </c>
      <c r="CN496" s="167" t="str">
        <f>IF($AY$25=$CE$25,$CF$25,IF($AY$25=$CE$26,$CF$26,IF($AY$25=$CE$27,$CF$27,IF($AY$25=$CE$28,$CF$28,""))))</f>
        <v>7h à 19h</v>
      </c>
      <c r="CO496" s="167" t="str">
        <f>IF($AY$27=$CE$25,$CF$25,IF($AY$27=$CE$26,$CF$26,IF($AY$27=$CE$27,$CF$27,IF($AY$27=$CE$28,$CF$28,""))))</f>
        <v>OFF</v>
      </c>
      <c r="CP496" s="167" t="str">
        <f>IF($AY$28=$CE$25,$CF$25,IF($AY$28=$CE$26,$CF$26,IF($AY$28=$CE$27,$CF$27,IF($AY$28=$CE$28,$CF$28,""))))</f>
        <v>OFF</v>
      </c>
      <c r="CQ496" s="167" t="str">
        <f>IF($AY$30=$CE$25,$CF$25,IF($AY$30=$CE$26,$CF$26,IF($AY$30=$CE$27,$CF$27,IF($AY$30=$CE$28,$CF$28,""))))</f>
        <v>19h à 7h</v>
      </c>
      <c r="CR496" s="167" t="str">
        <f>IF($AY$31=$CE$25,$CF$25,IF($AY$31=$CE$26,$CF$26,IF($AY$31=$CE$27,$CF$27,IF($AY$31=$CE$28,$CF$28,""))))</f>
        <v>19h à 7h</v>
      </c>
    </row>
    <row r="497" spans="67:96" ht="12.75" x14ac:dyDescent="0.15">
      <c r="BO497" s="169"/>
      <c r="BP497" s="169"/>
      <c r="BQ497" s="169"/>
      <c r="BR497" s="169"/>
      <c r="BS497" s="169"/>
      <c r="BT497" s="169"/>
      <c r="BU497" s="169"/>
      <c r="BV497" s="169"/>
      <c r="BW497" s="169"/>
      <c r="BX497" s="169"/>
      <c r="BY497" s="169"/>
      <c r="BZ497" s="169"/>
      <c r="CI497" s="176">
        <f t="shared" si="157"/>
        <v>44399</v>
      </c>
      <c r="CJ497" s="177">
        <f t="shared" si="170"/>
        <v>44399</v>
      </c>
      <c r="CK497" s="167" t="str">
        <f>IF($AZ$21=$CE$25,$CF$25,IF($AZ$21=$CE$26,$CF$26,IF($AZ$21=$CE$27,$CF$27,IF($AZ$21=$CE$28,$CF$28,""))))</f>
        <v>7h à 19h</v>
      </c>
      <c r="CL497" s="167" t="str">
        <f>IF($AZ$22=$CE$25,$CF$25,IF($AZ$22=$CE$26,$CF$26,IF($AZ$22=$CE$27,$CF$27,IF($AZ$22=$CE$28,$CF$28,""))))</f>
        <v>7h à 19h</v>
      </c>
      <c r="CM497" s="167" t="str">
        <f>IF($AZ$24=$CE$25,$CF$25,IF($AZ$24=$CE$26,$CF$26,IF($AZ$24=$CE$27,$CF$27,IF($AZ$24=$CE$28,$CF$28,""))))</f>
        <v>OFF</v>
      </c>
      <c r="CN497" s="167" t="str">
        <f>IF($AZ$25=$CE$25,$CF$25,IF($AZ$25=$CE$26,$CF$26,IF($AZ$25=$CE$27,$CF$27,IF($AZ$25=$CE$28,$CF$28,""))))</f>
        <v>OFF</v>
      </c>
      <c r="CO497" s="167" t="str">
        <f>IF($AZ$27=$CE$25,$CF$25,IF($AZ$27=$CE$26,$CF$26,IF($AZ$27=$CE$27,$CF$27,IF($AZ$27=$CE$28,$CF$28,""))))</f>
        <v>19h à 7h</v>
      </c>
      <c r="CP497" s="167" t="str">
        <f>IF($AZ$28=$CE$25,$CF$25,IF($AZ$28=$CE$26,$CF$26,IF($AZ$28=$CE$27,$CF$27,IF($AZ$28=$CE$28,$CF$28,""))))</f>
        <v>19h à 7h</v>
      </c>
      <c r="CQ497" s="167" t="str">
        <f>IF($AZ$30=$CE$25,$CF$25,IF($AZ$30=$CE$26,$CF$26,IF($AZ$30=$CE$27,$CF$27,IF($AZ$30=$CE$28,$CF$28,""))))</f>
        <v>OFF</v>
      </c>
      <c r="CR497" s="167" t="str">
        <f>IF($AZ$31=$CE$25,$CF$25,IF($AZ$31=$CE$26,$CF$26,IF($AZ$31=$CE$27,$CF$27,IF($AZ$31=$CE$28,$CF$28,""))))</f>
        <v>OFF</v>
      </c>
    </row>
    <row r="498" spans="67:96" ht="12.75" x14ac:dyDescent="0.15">
      <c r="BO498" s="169"/>
      <c r="BP498" s="169"/>
      <c r="BQ498" s="169"/>
      <c r="BR498" s="169"/>
      <c r="BS498" s="169"/>
      <c r="BT498" s="169"/>
      <c r="BU498" s="169"/>
      <c r="BV498" s="169"/>
      <c r="BW498" s="169"/>
      <c r="BX498" s="169"/>
      <c r="BY498" s="169"/>
      <c r="BZ498" s="169"/>
      <c r="CI498" s="176">
        <f t="shared" si="157"/>
        <v>44400</v>
      </c>
      <c r="CJ498" s="177">
        <f t="shared" si="170"/>
        <v>44400</v>
      </c>
      <c r="CK498" s="167" t="str">
        <f>IF($BA$21=$CE$25,$CF$25,IF($BA$21=$CE$26,$CF$26,IF($BA$21=$CE$27,$CF$27,IF($BA$21=$CE$28,$CF$28,""))))</f>
        <v>7h à 19h</v>
      </c>
      <c r="CL498" s="167" t="str">
        <f>IF($BA$22=$CE$25,$CF$25,IF($BA$22=$CE$26,$CF$26,IF($BA$22=$CE$27,$CF$27,IF($BA$22=$CE$28,$CF$28,""))))</f>
        <v>7h à 19h</v>
      </c>
      <c r="CM498" s="167" t="str">
        <f>IF($BA$24=$CE$25,$CF$25,IF($BA$24=$CE$26,$CF$26,IF($BA$24=$CE$27,$CF$27,IF($BA$24=$CE$28,$CF$28,""))))</f>
        <v>OFF</v>
      </c>
      <c r="CN498" s="167" t="str">
        <f>IF($BA$25=$CE$25,$CF$25,IF($BA$25=$CE$26,$CF$26,IF($BA$25=$CE$27,$CF$27,IF($BA$25=$CE$28,$CF$28,""))))</f>
        <v>OFF</v>
      </c>
      <c r="CO498" s="167" t="str">
        <f>IF($BA$27=$CE$25,$CF$25,IF($BA$27=$CE$26,$CF$26,IF($BA$27=$CE$27,$CF$27,IF($BA$27=$CE$28,$CF$28,""))))</f>
        <v>19h à 7h</v>
      </c>
      <c r="CP498" s="167" t="str">
        <f>IF($BA$28=$CE$25,$CF$25,IF($BA$28=$CE$26,$CF$26,IF($BA$28=$CE$27,$CF$27,IF($BA$28=$CE$28,$CF$28,""))))</f>
        <v>19h à 7h</v>
      </c>
      <c r="CQ498" s="167" t="str">
        <f>IF($BA$30=$CE$25,$CF$25,IF($BA$30=$CE$26,$CF$26,IF($BA$30=$CE$27,$CF$27,IF($BA$30=$CE$28,$CF$28,""))))</f>
        <v>OFF</v>
      </c>
      <c r="CR498" s="167" t="str">
        <f>IF($BA$31=$CE$25,$CF$25,IF($BA$31=$CE$26,$CF$26,IF($BA$31=$CE$27,$CF$27,IF($BA$31=$CE$28,$CF$28,""))))</f>
        <v>OFF</v>
      </c>
    </row>
    <row r="499" spans="67:96" ht="12.75" x14ac:dyDescent="0.15">
      <c r="BO499" s="169"/>
      <c r="BP499" s="169"/>
      <c r="BQ499" s="169"/>
      <c r="BR499" s="169"/>
      <c r="BS499" s="169"/>
      <c r="BT499" s="169"/>
      <c r="BU499" s="169"/>
      <c r="BV499" s="169"/>
      <c r="BW499" s="169"/>
      <c r="BX499" s="169"/>
      <c r="BY499" s="169"/>
      <c r="BZ499" s="169"/>
      <c r="CI499" s="176">
        <f t="shared" si="157"/>
        <v>44401</v>
      </c>
      <c r="CJ499" s="177">
        <f t="shared" si="170"/>
        <v>44401</v>
      </c>
      <c r="CK499" s="167" t="str">
        <f>IF($BB$21=$CE$25,$CF$25,IF($BB$21=$CE$26,$CF$26,IF($BB$21=$CE$27,$CF$27,IF($BB$21=$CE$28,$CF$28,""))))</f>
        <v>7h à 19h</v>
      </c>
      <c r="CL499" s="167" t="str">
        <f>IF($BB$22=$CE$25,$CF$25,IF($BB$22=$CE$26,$CF$26,IF($BB$22=$CE$27,$CF$27,IF($BB$22=$CE$28,$CF$28,""))))</f>
        <v>7h à 19h</v>
      </c>
      <c r="CM499" s="167" t="str">
        <f>IF($BB$24=$CE$25,$CF$25,IF($BB$24=$CE$26,$CF$26,IF($BB$24=$CE$27,$CF$27,IF($BB$24=$CE$28,$CF$28,""))))</f>
        <v>OFF</v>
      </c>
      <c r="CN499" s="167" t="str">
        <f>IF($BB$25=$CE$25,$CF$25,IF($BB$25=$CE$26,$CF$26,IF($BB$25=$CE$27,$CF$27,IF($BB$25=$CE$28,$CF$28,""))))</f>
        <v>OFF</v>
      </c>
      <c r="CO499" s="167" t="str">
        <f>IF($BB$27=$CE$25,$CF$25,IF($BB$27=$CE$26,$CF$26,IF($BB$27=$CE$27,$CF$27,IF($BB$27=$CE$28,$CF$28,""))))</f>
        <v>19h à 7h</v>
      </c>
      <c r="CP499" s="167" t="str">
        <f>IF($BB$28=$CE$25,$CF$25,IF($BB$28=$CE$26,$CF$26,IF($BB$28=$CE$27,$CF$27,IF($BB$28=$CE$28,$CF$28,""))))</f>
        <v>19h à 7h</v>
      </c>
      <c r="CQ499" s="167" t="str">
        <f>IF($BB$30=$CE$25,$CF$25,IF($BB$30=$CE$26,$CF$26,IF($BB$30=$CE$27,$CF$27,IF($BB$30=$CE$28,$CF$28,""))))</f>
        <v>OFF</v>
      </c>
      <c r="CR499" s="167" t="str">
        <f>IF($BB$31=$CE$25,$CF$25,IF($BB$31=$CE$26,$CF$26,IF($BB$31=$CE$27,$CF$27,IF($BB$31=$CE$28,$CF$28,""))))</f>
        <v>OFF</v>
      </c>
    </row>
    <row r="500" spans="67:96" ht="12.75" x14ac:dyDescent="0.15">
      <c r="BO500" s="169"/>
      <c r="BP500" s="169"/>
      <c r="BQ500" s="169"/>
      <c r="BR500" s="169"/>
      <c r="BS500" s="169"/>
      <c r="BT500" s="169"/>
      <c r="BU500" s="169"/>
      <c r="BV500" s="169"/>
      <c r="BW500" s="169"/>
      <c r="BX500" s="169"/>
      <c r="BY500" s="169"/>
      <c r="BZ500" s="169"/>
      <c r="CI500" s="176">
        <f t="shared" si="157"/>
        <v>44402</v>
      </c>
      <c r="CJ500" s="177">
        <f t="shared" si="170"/>
        <v>44402</v>
      </c>
      <c r="CK500" s="167" t="str">
        <f>IF($BC$21=$CE$25,$CF$25,IF($BC$21=$CE$26,$CF$26,IF($BC$21=$CE$27,$CF$27,IF($BC$21=$CE$28,$CF$28,""))))</f>
        <v>7h à 19h</v>
      </c>
      <c r="CL500" s="167" t="str">
        <f>IF($BC$22=$CE$25,$CF$25,IF($BC$22=$CE$26,$CF$26,IF($BC$22=$CE$27,$CF$27,IF($BC$22=$CE$28,$CF$28,""))))</f>
        <v>7h à 19h</v>
      </c>
      <c r="CM500" s="167" t="str">
        <f>IF($BC$24=$CE$25,$CF$25,IF($BC$24=$CE$26,$CF$26,IF($BC$24=$CE$27,$CF$27,IF($BC$24=$CE$28,$CF$28,""))))</f>
        <v>OFF</v>
      </c>
      <c r="CN500" s="167" t="str">
        <f>IF($BC$25=$CE$25,$CF$25,IF($BC$25=$CE$26,$CF$26,IF($BC$25=$CE$27,$CF$27,IF($BC$25=$CE$28,$CF$28,""))))</f>
        <v>OFF</v>
      </c>
      <c r="CO500" s="167" t="str">
        <f>IF($BC$27=$CE$25,$CF$25,IF($BC$27=$CE$26,$CF$26,IF($BC$27=$CE$27,$CF$27,IF($BC$27=$CE$28,$CF$28,""))))</f>
        <v>19h à 7h</v>
      </c>
      <c r="CP500" s="167" t="str">
        <f>IF($BC$28=$CE$25,$CF$25,IF($BC$28=$CE$26,$CF$26,IF($BC$28=$CE$27,$CF$27,IF($BC$28=$CE$28,$CF$28,""))))</f>
        <v>19h à 7h</v>
      </c>
      <c r="CQ500" s="167" t="str">
        <f>IF($BC$30=$CE$25,$CF$25,IF($BC$30=$CE$26,$CF$26,IF($BC$30=$CE$27,$CF$27,IF($BC$30=$CE$28,$CF$28,""))))</f>
        <v>OFF</v>
      </c>
      <c r="CR500" s="167" t="str">
        <f>IF($BC$31=$CE$25,$CF$25,IF($BC$31=$CE$26,$CF$26,IF($BC$31=$CE$27,$CF$27,IF($BC$31=$CE$28,$CF$28,""))))</f>
        <v>OFF</v>
      </c>
    </row>
    <row r="501" spans="67:96" ht="12.75" x14ac:dyDescent="0.15">
      <c r="BO501" s="169"/>
      <c r="BP501" s="169"/>
      <c r="BQ501" s="169"/>
      <c r="BR501" s="169"/>
      <c r="BS501" s="169"/>
      <c r="BT501" s="169"/>
      <c r="BU501" s="169"/>
      <c r="BV501" s="169"/>
      <c r="BW501" s="169"/>
      <c r="BX501" s="169"/>
      <c r="BY501" s="169"/>
      <c r="BZ501" s="169"/>
      <c r="CI501" s="176">
        <f t="shared" si="157"/>
        <v>44403</v>
      </c>
      <c r="CJ501" s="177">
        <f t="shared" si="170"/>
        <v>44403</v>
      </c>
      <c r="CK501" s="167" t="str">
        <f>IF($BD$21=$CE$25,$CF$25,IF($BD$21=$CE$26,$CF$26,IF($BD$21=$CE$27,$CF$27,IF($BD$21=$CE$28,$CF$28,""))))</f>
        <v>7h à 19h</v>
      </c>
      <c r="CL501" s="167" t="str">
        <f>IF($BD$22=$CE$25,$CF$25,IF($BD$22=$CE$26,$CF$26,IF($BD$22=$CE$27,$CF$27,IF($BD$22=$CE$28,$CF$28,""))))</f>
        <v>7h à 19h</v>
      </c>
      <c r="CM501" s="167" t="str">
        <f>IF($BD$24=$CE$25,$CF$25,IF($BD$24=$CE$26,$CF$26,IF($BD$24=$CE$27,$CF$27,IF($BD$24=$CE$28,$CF$28,""))))</f>
        <v>OFF</v>
      </c>
      <c r="CN501" s="167" t="str">
        <f>IF($BD$25=$CE$25,$CF$25,IF($BD$25=$CE$26,$CF$26,IF($BD$25=$CE$27,$CF$27,IF($BD$25=$CE$28,$CF$28,""))))</f>
        <v>OFF</v>
      </c>
      <c r="CO501" s="167" t="str">
        <f>IF($BD$27=$CE$25,$CF$25,IF($BD$27=$CE$26,$CF$26,IF($BD$27=$CE$27,$CF$27,IF($BD$27=$CE$28,$CF$28,""))))</f>
        <v>19h à 7h</v>
      </c>
      <c r="CP501" s="167" t="str">
        <f>IF($BD$28=$CE$25,$CF$25,IF($BD$28=$CE$26,$CF$26,IF($BD$28=$CE$27,$CF$27,IF($BD$28=$CE$28,$CF$28,""))))</f>
        <v>19h à 7h</v>
      </c>
      <c r="CQ501" s="167" t="str">
        <f>IF($BD$30=$CE$25,$CF$25,IF($BD$30=$CE$26,$CF$26,IF($BD$30=$CE$27,$CF$27,IF($BD$30=$CE$28,$CF$28,""))))</f>
        <v>OFF</v>
      </c>
      <c r="CR501" s="167" t="str">
        <f>IF($BD$31=$CE$25,$CF$25,IF($BD$31=$CE$26,$CF$26,IF($BD$31=$CE$27,$CF$27,IF($BD$31=$CE$28,$CF$28,""))))</f>
        <v>OFF</v>
      </c>
    </row>
    <row r="502" spans="67:96" ht="12.75" x14ac:dyDescent="0.15">
      <c r="BO502" s="169"/>
      <c r="BP502" s="169"/>
      <c r="BQ502" s="169"/>
      <c r="BR502" s="169"/>
      <c r="BS502" s="169"/>
      <c r="BT502" s="169"/>
      <c r="BU502" s="169"/>
      <c r="BV502" s="169"/>
      <c r="BW502" s="169"/>
      <c r="BX502" s="169"/>
      <c r="BY502" s="169"/>
      <c r="BZ502" s="169"/>
      <c r="CI502" s="176">
        <f t="shared" si="157"/>
        <v>44404</v>
      </c>
      <c r="CJ502" s="177">
        <f t="shared" si="170"/>
        <v>44404</v>
      </c>
      <c r="CK502" s="167" t="str">
        <f>IF($BE$21=$CE$25,$CF$25,IF($BE$21=$CE$26,$CF$26,IF($BE$21=$CE$27,$CF$27,IF($BE$21=$CE$28,$CF$28,""))))</f>
        <v>7h à 15h</v>
      </c>
      <c r="CL502" s="167" t="str">
        <f>IF($BE$22=$CE$25,$CF$25,IF($BE$22=$CE$26,$CF$26,IF($BE$22=$CE$27,$CF$27,IF($BE$22=$CE$28,$CF$28,""))))</f>
        <v>7h à 19h</v>
      </c>
      <c r="CM502" s="167" t="str">
        <f>IF($BE$24=$CE$25,$CF$25,IF($BE$24=$CE$26,$CF$26,IF($BE$24=$CE$27,$CF$27,IF($BE$24=$CE$28,$CF$28,""))))</f>
        <v>OFF</v>
      </c>
      <c r="CN502" s="167" t="str">
        <f>IF($BE$25=$CE$25,$CF$25,IF($BE$25=$CE$26,$CF$26,IF($BE$25=$CE$27,$CF$27,IF($BE$25=$CE$28,$CF$28,""))))</f>
        <v>OFF</v>
      </c>
      <c r="CO502" s="167" t="str">
        <f>IF($BE$27=$CE$25,$CF$25,IF($BE$27=$CE$26,$CF$26,IF($BE$27=$CE$27,$CF$27,IF($BE$27=$CE$28,$CF$28,""))))</f>
        <v>19h à 7h</v>
      </c>
      <c r="CP502" s="167" t="str">
        <f>IF($BE$28=$CE$25,$CF$25,IF($BE$28=$CE$26,$CF$26,IF($BE$28=$CE$27,$CF$27,IF($BE$28=$CE$28,$CF$28,""))))</f>
        <v>19h à 7h</v>
      </c>
      <c r="CQ502" s="167" t="str">
        <f>IF($BE$30=$CE$25,$CF$25,IF($BE$30=$CE$26,$CF$26,IF($BE$30=$CE$27,$CF$27,IF($BE$30=$CE$28,$CF$28,""))))</f>
        <v>OFF</v>
      </c>
      <c r="CR502" s="167" t="str">
        <f>IF($BE$31=$CE$25,$CF$25,IF($BE$31=$CE$26,$CF$26,IF($BE$31=$CE$27,$CF$27,IF($BE$31=$CE$28,$CF$28,""))))</f>
        <v>OFF</v>
      </c>
    </row>
    <row r="503" spans="67:96" x14ac:dyDescent="0.2">
      <c r="CI503" s="176">
        <f t="shared" si="157"/>
        <v>44405</v>
      </c>
      <c r="CJ503" s="177">
        <f t="shared" si="170"/>
        <v>44405</v>
      </c>
      <c r="CK503" s="167" t="str">
        <f>IF($BF$21=$CE$25,$CF$25,IF($BF$21=$CE$26,$CF$26,IF($BF$21=$CE$27,$CF$27,IF($BF$21=$CE$28,$CF$28,""))))</f>
        <v>OFF</v>
      </c>
      <c r="CL503" s="167" t="str">
        <f>IF($BF$22=$CE$25,$CF$25,IF($BF$22=$CE$26,$CF$26,IF($BF$22=$CE$27,$CF$27,IF($BF$22=$CE$28,$CF$28,""))))</f>
        <v>7h à 19h</v>
      </c>
      <c r="CM503" s="167" t="str">
        <f>IF($BF$24=$CE$25,$CF$25,IF($BF$24=$CE$26,$CF$26,IF($BF$24=$CE$27,$CF$27,IF($BF$24=$CE$28,$CF$28,""))))</f>
        <v>OFF</v>
      </c>
      <c r="CN503" s="167" t="str">
        <f>IF($BF$25=$CE$25,$CF$25,IF($BF$25=$CE$26,$CF$26,IF($BF$25=$CE$27,$CF$27,IF($BF$25=$CE$28,$CF$28,""))))</f>
        <v>OFF</v>
      </c>
      <c r="CO503" s="167" t="str">
        <f>IF($BF$27=$CE$25,$CF$25,IF($BF$27=$CE$26,$CF$26,IF($BF$27=$CE$27,$CF$27,IF($BF$27=$CE$28,$CF$28,""))))</f>
        <v>19h à 7h</v>
      </c>
      <c r="CP503" s="167" t="str">
        <f>IF($BF$28=$CE$25,$CF$25,IF($BF$28=$CE$26,$CF$26,IF($BF$28=$CE$27,$CF$27,IF($BF$28=$CE$28,$CF$28,""))))</f>
        <v>19h à 7h</v>
      </c>
      <c r="CQ503" s="167" t="str">
        <f>IF($BF$30=$CE$25,$CF$25,IF($BF$30=$CE$26,$CF$26,IF($BF$30=$CE$27,$CF$27,IF($BF$30=$CE$28,$CF$28,""))))</f>
        <v>OFF</v>
      </c>
      <c r="CR503" s="167" t="str">
        <f>IF($BF$31=$CE$25,$CF$25,IF($BF$31=$CE$26,$CF$26,IF($BF$31=$CE$27,$CF$27,IF($BF$31=$CE$28,$CF$28,""))))</f>
        <v>OFF</v>
      </c>
    </row>
    <row r="504" spans="67:96" x14ac:dyDescent="0.2">
      <c r="CI504" s="176">
        <f t="shared" si="157"/>
        <v>44406</v>
      </c>
      <c r="CJ504" s="177">
        <f t="shared" si="170"/>
        <v>44406</v>
      </c>
      <c r="CK504" s="167" t="str">
        <f>IF($BG$21=$CE$25,$CF$25,IF($BG$21=$CE$26,$CF$26,IF($BG$21=$CE$27,$CF$27,IF($BG$21=$CE$28,$CF$28,""))))</f>
        <v>OFF</v>
      </c>
      <c r="CL504" s="167" t="str">
        <f>IF($BG$22=$CE$25,$CF$25,IF($BG$22=$CE$26,$CF$26,IF($BG$22=$CE$27,$CF$27,IF($BG$22=$CE$28,$CF$28,""))))</f>
        <v>OFF</v>
      </c>
      <c r="CM504" s="167" t="str">
        <f>IF($BG$24=$CE$25,$CF$25,IF($BG$24=$CE$26,$CF$26,IF($BG$24=$CE$27,$CF$27,IF($BG$24=$CE$28,$CF$28,""))))</f>
        <v>19h à 7h</v>
      </c>
      <c r="CN504" s="167" t="str">
        <f>IF($BG$25=$CE$25,$CF$25,IF($BG$25=$CE$26,$CF$26,IF($BG$25=$CE$27,$CF$27,IF($BG$25=$CE$28,$CF$28,""))))</f>
        <v>19h à 7h</v>
      </c>
      <c r="CO504" s="167" t="str">
        <f>IF($BG$27=$CE$25,$CF$25,IF($BG$27=$CE$26,$CF$26,IF($BG$27=$CE$27,$CF$27,IF($BG$27=$CE$28,$CF$28,""))))</f>
        <v>OFF</v>
      </c>
      <c r="CP504" s="167" t="str">
        <f>IF($BG$28=$CE$25,$CF$25,IF($BG$28=$CE$26,$CF$26,IF($BG$28=$CE$27,$CF$27,IF($BG$28=$CE$28,$CF$28,""))))</f>
        <v>OFF</v>
      </c>
      <c r="CQ504" s="167" t="str">
        <f>IF($BG$30=$CE$25,$CF$25,IF($BG$30=$CE$26,$CF$26,IF($BG$30=$CE$27,$CF$27,IF($BG$30=$CE$28,$CF$28,""))))</f>
        <v>7h à 19h</v>
      </c>
      <c r="CR504" s="167" t="str">
        <f>IF($BG$31=$CE$25,$CF$25,IF($BG$31=$CE$26,$CF$26,IF($BG$31=$CE$27,$CF$27,IF($BG$31=$CE$28,$CF$28,""))))</f>
        <v>7h à 19h</v>
      </c>
    </row>
    <row r="505" spans="67:96" x14ac:dyDescent="0.2">
      <c r="CI505" s="176">
        <f t="shared" si="157"/>
        <v>44407</v>
      </c>
      <c r="CJ505" s="177">
        <f t="shared" si="170"/>
        <v>44407</v>
      </c>
      <c r="CK505" s="167" t="str">
        <f>IF($BH$21=$CE$25,$CF$25,IF($BH$21=$CE$26,$CF$26,IF($BH$21=$CE$27,$CF$27,IF($BH$21=$CE$28,$CF$28,""))))</f>
        <v>OFF</v>
      </c>
      <c r="CL505" s="167" t="str">
        <f>IF($BH$22=$CE$25,$CF$25,IF($BH$22=$CE$26,$CF$26,IF($BH$22=$CE$27,$CF$27,IF($BH$22=$CE$28,$CF$28,""))))</f>
        <v>OFF</v>
      </c>
      <c r="CM505" s="167" t="str">
        <f>IF($BH$24=$CE$25,$CF$25,IF($BH$24=$CE$26,$CF$26,IF($BH$24=$CE$27,$CF$27,IF($BH$24=$CE$28,$CF$28,""))))</f>
        <v>19h à 7h</v>
      </c>
      <c r="CN505" s="167" t="str">
        <f>IF($BH$25=$CE$25,$CF$25,IF($BH$25=$CE$26,$CF$26,IF($BH$25=$CE$27,$CF$27,IF($BH$25=$CE$28,$CF$28,""))))</f>
        <v>19h à 7h</v>
      </c>
      <c r="CO505" s="167" t="str">
        <f>IF($BH$27=$CE$25,$CF$25,IF($BH$27=$CE$26,$CF$26,IF($BH$27=$CE$27,$CF$27,IF($BH$27=$CE$28,$CF$28,""))))</f>
        <v>OFF</v>
      </c>
      <c r="CP505" s="167" t="str">
        <f>IF($BH$28=$CE$25,$CF$25,IF($BH$28=$CE$26,$CF$26,IF($BH$28=$CE$27,$CF$27,IF($BH$28=$CE$28,$CF$28,""))))</f>
        <v>OFF</v>
      </c>
      <c r="CQ505" s="167" t="str">
        <f>IF($BH$30=$CE$25,$CF$25,IF($BH$30=$CE$26,$CF$26,IF($BH$30=$CE$27,$CF$27,IF($BH$30=$CE$28,$CF$28,""))))</f>
        <v>7h à 19h</v>
      </c>
      <c r="CR505" s="167" t="str">
        <f>IF($BH$31=$CE$25,$CF$25,IF($BH$31=$CE$26,$CF$26,IF($BH$31=$CE$27,$CF$27,IF($BH$31=$CE$28,$CF$28,""))))</f>
        <v>7h à 19h</v>
      </c>
    </row>
    <row r="506" spans="67:96" x14ac:dyDescent="0.2">
      <c r="BP506" s="281">
        <v>9</v>
      </c>
      <c r="CI506" s="176">
        <f t="shared" si="157"/>
        <v>44408</v>
      </c>
      <c r="CJ506" s="177">
        <f t="shared" si="170"/>
        <v>44408</v>
      </c>
      <c r="CK506" s="167" t="str">
        <f>IF($BI$21=$CE$25,$CF$25,IF($BI$21=$CE$26,$CF$26,IF($BI$21=$CE$27,$CF$27,IF($BI$21=$CE$28,$CF$28,""))))</f>
        <v>OFF</v>
      </c>
      <c r="CL506" s="167" t="str">
        <f>IF($BI$22=$CE$25,$CF$25,IF($BI$22=$CE$26,$CF$26,IF($BI$22=$CE$27,$CF$27,IF($BI$22=$CE$28,$CF$28,""))))</f>
        <v>OFF</v>
      </c>
      <c r="CM506" s="167" t="str">
        <f>IF($BI$24=$CE$25,$CF$25,IF($BI$24=$CE$26,$CF$26,IF($BI$24=$CE$27,$CF$27,IF($BI$24=$CE$28,$CF$28,""))))</f>
        <v>19h à 7h</v>
      </c>
      <c r="CN506" s="167" t="str">
        <f>IF($BI$25=$CE$25,$CF$25,IF($BI$25=$CE$26,$CF$26,IF($BI$25=$CE$27,$CF$27,IF($BI$25=$CE$28,$CF$28,""))))</f>
        <v>19h à 7h</v>
      </c>
      <c r="CO506" s="167" t="str">
        <f>IF($BI$27=$CE$25,$CF$25,IF($BI$27=$CE$26,$CF$26,IF($BI$27=$CE$27,$CF$27,IF($BI$27=$CE$28,$CF$28,""))))</f>
        <v>OFF</v>
      </c>
      <c r="CP506" s="167" t="str">
        <f>IF($BI$28=$CE$25,$CF$25,IF($BI$28=$CE$26,$CF$26,IF($BI$28=$CE$27,$CF$27,IF($BI$28=$CE$28,$CF$28,""))))</f>
        <v>OFF</v>
      </c>
      <c r="CQ506" s="167" t="str">
        <f>IF($BI$30=$CE$25,$CF$25,IF($BI$30=$CE$26,$CF$26,IF($BI$30=$CE$27,$CF$27,IF($BI$30=$CE$28,$CF$28,""))))</f>
        <v>7h à 19h</v>
      </c>
      <c r="CR506" s="167" t="str">
        <f>IF($BI$31=$CE$25,$CF$25,IF($BI$31=$CE$26,$CF$26,IF($BI$31=$CE$27,$CF$27,IF($BI$31=$CE$28,$CF$28,""))))</f>
        <v>7h à 19h</v>
      </c>
    </row>
    <row r="507" spans="67:96" ht="15.75" x14ac:dyDescent="0.15">
      <c r="BO507" s="591">
        <f>$BO$4</f>
        <v>43952</v>
      </c>
      <c r="BP507" s="592"/>
      <c r="BQ507" s="593">
        <f>$BQ$4</f>
        <v>43983</v>
      </c>
      <c r="BR507" s="592"/>
      <c r="BS507" s="593">
        <f>$BS$4</f>
        <v>44013</v>
      </c>
      <c r="BT507" s="592"/>
      <c r="BU507" s="593">
        <f>$BU$4</f>
        <v>44044</v>
      </c>
      <c r="BV507" s="592"/>
      <c r="BW507" s="593">
        <f>$BW$4</f>
        <v>44075</v>
      </c>
      <c r="BX507" s="592"/>
      <c r="BY507" s="593">
        <f>$BY$4</f>
        <v>44105</v>
      </c>
      <c r="BZ507" s="591"/>
    </row>
    <row r="508" spans="67:96" ht="13.5" x14ac:dyDescent="0.15">
      <c r="BO508" s="312">
        <f>DATE($BL$2,$BL$4,1)</f>
        <v>43952</v>
      </c>
      <c r="BP508" s="318" t="str">
        <f t="shared" ref="BP508:BP538" si="171">IFERROR(VLOOKUP($BO508,$CI$3:$CR$477,$BP$506,0),"")</f>
        <v>OFF</v>
      </c>
      <c r="BQ508" s="313">
        <f>IF(BO536="",BO535+1,IF(BO537="",BO536+1,IF(BO538="",BO537+1,BO538+1)))</f>
        <v>43983</v>
      </c>
      <c r="BR508" s="318" t="str">
        <f t="shared" ref="BR508:BR538" si="172">IFERROR(VLOOKUP($BQ508,$CI$3:$CR$477,$BP$506,0),"")</f>
        <v>OFF</v>
      </c>
      <c r="BS508" s="313">
        <f>IF(BQ536="",BQ535+1,IF(BQ537="",BQ536+1,IF(BQ538="",BQ537+1,BQ538+1)))</f>
        <v>44013</v>
      </c>
      <c r="BT508" s="318" t="str">
        <f t="shared" ref="BT508:BT538" si="173">IFERROR(VLOOKUP($BS508,$CI$3:$CR$477,$BP$506,0),"")</f>
        <v>OFF</v>
      </c>
      <c r="BU508" s="314">
        <f>IF(BS536="",BS535+1,IF(BS537="",BS536+1,IF(BS538="",BS537+1,BS538+1)))</f>
        <v>44044</v>
      </c>
      <c r="BV508" s="318" t="str">
        <f t="shared" ref="BV508:BV538" si="174">IFERROR(VLOOKUP($BU508,$CI$3:$CR$477,$BP$506,0),"")</f>
        <v>7h à 19h</v>
      </c>
      <c r="BW508" s="313">
        <f>IF(BU536="",BU535+1,IF(BU537="",BU536+1,IF(BU538="",BU537+1,BU538+1)))</f>
        <v>44075</v>
      </c>
      <c r="BX508" s="318" t="str">
        <f t="shared" ref="BX508:BX538" si="175">IFERROR(VLOOKUP($BW508,$CI$3:$CR$477,$BP$506,0),"")</f>
        <v>7h à 19h</v>
      </c>
      <c r="BY508" s="313">
        <f>IF(BW536="",BW535+1,IF(BW537="",BW536+1,IF(BW538="",BW537+1,BW538+1)))</f>
        <v>44105</v>
      </c>
      <c r="BZ508" s="318" t="str">
        <f t="shared" ref="BZ508:BZ538" si="176">IFERROR(VLOOKUP($BY508,$CI$3:$CR$477,$BP$506,0),"")</f>
        <v>OFF</v>
      </c>
    </row>
    <row r="509" spans="67:96" ht="13.5" x14ac:dyDescent="0.15">
      <c r="BO509" s="312">
        <f>$BO$4+1</f>
        <v>43953</v>
      </c>
      <c r="BP509" s="318" t="str">
        <f t="shared" si="171"/>
        <v>OFF</v>
      </c>
      <c r="BQ509" s="313">
        <f>BQ508+1</f>
        <v>43984</v>
      </c>
      <c r="BR509" s="318" t="str">
        <f t="shared" si="172"/>
        <v>OFF</v>
      </c>
      <c r="BS509" s="313">
        <f>BS508+1</f>
        <v>44014</v>
      </c>
      <c r="BT509" s="318" t="str">
        <f t="shared" si="173"/>
        <v>7h à 19h</v>
      </c>
      <c r="BU509" s="314">
        <f>BU508+1</f>
        <v>44045</v>
      </c>
      <c r="BV509" s="318" t="str">
        <f t="shared" si="174"/>
        <v>7h à 19h</v>
      </c>
      <c r="BW509" s="313">
        <f>BW508+1</f>
        <v>44076</v>
      </c>
      <c r="BX509" s="318" t="str">
        <f t="shared" si="175"/>
        <v>7h à 19h</v>
      </c>
      <c r="BY509" s="313">
        <f>BY508+1</f>
        <v>44106</v>
      </c>
      <c r="BZ509" s="318" t="str">
        <f t="shared" si="176"/>
        <v>OFF</v>
      </c>
    </row>
    <row r="510" spans="67:96" ht="13.5" x14ac:dyDescent="0.15">
      <c r="BO510" s="312">
        <f>$BO$5+1</f>
        <v>43954</v>
      </c>
      <c r="BP510" s="318" t="str">
        <f t="shared" si="171"/>
        <v>OFF</v>
      </c>
      <c r="BQ510" s="313">
        <f t="shared" ref="BQ510:BQ535" si="177">BQ509+1</f>
        <v>43985</v>
      </c>
      <c r="BR510" s="318" t="str">
        <f t="shared" si="172"/>
        <v>OFF</v>
      </c>
      <c r="BS510" s="313">
        <f t="shared" ref="BS510:BS535" si="178">BS509+1</f>
        <v>44015</v>
      </c>
      <c r="BT510" s="318" t="str">
        <f t="shared" si="173"/>
        <v>7h à 19h</v>
      </c>
      <c r="BU510" s="314">
        <f t="shared" ref="BU510:BU535" si="179">BU509+1</f>
        <v>44046</v>
      </c>
      <c r="BV510" s="318" t="str">
        <f t="shared" si="174"/>
        <v>7h à 19h</v>
      </c>
      <c r="BW510" s="313">
        <f t="shared" ref="BW510:BW535" si="180">BW509+1</f>
        <v>44077</v>
      </c>
      <c r="BX510" s="318" t="str">
        <f t="shared" si="175"/>
        <v>OFF</v>
      </c>
      <c r="BY510" s="313">
        <f t="shared" ref="BY510:BY535" si="181">BY509+1</f>
        <v>44107</v>
      </c>
      <c r="BZ510" s="318" t="str">
        <f t="shared" si="176"/>
        <v>OFF</v>
      </c>
    </row>
    <row r="511" spans="67:96" ht="13.5" x14ac:dyDescent="0.15">
      <c r="BO511" s="312">
        <f>$BO$6+1</f>
        <v>43955</v>
      </c>
      <c r="BP511" s="318" t="str">
        <f t="shared" si="171"/>
        <v>OFF</v>
      </c>
      <c r="BQ511" s="313">
        <f t="shared" si="177"/>
        <v>43986</v>
      </c>
      <c r="BR511" s="318" t="str">
        <f t="shared" si="172"/>
        <v>7h à 19h</v>
      </c>
      <c r="BS511" s="313">
        <f t="shared" si="178"/>
        <v>44016</v>
      </c>
      <c r="BT511" s="318" t="str">
        <f t="shared" si="173"/>
        <v>7h à 19h</v>
      </c>
      <c r="BU511" s="314">
        <f t="shared" si="179"/>
        <v>44047</v>
      </c>
      <c r="BV511" s="318" t="str">
        <f t="shared" si="174"/>
        <v>7h à 15h</v>
      </c>
      <c r="BW511" s="313">
        <f t="shared" si="180"/>
        <v>44078</v>
      </c>
      <c r="BX511" s="318" t="str">
        <f t="shared" si="175"/>
        <v>OFF</v>
      </c>
      <c r="BY511" s="313">
        <f t="shared" si="181"/>
        <v>44108</v>
      </c>
      <c r="BZ511" s="318" t="str">
        <f t="shared" si="176"/>
        <v>OFF</v>
      </c>
    </row>
    <row r="512" spans="67:96" ht="13.5" x14ac:dyDescent="0.15">
      <c r="BO512" s="312">
        <f>$BO$7+1</f>
        <v>43956</v>
      </c>
      <c r="BP512" s="318" t="str">
        <f t="shared" si="171"/>
        <v>OFF</v>
      </c>
      <c r="BQ512" s="313">
        <f t="shared" si="177"/>
        <v>43987</v>
      </c>
      <c r="BR512" s="318" t="str">
        <f t="shared" si="172"/>
        <v>7h à 19h</v>
      </c>
      <c r="BS512" s="313">
        <f t="shared" si="178"/>
        <v>44017</v>
      </c>
      <c r="BT512" s="318" t="str">
        <f t="shared" si="173"/>
        <v>7h à 19h</v>
      </c>
      <c r="BU512" s="314">
        <f t="shared" si="179"/>
        <v>44048</v>
      </c>
      <c r="BV512" s="318" t="str">
        <f t="shared" si="174"/>
        <v>OFF</v>
      </c>
      <c r="BW512" s="313">
        <f t="shared" si="180"/>
        <v>44079</v>
      </c>
      <c r="BX512" s="318" t="str">
        <f t="shared" si="175"/>
        <v>OFF</v>
      </c>
      <c r="BY512" s="313">
        <f t="shared" si="181"/>
        <v>44109</v>
      </c>
      <c r="BZ512" s="318" t="str">
        <f t="shared" si="176"/>
        <v>OFF</v>
      </c>
    </row>
    <row r="513" spans="67:78" s="156" customFormat="1" ht="13.5" x14ac:dyDescent="0.15">
      <c r="BO513" s="312">
        <f>$BO$8+1</f>
        <v>43957</v>
      </c>
      <c r="BP513" s="318" t="str">
        <f t="shared" si="171"/>
        <v>OFF</v>
      </c>
      <c r="BQ513" s="313">
        <f t="shared" si="177"/>
        <v>43988</v>
      </c>
      <c r="BR513" s="318" t="str">
        <f t="shared" si="172"/>
        <v>7h à 19h</v>
      </c>
      <c r="BS513" s="313">
        <f t="shared" si="178"/>
        <v>44018</v>
      </c>
      <c r="BT513" s="318" t="str">
        <f t="shared" si="173"/>
        <v>7h à 19h</v>
      </c>
      <c r="BU513" s="314">
        <f t="shared" si="179"/>
        <v>44049</v>
      </c>
      <c r="BV513" s="318" t="str">
        <f t="shared" si="174"/>
        <v>OFF</v>
      </c>
      <c r="BW513" s="313">
        <f t="shared" si="180"/>
        <v>44080</v>
      </c>
      <c r="BX513" s="318" t="str">
        <f t="shared" si="175"/>
        <v>OFF</v>
      </c>
      <c r="BY513" s="313">
        <f t="shared" si="181"/>
        <v>44110</v>
      </c>
      <c r="BZ513" s="318" t="str">
        <f t="shared" si="176"/>
        <v>OFF</v>
      </c>
    </row>
    <row r="514" spans="67:78" s="156" customFormat="1" ht="13.5" x14ac:dyDescent="0.15">
      <c r="BO514" s="312">
        <f>$BO$9+1</f>
        <v>43958</v>
      </c>
      <c r="BP514" s="318" t="str">
        <f t="shared" si="171"/>
        <v>7h à 19h</v>
      </c>
      <c r="BQ514" s="313">
        <f t="shared" si="177"/>
        <v>43989</v>
      </c>
      <c r="BR514" s="318" t="str">
        <f t="shared" si="172"/>
        <v>7h à 19h</v>
      </c>
      <c r="BS514" s="313">
        <f t="shared" si="178"/>
        <v>44019</v>
      </c>
      <c r="BT514" s="318" t="str">
        <f t="shared" si="173"/>
        <v>7h à 19h</v>
      </c>
      <c r="BU514" s="314">
        <f t="shared" si="179"/>
        <v>44050</v>
      </c>
      <c r="BV514" s="318" t="str">
        <f t="shared" si="174"/>
        <v>OFF</v>
      </c>
      <c r="BW514" s="313">
        <f t="shared" si="180"/>
        <v>44081</v>
      </c>
      <c r="BX514" s="318" t="str">
        <f t="shared" si="175"/>
        <v>OFF</v>
      </c>
      <c r="BY514" s="313">
        <f t="shared" si="181"/>
        <v>44111</v>
      </c>
      <c r="BZ514" s="318" t="str">
        <f t="shared" si="176"/>
        <v>OFF</v>
      </c>
    </row>
    <row r="515" spans="67:78" s="156" customFormat="1" ht="13.5" x14ac:dyDescent="0.15">
      <c r="BO515" s="312">
        <f>$BO$10+1</f>
        <v>43959</v>
      </c>
      <c r="BP515" s="318" t="str">
        <f t="shared" si="171"/>
        <v>7h à 19h</v>
      </c>
      <c r="BQ515" s="313">
        <f t="shared" si="177"/>
        <v>43990</v>
      </c>
      <c r="BR515" s="318" t="str">
        <f t="shared" si="172"/>
        <v>7h à 19h</v>
      </c>
      <c r="BS515" s="313">
        <f t="shared" si="178"/>
        <v>44020</v>
      </c>
      <c r="BT515" s="318" t="str">
        <f t="shared" si="173"/>
        <v>7h à 19h</v>
      </c>
      <c r="BU515" s="314">
        <f t="shared" si="179"/>
        <v>44051</v>
      </c>
      <c r="BV515" s="318" t="str">
        <f t="shared" si="174"/>
        <v>OFF</v>
      </c>
      <c r="BW515" s="313">
        <f t="shared" si="180"/>
        <v>44082</v>
      </c>
      <c r="BX515" s="318" t="str">
        <f t="shared" si="175"/>
        <v>OFF</v>
      </c>
      <c r="BY515" s="313">
        <f t="shared" si="181"/>
        <v>44112</v>
      </c>
      <c r="BZ515" s="318" t="str">
        <f t="shared" si="176"/>
        <v>19h à 7h</v>
      </c>
    </row>
    <row r="516" spans="67:78" s="156" customFormat="1" ht="13.5" x14ac:dyDescent="0.15">
      <c r="BO516" s="312">
        <f>$BO$11+1</f>
        <v>43960</v>
      </c>
      <c r="BP516" s="318" t="str">
        <f t="shared" si="171"/>
        <v>7h à 19h</v>
      </c>
      <c r="BQ516" s="313">
        <f t="shared" si="177"/>
        <v>43991</v>
      </c>
      <c r="BR516" s="318" t="str">
        <f t="shared" si="172"/>
        <v>7h à 15h</v>
      </c>
      <c r="BS516" s="313">
        <f t="shared" si="178"/>
        <v>44021</v>
      </c>
      <c r="BT516" s="318" t="str">
        <f t="shared" si="173"/>
        <v>OFF</v>
      </c>
      <c r="BU516" s="314">
        <f t="shared" si="179"/>
        <v>44052</v>
      </c>
      <c r="BV516" s="318" t="str">
        <f t="shared" si="174"/>
        <v>OFF</v>
      </c>
      <c r="BW516" s="313">
        <f t="shared" si="180"/>
        <v>44083</v>
      </c>
      <c r="BX516" s="318" t="str">
        <f t="shared" si="175"/>
        <v>OFF</v>
      </c>
      <c r="BY516" s="313">
        <f t="shared" si="181"/>
        <v>44113</v>
      </c>
      <c r="BZ516" s="318" t="str">
        <f t="shared" si="176"/>
        <v>19h à 7h</v>
      </c>
    </row>
    <row r="517" spans="67:78" s="156" customFormat="1" ht="13.5" x14ac:dyDescent="0.15">
      <c r="BO517" s="312">
        <f>$BO$12+1</f>
        <v>43961</v>
      </c>
      <c r="BP517" s="318" t="str">
        <f t="shared" si="171"/>
        <v>7h à 19h</v>
      </c>
      <c r="BQ517" s="313">
        <f t="shared" si="177"/>
        <v>43992</v>
      </c>
      <c r="BR517" s="318" t="str">
        <f t="shared" si="172"/>
        <v>OFF</v>
      </c>
      <c r="BS517" s="313">
        <f t="shared" si="178"/>
        <v>44022</v>
      </c>
      <c r="BT517" s="318" t="str">
        <f t="shared" si="173"/>
        <v>OFF</v>
      </c>
      <c r="BU517" s="314">
        <f t="shared" si="179"/>
        <v>44053</v>
      </c>
      <c r="BV517" s="318" t="str">
        <f t="shared" si="174"/>
        <v>OFF</v>
      </c>
      <c r="BW517" s="313">
        <f t="shared" si="180"/>
        <v>44084</v>
      </c>
      <c r="BX517" s="318" t="str">
        <f t="shared" si="175"/>
        <v>19h à 7h</v>
      </c>
      <c r="BY517" s="313">
        <f t="shared" si="181"/>
        <v>44114</v>
      </c>
      <c r="BZ517" s="318" t="str">
        <f t="shared" si="176"/>
        <v>19h à 7h</v>
      </c>
    </row>
    <row r="518" spans="67:78" s="156" customFormat="1" ht="13.5" x14ac:dyDescent="0.15">
      <c r="BO518" s="312">
        <f>$BO$13+1</f>
        <v>43962</v>
      </c>
      <c r="BP518" s="318" t="str">
        <f t="shared" si="171"/>
        <v>7h à 19h</v>
      </c>
      <c r="BQ518" s="313">
        <f t="shared" si="177"/>
        <v>43993</v>
      </c>
      <c r="BR518" s="318" t="str">
        <f t="shared" si="172"/>
        <v>OFF</v>
      </c>
      <c r="BS518" s="313">
        <f t="shared" si="178"/>
        <v>44023</v>
      </c>
      <c r="BT518" s="318" t="str">
        <f t="shared" si="173"/>
        <v>OFF</v>
      </c>
      <c r="BU518" s="314">
        <f t="shared" si="179"/>
        <v>44054</v>
      </c>
      <c r="BV518" s="318" t="str">
        <f t="shared" si="174"/>
        <v>OFF</v>
      </c>
      <c r="BW518" s="313">
        <f t="shared" si="180"/>
        <v>44085</v>
      </c>
      <c r="BX518" s="318" t="str">
        <f t="shared" si="175"/>
        <v>19h à 7h</v>
      </c>
      <c r="BY518" s="313">
        <f t="shared" si="181"/>
        <v>44115</v>
      </c>
      <c r="BZ518" s="318" t="str">
        <f t="shared" si="176"/>
        <v>19h à 7h</v>
      </c>
    </row>
    <row r="519" spans="67:78" s="156" customFormat="1" ht="13.5" x14ac:dyDescent="0.15">
      <c r="BO519" s="312">
        <f>$BO$14+1</f>
        <v>43963</v>
      </c>
      <c r="BP519" s="318" t="str">
        <f t="shared" si="171"/>
        <v>7h à 19h</v>
      </c>
      <c r="BQ519" s="313">
        <f t="shared" si="177"/>
        <v>43994</v>
      </c>
      <c r="BR519" s="318" t="str">
        <f t="shared" si="172"/>
        <v>OFF</v>
      </c>
      <c r="BS519" s="313">
        <f t="shared" si="178"/>
        <v>44024</v>
      </c>
      <c r="BT519" s="318" t="str">
        <f t="shared" si="173"/>
        <v>OFF</v>
      </c>
      <c r="BU519" s="314">
        <f t="shared" si="179"/>
        <v>44055</v>
      </c>
      <c r="BV519" s="318" t="str">
        <f t="shared" si="174"/>
        <v>OFF</v>
      </c>
      <c r="BW519" s="313">
        <f t="shared" si="180"/>
        <v>44086</v>
      </c>
      <c r="BX519" s="318" t="str">
        <f t="shared" si="175"/>
        <v>19h à 7h</v>
      </c>
      <c r="BY519" s="313">
        <f t="shared" si="181"/>
        <v>44116</v>
      </c>
      <c r="BZ519" s="318" t="str">
        <f t="shared" si="176"/>
        <v>19h à 7h</v>
      </c>
    </row>
    <row r="520" spans="67:78" s="156" customFormat="1" ht="13.5" x14ac:dyDescent="0.15">
      <c r="BO520" s="312">
        <f>$BO$15+1</f>
        <v>43964</v>
      </c>
      <c r="BP520" s="318" t="str">
        <f t="shared" si="171"/>
        <v>7h à 19h</v>
      </c>
      <c r="BQ520" s="313">
        <f t="shared" si="177"/>
        <v>43995</v>
      </c>
      <c r="BR520" s="318" t="str">
        <f t="shared" si="172"/>
        <v>OFF</v>
      </c>
      <c r="BS520" s="313">
        <f t="shared" si="178"/>
        <v>44025</v>
      </c>
      <c r="BT520" s="318" t="str">
        <f t="shared" si="173"/>
        <v>OFF</v>
      </c>
      <c r="BU520" s="314">
        <f t="shared" si="179"/>
        <v>44056</v>
      </c>
      <c r="BV520" s="318" t="str">
        <f t="shared" si="174"/>
        <v>19h à 7h</v>
      </c>
      <c r="BW520" s="313">
        <f t="shared" si="180"/>
        <v>44087</v>
      </c>
      <c r="BX520" s="318" t="str">
        <f t="shared" si="175"/>
        <v>19h à 7h</v>
      </c>
      <c r="BY520" s="313">
        <f t="shared" si="181"/>
        <v>44117</v>
      </c>
      <c r="BZ520" s="318" t="str">
        <f t="shared" si="176"/>
        <v>19h à 7h</v>
      </c>
    </row>
    <row r="521" spans="67:78" s="156" customFormat="1" ht="13.5" x14ac:dyDescent="0.15">
      <c r="BO521" s="312">
        <f>$BO$16+1</f>
        <v>43965</v>
      </c>
      <c r="BP521" s="318" t="str">
        <f t="shared" si="171"/>
        <v>OFF</v>
      </c>
      <c r="BQ521" s="313">
        <f t="shared" si="177"/>
        <v>43996</v>
      </c>
      <c r="BR521" s="318" t="str">
        <f t="shared" si="172"/>
        <v>OFF</v>
      </c>
      <c r="BS521" s="313">
        <f t="shared" si="178"/>
        <v>44026</v>
      </c>
      <c r="BT521" s="318" t="str">
        <f t="shared" si="173"/>
        <v>OFF</v>
      </c>
      <c r="BU521" s="314">
        <f t="shared" si="179"/>
        <v>44057</v>
      </c>
      <c r="BV521" s="318" t="str">
        <f t="shared" si="174"/>
        <v>19h à 7h</v>
      </c>
      <c r="BW521" s="313">
        <f t="shared" si="180"/>
        <v>44088</v>
      </c>
      <c r="BX521" s="318" t="str">
        <f t="shared" si="175"/>
        <v>19h à 7h</v>
      </c>
      <c r="BY521" s="313">
        <f t="shared" si="181"/>
        <v>44118</v>
      </c>
      <c r="BZ521" s="318" t="str">
        <f t="shared" si="176"/>
        <v>19h à 7h</v>
      </c>
    </row>
    <row r="522" spans="67:78" s="156" customFormat="1" ht="13.5" x14ac:dyDescent="0.15">
      <c r="BO522" s="312">
        <f>$BO$17+1</f>
        <v>43966</v>
      </c>
      <c r="BP522" s="318" t="str">
        <f t="shared" si="171"/>
        <v>OFF</v>
      </c>
      <c r="BQ522" s="313">
        <f t="shared" si="177"/>
        <v>43997</v>
      </c>
      <c r="BR522" s="318" t="str">
        <f t="shared" si="172"/>
        <v>OFF</v>
      </c>
      <c r="BS522" s="313">
        <f t="shared" si="178"/>
        <v>44027</v>
      </c>
      <c r="BT522" s="318" t="str">
        <f t="shared" si="173"/>
        <v>OFF</v>
      </c>
      <c r="BU522" s="314">
        <f t="shared" si="179"/>
        <v>44058</v>
      </c>
      <c r="BV522" s="318" t="str">
        <f t="shared" si="174"/>
        <v>19h à 7h</v>
      </c>
      <c r="BW522" s="313">
        <f t="shared" si="180"/>
        <v>44089</v>
      </c>
      <c r="BX522" s="318" t="str">
        <f t="shared" si="175"/>
        <v>19h à 7h</v>
      </c>
      <c r="BY522" s="313">
        <f t="shared" si="181"/>
        <v>44119</v>
      </c>
      <c r="BZ522" s="318" t="str">
        <f t="shared" si="176"/>
        <v>OFF</v>
      </c>
    </row>
    <row r="523" spans="67:78" s="156" customFormat="1" ht="13.5" x14ac:dyDescent="0.15">
      <c r="BO523" s="312">
        <f>$BO$18+1</f>
        <v>43967</v>
      </c>
      <c r="BP523" s="318" t="str">
        <f t="shared" si="171"/>
        <v>OFF</v>
      </c>
      <c r="BQ523" s="313">
        <f t="shared" si="177"/>
        <v>43998</v>
      </c>
      <c r="BR523" s="318" t="str">
        <f t="shared" si="172"/>
        <v>OFF</v>
      </c>
      <c r="BS523" s="313">
        <f t="shared" si="178"/>
        <v>44028</v>
      </c>
      <c r="BT523" s="318" t="str">
        <f t="shared" si="173"/>
        <v>19h à 7h</v>
      </c>
      <c r="BU523" s="314">
        <f t="shared" si="179"/>
        <v>44059</v>
      </c>
      <c r="BV523" s="318" t="str">
        <f t="shared" si="174"/>
        <v>19h à 7h</v>
      </c>
      <c r="BW523" s="313">
        <f t="shared" si="180"/>
        <v>44090</v>
      </c>
      <c r="BX523" s="318" t="str">
        <f t="shared" si="175"/>
        <v>19h à 7h</v>
      </c>
      <c r="BY523" s="313">
        <f t="shared" si="181"/>
        <v>44120</v>
      </c>
      <c r="BZ523" s="318" t="str">
        <f t="shared" si="176"/>
        <v>OFF</v>
      </c>
    </row>
    <row r="524" spans="67:78" s="156" customFormat="1" ht="13.5" x14ac:dyDescent="0.15">
      <c r="BO524" s="312">
        <f>$BO$19+1</f>
        <v>43968</v>
      </c>
      <c r="BP524" s="318" t="str">
        <f t="shared" si="171"/>
        <v>OFF</v>
      </c>
      <c r="BQ524" s="313">
        <f t="shared" si="177"/>
        <v>43999</v>
      </c>
      <c r="BR524" s="318" t="str">
        <f t="shared" si="172"/>
        <v>OFF</v>
      </c>
      <c r="BS524" s="313">
        <f t="shared" si="178"/>
        <v>44029</v>
      </c>
      <c r="BT524" s="318" t="str">
        <f t="shared" si="173"/>
        <v>19h à 7h</v>
      </c>
      <c r="BU524" s="314">
        <f t="shared" si="179"/>
        <v>44060</v>
      </c>
      <c r="BV524" s="318" t="str">
        <f t="shared" si="174"/>
        <v>19h à 7h</v>
      </c>
      <c r="BW524" s="313">
        <f t="shared" si="180"/>
        <v>44091</v>
      </c>
      <c r="BX524" s="318" t="str">
        <f t="shared" si="175"/>
        <v>OFF</v>
      </c>
      <c r="BY524" s="313">
        <f t="shared" si="181"/>
        <v>44121</v>
      </c>
      <c r="BZ524" s="318" t="str">
        <f t="shared" si="176"/>
        <v>OFF</v>
      </c>
    </row>
    <row r="525" spans="67:78" s="156" customFormat="1" ht="13.5" x14ac:dyDescent="0.15">
      <c r="BO525" s="312">
        <f>$BO$20+1</f>
        <v>43969</v>
      </c>
      <c r="BP525" s="318" t="str">
        <f t="shared" si="171"/>
        <v>OFF</v>
      </c>
      <c r="BQ525" s="313">
        <f t="shared" si="177"/>
        <v>44000</v>
      </c>
      <c r="BR525" s="318" t="str">
        <f t="shared" si="172"/>
        <v>19h à 7h</v>
      </c>
      <c r="BS525" s="313">
        <f t="shared" si="178"/>
        <v>44030</v>
      </c>
      <c r="BT525" s="318" t="str">
        <f t="shared" si="173"/>
        <v>19h à 7h</v>
      </c>
      <c r="BU525" s="314">
        <f t="shared" si="179"/>
        <v>44061</v>
      </c>
      <c r="BV525" s="318" t="str">
        <f t="shared" si="174"/>
        <v>19h à 7h</v>
      </c>
      <c r="BW525" s="313">
        <f t="shared" si="180"/>
        <v>44092</v>
      </c>
      <c r="BX525" s="318" t="str">
        <f t="shared" si="175"/>
        <v>OFF</v>
      </c>
      <c r="BY525" s="313">
        <f t="shared" si="181"/>
        <v>44122</v>
      </c>
      <c r="BZ525" s="318" t="str">
        <f t="shared" si="176"/>
        <v>OFF</v>
      </c>
    </row>
    <row r="526" spans="67:78" s="156" customFormat="1" ht="13.5" x14ac:dyDescent="0.15">
      <c r="BO526" s="312">
        <f>$BO$21+1</f>
        <v>43970</v>
      </c>
      <c r="BP526" s="318" t="str">
        <f t="shared" si="171"/>
        <v>OFF</v>
      </c>
      <c r="BQ526" s="313">
        <f t="shared" si="177"/>
        <v>44001</v>
      </c>
      <c r="BR526" s="318" t="str">
        <f t="shared" si="172"/>
        <v>19h à 7h</v>
      </c>
      <c r="BS526" s="313">
        <f t="shared" si="178"/>
        <v>44031</v>
      </c>
      <c r="BT526" s="318" t="str">
        <f t="shared" si="173"/>
        <v>19h à 7h</v>
      </c>
      <c r="BU526" s="314">
        <f t="shared" si="179"/>
        <v>44062</v>
      </c>
      <c r="BV526" s="318" t="str">
        <f t="shared" si="174"/>
        <v>19h à 7h</v>
      </c>
      <c r="BW526" s="313">
        <f t="shared" si="180"/>
        <v>44093</v>
      </c>
      <c r="BX526" s="318" t="str">
        <f t="shared" si="175"/>
        <v>OFF</v>
      </c>
      <c r="BY526" s="313">
        <f t="shared" si="181"/>
        <v>44123</v>
      </c>
      <c r="BZ526" s="318" t="str">
        <f t="shared" si="176"/>
        <v>OFF</v>
      </c>
    </row>
    <row r="527" spans="67:78" s="156" customFormat="1" ht="13.5" x14ac:dyDescent="0.15">
      <c r="BO527" s="312">
        <f>$BO$22+1</f>
        <v>43971</v>
      </c>
      <c r="BP527" s="318" t="str">
        <f t="shared" si="171"/>
        <v>OFF</v>
      </c>
      <c r="BQ527" s="313">
        <f t="shared" si="177"/>
        <v>44002</v>
      </c>
      <c r="BR527" s="318" t="str">
        <f t="shared" si="172"/>
        <v>19h à 7h</v>
      </c>
      <c r="BS527" s="313">
        <f t="shared" si="178"/>
        <v>44032</v>
      </c>
      <c r="BT527" s="318" t="str">
        <f t="shared" si="173"/>
        <v>19h à 7h</v>
      </c>
      <c r="BU527" s="314">
        <f t="shared" si="179"/>
        <v>44063</v>
      </c>
      <c r="BV527" s="318" t="str">
        <f t="shared" si="174"/>
        <v>OFF</v>
      </c>
      <c r="BW527" s="313">
        <f t="shared" si="180"/>
        <v>44094</v>
      </c>
      <c r="BX527" s="318" t="str">
        <f t="shared" si="175"/>
        <v>OFF</v>
      </c>
      <c r="BY527" s="313">
        <f t="shared" si="181"/>
        <v>44124</v>
      </c>
      <c r="BZ527" s="318" t="str">
        <f t="shared" si="176"/>
        <v>OFF</v>
      </c>
    </row>
    <row r="528" spans="67:78" s="156" customFormat="1" ht="13.5" x14ac:dyDescent="0.15">
      <c r="BO528" s="312">
        <f>$BO$23+1</f>
        <v>43972</v>
      </c>
      <c r="BP528" s="318" t="str">
        <f t="shared" si="171"/>
        <v>19h à 7h</v>
      </c>
      <c r="BQ528" s="313">
        <f t="shared" si="177"/>
        <v>44003</v>
      </c>
      <c r="BR528" s="318" t="str">
        <f t="shared" si="172"/>
        <v>19h à 7h</v>
      </c>
      <c r="BS528" s="313">
        <f t="shared" si="178"/>
        <v>44033</v>
      </c>
      <c r="BT528" s="318" t="str">
        <f t="shared" si="173"/>
        <v>19h à 7h</v>
      </c>
      <c r="BU528" s="314">
        <f t="shared" si="179"/>
        <v>44064</v>
      </c>
      <c r="BV528" s="318" t="str">
        <f t="shared" si="174"/>
        <v>OFF</v>
      </c>
      <c r="BW528" s="313">
        <f t="shared" si="180"/>
        <v>44095</v>
      </c>
      <c r="BX528" s="318" t="str">
        <f t="shared" si="175"/>
        <v>OFF</v>
      </c>
      <c r="BY528" s="313">
        <f t="shared" si="181"/>
        <v>44125</v>
      </c>
      <c r="BZ528" s="318" t="str">
        <f t="shared" si="176"/>
        <v>OFF</v>
      </c>
    </row>
    <row r="529" spans="67:96" ht="13.5" x14ac:dyDescent="0.15">
      <c r="BO529" s="312">
        <f>$BO$24+1</f>
        <v>43973</v>
      </c>
      <c r="BP529" s="318" t="str">
        <f t="shared" si="171"/>
        <v>19h à 7h</v>
      </c>
      <c r="BQ529" s="313">
        <f t="shared" si="177"/>
        <v>44004</v>
      </c>
      <c r="BR529" s="318" t="str">
        <f t="shared" si="172"/>
        <v>19h à 7h</v>
      </c>
      <c r="BS529" s="313">
        <f t="shared" si="178"/>
        <v>44034</v>
      </c>
      <c r="BT529" s="318" t="str">
        <f t="shared" si="173"/>
        <v>19h à 7h</v>
      </c>
      <c r="BU529" s="314">
        <f t="shared" si="179"/>
        <v>44065</v>
      </c>
      <c r="BV529" s="318" t="str">
        <f t="shared" si="174"/>
        <v>OFF</v>
      </c>
      <c r="BW529" s="313">
        <f t="shared" si="180"/>
        <v>44096</v>
      </c>
      <c r="BX529" s="318" t="str">
        <f t="shared" si="175"/>
        <v>OFF</v>
      </c>
      <c r="BY529" s="313">
        <f t="shared" si="181"/>
        <v>44126</v>
      </c>
      <c r="BZ529" s="318" t="str">
        <f t="shared" si="176"/>
        <v>7h à 19h</v>
      </c>
    </row>
    <row r="530" spans="67:96" ht="13.5" x14ac:dyDescent="0.15">
      <c r="BO530" s="312">
        <f>$BO$25+1</f>
        <v>43974</v>
      </c>
      <c r="BP530" s="318" t="str">
        <f t="shared" si="171"/>
        <v>19h à 7h</v>
      </c>
      <c r="BQ530" s="313">
        <f t="shared" si="177"/>
        <v>44005</v>
      </c>
      <c r="BR530" s="318" t="str">
        <f t="shared" si="172"/>
        <v>19h à 7h</v>
      </c>
      <c r="BS530" s="313">
        <f t="shared" si="178"/>
        <v>44035</v>
      </c>
      <c r="BT530" s="318" t="str">
        <f t="shared" si="173"/>
        <v>OFF</v>
      </c>
      <c r="BU530" s="314">
        <f t="shared" si="179"/>
        <v>44066</v>
      </c>
      <c r="BV530" s="318" t="str">
        <f t="shared" si="174"/>
        <v>OFF</v>
      </c>
      <c r="BW530" s="313">
        <f t="shared" si="180"/>
        <v>44097</v>
      </c>
      <c r="BX530" s="318" t="str">
        <f t="shared" si="175"/>
        <v>OFF</v>
      </c>
      <c r="BY530" s="313">
        <f t="shared" si="181"/>
        <v>44127</v>
      </c>
      <c r="BZ530" s="318" t="str">
        <f t="shared" si="176"/>
        <v>7h à 19h</v>
      </c>
    </row>
    <row r="531" spans="67:96" ht="13.5" x14ac:dyDescent="0.15">
      <c r="BO531" s="312">
        <f>$BO$26+1</f>
        <v>43975</v>
      </c>
      <c r="BP531" s="318" t="str">
        <f t="shared" si="171"/>
        <v>19h à 7h</v>
      </c>
      <c r="BQ531" s="313">
        <f t="shared" si="177"/>
        <v>44006</v>
      </c>
      <c r="BR531" s="318" t="str">
        <f t="shared" si="172"/>
        <v>19h à 7h</v>
      </c>
      <c r="BS531" s="313">
        <f t="shared" si="178"/>
        <v>44036</v>
      </c>
      <c r="BT531" s="318" t="str">
        <f t="shared" si="173"/>
        <v>OFF</v>
      </c>
      <c r="BU531" s="314">
        <f t="shared" si="179"/>
        <v>44067</v>
      </c>
      <c r="BV531" s="318" t="str">
        <f t="shared" si="174"/>
        <v>OFF</v>
      </c>
      <c r="BW531" s="313">
        <f t="shared" si="180"/>
        <v>44098</v>
      </c>
      <c r="BX531" s="318" t="str">
        <f t="shared" si="175"/>
        <v>7h à 19h</v>
      </c>
      <c r="BY531" s="313">
        <f t="shared" si="181"/>
        <v>44128</v>
      </c>
      <c r="BZ531" s="318" t="str">
        <f t="shared" si="176"/>
        <v>7h à 19h</v>
      </c>
    </row>
    <row r="532" spans="67:96" ht="13.5" x14ac:dyDescent="0.15">
      <c r="BO532" s="312">
        <f>$BO$27+1</f>
        <v>43976</v>
      </c>
      <c r="BP532" s="318" t="str">
        <f t="shared" si="171"/>
        <v>19h à 7h</v>
      </c>
      <c r="BQ532" s="313">
        <f t="shared" si="177"/>
        <v>44007</v>
      </c>
      <c r="BR532" s="318" t="str">
        <f t="shared" si="172"/>
        <v>OFF</v>
      </c>
      <c r="BS532" s="313">
        <f t="shared" si="178"/>
        <v>44037</v>
      </c>
      <c r="BT532" s="318" t="str">
        <f t="shared" si="173"/>
        <v>OFF</v>
      </c>
      <c r="BU532" s="314">
        <f t="shared" si="179"/>
        <v>44068</v>
      </c>
      <c r="BV532" s="318" t="str">
        <f t="shared" si="174"/>
        <v>OFF</v>
      </c>
      <c r="BW532" s="313">
        <f t="shared" si="180"/>
        <v>44099</v>
      </c>
      <c r="BX532" s="318" t="str">
        <f t="shared" si="175"/>
        <v>7h à 19h</v>
      </c>
      <c r="BY532" s="313">
        <f t="shared" si="181"/>
        <v>44129</v>
      </c>
      <c r="BZ532" s="318" t="str">
        <f t="shared" si="176"/>
        <v>7h à 19h</v>
      </c>
    </row>
    <row r="533" spans="67:96" ht="13.5" x14ac:dyDescent="0.15">
      <c r="BO533" s="312">
        <f>$BO$28+1</f>
        <v>43977</v>
      </c>
      <c r="BP533" s="318" t="str">
        <f t="shared" si="171"/>
        <v>19h à 7h</v>
      </c>
      <c r="BQ533" s="313">
        <f t="shared" si="177"/>
        <v>44008</v>
      </c>
      <c r="BR533" s="318" t="str">
        <f t="shared" si="172"/>
        <v>OFF</v>
      </c>
      <c r="BS533" s="313">
        <f t="shared" si="178"/>
        <v>44038</v>
      </c>
      <c r="BT533" s="318" t="str">
        <f t="shared" si="173"/>
        <v>OFF</v>
      </c>
      <c r="BU533" s="314">
        <f t="shared" si="179"/>
        <v>44069</v>
      </c>
      <c r="BV533" s="318" t="str">
        <f t="shared" si="174"/>
        <v>OFF</v>
      </c>
      <c r="BW533" s="313">
        <f t="shared" si="180"/>
        <v>44100</v>
      </c>
      <c r="BX533" s="318" t="str">
        <f t="shared" si="175"/>
        <v>7h à 19h</v>
      </c>
      <c r="BY533" s="313">
        <f t="shared" si="181"/>
        <v>44130</v>
      </c>
      <c r="BZ533" s="318" t="str">
        <f t="shared" si="176"/>
        <v>7h à 19h</v>
      </c>
    </row>
    <row r="534" spans="67:96" ht="13.5" x14ac:dyDescent="0.15">
      <c r="BO534" s="312">
        <f>$BO$29+1</f>
        <v>43978</v>
      </c>
      <c r="BP534" s="318" t="str">
        <f t="shared" si="171"/>
        <v>19h à 7h</v>
      </c>
      <c r="BQ534" s="313">
        <f t="shared" si="177"/>
        <v>44009</v>
      </c>
      <c r="BR534" s="318" t="str">
        <f t="shared" si="172"/>
        <v>OFF</v>
      </c>
      <c r="BS534" s="313">
        <f t="shared" si="178"/>
        <v>44039</v>
      </c>
      <c r="BT534" s="318" t="str">
        <f t="shared" si="173"/>
        <v>OFF</v>
      </c>
      <c r="BU534" s="314">
        <f t="shared" si="179"/>
        <v>44070</v>
      </c>
      <c r="BV534" s="318" t="str">
        <f t="shared" si="174"/>
        <v>7h à 19h</v>
      </c>
      <c r="BW534" s="313">
        <f t="shared" si="180"/>
        <v>44101</v>
      </c>
      <c r="BX534" s="318" t="str">
        <f t="shared" si="175"/>
        <v>7h à 19h</v>
      </c>
      <c r="BY534" s="313">
        <f t="shared" si="181"/>
        <v>44131</v>
      </c>
      <c r="BZ534" s="318" t="str">
        <f t="shared" si="176"/>
        <v>7h à 19h</v>
      </c>
    </row>
    <row r="535" spans="67:96" ht="13.5" x14ac:dyDescent="0.15">
      <c r="BO535" s="312">
        <f>$BO$30+1</f>
        <v>43979</v>
      </c>
      <c r="BP535" s="318" t="str">
        <f t="shared" si="171"/>
        <v>OFF</v>
      </c>
      <c r="BQ535" s="313">
        <f t="shared" si="177"/>
        <v>44010</v>
      </c>
      <c r="BR535" s="318" t="str">
        <f t="shared" si="172"/>
        <v>OFF</v>
      </c>
      <c r="BS535" s="313">
        <f t="shared" si="178"/>
        <v>44040</v>
      </c>
      <c r="BT535" s="318" t="str">
        <f t="shared" si="173"/>
        <v>OFF</v>
      </c>
      <c r="BU535" s="314">
        <f t="shared" si="179"/>
        <v>44071</v>
      </c>
      <c r="BV535" s="318" t="str">
        <f t="shared" si="174"/>
        <v>7h à 19h</v>
      </c>
      <c r="BW535" s="313">
        <f t="shared" si="180"/>
        <v>44102</v>
      </c>
      <c r="BX535" s="318" t="str">
        <f t="shared" si="175"/>
        <v>7h à 19h</v>
      </c>
      <c r="BY535" s="313">
        <f t="shared" si="181"/>
        <v>44132</v>
      </c>
      <c r="BZ535" s="318" t="str">
        <f t="shared" si="176"/>
        <v>7h à 19h</v>
      </c>
      <c r="CK535" s="156"/>
      <c r="CL535" s="156"/>
      <c r="CM535" s="156"/>
      <c r="CN535" s="156"/>
      <c r="CO535" s="156"/>
      <c r="CP535" s="156"/>
      <c r="CQ535" s="156"/>
      <c r="CR535" s="156"/>
    </row>
    <row r="536" spans="67:96" ht="13.5" x14ac:dyDescent="0.15">
      <c r="BO536" s="315">
        <f>IF(MONTH($BO$31)=MONTH($BO$31+1),$BO$31+1,"")</f>
        <v>43980</v>
      </c>
      <c r="BP536" s="318" t="str">
        <f t="shared" si="171"/>
        <v>OFF</v>
      </c>
      <c r="BQ536" s="316">
        <f>IF(MONTH(BQ535)=MONTH(BQ535+1),BQ535+1,"")</f>
        <v>44011</v>
      </c>
      <c r="BR536" s="318" t="str">
        <f t="shared" si="172"/>
        <v>OFF</v>
      </c>
      <c r="BS536" s="316">
        <f>IF(MONTH(BS535)=MONTH(BS535+1),BS535+1,"")</f>
        <v>44041</v>
      </c>
      <c r="BT536" s="318" t="str">
        <f t="shared" si="173"/>
        <v>OFF</v>
      </c>
      <c r="BU536" s="316">
        <f>IF(MONTH(BU535)=MONTH(BU535+1),BU535+1,"")</f>
        <v>44072</v>
      </c>
      <c r="BV536" s="318" t="str">
        <f t="shared" si="174"/>
        <v>7h à 19h</v>
      </c>
      <c r="BW536" s="316">
        <f>IF(MONTH(BW535)=MONTH(BW535+1),BW535+1,"")</f>
        <v>44103</v>
      </c>
      <c r="BX536" s="318" t="str">
        <f t="shared" si="175"/>
        <v>7h à 15h</v>
      </c>
      <c r="BY536" s="316">
        <f>IF(MONTH(BY535)=MONTH(BY535+1),BY535+1,"")</f>
        <v>44133</v>
      </c>
      <c r="BZ536" s="318" t="str">
        <f t="shared" si="176"/>
        <v>OFF</v>
      </c>
      <c r="CK536" s="156"/>
      <c r="CL536" s="156"/>
      <c r="CM536" s="156"/>
      <c r="CN536" s="156"/>
      <c r="CO536" s="156"/>
      <c r="CP536" s="156"/>
      <c r="CQ536" s="156"/>
      <c r="CR536" s="156"/>
    </row>
    <row r="537" spans="67:96" ht="13.5" x14ac:dyDescent="0.15">
      <c r="BO537" s="315">
        <f>IF(MONTH($BO$31)=MONTH($BO$31+2),$BO$31+2,"")</f>
        <v>43981</v>
      </c>
      <c r="BP537" s="318" t="str">
        <f t="shared" si="171"/>
        <v>OFF</v>
      </c>
      <c r="BQ537" s="316">
        <f>IF(MONTH(BQ535)=MONTH(BQ535+2),BQ535+2,"")</f>
        <v>44012</v>
      </c>
      <c r="BR537" s="318" t="str">
        <f t="shared" si="172"/>
        <v>OFF</v>
      </c>
      <c r="BS537" s="316">
        <f>IF(MONTH(BS535)=MONTH(BS535+2),BS535+2,"")</f>
        <v>44042</v>
      </c>
      <c r="BT537" s="318" t="str">
        <f t="shared" si="173"/>
        <v>7h à 19h</v>
      </c>
      <c r="BU537" s="316">
        <f>IF(MONTH(BU535)=MONTH(BU535+2),BU535+2,"")</f>
        <v>44073</v>
      </c>
      <c r="BV537" s="318" t="str">
        <f t="shared" si="174"/>
        <v>7h à 19h</v>
      </c>
      <c r="BW537" s="316">
        <f>IF(MONTH(BW535)=MONTH(BW535+2),BW535+2,"")</f>
        <v>44104</v>
      </c>
      <c r="BX537" s="318" t="str">
        <f t="shared" si="175"/>
        <v>OFF</v>
      </c>
      <c r="BY537" s="316">
        <f>IF(MONTH(BY535)=MONTH(BY535+2),BY535+2,"")</f>
        <v>44134</v>
      </c>
      <c r="BZ537" s="318" t="str">
        <f t="shared" si="176"/>
        <v>OFF</v>
      </c>
      <c r="CK537" s="156"/>
      <c r="CL537" s="156"/>
      <c r="CM537" s="156"/>
      <c r="CN537" s="156"/>
      <c r="CO537" s="156"/>
      <c r="CP537" s="156"/>
      <c r="CQ537" s="156"/>
      <c r="CR537" s="156"/>
    </row>
    <row r="538" spans="67:96" ht="13.5" x14ac:dyDescent="0.15">
      <c r="BO538" s="317">
        <f>IF(MONTH($BO$31)=MONTH($BO$31+3),$BO$31+3,"")</f>
        <v>43982</v>
      </c>
      <c r="BP538" s="318" t="str">
        <f t="shared" si="171"/>
        <v>OFF</v>
      </c>
      <c r="BQ538" s="268" t="str">
        <f>IF(MONTH(BQ535)=MONTH(BQ535+3),BQ535+3,"")</f>
        <v/>
      </c>
      <c r="BR538" s="318" t="str">
        <f t="shared" si="172"/>
        <v/>
      </c>
      <c r="BS538" s="268">
        <f>IF(MONTH(BS535)=MONTH(BS535+3),BS535+3,"")</f>
        <v>44043</v>
      </c>
      <c r="BT538" s="318" t="str">
        <f t="shared" si="173"/>
        <v>7h à 19h</v>
      </c>
      <c r="BU538" s="268">
        <f>IF(MONTH(BU535)=MONTH(BU535+3),BU535+3,"")</f>
        <v>44074</v>
      </c>
      <c r="BV538" s="318" t="str">
        <f t="shared" si="174"/>
        <v>7h à 19h</v>
      </c>
      <c r="BW538" s="268" t="str">
        <f>IF(MONTH(BW535)=MONTH(BW535+3),BW535+3,"")</f>
        <v/>
      </c>
      <c r="BX538" s="318" t="str">
        <f t="shared" si="175"/>
        <v/>
      </c>
      <c r="BY538" s="268">
        <f>IF(MONTH(BY535)=MONTH(BY535+3),BY535+3,"")</f>
        <v>44135</v>
      </c>
      <c r="BZ538" s="318" t="str">
        <f t="shared" si="176"/>
        <v>OFF</v>
      </c>
      <c r="CK538" s="156"/>
      <c r="CL538" s="156"/>
      <c r="CM538" s="156"/>
      <c r="CN538" s="156"/>
      <c r="CO538" s="156"/>
      <c r="CP538" s="156"/>
      <c r="CQ538" s="156"/>
      <c r="CR538" s="156"/>
    </row>
    <row r="539" spans="67:96" ht="12.75" x14ac:dyDescent="0.15">
      <c r="BO539" s="169"/>
      <c r="BP539" s="169"/>
      <c r="BQ539" s="169"/>
      <c r="BR539" s="169"/>
      <c r="BS539" s="169"/>
      <c r="BT539" s="169"/>
      <c r="BU539" s="169"/>
      <c r="BV539" s="169"/>
      <c r="BW539" s="169"/>
      <c r="BX539" s="169"/>
      <c r="BY539" s="169"/>
      <c r="BZ539" s="169"/>
      <c r="CK539" s="156"/>
      <c r="CL539" s="156"/>
      <c r="CM539" s="156"/>
      <c r="CN539" s="156"/>
      <c r="CO539" s="156"/>
      <c r="CP539" s="156"/>
      <c r="CQ539" s="156"/>
      <c r="CR539" s="156"/>
    </row>
    <row r="540" spans="67:96" ht="12.75" x14ac:dyDescent="0.15">
      <c r="BO540" s="169"/>
      <c r="BP540" s="169"/>
      <c r="BQ540" s="169"/>
      <c r="BR540" s="169"/>
      <c r="BS540" s="169"/>
      <c r="BT540" s="169"/>
      <c r="BU540" s="169"/>
      <c r="BV540" s="169"/>
      <c r="BW540" s="169"/>
      <c r="BX540" s="169"/>
      <c r="BY540" s="169"/>
      <c r="BZ540" s="169"/>
      <c r="CK540" s="156"/>
      <c r="CL540" s="156"/>
      <c r="CM540" s="156"/>
      <c r="CN540" s="156"/>
      <c r="CO540" s="156"/>
      <c r="CP540" s="156"/>
      <c r="CQ540" s="156"/>
      <c r="CR540" s="156"/>
    </row>
    <row r="541" spans="67:96" ht="12.75" x14ac:dyDescent="0.15">
      <c r="BO541" s="169"/>
      <c r="BP541" s="169"/>
      <c r="BQ541" s="169"/>
      <c r="BR541" s="169"/>
      <c r="BS541" s="169"/>
      <c r="BT541" s="169"/>
      <c r="BU541" s="169"/>
      <c r="BV541" s="169"/>
      <c r="BW541" s="169"/>
      <c r="BX541" s="169"/>
      <c r="BY541" s="169"/>
      <c r="BZ541" s="169"/>
      <c r="CK541" s="156"/>
      <c r="CL541" s="156"/>
      <c r="CM541" s="156"/>
      <c r="CN541" s="156"/>
      <c r="CO541" s="156"/>
      <c r="CP541" s="156"/>
      <c r="CQ541" s="156"/>
      <c r="CR541" s="156"/>
    </row>
    <row r="542" spans="67:96" ht="12.75" x14ac:dyDescent="0.15">
      <c r="BO542" s="169"/>
      <c r="BP542" s="169"/>
      <c r="BQ542" s="169"/>
      <c r="BR542" s="169"/>
      <c r="BS542" s="169"/>
      <c r="BT542" s="169"/>
      <c r="BU542" s="169"/>
      <c r="BV542" s="169"/>
      <c r="BW542" s="169"/>
      <c r="BX542" s="169"/>
      <c r="BY542" s="169"/>
      <c r="BZ542" s="169"/>
      <c r="CK542" s="156"/>
      <c r="CL542" s="156"/>
      <c r="CM542" s="156"/>
      <c r="CN542" s="156"/>
      <c r="CO542" s="156"/>
      <c r="CP542" s="156"/>
      <c r="CQ542" s="156"/>
      <c r="CR542" s="156"/>
    </row>
    <row r="543" spans="67:96" ht="12.75" x14ac:dyDescent="0.15">
      <c r="BO543" s="169"/>
      <c r="BP543" s="169"/>
      <c r="BQ543" s="169"/>
      <c r="BR543" s="169"/>
      <c r="BS543" s="169"/>
      <c r="BT543" s="169"/>
      <c r="BU543" s="169"/>
      <c r="BV543" s="169"/>
      <c r="BW543" s="169"/>
      <c r="BX543" s="169"/>
      <c r="BY543" s="169"/>
      <c r="BZ543" s="169"/>
      <c r="CK543" s="156"/>
      <c r="CL543" s="156"/>
      <c r="CM543" s="156"/>
      <c r="CN543" s="156"/>
      <c r="CO543" s="156"/>
      <c r="CP543" s="156"/>
      <c r="CQ543" s="156"/>
      <c r="CR543" s="156"/>
    </row>
    <row r="544" spans="67:96" ht="12.75" x14ac:dyDescent="0.15">
      <c r="BO544" s="169"/>
      <c r="BP544" s="169"/>
      <c r="BQ544" s="169"/>
      <c r="BR544" s="169"/>
      <c r="BS544" s="169"/>
      <c r="BT544" s="169"/>
      <c r="BU544" s="169"/>
      <c r="BV544" s="169"/>
      <c r="BW544" s="169"/>
      <c r="BX544" s="169"/>
      <c r="BY544" s="169"/>
      <c r="BZ544" s="169"/>
      <c r="CK544" s="156"/>
      <c r="CL544" s="156"/>
      <c r="CM544" s="156"/>
      <c r="CN544" s="156"/>
      <c r="CO544" s="156"/>
      <c r="CP544" s="156"/>
      <c r="CQ544" s="156"/>
      <c r="CR544" s="156"/>
    </row>
    <row r="545" spans="67:96" ht="15.75" x14ac:dyDescent="0.15">
      <c r="BO545" s="591">
        <f>$BO$47</f>
        <v>44136</v>
      </c>
      <c r="BP545" s="592"/>
      <c r="BQ545" s="593">
        <f>$BQ$47</f>
        <v>44166</v>
      </c>
      <c r="BR545" s="592"/>
      <c r="BS545" s="593">
        <f>$BS$47</f>
        <v>44197</v>
      </c>
      <c r="BT545" s="592"/>
      <c r="BU545" s="593">
        <f>$BU$47</f>
        <v>44228</v>
      </c>
      <c r="BV545" s="592"/>
      <c r="BW545" s="593">
        <f>$BW$47</f>
        <v>44256</v>
      </c>
      <c r="BX545" s="592"/>
      <c r="BY545" s="593">
        <f>$BY$47</f>
        <v>44287</v>
      </c>
      <c r="BZ545" s="591"/>
      <c r="CK545" s="156"/>
      <c r="CL545" s="156"/>
      <c r="CM545" s="156"/>
      <c r="CN545" s="156"/>
      <c r="CO545" s="156"/>
      <c r="CP545" s="156"/>
      <c r="CQ545" s="156"/>
      <c r="CR545" s="156"/>
    </row>
    <row r="546" spans="67:96" ht="13.5" x14ac:dyDescent="0.15">
      <c r="BO546" s="312">
        <f>IF(BY536="",BY535+1,IF(BY537="",BY536+1,IF(BY538="",BY537+1,BY538+1)))</f>
        <v>44136</v>
      </c>
      <c r="BP546" s="318" t="str">
        <f t="shared" ref="BP546:BP576" si="182">IFERROR(VLOOKUP($BO546,$CI$3:$CR$477,$BP$506,0),"")</f>
        <v>OFF</v>
      </c>
      <c r="BQ546" s="313">
        <f>IF(BO574="",BO573+1,IF(BO575="",BO574+1,IF(BO576="",BO575+1,BO576+1)))</f>
        <v>44166</v>
      </c>
      <c r="BR546" s="318" t="str">
        <f t="shared" ref="BR546:BR576" si="183">IFERROR(VLOOKUP($BQ546,$CI$3:$CR$477,$BP$506,0),"")</f>
        <v>OFF</v>
      </c>
      <c r="BS546" s="313">
        <f>IF(BQ574="",BQ573+1,IF(BQ575="",BQ574+1,IF(BQ576="",BQ575+1,BQ576+1)))</f>
        <v>44197</v>
      </c>
      <c r="BT546" s="318" t="str">
        <f t="shared" ref="BT546:BT576" si="184">IFERROR(VLOOKUP($BS546,$CI$3:$CR$477,$BP$506,0),"")</f>
        <v>19h à 7h</v>
      </c>
      <c r="BU546" s="314">
        <f>IF(BS574="",BS573+1,IF(BS575="",BS574+1,IF(BS576="",BS575+1,BS576+1)))</f>
        <v>44228</v>
      </c>
      <c r="BV546" s="318" t="str">
        <f t="shared" ref="BV546:BV576" si="185">IFERROR(VLOOKUP($BU546,$CI$3:$CR$477,$BP$506,0),"")</f>
        <v>19h à 7h</v>
      </c>
      <c r="BW546" s="313">
        <f>IF(BU574="",BU573+1,IF(BU575="",BU574+1,IF(BU576="",BU575+1,BU576+1)))</f>
        <v>44256</v>
      </c>
      <c r="BX546" s="318" t="str">
        <f t="shared" ref="BX546:BX576" si="186">IFERROR(VLOOKUP($BW546,$CI$3:$CR$477,$BP$506,0),"")</f>
        <v>19h à 7h</v>
      </c>
      <c r="BY546" s="313">
        <f>IF(BW574="",BW573+1,IF(BW575="",BW574+1,IF(BW576="",BW575+1,BW576+1)))</f>
        <v>44287</v>
      </c>
      <c r="BZ546" s="318" t="str">
        <f t="shared" ref="BZ546:BZ576" si="187">IFERROR(VLOOKUP($BY546,$CI$3:$CR$477,$BP$506,0),"")</f>
        <v>OFF</v>
      </c>
      <c r="CK546" s="156"/>
      <c r="CL546" s="156"/>
      <c r="CM546" s="156"/>
      <c r="CN546" s="156"/>
      <c r="CO546" s="156"/>
      <c r="CP546" s="156"/>
      <c r="CQ546" s="156"/>
      <c r="CR546" s="156"/>
    </row>
    <row r="547" spans="67:96" ht="13.5" x14ac:dyDescent="0.15">
      <c r="BO547" s="312">
        <f>BO546+1</f>
        <v>44137</v>
      </c>
      <c r="BP547" s="318" t="str">
        <f t="shared" si="182"/>
        <v>OFF</v>
      </c>
      <c r="BQ547" s="313">
        <f>BQ546+1</f>
        <v>44167</v>
      </c>
      <c r="BR547" s="318" t="str">
        <f t="shared" si="183"/>
        <v>OFF</v>
      </c>
      <c r="BS547" s="313">
        <f>BS546+1</f>
        <v>44198</v>
      </c>
      <c r="BT547" s="318" t="str">
        <f t="shared" si="184"/>
        <v>19h à 7h</v>
      </c>
      <c r="BU547" s="314">
        <f>BU546+1</f>
        <v>44229</v>
      </c>
      <c r="BV547" s="318" t="str">
        <f t="shared" si="185"/>
        <v>19h à 7h</v>
      </c>
      <c r="BW547" s="313">
        <f>BW546+1</f>
        <v>44257</v>
      </c>
      <c r="BX547" s="318" t="str">
        <f t="shared" si="186"/>
        <v>19h à 7h</v>
      </c>
      <c r="BY547" s="313">
        <f>BY546+1</f>
        <v>44288</v>
      </c>
      <c r="BZ547" s="318" t="str">
        <f t="shared" si="187"/>
        <v>OFF</v>
      </c>
      <c r="CK547" s="156"/>
      <c r="CL547" s="156"/>
      <c r="CM547" s="156"/>
      <c r="CN547" s="156"/>
      <c r="CO547" s="156"/>
      <c r="CP547" s="156"/>
      <c r="CQ547" s="156"/>
      <c r="CR547" s="156"/>
    </row>
    <row r="548" spans="67:96" ht="13.5" x14ac:dyDescent="0.15">
      <c r="BO548" s="312">
        <f t="shared" ref="BO548:BO572" si="188">BO547+1</f>
        <v>44138</v>
      </c>
      <c r="BP548" s="318" t="str">
        <f t="shared" si="182"/>
        <v>OFF</v>
      </c>
      <c r="BQ548" s="313">
        <f t="shared" ref="BQ548:BQ573" si="189">BQ547+1</f>
        <v>44168</v>
      </c>
      <c r="BR548" s="318" t="str">
        <f t="shared" si="183"/>
        <v>19h à 7h</v>
      </c>
      <c r="BS548" s="313">
        <f t="shared" ref="BS548:BS573" si="190">BS547+1</f>
        <v>44199</v>
      </c>
      <c r="BT548" s="318" t="str">
        <f t="shared" si="184"/>
        <v>19h à 7h</v>
      </c>
      <c r="BU548" s="314">
        <f t="shared" ref="BU548:BU573" si="191">BU547+1</f>
        <v>44230</v>
      </c>
      <c r="BV548" s="318" t="str">
        <f t="shared" si="185"/>
        <v>19h à 7h</v>
      </c>
      <c r="BW548" s="313">
        <f t="shared" ref="BW548:BW573" si="192">BW547+1</f>
        <v>44258</v>
      </c>
      <c r="BX548" s="318" t="str">
        <f t="shared" si="186"/>
        <v>19h à 7h</v>
      </c>
      <c r="BY548" s="313">
        <f t="shared" ref="BY548:BY573" si="193">BY547+1</f>
        <v>44289</v>
      </c>
      <c r="BZ548" s="318" t="str">
        <f t="shared" si="187"/>
        <v>OFF</v>
      </c>
      <c r="CK548" s="156"/>
      <c r="CL548" s="156"/>
      <c r="CM548" s="156"/>
      <c r="CN548" s="156"/>
      <c r="CO548" s="156"/>
      <c r="CP548" s="156"/>
      <c r="CQ548" s="156"/>
      <c r="CR548" s="156"/>
    </row>
    <row r="549" spans="67:96" ht="13.5" x14ac:dyDescent="0.15">
      <c r="BO549" s="312">
        <f t="shared" si="188"/>
        <v>44139</v>
      </c>
      <c r="BP549" s="318" t="str">
        <f t="shared" si="182"/>
        <v>OFF</v>
      </c>
      <c r="BQ549" s="313">
        <f t="shared" si="189"/>
        <v>44169</v>
      </c>
      <c r="BR549" s="318" t="str">
        <f t="shared" si="183"/>
        <v>19h à 7h</v>
      </c>
      <c r="BS549" s="313">
        <f t="shared" si="190"/>
        <v>44200</v>
      </c>
      <c r="BT549" s="318" t="str">
        <f t="shared" si="184"/>
        <v>19h à 7h</v>
      </c>
      <c r="BU549" s="314">
        <f t="shared" si="191"/>
        <v>44231</v>
      </c>
      <c r="BV549" s="318" t="str">
        <f t="shared" si="185"/>
        <v>OFF</v>
      </c>
      <c r="BW549" s="313">
        <f t="shared" si="192"/>
        <v>44259</v>
      </c>
      <c r="BX549" s="318" t="str">
        <f t="shared" si="186"/>
        <v>OFF</v>
      </c>
      <c r="BY549" s="313">
        <f t="shared" si="193"/>
        <v>44290</v>
      </c>
      <c r="BZ549" s="318" t="str">
        <f t="shared" si="187"/>
        <v>OFF</v>
      </c>
      <c r="CK549" s="156"/>
      <c r="CL549" s="156"/>
      <c r="CM549" s="156"/>
      <c r="CN549" s="156"/>
      <c r="CO549" s="156"/>
      <c r="CP549" s="156"/>
      <c r="CQ549" s="156"/>
      <c r="CR549" s="156"/>
    </row>
    <row r="550" spans="67:96" ht="13.5" x14ac:dyDescent="0.15">
      <c r="BO550" s="312">
        <f t="shared" si="188"/>
        <v>44140</v>
      </c>
      <c r="BP550" s="318" t="str">
        <f t="shared" si="182"/>
        <v>19h à 7h</v>
      </c>
      <c r="BQ550" s="313">
        <f t="shared" si="189"/>
        <v>44170</v>
      </c>
      <c r="BR550" s="318" t="str">
        <f t="shared" si="183"/>
        <v>19h à 7h</v>
      </c>
      <c r="BS550" s="313">
        <f t="shared" si="190"/>
        <v>44201</v>
      </c>
      <c r="BT550" s="318" t="str">
        <f t="shared" si="184"/>
        <v>19h à 7h</v>
      </c>
      <c r="BU550" s="314">
        <f t="shared" si="191"/>
        <v>44232</v>
      </c>
      <c r="BV550" s="318" t="str">
        <f t="shared" si="185"/>
        <v>OFF</v>
      </c>
      <c r="BW550" s="313">
        <f t="shared" si="192"/>
        <v>44260</v>
      </c>
      <c r="BX550" s="318" t="str">
        <f t="shared" si="186"/>
        <v>OFF</v>
      </c>
      <c r="BY550" s="313">
        <f t="shared" si="193"/>
        <v>44291</v>
      </c>
      <c r="BZ550" s="318" t="str">
        <f t="shared" si="187"/>
        <v>OFF</v>
      </c>
      <c r="CK550" s="156"/>
      <c r="CL550" s="156"/>
      <c r="CM550" s="156"/>
      <c r="CN550" s="156"/>
      <c r="CO550" s="156"/>
      <c r="CP550" s="156"/>
      <c r="CQ550" s="156"/>
      <c r="CR550" s="156"/>
    </row>
    <row r="551" spans="67:96" ht="13.5" x14ac:dyDescent="0.15">
      <c r="BO551" s="312">
        <f t="shared" si="188"/>
        <v>44141</v>
      </c>
      <c r="BP551" s="318" t="str">
        <f t="shared" si="182"/>
        <v>19h à 7h</v>
      </c>
      <c r="BQ551" s="313">
        <f t="shared" si="189"/>
        <v>44171</v>
      </c>
      <c r="BR551" s="318" t="str">
        <f t="shared" si="183"/>
        <v>19h à 7h</v>
      </c>
      <c r="BS551" s="313">
        <f t="shared" si="190"/>
        <v>44202</v>
      </c>
      <c r="BT551" s="318" t="str">
        <f t="shared" si="184"/>
        <v>19h à 7h</v>
      </c>
      <c r="BU551" s="314">
        <f t="shared" si="191"/>
        <v>44233</v>
      </c>
      <c r="BV551" s="318" t="str">
        <f t="shared" si="185"/>
        <v>OFF</v>
      </c>
      <c r="BW551" s="313">
        <f t="shared" si="192"/>
        <v>44261</v>
      </c>
      <c r="BX551" s="318" t="str">
        <f t="shared" si="186"/>
        <v>OFF</v>
      </c>
      <c r="BY551" s="313">
        <f t="shared" si="193"/>
        <v>44292</v>
      </c>
      <c r="BZ551" s="318" t="str">
        <f t="shared" si="187"/>
        <v>OFF</v>
      </c>
      <c r="CK551" s="156"/>
      <c r="CL551" s="156"/>
      <c r="CM551" s="156"/>
      <c r="CN551" s="156"/>
      <c r="CO551" s="156"/>
      <c r="CP551" s="156"/>
      <c r="CQ551" s="156"/>
      <c r="CR551" s="156"/>
    </row>
    <row r="552" spans="67:96" ht="13.5" x14ac:dyDescent="0.15">
      <c r="BO552" s="312">
        <f t="shared" si="188"/>
        <v>44142</v>
      </c>
      <c r="BP552" s="318" t="str">
        <f t="shared" si="182"/>
        <v>19h à 7h</v>
      </c>
      <c r="BQ552" s="313">
        <f t="shared" si="189"/>
        <v>44172</v>
      </c>
      <c r="BR552" s="318" t="str">
        <f t="shared" si="183"/>
        <v>19h à 7h</v>
      </c>
      <c r="BS552" s="313">
        <f t="shared" si="190"/>
        <v>44203</v>
      </c>
      <c r="BT552" s="318" t="str">
        <f t="shared" si="184"/>
        <v>OFF</v>
      </c>
      <c r="BU552" s="314">
        <f t="shared" si="191"/>
        <v>44234</v>
      </c>
      <c r="BV552" s="318" t="str">
        <f t="shared" si="185"/>
        <v>OFF</v>
      </c>
      <c r="BW552" s="313">
        <f t="shared" si="192"/>
        <v>44262</v>
      </c>
      <c r="BX552" s="318" t="str">
        <f t="shared" si="186"/>
        <v>OFF</v>
      </c>
      <c r="BY552" s="313">
        <f t="shared" si="193"/>
        <v>44293</v>
      </c>
      <c r="BZ552" s="318" t="str">
        <f t="shared" si="187"/>
        <v>OFF</v>
      </c>
      <c r="CK552" s="156"/>
      <c r="CL552" s="156"/>
      <c r="CM552" s="156"/>
      <c r="CN552" s="156"/>
      <c r="CO552" s="156"/>
      <c r="CP552" s="156"/>
      <c r="CQ552" s="156"/>
      <c r="CR552" s="156"/>
    </row>
    <row r="553" spans="67:96" ht="13.5" x14ac:dyDescent="0.15">
      <c r="BO553" s="312">
        <f t="shared" si="188"/>
        <v>44143</v>
      </c>
      <c r="BP553" s="318" t="str">
        <f t="shared" si="182"/>
        <v>19h à 7h</v>
      </c>
      <c r="BQ553" s="313">
        <f t="shared" si="189"/>
        <v>44173</v>
      </c>
      <c r="BR553" s="318" t="str">
        <f t="shared" si="183"/>
        <v>19h à 7h</v>
      </c>
      <c r="BS553" s="313">
        <f t="shared" si="190"/>
        <v>44204</v>
      </c>
      <c r="BT553" s="318" t="str">
        <f t="shared" si="184"/>
        <v>OFF</v>
      </c>
      <c r="BU553" s="314">
        <f t="shared" si="191"/>
        <v>44235</v>
      </c>
      <c r="BV553" s="318" t="str">
        <f t="shared" si="185"/>
        <v>OFF</v>
      </c>
      <c r="BW553" s="313">
        <f t="shared" si="192"/>
        <v>44263</v>
      </c>
      <c r="BX553" s="318" t="str">
        <f t="shared" si="186"/>
        <v>OFF</v>
      </c>
      <c r="BY553" s="313">
        <f t="shared" si="193"/>
        <v>44294</v>
      </c>
      <c r="BZ553" s="318" t="str">
        <f t="shared" si="187"/>
        <v>7h à 19h</v>
      </c>
      <c r="CK553" s="156"/>
      <c r="CL553" s="156"/>
      <c r="CM553" s="156"/>
      <c r="CN553" s="156"/>
      <c r="CO553" s="156"/>
      <c r="CP553" s="156"/>
      <c r="CQ553" s="156"/>
      <c r="CR553" s="156"/>
    </row>
    <row r="554" spans="67:96" ht="13.5" x14ac:dyDescent="0.15">
      <c r="BO554" s="312">
        <f t="shared" si="188"/>
        <v>44144</v>
      </c>
      <c r="BP554" s="318" t="str">
        <f t="shared" si="182"/>
        <v>19h à 7h</v>
      </c>
      <c r="BQ554" s="313">
        <f t="shared" si="189"/>
        <v>44174</v>
      </c>
      <c r="BR554" s="318" t="str">
        <f t="shared" si="183"/>
        <v>19h à 7h</v>
      </c>
      <c r="BS554" s="313">
        <f t="shared" si="190"/>
        <v>44205</v>
      </c>
      <c r="BT554" s="318" t="str">
        <f t="shared" si="184"/>
        <v>OFF</v>
      </c>
      <c r="BU554" s="314">
        <f t="shared" si="191"/>
        <v>44236</v>
      </c>
      <c r="BV554" s="318" t="str">
        <f t="shared" si="185"/>
        <v>OFF</v>
      </c>
      <c r="BW554" s="313">
        <f t="shared" si="192"/>
        <v>44264</v>
      </c>
      <c r="BX554" s="318" t="str">
        <f t="shared" si="186"/>
        <v>OFF</v>
      </c>
      <c r="BY554" s="313">
        <f t="shared" si="193"/>
        <v>44295</v>
      </c>
      <c r="BZ554" s="318" t="str">
        <f t="shared" si="187"/>
        <v>7h à 19h</v>
      </c>
      <c r="CK554" s="156"/>
      <c r="CL554" s="156"/>
      <c r="CM554" s="156"/>
      <c r="CN554" s="156"/>
      <c r="CO554" s="156"/>
      <c r="CP554" s="156"/>
      <c r="CQ554" s="156"/>
      <c r="CR554" s="156"/>
    </row>
    <row r="555" spans="67:96" ht="13.5" x14ac:dyDescent="0.15">
      <c r="BO555" s="312">
        <f t="shared" si="188"/>
        <v>44145</v>
      </c>
      <c r="BP555" s="318" t="str">
        <f t="shared" si="182"/>
        <v>19h à 7h</v>
      </c>
      <c r="BQ555" s="313">
        <f t="shared" si="189"/>
        <v>44175</v>
      </c>
      <c r="BR555" s="318" t="str">
        <f t="shared" si="183"/>
        <v>OFF</v>
      </c>
      <c r="BS555" s="313">
        <f t="shared" si="190"/>
        <v>44206</v>
      </c>
      <c r="BT555" s="318" t="str">
        <f t="shared" si="184"/>
        <v>OFF</v>
      </c>
      <c r="BU555" s="314">
        <f t="shared" si="191"/>
        <v>44237</v>
      </c>
      <c r="BV555" s="318" t="str">
        <f t="shared" si="185"/>
        <v>OFF</v>
      </c>
      <c r="BW555" s="313">
        <f t="shared" si="192"/>
        <v>44265</v>
      </c>
      <c r="BX555" s="318" t="str">
        <f t="shared" si="186"/>
        <v>OFF</v>
      </c>
      <c r="BY555" s="313">
        <f t="shared" si="193"/>
        <v>44296</v>
      </c>
      <c r="BZ555" s="318" t="str">
        <f t="shared" si="187"/>
        <v>7h à 19h</v>
      </c>
      <c r="CK555" s="156"/>
      <c r="CL555" s="156"/>
      <c r="CM555" s="156"/>
      <c r="CN555" s="156"/>
      <c r="CO555" s="156"/>
      <c r="CP555" s="156"/>
      <c r="CQ555" s="156"/>
      <c r="CR555" s="156"/>
    </row>
    <row r="556" spans="67:96" ht="13.5" x14ac:dyDescent="0.15">
      <c r="BO556" s="312">
        <f t="shared" si="188"/>
        <v>44146</v>
      </c>
      <c r="BP556" s="318" t="str">
        <f t="shared" si="182"/>
        <v>19h à 7h</v>
      </c>
      <c r="BQ556" s="313">
        <f t="shared" si="189"/>
        <v>44176</v>
      </c>
      <c r="BR556" s="318" t="str">
        <f t="shared" si="183"/>
        <v>OFF</v>
      </c>
      <c r="BS556" s="313">
        <f t="shared" si="190"/>
        <v>44207</v>
      </c>
      <c r="BT556" s="318" t="str">
        <f t="shared" si="184"/>
        <v>OFF</v>
      </c>
      <c r="BU556" s="314">
        <f t="shared" si="191"/>
        <v>44238</v>
      </c>
      <c r="BV556" s="318" t="str">
        <f t="shared" si="185"/>
        <v>7h à 19h</v>
      </c>
      <c r="BW556" s="313">
        <f t="shared" si="192"/>
        <v>44266</v>
      </c>
      <c r="BX556" s="318" t="str">
        <f t="shared" si="186"/>
        <v>7h à 19h</v>
      </c>
      <c r="BY556" s="313">
        <f t="shared" si="193"/>
        <v>44297</v>
      </c>
      <c r="BZ556" s="318" t="str">
        <f t="shared" si="187"/>
        <v>7h à 19h</v>
      </c>
      <c r="CK556" s="156"/>
      <c r="CL556" s="156"/>
      <c r="CM556" s="156"/>
      <c r="CN556" s="156"/>
      <c r="CO556" s="156"/>
      <c r="CP556" s="156"/>
      <c r="CQ556" s="156"/>
      <c r="CR556" s="156"/>
    </row>
    <row r="557" spans="67:96" ht="13.5" x14ac:dyDescent="0.15">
      <c r="BO557" s="312">
        <f t="shared" si="188"/>
        <v>44147</v>
      </c>
      <c r="BP557" s="318" t="str">
        <f t="shared" si="182"/>
        <v>OFF</v>
      </c>
      <c r="BQ557" s="313">
        <f t="shared" si="189"/>
        <v>44177</v>
      </c>
      <c r="BR557" s="318" t="str">
        <f t="shared" si="183"/>
        <v>OFF</v>
      </c>
      <c r="BS557" s="313">
        <f t="shared" si="190"/>
        <v>44208</v>
      </c>
      <c r="BT557" s="318" t="str">
        <f t="shared" si="184"/>
        <v>OFF</v>
      </c>
      <c r="BU557" s="314">
        <f t="shared" si="191"/>
        <v>44239</v>
      </c>
      <c r="BV557" s="318" t="str">
        <f t="shared" si="185"/>
        <v>7h à 19h</v>
      </c>
      <c r="BW557" s="313">
        <f t="shared" si="192"/>
        <v>44267</v>
      </c>
      <c r="BX557" s="318" t="str">
        <f t="shared" si="186"/>
        <v>7h à 19h</v>
      </c>
      <c r="BY557" s="313">
        <f t="shared" si="193"/>
        <v>44298</v>
      </c>
      <c r="BZ557" s="318" t="str">
        <f t="shared" si="187"/>
        <v>7h à 19h</v>
      </c>
      <c r="CK557" s="156"/>
      <c r="CL557" s="156"/>
      <c r="CM557" s="156"/>
      <c r="CN557" s="156"/>
      <c r="CO557" s="156"/>
      <c r="CP557" s="156"/>
      <c r="CQ557" s="156"/>
      <c r="CR557" s="156"/>
    </row>
    <row r="558" spans="67:96" ht="13.5" x14ac:dyDescent="0.15">
      <c r="BO558" s="312">
        <f t="shared" si="188"/>
        <v>44148</v>
      </c>
      <c r="BP558" s="318" t="str">
        <f t="shared" si="182"/>
        <v>OFF</v>
      </c>
      <c r="BQ558" s="313">
        <f t="shared" si="189"/>
        <v>44178</v>
      </c>
      <c r="BR558" s="318" t="str">
        <f t="shared" si="183"/>
        <v>OFF</v>
      </c>
      <c r="BS558" s="313">
        <f t="shared" si="190"/>
        <v>44209</v>
      </c>
      <c r="BT558" s="318" t="str">
        <f t="shared" si="184"/>
        <v>OFF</v>
      </c>
      <c r="BU558" s="314">
        <f t="shared" si="191"/>
        <v>44240</v>
      </c>
      <c r="BV558" s="318" t="str">
        <f t="shared" si="185"/>
        <v>7h à 19h</v>
      </c>
      <c r="BW558" s="313">
        <f t="shared" si="192"/>
        <v>44268</v>
      </c>
      <c r="BX558" s="318" t="str">
        <f t="shared" si="186"/>
        <v>7h à 19h</v>
      </c>
      <c r="BY558" s="313">
        <f t="shared" si="193"/>
        <v>44299</v>
      </c>
      <c r="BZ558" s="318" t="str">
        <f t="shared" si="187"/>
        <v>7h à 19h</v>
      </c>
      <c r="CK558" s="156"/>
      <c r="CL558" s="156"/>
      <c r="CM558" s="156"/>
      <c r="CN558" s="156"/>
      <c r="CO558" s="156"/>
      <c r="CP558" s="156"/>
      <c r="CQ558" s="156"/>
      <c r="CR558" s="156"/>
    </row>
    <row r="559" spans="67:96" ht="13.5" x14ac:dyDescent="0.15">
      <c r="BO559" s="312">
        <f t="shared" si="188"/>
        <v>44149</v>
      </c>
      <c r="BP559" s="318" t="str">
        <f t="shared" si="182"/>
        <v>OFF</v>
      </c>
      <c r="BQ559" s="313">
        <f t="shared" si="189"/>
        <v>44179</v>
      </c>
      <c r="BR559" s="318" t="str">
        <f t="shared" si="183"/>
        <v>OFF</v>
      </c>
      <c r="BS559" s="313">
        <f t="shared" si="190"/>
        <v>44210</v>
      </c>
      <c r="BT559" s="318" t="str">
        <f t="shared" si="184"/>
        <v>7h à 19h</v>
      </c>
      <c r="BU559" s="314">
        <f t="shared" si="191"/>
        <v>44241</v>
      </c>
      <c r="BV559" s="318" t="str">
        <f t="shared" si="185"/>
        <v>7h à 19h</v>
      </c>
      <c r="BW559" s="313">
        <f t="shared" si="192"/>
        <v>44269</v>
      </c>
      <c r="BX559" s="318" t="str">
        <f t="shared" si="186"/>
        <v>7h à 19h</v>
      </c>
      <c r="BY559" s="313">
        <f t="shared" si="193"/>
        <v>44300</v>
      </c>
      <c r="BZ559" s="318" t="str">
        <f t="shared" si="187"/>
        <v>7h à 19h</v>
      </c>
      <c r="CK559" s="156"/>
      <c r="CL559" s="156"/>
      <c r="CM559" s="156"/>
      <c r="CN559" s="156"/>
      <c r="CO559" s="156"/>
      <c r="CP559" s="156"/>
      <c r="CQ559" s="156"/>
      <c r="CR559" s="156"/>
    </row>
    <row r="560" spans="67:96" ht="13.5" x14ac:dyDescent="0.15">
      <c r="BO560" s="312">
        <f t="shared" si="188"/>
        <v>44150</v>
      </c>
      <c r="BP560" s="318" t="str">
        <f t="shared" si="182"/>
        <v>OFF</v>
      </c>
      <c r="BQ560" s="313">
        <f t="shared" si="189"/>
        <v>44180</v>
      </c>
      <c r="BR560" s="318" t="str">
        <f t="shared" si="183"/>
        <v>OFF</v>
      </c>
      <c r="BS560" s="313">
        <f t="shared" si="190"/>
        <v>44211</v>
      </c>
      <c r="BT560" s="318" t="str">
        <f t="shared" si="184"/>
        <v>7h à 19h</v>
      </c>
      <c r="BU560" s="314">
        <f t="shared" si="191"/>
        <v>44242</v>
      </c>
      <c r="BV560" s="318" t="str">
        <f t="shared" si="185"/>
        <v>7h à 19h</v>
      </c>
      <c r="BW560" s="313">
        <f t="shared" si="192"/>
        <v>44270</v>
      </c>
      <c r="BX560" s="318" t="str">
        <f t="shared" si="186"/>
        <v>7h à 19h</v>
      </c>
      <c r="BY560" s="313">
        <f t="shared" si="193"/>
        <v>44301</v>
      </c>
      <c r="BZ560" s="318" t="str">
        <f t="shared" si="187"/>
        <v>OFF</v>
      </c>
      <c r="CK560" s="156"/>
      <c r="CL560" s="156"/>
      <c r="CM560" s="156"/>
      <c r="CN560" s="156"/>
      <c r="CO560" s="156"/>
      <c r="CP560" s="156"/>
      <c r="CQ560" s="156"/>
      <c r="CR560" s="156"/>
    </row>
    <row r="561" spans="67:96" ht="13.5" x14ac:dyDescent="0.15">
      <c r="BO561" s="312">
        <f t="shared" si="188"/>
        <v>44151</v>
      </c>
      <c r="BP561" s="318" t="str">
        <f t="shared" si="182"/>
        <v>OFF</v>
      </c>
      <c r="BQ561" s="313">
        <f t="shared" si="189"/>
        <v>44181</v>
      </c>
      <c r="BR561" s="318" t="str">
        <f t="shared" si="183"/>
        <v>OFF</v>
      </c>
      <c r="BS561" s="313">
        <f t="shared" si="190"/>
        <v>44212</v>
      </c>
      <c r="BT561" s="318" t="str">
        <f t="shared" si="184"/>
        <v>7h à 19h</v>
      </c>
      <c r="BU561" s="314">
        <f t="shared" si="191"/>
        <v>44243</v>
      </c>
      <c r="BV561" s="318" t="str">
        <f t="shared" si="185"/>
        <v>7h à 19h</v>
      </c>
      <c r="BW561" s="313">
        <f t="shared" si="192"/>
        <v>44271</v>
      </c>
      <c r="BX561" s="318" t="str">
        <f t="shared" si="186"/>
        <v>7h à 15h</v>
      </c>
      <c r="BY561" s="313">
        <f t="shared" si="193"/>
        <v>44302</v>
      </c>
      <c r="BZ561" s="318" t="str">
        <f t="shared" si="187"/>
        <v>OFF</v>
      </c>
      <c r="CK561" s="156"/>
      <c r="CL561" s="156"/>
      <c r="CM561" s="156"/>
      <c r="CN561" s="156"/>
      <c r="CO561" s="156"/>
      <c r="CP561" s="156"/>
      <c r="CQ561" s="156"/>
      <c r="CR561" s="156"/>
    </row>
    <row r="562" spans="67:96" ht="13.5" x14ac:dyDescent="0.15">
      <c r="BO562" s="312">
        <f t="shared" si="188"/>
        <v>44152</v>
      </c>
      <c r="BP562" s="318" t="str">
        <f t="shared" si="182"/>
        <v>OFF</v>
      </c>
      <c r="BQ562" s="313">
        <f t="shared" si="189"/>
        <v>44182</v>
      </c>
      <c r="BR562" s="318" t="str">
        <f t="shared" si="183"/>
        <v>7h à 19h</v>
      </c>
      <c r="BS562" s="313">
        <f t="shared" si="190"/>
        <v>44213</v>
      </c>
      <c r="BT562" s="318" t="str">
        <f t="shared" si="184"/>
        <v>7h à 19h</v>
      </c>
      <c r="BU562" s="314">
        <f t="shared" si="191"/>
        <v>44244</v>
      </c>
      <c r="BV562" s="318" t="str">
        <f t="shared" si="185"/>
        <v>7h à 19h</v>
      </c>
      <c r="BW562" s="313">
        <f t="shared" si="192"/>
        <v>44272</v>
      </c>
      <c r="BX562" s="318" t="str">
        <f t="shared" si="186"/>
        <v>OFF</v>
      </c>
      <c r="BY562" s="313">
        <f t="shared" si="193"/>
        <v>44303</v>
      </c>
      <c r="BZ562" s="318" t="str">
        <f t="shared" si="187"/>
        <v>OFF</v>
      </c>
      <c r="CK562" s="156"/>
      <c r="CL562" s="156"/>
      <c r="CM562" s="156"/>
      <c r="CN562" s="156"/>
      <c r="CO562" s="156"/>
      <c r="CP562" s="156"/>
      <c r="CQ562" s="156"/>
      <c r="CR562" s="156"/>
    </row>
    <row r="563" spans="67:96" ht="13.5" x14ac:dyDescent="0.15">
      <c r="BO563" s="312">
        <f t="shared" si="188"/>
        <v>44153</v>
      </c>
      <c r="BP563" s="318" t="str">
        <f t="shared" si="182"/>
        <v>OFF</v>
      </c>
      <c r="BQ563" s="313">
        <f t="shared" si="189"/>
        <v>44183</v>
      </c>
      <c r="BR563" s="318" t="str">
        <f t="shared" si="183"/>
        <v>7h à 19h</v>
      </c>
      <c r="BS563" s="313">
        <f t="shared" si="190"/>
        <v>44214</v>
      </c>
      <c r="BT563" s="318" t="str">
        <f t="shared" si="184"/>
        <v>7h à 19h</v>
      </c>
      <c r="BU563" s="314">
        <f t="shared" si="191"/>
        <v>44245</v>
      </c>
      <c r="BV563" s="318" t="str">
        <f t="shared" si="185"/>
        <v>OFF</v>
      </c>
      <c r="BW563" s="313">
        <f t="shared" si="192"/>
        <v>44273</v>
      </c>
      <c r="BX563" s="318" t="str">
        <f t="shared" si="186"/>
        <v>OFF</v>
      </c>
      <c r="BY563" s="313">
        <f t="shared" si="193"/>
        <v>44304</v>
      </c>
      <c r="BZ563" s="318" t="str">
        <f t="shared" si="187"/>
        <v>OFF</v>
      </c>
      <c r="CK563" s="156"/>
      <c r="CL563" s="156"/>
      <c r="CM563" s="156"/>
      <c r="CN563" s="156"/>
      <c r="CO563" s="156"/>
      <c r="CP563" s="156"/>
      <c r="CQ563" s="156"/>
      <c r="CR563" s="156"/>
    </row>
    <row r="564" spans="67:96" ht="13.5" x14ac:dyDescent="0.15">
      <c r="BO564" s="312">
        <f t="shared" si="188"/>
        <v>44154</v>
      </c>
      <c r="BP564" s="318" t="str">
        <f t="shared" si="182"/>
        <v>7h à 19h</v>
      </c>
      <c r="BQ564" s="313">
        <f t="shared" si="189"/>
        <v>44184</v>
      </c>
      <c r="BR564" s="318" t="str">
        <f t="shared" si="183"/>
        <v>7h à 19h</v>
      </c>
      <c r="BS564" s="313">
        <f t="shared" si="190"/>
        <v>44215</v>
      </c>
      <c r="BT564" s="318" t="str">
        <f t="shared" si="184"/>
        <v>7h à 15h</v>
      </c>
      <c r="BU564" s="314">
        <f t="shared" si="191"/>
        <v>44246</v>
      </c>
      <c r="BV564" s="318" t="str">
        <f t="shared" si="185"/>
        <v>OFF</v>
      </c>
      <c r="BW564" s="313">
        <f t="shared" si="192"/>
        <v>44274</v>
      </c>
      <c r="BX564" s="318" t="str">
        <f t="shared" si="186"/>
        <v>OFF</v>
      </c>
      <c r="BY564" s="313">
        <f t="shared" si="193"/>
        <v>44305</v>
      </c>
      <c r="BZ564" s="318" t="str">
        <f t="shared" si="187"/>
        <v>OFF</v>
      </c>
      <c r="CK564" s="156"/>
      <c r="CL564" s="156"/>
      <c r="CM564" s="156"/>
      <c r="CN564" s="156"/>
      <c r="CO564" s="156"/>
      <c r="CP564" s="156"/>
      <c r="CQ564" s="156"/>
      <c r="CR564" s="156"/>
    </row>
    <row r="565" spans="67:96" ht="13.5" x14ac:dyDescent="0.15">
      <c r="BO565" s="312">
        <f t="shared" si="188"/>
        <v>44155</v>
      </c>
      <c r="BP565" s="318" t="str">
        <f t="shared" si="182"/>
        <v>7h à 19h</v>
      </c>
      <c r="BQ565" s="313">
        <f t="shared" si="189"/>
        <v>44185</v>
      </c>
      <c r="BR565" s="318" t="str">
        <f t="shared" si="183"/>
        <v>7h à 19h</v>
      </c>
      <c r="BS565" s="313">
        <f t="shared" si="190"/>
        <v>44216</v>
      </c>
      <c r="BT565" s="318" t="str">
        <f t="shared" si="184"/>
        <v>OFF</v>
      </c>
      <c r="BU565" s="314">
        <f t="shared" si="191"/>
        <v>44247</v>
      </c>
      <c r="BV565" s="318" t="str">
        <f t="shared" si="185"/>
        <v>OFF</v>
      </c>
      <c r="BW565" s="313">
        <f t="shared" si="192"/>
        <v>44275</v>
      </c>
      <c r="BX565" s="318" t="str">
        <f t="shared" si="186"/>
        <v>OFF</v>
      </c>
      <c r="BY565" s="313">
        <f t="shared" si="193"/>
        <v>44306</v>
      </c>
      <c r="BZ565" s="318" t="str">
        <f t="shared" si="187"/>
        <v>OFF</v>
      </c>
      <c r="CK565" s="156"/>
      <c r="CL565" s="156"/>
      <c r="CM565" s="156"/>
      <c r="CN565" s="156"/>
      <c r="CO565" s="156"/>
      <c r="CP565" s="156"/>
      <c r="CQ565" s="156"/>
      <c r="CR565" s="156"/>
    </row>
    <row r="566" spans="67:96" ht="13.5" x14ac:dyDescent="0.15">
      <c r="BO566" s="312">
        <f t="shared" si="188"/>
        <v>44156</v>
      </c>
      <c r="BP566" s="318" t="str">
        <f t="shared" si="182"/>
        <v>7h à 19h</v>
      </c>
      <c r="BQ566" s="313">
        <f t="shared" si="189"/>
        <v>44186</v>
      </c>
      <c r="BR566" s="318" t="str">
        <f t="shared" si="183"/>
        <v>7h à 19h</v>
      </c>
      <c r="BS566" s="313">
        <f t="shared" si="190"/>
        <v>44217</v>
      </c>
      <c r="BT566" s="318" t="str">
        <f t="shared" si="184"/>
        <v>OFF</v>
      </c>
      <c r="BU566" s="314">
        <f t="shared" si="191"/>
        <v>44248</v>
      </c>
      <c r="BV566" s="318" t="str">
        <f t="shared" si="185"/>
        <v>OFF</v>
      </c>
      <c r="BW566" s="313">
        <f t="shared" si="192"/>
        <v>44276</v>
      </c>
      <c r="BX566" s="318" t="str">
        <f t="shared" si="186"/>
        <v>OFF</v>
      </c>
      <c r="BY566" s="313">
        <f t="shared" si="193"/>
        <v>44307</v>
      </c>
      <c r="BZ566" s="318" t="str">
        <f t="shared" si="187"/>
        <v>OFF</v>
      </c>
      <c r="CK566" s="156"/>
      <c r="CL566" s="156"/>
      <c r="CM566" s="156"/>
      <c r="CN566" s="156"/>
      <c r="CO566" s="156"/>
      <c r="CP566" s="156"/>
      <c r="CQ566" s="156"/>
      <c r="CR566" s="156"/>
    </row>
    <row r="567" spans="67:96" ht="13.5" x14ac:dyDescent="0.15">
      <c r="BO567" s="312">
        <f t="shared" si="188"/>
        <v>44157</v>
      </c>
      <c r="BP567" s="318" t="str">
        <f t="shared" si="182"/>
        <v>7h à 19h</v>
      </c>
      <c r="BQ567" s="313">
        <f t="shared" si="189"/>
        <v>44187</v>
      </c>
      <c r="BR567" s="318" t="str">
        <f t="shared" si="183"/>
        <v>7h à 19h</v>
      </c>
      <c r="BS567" s="313">
        <f t="shared" si="190"/>
        <v>44218</v>
      </c>
      <c r="BT567" s="318" t="str">
        <f t="shared" si="184"/>
        <v>OFF</v>
      </c>
      <c r="BU567" s="314">
        <f t="shared" si="191"/>
        <v>44249</v>
      </c>
      <c r="BV567" s="318" t="str">
        <f t="shared" si="185"/>
        <v>OFF</v>
      </c>
      <c r="BW567" s="313">
        <f t="shared" si="192"/>
        <v>44277</v>
      </c>
      <c r="BX567" s="318" t="str">
        <f t="shared" si="186"/>
        <v>OFF</v>
      </c>
      <c r="BY567" s="313">
        <f t="shared" si="193"/>
        <v>44308</v>
      </c>
      <c r="BZ567" s="318" t="str">
        <f t="shared" si="187"/>
        <v>19h à 7h</v>
      </c>
      <c r="CK567" s="156"/>
      <c r="CL567" s="156"/>
      <c r="CM567" s="156"/>
      <c r="CN567" s="156"/>
      <c r="CO567" s="156"/>
      <c r="CP567" s="156"/>
      <c r="CQ567" s="156"/>
      <c r="CR567" s="156"/>
    </row>
    <row r="568" spans="67:96" ht="13.5" x14ac:dyDescent="0.15">
      <c r="BO568" s="312">
        <f t="shared" si="188"/>
        <v>44158</v>
      </c>
      <c r="BP568" s="318" t="str">
        <f t="shared" si="182"/>
        <v>7h à 19h</v>
      </c>
      <c r="BQ568" s="313">
        <f t="shared" si="189"/>
        <v>44188</v>
      </c>
      <c r="BR568" s="318" t="str">
        <f t="shared" si="183"/>
        <v>7h à 19h</v>
      </c>
      <c r="BS568" s="313">
        <f t="shared" si="190"/>
        <v>44219</v>
      </c>
      <c r="BT568" s="318" t="str">
        <f t="shared" si="184"/>
        <v>OFF</v>
      </c>
      <c r="BU568" s="314">
        <f t="shared" si="191"/>
        <v>44250</v>
      </c>
      <c r="BV568" s="318" t="str">
        <f t="shared" si="185"/>
        <v>OFF</v>
      </c>
      <c r="BW568" s="313">
        <f t="shared" si="192"/>
        <v>44278</v>
      </c>
      <c r="BX568" s="318" t="str">
        <f t="shared" si="186"/>
        <v>OFF</v>
      </c>
      <c r="BY568" s="313">
        <f t="shared" si="193"/>
        <v>44309</v>
      </c>
      <c r="BZ568" s="318" t="str">
        <f t="shared" si="187"/>
        <v>19h à 7h</v>
      </c>
      <c r="CK568" s="156"/>
      <c r="CL568" s="156"/>
      <c r="CM568" s="156"/>
      <c r="CN568" s="156"/>
      <c r="CO568" s="156"/>
      <c r="CP568" s="156"/>
      <c r="CQ568" s="156"/>
      <c r="CR568" s="156"/>
    </row>
    <row r="569" spans="67:96" ht="13.5" x14ac:dyDescent="0.15">
      <c r="BO569" s="312">
        <f t="shared" si="188"/>
        <v>44159</v>
      </c>
      <c r="BP569" s="318" t="str">
        <f t="shared" si="182"/>
        <v>7h à 15h</v>
      </c>
      <c r="BQ569" s="313">
        <f t="shared" si="189"/>
        <v>44189</v>
      </c>
      <c r="BR569" s="318" t="str">
        <f t="shared" si="183"/>
        <v>OFF</v>
      </c>
      <c r="BS569" s="313">
        <f t="shared" si="190"/>
        <v>44220</v>
      </c>
      <c r="BT569" s="318" t="str">
        <f t="shared" si="184"/>
        <v>OFF</v>
      </c>
      <c r="BU569" s="314">
        <f t="shared" si="191"/>
        <v>44251</v>
      </c>
      <c r="BV569" s="318" t="str">
        <f t="shared" si="185"/>
        <v>OFF</v>
      </c>
      <c r="BW569" s="313">
        <f t="shared" si="192"/>
        <v>44279</v>
      </c>
      <c r="BX569" s="318" t="str">
        <f t="shared" si="186"/>
        <v>OFF</v>
      </c>
      <c r="BY569" s="313">
        <f t="shared" si="193"/>
        <v>44310</v>
      </c>
      <c r="BZ569" s="318" t="str">
        <f t="shared" si="187"/>
        <v>19h à 7h</v>
      </c>
      <c r="CK569" s="156"/>
      <c r="CL569" s="156"/>
      <c r="CM569" s="156"/>
      <c r="CN569" s="156"/>
      <c r="CO569" s="156"/>
      <c r="CP569" s="156"/>
      <c r="CQ569" s="156"/>
      <c r="CR569" s="156"/>
    </row>
    <row r="570" spans="67:96" ht="13.5" x14ac:dyDescent="0.15">
      <c r="BO570" s="312">
        <f>BO569+1</f>
        <v>44160</v>
      </c>
      <c r="BP570" s="318" t="str">
        <f t="shared" si="182"/>
        <v>OFF</v>
      </c>
      <c r="BQ570" s="313">
        <f t="shared" si="189"/>
        <v>44190</v>
      </c>
      <c r="BR570" s="318" t="str">
        <f t="shared" si="183"/>
        <v>OFF</v>
      </c>
      <c r="BS570" s="313">
        <f t="shared" si="190"/>
        <v>44221</v>
      </c>
      <c r="BT570" s="318" t="str">
        <f t="shared" si="184"/>
        <v>OFF</v>
      </c>
      <c r="BU570" s="314">
        <f t="shared" si="191"/>
        <v>44252</v>
      </c>
      <c r="BV570" s="318" t="str">
        <f t="shared" si="185"/>
        <v>19h à 7h</v>
      </c>
      <c r="BW570" s="313">
        <f t="shared" si="192"/>
        <v>44280</v>
      </c>
      <c r="BX570" s="318" t="str">
        <f t="shared" si="186"/>
        <v>19h à 7h</v>
      </c>
      <c r="BY570" s="313">
        <f t="shared" si="193"/>
        <v>44311</v>
      </c>
      <c r="BZ570" s="318" t="str">
        <f t="shared" si="187"/>
        <v>19h à 7h</v>
      </c>
      <c r="CK570" s="156"/>
      <c r="CL570" s="156"/>
      <c r="CM570" s="156"/>
      <c r="CN570" s="156"/>
      <c r="CO570" s="156"/>
      <c r="CP570" s="156"/>
      <c r="CQ570" s="156"/>
      <c r="CR570" s="156"/>
    </row>
    <row r="571" spans="67:96" ht="13.5" x14ac:dyDescent="0.15">
      <c r="BO571" s="312">
        <f t="shared" si="188"/>
        <v>44161</v>
      </c>
      <c r="BP571" s="318" t="str">
        <f t="shared" si="182"/>
        <v>OFF</v>
      </c>
      <c r="BQ571" s="313">
        <f t="shared" si="189"/>
        <v>44191</v>
      </c>
      <c r="BR571" s="318" t="str">
        <f t="shared" si="183"/>
        <v>OFF</v>
      </c>
      <c r="BS571" s="313">
        <f t="shared" si="190"/>
        <v>44222</v>
      </c>
      <c r="BT571" s="318" t="str">
        <f t="shared" si="184"/>
        <v>OFF</v>
      </c>
      <c r="BU571" s="314">
        <f t="shared" si="191"/>
        <v>44253</v>
      </c>
      <c r="BV571" s="318" t="str">
        <f t="shared" si="185"/>
        <v>19h à 7h</v>
      </c>
      <c r="BW571" s="313">
        <f t="shared" si="192"/>
        <v>44281</v>
      </c>
      <c r="BX571" s="318" t="str">
        <f t="shared" si="186"/>
        <v>19h à 7h</v>
      </c>
      <c r="BY571" s="313">
        <f t="shared" si="193"/>
        <v>44312</v>
      </c>
      <c r="BZ571" s="318" t="str">
        <f t="shared" si="187"/>
        <v>19h à 7h</v>
      </c>
      <c r="CK571" s="156"/>
      <c r="CL571" s="156"/>
      <c r="CM571" s="156"/>
      <c r="CN571" s="156"/>
      <c r="CO571" s="156"/>
      <c r="CP571" s="156"/>
      <c r="CQ571" s="156"/>
      <c r="CR571" s="156"/>
    </row>
    <row r="572" spans="67:96" ht="13.5" x14ac:dyDescent="0.15">
      <c r="BO572" s="312">
        <f t="shared" si="188"/>
        <v>44162</v>
      </c>
      <c r="BP572" s="318" t="str">
        <f t="shared" si="182"/>
        <v>OFF</v>
      </c>
      <c r="BQ572" s="313">
        <f t="shared" si="189"/>
        <v>44192</v>
      </c>
      <c r="BR572" s="318" t="str">
        <f t="shared" si="183"/>
        <v>OFF</v>
      </c>
      <c r="BS572" s="313">
        <f t="shared" si="190"/>
        <v>44223</v>
      </c>
      <c r="BT572" s="318" t="str">
        <f t="shared" si="184"/>
        <v>OFF</v>
      </c>
      <c r="BU572" s="314">
        <f t="shared" si="191"/>
        <v>44254</v>
      </c>
      <c r="BV572" s="318" t="str">
        <f t="shared" si="185"/>
        <v>19h à 7h</v>
      </c>
      <c r="BW572" s="313">
        <f t="shared" si="192"/>
        <v>44282</v>
      </c>
      <c r="BX572" s="318" t="str">
        <f t="shared" si="186"/>
        <v>19h à 7h</v>
      </c>
      <c r="BY572" s="313">
        <f t="shared" si="193"/>
        <v>44313</v>
      </c>
      <c r="BZ572" s="318" t="str">
        <f t="shared" si="187"/>
        <v>19h à 7h</v>
      </c>
      <c r="CK572" s="156"/>
      <c r="CL572" s="156"/>
      <c r="CM572" s="156"/>
      <c r="CN572" s="156"/>
      <c r="CO572" s="156"/>
      <c r="CP572" s="156"/>
      <c r="CQ572" s="156"/>
      <c r="CR572" s="156"/>
    </row>
    <row r="573" spans="67:96" ht="13.5" x14ac:dyDescent="0.15">
      <c r="BO573" s="312">
        <f>BO572+1</f>
        <v>44163</v>
      </c>
      <c r="BP573" s="318" t="str">
        <f t="shared" si="182"/>
        <v>OFF</v>
      </c>
      <c r="BQ573" s="313">
        <f t="shared" si="189"/>
        <v>44193</v>
      </c>
      <c r="BR573" s="318" t="str">
        <f t="shared" si="183"/>
        <v>OFF</v>
      </c>
      <c r="BS573" s="313">
        <f t="shared" si="190"/>
        <v>44224</v>
      </c>
      <c r="BT573" s="318" t="str">
        <f t="shared" si="184"/>
        <v>19h à 7h</v>
      </c>
      <c r="BU573" s="314">
        <f t="shared" si="191"/>
        <v>44255</v>
      </c>
      <c r="BV573" s="318" t="str">
        <f t="shared" si="185"/>
        <v>19h à 7h</v>
      </c>
      <c r="BW573" s="313">
        <f t="shared" si="192"/>
        <v>44283</v>
      </c>
      <c r="BX573" s="318" t="str">
        <f t="shared" si="186"/>
        <v>19h à 7h</v>
      </c>
      <c r="BY573" s="313">
        <f t="shared" si="193"/>
        <v>44314</v>
      </c>
      <c r="BZ573" s="318" t="str">
        <f t="shared" si="187"/>
        <v>19h à 7h</v>
      </c>
      <c r="CK573" s="156"/>
      <c r="CL573" s="156"/>
      <c r="CM573" s="156"/>
      <c r="CN573" s="156"/>
      <c r="CO573" s="156"/>
      <c r="CP573" s="156"/>
      <c r="CQ573" s="156"/>
      <c r="CR573" s="156"/>
    </row>
    <row r="574" spans="67:96" ht="13.5" x14ac:dyDescent="0.15">
      <c r="BO574" s="315">
        <f>IF(MONTH(BO573)=MONTH(BO573+1),BO573+1,"")</f>
        <v>44164</v>
      </c>
      <c r="BP574" s="318" t="str">
        <f t="shared" si="182"/>
        <v>OFF</v>
      </c>
      <c r="BQ574" s="316">
        <f>IF(MONTH(BQ573)=MONTH(BQ573+1),BQ573+1,"")</f>
        <v>44194</v>
      </c>
      <c r="BR574" s="318" t="str">
        <f t="shared" si="183"/>
        <v>OFF</v>
      </c>
      <c r="BS574" s="316">
        <f>IF(MONTH(BS573)=MONTH(BS573+1),BS573+1,"")</f>
        <v>44225</v>
      </c>
      <c r="BT574" s="318" t="str">
        <f t="shared" si="184"/>
        <v>19h à 7h</v>
      </c>
      <c r="BU574" s="316" t="str">
        <f>IF(MONTH(BU573)=MONTH(BU573+1),BU573+1,"")</f>
        <v/>
      </c>
      <c r="BV574" s="318" t="str">
        <f t="shared" si="185"/>
        <v/>
      </c>
      <c r="BW574" s="316">
        <f>IF(MONTH(BW573)=MONTH(BW573+1),BW573+1,"")</f>
        <v>44284</v>
      </c>
      <c r="BX574" s="318" t="str">
        <f t="shared" si="186"/>
        <v>19h à 7h</v>
      </c>
      <c r="BY574" s="316">
        <f>IF(MONTH(BY573)=MONTH(BY573+1),BY573+1,"")</f>
        <v>44315</v>
      </c>
      <c r="BZ574" s="318" t="str">
        <f t="shared" si="187"/>
        <v>OFF</v>
      </c>
      <c r="CK574" s="156"/>
      <c r="CL574" s="156"/>
      <c r="CM574" s="156"/>
      <c r="CN574" s="156"/>
      <c r="CO574" s="156"/>
      <c r="CP574" s="156"/>
      <c r="CQ574" s="156"/>
      <c r="CR574" s="156"/>
    </row>
    <row r="575" spans="67:96" ht="13.5" x14ac:dyDescent="0.15">
      <c r="BO575" s="315">
        <f>IF(MONTH(BO573)=MONTH(BO573+2),BO573+2,"")</f>
        <v>44165</v>
      </c>
      <c r="BP575" s="318" t="str">
        <f t="shared" si="182"/>
        <v>OFF</v>
      </c>
      <c r="BQ575" s="316">
        <f>IF(MONTH(BQ573)=MONTH(BQ573+2),BQ573+2,"")</f>
        <v>44195</v>
      </c>
      <c r="BR575" s="318" t="str">
        <f t="shared" si="183"/>
        <v>OFF</v>
      </c>
      <c r="BS575" s="316">
        <f>IF(MONTH(BS573)=MONTH(BS573+2),BS573+2,"")</f>
        <v>44226</v>
      </c>
      <c r="BT575" s="318" t="str">
        <f t="shared" si="184"/>
        <v>19h à 7h</v>
      </c>
      <c r="BU575" s="316" t="str">
        <f>IF(MONTH(BU573)=MONTH(BU573+2),BU573+2,"")</f>
        <v/>
      </c>
      <c r="BV575" s="318" t="str">
        <f t="shared" si="185"/>
        <v/>
      </c>
      <c r="BW575" s="316">
        <f>IF(MONTH(BW573)=MONTH(BW573+2),BW573+2,"")</f>
        <v>44285</v>
      </c>
      <c r="BX575" s="318" t="str">
        <f t="shared" si="186"/>
        <v>19h à 7h</v>
      </c>
      <c r="BY575" s="316">
        <f>IF(MONTH(BY573)=MONTH(BY573+2),BY573+2,"")</f>
        <v>44316</v>
      </c>
      <c r="BZ575" s="318" t="str">
        <f t="shared" si="187"/>
        <v>OFF</v>
      </c>
      <c r="CK575" s="156"/>
      <c r="CL575" s="156"/>
      <c r="CM575" s="156"/>
      <c r="CN575" s="156"/>
      <c r="CO575" s="156"/>
      <c r="CP575" s="156"/>
      <c r="CQ575" s="156"/>
      <c r="CR575" s="156"/>
    </row>
    <row r="576" spans="67:96" ht="13.5" x14ac:dyDescent="0.15">
      <c r="BO576" s="317" t="str">
        <f>IF(MONTH(BO573)=MONTH(BO573+3),BO573+3,"")</f>
        <v/>
      </c>
      <c r="BP576" s="318" t="str">
        <f t="shared" si="182"/>
        <v/>
      </c>
      <c r="BQ576" s="268">
        <f>IF(MONTH(BQ573)=MONTH(BQ573+3),BQ573+3,"")</f>
        <v>44196</v>
      </c>
      <c r="BR576" s="318" t="str">
        <f t="shared" si="183"/>
        <v>19h à 7h</v>
      </c>
      <c r="BS576" s="268">
        <f>IF(MONTH(BS573)=MONTH(BS573+3),BS573+3,"")</f>
        <v>44227</v>
      </c>
      <c r="BT576" s="318" t="str">
        <f t="shared" si="184"/>
        <v>19h à 7h</v>
      </c>
      <c r="BU576" s="268" t="str">
        <f>IF(MONTH(BU573)=MONTH(BU573+3),BU573+3,"")</f>
        <v/>
      </c>
      <c r="BV576" s="318" t="str">
        <f t="shared" si="185"/>
        <v/>
      </c>
      <c r="BW576" s="268">
        <f>IF(MONTH(BW573)=MONTH(BW573+3),BW573+3,"")</f>
        <v>44286</v>
      </c>
      <c r="BX576" s="318" t="str">
        <f t="shared" si="186"/>
        <v>19h à 7h</v>
      </c>
      <c r="BY576" s="268" t="str">
        <f>IF(MONTH(BY573)=MONTH(BY573+3),BY573+3,"")</f>
        <v/>
      </c>
      <c r="BZ576" s="318" t="str">
        <f t="shared" si="187"/>
        <v/>
      </c>
      <c r="CK576" s="156"/>
      <c r="CL576" s="156"/>
      <c r="CM576" s="156"/>
      <c r="CN576" s="156"/>
      <c r="CO576" s="156"/>
      <c r="CP576" s="156"/>
      <c r="CQ576" s="156"/>
      <c r="CR576" s="156"/>
    </row>
    <row r="577" spans="67:96" ht="12.75" x14ac:dyDescent="0.15">
      <c r="BO577" s="169"/>
      <c r="BP577" s="169"/>
      <c r="BQ577" s="169"/>
      <c r="BR577" s="169"/>
      <c r="BS577" s="169"/>
      <c r="BT577" s="169"/>
      <c r="BU577" s="169"/>
      <c r="BV577" s="169"/>
      <c r="BW577" s="169"/>
      <c r="BX577" s="169"/>
      <c r="BY577" s="169"/>
      <c r="BZ577" s="169"/>
      <c r="CK577" s="156"/>
      <c r="CL577" s="156"/>
      <c r="CM577" s="156"/>
      <c r="CN577" s="156"/>
      <c r="CO577" s="156"/>
      <c r="CP577" s="156"/>
      <c r="CQ577" s="156"/>
      <c r="CR577" s="156"/>
    </row>
    <row r="578" spans="67:96" ht="12.75" x14ac:dyDescent="0.15">
      <c r="BO578" s="169"/>
      <c r="BP578" s="169"/>
      <c r="BQ578" s="169"/>
      <c r="BR578" s="169"/>
      <c r="BS578" s="169"/>
      <c r="BT578" s="169"/>
      <c r="BU578" s="169"/>
      <c r="BV578" s="169"/>
      <c r="BW578" s="169"/>
      <c r="BX578" s="169"/>
      <c r="BY578" s="169"/>
      <c r="BZ578" s="169"/>
      <c r="CK578" s="156"/>
      <c r="CL578" s="156"/>
      <c r="CM578" s="156"/>
      <c r="CN578" s="156"/>
      <c r="CO578" s="156"/>
      <c r="CP578" s="156"/>
      <c r="CQ578" s="156"/>
      <c r="CR578" s="156"/>
    </row>
    <row r="579" spans="67:96" ht="12.75" x14ac:dyDescent="0.15">
      <c r="BO579" s="169"/>
      <c r="BP579" s="169"/>
      <c r="BQ579" s="169"/>
      <c r="BR579" s="169"/>
      <c r="BS579" s="169"/>
      <c r="BT579" s="169"/>
      <c r="BU579" s="169"/>
      <c r="BV579" s="169"/>
      <c r="BW579" s="169"/>
      <c r="BX579" s="169"/>
      <c r="BY579" s="169"/>
      <c r="BZ579" s="169"/>
      <c r="CK579" s="156"/>
      <c r="CL579" s="156"/>
      <c r="CM579" s="156"/>
      <c r="CN579" s="156"/>
      <c r="CO579" s="156"/>
      <c r="CP579" s="156"/>
      <c r="CQ579" s="156"/>
      <c r="CR579" s="156"/>
    </row>
    <row r="580" spans="67:96" ht="12.75" x14ac:dyDescent="0.15">
      <c r="BO580" s="169"/>
      <c r="BP580" s="169"/>
      <c r="BQ580" s="169"/>
      <c r="BR580" s="169"/>
      <c r="BS580" s="169"/>
      <c r="BT580" s="169"/>
      <c r="BU580" s="169"/>
      <c r="BV580" s="169"/>
      <c r="BW580" s="169"/>
      <c r="BX580" s="169"/>
      <c r="BY580" s="169"/>
      <c r="BZ580" s="169"/>
      <c r="CK580" s="156"/>
      <c r="CL580" s="156"/>
      <c r="CM580" s="156"/>
      <c r="CN580" s="156"/>
      <c r="CO580" s="156"/>
      <c r="CP580" s="156"/>
      <c r="CQ580" s="156"/>
      <c r="CR580" s="156"/>
    </row>
    <row r="581" spans="67:96" ht="12.75" x14ac:dyDescent="0.15">
      <c r="BO581" s="169"/>
      <c r="BP581" s="169"/>
      <c r="BQ581" s="169"/>
      <c r="BR581" s="169"/>
      <c r="BS581" s="169"/>
      <c r="BT581" s="169"/>
      <c r="BU581" s="169"/>
      <c r="BV581" s="169"/>
      <c r="BW581" s="169"/>
      <c r="BX581" s="169"/>
      <c r="BY581" s="169"/>
      <c r="BZ581" s="169"/>
      <c r="CK581" s="156"/>
      <c r="CL581" s="156"/>
      <c r="CM581" s="156"/>
      <c r="CN581" s="156"/>
      <c r="CO581" s="156"/>
      <c r="CP581" s="156"/>
      <c r="CQ581" s="156"/>
      <c r="CR581" s="156"/>
    </row>
    <row r="582" spans="67:96" ht="12.75" x14ac:dyDescent="0.15">
      <c r="BO582" s="169"/>
      <c r="BP582" s="169"/>
      <c r="BQ582" s="169"/>
      <c r="BR582" s="169"/>
      <c r="BS582" s="169"/>
      <c r="BT582" s="169"/>
      <c r="BU582" s="169"/>
      <c r="BV582" s="169"/>
      <c r="BW582" s="169"/>
      <c r="BX582" s="169"/>
      <c r="BY582" s="169"/>
      <c r="BZ582" s="169"/>
      <c r="CK582" s="156"/>
      <c r="CL582" s="156"/>
      <c r="CM582" s="156"/>
      <c r="CN582" s="156"/>
      <c r="CO582" s="156"/>
      <c r="CP582" s="156"/>
      <c r="CQ582" s="156"/>
      <c r="CR582" s="156"/>
    </row>
    <row r="583" spans="67:96" x14ac:dyDescent="0.2">
      <c r="CK583" s="156"/>
      <c r="CL583" s="156"/>
      <c r="CM583" s="156"/>
      <c r="CN583" s="156"/>
      <c r="CO583" s="156"/>
      <c r="CP583" s="156"/>
      <c r="CQ583" s="156"/>
      <c r="CR583" s="156"/>
    </row>
    <row r="584" spans="67:96" x14ac:dyDescent="0.2">
      <c r="CK584" s="156"/>
      <c r="CL584" s="156"/>
      <c r="CM584" s="156"/>
      <c r="CN584" s="156"/>
      <c r="CO584" s="156"/>
      <c r="CP584" s="156"/>
      <c r="CQ584" s="156"/>
      <c r="CR584" s="156"/>
    </row>
    <row r="585" spans="67:96" x14ac:dyDescent="0.2">
      <c r="CK585" s="156"/>
      <c r="CL585" s="156"/>
      <c r="CM585" s="156"/>
      <c r="CN585" s="156"/>
      <c r="CO585" s="156"/>
      <c r="CP585" s="156"/>
      <c r="CQ585" s="156"/>
      <c r="CR585" s="156"/>
    </row>
    <row r="586" spans="67:96" x14ac:dyDescent="0.2">
      <c r="CK586" s="156"/>
      <c r="CL586" s="156"/>
      <c r="CM586" s="156"/>
      <c r="CN586" s="156"/>
      <c r="CO586" s="156"/>
      <c r="CP586" s="156"/>
      <c r="CQ586" s="156"/>
      <c r="CR586" s="156"/>
    </row>
    <row r="587" spans="67:96" x14ac:dyDescent="0.2">
      <c r="CK587" s="156"/>
      <c r="CL587" s="156"/>
      <c r="CM587" s="156"/>
      <c r="CN587" s="156"/>
      <c r="CO587" s="156"/>
      <c r="CP587" s="156"/>
      <c r="CQ587" s="156"/>
      <c r="CR587" s="156"/>
    </row>
    <row r="588" spans="67:96" x14ac:dyDescent="0.2">
      <c r="BP588" s="281">
        <v>10</v>
      </c>
      <c r="CK588" s="156"/>
      <c r="CL588" s="156"/>
      <c r="CM588" s="156"/>
      <c r="CN588" s="156"/>
      <c r="CO588" s="156"/>
      <c r="CP588" s="156"/>
      <c r="CQ588" s="156"/>
      <c r="CR588" s="156"/>
    </row>
    <row r="589" spans="67:96" ht="15.75" x14ac:dyDescent="0.15">
      <c r="BO589" s="591">
        <f>$BO$4</f>
        <v>43952</v>
      </c>
      <c r="BP589" s="592"/>
      <c r="BQ589" s="593">
        <f>$BQ$4</f>
        <v>43983</v>
      </c>
      <c r="BR589" s="592"/>
      <c r="BS589" s="593">
        <f>$BS$4</f>
        <v>44013</v>
      </c>
      <c r="BT589" s="592"/>
      <c r="BU589" s="593">
        <f>$BU$4</f>
        <v>44044</v>
      </c>
      <c r="BV589" s="592"/>
      <c r="BW589" s="593">
        <f>$BW$4</f>
        <v>44075</v>
      </c>
      <c r="BX589" s="592"/>
      <c r="BY589" s="593">
        <f>$BY$4</f>
        <v>44105</v>
      </c>
      <c r="BZ589" s="591"/>
      <c r="CK589" s="156"/>
      <c r="CL589" s="156"/>
      <c r="CM589" s="156"/>
      <c r="CN589" s="156"/>
      <c r="CO589" s="156"/>
      <c r="CP589" s="156"/>
      <c r="CQ589" s="156"/>
      <c r="CR589" s="156"/>
    </row>
    <row r="590" spans="67:96" ht="13.5" x14ac:dyDescent="0.15">
      <c r="BO590" s="312">
        <f>DATE($BL$2,$BL$4,1)</f>
        <v>43952</v>
      </c>
      <c r="BP590" s="318" t="str">
        <f t="shared" ref="BP590:BP620" si="194">IFERROR(VLOOKUP($BO590,$CI$3:$CR$477,$BP$588,0),"")</f>
        <v>OFF</v>
      </c>
      <c r="BQ590" s="313">
        <f>IF(BO618="",BO617+1,IF(BO619="",BO618+1,IF(BO620="",BO619+1,BO620+1)))</f>
        <v>43983</v>
      </c>
      <c r="BR590" s="318" t="str">
        <f t="shared" ref="BR590:BR620" si="195">IFERROR(VLOOKUP($BQ590,$CI$3:$CR$477,$BP$588,0),"")</f>
        <v>OFF</v>
      </c>
      <c r="BS590" s="313">
        <f>IF(BQ618="",BQ617+1,IF(BQ619="",BQ618+1,IF(BQ620="",BQ619+1,BQ620+1)))</f>
        <v>44013</v>
      </c>
      <c r="BT590" s="318" t="str">
        <f t="shared" ref="BT590:BT620" si="196">IFERROR(VLOOKUP($BS590,$CI$3:$CR$477,$BP$588,0),"")</f>
        <v>OFF</v>
      </c>
      <c r="BU590" s="314">
        <f>IF(BS618="",BS617+1,IF(BS619="",BS618+1,IF(BS620="",BS619+1,BS620+1)))</f>
        <v>44044</v>
      </c>
      <c r="BV590" s="318" t="str">
        <f t="shared" ref="BV590:BV620" si="197">IFERROR(VLOOKUP($BU590,$CI$3:$CR$477,$BP$588,0),"")</f>
        <v>7h à 19h</v>
      </c>
      <c r="BW590" s="313">
        <f>IF(BU618="",BU617+1,IF(BU619="",BU618+1,IF(BU620="",BU619+1,BU620+1)))</f>
        <v>44075</v>
      </c>
      <c r="BX590" s="318" t="str">
        <f t="shared" ref="BX590:BX620" si="198">IFERROR(VLOOKUP($BW590,$CI$3:$CR$477,$BP$588,0),"")</f>
        <v>7h à 15h</v>
      </c>
      <c r="BY590" s="313">
        <f>IF(BW618="",BW617+1,IF(BW619="",BW618+1,IF(BW620="",BW619+1,BW620+1)))</f>
        <v>44105</v>
      </c>
      <c r="BZ590" s="318" t="str">
        <f t="shared" ref="BZ590:BZ620" si="199">IFERROR(VLOOKUP($BY590,$CI$3:$CR$477,$BP$588,0),"")</f>
        <v>OFF</v>
      </c>
      <c r="CK590" s="156"/>
      <c r="CL590" s="156"/>
      <c r="CM590" s="156"/>
      <c r="CN590" s="156"/>
      <c r="CO590" s="156"/>
      <c r="CP590" s="156"/>
      <c r="CQ590" s="156"/>
      <c r="CR590" s="156"/>
    </row>
    <row r="591" spans="67:96" ht="13.5" x14ac:dyDescent="0.15">
      <c r="BO591" s="312">
        <f>$BO$4+1</f>
        <v>43953</v>
      </c>
      <c r="BP591" s="318" t="str">
        <f t="shared" si="194"/>
        <v>OFF</v>
      </c>
      <c r="BQ591" s="313">
        <f>BQ590+1</f>
        <v>43984</v>
      </c>
      <c r="BR591" s="318" t="str">
        <f t="shared" si="195"/>
        <v>OFF</v>
      </c>
      <c r="BS591" s="313">
        <f>BS590+1</f>
        <v>44014</v>
      </c>
      <c r="BT591" s="318" t="str">
        <f t="shared" si="196"/>
        <v>7h à 19h</v>
      </c>
      <c r="BU591" s="314">
        <f>BU590+1</f>
        <v>44045</v>
      </c>
      <c r="BV591" s="318" t="str">
        <f t="shared" si="197"/>
        <v>7h à 19h</v>
      </c>
      <c r="BW591" s="313">
        <f>BW590+1</f>
        <v>44076</v>
      </c>
      <c r="BX591" s="318" t="str">
        <f t="shared" si="198"/>
        <v>OFF</v>
      </c>
      <c r="BY591" s="313">
        <f>BY590+1</f>
        <v>44106</v>
      </c>
      <c r="BZ591" s="318" t="str">
        <f t="shared" si="199"/>
        <v>OFF</v>
      </c>
      <c r="CK591" s="156"/>
      <c r="CL591" s="156"/>
      <c r="CM591" s="156"/>
      <c r="CN591" s="156"/>
      <c r="CO591" s="156"/>
      <c r="CP591" s="156"/>
      <c r="CQ591" s="156"/>
      <c r="CR591" s="156"/>
    </row>
    <row r="592" spans="67:96" ht="13.5" x14ac:dyDescent="0.15">
      <c r="BO592" s="312">
        <f>$BO$5+1</f>
        <v>43954</v>
      </c>
      <c r="BP592" s="318" t="str">
        <f t="shared" si="194"/>
        <v>OFF</v>
      </c>
      <c r="BQ592" s="313">
        <f t="shared" ref="BQ592:BQ617" si="200">BQ591+1</f>
        <v>43985</v>
      </c>
      <c r="BR592" s="318" t="str">
        <f t="shared" si="195"/>
        <v>OFF</v>
      </c>
      <c r="BS592" s="313">
        <f t="shared" ref="BS592:BS617" si="201">BS591+1</f>
        <v>44015</v>
      </c>
      <c r="BT592" s="318" t="str">
        <f t="shared" si="196"/>
        <v>7h à 19h</v>
      </c>
      <c r="BU592" s="314">
        <f t="shared" ref="BU592:BU617" si="202">BU591+1</f>
        <v>44046</v>
      </c>
      <c r="BV592" s="318" t="str">
        <f t="shared" si="197"/>
        <v>7h à 19h</v>
      </c>
      <c r="BW592" s="313">
        <f t="shared" ref="BW592:BW617" si="203">BW591+1</f>
        <v>44077</v>
      </c>
      <c r="BX592" s="318" t="str">
        <f t="shared" si="198"/>
        <v>OFF</v>
      </c>
      <c r="BY592" s="313">
        <f t="shared" ref="BY592:BY617" si="204">BY591+1</f>
        <v>44107</v>
      </c>
      <c r="BZ592" s="318" t="str">
        <f t="shared" si="199"/>
        <v>OFF</v>
      </c>
      <c r="CK592" s="156"/>
      <c r="CL592" s="156"/>
      <c r="CM592" s="156"/>
      <c r="CN592" s="156"/>
      <c r="CO592" s="156"/>
      <c r="CP592" s="156"/>
      <c r="CQ592" s="156"/>
      <c r="CR592" s="156"/>
    </row>
    <row r="593" spans="67:96" ht="13.5" x14ac:dyDescent="0.15">
      <c r="BO593" s="312">
        <f>$BO$6+1</f>
        <v>43955</v>
      </c>
      <c r="BP593" s="318" t="str">
        <f t="shared" si="194"/>
        <v>OFF</v>
      </c>
      <c r="BQ593" s="313">
        <f t="shared" si="200"/>
        <v>43986</v>
      </c>
      <c r="BR593" s="318" t="str">
        <f t="shared" si="195"/>
        <v>7h à 19h</v>
      </c>
      <c r="BS593" s="313">
        <f t="shared" si="201"/>
        <v>44016</v>
      </c>
      <c r="BT593" s="318" t="str">
        <f t="shared" si="196"/>
        <v>7h à 19h</v>
      </c>
      <c r="BU593" s="314">
        <f t="shared" si="202"/>
        <v>44047</v>
      </c>
      <c r="BV593" s="318" t="str">
        <f t="shared" si="197"/>
        <v>7h à 19h</v>
      </c>
      <c r="BW593" s="313">
        <f t="shared" si="203"/>
        <v>44078</v>
      </c>
      <c r="BX593" s="318" t="str">
        <f t="shared" si="198"/>
        <v>OFF</v>
      </c>
      <c r="BY593" s="313">
        <f t="shared" si="204"/>
        <v>44108</v>
      </c>
      <c r="BZ593" s="318" t="str">
        <f t="shared" si="199"/>
        <v>OFF</v>
      </c>
      <c r="CK593" s="156"/>
      <c r="CL593" s="156"/>
      <c r="CM593" s="156"/>
      <c r="CN593" s="156"/>
      <c r="CO593" s="156"/>
      <c r="CP593" s="156"/>
      <c r="CQ593" s="156"/>
      <c r="CR593" s="156"/>
    </row>
    <row r="594" spans="67:96" ht="13.5" x14ac:dyDescent="0.15">
      <c r="BO594" s="312">
        <f>$BO$7+1</f>
        <v>43956</v>
      </c>
      <c r="BP594" s="318" t="str">
        <f t="shared" si="194"/>
        <v>OFF</v>
      </c>
      <c r="BQ594" s="313">
        <f t="shared" si="200"/>
        <v>43987</v>
      </c>
      <c r="BR594" s="318" t="str">
        <f t="shared" si="195"/>
        <v>7h à 19h</v>
      </c>
      <c r="BS594" s="313">
        <f t="shared" si="201"/>
        <v>44017</v>
      </c>
      <c r="BT594" s="318" t="str">
        <f t="shared" si="196"/>
        <v>7h à 19h</v>
      </c>
      <c r="BU594" s="314">
        <f t="shared" si="202"/>
        <v>44048</v>
      </c>
      <c r="BV594" s="318" t="str">
        <f t="shared" si="197"/>
        <v>7h à 19h</v>
      </c>
      <c r="BW594" s="313">
        <f t="shared" si="203"/>
        <v>44079</v>
      </c>
      <c r="BX594" s="318" t="str">
        <f t="shared" si="198"/>
        <v>OFF</v>
      </c>
      <c r="BY594" s="313">
        <f t="shared" si="204"/>
        <v>44109</v>
      </c>
      <c r="BZ594" s="318" t="str">
        <f t="shared" si="199"/>
        <v>OFF</v>
      </c>
      <c r="CK594" s="156"/>
      <c r="CL594" s="156"/>
      <c r="CM594" s="156"/>
      <c r="CN594" s="156"/>
      <c r="CO594" s="156"/>
      <c r="CP594" s="156"/>
      <c r="CQ594" s="156"/>
      <c r="CR594" s="156"/>
    </row>
    <row r="595" spans="67:96" ht="13.5" x14ac:dyDescent="0.15">
      <c r="BO595" s="312">
        <f>$BO$8+1</f>
        <v>43957</v>
      </c>
      <c r="BP595" s="318" t="str">
        <f t="shared" si="194"/>
        <v>OFF</v>
      </c>
      <c r="BQ595" s="313">
        <f t="shared" si="200"/>
        <v>43988</v>
      </c>
      <c r="BR595" s="318" t="str">
        <f t="shared" si="195"/>
        <v>7h à 19h</v>
      </c>
      <c r="BS595" s="313">
        <f t="shared" si="201"/>
        <v>44018</v>
      </c>
      <c r="BT595" s="318" t="str">
        <f t="shared" si="196"/>
        <v>7h à 19h</v>
      </c>
      <c r="BU595" s="314">
        <f t="shared" si="202"/>
        <v>44049</v>
      </c>
      <c r="BV595" s="318" t="str">
        <f t="shared" si="197"/>
        <v>OFF</v>
      </c>
      <c r="BW595" s="313">
        <f t="shared" si="203"/>
        <v>44080</v>
      </c>
      <c r="BX595" s="318" t="str">
        <f t="shared" si="198"/>
        <v>OFF</v>
      </c>
      <c r="BY595" s="313">
        <f t="shared" si="204"/>
        <v>44110</v>
      </c>
      <c r="BZ595" s="318" t="str">
        <f t="shared" si="199"/>
        <v>OFF</v>
      </c>
      <c r="CK595" s="156"/>
      <c r="CL595" s="156"/>
      <c r="CM595" s="156"/>
      <c r="CN595" s="156"/>
      <c r="CO595" s="156"/>
      <c r="CP595" s="156"/>
      <c r="CQ595" s="156"/>
      <c r="CR595" s="156"/>
    </row>
    <row r="596" spans="67:96" ht="13.5" x14ac:dyDescent="0.15">
      <c r="BO596" s="312">
        <f>$BO$9+1</f>
        <v>43958</v>
      </c>
      <c r="BP596" s="318" t="str">
        <f t="shared" si="194"/>
        <v>7h à 19h</v>
      </c>
      <c r="BQ596" s="313">
        <f t="shared" si="200"/>
        <v>43989</v>
      </c>
      <c r="BR596" s="318" t="str">
        <f t="shared" si="195"/>
        <v>7h à 19h</v>
      </c>
      <c r="BS596" s="313">
        <f t="shared" si="201"/>
        <v>44019</v>
      </c>
      <c r="BT596" s="318" t="str">
        <f t="shared" si="196"/>
        <v>7h à 15h</v>
      </c>
      <c r="BU596" s="314">
        <f t="shared" si="202"/>
        <v>44050</v>
      </c>
      <c r="BV596" s="318" t="str">
        <f t="shared" si="197"/>
        <v>OFF</v>
      </c>
      <c r="BW596" s="313">
        <f t="shared" si="203"/>
        <v>44081</v>
      </c>
      <c r="BX596" s="318" t="str">
        <f t="shared" si="198"/>
        <v>OFF</v>
      </c>
      <c r="BY596" s="313">
        <f t="shared" si="204"/>
        <v>44111</v>
      </c>
      <c r="BZ596" s="318" t="str">
        <f t="shared" si="199"/>
        <v>OFF</v>
      </c>
      <c r="CK596" s="156"/>
      <c r="CL596" s="156"/>
      <c r="CM596" s="156"/>
      <c r="CN596" s="156"/>
      <c r="CO596" s="156"/>
      <c r="CP596" s="156"/>
      <c r="CQ596" s="156"/>
      <c r="CR596" s="156"/>
    </row>
    <row r="597" spans="67:96" ht="13.5" x14ac:dyDescent="0.15">
      <c r="BO597" s="312">
        <f>$BO$10+1</f>
        <v>43959</v>
      </c>
      <c r="BP597" s="318" t="str">
        <f t="shared" si="194"/>
        <v>7h à 19h</v>
      </c>
      <c r="BQ597" s="313">
        <f t="shared" si="200"/>
        <v>43990</v>
      </c>
      <c r="BR597" s="318" t="str">
        <f t="shared" si="195"/>
        <v>7h à 19h</v>
      </c>
      <c r="BS597" s="313">
        <f t="shared" si="201"/>
        <v>44020</v>
      </c>
      <c r="BT597" s="318" t="str">
        <f t="shared" si="196"/>
        <v>OFF</v>
      </c>
      <c r="BU597" s="314">
        <f t="shared" si="202"/>
        <v>44051</v>
      </c>
      <c r="BV597" s="318" t="str">
        <f t="shared" si="197"/>
        <v>OFF</v>
      </c>
      <c r="BW597" s="313">
        <f t="shared" si="203"/>
        <v>44082</v>
      </c>
      <c r="BX597" s="318" t="str">
        <f t="shared" si="198"/>
        <v>OFF</v>
      </c>
      <c r="BY597" s="313">
        <f t="shared" si="204"/>
        <v>44112</v>
      </c>
      <c r="BZ597" s="318" t="str">
        <f t="shared" si="199"/>
        <v>19h à 7h</v>
      </c>
      <c r="CK597" s="156"/>
      <c r="CL597" s="156"/>
      <c r="CM597" s="156"/>
      <c r="CN597" s="156"/>
      <c r="CO597" s="156"/>
      <c r="CP597" s="156"/>
      <c r="CQ597" s="156"/>
      <c r="CR597" s="156"/>
    </row>
    <row r="598" spans="67:96" ht="13.5" x14ac:dyDescent="0.15">
      <c r="BO598" s="312">
        <f>$BO$11+1</f>
        <v>43960</v>
      </c>
      <c r="BP598" s="318" t="str">
        <f t="shared" si="194"/>
        <v>7h à 19h</v>
      </c>
      <c r="BQ598" s="313">
        <f t="shared" si="200"/>
        <v>43991</v>
      </c>
      <c r="BR598" s="318" t="str">
        <f t="shared" si="195"/>
        <v>7h à 19h</v>
      </c>
      <c r="BS598" s="313">
        <f t="shared" si="201"/>
        <v>44021</v>
      </c>
      <c r="BT598" s="318" t="str">
        <f t="shared" si="196"/>
        <v>OFF</v>
      </c>
      <c r="BU598" s="314">
        <f t="shared" si="202"/>
        <v>44052</v>
      </c>
      <c r="BV598" s="318" t="str">
        <f t="shared" si="197"/>
        <v>OFF</v>
      </c>
      <c r="BW598" s="313">
        <f t="shared" si="203"/>
        <v>44083</v>
      </c>
      <c r="BX598" s="318" t="str">
        <f t="shared" si="198"/>
        <v>OFF</v>
      </c>
      <c r="BY598" s="313">
        <f t="shared" si="204"/>
        <v>44113</v>
      </c>
      <c r="BZ598" s="318" t="str">
        <f t="shared" si="199"/>
        <v>19h à 7h</v>
      </c>
      <c r="CK598" s="156"/>
      <c r="CL598" s="156"/>
      <c r="CM598" s="156"/>
      <c r="CN598" s="156"/>
      <c r="CO598" s="156"/>
      <c r="CP598" s="156"/>
      <c r="CQ598" s="156"/>
      <c r="CR598" s="156"/>
    </row>
    <row r="599" spans="67:96" ht="13.5" x14ac:dyDescent="0.15">
      <c r="BO599" s="312">
        <f>$BO$12+1</f>
        <v>43961</v>
      </c>
      <c r="BP599" s="318" t="str">
        <f t="shared" si="194"/>
        <v>7h à 19h</v>
      </c>
      <c r="BQ599" s="313">
        <f t="shared" si="200"/>
        <v>43992</v>
      </c>
      <c r="BR599" s="318" t="str">
        <f t="shared" si="195"/>
        <v>7h à 19h</v>
      </c>
      <c r="BS599" s="313">
        <f t="shared" si="201"/>
        <v>44022</v>
      </c>
      <c r="BT599" s="318" t="str">
        <f t="shared" si="196"/>
        <v>OFF</v>
      </c>
      <c r="BU599" s="314">
        <f t="shared" si="202"/>
        <v>44053</v>
      </c>
      <c r="BV599" s="318" t="str">
        <f t="shared" si="197"/>
        <v>OFF</v>
      </c>
      <c r="BW599" s="313">
        <f t="shared" si="203"/>
        <v>44084</v>
      </c>
      <c r="BX599" s="318" t="str">
        <f t="shared" si="198"/>
        <v>19h à 7h</v>
      </c>
      <c r="BY599" s="313">
        <f t="shared" si="204"/>
        <v>44114</v>
      </c>
      <c r="BZ599" s="318" t="str">
        <f t="shared" si="199"/>
        <v>19h à 7h</v>
      </c>
      <c r="CK599" s="156"/>
      <c r="CL599" s="156"/>
      <c r="CM599" s="156"/>
      <c r="CN599" s="156"/>
      <c r="CO599" s="156"/>
      <c r="CP599" s="156"/>
      <c r="CQ599" s="156"/>
      <c r="CR599" s="156"/>
    </row>
    <row r="600" spans="67:96" ht="13.5" x14ac:dyDescent="0.15">
      <c r="BO600" s="312">
        <f>$BO$13+1</f>
        <v>43962</v>
      </c>
      <c r="BP600" s="318" t="str">
        <f t="shared" si="194"/>
        <v>7h à 19h</v>
      </c>
      <c r="BQ600" s="313">
        <f t="shared" si="200"/>
        <v>43993</v>
      </c>
      <c r="BR600" s="318" t="str">
        <f t="shared" si="195"/>
        <v>OFF</v>
      </c>
      <c r="BS600" s="313">
        <f t="shared" si="201"/>
        <v>44023</v>
      </c>
      <c r="BT600" s="318" t="str">
        <f t="shared" si="196"/>
        <v>OFF</v>
      </c>
      <c r="BU600" s="314">
        <f t="shared" si="202"/>
        <v>44054</v>
      </c>
      <c r="BV600" s="318" t="str">
        <f t="shared" si="197"/>
        <v>OFF</v>
      </c>
      <c r="BW600" s="313">
        <f t="shared" si="203"/>
        <v>44085</v>
      </c>
      <c r="BX600" s="318" t="str">
        <f t="shared" si="198"/>
        <v>19h à 7h</v>
      </c>
      <c r="BY600" s="313">
        <f t="shared" si="204"/>
        <v>44115</v>
      </c>
      <c r="BZ600" s="318" t="str">
        <f t="shared" si="199"/>
        <v>19h à 7h</v>
      </c>
      <c r="CK600" s="156"/>
      <c r="CL600" s="156"/>
      <c r="CM600" s="156"/>
      <c r="CN600" s="156"/>
      <c r="CO600" s="156"/>
      <c r="CP600" s="156"/>
      <c r="CQ600" s="156"/>
      <c r="CR600" s="156"/>
    </row>
    <row r="601" spans="67:96" ht="13.5" x14ac:dyDescent="0.15">
      <c r="BO601" s="312">
        <f>$BO$14+1</f>
        <v>43963</v>
      </c>
      <c r="BP601" s="318" t="str">
        <f t="shared" si="194"/>
        <v>7h à 15h</v>
      </c>
      <c r="BQ601" s="313">
        <f t="shared" si="200"/>
        <v>43994</v>
      </c>
      <c r="BR601" s="318" t="str">
        <f t="shared" si="195"/>
        <v>OFF</v>
      </c>
      <c r="BS601" s="313">
        <f t="shared" si="201"/>
        <v>44024</v>
      </c>
      <c r="BT601" s="318" t="str">
        <f t="shared" si="196"/>
        <v>OFF</v>
      </c>
      <c r="BU601" s="314">
        <f t="shared" si="202"/>
        <v>44055</v>
      </c>
      <c r="BV601" s="318" t="str">
        <f t="shared" si="197"/>
        <v>OFF</v>
      </c>
      <c r="BW601" s="313">
        <f t="shared" si="203"/>
        <v>44086</v>
      </c>
      <c r="BX601" s="318" t="str">
        <f t="shared" si="198"/>
        <v>19h à 7h</v>
      </c>
      <c r="BY601" s="313">
        <f t="shared" si="204"/>
        <v>44116</v>
      </c>
      <c r="BZ601" s="318" t="str">
        <f t="shared" si="199"/>
        <v>19h à 7h</v>
      </c>
      <c r="CK601" s="156"/>
      <c r="CL601" s="156"/>
      <c r="CM601" s="156"/>
      <c r="CN601" s="156"/>
      <c r="CO601" s="156"/>
      <c r="CP601" s="156"/>
      <c r="CQ601" s="156"/>
      <c r="CR601" s="156"/>
    </row>
    <row r="602" spans="67:96" ht="13.5" x14ac:dyDescent="0.15">
      <c r="BO602" s="312">
        <f>$BO$15+1</f>
        <v>43964</v>
      </c>
      <c r="BP602" s="318" t="str">
        <f t="shared" si="194"/>
        <v>OFF</v>
      </c>
      <c r="BQ602" s="313">
        <f t="shared" si="200"/>
        <v>43995</v>
      </c>
      <c r="BR602" s="318" t="str">
        <f t="shared" si="195"/>
        <v>OFF</v>
      </c>
      <c r="BS602" s="313">
        <f t="shared" si="201"/>
        <v>44025</v>
      </c>
      <c r="BT602" s="318" t="str">
        <f t="shared" si="196"/>
        <v>OFF</v>
      </c>
      <c r="BU602" s="314">
        <f t="shared" si="202"/>
        <v>44056</v>
      </c>
      <c r="BV602" s="318" t="str">
        <f t="shared" si="197"/>
        <v>19h à 7h</v>
      </c>
      <c r="BW602" s="313">
        <f t="shared" si="203"/>
        <v>44087</v>
      </c>
      <c r="BX602" s="318" t="str">
        <f t="shared" si="198"/>
        <v>19h à 7h</v>
      </c>
      <c r="BY602" s="313">
        <f t="shared" si="204"/>
        <v>44117</v>
      </c>
      <c r="BZ602" s="318" t="str">
        <f t="shared" si="199"/>
        <v>19h à 7h</v>
      </c>
      <c r="CK602" s="156"/>
      <c r="CL602" s="156"/>
      <c r="CM602" s="156"/>
      <c r="CN602" s="156"/>
      <c r="CO602" s="156"/>
      <c r="CP602" s="156"/>
      <c r="CQ602" s="156"/>
      <c r="CR602" s="156"/>
    </row>
    <row r="603" spans="67:96" ht="13.5" x14ac:dyDescent="0.15">
      <c r="BO603" s="312">
        <f>$BO$16+1</f>
        <v>43965</v>
      </c>
      <c r="BP603" s="318" t="str">
        <f t="shared" si="194"/>
        <v>OFF</v>
      </c>
      <c r="BQ603" s="313">
        <f t="shared" si="200"/>
        <v>43996</v>
      </c>
      <c r="BR603" s="318" t="str">
        <f t="shared" si="195"/>
        <v>OFF</v>
      </c>
      <c r="BS603" s="313">
        <f t="shared" si="201"/>
        <v>44026</v>
      </c>
      <c r="BT603" s="318" t="str">
        <f t="shared" si="196"/>
        <v>OFF</v>
      </c>
      <c r="BU603" s="314">
        <f t="shared" si="202"/>
        <v>44057</v>
      </c>
      <c r="BV603" s="318" t="str">
        <f t="shared" si="197"/>
        <v>19h à 7h</v>
      </c>
      <c r="BW603" s="313">
        <f t="shared" si="203"/>
        <v>44088</v>
      </c>
      <c r="BX603" s="318" t="str">
        <f t="shared" si="198"/>
        <v>19h à 7h</v>
      </c>
      <c r="BY603" s="313">
        <f t="shared" si="204"/>
        <v>44118</v>
      </c>
      <c r="BZ603" s="318" t="str">
        <f t="shared" si="199"/>
        <v>19h à 7h</v>
      </c>
      <c r="CK603" s="156"/>
      <c r="CL603" s="156"/>
      <c r="CM603" s="156"/>
      <c r="CN603" s="156"/>
      <c r="CO603" s="156"/>
      <c r="CP603" s="156"/>
      <c r="CQ603" s="156"/>
      <c r="CR603" s="156"/>
    </row>
    <row r="604" spans="67:96" ht="13.5" x14ac:dyDescent="0.15">
      <c r="BO604" s="312">
        <f>$BO$17+1</f>
        <v>43966</v>
      </c>
      <c r="BP604" s="318" t="str">
        <f t="shared" si="194"/>
        <v>OFF</v>
      </c>
      <c r="BQ604" s="313">
        <f t="shared" si="200"/>
        <v>43997</v>
      </c>
      <c r="BR604" s="318" t="str">
        <f t="shared" si="195"/>
        <v>OFF</v>
      </c>
      <c r="BS604" s="313">
        <f t="shared" si="201"/>
        <v>44027</v>
      </c>
      <c r="BT604" s="318" t="str">
        <f t="shared" si="196"/>
        <v>OFF</v>
      </c>
      <c r="BU604" s="314">
        <f t="shared" si="202"/>
        <v>44058</v>
      </c>
      <c r="BV604" s="318" t="str">
        <f t="shared" si="197"/>
        <v>19h à 7h</v>
      </c>
      <c r="BW604" s="313">
        <f t="shared" si="203"/>
        <v>44089</v>
      </c>
      <c r="BX604" s="318" t="str">
        <f t="shared" si="198"/>
        <v>19h à 7h</v>
      </c>
      <c r="BY604" s="313">
        <f t="shared" si="204"/>
        <v>44119</v>
      </c>
      <c r="BZ604" s="318" t="str">
        <f t="shared" si="199"/>
        <v>OFF</v>
      </c>
      <c r="CK604" s="156"/>
      <c r="CL604" s="156"/>
      <c r="CM604" s="156"/>
      <c r="CN604" s="156"/>
      <c r="CO604" s="156"/>
      <c r="CP604" s="156"/>
      <c r="CQ604" s="156"/>
      <c r="CR604" s="156"/>
    </row>
    <row r="605" spans="67:96" ht="13.5" x14ac:dyDescent="0.15">
      <c r="BO605" s="312">
        <f>$BO$18+1</f>
        <v>43967</v>
      </c>
      <c r="BP605" s="318" t="str">
        <f t="shared" si="194"/>
        <v>OFF</v>
      </c>
      <c r="BQ605" s="313">
        <f t="shared" si="200"/>
        <v>43998</v>
      </c>
      <c r="BR605" s="318" t="str">
        <f t="shared" si="195"/>
        <v>OFF</v>
      </c>
      <c r="BS605" s="313">
        <f t="shared" si="201"/>
        <v>44028</v>
      </c>
      <c r="BT605" s="318" t="str">
        <f t="shared" si="196"/>
        <v>19h à 7h</v>
      </c>
      <c r="BU605" s="314">
        <f t="shared" si="202"/>
        <v>44059</v>
      </c>
      <c r="BV605" s="318" t="str">
        <f t="shared" si="197"/>
        <v>19h à 7h</v>
      </c>
      <c r="BW605" s="313">
        <f t="shared" si="203"/>
        <v>44090</v>
      </c>
      <c r="BX605" s="318" t="str">
        <f t="shared" si="198"/>
        <v>19h à 7h</v>
      </c>
      <c r="BY605" s="313">
        <f t="shared" si="204"/>
        <v>44120</v>
      </c>
      <c r="BZ605" s="318" t="str">
        <f t="shared" si="199"/>
        <v>OFF</v>
      </c>
      <c r="CK605" s="156"/>
      <c r="CL605" s="156"/>
      <c r="CM605" s="156"/>
      <c r="CN605" s="156"/>
      <c r="CO605" s="156"/>
      <c r="CP605" s="156"/>
      <c r="CQ605" s="156"/>
      <c r="CR605" s="156"/>
    </row>
    <row r="606" spans="67:96" ht="13.5" x14ac:dyDescent="0.15">
      <c r="BO606" s="312">
        <f>$BO$19+1</f>
        <v>43968</v>
      </c>
      <c r="BP606" s="318" t="str">
        <f t="shared" si="194"/>
        <v>OFF</v>
      </c>
      <c r="BQ606" s="313">
        <f t="shared" si="200"/>
        <v>43999</v>
      </c>
      <c r="BR606" s="318" t="str">
        <f t="shared" si="195"/>
        <v>OFF</v>
      </c>
      <c r="BS606" s="313">
        <f t="shared" si="201"/>
        <v>44029</v>
      </c>
      <c r="BT606" s="318" t="str">
        <f t="shared" si="196"/>
        <v>19h à 7h</v>
      </c>
      <c r="BU606" s="314">
        <f t="shared" si="202"/>
        <v>44060</v>
      </c>
      <c r="BV606" s="318" t="str">
        <f t="shared" si="197"/>
        <v>19h à 7h</v>
      </c>
      <c r="BW606" s="313">
        <f t="shared" si="203"/>
        <v>44091</v>
      </c>
      <c r="BX606" s="318" t="str">
        <f t="shared" si="198"/>
        <v>OFF</v>
      </c>
      <c r="BY606" s="313">
        <f t="shared" si="204"/>
        <v>44121</v>
      </c>
      <c r="BZ606" s="318" t="str">
        <f t="shared" si="199"/>
        <v>OFF</v>
      </c>
      <c r="CK606" s="156"/>
      <c r="CL606" s="156"/>
      <c r="CM606" s="156"/>
      <c r="CN606" s="156"/>
      <c r="CO606" s="156"/>
      <c r="CP606" s="156"/>
      <c r="CQ606" s="156"/>
      <c r="CR606" s="156"/>
    </row>
    <row r="607" spans="67:96" ht="13.5" x14ac:dyDescent="0.15">
      <c r="BO607" s="312">
        <f>$BO$20+1</f>
        <v>43969</v>
      </c>
      <c r="BP607" s="318" t="str">
        <f t="shared" si="194"/>
        <v>OFF</v>
      </c>
      <c r="BQ607" s="313">
        <f t="shared" si="200"/>
        <v>44000</v>
      </c>
      <c r="BR607" s="318" t="str">
        <f t="shared" si="195"/>
        <v>19h à 7h</v>
      </c>
      <c r="BS607" s="313">
        <f t="shared" si="201"/>
        <v>44030</v>
      </c>
      <c r="BT607" s="318" t="str">
        <f t="shared" si="196"/>
        <v>19h à 7h</v>
      </c>
      <c r="BU607" s="314">
        <f t="shared" si="202"/>
        <v>44061</v>
      </c>
      <c r="BV607" s="318" t="str">
        <f t="shared" si="197"/>
        <v>19h à 7h</v>
      </c>
      <c r="BW607" s="313">
        <f t="shared" si="203"/>
        <v>44092</v>
      </c>
      <c r="BX607" s="318" t="str">
        <f t="shared" si="198"/>
        <v>OFF</v>
      </c>
      <c r="BY607" s="313">
        <f t="shared" si="204"/>
        <v>44122</v>
      </c>
      <c r="BZ607" s="318" t="str">
        <f t="shared" si="199"/>
        <v>OFF</v>
      </c>
      <c r="CK607" s="156"/>
      <c r="CL607" s="156"/>
      <c r="CM607" s="156"/>
      <c r="CN607" s="156"/>
      <c r="CO607" s="156"/>
      <c r="CP607" s="156"/>
      <c r="CQ607" s="156"/>
      <c r="CR607" s="156"/>
    </row>
    <row r="608" spans="67:96" ht="13.5" x14ac:dyDescent="0.15">
      <c r="BO608" s="312">
        <f>$BO$21+1</f>
        <v>43970</v>
      </c>
      <c r="BP608" s="318" t="str">
        <f t="shared" si="194"/>
        <v>OFF</v>
      </c>
      <c r="BQ608" s="313">
        <f t="shared" si="200"/>
        <v>44001</v>
      </c>
      <c r="BR608" s="318" t="str">
        <f t="shared" si="195"/>
        <v>19h à 7h</v>
      </c>
      <c r="BS608" s="313">
        <f t="shared" si="201"/>
        <v>44031</v>
      </c>
      <c r="BT608" s="318" t="str">
        <f t="shared" si="196"/>
        <v>19h à 7h</v>
      </c>
      <c r="BU608" s="314">
        <f t="shared" si="202"/>
        <v>44062</v>
      </c>
      <c r="BV608" s="318" t="str">
        <f t="shared" si="197"/>
        <v>19h à 7h</v>
      </c>
      <c r="BW608" s="313">
        <f t="shared" si="203"/>
        <v>44093</v>
      </c>
      <c r="BX608" s="318" t="str">
        <f t="shared" si="198"/>
        <v>OFF</v>
      </c>
      <c r="BY608" s="313">
        <f t="shared" si="204"/>
        <v>44123</v>
      </c>
      <c r="BZ608" s="318" t="str">
        <f t="shared" si="199"/>
        <v>OFF</v>
      </c>
      <c r="CK608" s="156"/>
      <c r="CL608" s="156"/>
      <c r="CM608" s="156"/>
      <c r="CN608" s="156"/>
      <c r="CO608" s="156"/>
      <c r="CP608" s="156"/>
      <c r="CQ608" s="156"/>
      <c r="CR608" s="156"/>
    </row>
    <row r="609" spans="67:96" ht="13.5" x14ac:dyDescent="0.15">
      <c r="BO609" s="312">
        <f>$BO$22+1</f>
        <v>43971</v>
      </c>
      <c r="BP609" s="318" t="str">
        <f t="shared" si="194"/>
        <v>OFF</v>
      </c>
      <c r="BQ609" s="313">
        <f t="shared" si="200"/>
        <v>44002</v>
      </c>
      <c r="BR609" s="318" t="str">
        <f t="shared" si="195"/>
        <v>19h à 7h</v>
      </c>
      <c r="BS609" s="313">
        <f t="shared" si="201"/>
        <v>44032</v>
      </c>
      <c r="BT609" s="318" t="str">
        <f t="shared" si="196"/>
        <v>19h à 7h</v>
      </c>
      <c r="BU609" s="314">
        <f t="shared" si="202"/>
        <v>44063</v>
      </c>
      <c r="BV609" s="318" t="str">
        <f t="shared" si="197"/>
        <v>OFF</v>
      </c>
      <c r="BW609" s="313">
        <f t="shared" si="203"/>
        <v>44094</v>
      </c>
      <c r="BX609" s="318" t="str">
        <f t="shared" si="198"/>
        <v>OFF</v>
      </c>
      <c r="BY609" s="313">
        <f t="shared" si="204"/>
        <v>44124</v>
      </c>
      <c r="BZ609" s="318" t="str">
        <f t="shared" si="199"/>
        <v>OFF</v>
      </c>
      <c r="CK609" s="156"/>
      <c r="CL609" s="156"/>
      <c r="CM609" s="156"/>
      <c r="CN609" s="156"/>
      <c r="CO609" s="156"/>
      <c r="CP609" s="156"/>
      <c r="CQ609" s="156"/>
      <c r="CR609" s="156"/>
    </row>
    <row r="610" spans="67:96" ht="13.5" x14ac:dyDescent="0.15">
      <c r="BO610" s="312">
        <f>$BO$23+1</f>
        <v>43972</v>
      </c>
      <c r="BP610" s="318" t="str">
        <f t="shared" si="194"/>
        <v>19h à 7h</v>
      </c>
      <c r="BQ610" s="313">
        <f t="shared" si="200"/>
        <v>44003</v>
      </c>
      <c r="BR610" s="318" t="str">
        <f t="shared" si="195"/>
        <v>19h à 7h</v>
      </c>
      <c r="BS610" s="313">
        <f t="shared" si="201"/>
        <v>44033</v>
      </c>
      <c r="BT610" s="318" t="str">
        <f t="shared" si="196"/>
        <v>19h à 7h</v>
      </c>
      <c r="BU610" s="314">
        <f t="shared" si="202"/>
        <v>44064</v>
      </c>
      <c r="BV610" s="318" t="str">
        <f t="shared" si="197"/>
        <v>OFF</v>
      </c>
      <c r="BW610" s="313">
        <f t="shared" si="203"/>
        <v>44095</v>
      </c>
      <c r="BX610" s="318" t="str">
        <f t="shared" si="198"/>
        <v>OFF</v>
      </c>
      <c r="BY610" s="313">
        <f t="shared" si="204"/>
        <v>44125</v>
      </c>
      <c r="BZ610" s="318" t="str">
        <f t="shared" si="199"/>
        <v>OFF</v>
      </c>
      <c r="CK610" s="156"/>
      <c r="CL610" s="156"/>
      <c r="CM610" s="156"/>
      <c r="CN610" s="156"/>
      <c r="CO610" s="156"/>
      <c r="CP610" s="156"/>
      <c r="CQ610" s="156"/>
      <c r="CR610" s="156"/>
    </row>
    <row r="611" spans="67:96" ht="13.5" x14ac:dyDescent="0.15">
      <c r="BO611" s="312">
        <f>$BO$24+1</f>
        <v>43973</v>
      </c>
      <c r="BP611" s="318" t="str">
        <f t="shared" si="194"/>
        <v>19h à 7h</v>
      </c>
      <c r="BQ611" s="313">
        <f t="shared" si="200"/>
        <v>44004</v>
      </c>
      <c r="BR611" s="318" t="str">
        <f t="shared" si="195"/>
        <v>19h à 7h</v>
      </c>
      <c r="BS611" s="313">
        <f t="shared" si="201"/>
        <v>44034</v>
      </c>
      <c r="BT611" s="318" t="str">
        <f t="shared" si="196"/>
        <v>19h à 7h</v>
      </c>
      <c r="BU611" s="314">
        <f t="shared" si="202"/>
        <v>44065</v>
      </c>
      <c r="BV611" s="318" t="str">
        <f t="shared" si="197"/>
        <v>OFF</v>
      </c>
      <c r="BW611" s="313">
        <f t="shared" si="203"/>
        <v>44096</v>
      </c>
      <c r="BX611" s="318" t="str">
        <f t="shared" si="198"/>
        <v>OFF</v>
      </c>
      <c r="BY611" s="313">
        <f t="shared" si="204"/>
        <v>44126</v>
      </c>
      <c r="BZ611" s="318" t="str">
        <f t="shared" si="199"/>
        <v>7h à 19h</v>
      </c>
      <c r="CK611" s="156"/>
      <c r="CL611" s="156"/>
      <c r="CM611" s="156"/>
      <c r="CN611" s="156"/>
      <c r="CO611" s="156"/>
      <c r="CP611" s="156"/>
      <c r="CQ611" s="156"/>
      <c r="CR611" s="156"/>
    </row>
    <row r="612" spans="67:96" ht="13.5" x14ac:dyDescent="0.15">
      <c r="BO612" s="312">
        <f>$BO$25+1</f>
        <v>43974</v>
      </c>
      <c r="BP612" s="318" t="str">
        <f t="shared" si="194"/>
        <v>19h à 7h</v>
      </c>
      <c r="BQ612" s="313">
        <f t="shared" si="200"/>
        <v>44005</v>
      </c>
      <c r="BR612" s="318" t="str">
        <f t="shared" si="195"/>
        <v>19h à 7h</v>
      </c>
      <c r="BS612" s="313">
        <f t="shared" si="201"/>
        <v>44035</v>
      </c>
      <c r="BT612" s="318" t="str">
        <f t="shared" si="196"/>
        <v>OFF</v>
      </c>
      <c r="BU612" s="314">
        <f t="shared" si="202"/>
        <v>44066</v>
      </c>
      <c r="BV612" s="318" t="str">
        <f t="shared" si="197"/>
        <v>OFF</v>
      </c>
      <c r="BW612" s="313">
        <f t="shared" si="203"/>
        <v>44097</v>
      </c>
      <c r="BX612" s="318" t="str">
        <f t="shared" si="198"/>
        <v>OFF</v>
      </c>
      <c r="BY612" s="313">
        <f t="shared" si="204"/>
        <v>44127</v>
      </c>
      <c r="BZ612" s="318" t="str">
        <f t="shared" si="199"/>
        <v>7h à 19h</v>
      </c>
      <c r="CK612" s="156"/>
      <c r="CL612" s="156"/>
      <c r="CM612" s="156"/>
      <c r="CN612" s="156"/>
      <c r="CO612" s="156"/>
      <c r="CP612" s="156"/>
      <c r="CQ612" s="156"/>
      <c r="CR612" s="156"/>
    </row>
    <row r="613" spans="67:96" ht="13.5" x14ac:dyDescent="0.15">
      <c r="BO613" s="312">
        <f>$BO$26+1</f>
        <v>43975</v>
      </c>
      <c r="BP613" s="318" t="str">
        <f t="shared" si="194"/>
        <v>19h à 7h</v>
      </c>
      <c r="BQ613" s="313">
        <f t="shared" si="200"/>
        <v>44006</v>
      </c>
      <c r="BR613" s="318" t="str">
        <f t="shared" si="195"/>
        <v>19h à 7h</v>
      </c>
      <c r="BS613" s="313">
        <f t="shared" si="201"/>
        <v>44036</v>
      </c>
      <c r="BT613" s="318" t="str">
        <f t="shared" si="196"/>
        <v>OFF</v>
      </c>
      <c r="BU613" s="314">
        <f t="shared" si="202"/>
        <v>44067</v>
      </c>
      <c r="BV613" s="318" t="str">
        <f t="shared" si="197"/>
        <v>OFF</v>
      </c>
      <c r="BW613" s="313">
        <f t="shared" si="203"/>
        <v>44098</v>
      </c>
      <c r="BX613" s="318" t="str">
        <f t="shared" si="198"/>
        <v>7h à 19h</v>
      </c>
      <c r="BY613" s="313">
        <f t="shared" si="204"/>
        <v>44128</v>
      </c>
      <c r="BZ613" s="318" t="str">
        <f t="shared" si="199"/>
        <v>7h à 19h</v>
      </c>
      <c r="CK613" s="156"/>
      <c r="CL613" s="156"/>
      <c r="CM613" s="156"/>
      <c r="CN613" s="156"/>
      <c r="CO613" s="156"/>
      <c r="CP613" s="156"/>
      <c r="CQ613" s="156"/>
      <c r="CR613" s="156"/>
    </row>
    <row r="614" spans="67:96" ht="13.5" x14ac:dyDescent="0.15">
      <c r="BO614" s="312">
        <f>$BO$27+1</f>
        <v>43976</v>
      </c>
      <c r="BP614" s="318" t="str">
        <f t="shared" si="194"/>
        <v>19h à 7h</v>
      </c>
      <c r="BQ614" s="313">
        <f t="shared" si="200"/>
        <v>44007</v>
      </c>
      <c r="BR614" s="318" t="str">
        <f t="shared" si="195"/>
        <v>OFF</v>
      </c>
      <c r="BS614" s="313">
        <f t="shared" si="201"/>
        <v>44037</v>
      </c>
      <c r="BT614" s="318" t="str">
        <f t="shared" si="196"/>
        <v>OFF</v>
      </c>
      <c r="BU614" s="314">
        <f t="shared" si="202"/>
        <v>44068</v>
      </c>
      <c r="BV614" s="318" t="str">
        <f t="shared" si="197"/>
        <v>OFF</v>
      </c>
      <c r="BW614" s="313">
        <f t="shared" si="203"/>
        <v>44099</v>
      </c>
      <c r="BX614" s="318" t="str">
        <f t="shared" si="198"/>
        <v>7h à 19h</v>
      </c>
      <c r="BY614" s="313">
        <f t="shared" si="204"/>
        <v>44129</v>
      </c>
      <c r="BZ614" s="318" t="str">
        <f t="shared" si="199"/>
        <v>7h à 19h</v>
      </c>
      <c r="CK614" s="156"/>
      <c r="CL614" s="156"/>
      <c r="CM614" s="156"/>
      <c r="CN614" s="156"/>
      <c r="CO614" s="156"/>
      <c r="CP614" s="156"/>
      <c r="CQ614" s="156"/>
      <c r="CR614" s="156"/>
    </row>
    <row r="615" spans="67:96" ht="13.5" x14ac:dyDescent="0.15">
      <c r="BO615" s="312">
        <f>$BO$28+1</f>
        <v>43977</v>
      </c>
      <c r="BP615" s="318" t="str">
        <f t="shared" si="194"/>
        <v>19h à 7h</v>
      </c>
      <c r="BQ615" s="313">
        <f t="shared" si="200"/>
        <v>44008</v>
      </c>
      <c r="BR615" s="318" t="str">
        <f t="shared" si="195"/>
        <v>OFF</v>
      </c>
      <c r="BS615" s="313">
        <f t="shared" si="201"/>
        <v>44038</v>
      </c>
      <c r="BT615" s="318" t="str">
        <f t="shared" si="196"/>
        <v>OFF</v>
      </c>
      <c r="BU615" s="314">
        <f t="shared" si="202"/>
        <v>44069</v>
      </c>
      <c r="BV615" s="318" t="str">
        <f t="shared" si="197"/>
        <v>OFF</v>
      </c>
      <c r="BW615" s="313">
        <f t="shared" si="203"/>
        <v>44100</v>
      </c>
      <c r="BX615" s="318" t="str">
        <f t="shared" si="198"/>
        <v>7h à 19h</v>
      </c>
      <c r="BY615" s="313">
        <f t="shared" si="204"/>
        <v>44130</v>
      </c>
      <c r="BZ615" s="318" t="str">
        <f t="shared" si="199"/>
        <v>7h à 19h</v>
      </c>
      <c r="CK615" s="156"/>
      <c r="CL615" s="156"/>
      <c r="CM615" s="156"/>
      <c r="CN615" s="156"/>
      <c r="CO615" s="156"/>
      <c r="CP615" s="156"/>
      <c r="CQ615" s="156"/>
      <c r="CR615" s="156"/>
    </row>
    <row r="616" spans="67:96" ht="13.5" x14ac:dyDescent="0.15">
      <c r="BO616" s="312">
        <f>$BO$29+1</f>
        <v>43978</v>
      </c>
      <c r="BP616" s="318" t="str">
        <f t="shared" si="194"/>
        <v>19h à 7h</v>
      </c>
      <c r="BQ616" s="313">
        <f t="shared" si="200"/>
        <v>44009</v>
      </c>
      <c r="BR616" s="318" t="str">
        <f t="shared" si="195"/>
        <v>OFF</v>
      </c>
      <c r="BS616" s="313">
        <f t="shared" si="201"/>
        <v>44039</v>
      </c>
      <c r="BT616" s="318" t="str">
        <f t="shared" si="196"/>
        <v>OFF</v>
      </c>
      <c r="BU616" s="314">
        <f t="shared" si="202"/>
        <v>44070</v>
      </c>
      <c r="BV616" s="318" t="str">
        <f t="shared" si="197"/>
        <v>7h à 19h</v>
      </c>
      <c r="BW616" s="313">
        <f t="shared" si="203"/>
        <v>44101</v>
      </c>
      <c r="BX616" s="318" t="str">
        <f t="shared" si="198"/>
        <v>7h à 19h</v>
      </c>
      <c r="BY616" s="313">
        <f t="shared" si="204"/>
        <v>44131</v>
      </c>
      <c r="BZ616" s="318" t="str">
        <f t="shared" si="199"/>
        <v>7h à 15h</v>
      </c>
      <c r="CK616" s="156"/>
      <c r="CL616" s="156"/>
      <c r="CM616" s="156"/>
      <c r="CN616" s="156"/>
      <c r="CO616" s="156"/>
      <c r="CP616" s="156"/>
      <c r="CQ616" s="156"/>
      <c r="CR616" s="156"/>
    </row>
    <row r="617" spans="67:96" ht="13.5" x14ac:dyDescent="0.15">
      <c r="BO617" s="312">
        <f>$BO$30+1</f>
        <v>43979</v>
      </c>
      <c r="BP617" s="318" t="str">
        <f t="shared" si="194"/>
        <v>OFF</v>
      </c>
      <c r="BQ617" s="313">
        <f t="shared" si="200"/>
        <v>44010</v>
      </c>
      <c r="BR617" s="318" t="str">
        <f t="shared" si="195"/>
        <v>OFF</v>
      </c>
      <c r="BS617" s="313">
        <f t="shared" si="201"/>
        <v>44040</v>
      </c>
      <c r="BT617" s="318" t="str">
        <f t="shared" si="196"/>
        <v>OFF</v>
      </c>
      <c r="BU617" s="314">
        <f t="shared" si="202"/>
        <v>44071</v>
      </c>
      <c r="BV617" s="318" t="str">
        <f t="shared" si="197"/>
        <v>7h à 19h</v>
      </c>
      <c r="BW617" s="313">
        <f t="shared" si="203"/>
        <v>44102</v>
      </c>
      <c r="BX617" s="318" t="str">
        <f t="shared" si="198"/>
        <v>7h à 19h</v>
      </c>
      <c r="BY617" s="313">
        <f t="shared" si="204"/>
        <v>44132</v>
      </c>
      <c r="BZ617" s="318" t="str">
        <f t="shared" si="199"/>
        <v>OFF</v>
      </c>
      <c r="CK617" s="156"/>
      <c r="CL617" s="156"/>
      <c r="CM617" s="156"/>
      <c r="CN617" s="156"/>
      <c r="CO617" s="156"/>
      <c r="CP617" s="156"/>
      <c r="CQ617" s="156"/>
      <c r="CR617" s="156"/>
    </row>
    <row r="618" spans="67:96" ht="13.5" x14ac:dyDescent="0.15">
      <c r="BO618" s="315">
        <f>IF(MONTH($BO$31)=MONTH($BO$31+1),$BO$31+1,"")</f>
        <v>43980</v>
      </c>
      <c r="BP618" s="318" t="str">
        <f t="shared" si="194"/>
        <v>OFF</v>
      </c>
      <c r="BQ618" s="316">
        <f>IF(MONTH(BQ617)=MONTH(BQ617+1),BQ617+1,"")</f>
        <v>44011</v>
      </c>
      <c r="BR618" s="318" t="str">
        <f t="shared" si="195"/>
        <v>OFF</v>
      </c>
      <c r="BS618" s="316">
        <f>IF(MONTH(BS617)=MONTH(BS617+1),BS617+1,"")</f>
        <v>44041</v>
      </c>
      <c r="BT618" s="318" t="str">
        <f t="shared" si="196"/>
        <v>OFF</v>
      </c>
      <c r="BU618" s="316">
        <f>IF(MONTH(BU617)=MONTH(BU617+1),BU617+1,"")</f>
        <v>44072</v>
      </c>
      <c r="BV618" s="318" t="str">
        <f t="shared" si="197"/>
        <v>7h à 19h</v>
      </c>
      <c r="BW618" s="316">
        <f>IF(MONTH(BW617)=MONTH(BW617+1),BW617+1,"")</f>
        <v>44103</v>
      </c>
      <c r="BX618" s="318" t="str">
        <f t="shared" si="198"/>
        <v>7h à 19h</v>
      </c>
      <c r="BY618" s="316">
        <f>IF(MONTH(BY617)=MONTH(BY617+1),BY617+1,"")</f>
        <v>44133</v>
      </c>
      <c r="BZ618" s="318" t="str">
        <f t="shared" si="199"/>
        <v>OFF</v>
      </c>
      <c r="CK618" s="156"/>
      <c r="CL618" s="156"/>
      <c r="CM618" s="156"/>
      <c r="CN618" s="156"/>
      <c r="CO618" s="156"/>
      <c r="CP618" s="156"/>
      <c r="CQ618" s="156"/>
      <c r="CR618" s="156"/>
    </row>
    <row r="619" spans="67:96" ht="13.5" x14ac:dyDescent="0.15">
      <c r="BO619" s="315">
        <f>IF(MONTH($BO$31)=MONTH($BO$31+2),$BO$31+2,"")</f>
        <v>43981</v>
      </c>
      <c r="BP619" s="318" t="str">
        <f t="shared" si="194"/>
        <v>OFF</v>
      </c>
      <c r="BQ619" s="316">
        <f>IF(MONTH(BQ617)=MONTH(BQ617+2),BQ617+2,"")</f>
        <v>44012</v>
      </c>
      <c r="BR619" s="318" t="str">
        <f t="shared" si="195"/>
        <v>OFF</v>
      </c>
      <c r="BS619" s="316">
        <f>IF(MONTH(BS617)=MONTH(BS617+2),BS617+2,"")</f>
        <v>44042</v>
      </c>
      <c r="BT619" s="318" t="str">
        <f t="shared" si="196"/>
        <v>7h à 19h</v>
      </c>
      <c r="BU619" s="316">
        <f>IF(MONTH(BU617)=MONTH(BU617+2),BU617+2,"")</f>
        <v>44073</v>
      </c>
      <c r="BV619" s="318" t="str">
        <f t="shared" si="197"/>
        <v>7h à 19h</v>
      </c>
      <c r="BW619" s="316">
        <f>IF(MONTH(BW617)=MONTH(BW617+2),BW617+2,"")</f>
        <v>44104</v>
      </c>
      <c r="BX619" s="318" t="str">
        <f t="shared" si="198"/>
        <v>7h à 19h</v>
      </c>
      <c r="BY619" s="316">
        <f>IF(MONTH(BY617)=MONTH(BY617+2),BY617+2,"")</f>
        <v>44134</v>
      </c>
      <c r="BZ619" s="318" t="str">
        <f t="shared" si="199"/>
        <v>OFF</v>
      </c>
      <c r="CK619" s="156"/>
      <c r="CL619" s="156"/>
      <c r="CM619" s="156"/>
      <c r="CN619" s="156"/>
      <c r="CO619" s="156"/>
      <c r="CP619" s="156"/>
      <c r="CQ619" s="156"/>
      <c r="CR619" s="156"/>
    </row>
    <row r="620" spans="67:96" ht="13.5" x14ac:dyDescent="0.15">
      <c r="BO620" s="317">
        <f>IF(MONTH($BO$31)=MONTH($BO$31+3),$BO$31+3,"")</f>
        <v>43982</v>
      </c>
      <c r="BP620" s="318" t="str">
        <f t="shared" si="194"/>
        <v>OFF</v>
      </c>
      <c r="BQ620" s="268" t="str">
        <f>IF(MONTH(BQ617)=MONTH(BQ617+3),BQ617+3,"")</f>
        <v/>
      </c>
      <c r="BR620" s="318" t="str">
        <f t="shared" si="195"/>
        <v/>
      </c>
      <c r="BS620" s="268">
        <f>IF(MONTH(BS617)=MONTH(BS617+3),BS617+3,"")</f>
        <v>44043</v>
      </c>
      <c r="BT620" s="318" t="str">
        <f t="shared" si="196"/>
        <v>7h à 19h</v>
      </c>
      <c r="BU620" s="268">
        <f>IF(MONTH(BU617)=MONTH(BU617+3),BU617+3,"")</f>
        <v>44074</v>
      </c>
      <c r="BV620" s="318" t="str">
        <f t="shared" si="197"/>
        <v>7h à 19h</v>
      </c>
      <c r="BW620" s="268" t="str">
        <f>IF(MONTH(BW617)=MONTH(BW617+3),BW617+3,"")</f>
        <v/>
      </c>
      <c r="BX620" s="318" t="str">
        <f t="shared" si="198"/>
        <v/>
      </c>
      <c r="BY620" s="268">
        <f>IF(MONTH(BY617)=MONTH(BY617+3),BY617+3,"")</f>
        <v>44135</v>
      </c>
      <c r="BZ620" s="318" t="str">
        <f t="shared" si="199"/>
        <v>OFF</v>
      </c>
      <c r="CK620" s="156"/>
      <c r="CL620" s="156"/>
      <c r="CM620" s="156"/>
      <c r="CN620" s="156"/>
      <c r="CO620" s="156"/>
      <c r="CP620" s="156"/>
      <c r="CQ620" s="156"/>
      <c r="CR620" s="156"/>
    </row>
    <row r="621" spans="67:96" ht="12.75" x14ac:dyDescent="0.15">
      <c r="BO621" s="169"/>
      <c r="BP621" s="169"/>
      <c r="BQ621" s="169"/>
      <c r="BR621" s="169"/>
      <c r="BS621" s="169"/>
      <c r="BT621" s="169"/>
      <c r="BU621" s="169"/>
      <c r="BV621" s="169"/>
      <c r="BW621" s="169"/>
      <c r="BX621" s="169"/>
      <c r="BY621" s="169"/>
      <c r="BZ621" s="169"/>
      <c r="CK621" s="156"/>
      <c r="CL621" s="156"/>
      <c r="CM621" s="156"/>
      <c r="CN621" s="156"/>
      <c r="CO621" s="156"/>
      <c r="CP621" s="156"/>
      <c r="CQ621" s="156"/>
      <c r="CR621" s="156"/>
    </row>
    <row r="622" spans="67:96" ht="12.75" x14ac:dyDescent="0.15">
      <c r="BO622" s="169"/>
      <c r="BP622" s="169"/>
      <c r="BQ622" s="169"/>
      <c r="BR622" s="169"/>
      <c r="BS622" s="169"/>
      <c r="BT622" s="169"/>
      <c r="BU622" s="169"/>
      <c r="BV622" s="169"/>
      <c r="BW622" s="169"/>
      <c r="BX622" s="169"/>
      <c r="BY622" s="169"/>
      <c r="BZ622" s="169"/>
      <c r="CK622" s="156"/>
      <c r="CL622" s="156"/>
      <c r="CM622" s="156"/>
      <c r="CN622" s="156"/>
      <c r="CO622" s="156"/>
      <c r="CP622" s="156"/>
      <c r="CQ622" s="156"/>
      <c r="CR622" s="156"/>
    </row>
    <row r="623" spans="67:96" ht="12.75" x14ac:dyDescent="0.15">
      <c r="BO623" s="169"/>
      <c r="BP623" s="169"/>
      <c r="BQ623" s="169"/>
      <c r="BR623" s="169"/>
      <c r="BS623" s="169"/>
      <c r="BT623" s="169"/>
      <c r="BU623" s="169"/>
      <c r="BV623" s="169"/>
      <c r="BW623" s="169"/>
      <c r="BX623" s="169"/>
      <c r="BY623" s="169"/>
      <c r="BZ623" s="169"/>
      <c r="CK623" s="156"/>
      <c r="CL623" s="156"/>
      <c r="CM623" s="156"/>
      <c r="CN623" s="156"/>
      <c r="CO623" s="156"/>
      <c r="CP623" s="156"/>
      <c r="CQ623" s="156"/>
      <c r="CR623" s="156"/>
    </row>
    <row r="624" spans="67:96" ht="12.75" x14ac:dyDescent="0.15">
      <c r="BO624" s="169"/>
      <c r="BP624" s="169"/>
      <c r="BQ624" s="169"/>
      <c r="BR624" s="169"/>
      <c r="BS624" s="169"/>
      <c r="BT624" s="169"/>
      <c r="BU624" s="169"/>
      <c r="BV624" s="169"/>
      <c r="BW624" s="169"/>
      <c r="BX624" s="169"/>
      <c r="BY624" s="169"/>
      <c r="BZ624" s="169"/>
      <c r="CK624" s="156"/>
      <c r="CL624" s="156"/>
      <c r="CM624" s="156"/>
      <c r="CN624" s="156"/>
      <c r="CO624" s="156"/>
      <c r="CP624" s="156"/>
      <c r="CQ624" s="156"/>
      <c r="CR624" s="156"/>
    </row>
    <row r="625" spans="67:96" ht="12.75" x14ac:dyDescent="0.15">
      <c r="BO625" s="169"/>
      <c r="BP625" s="169"/>
      <c r="BQ625" s="169"/>
      <c r="BR625" s="169"/>
      <c r="BS625" s="169"/>
      <c r="BT625" s="169"/>
      <c r="BU625" s="169"/>
      <c r="BV625" s="169"/>
      <c r="BW625" s="169"/>
      <c r="BX625" s="169"/>
      <c r="BY625" s="169"/>
      <c r="BZ625" s="169"/>
      <c r="CK625" s="156"/>
      <c r="CL625" s="156"/>
      <c r="CM625" s="156"/>
      <c r="CN625" s="156"/>
      <c r="CO625" s="156"/>
      <c r="CP625" s="156"/>
      <c r="CQ625" s="156"/>
      <c r="CR625" s="156"/>
    </row>
    <row r="626" spans="67:96" ht="12.75" x14ac:dyDescent="0.15">
      <c r="BO626" s="169"/>
      <c r="BP626" s="169"/>
      <c r="BQ626" s="169"/>
      <c r="BR626" s="169"/>
      <c r="BS626" s="169"/>
      <c r="BT626" s="169"/>
      <c r="BU626" s="169"/>
      <c r="BV626" s="169"/>
      <c r="BW626" s="169"/>
      <c r="BX626" s="169"/>
      <c r="BY626" s="169"/>
      <c r="BZ626" s="169"/>
      <c r="CK626" s="156"/>
      <c r="CL626" s="156"/>
      <c r="CM626" s="156"/>
      <c r="CN626" s="156"/>
      <c r="CO626" s="156"/>
      <c r="CP626" s="156"/>
      <c r="CQ626" s="156"/>
      <c r="CR626" s="156"/>
    </row>
    <row r="627" spans="67:96" ht="15.75" x14ac:dyDescent="0.15">
      <c r="BO627" s="591">
        <f>$BO$47</f>
        <v>44136</v>
      </c>
      <c r="BP627" s="592"/>
      <c r="BQ627" s="593">
        <f>$BQ$47</f>
        <v>44166</v>
      </c>
      <c r="BR627" s="592"/>
      <c r="BS627" s="593">
        <f>$BS$47</f>
        <v>44197</v>
      </c>
      <c r="BT627" s="592"/>
      <c r="BU627" s="593">
        <f>$BU$47</f>
        <v>44228</v>
      </c>
      <c r="BV627" s="592"/>
      <c r="BW627" s="593">
        <f>$BW$47</f>
        <v>44256</v>
      </c>
      <c r="BX627" s="592"/>
      <c r="BY627" s="593">
        <f>$BY$47</f>
        <v>44287</v>
      </c>
      <c r="BZ627" s="591"/>
      <c r="CK627" s="156"/>
      <c r="CL627" s="156"/>
      <c r="CM627" s="156"/>
      <c r="CN627" s="156"/>
      <c r="CO627" s="156"/>
      <c r="CP627" s="156"/>
      <c r="CQ627" s="156"/>
      <c r="CR627" s="156"/>
    </row>
    <row r="628" spans="67:96" ht="13.5" x14ac:dyDescent="0.15">
      <c r="BO628" s="312">
        <f>IF(BY618="",BY617+1,IF(BY619="",BY618+1,IF(BY620="",BY619+1,BY620+1)))</f>
        <v>44136</v>
      </c>
      <c r="BP628" s="318" t="str">
        <f t="shared" ref="BP628:BP658" si="205">IFERROR(VLOOKUP($BO628,$CI$3:$CR$477,$BP$588,0),"")</f>
        <v>OFF</v>
      </c>
      <c r="BQ628" s="313">
        <f>IF(BO656="",BO655+1,IF(BO657="",BO656+1,IF(BO658="",BO657+1,BO658+1)))</f>
        <v>44166</v>
      </c>
      <c r="BR628" s="318" t="str">
        <f t="shared" ref="BR628:BR658" si="206">IFERROR(VLOOKUP($BQ628,$CI$3:$CR$477,$BP$588,0),"")</f>
        <v>OFF</v>
      </c>
      <c r="BS628" s="313">
        <f>IF(BQ656="",BQ655+1,IF(BQ657="",BQ656+1,IF(BQ658="",BQ657+1,BQ658+1)))</f>
        <v>44197</v>
      </c>
      <c r="BT628" s="318" t="str">
        <f t="shared" ref="BT628:BT658" si="207">IFERROR(VLOOKUP($BS628,$CI$3:$CR$477,$BP$588,0),"")</f>
        <v>19h à 7h</v>
      </c>
      <c r="BU628" s="314">
        <f>IF(BS656="",BS655+1,IF(BS657="",BS656+1,IF(BS658="",BS657+1,BS658+1)))</f>
        <v>44228</v>
      </c>
      <c r="BV628" s="318" t="str">
        <f t="shared" ref="BV628:BV658" si="208">IFERROR(VLOOKUP($BU628,$CI$3:$CR$477,$BP$588,0),"")</f>
        <v>19h à 7h</v>
      </c>
      <c r="BW628" s="313">
        <f>IF(BU656="",BU655+1,IF(BU657="",BU656+1,IF(BU658="",BU657+1,BU658+1)))</f>
        <v>44256</v>
      </c>
      <c r="BX628" s="318" t="str">
        <f t="shared" ref="BX628:BX658" si="209">IFERROR(VLOOKUP($BW628,$CI$3:$CR$477,$BP$588,0),"")</f>
        <v>19h à 7h</v>
      </c>
      <c r="BY628" s="313">
        <f>IF(BW656="",BW655+1,IF(BW657="",BW656+1,IF(BW658="",BW657+1,BW658+1)))</f>
        <v>44287</v>
      </c>
      <c r="BZ628" s="318" t="str">
        <f t="shared" ref="BZ628:BZ658" si="210">IFERROR(VLOOKUP($BY628,$CI$3:$CR$477,$BP$588,0),"")</f>
        <v>OFF</v>
      </c>
      <c r="CK628" s="156"/>
      <c r="CL628" s="156"/>
      <c r="CM628" s="156"/>
      <c r="CN628" s="156"/>
      <c r="CO628" s="156"/>
      <c r="CP628" s="156"/>
      <c r="CQ628" s="156"/>
      <c r="CR628" s="156"/>
    </row>
    <row r="629" spans="67:96" ht="13.5" x14ac:dyDescent="0.15">
      <c r="BO629" s="312">
        <f>BO628+1</f>
        <v>44137</v>
      </c>
      <c r="BP629" s="318" t="str">
        <f t="shared" si="205"/>
        <v>OFF</v>
      </c>
      <c r="BQ629" s="313">
        <f>BQ628+1</f>
        <v>44167</v>
      </c>
      <c r="BR629" s="318" t="str">
        <f t="shared" si="206"/>
        <v>OFF</v>
      </c>
      <c r="BS629" s="313">
        <f>BS628+1</f>
        <v>44198</v>
      </c>
      <c r="BT629" s="318" t="str">
        <f t="shared" si="207"/>
        <v>19h à 7h</v>
      </c>
      <c r="BU629" s="314">
        <f>BU628+1</f>
        <v>44229</v>
      </c>
      <c r="BV629" s="318" t="str">
        <f t="shared" si="208"/>
        <v>19h à 7h</v>
      </c>
      <c r="BW629" s="313">
        <f>BW628+1</f>
        <v>44257</v>
      </c>
      <c r="BX629" s="318" t="str">
        <f t="shared" si="209"/>
        <v>19h à 7h</v>
      </c>
      <c r="BY629" s="313">
        <f>BY628+1</f>
        <v>44288</v>
      </c>
      <c r="BZ629" s="318" t="str">
        <f t="shared" si="210"/>
        <v>OFF</v>
      </c>
      <c r="CK629" s="156"/>
      <c r="CL629" s="156"/>
      <c r="CM629" s="156"/>
      <c r="CN629" s="156"/>
      <c r="CO629" s="156"/>
      <c r="CP629" s="156"/>
      <c r="CQ629" s="156"/>
      <c r="CR629" s="156"/>
    </row>
    <row r="630" spans="67:96" ht="13.5" x14ac:dyDescent="0.15">
      <c r="BO630" s="312">
        <f t="shared" ref="BO630:BO654" si="211">BO629+1</f>
        <v>44138</v>
      </c>
      <c r="BP630" s="318" t="str">
        <f t="shared" si="205"/>
        <v>OFF</v>
      </c>
      <c r="BQ630" s="313">
        <f t="shared" ref="BQ630:BQ655" si="212">BQ629+1</f>
        <v>44168</v>
      </c>
      <c r="BR630" s="318" t="str">
        <f t="shared" si="206"/>
        <v>19h à 7h</v>
      </c>
      <c r="BS630" s="313">
        <f t="shared" ref="BS630:BS655" si="213">BS629+1</f>
        <v>44199</v>
      </c>
      <c r="BT630" s="318" t="str">
        <f t="shared" si="207"/>
        <v>19h à 7h</v>
      </c>
      <c r="BU630" s="314">
        <f t="shared" ref="BU630:BU655" si="214">BU629+1</f>
        <v>44230</v>
      </c>
      <c r="BV630" s="318" t="str">
        <f t="shared" si="208"/>
        <v>19h à 7h</v>
      </c>
      <c r="BW630" s="313">
        <f t="shared" ref="BW630:BW655" si="215">BW629+1</f>
        <v>44258</v>
      </c>
      <c r="BX630" s="318" t="str">
        <f t="shared" si="209"/>
        <v>19h à 7h</v>
      </c>
      <c r="BY630" s="313">
        <f t="shared" ref="BY630:BY655" si="216">BY629+1</f>
        <v>44289</v>
      </c>
      <c r="BZ630" s="318" t="str">
        <f t="shared" si="210"/>
        <v>OFF</v>
      </c>
      <c r="CK630" s="156"/>
      <c r="CL630" s="156"/>
      <c r="CM630" s="156"/>
      <c r="CN630" s="156"/>
      <c r="CO630" s="156"/>
      <c r="CP630" s="156"/>
      <c r="CQ630" s="156"/>
      <c r="CR630" s="156"/>
    </row>
    <row r="631" spans="67:96" ht="13.5" x14ac:dyDescent="0.15">
      <c r="BO631" s="312">
        <f t="shared" si="211"/>
        <v>44139</v>
      </c>
      <c r="BP631" s="318" t="str">
        <f t="shared" si="205"/>
        <v>OFF</v>
      </c>
      <c r="BQ631" s="313">
        <f t="shared" si="212"/>
        <v>44169</v>
      </c>
      <c r="BR631" s="318" t="str">
        <f t="shared" si="206"/>
        <v>19h à 7h</v>
      </c>
      <c r="BS631" s="313">
        <f t="shared" si="213"/>
        <v>44200</v>
      </c>
      <c r="BT631" s="318" t="str">
        <f t="shared" si="207"/>
        <v>19h à 7h</v>
      </c>
      <c r="BU631" s="314">
        <f t="shared" si="214"/>
        <v>44231</v>
      </c>
      <c r="BV631" s="318" t="str">
        <f t="shared" si="208"/>
        <v>OFF</v>
      </c>
      <c r="BW631" s="313">
        <f t="shared" si="215"/>
        <v>44259</v>
      </c>
      <c r="BX631" s="318" t="str">
        <f t="shared" si="209"/>
        <v>OFF</v>
      </c>
      <c r="BY631" s="313">
        <f t="shared" si="216"/>
        <v>44290</v>
      </c>
      <c r="BZ631" s="318" t="str">
        <f t="shared" si="210"/>
        <v>OFF</v>
      </c>
      <c r="CK631" s="156"/>
      <c r="CL631" s="156"/>
      <c r="CM631" s="156"/>
      <c r="CN631" s="156"/>
      <c r="CO631" s="156"/>
      <c r="CP631" s="156"/>
      <c r="CQ631" s="156"/>
      <c r="CR631" s="156"/>
    </row>
    <row r="632" spans="67:96" ht="13.5" x14ac:dyDescent="0.15">
      <c r="BO632" s="312">
        <f t="shared" si="211"/>
        <v>44140</v>
      </c>
      <c r="BP632" s="318" t="str">
        <f t="shared" si="205"/>
        <v>19h à 7h</v>
      </c>
      <c r="BQ632" s="313">
        <f t="shared" si="212"/>
        <v>44170</v>
      </c>
      <c r="BR632" s="318" t="str">
        <f t="shared" si="206"/>
        <v>19h à 7h</v>
      </c>
      <c r="BS632" s="313">
        <f t="shared" si="213"/>
        <v>44201</v>
      </c>
      <c r="BT632" s="318" t="str">
        <f t="shared" si="207"/>
        <v>19h à 7h</v>
      </c>
      <c r="BU632" s="314">
        <f t="shared" si="214"/>
        <v>44232</v>
      </c>
      <c r="BV632" s="318" t="str">
        <f t="shared" si="208"/>
        <v>OFF</v>
      </c>
      <c r="BW632" s="313">
        <f t="shared" si="215"/>
        <v>44260</v>
      </c>
      <c r="BX632" s="318" t="str">
        <f t="shared" si="209"/>
        <v>OFF</v>
      </c>
      <c r="BY632" s="313">
        <f t="shared" si="216"/>
        <v>44291</v>
      </c>
      <c r="BZ632" s="318" t="str">
        <f t="shared" si="210"/>
        <v>OFF</v>
      </c>
      <c r="CK632" s="156"/>
      <c r="CL632" s="156"/>
      <c r="CM632" s="156"/>
      <c r="CN632" s="156"/>
      <c r="CO632" s="156"/>
      <c r="CP632" s="156"/>
      <c r="CQ632" s="156"/>
      <c r="CR632" s="156"/>
    </row>
    <row r="633" spans="67:96" ht="13.5" x14ac:dyDescent="0.15">
      <c r="BO633" s="312">
        <f t="shared" si="211"/>
        <v>44141</v>
      </c>
      <c r="BP633" s="318" t="str">
        <f t="shared" si="205"/>
        <v>19h à 7h</v>
      </c>
      <c r="BQ633" s="313">
        <f t="shared" si="212"/>
        <v>44171</v>
      </c>
      <c r="BR633" s="318" t="str">
        <f t="shared" si="206"/>
        <v>19h à 7h</v>
      </c>
      <c r="BS633" s="313">
        <f t="shared" si="213"/>
        <v>44202</v>
      </c>
      <c r="BT633" s="318" t="str">
        <f t="shared" si="207"/>
        <v>19h à 7h</v>
      </c>
      <c r="BU633" s="314">
        <f t="shared" si="214"/>
        <v>44233</v>
      </c>
      <c r="BV633" s="318" t="str">
        <f t="shared" si="208"/>
        <v>OFF</v>
      </c>
      <c r="BW633" s="313">
        <f t="shared" si="215"/>
        <v>44261</v>
      </c>
      <c r="BX633" s="318" t="str">
        <f t="shared" si="209"/>
        <v>OFF</v>
      </c>
      <c r="BY633" s="313">
        <f t="shared" si="216"/>
        <v>44292</v>
      </c>
      <c r="BZ633" s="318" t="str">
        <f t="shared" si="210"/>
        <v>OFF</v>
      </c>
      <c r="CK633" s="156"/>
      <c r="CL633" s="156"/>
      <c r="CM633" s="156"/>
      <c r="CN633" s="156"/>
      <c r="CO633" s="156"/>
      <c r="CP633" s="156"/>
      <c r="CQ633" s="156"/>
      <c r="CR633" s="156"/>
    </row>
    <row r="634" spans="67:96" ht="13.5" x14ac:dyDescent="0.15">
      <c r="BO634" s="312">
        <f t="shared" si="211"/>
        <v>44142</v>
      </c>
      <c r="BP634" s="318" t="str">
        <f t="shared" si="205"/>
        <v>19h à 7h</v>
      </c>
      <c r="BQ634" s="313">
        <f t="shared" si="212"/>
        <v>44172</v>
      </c>
      <c r="BR634" s="318" t="str">
        <f t="shared" si="206"/>
        <v>19h à 7h</v>
      </c>
      <c r="BS634" s="313">
        <f t="shared" si="213"/>
        <v>44203</v>
      </c>
      <c r="BT634" s="318" t="str">
        <f t="shared" si="207"/>
        <v>OFF</v>
      </c>
      <c r="BU634" s="314">
        <f t="shared" si="214"/>
        <v>44234</v>
      </c>
      <c r="BV634" s="318" t="str">
        <f t="shared" si="208"/>
        <v>OFF</v>
      </c>
      <c r="BW634" s="313">
        <f t="shared" si="215"/>
        <v>44262</v>
      </c>
      <c r="BX634" s="318" t="str">
        <f t="shared" si="209"/>
        <v>OFF</v>
      </c>
      <c r="BY634" s="313">
        <f t="shared" si="216"/>
        <v>44293</v>
      </c>
      <c r="BZ634" s="318" t="str">
        <f t="shared" si="210"/>
        <v>OFF</v>
      </c>
      <c r="CK634" s="156"/>
      <c r="CL634" s="156"/>
      <c r="CM634" s="156"/>
      <c r="CN634" s="156"/>
      <c r="CO634" s="156"/>
      <c r="CP634" s="156"/>
      <c r="CQ634" s="156"/>
      <c r="CR634" s="156"/>
    </row>
    <row r="635" spans="67:96" ht="13.5" x14ac:dyDescent="0.15">
      <c r="BO635" s="312">
        <f t="shared" si="211"/>
        <v>44143</v>
      </c>
      <c r="BP635" s="318" t="str">
        <f t="shared" si="205"/>
        <v>19h à 7h</v>
      </c>
      <c r="BQ635" s="313">
        <f t="shared" si="212"/>
        <v>44173</v>
      </c>
      <c r="BR635" s="318" t="str">
        <f t="shared" si="206"/>
        <v>19h à 7h</v>
      </c>
      <c r="BS635" s="313">
        <f t="shared" si="213"/>
        <v>44204</v>
      </c>
      <c r="BT635" s="318" t="str">
        <f t="shared" si="207"/>
        <v>OFF</v>
      </c>
      <c r="BU635" s="314">
        <f t="shared" si="214"/>
        <v>44235</v>
      </c>
      <c r="BV635" s="318" t="str">
        <f t="shared" si="208"/>
        <v>OFF</v>
      </c>
      <c r="BW635" s="313">
        <f t="shared" si="215"/>
        <v>44263</v>
      </c>
      <c r="BX635" s="318" t="str">
        <f t="shared" si="209"/>
        <v>OFF</v>
      </c>
      <c r="BY635" s="313">
        <f t="shared" si="216"/>
        <v>44294</v>
      </c>
      <c r="BZ635" s="318" t="str">
        <f t="shared" si="210"/>
        <v>7h à 19h</v>
      </c>
      <c r="CK635" s="156"/>
      <c r="CL635" s="156"/>
      <c r="CM635" s="156"/>
      <c r="CN635" s="156"/>
      <c r="CO635" s="156"/>
      <c r="CP635" s="156"/>
      <c r="CQ635" s="156"/>
      <c r="CR635" s="156"/>
    </row>
    <row r="636" spans="67:96" ht="13.5" x14ac:dyDescent="0.15">
      <c r="BO636" s="312">
        <f t="shared" si="211"/>
        <v>44144</v>
      </c>
      <c r="BP636" s="318" t="str">
        <f t="shared" si="205"/>
        <v>19h à 7h</v>
      </c>
      <c r="BQ636" s="313">
        <f t="shared" si="212"/>
        <v>44174</v>
      </c>
      <c r="BR636" s="318" t="str">
        <f t="shared" si="206"/>
        <v>19h à 7h</v>
      </c>
      <c r="BS636" s="313">
        <f t="shared" si="213"/>
        <v>44205</v>
      </c>
      <c r="BT636" s="318" t="str">
        <f t="shared" si="207"/>
        <v>OFF</v>
      </c>
      <c r="BU636" s="314">
        <f t="shared" si="214"/>
        <v>44236</v>
      </c>
      <c r="BV636" s="318" t="str">
        <f t="shared" si="208"/>
        <v>OFF</v>
      </c>
      <c r="BW636" s="313">
        <f t="shared" si="215"/>
        <v>44264</v>
      </c>
      <c r="BX636" s="318" t="str">
        <f t="shared" si="209"/>
        <v>OFF</v>
      </c>
      <c r="BY636" s="313">
        <f t="shared" si="216"/>
        <v>44295</v>
      </c>
      <c r="BZ636" s="318" t="str">
        <f t="shared" si="210"/>
        <v>7h à 19h</v>
      </c>
      <c r="CK636" s="156"/>
      <c r="CL636" s="156"/>
      <c r="CM636" s="156"/>
      <c r="CN636" s="156"/>
      <c r="CO636" s="156"/>
      <c r="CP636" s="156"/>
      <c r="CQ636" s="156"/>
      <c r="CR636" s="156"/>
    </row>
    <row r="637" spans="67:96" ht="13.5" x14ac:dyDescent="0.15">
      <c r="BO637" s="312">
        <f t="shared" si="211"/>
        <v>44145</v>
      </c>
      <c r="BP637" s="318" t="str">
        <f t="shared" si="205"/>
        <v>19h à 7h</v>
      </c>
      <c r="BQ637" s="313">
        <f t="shared" si="212"/>
        <v>44175</v>
      </c>
      <c r="BR637" s="318" t="str">
        <f t="shared" si="206"/>
        <v>OFF</v>
      </c>
      <c r="BS637" s="313">
        <f t="shared" si="213"/>
        <v>44206</v>
      </c>
      <c r="BT637" s="318" t="str">
        <f t="shared" si="207"/>
        <v>OFF</v>
      </c>
      <c r="BU637" s="314">
        <f t="shared" si="214"/>
        <v>44237</v>
      </c>
      <c r="BV637" s="318" t="str">
        <f t="shared" si="208"/>
        <v>OFF</v>
      </c>
      <c r="BW637" s="313">
        <f t="shared" si="215"/>
        <v>44265</v>
      </c>
      <c r="BX637" s="318" t="str">
        <f t="shared" si="209"/>
        <v>OFF</v>
      </c>
      <c r="BY637" s="313">
        <f t="shared" si="216"/>
        <v>44296</v>
      </c>
      <c r="BZ637" s="318" t="str">
        <f t="shared" si="210"/>
        <v>7h à 19h</v>
      </c>
      <c r="CK637" s="156"/>
      <c r="CL637" s="156"/>
      <c r="CM637" s="156"/>
      <c r="CN637" s="156"/>
      <c r="CO637" s="156"/>
      <c r="CP637" s="156"/>
      <c r="CQ637" s="156"/>
      <c r="CR637" s="156"/>
    </row>
    <row r="638" spans="67:96" ht="13.5" x14ac:dyDescent="0.15">
      <c r="BO638" s="312">
        <f t="shared" si="211"/>
        <v>44146</v>
      </c>
      <c r="BP638" s="318" t="str">
        <f t="shared" si="205"/>
        <v>19h à 7h</v>
      </c>
      <c r="BQ638" s="313">
        <f t="shared" si="212"/>
        <v>44176</v>
      </c>
      <c r="BR638" s="318" t="str">
        <f t="shared" si="206"/>
        <v>OFF</v>
      </c>
      <c r="BS638" s="313">
        <f t="shared" si="213"/>
        <v>44207</v>
      </c>
      <c r="BT638" s="318" t="str">
        <f t="shared" si="207"/>
        <v>OFF</v>
      </c>
      <c r="BU638" s="314">
        <f t="shared" si="214"/>
        <v>44238</v>
      </c>
      <c r="BV638" s="318" t="str">
        <f t="shared" si="208"/>
        <v>7h à 19h</v>
      </c>
      <c r="BW638" s="313">
        <f t="shared" si="215"/>
        <v>44266</v>
      </c>
      <c r="BX638" s="318" t="str">
        <f t="shared" si="209"/>
        <v>7h à 19h</v>
      </c>
      <c r="BY638" s="313">
        <f t="shared" si="216"/>
        <v>44297</v>
      </c>
      <c r="BZ638" s="318" t="str">
        <f t="shared" si="210"/>
        <v>7h à 19h</v>
      </c>
      <c r="CK638" s="156"/>
      <c r="CL638" s="156"/>
      <c r="CM638" s="156"/>
      <c r="CN638" s="156"/>
      <c r="CO638" s="156"/>
      <c r="CP638" s="156"/>
      <c r="CQ638" s="156"/>
      <c r="CR638" s="156"/>
    </row>
    <row r="639" spans="67:96" ht="13.5" x14ac:dyDescent="0.15">
      <c r="BO639" s="312">
        <f t="shared" si="211"/>
        <v>44147</v>
      </c>
      <c r="BP639" s="318" t="str">
        <f t="shared" si="205"/>
        <v>OFF</v>
      </c>
      <c r="BQ639" s="313">
        <f t="shared" si="212"/>
        <v>44177</v>
      </c>
      <c r="BR639" s="318" t="str">
        <f t="shared" si="206"/>
        <v>OFF</v>
      </c>
      <c r="BS639" s="313">
        <f t="shared" si="213"/>
        <v>44208</v>
      </c>
      <c r="BT639" s="318" t="str">
        <f t="shared" si="207"/>
        <v>OFF</v>
      </c>
      <c r="BU639" s="314">
        <f t="shared" si="214"/>
        <v>44239</v>
      </c>
      <c r="BV639" s="318" t="str">
        <f t="shared" si="208"/>
        <v>7h à 19h</v>
      </c>
      <c r="BW639" s="313">
        <f t="shared" si="215"/>
        <v>44267</v>
      </c>
      <c r="BX639" s="318" t="str">
        <f t="shared" si="209"/>
        <v>7h à 19h</v>
      </c>
      <c r="BY639" s="313">
        <f t="shared" si="216"/>
        <v>44298</v>
      </c>
      <c r="BZ639" s="318" t="str">
        <f t="shared" si="210"/>
        <v>7h à 19h</v>
      </c>
      <c r="CK639" s="156"/>
      <c r="CL639" s="156"/>
      <c r="CM639" s="156"/>
      <c r="CN639" s="156"/>
      <c r="CO639" s="156"/>
      <c r="CP639" s="156"/>
      <c r="CQ639" s="156"/>
      <c r="CR639" s="156"/>
    </row>
    <row r="640" spans="67:96" ht="13.5" x14ac:dyDescent="0.15">
      <c r="BO640" s="312">
        <f t="shared" si="211"/>
        <v>44148</v>
      </c>
      <c r="BP640" s="318" t="str">
        <f t="shared" si="205"/>
        <v>OFF</v>
      </c>
      <c r="BQ640" s="313">
        <f t="shared" si="212"/>
        <v>44178</v>
      </c>
      <c r="BR640" s="318" t="str">
        <f t="shared" si="206"/>
        <v>OFF</v>
      </c>
      <c r="BS640" s="313">
        <f t="shared" si="213"/>
        <v>44209</v>
      </c>
      <c r="BT640" s="318" t="str">
        <f t="shared" si="207"/>
        <v>OFF</v>
      </c>
      <c r="BU640" s="314">
        <f t="shared" si="214"/>
        <v>44240</v>
      </c>
      <c r="BV640" s="318" t="str">
        <f t="shared" si="208"/>
        <v>7h à 19h</v>
      </c>
      <c r="BW640" s="313">
        <f t="shared" si="215"/>
        <v>44268</v>
      </c>
      <c r="BX640" s="318" t="str">
        <f t="shared" si="209"/>
        <v>7h à 19h</v>
      </c>
      <c r="BY640" s="313">
        <f t="shared" si="216"/>
        <v>44299</v>
      </c>
      <c r="BZ640" s="318" t="str">
        <f t="shared" si="210"/>
        <v>7h à 15h</v>
      </c>
      <c r="CK640" s="156"/>
      <c r="CL640" s="156"/>
      <c r="CM640" s="156"/>
      <c r="CN640" s="156"/>
      <c r="CO640" s="156"/>
      <c r="CP640" s="156"/>
      <c r="CQ640" s="156"/>
      <c r="CR640" s="156"/>
    </row>
    <row r="641" spans="67:96" ht="13.5" x14ac:dyDescent="0.15">
      <c r="BO641" s="312">
        <f t="shared" si="211"/>
        <v>44149</v>
      </c>
      <c r="BP641" s="318" t="str">
        <f t="shared" si="205"/>
        <v>OFF</v>
      </c>
      <c r="BQ641" s="313">
        <f t="shared" si="212"/>
        <v>44179</v>
      </c>
      <c r="BR641" s="318" t="str">
        <f t="shared" si="206"/>
        <v>OFF</v>
      </c>
      <c r="BS641" s="313">
        <f t="shared" si="213"/>
        <v>44210</v>
      </c>
      <c r="BT641" s="318" t="str">
        <f t="shared" si="207"/>
        <v>7h à 19h</v>
      </c>
      <c r="BU641" s="314">
        <f t="shared" si="214"/>
        <v>44241</v>
      </c>
      <c r="BV641" s="318" t="str">
        <f t="shared" si="208"/>
        <v>7h à 19h</v>
      </c>
      <c r="BW641" s="313">
        <f t="shared" si="215"/>
        <v>44269</v>
      </c>
      <c r="BX641" s="318" t="str">
        <f t="shared" si="209"/>
        <v>7h à 19h</v>
      </c>
      <c r="BY641" s="313">
        <f t="shared" si="216"/>
        <v>44300</v>
      </c>
      <c r="BZ641" s="318" t="str">
        <f t="shared" si="210"/>
        <v>OFF</v>
      </c>
      <c r="CK641" s="156"/>
      <c r="CL641" s="156"/>
      <c r="CM641" s="156"/>
      <c r="CN641" s="156"/>
      <c r="CO641" s="156"/>
      <c r="CP641" s="156"/>
      <c r="CQ641" s="156"/>
      <c r="CR641" s="156"/>
    </row>
    <row r="642" spans="67:96" ht="13.5" x14ac:dyDescent="0.15">
      <c r="BO642" s="312">
        <f t="shared" si="211"/>
        <v>44150</v>
      </c>
      <c r="BP642" s="318" t="str">
        <f t="shared" si="205"/>
        <v>OFF</v>
      </c>
      <c r="BQ642" s="313">
        <f t="shared" si="212"/>
        <v>44180</v>
      </c>
      <c r="BR642" s="318" t="str">
        <f t="shared" si="206"/>
        <v>OFF</v>
      </c>
      <c r="BS642" s="313">
        <f t="shared" si="213"/>
        <v>44211</v>
      </c>
      <c r="BT642" s="318" t="str">
        <f t="shared" si="207"/>
        <v>7h à 19h</v>
      </c>
      <c r="BU642" s="314">
        <f t="shared" si="214"/>
        <v>44242</v>
      </c>
      <c r="BV642" s="318" t="str">
        <f t="shared" si="208"/>
        <v>7h à 19h</v>
      </c>
      <c r="BW642" s="313">
        <f t="shared" si="215"/>
        <v>44270</v>
      </c>
      <c r="BX642" s="318" t="str">
        <f t="shared" si="209"/>
        <v>7h à 19h</v>
      </c>
      <c r="BY642" s="313">
        <f t="shared" si="216"/>
        <v>44301</v>
      </c>
      <c r="BZ642" s="318" t="str">
        <f t="shared" si="210"/>
        <v>OFF</v>
      </c>
      <c r="CK642" s="156"/>
      <c r="CL642" s="156"/>
      <c r="CM642" s="156"/>
      <c r="CN642" s="156"/>
      <c r="CO642" s="156"/>
      <c r="CP642" s="156"/>
      <c r="CQ642" s="156"/>
      <c r="CR642" s="156"/>
    </row>
    <row r="643" spans="67:96" ht="13.5" x14ac:dyDescent="0.15">
      <c r="BO643" s="312">
        <f t="shared" si="211"/>
        <v>44151</v>
      </c>
      <c r="BP643" s="318" t="str">
        <f t="shared" si="205"/>
        <v>OFF</v>
      </c>
      <c r="BQ643" s="313">
        <f t="shared" si="212"/>
        <v>44181</v>
      </c>
      <c r="BR643" s="318" t="str">
        <f t="shared" si="206"/>
        <v>OFF</v>
      </c>
      <c r="BS643" s="313">
        <f t="shared" si="213"/>
        <v>44212</v>
      </c>
      <c r="BT643" s="318" t="str">
        <f t="shared" si="207"/>
        <v>7h à 19h</v>
      </c>
      <c r="BU643" s="314">
        <f t="shared" si="214"/>
        <v>44243</v>
      </c>
      <c r="BV643" s="318" t="str">
        <f t="shared" si="208"/>
        <v>7h à 15h</v>
      </c>
      <c r="BW643" s="313">
        <f t="shared" si="215"/>
        <v>44271</v>
      </c>
      <c r="BX643" s="318" t="str">
        <f t="shared" si="209"/>
        <v>7h à 19h</v>
      </c>
      <c r="BY643" s="313">
        <f t="shared" si="216"/>
        <v>44302</v>
      </c>
      <c r="BZ643" s="318" t="str">
        <f t="shared" si="210"/>
        <v>OFF</v>
      </c>
      <c r="CK643" s="156"/>
      <c r="CL643" s="156"/>
      <c r="CM643" s="156"/>
      <c r="CN643" s="156"/>
      <c r="CO643" s="156"/>
      <c r="CP643" s="156"/>
      <c r="CQ643" s="156"/>
      <c r="CR643" s="156"/>
    </row>
    <row r="644" spans="67:96" ht="13.5" x14ac:dyDescent="0.15">
      <c r="BO644" s="312">
        <f t="shared" si="211"/>
        <v>44152</v>
      </c>
      <c r="BP644" s="318" t="str">
        <f t="shared" si="205"/>
        <v>OFF</v>
      </c>
      <c r="BQ644" s="313">
        <f t="shared" si="212"/>
        <v>44182</v>
      </c>
      <c r="BR644" s="318" t="str">
        <f t="shared" si="206"/>
        <v>7h à 19h</v>
      </c>
      <c r="BS644" s="313">
        <f t="shared" si="213"/>
        <v>44213</v>
      </c>
      <c r="BT644" s="318" t="str">
        <f t="shared" si="207"/>
        <v>7h à 19h</v>
      </c>
      <c r="BU644" s="314">
        <f t="shared" si="214"/>
        <v>44244</v>
      </c>
      <c r="BV644" s="318" t="str">
        <f t="shared" si="208"/>
        <v>OFF</v>
      </c>
      <c r="BW644" s="313">
        <f t="shared" si="215"/>
        <v>44272</v>
      </c>
      <c r="BX644" s="318" t="str">
        <f t="shared" si="209"/>
        <v>7h à 19h</v>
      </c>
      <c r="BY644" s="313">
        <f t="shared" si="216"/>
        <v>44303</v>
      </c>
      <c r="BZ644" s="318" t="str">
        <f t="shared" si="210"/>
        <v>OFF</v>
      </c>
      <c r="CK644" s="156"/>
      <c r="CL644" s="156"/>
      <c r="CM644" s="156"/>
      <c r="CN644" s="156"/>
      <c r="CO644" s="156"/>
      <c r="CP644" s="156"/>
      <c r="CQ644" s="156"/>
      <c r="CR644" s="156"/>
    </row>
    <row r="645" spans="67:96" ht="13.5" x14ac:dyDescent="0.15">
      <c r="BO645" s="312">
        <f t="shared" si="211"/>
        <v>44153</v>
      </c>
      <c r="BP645" s="318" t="str">
        <f t="shared" si="205"/>
        <v>OFF</v>
      </c>
      <c r="BQ645" s="313">
        <f t="shared" si="212"/>
        <v>44183</v>
      </c>
      <c r="BR645" s="318" t="str">
        <f t="shared" si="206"/>
        <v>7h à 19h</v>
      </c>
      <c r="BS645" s="313">
        <f t="shared" si="213"/>
        <v>44214</v>
      </c>
      <c r="BT645" s="318" t="str">
        <f t="shared" si="207"/>
        <v>7h à 19h</v>
      </c>
      <c r="BU645" s="314">
        <f t="shared" si="214"/>
        <v>44245</v>
      </c>
      <c r="BV645" s="318" t="str">
        <f t="shared" si="208"/>
        <v>OFF</v>
      </c>
      <c r="BW645" s="313">
        <f t="shared" si="215"/>
        <v>44273</v>
      </c>
      <c r="BX645" s="318" t="str">
        <f t="shared" si="209"/>
        <v>OFF</v>
      </c>
      <c r="BY645" s="313">
        <f t="shared" si="216"/>
        <v>44304</v>
      </c>
      <c r="BZ645" s="318" t="str">
        <f t="shared" si="210"/>
        <v>OFF</v>
      </c>
      <c r="CK645" s="156"/>
      <c r="CL645" s="156"/>
      <c r="CM645" s="156"/>
      <c r="CN645" s="156"/>
      <c r="CO645" s="156"/>
      <c r="CP645" s="156"/>
      <c r="CQ645" s="156"/>
      <c r="CR645" s="156"/>
    </row>
    <row r="646" spans="67:96" ht="13.5" x14ac:dyDescent="0.15">
      <c r="BO646" s="312">
        <f t="shared" si="211"/>
        <v>44154</v>
      </c>
      <c r="BP646" s="318" t="str">
        <f t="shared" si="205"/>
        <v>7h à 19h</v>
      </c>
      <c r="BQ646" s="313">
        <f t="shared" si="212"/>
        <v>44184</v>
      </c>
      <c r="BR646" s="318" t="str">
        <f t="shared" si="206"/>
        <v>7h à 19h</v>
      </c>
      <c r="BS646" s="313">
        <f t="shared" si="213"/>
        <v>44215</v>
      </c>
      <c r="BT646" s="318" t="str">
        <f t="shared" si="207"/>
        <v>7h à 19h</v>
      </c>
      <c r="BU646" s="314">
        <f t="shared" si="214"/>
        <v>44246</v>
      </c>
      <c r="BV646" s="318" t="str">
        <f t="shared" si="208"/>
        <v>OFF</v>
      </c>
      <c r="BW646" s="313">
        <f t="shared" si="215"/>
        <v>44274</v>
      </c>
      <c r="BX646" s="318" t="str">
        <f t="shared" si="209"/>
        <v>OFF</v>
      </c>
      <c r="BY646" s="313">
        <f t="shared" si="216"/>
        <v>44305</v>
      </c>
      <c r="BZ646" s="318" t="str">
        <f t="shared" si="210"/>
        <v>OFF</v>
      </c>
      <c r="CK646" s="156"/>
      <c r="CL646" s="156"/>
      <c r="CM646" s="156"/>
      <c r="CN646" s="156"/>
      <c r="CO646" s="156"/>
      <c r="CP646" s="156"/>
      <c r="CQ646" s="156"/>
      <c r="CR646" s="156"/>
    </row>
    <row r="647" spans="67:96" ht="13.5" x14ac:dyDescent="0.15">
      <c r="BO647" s="312">
        <f t="shared" si="211"/>
        <v>44155</v>
      </c>
      <c r="BP647" s="318" t="str">
        <f t="shared" si="205"/>
        <v>7h à 19h</v>
      </c>
      <c r="BQ647" s="313">
        <f t="shared" si="212"/>
        <v>44185</v>
      </c>
      <c r="BR647" s="318" t="str">
        <f t="shared" si="206"/>
        <v>7h à 19h</v>
      </c>
      <c r="BS647" s="313">
        <f t="shared" si="213"/>
        <v>44216</v>
      </c>
      <c r="BT647" s="318" t="str">
        <f t="shared" si="207"/>
        <v>7h à 19h</v>
      </c>
      <c r="BU647" s="314">
        <f t="shared" si="214"/>
        <v>44247</v>
      </c>
      <c r="BV647" s="318" t="str">
        <f t="shared" si="208"/>
        <v>OFF</v>
      </c>
      <c r="BW647" s="313">
        <f t="shared" si="215"/>
        <v>44275</v>
      </c>
      <c r="BX647" s="318" t="str">
        <f t="shared" si="209"/>
        <v>OFF</v>
      </c>
      <c r="BY647" s="313">
        <f t="shared" si="216"/>
        <v>44306</v>
      </c>
      <c r="BZ647" s="318" t="str">
        <f t="shared" si="210"/>
        <v>OFF</v>
      </c>
      <c r="CK647" s="156"/>
      <c r="CL647" s="156"/>
      <c r="CM647" s="156"/>
      <c r="CN647" s="156"/>
      <c r="CO647" s="156"/>
      <c r="CP647" s="156"/>
      <c r="CQ647" s="156"/>
      <c r="CR647" s="156"/>
    </row>
    <row r="648" spans="67:96" ht="13.5" x14ac:dyDescent="0.15">
      <c r="BO648" s="312">
        <f t="shared" si="211"/>
        <v>44156</v>
      </c>
      <c r="BP648" s="318" t="str">
        <f t="shared" si="205"/>
        <v>7h à 19h</v>
      </c>
      <c r="BQ648" s="313">
        <f t="shared" si="212"/>
        <v>44186</v>
      </c>
      <c r="BR648" s="318" t="str">
        <f t="shared" si="206"/>
        <v>7h à 19h</v>
      </c>
      <c r="BS648" s="313">
        <f t="shared" si="213"/>
        <v>44217</v>
      </c>
      <c r="BT648" s="318" t="str">
        <f t="shared" si="207"/>
        <v>OFF</v>
      </c>
      <c r="BU648" s="314">
        <f t="shared" si="214"/>
        <v>44248</v>
      </c>
      <c r="BV648" s="318" t="str">
        <f t="shared" si="208"/>
        <v>OFF</v>
      </c>
      <c r="BW648" s="313">
        <f t="shared" si="215"/>
        <v>44276</v>
      </c>
      <c r="BX648" s="318" t="str">
        <f t="shared" si="209"/>
        <v>OFF</v>
      </c>
      <c r="BY648" s="313">
        <f t="shared" si="216"/>
        <v>44307</v>
      </c>
      <c r="BZ648" s="318" t="str">
        <f t="shared" si="210"/>
        <v>OFF</v>
      </c>
      <c r="CK648" s="156"/>
      <c r="CL648" s="156"/>
      <c r="CM648" s="156"/>
      <c r="CN648" s="156"/>
      <c r="CO648" s="156"/>
      <c r="CP648" s="156"/>
      <c r="CQ648" s="156"/>
      <c r="CR648" s="156"/>
    </row>
    <row r="649" spans="67:96" ht="13.5" x14ac:dyDescent="0.15">
      <c r="BO649" s="312">
        <f t="shared" si="211"/>
        <v>44157</v>
      </c>
      <c r="BP649" s="318" t="str">
        <f t="shared" si="205"/>
        <v>7h à 19h</v>
      </c>
      <c r="BQ649" s="313">
        <f t="shared" si="212"/>
        <v>44187</v>
      </c>
      <c r="BR649" s="318" t="str">
        <f t="shared" si="206"/>
        <v>7h à 15h</v>
      </c>
      <c r="BS649" s="313">
        <f t="shared" si="213"/>
        <v>44218</v>
      </c>
      <c r="BT649" s="318" t="str">
        <f t="shared" si="207"/>
        <v>OFF</v>
      </c>
      <c r="BU649" s="314">
        <f t="shared" si="214"/>
        <v>44249</v>
      </c>
      <c r="BV649" s="318" t="str">
        <f t="shared" si="208"/>
        <v>OFF</v>
      </c>
      <c r="BW649" s="313">
        <f t="shared" si="215"/>
        <v>44277</v>
      </c>
      <c r="BX649" s="318" t="str">
        <f t="shared" si="209"/>
        <v>OFF</v>
      </c>
      <c r="BY649" s="313">
        <f t="shared" si="216"/>
        <v>44308</v>
      </c>
      <c r="BZ649" s="318" t="str">
        <f t="shared" si="210"/>
        <v>19h à 7h</v>
      </c>
      <c r="CK649" s="156"/>
      <c r="CL649" s="156"/>
      <c r="CM649" s="156"/>
      <c r="CN649" s="156"/>
      <c r="CO649" s="156"/>
      <c r="CP649" s="156"/>
      <c r="CQ649" s="156"/>
      <c r="CR649" s="156"/>
    </row>
    <row r="650" spans="67:96" ht="13.5" x14ac:dyDescent="0.15">
      <c r="BO650" s="312">
        <f t="shared" si="211"/>
        <v>44158</v>
      </c>
      <c r="BP650" s="318" t="str">
        <f t="shared" si="205"/>
        <v>7h à 19h</v>
      </c>
      <c r="BQ650" s="313">
        <f t="shared" si="212"/>
        <v>44188</v>
      </c>
      <c r="BR650" s="318" t="str">
        <f t="shared" si="206"/>
        <v>OFF</v>
      </c>
      <c r="BS650" s="313">
        <f t="shared" si="213"/>
        <v>44219</v>
      </c>
      <c r="BT650" s="318" t="str">
        <f t="shared" si="207"/>
        <v>OFF</v>
      </c>
      <c r="BU650" s="314">
        <f t="shared" si="214"/>
        <v>44250</v>
      </c>
      <c r="BV650" s="318" t="str">
        <f t="shared" si="208"/>
        <v>OFF</v>
      </c>
      <c r="BW650" s="313">
        <f t="shared" si="215"/>
        <v>44278</v>
      </c>
      <c r="BX650" s="318" t="str">
        <f t="shared" si="209"/>
        <v>OFF</v>
      </c>
      <c r="BY650" s="313">
        <f t="shared" si="216"/>
        <v>44309</v>
      </c>
      <c r="BZ650" s="318" t="str">
        <f t="shared" si="210"/>
        <v>19h à 7h</v>
      </c>
      <c r="CK650" s="156"/>
      <c r="CL650" s="156"/>
      <c r="CM650" s="156"/>
      <c r="CN650" s="156"/>
      <c r="CO650" s="156"/>
      <c r="CP650" s="156"/>
      <c r="CQ650" s="156"/>
      <c r="CR650" s="156"/>
    </row>
    <row r="651" spans="67:96" ht="13.5" x14ac:dyDescent="0.15">
      <c r="BO651" s="312">
        <f t="shared" si="211"/>
        <v>44159</v>
      </c>
      <c r="BP651" s="318" t="str">
        <f t="shared" si="205"/>
        <v>7h à 19h</v>
      </c>
      <c r="BQ651" s="313">
        <f t="shared" si="212"/>
        <v>44189</v>
      </c>
      <c r="BR651" s="318" t="str">
        <f t="shared" si="206"/>
        <v>OFF</v>
      </c>
      <c r="BS651" s="313">
        <f t="shared" si="213"/>
        <v>44220</v>
      </c>
      <c r="BT651" s="318" t="str">
        <f t="shared" si="207"/>
        <v>OFF</v>
      </c>
      <c r="BU651" s="314">
        <f t="shared" si="214"/>
        <v>44251</v>
      </c>
      <c r="BV651" s="318" t="str">
        <f t="shared" si="208"/>
        <v>OFF</v>
      </c>
      <c r="BW651" s="313">
        <f t="shared" si="215"/>
        <v>44279</v>
      </c>
      <c r="BX651" s="318" t="str">
        <f t="shared" si="209"/>
        <v>OFF</v>
      </c>
      <c r="BY651" s="313">
        <f t="shared" si="216"/>
        <v>44310</v>
      </c>
      <c r="BZ651" s="318" t="str">
        <f t="shared" si="210"/>
        <v>19h à 7h</v>
      </c>
      <c r="CK651" s="156"/>
      <c r="CL651" s="156"/>
      <c r="CM651" s="156"/>
      <c r="CN651" s="156"/>
      <c r="CO651" s="156"/>
      <c r="CP651" s="156"/>
      <c r="CQ651" s="156"/>
      <c r="CR651" s="156"/>
    </row>
    <row r="652" spans="67:96" ht="13.5" x14ac:dyDescent="0.15">
      <c r="BO652" s="312">
        <f>BO651+1</f>
        <v>44160</v>
      </c>
      <c r="BP652" s="318" t="str">
        <f t="shared" si="205"/>
        <v>7h à 19h</v>
      </c>
      <c r="BQ652" s="313">
        <f t="shared" si="212"/>
        <v>44190</v>
      </c>
      <c r="BR652" s="318" t="str">
        <f t="shared" si="206"/>
        <v>OFF</v>
      </c>
      <c r="BS652" s="313">
        <f t="shared" si="213"/>
        <v>44221</v>
      </c>
      <c r="BT652" s="318" t="str">
        <f t="shared" si="207"/>
        <v>OFF</v>
      </c>
      <c r="BU652" s="314">
        <f t="shared" si="214"/>
        <v>44252</v>
      </c>
      <c r="BV652" s="318" t="str">
        <f t="shared" si="208"/>
        <v>19h à 7h</v>
      </c>
      <c r="BW652" s="313">
        <f t="shared" si="215"/>
        <v>44280</v>
      </c>
      <c r="BX652" s="318" t="str">
        <f t="shared" si="209"/>
        <v>19h à 7h</v>
      </c>
      <c r="BY652" s="313">
        <f t="shared" si="216"/>
        <v>44311</v>
      </c>
      <c r="BZ652" s="318" t="str">
        <f t="shared" si="210"/>
        <v>19h à 7h</v>
      </c>
      <c r="CK652" s="156"/>
      <c r="CL652" s="156"/>
      <c r="CM652" s="156"/>
      <c r="CN652" s="156"/>
      <c r="CO652" s="156"/>
      <c r="CP652" s="156"/>
      <c r="CQ652" s="156"/>
      <c r="CR652" s="156"/>
    </row>
    <row r="653" spans="67:96" ht="13.5" x14ac:dyDescent="0.15">
      <c r="BO653" s="312">
        <f t="shared" si="211"/>
        <v>44161</v>
      </c>
      <c r="BP653" s="318" t="str">
        <f t="shared" si="205"/>
        <v>OFF</v>
      </c>
      <c r="BQ653" s="313">
        <f t="shared" si="212"/>
        <v>44191</v>
      </c>
      <c r="BR653" s="318" t="str">
        <f t="shared" si="206"/>
        <v>OFF</v>
      </c>
      <c r="BS653" s="313">
        <f t="shared" si="213"/>
        <v>44222</v>
      </c>
      <c r="BT653" s="318" t="str">
        <f t="shared" si="207"/>
        <v>OFF</v>
      </c>
      <c r="BU653" s="314">
        <f t="shared" si="214"/>
        <v>44253</v>
      </c>
      <c r="BV653" s="318" t="str">
        <f t="shared" si="208"/>
        <v>19h à 7h</v>
      </c>
      <c r="BW653" s="313">
        <f t="shared" si="215"/>
        <v>44281</v>
      </c>
      <c r="BX653" s="318" t="str">
        <f t="shared" si="209"/>
        <v>19h à 7h</v>
      </c>
      <c r="BY653" s="313">
        <f t="shared" si="216"/>
        <v>44312</v>
      </c>
      <c r="BZ653" s="318" t="str">
        <f t="shared" si="210"/>
        <v>19h à 7h</v>
      </c>
      <c r="CK653" s="156"/>
      <c r="CL653" s="156"/>
      <c r="CM653" s="156"/>
      <c r="CN653" s="156"/>
      <c r="CO653" s="156"/>
      <c r="CP653" s="156"/>
      <c r="CQ653" s="156"/>
      <c r="CR653" s="156"/>
    </row>
    <row r="654" spans="67:96" ht="13.5" x14ac:dyDescent="0.15">
      <c r="BO654" s="312">
        <f t="shared" si="211"/>
        <v>44162</v>
      </c>
      <c r="BP654" s="318" t="str">
        <f t="shared" si="205"/>
        <v>OFF</v>
      </c>
      <c r="BQ654" s="313">
        <f t="shared" si="212"/>
        <v>44192</v>
      </c>
      <c r="BR654" s="318" t="str">
        <f t="shared" si="206"/>
        <v>OFF</v>
      </c>
      <c r="BS654" s="313">
        <f t="shared" si="213"/>
        <v>44223</v>
      </c>
      <c r="BT654" s="318" t="str">
        <f t="shared" si="207"/>
        <v>OFF</v>
      </c>
      <c r="BU654" s="314">
        <f t="shared" si="214"/>
        <v>44254</v>
      </c>
      <c r="BV654" s="318" t="str">
        <f t="shared" si="208"/>
        <v>19h à 7h</v>
      </c>
      <c r="BW654" s="313">
        <f t="shared" si="215"/>
        <v>44282</v>
      </c>
      <c r="BX654" s="318" t="str">
        <f t="shared" si="209"/>
        <v>19h à 7h</v>
      </c>
      <c r="BY654" s="313">
        <f t="shared" si="216"/>
        <v>44313</v>
      </c>
      <c r="BZ654" s="318" t="str">
        <f t="shared" si="210"/>
        <v>19h à 7h</v>
      </c>
      <c r="CK654" s="156"/>
      <c r="CL654" s="156"/>
      <c r="CM654" s="156"/>
      <c r="CN654" s="156"/>
      <c r="CO654" s="156"/>
      <c r="CP654" s="156"/>
      <c r="CQ654" s="156"/>
      <c r="CR654" s="156"/>
    </row>
    <row r="655" spans="67:96" ht="13.5" x14ac:dyDescent="0.15">
      <c r="BO655" s="312">
        <f>BO654+1</f>
        <v>44163</v>
      </c>
      <c r="BP655" s="318" t="str">
        <f t="shared" si="205"/>
        <v>OFF</v>
      </c>
      <c r="BQ655" s="313">
        <f t="shared" si="212"/>
        <v>44193</v>
      </c>
      <c r="BR655" s="318" t="str">
        <f t="shared" si="206"/>
        <v>OFF</v>
      </c>
      <c r="BS655" s="313">
        <f t="shared" si="213"/>
        <v>44224</v>
      </c>
      <c r="BT655" s="318" t="str">
        <f t="shared" si="207"/>
        <v>19h à 7h</v>
      </c>
      <c r="BU655" s="314">
        <f t="shared" si="214"/>
        <v>44255</v>
      </c>
      <c r="BV655" s="318" t="str">
        <f t="shared" si="208"/>
        <v>19h à 7h</v>
      </c>
      <c r="BW655" s="313">
        <f t="shared" si="215"/>
        <v>44283</v>
      </c>
      <c r="BX655" s="318" t="str">
        <f t="shared" si="209"/>
        <v>19h à 7h</v>
      </c>
      <c r="BY655" s="313">
        <f t="shared" si="216"/>
        <v>44314</v>
      </c>
      <c r="BZ655" s="318" t="str">
        <f t="shared" si="210"/>
        <v>19h à 7h</v>
      </c>
      <c r="CK655" s="156"/>
      <c r="CL655" s="156"/>
      <c r="CM655" s="156"/>
      <c r="CN655" s="156"/>
      <c r="CO655" s="156"/>
      <c r="CP655" s="156"/>
      <c r="CQ655" s="156"/>
      <c r="CR655" s="156"/>
    </row>
    <row r="656" spans="67:96" ht="13.5" x14ac:dyDescent="0.15">
      <c r="BO656" s="315">
        <f>IF(MONTH(BO655)=MONTH(BO655+1),BO655+1,"")</f>
        <v>44164</v>
      </c>
      <c r="BP656" s="318" t="str">
        <f t="shared" si="205"/>
        <v>OFF</v>
      </c>
      <c r="BQ656" s="316">
        <f>IF(MONTH(BQ655)=MONTH(BQ655+1),BQ655+1,"")</f>
        <v>44194</v>
      </c>
      <c r="BR656" s="318" t="str">
        <f t="shared" si="206"/>
        <v>OFF</v>
      </c>
      <c r="BS656" s="316">
        <f>IF(MONTH(BS655)=MONTH(BS655+1),BS655+1,"")</f>
        <v>44225</v>
      </c>
      <c r="BT656" s="318" t="str">
        <f t="shared" si="207"/>
        <v>19h à 7h</v>
      </c>
      <c r="BU656" s="316" t="str">
        <f>IF(MONTH(BU655)=MONTH(BU655+1),BU655+1,"")</f>
        <v/>
      </c>
      <c r="BV656" s="318" t="str">
        <f t="shared" si="208"/>
        <v/>
      </c>
      <c r="BW656" s="316">
        <f>IF(MONTH(BW655)=MONTH(BW655+1),BW655+1,"")</f>
        <v>44284</v>
      </c>
      <c r="BX656" s="318" t="str">
        <f t="shared" si="209"/>
        <v>19h à 7h</v>
      </c>
      <c r="BY656" s="316">
        <f>IF(MONTH(BY655)=MONTH(BY655+1),BY655+1,"")</f>
        <v>44315</v>
      </c>
      <c r="BZ656" s="318" t="str">
        <f t="shared" si="210"/>
        <v>OFF</v>
      </c>
      <c r="CK656" s="156"/>
      <c r="CL656" s="156"/>
      <c r="CM656" s="156"/>
      <c r="CN656" s="156"/>
      <c r="CO656" s="156"/>
      <c r="CP656" s="156"/>
      <c r="CQ656" s="156"/>
      <c r="CR656" s="156"/>
    </row>
    <row r="657" spans="67:96" ht="13.5" x14ac:dyDescent="0.15">
      <c r="BO657" s="315">
        <f>IF(MONTH(BO655)=MONTH(BO655+2),BO655+2,"")</f>
        <v>44165</v>
      </c>
      <c r="BP657" s="318" t="str">
        <f t="shared" si="205"/>
        <v>OFF</v>
      </c>
      <c r="BQ657" s="316">
        <f>IF(MONTH(BQ655)=MONTH(BQ655+2),BQ655+2,"")</f>
        <v>44195</v>
      </c>
      <c r="BR657" s="318" t="str">
        <f t="shared" si="206"/>
        <v>OFF</v>
      </c>
      <c r="BS657" s="316">
        <f>IF(MONTH(BS655)=MONTH(BS655+2),BS655+2,"")</f>
        <v>44226</v>
      </c>
      <c r="BT657" s="318" t="str">
        <f t="shared" si="207"/>
        <v>19h à 7h</v>
      </c>
      <c r="BU657" s="316" t="str">
        <f>IF(MONTH(BU655)=MONTH(BU655+2),BU655+2,"")</f>
        <v/>
      </c>
      <c r="BV657" s="318" t="str">
        <f t="shared" si="208"/>
        <v/>
      </c>
      <c r="BW657" s="316">
        <f>IF(MONTH(BW655)=MONTH(BW655+2),BW655+2,"")</f>
        <v>44285</v>
      </c>
      <c r="BX657" s="318" t="str">
        <f t="shared" si="209"/>
        <v>19h à 7h</v>
      </c>
      <c r="BY657" s="316">
        <f>IF(MONTH(BY655)=MONTH(BY655+2),BY655+2,"")</f>
        <v>44316</v>
      </c>
      <c r="BZ657" s="318" t="str">
        <f t="shared" si="210"/>
        <v>OFF</v>
      </c>
      <c r="CK657" s="156"/>
      <c r="CL657" s="156"/>
      <c r="CM657" s="156"/>
      <c r="CN657" s="156"/>
      <c r="CO657" s="156"/>
      <c r="CP657" s="156"/>
      <c r="CQ657" s="156"/>
      <c r="CR657" s="156"/>
    </row>
    <row r="658" spans="67:96" ht="13.5" x14ac:dyDescent="0.15">
      <c r="BO658" s="317" t="str">
        <f>IF(MONTH(BO655)=MONTH(BO655+3),BO655+3,"")</f>
        <v/>
      </c>
      <c r="BP658" s="318" t="str">
        <f t="shared" si="205"/>
        <v/>
      </c>
      <c r="BQ658" s="268">
        <f>IF(MONTH(BQ655)=MONTH(BQ655+3),BQ655+3,"")</f>
        <v>44196</v>
      </c>
      <c r="BR658" s="318" t="str">
        <f t="shared" si="206"/>
        <v>19h à 7h</v>
      </c>
      <c r="BS658" s="268">
        <f>IF(MONTH(BS655)=MONTH(BS655+3),BS655+3,"")</f>
        <v>44227</v>
      </c>
      <c r="BT658" s="318" t="str">
        <f t="shared" si="207"/>
        <v>19h à 7h</v>
      </c>
      <c r="BU658" s="268" t="str">
        <f>IF(MONTH(BU655)=MONTH(BU655+3),BU655+3,"")</f>
        <v/>
      </c>
      <c r="BV658" s="318" t="str">
        <f t="shared" si="208"/>
        <v/>
      </c>
      <c r="BW658" s="268">
        <f>IF(MONTH(BW655)=MONTH(BW655+3),BW655+3,"")</f>
        <v>44286</v>
      </c>
      <c r="BX658" s="318" t="str">
        <f t="shared" si="209"/>
        <v>19h à 7h</v>
      </c>
      <c r="BY658" s="268" t="str">
        <f>IF(MONTH(BY655)=MONTH(BY655+3),BY655+3,"")</f>
        <v/>
      </c>
      <c r="BZ658" s="318" t="str">
        <f t="shared" si="210"/>
        <v/>
      </c>
      <c r="CK658" s="156"/>
      <c r="CL658" s="156"/>
      <c r="CM658" s="156"/>
      <c r="CN658" s="156"/>
      <c r="CO658" s="156"/>
      <c r="CP658" s="156"/>
      <c r="CQ658" s="156"/>
      <c r="CR658" s="156"/>
    </row>
    <row r="659" spans="67:96" ht="12.75" x14ac:dyDescent="0.15">
      <c r="BO659" s="169"/>
      <c r="BP659" s="169"/>
      <c r="BQ659" s="169"/>
      <c r="BR659" s="169"/>
      <c r="BS659" s="169"/>
      <c r="BT659" s="169"/>
      <c r="BU659" s="169"/>
      <c r="BV659" s="169"/>
      <c r="BW659" s="169"/>
      <c r="BX659" s="169"/>
      <c r="BY659" s="169"/>
      <c r="BZ659" s="169"/>
      <c r="CK659" s="156"/>
      <c r="CL659" s="156"/>
      <c r="CM659" s="156"/>
      <c r="CN659" s="156"/>
      <c r="CO659" s="156"/>
      <c r="CP659" s="156"/>
      <c r="CQ659" s="156"/>
      <c r="CR659" s="156"/>
    </row>
    <row r="660" spans="67:96" ht="12.75" x14ac:dyDescent="0.15">
      <c r="BO660" s="169"/>
      <c r="BP660" s="169"/>
      <c r="BQ660" s="169"/>
      <c r="BR660" s="169"/>
      <c r="BS660" s="169"/>
      <c r="BT660" s="169"/>
      <c r="BU660" s="169"/>
      <c r="BV660" s="169"/>
      <c r="BW660" s="169"/>
      <c r="BX660" s="169"/>
      <c r="BY660" s="169"/>
      <c r="BZ660" s="169"/>
      <c r="CK660" s="156"/>
      <c r="CL660" s="156"/>
      <c r="CM660" s="156"/>
      <c r="CN660" s="156"/>
      <c r="CO660" s="156"/>
      <c r="CP660" s="156"/>
      <c r="CQ660" s="156"/>
      <c r="CR660" s="156"/>
    </row>
    <row r="661" spans="67:96" ht="12.75" x14ac:dyDescent="0.15">
      <c r="BO661" s="169"/>
      <c r="BP661" s="169"/>
      <c r="BQ661" s="169"/>
      <c r="BR661" s="169"/>
      <c r="BS661" s="169"/>
      <c r="BT661" s="169"/>
      <c r="BU661" s="169"/>
      <c r="BV661" s="169"/>
      <c r="BW661" s="169"/>
      <c r="BX661" s="169"/>
      <c r="BY661" s="169"/>
      <c r="BZ661" s="169"/>
      <c r="CK661" s="156"/>
      <c r="CL661" s="156"/>
      <c r="CM661" s="156"/>
      <c r="CN661" s="156"/>
      <c r="CO661" s="156"/>
      <c r="CP661" s="156"/>
      <c r="CQ661" s="156"/>
      <c r="CR661" s="156"/>
    </row>
    <row r="662" spans="67:96" ht="12.75" x14ac:dyDescent="0.15">
      <c r="BO662" s="169"/>
      <c r="BP662" s="169"/>
      <c r="BQ662" s="169"/>
      <c r="BR662" s="169"/>
      <c r="BS662" s="169"/>
      <c r="BT662" s="169"/>
      <c r="BU662" s="169"/>
      <c r="BV662" s="169"/>
      <c r="BW662" s="169"/>
      <c r="BX662" s="169"/>
      <c r="BY662" s="169"/>
      <c r="BZ662" s="169"/>
      <c r="CK662" s="156"/>
      <c r="CL662" s="156"/>
      <c r="CM662" s="156"/>
      <c r="CN662" s="156"/>
      <c r="CO662" s="156"/>
      <c r="CP662" s="156"/>
      <c r="CQ662" s="156"/>
      <c r="CR662" s="156"/>
    </row>
    <row r="663" spans="67:96" ht="12.75" x14ac:dyDescent="0.15">
      <c r="BO663" s="169"/>
      <c r="BP663" s="169"/>
      <c r="BQ663" s="169"/>
      <c r="BR663" s="169"/>
      <c r="BS663" s="169"/>
      <c r="BT663" s="169"/>
      <c r="BU663" s="169"/>
      <c r="BV663" s="169"/>
      <c r="BW663" s="169"/>
      <c r="BX663" s="169"/>
      <c r="BY663" s="169"/>
      <c r="BZ663" s="169"/>
      <c r="CK663" s="156"/>
      <c r="CL663" s="156"/>
      <c r="CM663" s="156"/>
      <c r="CN663" s="156"/>
      <c r="CO663" s="156"/>
      <c r="CP663" s="156"/>
      <c r="CQ663" s="156"/>
      <c r="CR663" s="156"/>
    </row>
    <row r="664" spans="67:96" ht="12.75" x14ac:dyDescent="0.15">
      <c r="BO664" s="169"/>
      <c r="BP664" s="169"/>
      <c r="BQ664" s="169"/>
      <c r="BR664" s="169"/>
      <c r="BS664" s="169"/>
      <c r="BT664" s="169"/>
      <c r="BU664" s="169"/>
      <c r="BV664" s="169"/>
      <c r="BW664" s="169"/>
      <c r="BX664" s="169"/>
      <c r="BY664" s="169"/>
      <c r="BZ664" s="169"/>
      <c r="CK664" s="156"/>
      <c r="CL664" s="156"/>
      <c r="CM664" s="156"/>
      <c r="CN664" s="156"/>
      <c r="CO664" s="156"/>
      <c r="CP664" s="156"/>
      <c r="CQ664" s="156"/>
      <c r="CR664" s="156"/>
    </row>
    <row r="665" spans="67:96" x14ac:dyDescent="0.2">
      <c r="CK665" s="156"/>
      <c r="CL665" s="156"/>
      <c r="CM665" s="156"/>
      <c r="CN665" s="156"/>
      <c r="CO665" s="156"/>
      <c r="CP665" s="156"/>
      <c r="CQ665" s="156"/>
      <c r="CR665" s="156"/>
    </row>
    <row r="666" spans="67:96" x14ac:dyDescent="0.2">
      <c r="CK666" s="156"/>
      <c r="CL666" s="156"/>
      <c r="CM666" s="156"/>
      <c r="CN666" s="156"/>
      <c r="CO666" s="156"/>
      <c r="CP666" s="156"/>
      <c r="CQ666" s="156"/>
      <c r="CR666" s="156"/>
    </row>
    <row r="667" spans="67:96" x14ac:dyDescent="0.2">
      <c r="CK667" s="156"/>
      <c r="CL667" s="156"/>
      <c r="CM667" s="156"/>
      <c r="CN667" s="156"/>
      <c r="CO667" s="156"/>
      <c r="CP667" s="156"/>
      <c r="CQ667" s="156"/>
      <c r="CR667" s="156"/>
    </row>
    <row r="668" spans="67:96" x14ac:dyDescent="0.2">
      <c r="CK668" s="156"/>
      <c r="CL668" s="156"/>
      <c r="CM668" s="156"/>
      <c r="CN668" s="156"/>
      <c r="CO668" s="156"/>
      <c r="CP668" s="156"/>
      <c r="CQ668" s="156"/>
      <c r="CR668" s="156"/>
    </row>
    <row r="669" spans="67:96" x14ac:dyDescent="0.2">
      <c r="CK669" s="156"/>
      <c r="CL669" s="156"/>
      <c r="CM669" s="156"/>
      <c r="CN669" s="156"/>
      <c r="CO669" s="156"/>
      <c r="CP669" s="156"/>
      <c r="CQ669" s="156"/>
      <c r="CR669" s="156"/>
    </row>
    <row r="670" spans="67:96" x14ac:dyDescent="0.2">
      <c r="CK670" s="156"/>
      <c r="CL670" s="156"/>
      <c r="CM670" s="156"/>
      <c r="CN670" s="156"/>
      <c r="CO670" s="156"/>
      <c r="CP670" s="156"/>
      <c r="CQ670" s="156"/>
      <c r="CR670" s="156"/>
    </row>
    <row r="671" spans="67:96" x14ac:dyDescent="0.2">
      <c r="CK671" s="156"/>
      <c r="CL671" s="156"/>
      <c r="CM671" s="156"/>
      <c r="CN671" s="156"/>
      <c r="CO671" s="156"/>
      <c r="CP671" s="156"/>
      <c r="CQ671" s="156"/>
      <c r="CR671" s="156"/>
    </row>
    <row r="672" spans="67:96" x14ac:dyDescent="0.2">
      <c r="CK672" s="156"/>
      <c r="CL672" s="156"/>
      <c r="CM672" s="156"/>
      <c r="CN672" s="156"/>
      <c r="CO672" s="156"/>
      <c r="CP672" s="156"/>
      <c r="CQ672" s="156"/>
      <c r="CR672" s="156"/>
    </row>
    <row r="673" s="156" customFormat="1" ht="12.75" x14ac:dyDescent="0.15"/>
    <row r="674" s="156" customFormat="1" ht="12.75" x14ac:dyDescent="0.15"/>
    <row r="675" s="156" customFormat="1" ht="12.75" x14ac:dyDescent="0.15"/>
    <row r="676" s="156" customFormat="1" ht="12.75" x14ac:dyDescent="0.15"/>
    <row r="677" s="156" customFormat="1" ht="12.75" x14ac:dyDescent="0.15"/>
    <row r="678" s="156" customFormat="1" ht="12.75" x14ac:dyDescent="0.15"/>
    <row r="679" s="156" customFormat="1" ht="12.75" x14ac:dyDescent="0.15"/>
    <row r="680" s="156" customFormat="1" ht="12.75" x14ac:dyDescent="0.15"/>
    <row r="681" s="156" customFormat="1" ht="12.75" x14ac:dyDescent="0.15"/>
    <row r="682" s="156" customFormat="1" ht="12.75" x14ac:dyDescent="0.15"/>
    <row r="683" s="156" customFormat="1" ht="12.75" x14ac:dyDescent="0.15"/>
    <row r="684" s="156" customFormat="1" ht="12.75" x14ac:dyDescent="0.15"/>
    <row r="685" s="156" customFormat="1" ht="12.75" x14ac:dyDescent="0.15"/>
    <row r="686" s="156" customFormat="1" ht="12.75" x14ac:dyDescent="0.15"/>
    <row r="687" s="156" customFormat="1" ht="12.75" x14ac:dyDescent="0.15"/>
    <row r="688" s="156" customFormat="1" ht="12.75" x14ac:dyDescent="0.15"/>
    <row r="689" s="156" customFormat="1" ht="12.75" x14ac:dyDescent="0.15"/>
    <row r="690" s="156" customFormat="1" ht="12.75" x14ac:dyDescent="0.15"/>
    <row r="691" s="156" customFormat="1" ht="12.75" x14ac:dyDescent="0.15"/>
    <row r="692" s="156" customFormat="1" ht="12.75" x14ac:dyDescent="0.15"/>
    <row r="693" s="156" customFormat="1" ht="12.75" x14ac:dyDescent="0.15"/>
    <row r="694" s="156" customFormat="1" ht="12.75" x14ac:dyDescent="0.15"/>
    <row r="695" s="156" customFormat="1" ht="12.75" x14ac:dyDescent="0.15"/>
    <row r="696" s="156" customFormat="1" ht="12.75" x14ac:dyDescent="0.15"/>
    <row r="697" s="156" customFormat="1" ht="12.75" x14ac:dyDescent="0.15"/>
    <row r="698" s="156" customFormat="1" ht="12.75" x14ac:dyDescent="0.15"/>
    <row r="699" s="156" customFormat="1" ht="12.75" x14ac:dyDescent="0.15"/>
    <row r="700" s="156" customFormat="1" ht="12.75" x14ac:dyDescent="0.15"/>
    <row r="701" s="156" customFormat="1" ht="12.75" x14ac:dyDescent="0.15"/>
    <row r="702" s="156" customFormat="1" ht="12.75" x14ac:dyDescent="0.15"/>
    <row r="703" s="156" customFormat="1" ht="12.75" x14ac:dyDescent="0.15"/>
    <row r="704" s="156" customFormat="1" ht="12.75" x14ac:dyDescent="0.15"/>
    <row r="705" s="156" customFormat="1" ht="12.75" x14ac:dyDescent="0.15"/>
    <row r="706" s="156" customFormat="1" ht="12.75" x14ac:dyDescent="0.15"/>
    <row r="707" s="156" customFormat="1" ht="12.75" x14ac:dyDescent="0.15"/>
    <row r="708" s="156" customFormat="1" ht="12.75" x14ac:dyDescent="0.15"/>
    <row r="709" s="156" customFormat="1" ht="12.75" x14ac:dyDescent="0.15"/>
    <row r="710" s="156" customFormat="1" ht="12.75" x14ac:dyDescent="0.15"/>
    <row r="711" s="156" customFormat="1" ht="12.75" x14ac:dyDescent="0.15"/>
    <row r="712" s="156" customFormat="1" ht="12.75" x14ac:dyDescent="0.15"/>
    <row r="713" s="156" customFormat="1" ht="12.75" x14ac:dyDescent="0.15"/>
    <row r="714" s="156" customFormat="1" ht="12.75" x14ac:dyDescent="0.15"/>
    <row r="715" s="156" customFormat="1" ht="12.75" x14ac:dyDescent="0.15"/>
    <row r="716" s="156" customFormat="1" ht="12.75" x14ac:dyDescent="0.15"/>
    <row r="717" s="156" customFormat="1" ht="12.75" x14ac:dyDescent="0.15"/>
    <row r="718" s="156" customFormat="1" ht="12.75" x14ac:dyDescent="0.15"/>
    <row r="719" s="156" customFormat="1" ht="12.75" x14ac:dyDescent="0.15"/>
    <row r="720" s="156" customFormat="1" ht="12.75" x14ac:dyDescent="0.15"/>
  </sheetData>
  <sheetProtection password="B752" sheet="1" objects="1" scenarios="1"/>
  <mergeCells count="227">
    <mergeCell ref="A1:BI1"/>
    <mergeCell ref="BO1:BZ1"/>
    <mergeCell ref="A2:BI3"/>
    <mergeCell ref="BS2:BV2"/>
    <mergeCell ref="BO3:BP3"/>
    <mergeCell ref="BQ3:BR3"/>
    <mergeCell ref="BS3:BT3"/>
    <mergeCell ref="BU3:BV3"/>
    <mergeCell ref="BW3:BX3"/>
    <mergeCell ref="BY3:BZ3"/>
    <mergeCell ref="BC13:BI13"/>
    <mergeCell ref="A14:E14"/>
    <mergeCell ref="A15:E15"/>
    <mergeCell ref="A16:E16"/>
    <mergeCell ref="A17:E17"/>
    <mergeCell ref="A18:E18"/>
    <mergeCell ref="A4:E4"/>
    <mergeCell ref="BL8:BL9"/>
    <mergeCell ref="A13:E13"/>
    <mergeCell ref="F13:L13"/>
    <mergeCell ref="M13:S13"/>
    <mergeCell ref="T13:Z13"/>
    <mergeCell ref="AA13:AG13"/>
    <mergeCell ref="AH13:AN13"/>
    <mergeCell ref="AO13:AU13"/>
    <mergeCell ref="AV13:BB13"/>
    <mergeCell ref="T23:Z23"/>
    <mergeCell ref="AA23:AG23"/>
    <mergeCell ref="AH23:AN23"/>
    <mergeCell ref="AO23:AU23"/>
    <mergeCell ref="BC23:BI23"/>
    <mergeCell ref="BK23:BL23"/>
    <mergeCell ref="A20:E20"/>
    <mergeCell ref="A21:E21"/>
    <mergeCell ref="A22:E22"/>
    <mergeCell ref="A23:E23"/>
    <mergeCell ref="F23:L23"/>
    <mergeCell ref="M23:S23"/>
    <mergeCell ref="A24:E24"/>
    <mergeCell ref="CE24:CF24"/>
    <mergeCell ref="A25:E25"/>
    <mergeCell ref="A26:E26"/>
    <mergeCell ref="F26:L26"/>
    <mergeCell ref="M26:S26"/>
    <mergeCell ref="T26:Z26"/>
    <mergeCell ref="AA26:AG26"/>
    <mergeCell ref="AH26:AN26"/>
    <mergeCell ref="AO26:AU26"/>
    <mergeCell ref="BC26:BI26"/>
    <mergeCell ref="A27:E27"/>
    <mergeCell ref="A28:E28"/>
    <mergeCell ref="A29:E29"/>
    <mergeCell ref="F29:L29"/>
    <mergeCell ref="M29:S29"/>
    <mergeCell ref="T29:Z29"/>
    <mergeCell ref="AA29:AG29"/>
    <mergeCell ref="AH29:AN29"/>
    <mergeCell ref="AO29:AU29"/>
    <mergeCell ref="BC29:BI29"/>
    <mergeCell ref="A30:E30"/>
    <mergeCell ref="A31:E31"/>
    <mergeCell ref="A32:BI32"/>
    <mergeCell ref="D33:H33"/>
    <mergeCell ref="I33:L33"/>
    <mergeCell ref="M33:P33"/>
    <mergeCell ref="T33:X33"/>
    <mergeCell ref="Y33:AB33"/>
    <mergeCell ref="AC33:AF33"/>
    <mergeCell ref="AH33:AM33"/>
    <mergeCell ref="AN33:AQ33"/>
    <mergeCell ref="AR33:AU33"/>
    <mergeCell ref="AR34:AU34"/>
    <mergeCell ref="A35:C35"/>
    <mergeCell ref="D35:H35"/>
    <mergeCell ref="I35:L35"/>
    <mergeCell ref="M35:P35"/>
    <mergeCell ref="T35:X35"/>
    <mergeCell ref="Y35:AB35"/>
    <mergeCell ref="AC35:AF35"/>
    <mergeCell ref="AH35:AM35"/>
    <mergeCell ref="AN35:AQ35"/>
    <mergeCell ref="AR35:AU35"/>
    <mergeCell ref="A34:C34"/>
    <mergeCell ref="D34:H34"/>
    <mergeCell ref="I34:L34"/>
    <mergeCell ref="M34:P34"/>
    <mergeCell ref="T34:X34"/>
    <mergeCell ref="Y34:AB34"/>
    <mergeCell ref="AC34:AF34"/>
    <mergeCell ref="AH34:AM34"/>
    <mergeCell ref="AN34:AQ34"/>
    <mergeCell ref="AR36:AU36"/>
    <mergeCell ref="A37:C37"/>
    <mergeCell ref="D37:H37"/>
    <mergeCell ref="I37:L37"/>
    <mergeCell ref="M37:P37"/>
    <mergeCell ref="T37:X37"/>
    <mergeCell ref="Y37:AB37"/>
    <mergeCell ref="AC37:AF37"/>
    <mergeCell ref="AH37:AM37"/>
    <mergeCell ref="AN37:AQ37"/>
    <mergeCell ref="AR37:AU37"/>
    <mergeCell ref="A36:C36"/>
    <mergeCell ref="D36:H36"/>
    <mergeCell ref="I36:L36"/>
    <mergeCell ref="M36:P36"/>
    <mergeCell ref="T36:X36"/>
    <mergeCell ref="Y36:AB36"/>
    <mergeCell ref="AC36:AF36"/>
    <mergeCell ref="AH36:AM36"/>
    <mergeCell ref="AN36:AQ36"/>
    <mergeCell ref="T38:X38"/>
    <mergeCell ref="Y38:AB38"/>
    <mergeCell ref="AC38:AF38"/>
    <mergeCell ref="AH38:AM38"/>
    <mergeCell ref="AN38:AQ38"/>
    <mergeCell ref="AR38:AU38"/>
    <mergeCell ref="T40:X40"/>
    <mergeCell ref="Y40:AB40"/>
    <mergeCell ref="AC40:AF40"/>
    <mergeCell ref="AH40:AM40"/>
    <mergeCell ref="AN40:AQ40"/>
    <mergeCell ref="AR40:AU40"/>
    <mergeCell ref="T39:X39"/>
    <mergeCell ref="Y39:AB39"/>
    <mergeCell ref="AC39:AF39"/>
    <mergeCell ref="AH39:AM39"/>
    <mergeCell ref="AN39:AQ39"/>
    <mergeCell ref="AR39:AU39"/>
    <mergeCell ref="BO44:BZ44"/>
    <mergeCell ref="BS45:BV45"/>
    <mergeCell ref="BO46:BP46"/>
    <mergeCell ref="BQ46:BR46"/>
    <mergeCell ref="BS46:BT46"/>
    <mergeCell ref="BU46:BV46"/>
    <mergeCell ref="BW46:BX46"/>
    <mergeCell ref="BY46:BZ46"/>
    <mergeCell ref="T41:X41"/>
    <mergeCell ref="Y41:AB41"/>
    <mergeCell ref="AC41:AF41"/>
    <mergeCell ref="AH41:AM41"/>
    <mergeCell ref="AN41:AQ41"/>
    <mergeCell ref="AR41:AU41"/>
    <mergeCell ref="BO147:BP147"/>
    <mergeCell ref="BQ147:BR147"/>
    <mergeCell ref="BS147:BT147"/>
    <mergeCell ref="BU147:BV147"/>
    <mergeCell ref="BW147:BX147"/>
    <mergeCell ref="BY147:BZ147"/>
    <mergeCell ref="BO109:BP109"/>
    <mergeCell ref="BQ109:BR109"/>
    <mergeCell ref="BS109:BT109"/>
    <mergeCell ref="BU109:BV109"/>
    <mergeCell ref="BW109:BX109"/>
    <mergeCell ref="BY109:BZ109"/>
    <mergeCell ref="BO227:BP227"/>
    <mergeCell ref="BQ227:BR227"/>
    <mergeCell ref="BS227:BT227"/>
    <mergeCell ref="BU227:BV227"/>
    <mergeCell ref="BW227:BX227"/>
    <mergeCell ref="BY227:BZ227"/>
    <mergeCell ref="BO189:BP189"/>
    <mergeCell ref="BQ189:BR189"/>
    <mergeCell ref="BS189:BT189"/>
    <mergeCell ref="BU189:BV189"/>
    <mergeCell ref="BW189:BX189"/>
    <mergeCell ref="BY189:BZ189"/>
    <mergeCell ref="BO307:BP307"/>
    <mergeCell ref="BQ307:BR307"/>
    <mergeCell ref="BS307:BT307"/>
    <mergeCell ref="BU307:BV307"/>
    <mergeCell ref="BW307:BX307"/>
    <mergeCell ref="BY307:BZ307"/>
    <mergeCell ref="BO269:BP269"/>
    <mergeCell ref="BQ269:BR269"/>
    <mergeCell ref="BS269:BT269"/>
    <mergeCell ref="BU269:BV269"/>
    <mergeCell ref="BW269:BX269"/>
    <mergeCell ref="BY269:BZ269"/>
    <mergeCell ref="BO387:BP387"/>
    <mergeCell ref="BQ387:BR387"/>
    <mergeCell ref="BS387:BT387"/>
    <mergeCell ref="BU387:BV387"/>
    <mergeCell ref="BW387:BX387"/>
    <mergeCell ref="BY387:BZ387"/>
    <mergeCell ref="BO349:BP349"/>
    <mergeCell ref="BQ349:BR349"/>
    <mergeCell ref="BS349:BT349"/>
    <mergeCell ref="BU349:BV349"/>
    <mergeCell ref="BW349:BX349"/>
    <mergeCell ref="BY349:BZ349"/>
    <mergeCell ref="BO465:BP465"/>
    <mergeCell ref="BQ465:BR465"/>
    <mergeCell ref="BS465:BT465"/>
    <mergeCell ref="BU465:BV465"/>
    <mergeCell ref="BW465:BX465"/>
    <mergeCell ref="BY465:BZ465"/>
    <mergeCell ref="BO427:BP427"/>
    <mergeCell ref="BQ427:BR427"/>
    <mergeCell ref="BS427:BT427"/>
    <mergeCell ref="BU427:BV427"/>
    <mergeCell ref="BW427:BX427"/>
    <mergeCell ref="BY427:BZ427"/>
    <mergeCell ref="BO545:BP545"/>
    <mergeCell ref="BQ545:BR545"/>
    <mergeCell ref="BS545:BT545"/>
    <mergeCell ref="BU545:BV545"/>
    <mergeCell ref="BW545:BX545"/>
    <mergeCell ref="BY545:BZ545"/>
    <mergeCell ref="BO507:BP507"/>
    <mergeCell ref="BQ507:BR507"/>
    <mergeCell ref="BS507:BT507"/>
    <mergeCell ref="BU507:BV507"/>
    <mergeCell ref="BW507:BX507"/>
    <mergeCell ref="BY507:BZ507"/>
    <mergeCell ref="BO627:BP627"/>
    <mergeCell ref="BQ627:BR627"/>
    <mergeCell ref="BS627:BT627"/>
    <mergeCell ref="BU627:BV627"/>
    <mergeCell ref="BW627:BX627"/>
    <mergeCell ref="BY627:BZ627"/>
    <mergeCell ref="BO589:BP589"/>
    <mergeCell ref="BQ589:BR589"/>
    <mergeCell ref="BS589:BT589"/>
    <mergeCell ref="BU589:BV589"/>
    <mergeCell ref="BW589:BX589"/>
    <mergeCell ref="BY589:BZ589"/>
  </mergeCells>
  <conditionalFormatting sqref="BO32:BZ35 BO75:BZ78 BO176:BZ178 BO256:BZ258 BO336:BZ338 BO416:BZ418 BO138:BZ140 BO218:BZ220 BO298:BZ300 BO378:BZ380 BO494:BZ496 BO456:BZ458 BO574:BZ576 BO536:BZ538 BO656:BZ658 BO618:BZ620">
    <cfRule type="expression" dxfId="64" priority="43">
      <formula>MONTH($BO32)=MONTH($BO$31)</formula>
    </cfRule>
  </conditionalFormatting>
  <conditionalFormatting sqref="BP4:BZ35 BP47:BZ78 BP110:BZ140 BP148:BZ178 BP190:BZ220 BP228:BZ258 BP270:BZ300 BP308:BZ338 BP350:BZ380 BP388:BZ418 BP428:BZ458 BP466:BZ496 BP508:BZ538 BP546:BZ576 BP590:BZ620 BP628:BZ658">
    <cfRule type="containsText" dxfId="63" priority="39" operator="containsText" text="7h à 15h">
      <formula>NOT(ISERROR(SEARCH("7h à 15h",BP4)))</formula>
    </cfRule>
    <cfRule type="containsText" dxfId="62" priority="40" operator="containsText" text="19h à 7h">
      <formula>NOT(ISERROR(SEARCH("19h à 7h",BP4)))</formula>
    </cfRule>
    <cfRule type="containsText" dxfId="61" priority="41" operator="containsText" text="7h à 19h">
      <formula>NOT(ISERROR(SEARCH("7h à 19h",BP4)))</formula>
    </cfRule>
    <cfRule type="containsText" dxfId="60" priority="42" operator="containsText" text="OFF">
      <formula>NOT(ISERROR(SEARCH("OFF",BP4)))</formula>
    </cfRule>
  </conditionalFormatting>
  <conditionalFormatting sqref="F20:BI31">
    <cfRule type="containsText" dxfId="59" priority="37" operator="containsText" text="1">
      <formula>NOT(ISERROR(SEARCH("1",F20)))</formula>
    </cfRule>
    <cfRule type="containsText" dxfId="58" priority="38" operator="containsText" text="H">
      <formula>NOT(ISERROR(SEARCH("H",F20)))</formula>
    </cfRule>
  </conditionalFormatting>
  <conditionalFormatting sqref="F21:BI31">
    <cfRule type="containsText" dxfId="57" priority="35" operator="containsText" text="3">
      <formula>NOT(ISERROR(SEARCH("3",F21)))</formula>
    </cfRule>
    <cfRule type="containsText" dxfId="56" priority="36" operator="containsText" text="2">
      <formula>NOT(ISERROR(SEARCH("2",F21)))</formula>
    </cfRule>
  </conditionalFormatting>
  <conditionalFormatting sqref="F5:BI12 F24:BI24">
    <cfRule type="expression" dxfId="55" priority="31">
      <formula>AND($BL$8=$A$24,F$24=3)</formula>
    </cfRule>
    <cfRule type="expression" dxfId="54" priority="32">
      <formula>AND($BL$8=$A$24,F$24=2)</formula>
    </cfRule>
    <cfRule type="expression" dxfId="53" priority="33">
      <formula>AND($BL$8=$A$24,F$24=1)</formula>
    </cfRule>
    <cfRule type="expression" dxfId="52" priority="34">
      <formula>AND($BL$8=$A$24,F$24="H")</formula>
    </cfRule>
  </conditionalFormatting>
  <conditionalFormatting sqref="F5:BI12 F21:BI21">
    <cfRule type="expression" dxfId="51" priority="27">
      <formula>AND($BL$8=$A$21,F$21=3)</formula>
    </cfRule>
    <cfRule type="expression" dxfId="50" priority="28">
      <formula>AND($BL$8=$A$21,F$21=2)</formula>
    </cfRule>
    <cfRule type="expression" dxfId="49" priority="29">
      <formula>AND($BL$8=$A$21,F$21=1)</formula>
    </cfRule>
    <cfRule type="expression" dxfId="48" priority="30">
      <formula>AND($BL$8=$A$21,F$21="H")</formula>
    </cfRule>
  </conditionalFormatting>
  <conditionalFormatting sqref="F5:BI12 F22:BI22">
    <cfRule type="expression" dxfId="47" priority="23">
      <formula>AND($BL$8=$A$22,F$22=3)</formula>
    </cfRule>
    <cfRule type="expression" dxfId="46" priority="24">
      <formula>AND($BL$8=$A$22,F$22=2)</formula>
    </cfRule>
    <cfRule type="expression" dxfId="45" priority="25">
      <formula>AND($BL$8=$A$22,F$22=1)</formula>
    </cfRule>
    <cfRule type="expression" dxfId="44" priority="26">
      <formula>AND($BL$8=$A$22,F$22="H")</formula>
    </cfRule>
  </conditionalFormatting>
  <conditionalFormatting sqref="F5:BI12 F25:BI25">
    <cfRule type="expression" dxfId="43" priority="19">
      <formula>AND($BL$8=$A$25,F$25=3)</formula>
    </cfRule>
    <cfRule type="expression" dxfId="42" priority="20">
      <formula>AND($BL$8=$A$25,F$25=2)</formula>
    </cfRule>
    <cfRule type="expression" dxfId="41" priority="21">
      <formula>AND($BL$8=$A$25,F$25=1)</formula>
    </cfRule>
    <cfRule type="expression" dxfId="40" priority="22">
      <formula>AND($BL$8=$A$25,F$25="H")</formula>
    </cfRule>
  </conditionalFormatting>
  <conditionalFormatting sqref="F5:BI12 F27:BI27">
    <cfRule type="expression" dxfId="39" priority="15">
      <formula>AND($BL$8=$A$27,F$27=3)</formula>
    </cfRule>
    <cfRule type="expression" dxfId="38" priority="16">
      <formula>AND($BL$8=$A$27,F$27=2)</formula>
    </cfRule>
    <cfRule type="expression" dxfId="37" priority="17">
      <formula>AND($BL$8=$A$27,F$27=1)</formula>
    </cfRule>
    <cfRule type="expression" dxfId="36" priority="18">
      <formula>AND($BL$8=$A$27,F$27="H")</formula>
    </cfRule>
  </conditionalFormatting>
  <conditionalFormatting sqref="F5:BI12 F28:BI28">
    <cfRule type="expression" dxfId="35" priority="11">
      <formula>AND($BL$8=$A$28,F$28=3)</formula>
    </cfRule>
    <cfRule type="expression" dxfId="34" priority="12">
      <formula>AND($BL$8=$A$28,F$28=2)</formula>
    </cfRule>
    <cfRule type="expression" dxfId="33" priority="13">
      <formula>AND($BL$8=$A$28,F$28=1)</formula>
    </cfRule>
    <cfRule type="expression" dxfId="32" priority="14">
      <formula>AND($BL$8=$A$28,F$28="H")</formula>
    </cfRule>
  </conditionalFormatting>
  <conditionalFormatting sqref="F5:BI12 F30:BI30">
    <cfRule type="expression" dxfId="31" priority="7">
      <formula>AND($BL$8=$A$30,F$30=3)</formula>
    </cfRule>
    <cfRule type="expression" dxfId="30" priority="8">
      <formula>AND($BL$8=$A$30,F$30=2)</formula>
    </cfRule>
    <cfRule type="expression" dxfId="29" priority="9">
      <formula>AND($BL$8=$A$30,F$30=1)</formula>
    </cfRule>
    <cfRule type="expression" dxfId="28" priority="10">
      <formula>AND($BL$8=$A$30,F$30="H")</formula>
    </cfRule>
  </conditionalFormatting>
  <conditionalFormatting sqref="F5:BI12 F31:BI31">
    <cfRule type="expression" dxfId="27" priority="3">
      <formula>AND($BL$8=$A$31,F$31=3)</formula>
    </cfRule>
    <cfRule type="expression" dxfId="26" priority="4">
      <formula>AND($BL$8=$A$31,F$31=2)</formula>
    </cfRule>
    <cfRule type="expression" dxfId="25" priority="5">
      <formula>AND($BL$8=$A$31,F$31=1)</formula>
    </cfRule>
    <cfRule type="expression" dxfId="24" priority="6">
      <formula>AND($BL$8=$A$31,F$31="H")</formula>
    </cfRule>
  </conditionalFormatting>
  <conditionalFormatting sqref="BO4:BZ83">
    <cfRule type="containsText" dxfId="23" priority="2" operator="containsText" text="OFF">
      <formula>NOT(ISERROR(SEARCH("OFF",BO4)))</formula>
    </cfRule>
  </conditionalFormatting>
  <conditionalFormatting sqref="BO3:BZ83">
    <cfRule type="containsText" dxfId="22" priority="1" operator="containsText" text="7h à 19h">
      <formula>NOT(ISERROR(SEARCH("7h à 19h",BO3)))</formula>
    </cfRule>
  </conditionalFormatting>
  <dataValidations count="2">
    <dataValidation type="list" allowBlank="1" showInputMessage="1" showErrorMessage="1" sqref="A15:E18 A21:E22 A30:E31 A27:E28 A24:E25" xr:uid="{00000000-0002-0000-0100-000000000000}">
      <formula1>$CG$2:$CG$18</formula1>
    </dataValidation>
    <dataValidation type="list" allowBlank="1" showInputMessage="1" showErrorMessage="1" sqref="AH47:AM47 AH34:AH41 T34:X41 AI34:AM34 D34:H37 T47:X47" xr:uid="{00000000-0002-0000-0100-000001000000}">
      <formula1>$CC$2:$CC$18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3" name="Spinner 1">
              <controlPr locked="0" defaultSize="0" autoPict="0">
                <anchor moveWithCells="1" sizeWithCells="1">
                  <from>
                    <xdr:col>64</xdr:col>
                    <xdr:colOff>22860</xdr:colOff>
                    <xdr:row>1</xdr:row>
                    <xdr:rowOff>0</xdr:rowOff>
                  </from>
                  <to>
                    <xdr:col>64</xdr:col>
                    <xdr:colOff>335280</xdr:colOff>
                    <xdr:row>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4" name="Drop Down 2">
              <controlPr defaultSize="0" print="0" autoLine="0" autoPict="0">
                <anchor moveWithCells="1">
                  <from>
                    <xdr:col>63</xdr:col>
                    <xdr:colOff>7620</xdr:colOff>
                    <xdr:row>3</xdr:row>
                    <xdr:rowOff>0</xdr:rowOff>
                  </from>
                  <to>
                    <xdr:col>63</xdr:col>
                    <xdr:colOff>1097280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Spinner 3">
              <controlPr locked="0" defaultSize="0" autoPict="0">
                <anchor moveWithCells="1" sizeWithCells="1">
                  <from>
                    <xdr:col>64</xdr:col>
                    <xdr:colOff>30480</xdr:colOff>
                    <xdr:row>7</xdr:row>
                    <xdr:rowOff>0</xdr:rowOff>
                  </from>
                  <to>
                    <xdr:col>64</xdr:col>
                    <xdr:colOff>411480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4"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6"/>
  <dimension ref="A1:AI34"/>
  <sheetViews>
    <sheetView workbookViewId="0">
      <selection activeCell="AG30" sqref="AG30"/>
    </sheetView>
  </sheetViews>
  <sheetFormatPr defaultColWidth="11.4609375" defaultRowHeight="12.75" x14ac:dyDescent="0.15"/>
  <cols>
    <col min="1" max="16384" width="11.4609375" style="4"/>
  </cols>
  <sheetData>
    <row r="1" spans="1:35" x14ac:dyDescent="0.15">
      <c r="A1" s="159" t="e">
        <f>#REF!</f>
        <v>#REF!</v>
      </c>
      <c r="D1" s="159" t="e">
        <f>D2</f>
        <v>#REF!</v>
      </c>
      <c r="G1" s="159" t="e">
        <f>G2</f>
        <v>#REF!</v>
      </c>
      <c r="J1" s="159" t="e">
        <f>J2</f>
        <v>#REF!</v>
      </c>
      <c r="M1" s="159" t="e">
        <f>M2</f>
        <v>#REF!</v>
      </c>
      <c r="P1" s="159" t="e">
        <f>P2</f>
        <v>#REF!</v>
      </c>
      <c r="S1" s="159" t="e">
        <f>S2</f>
        <v>#REF!</v>
      </c>
      <c r="V1" s="159" t="e">
        <f>V2</f>
        <v>#REF!</v>
      </c>
      <c r="Y1" s="159" t="e">
        <f>Y2</f>
        <v>#REF!</v>
      </c>
      <c r="AB1" s="159" t="e">
        <f>AB2</f>
        <v>#REF!</v>
      </c>
      <c r="AE1" s="159" t="e">
        <f>AE2</f>
        <v>#REF!</v>
      </c>
      <c r="AH1" s="159" t="e">
        <f>AH2</f>
        <v>#REF!</v>
      </c>
    </row>
    <row r="2" spans="1:35" x14ac:dyDescent="0.15">
      <c r="A2" s="160" t="e">
        <f>EOMONTH(A1,0)-29</f>
        <v>#REF!</v>
      </c>
      <c r="B2" s="4" t="e">
        <f>HLOOKUP(A2,#REF!,4,0)</f>
        <v>#REF!</v>
      </c>
      <c r="D2" s="157" t="e">
        <f>EOMONTH(A2,0)+1</f>
        <v>#REF!</v>
      </c>
      <c r="E2" s="4" t="e">
        <f>HLOOKUP(D2,#REF!,4,0)</f>
        <v>#REF!</v>
      </c>
      <c r="G2" s="157" t="e">
        <f>EOMONTH(D2,0)+1</f>
        <v>#REF!</v>
      </c>
      <c r="H2" s="4" t="e">
        <f>HLOOKUP(G2,'23-05-2021 au 05-06-2021'!$D$13:$R$16,4,0)</f>
        <v>#REF!</v>
      </c>
      <c r="J2" s="157" t="e">
        <f>EOMONTH(G2,0)+1</f>
        <v>#REF!</v>
      </c>
      <c r="K2" s="4" t="e">
        <f>HLOOKUP(J2,#REF!,4,0)</f>
        <v>#REF!</v>
      </c>
      <c r="M2" s="157" t="e">
        <f>EOMONTH(J2,0)+1</f>
        <v>#REF!</v>
      </c>
      <c r="N2" s="4" t="e">
        <f>HLOOKUP(M2,#REF!,4,0)</f>
        <v>#REF!</v>
      </c>
      <c r="P2" s="157" t="e">
        <f>EOMONTH(M2,0)+1</f>
        <v>#REF!</v>
      </c>
      <c r="Q2" s="4" t="e">
        <f>HLOOKUP(P2,#REF!,4,0)</f>
        <v>#REF!</v>
      </c>
      <c r="S2" s="157" t="e">
        <f>EOMONTH(P2,0)+1</f>
        <v>#REF!</v>
      </c>
      <c r="T2" s="4" t="e">
        <f>HLOOKUP(S2,#REF!,4,0)</f>
        <v>#REF!</v>
      </c>
      <c r="V2" s="157" t="e">
        <f>EOMONTH(S2,0)+1</f>
        <v>#REF!</v>
      </c>
      <c r="W2" s="4" t="e">
        <f>HLOOKUP(V2,#REF!,4,0)</f>
        <v>#REF!</v>
      </c>
      <c r="Y2" s="157" t="e">
        <f>EOMONTH(V2,0)+1</f>
        <v>#REF!</v>
      </c>
      <c r="Z2" s="4" t="e">
        <f>HLOOKUP(Y2,#REF!,4,0)</f>
        <v>#REF!</v>
      </c>
      <c r="AB2" s="157" t="e">
        <f>EOMONTH(Y2,0)+1</f>
        <v>#REF!</v>
      </c>
      <c r="AC2" s="4" t="e">
        <f>HLOOKUP(AB2,#REF!,4,0)</f>
        <v>#REF!</v>
      </c>
      <c r="AE2" s="157" t="e">
        <f>EOMONTH(AB2,0)+1</f>
        <v>#REF!</v>
      </c>
      <c r="AF2" s="4" t="e">
        <f>HLOOKUP(AE2,#REF!,4,0)</f>
        <v>#REF!</v>
      </c>
      <c r="AH2" s="157" t="e">
        <f>EOMONTH(AE2,0)+1</f>
        <v>#REF!</v>
      </c>
      <c r="AI2" s="4" t="e">
        <f>HLOOKUP(AH2,#REF!,4,0)</f>
        <v>#REF!</v>
      </c>
    </row>
    <row r="3" spans="1:35" x14ac:dyDescent="0.15">
      <c r="A3" s="157" t="e">
        <f>A2+1</f>
        <v>#REF!</v>
      </c>
      <c r="B3" s="4" t="e">
        <f>HLOOKUP(A3,#REF!,4,0)</f>
        <v>#REF!</v>
      </c>
      <c r="D3" s="157" t="e">
        <f>D2+1</f>
        <v>#REF!</v>
      </c>
      <c r="E3" s="358" t="e">
        <f>HLOOKUP(D3,#REF!,4,0)</f>
        <v>#REF!</v>
      </c>
      <c r="G3" s="157" t="e">
        <f>G2+1</f>
        <v>#REF!</v>
      </c>
      <c r="H3" s="358" t="e">
        <f>HLOOKUP(G3,'23-05-2021 au 05-06-2021'!$D$13:$R$16,4,0)</f>
        <v>#REF!</v>
      </c>
      <c r="J3" s="157" t="e">
        <f>J2+1</f>
        <v>#REF!</v>
      </c>
      <c r="K3" s="358" t="e">
        <f>HLOOKUP(J3,#REF!,4,0)</f>
        <v>#REF!</v>
      </c>
      <c r="M3" s="157" t="e">
        <f>M2+1</f>
        <v>#REF!</v>
      </c>
      <c r="N3" s="358" t="e">
        <f>HLOOKUP(M3,#REF!,4,0)</f>
        <v>#REF!</v>
      </c>
      <c r="P3" s="157" t="e">
        <f>P2+1</f>
        <v>#REF!</v>
      </c>
      <c r="Q3" s="358" t="e">
        <f>HLOOKUP(P3,#REF!,4,0)</f>
        <v>#REF!</v>
      </c>
      <c r="S3" s="157" t="e">
        <f>S2+1</f>
        <v>#REF!</v>
      </c>
      <c r="T3" s="358" t="e">
        <f>HLOOKUP(S3,#REF!,4,0)</f>
        <v>#REF!</v>
      </c>
      <c r="V3" s="157" t="e">
        <f>V2+1</f>
        <v>#REF!</v>
      </c>
      <c r="W3" s="358" t="e">
        <f>HLOOKUP(V3,#REF!,4,0)</f>
        <v>#REF!</v>
      </c>
      <c r="Y3" s="157" t="e">
        <f>Y2+1</f>
        <v>#REF!</v>
      </c>
      <c r="Z3" s="358" t="e">
        <f>HLOOKUP(Y3,#REF!,4,0)</f>
        <v>#REF!</v>
      </c>
      <c r="AB3" s="157" t="e">
        <f>AB2+1</f>
        <v>#REF!</v>
      </c>
      <c r="AC3" s="358" t="e">
        <f>HLOOKUP(AB3,#REF!,4,0)</f>
        <v>#REF!</v>
      </c>
      <c r="AE3" s="157" t="e">
        <f>AE2+1</f>
        <v>#REF!</v>
      </c>
      <c r="AF3" s="358" t="e">
        <f>HLOOKUP(AE3,#REF!,4,0)</f>
        <v>#REF!</v>
      </c>
      <c r="AH3" s="157" t="e">
        <f>AH2+1</f>
        <v>#REF!</v>
      </c>
      <c r="AI3" s="358" t="e">
        <f>HLOOKUP(AH3,#REF!,4,0)</f>
        <v>#REF!</v>
      </c>
    </row>
    <row r="4" spans="1:35" x14ac:dyDescent="0.15">
      <c r="A4" s="157" t="e">
        <f t="shared" ref="A4:A29" si="0">A3+1</f>
        <v>#REF!</v>
      </c>
      <c r="B4" s="4" t="e">
        <f>HLOOKUP(A4,#REF!,4,0)</f>
        <v>#REF!</v>
      </c>
      <c r="D4" s="157" t="e">
        <f t="shared" ref="D4:D29" si="1">D3+1</f>
        <v>#REF!</v>
      </c>
      <c r="E4" s="358" t="e">
        <f>HLOOKUP(D4,#REF!,4,0)</f>
        <v>#REF!</v>
      </c>
      <c r="G4" s="157" t="e">
        <f t="shared" ref="G4:G29" si="2">G3+1</f>
        <v>#REF!</v>
      </c>
      <c r="H4" s="358" t="e">
        <f>HLOOKUP(G4,'23-05-2021 au 05-06-2021'!$D$13:$R$16,4,0)</f>
        <v>#REF!</v>
      </c>
      <c r="J4" s="157" t="e">
        <f t="shared" ref="J4:J29" si="3">J3+1</f>
        <v>#REF!</v>
      </c>
      <c r="K4" s="358" t="e">
        <f>HLOOKUP(J4,#REF!,4,0)</f>
        <v>#REF!</v>
      </c>
      <c r="M4" s="157" t="e">
        <f t="shared" ref="M4:M29" si="4">M3+1</f>
        <v>#REF!</v>
      </c>
      <c r="N4" s="358" t="e">
        <f>HLOOKUP(M4,#REF!,4,0)</f>
        <v>#REF!</v>
      </c>
      <c r="P4" s="157" t="e">
        <f t="shared" ref="P4:P29" si="5">P3+1</f>
        <v>#REF!</v>
      </c>
      <c r="Q4" s="358" t="e">
        <f>HLOOKUP(P4,#REF!,4,0)</f>
        <v>#REF!</v>
      </c>
      <c r="S4" s="157" t="e">
        <f t="shared" ref="S4:S29" si="6">S3+1</f>
        <v>#REF!</v>
      </c>
      <c r="T4" s="358" t="e">
        <f>HLOOKUP(S4,#REF!,4,0)</f>
        <v>#REF!</v>
      </c>
      <c r="V4" s="157" t="e">
        <f t="shared" ref="V4:V29" si="7">V3+1</f>
        <v>#REF!</v>
      </c>
      <c r="W4" s="358" t="e">
        <f>HLOOKUP(V4,#REF!,4,0)</f>
        <v>#REF!</v>
      </c>
      <c r="Y4" s="157" t="e">
        <f t="shared" ref="Y4:Y29" si="8">Y3+1</f>
        <v>#REF!</v>
      </c>
      <c r="Z4" s="358" t="e">
        <f>HLOOKUP(Y4,#REF!,4,0)</f>
        <v>#REF!</v>
      </c>
      <c r="AB4" s="157" t="e">
        <f t="shared" ref="AB4:AB29" si="9">AB3+1</f>
        <v>#REF!</v>
      </c>
      <c r="AC4" s="358" t="e">
        <f>HLOOKUP(AB4,#REF!,4,0)</f>
        <v>#REF!</v>
      </c>
      <c r="AE4" s="157" t="e">
        <f t="shared" ref="AE4:AE28" si="10">AE3+1</f>
        <v>#REF!</v>
      </c>
      <c r="AF4" s="358" t="e">
        <f>HLOOKUP(AE4,#REF!,4,0)</f>
        <v>#REF!</v>
      </c>
      <c r="AH4" s="157" t="e">
        <f t="shared" ref="AH4:AH29" si="11">AH3+1</f>
        <v>#REF!</v>
      </c>
      <c r="AI4" s="358" t="e">
        <f>HLOOKUP(AH4,#REF!,4,0)</f>
        <v>#REF!</v>
      </c>
    </row>
    <row r="5" spans="1:35" x14ac:dyDescent="0.15">
      <c r="A5" s="157" t="e">
        <f t="shared" si="0"/>
        <v>#REF!</v>
      </c>
      <c r="B5" s="4" t="e">
        <f>HLOOKUP(A5,#REF!,4,0)</f>
        <v>#REF!</v>
      </c>
      <c r="D5" s="157" t="e">
        <f t="shared" si="1"/>
        <v>#REF!</v>
      </c>
      <c r="E5" s="358" t="e">
        <f>HLOOKUP(D5,#REF!,4,0)</f>
        <v>#REF!</v>
      </c>
      <c r="G5" s="157" t="e">
        <f t="shared" si="2"/>
        <v>#REF!</v>
      </c>
      <c r="H5" s="358" t="e">
        <f>HLOOKUP(G5,'23-05-2021 au 05-06-2021'!$D$13:$R$16,4,0)</f>
        <v>#REF!</v>
      </c>
      <c r="J5" s="157" t="e">
        <f t="shared" si="3"/>
        <v>#REF!</v>
      </c>
      <c r="K5" s="358" t="e">
        <f>HLOOKUP(J5,#REF!,4,0)</f>
        <v>#REF!</v>
      </c>
      <c r="M5" s="157" t="e">
        <f t="shared" si="4"/>
        <v>#REF!</v>
      </c>
      <c r="N5" s="358" t="e">
        <f>HLOOKUP(M5,#REF!,4,0)</f>
        <v>#REF!</v>
      </c>
      <c r="P5" s="157" t="e">
        <f t="shared" si="5"/>
        <v>#REF!</v>
      </c>
      <c r="Q5" s="358" t="e">
        <f>HLOOKUP(P5,#REF!,4,0)</f>
        <v>#REF!</v>
      </c>
      <c r="S5" s="157" t="e">
        <f t="shared" si="6"/>
        <v>#REF!</v>
      </c>
      <c r="T5" s="358" t="e">
        <f>HLOOKUP(S5,#REF!,4,0)</f>
        <v>#REF!</v>
      </c>
      <c r="V5" s="157" t="e">
        <f t="shared" si="7"/>
        <v>#REF!</v>
      </c>
      <c r="W5" s="358" t="e">
        <f>HLOOKUP(V5,#REF!,4,0)</f>
        <v>#REF!</v>
      </c>
      <c r="Y5" s="157" t="e">
        <f t="shared" si="8"/>
        <v>#REF!</v>
      </c>
      <c r="Z5" s="358" t="e">
        <f>HLOOKUP(Y5,#REF!,4,0)</f>
        <v>#REF!</v>
      </c>
      <c r="AB5" s="157" t="e">
        <f t="shared" si="9"/>
        <v>#REF!</v>
      </c>
      <c r="AC5" s="358" t="e">
        <f>HLOOKUP(AB5,#REF!,4,0)</f>
        <v>#REF!</v>
      </c>
      <c r="AE5" s="157" t="e">
        <f t="shared" si="10"/>
        <v>#REF!</v>
      </c>
      <c r="AF5" s="358" t="e">
        <f>HLOOKUP(AE5,#REF!,4,0)</f>
        <v>#REF!</v>
      </c>
      <c r="AH5" s="157" t="e">
        <f t="shared" si="11"/>
        <v>#REF!</v>
      </c>
      <c r="AI5" s="358" t="e">
        <f>HLOOKUP(AH5,#REF!,4,0)</f>
        <v>#REF!</v>
      </c>
    </row>
    <row r="6" spans="1:35" x14ac:dyDescent="0.15">
      <c r="A6" s="157" t="e">
        <f t="shared" si="0"/>
        <v>#REF!</v>
      </c>
      <c r="B6" s="4" t="e">
        <f>HLOOKUP(A6,#REF!,4,0)</f>
        <v>#REF!</v>
      </c>
      <c r="D6" s="157" t="e">
        <f t="shared" si="1"/>
        <v>#REF!</v>
      </c>
      <c r="E6" s="358" t="e">
        <f>HLOOKUP(D6,#REF!,4,0)</f>
        <v>#REF!</v>
      </c>
      <c r="G6" s="157" t="e">
        <f t="shared" si="2"/>
        <v>#REF!</v>
      </c>
      <c r="H6" s="358" t="e">
        <f>HLOOKUP(G6,'23-05-2021 au 05-06-2021'!$D$13:$R$16,4,0)</f>
        <v>#REF!</v>
      </c>
      <c r="J6" s="157" t="e">
        <f t="shared" si="3"/>
        <v>#REF!</v>
      </c>
      <c r="K6" s="358" t="e">
        <f>HLOOKUP(J6,#REF!,4,0)</f>
        <v>#REF!</v>
      </c>
      <c r="M6" s="157" t="e">
        <f t="shared" si="4"/>
        <v>#REF!</v>
      </c>
      <c r="N6" s="358" t="e">
        <f>HLOOKUP(M6,#REF!,4,0)</f>
        <v>#REF!</v>
      </c>
      <c r="P6" s="157" t="e">
        <f t="shared" si="5"/>
        <v>#REF!</v>
      </c>
      <c r="Q6" s="358" t="e">
        <f>HLOOKUP(P6,#REF!,4,0)</f>
        <v>#REF!</v>
      </c>
      <c r="S6" s="157" t="e">
        <f t="shared" si="6"/>
        <v>#REF!</v>
      </c>
      <c r="T6" s="358" t="e">
        <f>HLOOKUP(S6,#REF!,4,0)</f>
        <v>#REF!</v>
      </c>
      <c r="V6" s="157" t="e">
        <f t="shared" si="7"/>
        <v>#REF!</v>
      </c>
      <c r="W6" s="358" t="e">
        <f>HLOOKUP(V6,#REF!,4,0)</f>
        <v>#REF!</v>
      </c>
      <c r="Y6" s="157" t="e">
        <f t="shared" si="8"/>
        <v>#REF!</v>
      </c>
      <c r="Z6" s="358" t="e">
        <f>HLOOKUP(Y6,#REF!,4,0)</f>
        <v>#REF!</v>
      </c>
      <c r="AB6" s="157" t="e">
        <f t="shared" si="9"/>
        <v>#REF!</v>
      </c>
      <c r="AC6" s="358" t="e">
        <f>HLOOKUP(AB6,#REF!,4,0)</f>
        <v>#REF!</v>
      </c>
      <c r="AE6" s="157" t="e">
        <f t="shared" si="10"/>
        <v>#REF!</v>
      </c>
      <c r="AF6" s="358" t="e">
        <f>HLOOKUP(AE6,#REF!,4,0)</f>
        <v>#REF!</v>
      </c>
      <c r="AH6" s="157" t="e">
        <f t="shared" si="11"/>
        <v>#REF!</v>
      </c>
      <c r="AI6" s="358" t="e">
        <f>HLOOKUP(AH6,#REF!,4,0)</f>
        <v>#REF!</v>
      </c>
    </row>
    <row r="7" spans="1:35" x14ac:dyDescent="0.15">
      <c r="A7" s="157" t="e">
        <f t="shared" si="0"/>
        <v>#REF!</v>
      </c>
      <c r="B7" s="4" t="e">
        <f>HLOOKUP(A7,#REF!,4,0)</f>
        <v>#REF!</v>
      </c>
      <c r="D7" s="157" t="e">
        <f t="shared" si="1"/>
        <v>#REF!</v>
      </c>
      <c r="E7" s="358" t="e">
        <f>HLOOKUP(D7,#REF!,4,0)</f>
        <v>#REF!</v>
      </c>
      <c r="G7" s="157" t="e">
        <f t="shared" si="2"/>
        <v>#REF!</v>
      </c>
      <c r="H7" s="358" t="e">
        <f>HLOOKUP(G7,#REF!,4,0)</f>
        <v>#REF!</v>
      </c>
      <c r="J7" s="157" t="e">
        <f t="shared" si="3"/>
        <v>#REF!</v>
      </c>
      <c r="K7" s="358" t="e">
        <f>HLOOKUP(J7,#REF!,4,0)</f>
        <v>#REF!</v>
      </c>
      <c r="M7" s="157" t="e">
        <f t="shared" si="4"/>
        <v>#REF!</v>
      </c>
      <c r="N7" s="358" t="e">
        <f>HLOOKUP(M7,#REF!,4,0)</f>
        <v>#REF!</v>
      </c>
      <c r="P7" s="157" t="e">
        <f t="shared" si="5"/>
        <v>#REF!</v>
      </c>
      <c r="Q7" s="358" t="e">
        <f>HLOOKUP(P7,#REF!,4,0)</f>
        <v>#REF!</v>
      </c>
      <c r="S7" s="157" t="e">
        <f t="shared" si="6"/>
        <v>#REF!</v>
      </c>
      <c r="T7" s="358" t="e">
        <f>HLOOKUP(S7,#REF!,4,0)</f>
        <v>#REF!</v>
      </c>
      <c r="V7" s="157" t="e">
        <f t="shared" si="7"/>
        <v>#REF!</v>
      </c>
      <c r="W7" s="358" t="e">
        <f>HLOOKUP(V7,#REF!,4,0)</f>
        <v>#REF!</v>
      </c>
      <c r="Y7" s="157" t="e">
        <f t="shared" si="8"/>
        <v>#REF!</v>
      </c>
      <c r="Z7" s="358" t="e">
        <f>HLOOKUP(Y7,#REF!,4,0)</f>
        <v>#REF!</v>
      </c>
      <c r="AB7" s="157" t="e">
        <f t="shared" si="9"/>
        <v>#REF!</v>
      </c>
      <c r="AC7" s="358" t="e">
        <f>HLOOKUP(AB7,#REF!,4,0)</f>
        <v>#REF!</v>
      </c>
      <c r="AE7" s="157" t="e">
        <f t="shared" si="10"/>
        <v>#REF!</v>
      </c>
      <c r="AF7" s="358" t="e">
        <f>HLOOKUP(AE7,#REF!,4,0)</f>
        <v>#REF!</v>
      </c>
      <c r="AH7" s="157" t="e">
        <f t="shared" si="11"/>
        <v>#REF!</v>
      </c>
      <c r="AI7" s="358" t="e">
        <f>HLOOKUP(AH7,#REF!,4,0)</f>
        <v>#REF!</v>
      </c>
    </row>
    <row r="8" spans="1:35" x14ac:dyDescent="0.15">
      <c r="A8" s="157" t="e">
        <f t="shared" si="0"/>
        <v>#REF!</v>
      </c>
      <c r="B8" s="4" t="e">
        <f>HLOOKUP(A8,#REF!,4,0)</f>
        <v>#REF!</v>
      </c>
      <c r="D8" s="157" t="e">
        <f t="shared" si="1"/>
        <v>#REF!</v>
      </c>
      <c r="E8" s="358" t="e">
        <f>HLOOKUP(D8,#REF!,4,0)</f>
        <v>#REF!</v>
      </c>
      <c r="G8" s="157" t="e">
        <f t="shared" si="2"/>
        <v>#REF!</v>
      </c>
      <c r="H8" s="358" t="e">
        <f>HLOOKUP(G8,#REF!,4,0)</f>
        <v>#REF!</v>
      </c>
      <c r="J8" s="157" t="e">
        <f t="shared" si="3"/>
        <v>#REF!</v>
      </c>
      <c r="K8" s="358" t="e">
        <f>HLOOKUP(J8,#REF!,4,0)</f>
        <v>#REF!</v>
      </c>
      <c r="M8" s="157" t="e">
        <f t="shared" si="4"/>
        <v>#REF!</v>
      </c>
      <c r="N8" s="358" t="e">
        <f>HLOOKUP(M8,#REF!,4,0)</f>
        <v>#REF!</v>
      </c>
      <c r="P8" s="157" t="e">
        <f t="shared" si="5"/>
        <v>#REF!</v>
      </c>
      <c r="Q8" s="358" t="e">
        <f>HLOOKUP(P8,#REF!,4,0)</f>
        <v>#REF!</v>
      </c>
      <c r="S8" s="157" t="e">
        <f t="shared" si="6"/>
        <v>#REF!</v>
      </c>
      <c r="T8" s="358" t="e">
        <f>HLOOKUP(S8,#REF!,4,0)</f>
        <v>#REF!</v>
      </c>
      <c r="V8" s="157" t="e">
        <f t="shared" si="7"/>
        <v>#REF!</v>
      </c>
      <c r="W8" s="358" t="e">
        <f>HLOOKUP(V8,#REF!,4,0)</f>
        <v>#REF!</v>
      </c>
      <c r="Y8" s="157" t="e">
        <f t="shared" si="8"/>
        <v>#REF!</v>
      </c>
      <c r="Z8" s="358" t="e">
        <f>HLOOKUP(Y8,#REF!,4,0)</f>
        <v>#REF!</v>
      </c>
      <c r="AB8" s="157" t="e">
        <f t="shared" si="9"/>
        <v>#REF!</v>
      </c>
      <c r="AC8" s="358" t="e">
        <f>HLOOKUP(AB8,#REF!,4,0)</f>
        <v>#REF!</v>
      </c>
      <c r="AE8" s="157" t="e">
        <f t="shared" si="10"/>
        <v>#REF!</v>
      </c>
      <c r="AF8" s="358" t="e">
        <f>HLOOKUP(AE8,#REF!,4,0)</f>
        <v>#REF!</v>
      </c>
      <c r="AH8" s="157" t="e">
        <f t="shared" si="11"/>
        <v>#REF!</v>
      </c>
      <c r="AI8" s="358" t="e">
        <f>HLOOKUP(AH8,#REF!,4,0)</f>
        <v>#REF!</v>
      </c>
    </row>
    <row r="9" spans="1:35" x14ac:dyDescent="0.15">
      <c r="A9" s="157" t="e">
        <f t="shared" si="0"/>
        <v>#REF!</v>
      </c>
      <c r="B9" s="4" t="e">
        <f>HLOOKUP(A9,#REF!,4,0)</f>
        <v>#REF!</v>
      </c>
      <c r="D9" s="157" t="e">
        <f t="shared" si="1"/>
        <v>#REF!</v>
      </c>
      <c r="E9" s="358" t="e">
        <f>HLOOKUP(D9,#REF!,4,0)</f>
        <v>#REF!</v>
      </c>
      <c r="G9" s="157" t="e">
        <f t="shared" si="2"/>
        <v>#REF!</v>
      </c>
      <c r="H9" s="358" t="e">
        <f>HLOOKUP(G9,#REF!,4,0)</f>
        <v>#REF!</v>
      </c>
      <c r="J9" s="157" t="e">
        <f t="shared" si="3"/>
        <v>#REF!</v>
      </c>
      <c r="K9" s="358" t="e">
        <f>HLOOKUP(J9,#REF!,4,0)</f>
        <v>#REF!</v>
      </c>
      <c r="M9" s="157" t="e">
        <f t="shared" si="4"/>
        <v>#REF!</v>
      </c>
      <c r="N9" s="358" t="e">
        <f>HLOOKUP(M9,#REF!,4,0)</f>
        <v>#REF!</v>
      </c>
      <c r="P9" s="157" t="e">
        <f t="shared" si="5"/>
        <v>#REF!</v>
      </c>
      <c r="Q9" s="358" t="e">
        <f>HLOOKUP(P9,#REF!,4,0)</f>
        <v>#REF!</v>
      </c>
      <c r="S9" s="157" t="e">
        <f t="shared" si="6"/>
        <v>#REF!</v>
      </c>
      <c r="T9" s="358" t="e">
        <f>HLOOKUP(S9,#REF!,4,0)</f>
        <v>#REF!</v>
      </c>
      <c r="V9" s="157" t="e">
        <f t="shared" si="7"/>
        <v>#REF!</v>
      </c>
      <c r="W9" s="358" t="e">
        <f>HLOOKUP(V9,#REF!,4,0)</f>
        <v>#REF!</v>
      </c>
      <c r="Y9" s="157" t="e">
        <f t="shared" si="8"/>
        <v>#REF!</v>
      </c>
      <c r="Z9" s="358" t="e">
        <f>HLOOKUP(Y9,#REF!,4,0)</f>
        <v>#REF!</v>
      </c>
      <c r="AB9" s="157" t="e">
        <f t="shared" si="9"/>
        <v>#REF!</v>
      </c>
      <c r="AC9" s="358" t="e">
        <f>HLOOKUP(AB9,#REF!,4,0)</f>
        <v>#REF!</v>
      </c>
      <c r="AE9" s="157" t="e">
        <f t="shared" si="10"/>
        <v>#REF!</v>
      </c>
      <c r="AF9" s="358" t="e">
        <f>HLOOKUP(AE9,#REF!,4,0)</f>
        <v>#REF!</v>
      </c>
      <c r="AH9" s="157" t="e">
        <f t="shared" si="11"/>
        <v>#REF!</v>
      </c>
      <c r="AI9" s="358" t="e">
        <f>HLOOKUP(AH9,#REF!,4,0)</f>
        <v>#REF!</v>
      </c>
    </row>
    <row r="10" spans="1:35" x14ac:dyDescent="0.15">
      <c r="A10" s="157" t="e">
        <f t="shared" si="0"/>
        <v>#REF!</v>
      </c>
      <c r="B10" s="4" t="e">
        <f>HLOOKUP(A10,#REF!,4,0)</f>
        <v>#REF!</v>
      </c>
      <c r="D10" s="157" t="e">
        <f t="shared" si="1"/>
        <v>#REF!</v>
      </c>
      <c r="E10" s="358" t="e">
        <f>HLOOKUP(D10,#REF!,4,0)</f>
        <v>#REF!</v>
      </c>
      <c r="G10" s="157" t="e">
        <f t="shared" si="2"/>
        <v>#REF!</v>
      </c>
      <c r="H10" s="358" t="e">
        <f>HLOOKUP(G10,#REF!,4,0)</f>
        <v>#REF!</v>
      </c>
      <c r="J10" s="157" t="e">
        <f t="shared" si="3"/>
        <v>#REF!</v>
      </c>
      <c r="K10" s="358" t="e">
        <f>HLOOKUP(J10,#REF!,4,0)</f>
        <v>#REF!</v>
      </c>
      <c r="M10" s="157" t="e">
        <f t="shared" si="4"/>
        <v>#REF!</v>
      </c>
      <c r="N10" s="358" t="e">
        <f>HLOOKUP(M10,#REF!,4,0)</f>
        <v>#REF!</v>
      </c>
      <c r="P10" s="157" t="e">
        <f t="shared" si="5"/>
        <v>#REF!</v>
      </c>
      <c r="Q10" s="358" t="e">
        <f>HLOOKUP(P10,#REF!,4,0)</f>
        <v>#REF!</v>
      </c>
      <c r="S10" s="157" t="e">
        <f t="shared" si="6"/>
        <v>#REF!</v>
      </c>
      <c r="T10" s="358" t="e">
        <f>HLOOKUP(S10,#REF!,4,0)</f>
        <v>#REF!</v>
      </c>
      <c r="V10" s="157" t="e">
        <f t="shared" si="7"/>
        <v>#REF!</v>
      </c>
      <c r="W10" s="358" t="e">
        <f>HLOOKUP(V10,#REF!,4,0)</f>
        <v>#REF!</v>
      </c>
      <c r="Y10" s="157" t="e">
        <f t="shared" si="8"/>
        <v>#REF!</v>
      </c>
      <c r="Z10" s="358" t="e">
        <f>HLOOKUP(Y10,#REF!,4,0)</f>
        <v>#REF!</v>
      </c>
      <c r="AB10" s="157" t="e">
        <f t="shared" si="9"/>
        <v>#REF!</v>
      </c>
      <c r="AC10" s="358" t="e">
        <f>HLOOKUP(AB10,#REF!,4,0)</f>
        <v>#REF!</v>
      </c>
      <c r="AE10" s="157" t="e">
        <f t="shared" si="10"/>
        <v>#REF!</v>
      </c>
      <c r="AF10" s="358" t="e">
        <f>HLOOKUP(AE10,#REF!,4,0)</f>
        <v>#REF!</v>
      </c>
      <c r="AH10" s="157" t="e">
        <f t="shared" si="11"/>
        <v>#REF!</v>
      </c>
      <c r="AI10" s="358" t="e">
        <f>HLOOKUP(AH10,#REF!,4,0)</f>
        <v>#REF!</v>
      </c>
    </row>
    <row r="11" spans="1:35" x14ac:dyDescent="0.15">
      <c r="A11" s="157" t="e">
        <f t="shared" si="0"/>
        <v>#REF!</v>
      </c>
      <c r="B11" s="4" t="e">
        <f>HLOOKUP(A11,#REF!,4,0)</f>
        <v>#REF!</v>
      </c>
      <c r="D11" s="157" t="e">
        <f t="shared" si="1"/>
        <v>#REF!</v>
      </c>
      <c r="E11" s="358" t="e">
        <f>HLOOKUP(D11,#REF!,4,0)</f>
        <v>#REF!</v>
      </c>
      <c r="G11" s="157" t="e">
        <f t="shared" si="2"/>
        <v>#REF!</v>
      </c>
      <c r="H11" s="358" t="e">
        <f>HLOOKUP(G11,#REF!,4,0)</f>
        <v>#REF!</v>
      </c>
      <c r="J11" s="157" t="e">
        <f t="shared" si="3"/>
        <v>#REF!</v>
      </c>
      <c r="K11" s="358" t="e">
        <f>HLOOKUP(J11,#REF!,4,0)</f>
        <v>#REF!</v>
      </c>
      <c r="M11" s="157" t="e">
        <f t="shared" si="4"/>
        <v>#REF!</v>
      </c>
      <c r="N11" s="358" t="e">
        <f>HLOOKUP(M11,#REF!,4,0)</f>
        <v>#REF!</v>
      </c>
      <c r="P11" s="157" t="e">
        <f t="shared" si="5"/>
        <v>#REF!</v>
      </c>
      <c r="Q11" s="358" t="e">
        <f>HLOOKUP(P11,#REF!,4,0)</f>
        <v>#REF!</v>
      </c>
      <c r="S11" s="157" t="e">
        <f t="shared" si="6"/>
        <v>#REF!</v>
      </c>
      <c r="T11" s="358" t="e">
        <f>HLOOKUP(S11,#REF!,4,0)</f>
        <v>#REF!</v>
      </c>
      <c r="V11" s="157" t="e">
        <f t="shared" si="7"/>
        <v>#REF!</v>
      </c>
      <c r="W11" s="358" t="e">
        <f>HLOOKUP(V11,#REF!,4,0)</f>
        <v>#REF!</v>
      </c>
      <c r="Y11" s="157" t="e">
        <f t="shared" si="8"/>
        <v>#REF!</v>
      </c>
      <c r="Z11" s="358" t="e">
        <f>HLOOKUP(Y11,#REF!,4,0)</f>
        <v>#REF!</v>
      </c>
      <c r="AB11" s="157" t="e">
        <f t="shared" si="9"/>
        <v>#REF!</v>
      </c>
      <c r="AC11" s="358" t="e">
        <f>HLOOKUP(AB11,#REF!,4,0)</f>
        <v>#REF!</v>
      </c>
      <c r="AE11" s="157" t="e">
        <f t="shared" si="10"/>
        <v>#REF!</v>
      </c>
      <c r="AF11" s="358" t="e">
        <f>HLOOKUP(AE11,#REF!,4,0)</f>
        <v>#REF!</v>
      </c>
      <c r="AH11" s="157" t="e">
        <f t="shared" si="11"/>
        <v>#REF!</v>
      </c>
      <c r="AI11" s="358" t="e">
        <f>HLOOKUP(AH11,#REF!,4,0)</f>
        <v>#REF!</v>
      </c>
    </row>
    <row r="12" spans="1:35" x14ac:dyDescent="0.15">
      <c r="A12" s="157" t="e">
        <f t="shared" si="0"/>
        <v>#REF!</v>
      </c>
      <c r="B12" s="4" t="e">
        <f>HLOOKUP(A12,#REF!,4,0)</f>
        <v>#REF!</v>
      </c>
      <c r="D12" s="157" t="e">
        <f t="shared" si="1"/>
        <v>#REF!</v>
      </c>
      <c r="E12" s="358" t="e">
        <f>HLOOKUP(D12,#REF!,4,0)</f>
        <v>#REF!</v>
      </c>
      <c r="G12" s="157" t="e">
        <f t="shared" si="2"/>
        <v>#REF!</v>
      </c>
      <c r="H12" s="358" t="e">
        <f>HLOOKUP(G12,#REF!,4,0)</f>
        <v>#REF!</v>
      </c>
      <c r="J12" s="157" t="e">
        <f t="shared" si="3"/>
        <v>#REF!</v>
      </c>
      <c r="K12" s="358" t="e">
        <f>HLOOKUP(J12,#REF!,4,0)</f>
        <v>#REF!</v>
      </c>
      <c r="M12" s="157" t="e">
        <f t="shared" si="4"/>
        <v>#REF!</v>
      </c>
      <c r="N12" s="358" t="e">
        <f>HLOOKUP(M12,#REF!,4,0)</f>
        <v>#REF!</v>
      </c>
      <c r="P12" s="157" t="e">
        <f t="shared" si="5"/>
        <v>#REF!</v>
      </c>
      <c r="Q12" s="358" t="e">
        <f>HLOOKUP(P12,#REF!,4,0)</f>
        <v>#REF!</v>
      </c>
      <c r="S12" s="157" t="e">
        <f t="shared" si="6"/>
        <v>#REF!</v>
      </c>
      <c r="T12" s="358" t="e">
        <f>HLOOKUP(S12,#REF!,4,0)</f>
        <v>#REF!</v>
      </c>
      <c r="V12" s="157" t="e">
        <f t="shared" si="7"/>
        <v>#REF!</v>
      </c>
      <c r="W12" s="358" t="e">
        <f>HLOOKUP(V12,#REF!,4,0)</f>
        <v>#REF!</v>
      </c>
      <c r="Y12" s="157" t="e">
        <f t="shared" si="8"/>
        <v>#REF!</v>
      </c>
      <c r="Z12" s="358" t="e">
        <f>HLOOKUP(Y12,#REF!,4,0)</f>
        <v>#REF!</v>
      </c>
      <c r="AB12" s="157" t="e">
        <f t="shared" si="9"/>
        <v>#REF!</v>
      </c>
      <c r="AC12" s="358" t="e">
        <f>HLOOKUP(AB12,#REF!,4,0)</f>
        <v>#REF!</v>
      </c>
      <c r="AE12" s="157" t="e">
        <f t="shared" si="10"/>
        <v>#REF!</v>
      </c>
      <c r="AF12" s="358" t="e">
        <f>HLOOKUP(AE12,#REF!,4,0)</f>
        <v>#REF!</v>
      </c>
      <c r="AH12" s="157" t="e">
        <f t="shared" si="11"/>
        <v>#REF!</v>
      </c>
      <c r="AI12" s="358" t="e">
        <f>HLOOKUP(AH12,#REF!,4,0)</f>
        <v>#REF!</v>
      </c>
    </row>
    <row r="13" spans="1:35" x14ac:dyDescent="0.15">
      <c r="A13" s="157" t="e">
        <f t="shared" si="0"/>
        <v>#REF!</v>
      </c>
      <c r="B13" s="358" t="e">
        <f>HLOOKUP(A13,#REF!,4,0)</f>
        <v>#REF!</v>
      </c>
      <c r="D13" s="157" t="e">
        <f t="shared" si="1"/>
        <v>#REF!</v>
      </c>
      <c r="E13" s="358" t="e">
        <f>HLOOKUP(D13,#REF!,4,0)</f>
        <v>#REF!</v>
      </c>
      <c r="G13" s="157" t="e">
        <f t="shared" si="2"/>
        <v>#REF!</v>
      </c>
      <c r="H13" s="358" t="e">
        <f>HLOOKUP(G13,#REF!,4,0)</f>
        <v>#REF!</v>
      </c>
      <c r="J13" s="157" t="e">
        <f t="shared" si="3"/>
        <v>#REF!</v>
      </c>
      <c r="K13" s="358" t="e">
        <f>HLOOKUP(J13,#REF!,4,0)</f>
        <v>#REF!</v>
      </c>
      <c r="M13" s="157" t="e">
        <f t="shared" si="4"/>
        <v>#REF!</v>
      </c>
      <c r="N13" s="358" t="e">
        <f>HLOOKUP(M13,#REF!,4,0)</f>
        <v>#REF!</v>
      </c>
      <c r="P13" s="157" t="e">
        <f t="shared" si="5"/>
        <v>#REF!</v>
      </c>
      <c r="Q13" s="358" t="e">
        <f>HLOOKUP(P13,#REF!,4,0)</f>
        <v>#REF!</v>
      </c>
      <c r="S13" s="157" t="e">
        <f t="shared" si="6"/>
        <v>#REF!</v>
      </c>
      <c r="T13" s="358" t="e">
        <f>HLOOKUP(S13,#REF!,4,0)</f>
        <v>#REF!</v>
      </c>
      <c r="V13" s="157" t="e">
        <f t="shared" si="7"/>
        <v>#REF!</v>
      </c>
      <c r="W13" s="358" t="e">
        <f>HLOOKUP(V13,#REF!,4,0)</f>
        <v>#REF!</v>
      </c>
      <c r="Y13" s="157" t="e">
        <f t="shared" si="8"/>
        <v>#REF!</v>
      </c>
      <c r="Z13" s="358" t="e">
        <f>HLOOKUP(Y13,#REF!,4,0)</f>
        <v>#REF!</v>
      </c>
      <c r="AB13" s="157" t="e">
        <f t="shared" si="9"/>
        <v>#REF!</v>
      </c>
      <c r="AC13" s="358" t="e">
        <f>HLOOKUP(AB13,#REF!,4,0)</f>
        <v>#REF!</v>
      </c>
      <c r="AE13" s="157" t="e">
        <f t="shared" si="10"/>
        <v>#REF!</v>
      </c>
      <c r="AF13" s="358" t="e">
        <f>HLOOKUP(AE13,#REF!,4,0)</f>
        <v>#REF!</v>
      </c>
      <c r="AH13" s="157" t="e">
        <f t="shared" si="11"/>
        <v>#REF!</v>
      </c>
      <c r="AI13" s="358" t="e">
        <f>HLOOKUP(AH13,#REF!,4,0)</f>
        <v>#REF!</v>
      </c>
    </row>
    <row r="14" spans="1:35" x14ac:dyDescent="0.15">
      <c r="A14" s="157" t="e">
        <f t="shared" si="0"/>
        <v>#REF!</v>
      </c>
      <c r="B14" s="358" t="e">
        <f>HLOOKUP(A14,#REF!,4,0)</f>
        <v>#REF!</v>
      </c>
      <c r="D14" s="157" t="e">
        <f t="shared" si="1"/>
        <v>#REF!</v>
      </c>
      <c r="E14" s="358" t="e">
        <f>HLOOKUP(D14,#REF!,4,0)</f>
        <v>#REF!</v>
      </c>
      <c r="G14" s="157" t="e">
        <f t="shared" si="2"/>
        <v>#REF!</v>
      </c>
      <c r="H14" s="358" t="e">
        <f>HLOOKUP(G14,#REF!,4,0)</f>
        <v>#REF!</v>
      </c>
      <c r="J14" s="157" t="e">
        <f t="shared" si="3"/>
        <v>#REF!</v>
      </c>
      <c r="K14" s="358" t="e">
        <f>HLOOKUP(J14,#REF!,4,0)</f>
        <v>#REF!</v>
      </c>
      <c r="M14" s="157" t="e">
        <f t="shared" si="4"/>
        <v>#REF!</v>
      </c>
      <c r="N14" s="358" t="e">
        <f>HLOOKUP(M14,#REF!,4,0)</f>
        <v>#REF!</v>
      </c>
      <c r="P14" s="157" t="e">
        <f t="shared" si="5"/>
        <v>#REF!</v>
      </c>
      <c r="Q14" s="358" t="e">
        <f>HLOOKUP(P14,#REF!,4,0)</f>
        <v>#REF!</v>
      </c>
      <c r="S14" s="157" t="e">
        <f t="shared" si="6"/>
        <v>#REF!</v>
      </c>
      <c r="T14" s="358" t="e">
        <f>HLOOKUP(S14,#REF!,4,0)</f>
        <v>#REF!</v>
      </c>
      <c r="V14" s="157" t="e">
        <f t="shared" si="7"/>
        <v>#REF!</v>
      </c>
      <c r="W14" s="358" t="e">
        <f>HLOOKUP(V14,#REF!,4,0)</f>
        <v>#REF!</v>
      </c>
      <c r="Y14" s="157" t="e">
        <f t="shared" si="8"/>
        <v>#REF!</v>
      </c>
      <c r="Z14" s="358" t="e">
        <f>HLOOKUP(Y14,#REF!,4,0)</f>
        <v>#REF!</v>
      </c>
      <c r="AB14" s="157" t="e">
        <f t="shared" si="9"/>
        <v>#REF!</v>
      </c>
      <c r="AC14" s="358" t="e">
        <f>HLOOKUP(AB14,#REF!,4,0)</f>
        <v>#REF!</v>
      </c>
      <c r="AE14" s="157" t="e">
        <f t="shared" si="10"/>
        <v>#REF!</v>
      </c>
      <c r="AF14" s="358" t="e">
        <f>HLOOKUP(AE14,#REF!,4,0)</f>
        <v>#REF!</v>
      </c>
      <c r="AH14" s="157" t="e">
        <f t="shared" si="11"/>
        <v>#REF!</v>
      </c>
      <c r="AI14" s="358" t="e">
        <f>HLOOKUP(AH14,#REF!,4,0)</f>
        <v>#REF!</v>
      </c>
    </row>
    <row r="15" spans="1:35" x14ac:dyDescent="0.15">
      <c r="A15" s="157" t="e">
        <f t="shared" si="0"/>
        <v>#REF!</v>
      </c>
      <c r="B15" s="358" t="e">
        <f>HLOOKUP(A15,#REF!,4,0)</f>
        <v>#REF!</v>
      </c>
      <c r="D15" s="157" t="e">
        <f t="shared" si="1"/>
        <v>#REF!</v>
      </c>
      <c r="E15" s="358" t="e">
        <f>HLOOKUP(D15,#REF!,4,0)</f>
        <v>#REF!</v>
      </c>
      <c r="G15" s="157" t="e">
        <f t="shared" si="2"/>
        <v>#REF!</v>
      </c>
      <c r="H15" s="358" t="e">
        <f>HLOOKUP(G15,#REF!,4,0)</f>
        <v>#REF!</v>
      </c>
      <c r="J15" s="157" t="e">
        <f t="shared" si="3"/>
        <v>#REF!</v>
      </c>
      <c r="K15" s="358" t="e">
        <f>HLOOKUP(J15,#REF!,4,0)</f>
        <v>#REF!</v>
      </c>
      <c r="M15" s="157" t="e">
        <f t="shared" si="4"/>
        <v>#REF!</v>
      </c>
      <c r="N15" s="358" t="e">
        <f>HLOOKUP(M15,#REF!,4,0)</f>
        <v>#REF!</v>
      </c>
      <c r="P15" s="157" t="e">
        <f t="shared" si="5"/>
        <v>#REF!</v>
      </c>
      <c r="Q15" s="358" t="e">
        <f>HLOOKUP(P15,#REF!,4,0)</f>
        <v>#REF!</v>
      </c>
      <c r="S15" s="157" t="e">
        <f t="shared" si="6"/>
        <v>#REF!</v>
      </c>
      <c r="T15" s="358" t="e">
        <f>HLOOKUP(S15,#REF!,4,0)</f>
        <v>#REF!</v>
      </c>
      <c r="V15" s="157" t="e">
        <f t="shared" si="7"/>
        <v>#REF!</v>
      </c>
      <c r="W15" s="358" t="e">
        <f>HLOOKUP(V15,#REF!,4,0)</f>
        <v>#REF!</v>
      </c>
      <c r="Y15" s="157" t="e">
        <f t="shared" si="8"/>
        <v>#REF!</v>
      </c>
      <c r="Z15" s="358" t="e">
        <f>HLOOKUP(Y15,#REF!,4,0)</f>
        <v>#REF!</v>
      </c>
      <c r="AB15" s="157" t="e">
        <f t="shared" si="9"/>
        <v>#REF!</v>
      </c>
      <c r="AC15" s="358" t="e">
        <f>HLOOKUP(AB15,#REF!,4,0)</f>
        <v>#REF!</v>
      </c>
      <c r="AE15" s="157" t="e">
        <f t="shared" si="10"/>
        <v>#REF!</v>
      </c>
      <c r="AF15" s="358" t="e">
        <f>HLOOKUP(AE15,#REF!,4,0)</f>
        <v>#REF!</v>
      </c>
      <c r="AH15" s="157" t="e">
        <f t="shared" si="11"/>
        <v>#REF!</v>
      </c>
      <c r="AI15" s="358" t="e">
        <f>HLOOKUP(AH15,#REF!,4,0)</f>
        <v>#REF!</v>
      </c>
    </row>
    <row r="16" spans="1:35" x14ac:dyDescent="0.15">
      <c r="A16" s="157" t="e">
        <f t="shared" si="0"/>
        <v>#REF!</v>
      </c>
      <c r="B16" s="358" t="e">
        <f>HLOOKUP(A16,#REF!,4,0)</f>
        <v>#REF!</v>
      </c>
      <c r="D16" s="157" t="e">
        <f t="shared" si="1"/>
        <v>#REF!</v>
      </c>
      <c r="E16" s="358" t="e">
        <f>HLOOKUP(D16,#REF!,4,0)</f>
        <v>#REF!</v>
      </c>
      <c r="G16" s="157" t="e">
        <f t="shared" si="2"/>
        <v>#REF!</v>
      </c>
      <c r="H16" s="358" t="e">
        <f>HLOOKUP(G16,#REF!,4,0)</f>
        <v>#REF!</v>
      </c>
      <c r="J16" s="157" t="e">
        <f t="shared" si="3"/>
        <v>#REF!</v>
      </c>
      <c r="K16" s="358" t="e">
        <f>HLOOKUP(J16,#REF!,4,0)</f>
        <v>#REF!</v>
      </c>
      <c r="M16" s="157" t="e">
        <f t="shared" si="4"/>
        <v>#REF!</v>
      </c>
      <c r="N16" s="358" t="e">
        <f>HLOOKUP(M16,#REF!,4,0)</f>
        <v>#REF!</v>
      </c>
      <c r="P16" s="157" t="e">
        <f t="shared" si="5"/>
        <v>#REF!</v>
      </c>
      <c r="Q16" s="358" t="e">
        <f>HLOOKUP(P16,#REF!,4,0)</f>
        <v>#REF!</v>
      </c>
      <c r="S16" s="157" t="e">
        <f t="shared" si="6"/>
        <v>#REF!</v>
      </c>
      <c r="T16" s="358" t="e">
        <f>HLOOKUP(S16,#REF!,4,0)</f>
        <v>#REF!</v>
      </c>
      <c r="V16" s="157" t="e">
        <f t="shared" si="7"/>
        <v>#REF!</v>
      </c>
      <c r="W16" s="358" t="e">
        <f>HLOOKUP(V16,#REF!,4,0)</f>
        <v>#REF!</v>
      </c>
      <c r="Y16" s="157" t="e">
        <f t="shared" si="8"/>
        <v>#REF!</v>
      </c>
      <c r="Z16" s="358" t="e">
        <f>HLOOKUP(Y16,#REF!,4,0)</f>
        <v>#REF!</v>
      </c>
      <c r="AB16" s="157" t="e">
        <f t="shared" si="9"/>
        <v>#REF!</v>
      </c>
      <c r="AC16" s="358" t="e">
        <f>HLOOKUP(AB16,#REF!,4,0)</f>
        <v>#REF!</v>
      </c>
      <c r="AE16" s="157" t="e">
        <f t="shared" si="10"/>
        <v>#REF!</v>
      </c>
      <c r="AF16" s="358" t="e">
        <f>HLOOKUP(AE16,#REF!,4,0)</f>
        <v>#REF!</v>
      </c>
      <c r="AH16" s="157" t="e">
        <f t="shared" si="11"/>
        <v>#REF!</v>
      </c>
      <c r="AI16" s="358" t="e">
        <f>HLOOKUP(AH16,#REF!,4,0)</f>
        <v>#REF!</v>
      </c>
    </row>
    <row r="17" spans="1:35" x14ac:dyDescent="0.15">
      <c r="A17" s="157" t="e">
        <f t="shared" si="0"/>
        <v>#REF!</v>
      </c>
      <c r="B17" s="358" t="e">
        <f>HLOOKUP(A17,#REF!,4,0)</f>
        <v>#REF!</v>
      </c>
      <c r="D17" s="157" t="e">
        <f t="shared" si="1"/>
        <v>#REF!</v>
      </c>
      <c r="E17" s="358" t="e">
        <f>HLOOKUP(D17,#REF!,4,0)</f>
        <v>#REF!</v>
      </c>
      <c r="G17" s="157" t="e">
        <f t="shared" si="2"/>
        <v>#REF!</v>
      </c>
      <c r="H17" s="358" t="e">
        <f>HLOOKUP(G17,#REF!,4,0)</f>
        <v>#REF!</v>
      </c>
      <c r="J17" s="157" t="e">
        <f t="shared" si="3"/>
        <v>#REF!</v>
      </c>
      <c r="K17" s="358" t="e">
        <f>HLOOKUP(J17,#REF!,4,0)</f>
        <v>#REF!</v>
      </c>
      <c r="M17" s="157" t="e">
        <f t="shared" si="4"/>
        <v>#REF!</v>
      </c>
      <c r="N17" s="358" t="e">
        <f>HLOOKUP(M17,#REF!,4,0)</f>
        <v>#REF!</v>
      </c>
      <c r="P17" s="157" t="e">
        <f t="shared" si="5"/>
        <v>#REF!</v>
      </c>
      <c r="Q17" s="358" t="e">
        <f>HLOOKUP(P17,#REF!,4,0)</f>
        <v>#REF!</v>
      </c>
      <c r="S17" s="157" t="e">
        <f t="shared" si="6"/>
        <v>#REF!</v>
      </c>
      <c r="T17" s="358" t="e">
        <f>HLOOKUP(S17,#REF!,4,0)</f>
        <v>#REF!</v>
      </c>
      <c r="V17" s="157" t="e">
        <f t="shared" si="7"/>
        <v>#REF!</v>
      </c>
      <c r="W17" s="358" t="e">
        <f>HLOOKUP(V17,#REF!,4,0)</f>
        <v>#REF!</v>
      </c>
      <c r="Y17" s="157" t="e">
        <f t="shared" si="8"/>
        <v>#REF!</v>
      </c>
      <c r="Z17" s="358" t="e">
        <f>HLOOKUP(Y17,#REF!,4,0)</f>
        <v>#REF!</v>
      </c>
      <c r="AB17" s="157" t="e">
        <f t="shared" si="9"/>
        <v>#REF!</v>
      </c>
      <c r="AC17" s="358" t="e">
        <f>HLOOKUP(AB17,#REF!,4,0)</f>
        <v>#REF!</v>
      </c>
      <c r="AE17" s="157" t="e">
        <f t="shared" si="10"/>
        <v>#REF!</v>
      </c>
      <c r="AF17" s="358" t="e">
        <f>HLOOKUP(AE17,#REF!,4,0)</f>
        <v>#REF!</v>
      </c>
      <c r="AH17" s="157" t="e">
        <f t="shared" si="11"/>
        <v>#REF!</v>
      </c>
      <c r="AI17" s="358" t="e">
        <f>HLOOKUP(AH17,#REF!,4,0)</f>
        <v>#REF!</v>
      </c>
    </row>
    <row r="18" spans="1:35" x14ac:dyDescent="0.15">
      <c r="A18" s="157" t="e">
        <f t="shared" si="0"/>
        <v>#REF!</v>
      </c>
      <c r="B18" s="358" t="e">
        <f>HLOOKUP(A18,#REF!,4,0)</f>
        <v>#REF!</v>
      </c>
      <c r="D18" s="157" t="e">
        <f t="shared" si="1"/>
        <v>#REF!</v>
      </c>
      <c r="E18" s="358" t="e">
        <f>HLOOKUP(D18,#REF!,4,0)</f>
        <v>#REF!</v>
      </c>
      <c r="G18" s="157" t="e">
        <f t="shared" si="2"/>
        <v>#REF!</v>
      </c>
      <c r="H18" s="358" t="e">
        <f>HLOOKUP(G18,#REF!,4,0)</f>
        <v>#REF!</v>
      </c>
      <c r="J18" s="157" t="e">
        <f t="shared" si="3"/>
        <v>#REF!</v>
      </c>
      <c r="K18" s="358" t="e">
        <f>HLOOKUP(J18,#REF!,4,0)</f>
        <v>#REF!</v>
      </c>
      <c r="M18" s="157" t="e">
        <f t="shared" si="4"/>
        <v>#REF!</v>
      </c>
      <c r="N18" s="358" t="e">
        <f>HLOOKUP(M18,#REF!,4,0)</f>
        <v>#REF!</v>
      </c>
      <c r="P18" s="157" t="e">
        <f t="shared" si="5"/>
        <v>#REF!</v>
      </c>
      <c r="Q18" s="358" t="e">
        <f>HLOOKUP(P18,#REF!,4,0)</f>
        <v>#REF!</v>
      </c>
      <c r="S18" s="157" t="e">
        <f t="shared" si="6"/>
        <v>#REF!</v>
      </c>
      <c r="T18" s="358" t="e">
        <f>HLOOKUP(S18,#REF!,4,0)</f>
        <v>#REF!</v>
      </c>
      <c r="V18" s="157" t="e">
        <f t="shared" si="7"/>
        <v>#REF!</v>
      </c>
      <c r="W18" s="358" t="e">
        <f>HLOOKUP(V18,#REF!,4,0)</f>
        <v>#REF!</v>
      </c>
      <c r="Y18" s="157" t="e">
        <f t="shared" si="8"/>
        <v>#REF!</v>
      </c>
      <c r="Z18" s="358" t="e">
        <f>HLOOKUP(Y18,#REF!,4,0)</f>
        <v>#REF!</v>
      </c>
      <c r="AB18" s="157" t="e">
        <f t="shared" si="9"/>
        <v>#REF!</v>
      </c>
      <c r="AC18" s="358" t="e">
        <f>HLOOKUP(AB18,#REF!,4,0)</f>
        <v>#REF!</v>
      </c>
      <c r="AE18" s="157" t="e">
        <f t="shared" si="10"/>
        <v>#REF!</v>
      </c>
      <c r="AF18" s="358" t="e">
        <f>HLOOKUP(AE18,#REF!,4,0)</f>
        <v>#REF!</v>
      </c>
      <c r="AH18" s="157" t="e">
        <f t="shared" si="11"/>
        <v>#REF!</v>
      </c>
      <c r="AI18" s="358" t="e">
        <f>HLOOKUP(AH18,#REF!,4,0)</f>
        <v>#REF!</v>
      </c>
    </row>
    <row r="19" spans="1:35" x14ac:dyDescent="0.15">
      <c r="A19" s="157" t="e">
        <f t="shared" si="0"/>
        <v>#REF!</v>
      </c>
      <c r="B19" s="358" t="e">
        <f>HLOOKUP(A19,#REF!,4,0)</f>
        <v>#REF!</v>
      </c>
      <c r="D19" s="157" t="e">
        <f t="shared" si="1"/>
        <v>#REF!</v>
      </c>
      <c r="E19" s="358" t="e">
        <f>HLOOKUP(D19,#REF!,4,0)</f>
        <v>#REF!</v>
      </c>
      <c r="G19" s="157" t="e">
        <f t="shared" si="2"/>
        <v>#REF!</v>
      </c>
      <c r="H19" s="358" t="e">
        <f>HLOOKUP(G19,#REF!,4,0)</f>
        <v>#REF!</v>
      </c>
      <c r="J19" s="157" t="e">
        <f t="shared" si="3"/>
        <v>#REF!</v>
      </c>
      <c r="K19" s="358" t="e">
        <f>HLOOKUP(J19,#REF!,4,0)</f>
        <v>#REF!</v>
      </c>
      <c r="M19" s="157" t="e">
        <f t="shared" si="4"/>
        <v>#REF!</v>
      </c>
      <c r="N19" s="358" t="e">
        <f>HLOOKUP(M19,#REF!,4,0)</f>
        <v>#REF!</v>
      </c>
      <c r="P19" s="157" t="e">
        <f t="shared" si="5"/>
        <v>#REF!</v>
      </c>
      <c r="Q19" s="358" t="e">
        <f>HLOOKUP(P19,#REF!,4,0)</f>
        <v>#REF!</v>
      </c>
      <c r="S19" s="157" t="e">
        <f t="shared" si="6"/>
        <v>#REF!</v>
      </c>
      <c r="T19" s="358" t="e">
        <f>HLOOKUP(S19,#REF!,4,0)</f>
        <v>#REF!</v>
      </c>
      <c r="V19" s="157" t="e">
        <f t="shared" si="7"/>
        <v>#REF!</v>
      </c>
      <c r="W19" s="358" t="e">
        <f>HLOOKUP(V19,#REF!,4,0)</f>
        <v>#REF!</v>
      </c>
      <c r="Y19" s="157" t="e">
        <f t="shared" si="8"/>
        <v>#REF!</v>
      </c>
      <c r="Z19" s="358" t="e">
        <f>HLOOKUP(Y19,#REF!,4,0)</f>
        <v>#REF!</v>
      </c>
      <c r="AB19" s="157" t="e">
        <f t="shared" si="9"/>
        <v>#REF!</v>
      </c>
      <c r="AC19" s="358" t="e">
        <f>HLOOKUP(AB19,#REF!,4,0)</f>
        <v>#REF!</v>
      </c>
      <c r="AE19" s="157" t="e">
        <f t="shared" si="10"/>
        <v>#REF!</v>
      </c>
      <c r="AF19" s="358" t="e">
        <f>HLOOKUP(AE19,#REF!,4,0)</f>
        <v>#REF!</v>
      </c>
      <c r="AH19" s="157" t="e">
        <f t="shared" si="11"/>
        <v>#REF!</v>
      </c>
      <c r="AI19" s="358" t="e">
        <f>HLOOKUP(AH19,#REF!,4,0)</f>
        <v>#REF!</v>
      </c>
    </row>
    <row r="20" spans="1:35" x14ac:dyDescent="0.15">
      <c r="A20" s="157" t="e">
        <f t="shared" si="0"/>
        <v>#REF!</v>
      </c>
      <c r="B20" s="358" t="e">
        <f>HLOOKUP(A20,#REF!,4,0)</f>
        <v>#REF!</v>
      </c>
      <c r="D20" s="157" t="e">
        <f t="shared" si="1"/>
        <v>#REF!</v>
      </c>
      <c r="E20" s="358" t="e">
        <f>HLOOKUP(D20,#REF!,4,0)</f>
        <v>#REF!</v>
      </c>
      <c r="G20" s="157" t="e">
        <f t="shared" si="2"/>
        <v>#REF!</v>
      </c>
      <c r="H20" s="358" t="e">
        <f>HLOOKUP(G20,#REF!,4,0)</f>
        <v>#REF!</v>
      </c>
      <c r="J20" s="157" t="e">
        <f t="shared" si="3"/>
        <v>#REF!</v>
      </c>
      <c r="K20" s="358" t="e">
        <f>HLOOKUP(J20,#REF!,4,0)</f>
        <v>#REF!</v>
      </c>
      <c r="M20" s="157" t="e">
        <f t="shared" si="4"/>
        <v>#REF!</v>
      </c>
      <c r="N20" s="358" t="e">
        <f>HLOOKUP(M20,#REF!,4,0)</f>
        <v>#REF!</v>
      </c>
      <c r="P20" s="157" t="e">
        <f t="shared" si="5"/>
        <v>#REF!</v>
      </c>
      <c r="Q20" s="358" t="e">
        <f>HLOOKUP(P20,#REF!,4,0)</f>
        <v>#REF!</v>
      </c>
      <c r="S20" s="157" t="e">
        <f t="shared" si="6"/>
        <v>#REF!</v>
      </c>
      <c r="T20" s="358" t="e">
        <f>HLOOKUP(S20,#REF!,4,0)</f>
        <v>#REF!</v>
      </c>
      <c r="V20" s="157" t="e">
        <f t="shared" si="7"/>
        <v>#REF!</v>
      </c>
      <c r="W20" s="358" t="e">
        <f>HLOOKUP(V20,#REF!,4,0)</f>
        <v>#REF!</v>
      </c>
      <c r="Y20" s="157" t="e">
        <f t="shared" si="8"/>
        <v>#REF!</v>
      </c>
      <c r="Z20" s="358" t="e">
        <f>HLOOKUP(Y20,#REF!,4,0)</f>
        <v>#REF!</v>
      </c>
      <c r="AB20" s="157" t="e">
        <f t="shared" si="9"/>
        <v>#REF!</v>
      </c>
      <c r="AC20" s="358" t="e">
        <f>HLOOKUP(AB20,#REF!,4,0)</f>
        <v>#REF!</v>
      </c>
      <c r="AE20" s="157" t="e">
        <f t="shared" si="10"/>
        <v>#REF!</v>
      </c>
      <c r="AF20" s="358" t="e">
        <f>HLOOKUP(AE20,#REF!,4,0)</f>
        <v>#REF!</v>
      </c>
      <c r="AH20" s="157" t="e">
        <f t="shared" si="11"/>
        <v>#REF!</v>
      </c>
      <c r="AI20" s="358" t="e">
        <f>HLOOKUP(AH20,#REF!,4,0)</f>
        <v>#REF!</v>
      </c>
    </row>
    <row r="21" spans="1:35" x14ac:dyDescent="0.15">
      <c r="A21" s="157" t="e">
        <f t="shared" si="0"/>
        <v>#REF!</v>
      </c>
      <c r="B21" s="358" t="e">
        <f>HLOOKUP(A21,#REF!,4,0)</f>
        <v>#REF!</v>
      </c>
      <c r="D21" s="157" t="e">
        <f t="shared" si="1"/>
        <v>#REF!</v>
      </c>
      <c r="E21" s="358" t="e">
        <f>HLOOKUP(D21,#REF!,4,0)</f>
        <v>#REF!</v>
      </c>
      <c r="G21" s="157" t="e">
        <f t="shared" si="2"/>
        <v>#REF!</v>
      </c>
      <c r="H21" s="358" t="e">
        <f>HLOOKUP(G21,#REF!,4,0)</f>
        <v>#REF!</v>
      </c>
      <c r="J21" s="157" t="e">
        <f t="shared" si="3"/>
        <v>#REF!</v>
      </c>
      <c r="K21" s="358" t="e">
        <f>HLOOKUP(J21,#REF!,4,0)</f>
        <v>#REF!</v>
      </c>
      <c r="M21" s="157" t="e">
        <f t="shared" si="4"/>
        <v>#REF!</v>
      </c>
      <c r="N21" s="358" t="e">
        <f>HLOOKUP(M21,#REF!,4,0)</f>
        <v>#REF!</v>
      </c>
      <c r="P21" s="157" t="e">
        <f t="shared" si="5"/>
        <v>#REF!</v>
      </c>
      <c r="Q21" s="358" t="e">
        <f>HLOOKUP(P21,#REF!,4,0)</f>
        <v>#REF!</v>
      </c>
      <c r="S21" s="157" t="e">
        <f t="shared" si="6"/>
        <v>#REF!</v>
      </c>
      <c r="T21" s="358" t="e">
        <f>HLOOKUP(S21,#REF!,4,0)</f>
        <v>#REF!</v>
      </c>
      <c r="V21" s="157" t="e">
        <f t="shared" si="7"/>
        <v>#REF!</v>
      </c>
      <c r="W21" s="358" t="e">
        <f>HLOOKUP(V21,#REF!,4,0)</f>
        <v>#REF!</v>
      </c>
      <c r="Y21" s="157" t="e">
        <f t="shared" si="8"/>
        <v>#REF!</v>
      </c>
      <c r="Z21" s="358" t="e">
        <f>HLOOKUP(Y21,#REF!,4,0)</f>
        <v>#REF!</v>
      </c>
      <c r="AB21" s="157" t="e">
        <f t="shared" si="9"/>
        <v>#REF!</v>
      </c>
      <c r="AC21" s="358" t="e">
        <f>HLOOKUP(AB21,#REF!,4,0)</f>
        <v>#REF!</v>
      </c>
      <c r="AE21" s="157" t="e">
        <f t="shared" si="10"/>
        <v>#REF!</v>
      </c>
      <c r="AF21" s="358" t="e">
        <f>HLOOKUP(AE21,#REF!,4,0)</f>
        <v>#REF!</v>
      </c>
      <c r="AH21" s="157" t="e">
        <f t="shared" si="11"/>
        <v>#REF!</v>
      </c>
      <c r="AI21" s="358" t="e">
        <f>HLOOKUP(AH21,#REF!,4,0)</f>
        <v>#REF!</v>
      </c>
    </row>
    <row r="22" spans="1:35" x14ac:dyDescent="0.15">
      <c r="A22" s="157" t="e">
        <f t="shared" si="0"/>
        <v>#REF!</v>
      </c>
      <c r="B22" s="358" t="e">
        <f>HLOOKUP(A22,#REF!,4,0)</f>
        <v>#REF!</v>
      </c>
      <c r="D22" s="157" t="e">
        <f t="shared" si="1"/>
        <v>#REF!</v>
      </c>
      <c r="E22" s="358" t="e">
        <f>HLOOKUP(D22,#REF!,4,0)</f>
        <v>#REF!</v>
      </c>
      <c r="G22" s="157" t="e">
        <f t="shared" si="2"/>
        <v>#REF!</v>
      </c>
      <c r="H22" s="358" t="e">
        <f>HLOOKUP(G22,#REF!,4,0)</f>
        <v>#REF!</v>
      </c>
      <c r="J22" s="157" t="e">
        <f t="shared" si="3"/>
        <v>#REF!</v>
      </c>
      <c r="K22" s="358" t="e">
        <f>HLOOKUP(J22,#REF!,4,0)</f>
        <v>#REF!</v>
      </c>
      <c r="M22" s="157" t="e">
        <f t="shared" si="4"/>
        <v>#REF!</v>
      </c>
      <c r="N22" s="358" t="e">
        <f>HLOOKUP(M22,#REF!,4,0)</f>
        <v>#REF!</v>
      </c>
      <c r="P22" s="157" t="e">
        <f t="shared" si="5"/>
        <v>#REF!</v>
      </c>
      <c r="Q22" s="358" t="e">
        <f>HLOOKUP(P22,#REF!,4,0)</f>
        <v>#REF!</v>
      </c>
      <c r="S22" s="157" t="e">
        <f t="shared" si="6"/>
        <v>#REF!</v>
      </c>
      <c r="T22" s="358" t="e">
        <f>HLOOKUP(S22,#REF!,4,0)</f>
        <v>#REF!</v>
      </c>
      <c r="V22" s="157" t="e">
        <f t="shared" si="7"/>
        <v>#REF!</v>
      </c>
      <c r="W22" s="358" t="e">
        <f>HLOOKUP(V22,#REF!,4,0)</f>
        <v>#REF!</v>
      </c>
      <c r="Y22" s="157" t="e">
        <f t="shared" si="8"/>
        <v>#REF!</v>
      </c>
      <c r="Z22" s="358" t="e">
        <f>HLOOKUP(Y22,#REF!,4,0)</f>
        <v>#REF!</v>
      </c>
      <c r="AB22" s="157" t="e">
        <f t="shared" si="9"/>
        <v>#REF!</v>
      </c>
      <c r="AC22" s="358" t="e">
        <f>HLOOKUP(AB22,#REF!,4,0)</f>
        <v>#REF!</v>
      </c>
      <c r="AE22" s="157" t="e">
        <f t="shared" si="10"/>
        <v>#REF!</v>
      </c>
      <c r="AF22" s="358" t="e">
        <f>HLOOKUP(AE22,#REF!,4,0)</f>
        <v>#REF!</v>
      </c>
      <c r="AH22" s="157" t="e">
        <f t="shared" si="11"/>
        <v>#REF!</v>
      </c>
      <c r="AI22" s="358" t="e">
        <f>HLOOKUP(AH22,#REF!,4,0)</f>
        <v>#REF!</v>
      </c>
    </row>
    <row r="23" spans="1:35" x14ac:dyDescent="0.15">
      <c r="A23" s="157" t="e">
        <f t="shared" si="0"/>
        <v>#REF!</v>
      </c>
      <c r="B23" s="358" t="e">
        <f>HLOOKUP(A23,#REF!,4,0)</f>
        <v>#REF!</v>
      </c>
      <c r="D23" s="157" t="e">
        <f t="shared" si="1"/>
        <v>#REF!</v>
      </c>
      <c r="E23" s="358" t="e">
        <f>HLOOKUP(D23,#REF!,4,0)</f>
        <v>#REF!</v>
      </c>
      <c r="G23" s="157" t="e">
        <f t="shared" si="2"/>
        <v>#REF!</v>
      </c>
      <c r="H23" s="358" t="e">
        <f>HLOOKUP(G23,#REF!,4,0)</f>
        <v>#REF!</v>
      </c>
      <c r="J23" s="157" t="e">
        <f t="shared" si="3"/>
        <v>#REF!</v>
      </c>
      <c r="K23" s="358" t="e">
        <f>HLOOKUP(J23,#REF!,4,0)</f>
        <v>#REF!</v>
      </c>
      <c r="M23" s="157" t="e">
        <f t="shared" si="4"/>
        <v>#REF!</v>
      </c>
      <c r="N23" s="358" t="e">
        <f>HLOOKUP(M23,#REF!,4,0)</f>
        <v>#REF!</v>
      </c>
      <c r="P23" s="157" t="e">
        <f t="shared" si="5"/>
        <v>#REF!</v>
      </c>
      <c r="Q23" s="358" t="e">
        <f>HLOOKUP(P23,#REF!,4,0)</f>
        <v>#REF!</v>
      </c>
      <c r="S23" s="157" t="e">
        <f t="shared" si="6"/>
        <v>#REF!</v>
      </c>
      <c r="T23" s="358" t="e">
        <f>HLOOKUP(S23,#REF!,4,0)</f>
        <v>#REF!</v>
      </c>
      <c r="V23" s="157" t="e">
        <f t="shared" si="7"/>
        <v>#REF!</v>
      </c>
      <c r="W23" s="358" t="e">
        <f>HLOOKUP(V23,#REF!,4,0)</f>
        <v>#REF!</v>
      </c>
      <c r="Y23" s="157" t="e">
        <f t="shared" si="8"/>
        <v>#REF!</v>
      </c>
      <c r="Z23" s="358" t="e">
        <f>HLOOKUP(Y23,#REF!,4,0)</f>
        <v>#REF!</v>
      </c>
      <c r="AB23" s="157" t="e">
        <f t="shared" si="9"/>
        <v>#REF!</v>
      </c>
      <c r="AC23" s="358" t="e">
        <f>HLOOKUP(AB23,#REF!,4,0)</f>
        <v>#REF!</v>
      </c>
      <c r="AE23" s="157" t="e">
        <f t="shared" si="10"/>
        <v>#REF!</v>
      </c>
      <c r="AF23" s="358" t="e">
        <f>HLOOKUP(AE23,#REF!,4,0)</f>
        <v>#REF!</v>
      </c>
      <c r="AH23" s="157" t="e">
        <f t="shared" si="11"/>
        <v>#REF!</v>
      </c>
      <c r="AI23" s="358" t="e">
        <f>HLOOKUP(AH23,#REF!,4,0)</f>
        <v>#REF!</v>
      </c>
    </row>
    <row r="24" spans="1:35" x14ac:dyDescent="0.15">
      <c r="A24" s="157" t="e">
        <f t="shared" si="0"/>
        <v>#REF!</v>
      </c>
      <c r="B24" s="358" t="e">
        <f>HLOOKUP(A24,#REF!,4,0)</f>
        <v>#REF!</v>
      </c>
      <c r="D24" s="157" t="e">
        <f t="shared" si="1"/>
        <v>#REF!</v>
      </c>
      <c r="E24" s="358" t="e">
        <f>HLOOKUP(D24,'23-05-2021 au 05-06-2021'!$D$13:$R$16,4,0)</f>
        <v>#REF!</v>
      </c>
      <c r="G24" s="157" t="e">
        <f t="shared" si="2"/>
        <v>#REF!</v>
      </c>
      <c r="H24" s="358" t="e">
        <f>HLOOKUP(G24,#REF!,4,0)</f>
        <v>#REF!</v>
      </c>
      <c r="J24" s="157" t="e">
        <f t="shared" si="3"/>
        <v>#REF!</v>
      </c>
      <c r="K24" s="358" t="e">
        <f>HLOOKUP(J24,#REF!,4,0)</f>
        <v>#REF!</v>
      </c>
      <c r="M24" s="157" t="e">
        <f t="shared" si="4"/>
        <v>#REF!</v>
      </c>
      <c r="N24" s="358" t="e">
        <f>HLOOKUP(M24,#REF!,4,0)</f>
        <v>#REF!</v>
      </c>
      <c r="P24" s="157" t="e">
        <f t="shared" si="5"/>
        <v>#REF!</v>
      </c>
      <c r="Q24" s="358" t="e">
        <f>HLOOKUP(P24,#REF!,4,0)</f>
        <v>#REF!</v>
      </c>
      <c r="S24" s="157" t="e">
        <f t="shared" si="6"/>
        <v>#REF!</v>
      </c>
      <c r="T24" s="358" t="e">
        <f>HLOOKUP(S24,#REF!,4,0)</f>
        <v>#REF!</v>
      </c>
      <c r="V24" s="157" t="e">
        <f t="shared" si="7"/>
        <v>#REF!</v>
      </c>
      <c r="W24" s="358" t="e">
        <f>HLOOKUP(V24,#REF!,4,0)</f>
        <v>#REF!</v>
      </c>
      <c r="Y24" s="157" t="e">
        <f t="shared" si="8"/>
        <v>#REF!</v>
      </c>
      <c r="Z24" s="358" t="e">
        <f>HLOOKUP(Y24,#REF!,4,0)</f>
        <v>#REF!</v>
      </c>
      <c r="AB24" s="157" t="e">
        <f t="shared" si="9"/>
        <v>#REF!</v>
      </c>
      <c r="AC24" s="358" t="e">
        <f>HLOOKUP(AB24,#REF!,4,0)</f>
        <v>#REF!</v>
      </c>
      <c r="AE24" s="157" t="e">
        <f t="shared" si="10"/>
        <v>#REF!</v>
      </c>
      <c r="AF24" s="358" t="e">
        <f>HLOOKUP(AE24,#REF!,4,0)</f>
        <v>#REF!</v>
      </c>
      <c r="AH24" s="157" t="e">
        <f t="shared" si="11"/>
        <v>#REF!</v>
      </c>
      <c r="AI24" s="358" t="e">
        <f>HLOOKUP(AH24,#REF!,4,0)</f>
        <v>#REF!</v>
      </c>
    </row>
    <row r="25" spans="1:35" x14ac:dyDescent="0.15">
      <c r="A25" s="157" t="e">
        <f t="shared" si="0"/>
        <v>#REF!</v>
      </c>
      <c r="B25" s="358" t="e">
        <f>HLOOKUP(A25,#REF!,4,0)</f>
        <v>#REF!</v>
      </c>
      <c r="D25" s="157" t="e">
        <f t="shared" si="1"/>
        <v>#REF!</v>
      </c>
      <c r="E25" s="358" t="e">
        <f>HLOOKUP(D25,'23-05-2021 au 05-06-2021'!$D$13:$R$16,4,0)</f>
        <v>#REF!</v>
      </c>
      <c r="G25" s="157" t="e">
        <f t="shared" si="2"/>
        <v>#REF!</v>
      </c>
      <c r="H25" s="358" t="e">
        <f>HLOOKUP(G25,#REF!,4,0)</f>
        <v>#REF!</v>
      </c>
      <c r="J25" s="157" t="e">
        <f t="shared" si="3"/>
        <v>#REF!</v>
      </c>
      <c r="K25" s="358" t="e">
        <f>HLOOKUP(J25,#REF!,4,0)</f>
        <v>#REF!</v>
      </c>
      <c r="M25" s="157" t="e">
        <f t="shared" si="4"/>
        <v>#REF!</v>
      </c>
      <c r="N25" s="358" t="e">
        <f>HLOOKUP(M25,#REF!,4,0)</f>
        <v>#REF!</v>
      </c>
      <c r="P25" s="157" t="e">
        <f t="shared" si="5"/>
        <v>#REF!</v>
      </c>
      <c r="Q25" s="358" t="e">
        <f>HLOOKUP(P25,#REF!,4,0)</f>
        <v>#REF!</v>
      </c>
      <c r="S25" s="157" t="e">
        <f t="shared" si="6"/>
        <v>#REF!</v>
      </c>
      <c r="T25" s="358" t="e">
        <f>HLOOKUP(S25,#REF!,4,0)</f>
        <v>#REF!</v>
      </c>
      <c r="V25" s="157" t="e">
        <f t="shared" si="7"/>
        <v>#REF!</v>
      </c>
      <c r="W25" s="358" t="e">
        <f>HLOOKUP(V25,#REF!,4,0)</f>
        <v>#REF!</v>
      </c>
      <c r="Y25" s="157" t="e">
        <f t="shared" si="8"/>
        <v>#REF!</v>
      </c>
      <c r="Z25" s="358" t="e">
        <f>HLOOKUP(Y25,#REF!,4,0)</f>
        <v>#REF!</v>
      </c>
      <c r="AB25" s="157" t="e">
        <f t="shared" si="9"/>
        <v>#REF!</v>
      </c>
      <c r="AC25" s="358" t="e">
        <f>HLOOKUP(AB25,#REF!,4,0)</f>
        <v>#REF!</v>
      </c>
      <c r="AE25" s="157" t="e">
        <f t="shared" si="10"/>
        <v>#REF!</v>
      </c>
      <c r="AF25" s="358" t="e">
        <f>HLOOKUP(AE25,#REF!,4,0)</f>
        <v>#REF!</v>
      </c>
      <c r="AH25" s="157" t="e">
        <f t="shared" si="11"/>
        <v>#REF!</v>
      </c>
      <c r="AI25" s="358" t="e">
        <f>HLOOKUP(AH25,#REF!,4,0)</f>
        <v>#REF!</v>
      </c>
    </row>
    <row r="26" spans="1:35" x14ac:dyDescent="0.15">
      <c r="A26" s="157" t="e">
        <f t="shared" si="0"/>
        <v>#REF!</v>
      </c>
      <c r="B26" s="4" t="e">
        <f>IF(A26="","",HLOOKUP(A26,#REF!,4,0))</f>
        <v>#REF!</v>
      </c>
      <c r="D26" s="157" t="e">
        <f t="shared" si="1"/>
        <v>#REF!</v>
      </c>
      <c r="E26" s="358" t="e">
        <f>HLOOKUP(D26,'23-05-2021 au 05-06-2021'!$D$13:$R$16,4,0)</f>
        <v>#REF!</v>
      </c>
      <c r="G26" s="157" t="e">
        <f t="shared" si="2"/>
        <v>#REF!</v>
      </c>
      <c r="H26" s="358" t="e">
        <f>HLOOKUP(G26,#REF!,4,0)</f>
        <v>#REF!</v>
      </c>
      <c r="J26" s="157" t="e">
        <f t="shared" si="3"/>
        <v>#REF!</v>
      </c>
      <c r="K26" s="358" t="e">
        <f>HLOOKUP(J26,#REF!,4,0)</f>
        <v>#REF!</v>
      </c>
      <c r="M26" s="157" t="e">
        <f t="shared" si="4"/>
        <v>#REF!</v>
      </c>
      <c r="N26" s="358" t="e">
        <f>HLOOKUP(M26,#REF!,4,0)</f>
        <v>#REF!</v>
      </c>
      <c r="P26" s="157" t="e">
        <f t="shared" si="5"/>
        <v>#REF!</v>
      </c>
      <c r="Q26" s="358" t="e">
        <f>HLOOKUP(P26,#REF!,4,0)</f>
        <v>#REF!</v>
      </c>
      <c r="S26" s="157" t="e">
        <f t="shared" si="6"/>
        <v>#REF!</v>
      </c>
      <c r="T26" s="358" t="e">
        <f>HLOOKUP(S26,#REF!,4,0)</f>
        <v>#REF!</v>
      </c>
      <c r="V26" s="157" t="e">
        <f t="shared" si="7"/>
        <v>#REF!</v>
      </c>
      <c r="W26" s="358" t="e">
        <f>HLOOKUP(V26,#REF!,4,0)</f>
        <v>#REF!</v>
      </c>
      <c r="Y26" s="157" t="e">
        <f t="shared" si="8"/>
        <v>#REF!</v>
      </c>
      <c r="Z26" s="358" t="e">
        <f>HLOOKUP(Y26,#REF!,4,0)</f>
        <v>#REF!</v>
      </c>
      <c r="AB26" s="157" t="e">
        <f t="shared" si="9"/>
        <v>#REF!</v>
      </c>
      <c r="AC26" s="358" t="e">
        <f>HLOOKUP(AB26,#REF!,4,0)</f>
        <v>#REF!</v>
      </c>
      <c r="AE26" s="157" t="e">
        <f t="shared" si="10"/>
        <v>#REF!</v>
      </c>
      <c r="AF26" s="358" t="e">
        <f>HLOOKUP(AE26,#REF!,4,0)</f>
        <v>#REF!</v>
      </c>
      <c r="AH26" s="157" t="e">
        <f t="shared" si="11"/>
        <v>#REF!</v>
      </c>
      <c r="AI26" s="358" t="e">
        <f>HLOOKUP(AH26,#REF!,4,0)</f>
        <v>#REF!</v>
      </c>
    </row>
    <row r="27" spans="1:35" x14ac:dyDescent="0.15">
      <c r="A27" s="157" t="e">
        <f t="shared" si="0"/>
        <v>#REF!</v>
      </c>
      <c r="B27" s="358" t="e">
        <f>IF(A27="","",HLOOKUP(A27,#REF!,4,0))</f>
        <v>#REF!</v>
      </c>
      <c r="D27" s="157" t="e">
        <f t="shared" si="1"/>
        <v>#REF!</v>
      </c>
      <c r="E27" s="358" t="e">
        <f>HLOOKUP(D27,'23-05-2021 au 05-06-2021'!$D$13:$R$16,4,0)</f>
        <v>#REF!</v>
      </c>
      <c r="G27" s="157" t="e">
        <f t="shared" si="2"/>
        <v>#REF!</v>
      </c>
      <c r="H27" s="358" t="e">
        <f>HLOOKUP(G27,#REF!,4,0)</f>
        <v>#REF!</v>
      </c>
      <c r="J27" s="157" t="e">
        <f t="shared" si="3"/>
        <v>#REF!</v>
      </c>
      <c r="K27" s="358" t="e">
        <f>HLOOKUP(J27,#REF!,4,0)</f>
        <v>#REF!</v>
      </c>
      <c r="M27" s="157" t="e">
        <f t="shared" si="4"/>
        <v>#REF!</v>
      </c>
      <c r="N27" s="358" t="e">
        <f>HLOOKUP(M27,#REF!,4,0)</f>
        <v>#REF!</v>
      </c>
      <c r="P27" s="157" t="e">
        <f t="shared" si="5"/>
        <v>#REF!</v>
      </c>
      <c r="Q27" s="358" t="e">
        <f>HLOOKUP(P27,#REF!,4,0)</f>
        <v>#REF!</v>
      </c>
      <c r="S27" s="157" t="e">
        <f t="shared" si="6"/>
        <v>#REF!</v>
      </c>
      <c r="T27" s="358" t="e">
        <f>HLOOKUP(S27,#REF!,4,0)</f>
        <v>#REF!</v>
      </c>
      <c r="V27" s="157" t="e">
        <f t="shared" si="7"/>
        <v>#REF!</v>
      </c>
      <c r="W27" s="358" t="e">
        <f>HLOOKUP(V27,#REF!,4,0)</f>
        <v>#REF!</v>
      </c>
      <c r="Y27" s="157" t="e">
        <f t="shared" si="8"/>
        <v>#REF!</v>
      </c>
      <c r="Z27" s="358" t="e">
        <f>HLOOKUP(Y27,#REF!,4,0)</f>
        <v>#REF!</v>
      </c>
      <c r="AB27" s="157" t="e">
        <f t="shared" si="9"/>
        <v>#REF!</v>
      </c>
      <c r="AC27" s="358" t="e">
        <f>HLOOKUP(AB27,#REF!,4,0)</f>
        <v>#REF!</v>
      </c>
      <c r="AE27" s="157" t="e">
        <f t="shared" si="10"/>
        <v>#REF!</v>
      </c>
      <c r="AF27" s="358" t="e">
        <f>HLOOKUP(AE27,#REF!,4,0)</f>
        <v>#REF!</v>
      </c>
      <c r="AH27" s="157" t="e">
        <f t="shared" si="11"/>
        <v>#REF!</v>
      </c>
      <c r="AI27" s="358" t="e">
        <f>HLOOKUP(AH27,#REF!,4,0)</f>
        <v>#REF!</v>
      </c>
    </row>
    <row r="28" spans="1:35" x14ac:dyDescent="0.15">
      <c r="A28" s="157" t="e">
        <f t="shared" si="0"/>
        <v>#REF!</v>
      </c>
      <c r="B28" s="358" t="e">
        <f>IF(A28="","",HLOOKUP(A28,#REF!,4,0))</f>
        <v>#REF!</v>
      </c>
      <c r="D28" s="157" t="e">
        <f t="shared" si="1"/>
        <v>#REF!</v>
      </c>
      <c r="E28" s="358" t="e">
        <f>HLOOKUP(D28,'23-05-2021 au 05-06-2021'!$D$13:$R$16,4,0)</f>
        <v>#REF!</v>
      </c>
      <c r="G28" s="157" t="e">
        <f t="shared" si="2"/>
        <v>#REF!</v>
      </c>
      <c r="H28" s="358" t="e">
        <f>HLOOKUP(G28,#REF!,4,0)</f>
        <v>#REF!</v>
      </c>
      <c r="J28" s="157" t="e">
        <f t="shared" si="3"/>
        <v>#REF!</v>
      </c>
      <c r="K28" s="358" t="e">
        <f>HLOOKUP(J28,#REF!,4,0)</f>
        <v>#REF!</v>
      </c>
      <c r="M28" s="157" t="e">
        <f t="shared" si="4"/>
        <v>#REF!</v>
      </c>
      <c r="N28" s="358" t="e">
        <f>HLOOKUP(M28,#REF!,4,0)</f>
        <v>#REF!</v>
      </c>
      <c r="P28" s="157" t="e">
        <f t="shared" si="5"/>
        <v>#REF!</v>
      </c>
      <c r="Q28" s="358" t="e">
        <f>HLOOKUP(P28,#REF!,4,0)</f>
        <v>#REF!</v>
      </c>
      <c r="S28" s="157" t="e">
        <f t="shared" si="6"/>
        <v>#REF!</v>
      </c>
      <c r="T28" s="358" t="e">
        <f>HLOOKUP(S28,#REF!,4,0)</f>
        <v>#REF!</v>
      </c>
      <c r="V28" s="157" t="e">
        <f t="shared" si="7"/>
        <v>#REF!</v>
      </c>
      <c r="W28" s="358" t="e">
        <f>HLOOKUP(V28,#REF!,4,0)</f>
        <v>#REF!</v>
      </c>
      <c r="Y28" s="157" t="e">
        <f t="shared" si="8"/>
        <v>#REF!</v>
      </c>
      <c r="Z28" s="358" t="e">
        <f>HLOOKUP(Y28,#REF!,4,0)</f>
        <v>#REF!</v>
      </c>
      <c r="AB28" s="157" t="e">
        <f t="shared" si="9"/>
        <v>#REF!</v>
      </c>
      <c r="AC28" s="358" t="e">
        <f>HLOOKUP(AB28,#REF!,4,0)</f>
        <v>#REF!</v>
      </c>
      <c r="AE28" s="157" t="e">
        <f t="shared" si="10"/>
        <v>#REF!</v>
      </c>
      <c r="AF28" s="358" t="e">
        <f>HLOOKUP(AE28,#REF!,4,0)</f>
        <v>#REF!</v>
      </c>
      <c r="AH28" s="157" t="e">
        <f t="shared" si="11"/>
        <v>#REF!</v>
      </c>
      <c r="AI28" s="358"/>
    </row>
    <row r="29" spans="1:35" x14ac:dyDescent="0.15">
      <c r="A29" s="157" t="e">
        <f t="shared" si="0"/>
        <v>#REF!</v>
      </c>
      <c r="B29" s="358" t="e">
        <f>IF(A29="","",HLOOKUP(A29,#REF!,4,0))</f>
        <v>#REF!</v>
      </c>
      <c r="D29" s="157" t="e">
        <f t="shared" si="1"/>
        <v>#REF!</v>
      </c>
      <c r="E29" s="358" t="e">
        <f>HLOOKUP(D29,'23-05-2021 au 05-06-2021'!$D$13:$R$16,4,0)</f>
        <v>#REF!</v>
      </c>
      <c r="G29" s="157" t="e">
        <f t="shared" si="2"/>
        <v>#REF!</v>
      </c>
      <c r="H29" s="358" t="e">
        <f>HLOOKUP(G29,#REF!,4,0)</f>
        <v>#REF!</v>
      </c>
      <c r="J29" s="157" t="e">
        <f t="shared" si="3"/>
        <v>#REF!</v>
      </c>
      <c r="K29" s="358" t="e">
        <f>HLOOKUP(J29,#REF!,4,0)</f>
        <v>#REF!</v>
      </c>
      <c r="M29" s="157" t="e">
        <f t="shared" si="4"/>
        <v>#REF!</v>
      </c>
      <c r="N29" s="358" t="e">
        <f>HLOOKUP(M29,#REF!,4,0)</f>
        <v>#REF!</v>
      </c>
      <c r="P29" s="157" t="e">
        <f t="shared" si="5"/>
        <v>#REF!</v>
      </c>
      <c r="Q29" s="358" t="e">
        <f>HLOOKUP(P29,#REF!,4,0)</f>
        <v>#REF!</v>
      </c>
      <c r="S29" s="157" t="e">
        <f t="shared" si="6"/>
        <v>#REF!</v>
      </c>
      <c r="T29" s="358" t="e">
        <f>HLOOKUP(S29,#REF!,4,0)</f>
        <v>#REF!</v>
      </c>
      <c r="V29" s="157" t="e">
        <f t="shared" si="7"/>
        <v>#REF!</v>
      </c>
      <c r="W29" s="358" t="e">
        <f>HLOOKUP(V29,#REF!,4,0)</f>
        <v>#REF!</v>
      </c>
      <c r="Y29" s="157" t="e">
        <f t="shared" si="8"/>
        <v>#REF!</v>
      </c>
      <c r="Z29" s="358" t="e">
        <f>HLOOKUP(Y29,#REF!,4,0)</f>
        <v>#REF!</v>
      </c>
      <c r="AB29" s="157" t="e">
        <f t="shared" si="9"/>
        <v>#REF!</v>
      </c>
      <c r="AC29" s="358" t="e">
        <f>HLOOKUP(AB29,#REF!,4,0)</f>
        <v>#REF!</v>
      </c>
      <c r="AE29" s="157" t="e">
        <f t="shared" ref="AE29:AE30" si="12">IF(AE28=EOMONTH(AE28,0),"",AE28+1)</f>
        <v>#REF!</v>
      </c>
      <c r="AF29" s="358" t="e">
        <f>HLOOKUP(AE29,#REF!,4,0)</f>
        <v>#REF!</v>
      </c>
      <c r="AH29" s="157" t="e">
        <f t="shared" si="11"/>
        <v>#REF!</v>
      </c>
      <c r="AI29" s="358"/>
    </row>
    <row r="30" spans="1:35" x14ac:dyDescent="0.15">
      <c r="A30" s="157" t="e">
        <f>IF(A29=EOMONTH(A29,0),"",A29+1)</f>
        <v>#REF!</v>
      </c>
      <c r="B30" s="358" t="e">
        <f>IF(A30="","",HLOOKUP(A30,#REF!,4,0))</f>
        <v>#REF!</v>
      </c>
      <c r="D30" s="157" t="e">
        <f>IF(D29=EOMONTH(D29,0),"",D29+1)</f>
        <v>#REF!</v>
      </c>
      <c r="E30" s="358" t="e">
        <f>HLOOKUP(D30,'23-05-2021 au 05-06-2021'!$D$13:$R$16,4,0)</f>
        <v>#REF!</v>
      </c>
      <c r="G30" s="157" t="e">
        <f>IF(G29=EOMONTH(G29,0),"",G29+1)</f>
        <v>#REF!</v>
      </c>
      <c r="H30" s="358" t="e">
        <f>HLOOKUP(G30,#REF!,4,0)</f>
        <v>#REF!</v>
      </c>
      <c r="J30" s="157" t="e">
        <f>IF(J29=EOMONTH(J29,0),"",J29+1)</f>
        <v>#REF!</v>
      </c>
      <c r="K30" s="358" t="e">
        <f>HLOOKUP(J30,#REF!,4,0)</f>
        <v>#REF!</v>
      </c>
      <c r="M30" s="157" t="e">
        <f>IF(M29=EOMONTH(M29,0),"",M29+1)</f>
        <v>#REF!</v>
      </c>
      <c r="N30" s="358" t="e">
        <f>HLOOKUP(M30,#REF!,4,0)</f>
        <v>#REF!</v>
      </c>
      <c r="P30" s="157" t="e">
        <f>IF(P29=EOMONTH(P29,0),"",P29+1)</f>
        <v>#REF!</v>
      </c>
      <c r="Q30" s="358" t="e">
        <f>HLOOKUP(P30,#REF!,4,0)</f>
        <v>#REF!</v>
      </c>
      <c r="S30" s="157" t="e">
        <f>IF(S29=EOMONTH(S29,0),"",S29+1)</f>
        <v>#REF!</v>
      </c>
      <c r="T30" s="358" t="e">
        <f>HLOOKUP(S30,#REF!,4,0)</f>
        <v>#REF!</v>
      </c>
      <c r="V30" s="157" t="e">
        <f>IF(V29=EOMONTH(V29,0),"",V29+1)</f>
        <v>#REF!</v>
      </c>
      <c r="W30" s="358" t="e">
        <f>HLOOKUP(V30,#REF!,4,0)</f>
        <v>#REF!</v>
      </c>
      <c r="Y30" s="157" t="e">
        <f>IF(Y29=EOMONTH(Y29,0),"",Y29+1)</f>
        <v>#REF!</v>
      </c>
      <c r="Z30" s="358" t="e">
        <f>HLOOKUP(Y30,#REF!,4,0)</f>
        <v>#REF!</v>
      </c>
      <c r="AB30" s="157" t="e">
        <f>IF(AB29=EOMONTH(AB29,0),"",AB29+1)</f>
        <v>#REF!</v>
      </c>
      <c r="AC30" s="358" t="e">
        <f>HLOOKUP(AB30,#REF!,4,0)</f>
        <v>#REF!</v>
      </c>
      <c r="AE30" s="157" t="e">
        <f t="shared" si="12"/>
        <v>#REF!</v>
      </c>
      <c r="AF30" s="358" t="e">
        <f>IF(AE30="","",HLOOKUP(AE30,#REF!,4,0))</f>
        <v>#REF!</v>
      </c>
      <c r="AH30" s="157" t="e">
        <f>IF(AH29=EOMONTH(AH29,0),"",AH29+1)</f>
        <v>#REF!</v>
      </c>
      <c r="AI30" s="358"/>
    </row>
    <row r="31" spans="1:35" x14ac:dyDescent="0.15">
      <c r="A31" s="157" t="e">
        <f t="shared" ref="A31:A32" si="13">IF(A30=EOMONTH(A30,0),"",A30+1)</f>
        <v>#REF!</v>
      </c>
      <c r="B31" s="358" t="e">
        <f>IF(A31="","",HLOOKUP(A31,#REF!,4,0))</f>
        <v>#REF!</v>
      </c>
      <c r="D31" s="157" t="e">
        <f t="shared" ref="D31:D32" si="14">IF(D30=EOMONTH(D30,0),"",D30+1)</f>
        <v>#REF!</v>
      </c>
      <c r="E31" s="358" t="e">
        <f>HLOOKUP(D31,'23-05-2021 au 05-06-2021'!$D$13:$R$16,4,0)</f>
        <v>#REF!</v>
      </c>
      <c r="G31" s="157" t="e">
        <f t="shared" ref="G31:G32" si="15">IF(G30=EOMONTH(G30,0),"",G30+1)</f>
        <v>#REF!</v>
      </c>
      <c r="H31" s="358" t="e">
        <f>HLOOKUP(G31,#REF!,4,0)</f>
        <v>#REF!</v>
      </c>
      <c r="J31" s="157" t="e">
        <f t="shared" ref="J31:J32" si="16">IF(J30=EOMONTH(J30,0),"",J30+1)</f>
        <v>#REF!</v>
      </c>
      <c r="K31" s="358" t="e">
        <f>HLOOKUP(J31,#REF!,4,0)</f>
        <v>#REF!</v>
      </c>
      <c r="M31" s="157" t="e">
        <f t="shared" ref="M31:M32" si="17">IF(M30=EOMONTH(M30,0),"",M30+1)</f>
        <v>#REF!</v>
      </c>
      <c r="N31" s="358" t="e">
        <f>HLOOKUP(M31,#REF!,4,0)</f>
        <v>#REF!</v>
      </c>
      <c r="P31" s="157" t="e">
        <f t="shared" ref="P31:P32" si="18">IF(P30=EOMONTH(P30,0),"",P30+1)</f>
        <v>#REF!</v>
      </c>
      <c r="Q31" s="358" t="e">
        <f>HLOOKUP(P31,#REF!,4,0)</f>
        <v>#REF!</v>
      </c>
      <c r="S31" s="157" t="e">
        <f t="shared" ref="S31:S32" si="19">IF(S30=EOMONTH(S30,0),"",S30+1)</f>
        <v>#REF!</v>
      </c>
      <c r="T31" s="358" t="e">
        <f>HLOOKUP(S31,#REF!,4,0)</f>
        <v>#REF!</v>
      </c>
      <c r="V31" s="157" t="e">
        <f t="shared" ref="V31:V32" si="20">IF(V30=EOMONTH(V30,0),"",V30+1)</f>
        <v>#REF!</v>
      </c>
      <c r="W31" s="358" t="e">
        <f>HLOOKUP(V31,#REF!,4,0)</f>
        <v>#REF!</v>
      </c>
      <c r="Y31" s="157" t="e">
        <f t="shared" ref="Y31:Y32" si="21">IF(Y30=EOMONTH(Y30,0),"",Y30+1)</f>
        <v>#REF!</v>
      </c>
      <c r="Z31" s="358" t="e">
        <f>HLOOKUP(Y31,#REF!,4,0)</f>
        <v>#REF!</v>
      </c>
      <c r="AB31" s="157" t="e">
        <f t="shared" ref="AB31:AB32" si="22">IF(AB30=EOMONTH(AB30,0),"",AB30+1)</f>
        <v>#REF!</v>
      </c>
      <c r="AC31" s="358" t="e">
        <f>HLOOKUP(AB31,#REF!,4,0)</f>
        <v>#REF!</v>
      </c>
      <c r="AE31" s="157" t="e">
        <f>IF(AE30="","",(IF(AE30=EOMONTH(AE30,0),"",AE30+1)))</f>
        <v>#REF!</v>
      </c>
      <c r="AF31" s="358" t="e">
        <f>IF(AE31="","",HLOOKUP(AE31,#REF!,4,0))</f>
        <v>#REF!</v>
      </c>
      <c r="AH31" s="157" t="e">
        <f t="shared" ref="AH31:AH32" si="23">IF(AH30=EOMONTH(AH30,0),"",AH30+1)</f>
        <v>#REF!</v>
      </c>
      <c r="AI31" s="358"/>
    </row>
    <row r="32" spans="1:35" x14ac:dyDescent="0.15">
      <c r="A32" s="157" t="e">
        <f t="shared" si="13"/>
        <v>#REF!</v>
      </c>
      <c r="B32" s="358" t="e">
        <f>IF(A32="","",HLOOKUP(A32,#REF!,4,0))</f>
        <v>#REF!</v>
      </c>
      <c r="D32" s="157" t="e">
        <f t="shared" si="14"/>
        <v>#REF!</v>
      </c>
      <c r="E32" s="358" t="e">
        <f>HLOOKUP(D32,'23-05-2021 au 05-06-2021'!$D$13:$R$16,4,0)</f>
        <v>#REF!</v>
      </c>
      <c r="G32" s="157" t="e">
        <f t="shared" si="15"/>
        <v>#REF!</v>
      </c>
      <c r="H32" s="358" t="e">
        <f>IF(G32="","",HLOOKUP(G32,#REF!,4,0))</f>
        <v>#REF!</v>
      </c>
      <c r="J32" s="157" t="e">
        <f t="shared" si="16"/>
        <v>#REF!</v>
      </c>
      <c r="K32" s="358" t="e">
        <f>HLOOKUP(J32,#REF!,4,0)</f>
        <v>#REF!</v>
      </c>
      <c r="M32" s="157" t="e">
        <f t="shared" si="17"/>
        <v>#REF!</v>
      </c>
      <c r="N32" s="358" t="e">
        <f>HLOOKUP(M32,#REF!,4,0)</f>
        <v>#REF!</v>
      </c>
      <c r="P32" s="157" t="e">
        <f t="shared" si="18"/>
        <v>#REF!</v>
      </c>
      <c r="Q32" s="358" t="e">
        <f>IF(P32="","",HLOOKUP(P32,#REF!,4,0))</f>
        <v>#REF!</v>
      </c>
      <c r="S32" s="157" t="e">
        <f t="shared" si="19"/>
        <v>#REF!</v>
      </c>
      <c r="T32" s="358" t="e">
        <f>HLOOKUP(S32,#REF!,4,0)</f>
        <v>#REF!</v>
      </c>
      <c r="V32" s="157" t="e">
        <f t="shared" si="20"/>
        <v>#REF!</v>
      </c>
      <c r="W32" s="358" t="e">
        <f>IF(V32="","",HLOOKUP(V32,#REF!,4,0))</f>
        <v>#REF!</v>
      </c>
      <c r="Y32" s="157" t="e">
        <f t="shared" si="21"/>
        <v>#REF!</v>
      </c>
      <c r="Z32" s="358" t="e">
        <f>HLOOKUP(Y32,#REF!,4,0)</f>
        <v>#REF!</v>
      </c>
      <c r="AB32" s="157" t="e">
        <f t="shared" si="22"/>
        <v>#REF!</v>
      </c>
      <c r="AC32" s="358" t="e">
        <f>HLOOKUP(AB32,#REF!,4,0)</f>
        <v>#REF!</v>
      </c>
      <c r="AE32" s="157" t="e">
        <f>IF(AE31="","",(IF(AE31=EOMONTH(AE31,0),"",AE31+1)))</f>
        <v>#REF!</v>
      </c>
      <c r="AF32" s="358" t="e">
        <f>IF(AE32="","",HLOOKUP(AE32,#REF!,4,0))</f>
        <v>#REF!</v>
      </c>
      <c r="AH32" s="157" t="e">
        <f t="shared" si="23"/>
        <v>#REF!</v>
      </c>
      <c r="AI32" s="358"/>
    </row>
    <row r="33" spans="1:35" x14ac:dyDescent="0.15">
      <c r="A33" s="157"/>
      <c r="D33" s="157"/>
      <c r="E33" s="157"/>
      <c r="G33" s="157"/>
      <c r="H33" s="157"/>
      <c r="J33" s="157"/>
      <c r="K33" s="157"/>
      <c r="M33" s="157"/>
      <c r="N33" s="157"/>
      <c r="P33" s="157"/>
      <c r="Q33" s="157"/>
      <c r="S33" s="157"/>
      <c r="T33" s="157"/>
      <c r="V33" s="157"/>
      <c r="W33" s="157"/>
      <c r="Y33" s="157"/>
      <c r="Z33" s="157"/>
      <c r="AB33" s="157"/>
      <c r="AC33" s="157"/>
      <c r="AE33" s="157"/>
      <c r="AF33" s="157"/>
      <c r="AH33" s="157"/>
    </row>
    <row r="34" spans="1:35" x14ac:dyDescent="0.15">
      <c r="A34" s="158" t="s">
        <v>67</v>
      </c>
      <c r="B34" s="4" t="e">
        <f>SUM(B2:B32)</f>
        <v>#REF!</v>
      </c>
      <c r="D34" s="158" t="s">
        <v>67</v>
      </c>
      <c r="E34" s="4" t="e">
        <f>SUM(E2:E32)</f>
        <v>#REF!</v>
      </c>
      <c r="G34" s="158" t="s">
        <v>67</v>
      </c>
      <c r="H34" s="4" t="e">
        <f>SUM(H2:H32)</f>
        <v>#REF!</v>
      </c>
      <c r="J34" s="158" t="s">
        <v>67</v>
      </c>
      <c r="K34" s="4" t="e">
        <f>SUM(K2:K32)</f>
        <v>#REF!</v>
      </c>
      <c r="M34" s="158" t="s">
        <v>67</v>
      </c>
      <c r="N34" s="4" t="e">
        <f>SUM(N2:N32)</f>
        <v>#REF!</v>
      </c>
      <c r="P34" s="158" t="s">
        <v>67</v>
      </c>
      <c r="Q34" s="4" t="e">
        <f>SUM(Q2:Q32)</f>
        <v>#REF!</v>
      </c>
      <c r="S34" s="158" t="s">
        <v>67</v>
      </c>
      <c r="T34" s="4" t="e">
        <f>SUM(T2:T32)</f>
        <v>#REF!</v>
      </c>
      <c r="V34" s="158" t="s">
        <v>67</v>
      </c>
      <c r="W34" s="4" t="e">
        <f>SUM(W2:W32)</f>
        <v>#REF!</v>
      </c>
      <c r="Y34" s="158" t="s">
        <v>67</v>
      </c>
      <c r="Z34" s="4" t="e">
        <f>SUM(Z2:Z32)</f>
        <v>#REF!</v>
      </c>
      <c r="AB34" s="158" t="s">
        <v>67</v>
      </c>
      <c r="AC34" s="4" t="e">
        <f>SUM(AC2:AC32)</f>
        <v>#REF!</v>
      </c>
      <c r="AE34" s="158" t="s">
        <v>67</v>
      </c>
      <c r="AF34" s="4" t="e">
        <f>SUM(AF2:AF32)</f>
        <v>#REF!</v>
      </c>
      <c r="AH34" s="158" t="s">
        <v>67</v>
      </c>
      <c r="AI34" s="4" t="e">
        <f>SUM(AI2:AI32)</f>
        <v>#REF!</v>
      </c>
    </row>
  </sheetData>
  <sheetProtection password="CDCB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23-05-2021 au 05-06-2021</vt:lpstr>
      <vt:lpstr>Horaire 7-7</vt:lpstr>
      <vt:lpstr>Calcul Maladie</vt:lpstr>
      <vt:lpstr>23-05-2021 au 05-06-2021!Zone_d_impression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Launière</dc:creator>
  <cp:lastModifiedBy>Lawrence Launiere</cp:lastModifiedBy>
  <cp:lastPrinted>2021-04-06T14:22:43Z</cp:lastPrinted>
  <dcterms:created xsi:type="dcterms:W3CDTF">1998-04-23T18:11:11Z</dcterms:created>
  <dcterms:modified xsi:type="dcterms:W3CDTF">2021-07-06T03:08:33Z</dcterms:modified>
</cp:coreProperties>
</file>