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roremendola/Desktop/9.2- Tableau de bord/1-Dossier tableaux de bord/"/>
    </mc:Choice>
  </mc:AlternateContent>
  <xr:revisionPtr revIDLastSave="0" documentId="13_ncr:1_{BFC1100F-3A25-A949-BB43-FE852ACE2238}" xr6:coauthVersionLast="47" xr6:coauthVersionMax="47" xr10:uidLastSave="{00000000-0000-0000-0000-000000000000}"/>
  <bookViews>
    <workbookView xWindow="6940" yWindow="500" windowWidth="21740" windowHeight="16240" activeTab="8" xr2:uid="{6F9EE3B8-C920-48A6-889A-029C6E708969}"/>
  </bookViews>
  <sheets>
    <sheet name="Présentation entreprise" sheetId="17" r:id="rId1"/>
    <sheet name="I.Element financier" sheetId="18" r:id="rId2"/>
    <sheet name="II.Effectifs" sheetId="20" r:id="rId3"/>
    <sheet name="MS chargée" sheetId="9" r:id="rId4"/>
    <sheet name="EFFECTIFS" sheetId="1" r:id="rId5"/>
    <sheet name="Registre du personnel" sheetId="15" state="hidden" r:id="rId6"/>
    <sheet name="2019" sheetId="14" r:id="rId7"/>
    <sheet name="2020" sheetId="16" r:id="rId8"/>
    <sheet name="Pyramide des ages" sheetId="13" r:id="rId9"/>
    <sheet name="Liste sal au 30 04 2021" sheetId="7" r:id="rId10"/>
    <sheet name="ETP (151,67) CSP" sheetId="4" r:id="rId11"/>
    <sheet name="Entrées sorties TO" sheetId="5" r:id="rId12"/>
    <sheet name="mr_MS chargée" sheetId="10" state="veryHidden" r:id="rId13"/>
    <sheet name="taux absentéisme court" sheetId="6" r:id="rId14"/>
    <sheet name="Recrutement" sheetId="11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8" l="1"/>
  <c r="D24" i="13"/>
  <c r="D25" i="13"/>
  <c r="D26" i="13"/>
  <c r="D27" i="13"/>
  <c r="D28" i="13"/>
  <c r="D29" i="13"/>
  <c r="D30" i="13"/>
  <c r="D31" i="13"/>
  <c r="D32" i="13"/>
  <c r="D23" i="13"/>
  <c r="D9" i="13"/>
  <c r="D10" i="13"/>
  <c r="D11" i="13"/>
  <c r="D12" i="13"/>
  <c r="D13" i="13"/>
  <c r="D14" i="13"/>
  <c r="D15" i="13"/>
  <c r="D16" i="13"/>
  <c r="D17" i="13"/>
  <c r="D8" i="13"/>
  <c r="I122" i="20"/>
  <c r="L122" i="20"/>
  <c r="K122" i="20"/>
  <c r="J122" i="20"/>
  <c r="H122" i="20"/>
  <c r="G122" i="20"/>
  <c r="F122" i="20"/>
  <c r="E122" i="20"/>
  <c r="C122" i="20"/>
  <c r="B122" i="20"/>
  <c r="E117" i="20"/>
  <c r="B117" i="20"/>
  <c r="B52" i="16"/>
  <c r="B51" i="16"/>
  <c r="B50" i="16"/>
  <c r="B49" i="16"/>
  <c r="B48" i="16"/>
  <c r="B47" i="16"/>
  <c r="B46" i="16"/>
  <c r="B45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3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" i="14"/>
  <c r="L117" i="20"/>
  <c r="K117" i="20"/>
  <c r="J117" i="20"/>
  <c r="I117" i="20"/>
  <c r="H117" i="20"/>
  <c r="G117" i="20"/>
  <c r="F117" i="20"/>
  <c r="C117" i="20"/>
  <c r="C87" i="20"/>
  <c r="B87" i="20"/>
  <c r="H83" i="20"/>
  <c r="C81" i="20"/>
  <c r="B81" i="20"/>
  <c r="H81" i="20"/>
  <c r="G81" i="20"/>
  <c r="C52" i="20"/>
  <c r="C53" i="20" s="1"/>
  <c r="B52" i="20"/>
  <c r="B53" i="20" s="1"/>
  <c r="G82" i="20" l="1"/>
  <c r="G83" i="20" s="1"/>
  <c r="B82" i="20"/>
  <c r="B83" i="20" s="1"/>
  <c r="B54" i="20"/>
  <c r="D19" i="20"/>
  <c r="C19" i="20"/>
  <c r="B19" i="20"/>
  <c r="B42" i="18"/>
  <c r="C41" i="18"/>
  <c r="B41" i="18"/>
  <c r="B43" i="18"/>
  <c r="B15" i="18"/>
  <c r="C83" i="20" l="1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4" i="15"/>
  <c r="D5" i="4" l="1"/>
  <c r="C5" i="4"/>
  <c r="B5" i="4"/>
  <c r="G6" i="10" l="1"/>
  <c r="G1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Cyril ALMODOVAR</author>
  </authors>
  <commentList>
    <comment ref="A1" authorId="0" shapeId="0" xr:uid="{A956C093-A613-4209-AF85-55A9271240FE}">
      <text>
        <r>
          <rPr>
            <b/>
            <sz val="9"/>
            <color rgb="FF000000"/>
            <rFont val="Tahoma"/>
            <family val="2"/>
          </rPr>
          <t xml:space="preserve">MyReport5.9.0.0
</t>
        </r>
        <r>
          <rPr>
            <b/>
            <sz val="9"/>
            <color rgb="FF000000"/>
            <rFont val="Tahoma"/>
            <family val="2"/>
          </rPr>
          <t xml:space="preserve">Version:9.0.1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EtatType:etListing
</t>
        </r>
        <r>
          <rPr>
            <b/>
            <sz val="9"/>
            <color rgb="FF000000"/>
            <rFont val="Tahoma"/>
            <family val="2"/>
          </rPr>
          <t xml:space="preserve">Largeur:3
</t>
        </r>
        <r>
          <rPr>
            <b/>
            <sz val="9"/>
            <color rgb="FF000000"/>
            <rFont val="Tahoma"/>
            <family val="2"/>
          </rPr>
          <t xml:space="preserve">Hauteur:43
</t>
        </r>
        <r>
          <rPr>
            <b/>
            <sz val="9"/>
            <color rgb="FF000000"/>
            <rFont val="Tahoma"/>
            <family val="2"/>
          </rPr>
          <t xml:space="preserve">LargeurLigne:0
</t>
        </r>
        <r>
          <rPr>
            <b/>
            <sz val="9"/>
            <color rgb="FF000000"/>
            <rFont val="Tahoma"/>
            <family val="2"/>
          </rPr>
          <t xml:space="preserve">HauteurColonne:0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TitreList:Id=Aucune
</t>
        </r>
        <r>
          <rPr>
            <b/>
            <sz val="9"/>
            <color rgb="FF000000"/>
            <rFont val="Tahoma"/>
            <family val="2"/>
          </rPr>
          <t xml:space="preserve">IsAFormater:-1
</t>
        </r>
        <r>
          <rPr>
            <b/>
            <sz val="9"/>
            <color rgb="FF000000"/>
            <rFont val="Tahoma"/>
            <family val="2"/>
          </rPr>
          <t xml:space="preserve">IsAffecterMasque:-1
</t>
        </r>
        <r>
          <rPr>
            <b/>
            <sz val="9"/>
            <color rgb="FF000000"/>
            <rFont val="Tahoma"/>
            <family val="2"/>
          </rPr>
          <t xml:space="preserve">NombreRupture:0
</t>
        </r>
        <r>
          <rPr>
            <b/>
            <sz val="9"/>
            <color rgb="FF000000"/>
            <rFont val="Tahoma"/>
            <family val="2"/>
          </rPr>
          <t xml:space="preserve">CountFiltreRupture:0
</t>
        </r>
        <r>
          <rPr>
            <b/>
            <sz val="9"/>
            <color rgb="FF000000"/>
            <rFont val="Tahoma"/>
            <family val="2"/>
          </rPr>
          <t xml:space="preserve">HasRupture:0
</t>
        </r>
        <r>
          <rPr>
            <b/>
            <sz val="9"/>
            <color rgb="FF000000"/>
            <rFont val="Tahoma"/>
            <family val="2"/>
          </rPr>
          <t xml:space="preserve">HasListe:0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Projet:MySystemO2
</t>
        </r>
        <r>
          <rPr>
            <b/>
            <sz val="9"/>
            <color rgb="FF000000"/>
            <rFont val="Tahoma"/>
            <family val="2"/>
          </rPr>
          <t xml:space="preserve">~Dossier:X3 People~
</t>
        </r>
        <r>
          <rPr>
            <b/>
            <sz val="9"/>
            <color rgb="FF000000"/>
            <rFont val="Tahoma"/>
            <family val="2"/>
          </rPr>
          <t xml:space="preserve">~Modele:DW/X3 People/Bulletin~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IsHorodate:-1
</t>
        </r>
        <r>
          <rPr>
            <b/>
            <sz val="9"/>
            <color rgb="FF000000"/>
            <rFont val="Tahoma"/>
            <family val="2"/>
          </rPr>
          <t xml:space="preserve">IsHorodateMax:-1
</t>
        </r>
        <r>
          <rPr>
            <b/>
            <sz val="9"/>
            <color rgb="FF000000"/>
            <rFont val="Tahoma"/>
            <family val="2"/>
          </rPr>
          <t xml:space="preserve">IsAutoFit:-1
</t>
        </r>
        <r>
          <rPr>
            <b/>
            <sz val="9"/>
            <color rgb="FF000000"/>
            <rFont val="Tahoma"/>
            <family val="2"/>
          </rPr>
          <t xml:space="preserve">IsListeAvecMacro:0
</t>
        </r>
        <r>
          <rPr>
            <b/>
            <sz val="9"/>
            <color rgb="FF000000"/>
            <rFont val="Tahoma"/>
            <family val="2"/>
          </rPr>
          <t xml:space="preserve">NombreLignePourCombobox:1
</t>
        </r>
        <r>
          <rPr>
            <b/>
            <sz val="9"/>
            <color rgb="FF000000"/>
            <rFont val="Tahoma"/>
            <family val="2"/>
          </rPr>
          <t xml:space="preserve">IsMajValeurAuto:-1
</t>
        </r>
        <r>
          <rPr>
            <b/>
            <sz val="9"/>
            <color rgb="FF000000"/>
            <rFont val="Tahoma"/>
            <family val="2"/>
          </rPr>
          <t xml:space="preserve">NbreLigneMaxFormatZebre:100
</t>
        </r>
        <r>
          <rPr>
            <b/>
            <sz val="9"/>
            <color rgb="FF000000"/>
            <rFont val="Tahoma"/>
            <family val="2"/>
          </rPr>
          <t xml:space="preserve">IsAjoutSupprLigne:0
</t>
        </r>
        <r>
          <rPr>
            <b/>
            <sz val="9"/>
            <color rgb="FF000000"/>
            <rFont val="Tahoma"/>
            <family val="2"/>
          </rPr>
          <t xml:space="preserve">IsAjoutSupprColonne:0
</t>
        </r>
        <r>
          <rPr>
            <b/>
            <sz val="9"/>
            <color rgb="FF000000"/>
            <rFont val="Tahoma"/>
            <family val="2"/>
          </rPr>
          <t xml:space="preserve">DispositionFiltreRupture:dfrLibelleSurValeur
</t>
        </r>
        <r>
          <rPr>
            <b/>
            <sz val="9"/>
            <color rgb="FF000000"/>
            <rFont val="Tahoma"/>
            <family val="2"/>
          </rPr>
          <t xml:space="preserve">IsMaitre:0
</t>
        </r>
        <r>
          <rPr>
            <b/>
            <sz val="9"/>
            <color rgb="FF000000"/>
            <rFont val="Tahoma"/>
            <family val="2"/>
          </rPr>
          <t xml:space="preserve">IsDetail:0
</t>
        </r>
        <r>
          <rPr>
            <b/>
            <sz val="9"/>
            <color rgb="FF000000"/>
            <rFont val="Tahoma"/>
            <family val="2"/>
          </rPr>
          <t xml:space="preserve">IsMultiReport:0
</t>
        </r>
        <r>
          <rPr>
            <b/>
            <sz val="9"/>
            <color rgb="FF000000"/>
            <rFont val="Tahoma"/>
            <family val="2"/>
          </rPr>
          <t xml:space="preserve">IsSousReport:0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IsExecuterAvecGraphe:0
</t>
        </r>
        <r>
          <rPr>
            <b/>
            <sz val="9"/>
            <color rgb="FF000000"/>
            <rFont val="Tahoma"/>
            <family val="2"/>
          </rPr>
          <t xml:space="preserve">DistanceHauteurRupture:2
</t>
        </r>
        <r>
          <rPr>
            <b/>
            <sz val="9"/>
            <color rgb="FF000000"/>
            <rFont val="Tahoma"/>
            <family val="2"/>
          </rPr>
          <t xml:space="preserve">DistanceLargeurRupture:1
</t>
        </r>
        <r>
          <rPr>
            <b/>
            <sz val="9"/>
            <color rgb="FF000000"/>
            <rFont val="Tahoma"/>
            <family val="2"/>
          </rPr>
          <t xml:space="preserve">IsAfficheLibelleListing:-1
</t>
        </r>
        <r>
          <rPr>
            <b/>
            <sz val="9"/>
            <color rgb="FF000000"/>
            <rFont val="Tahoma"/>
            <family val="2"/>
          </rPr>
          <t xml:space="preserve">IsDistinct:-1
</t>
        </r>
        <r>
          <rPr>
            <b/>
            <sz val="9"/>
            <color rgb="FF000000"/>
            <rFont val="Tahoma"/>
            <family val="2"/>
          </rPr>
          <t xml:space="preserve">IsFiltreAuto:0
</t>
        </r>
        <r>
          <rPr>
            <b/>
            <sz val="9"/>
            <color rgb="FF000000"/>
            <rFont val="Tahoma"/>
            <family val="2"/>
          </rPr>
          <t xml:space="preserve">IsFormatZebre:0
</t>
        </r>
        <r>
          <rPr>
            <b/>
            <sz val="9"/>
            <color rgb="FF000000"/>
            <rFont val="Tahoma"/>
            <family val="2"/>
          </rPr>
          <t xml:space="preserve">IsZoneACreer:0
</t>
        </r>
        <r>
          <rPr>
            <b/>
            <sz val="9"/>
            <color rgb="FF000000"/>
            <rFont val="Tahoma"/>
            <family val="2"/>
          </rPr>
          <t xml:space="preserve">IsCreerZoneListing:0
</t>
        </r>
        <r>
          <rPr>
            <b/>
            <sz val="9"/>
            <color rgb="FF000000"/>
            <rFont val="Tahoma"/>
            <family val="2"/>
          </rPr>
          <t xml:space="preserve">IsLienACreer:0
</t>
        </r>
        <r>
          <rPr>
            <b/>
            <sz val="9"/>
            <color rgb="FF000000"/>
            <rFont val="Tahoma"/>
            <family val="2"/>
          </rPr>
          <t xml:space="preserve">IsAllAAfficher:0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~ChampListingList:*"Nom=Date de naissance","Libelle=Date de naissance",NomSQL=DAT_NAISSANCE,Fonction=fListing,Tri=tAucun,Agregation=aAucune,Masque=m/d/yyyy,HasZoneListing=0,IsLibelleDynamique=-1*
</t>
        </r>
        <r>
          <rPr>
            <b/>
            <sz val="9"/>
            <color rgb="FF000000"/>
            <rFont val="Tahoma"/>
            <family val="2"/>
          </rPr>
          <t xml:space="preserve">*"Nom=Date ancienneté","Libelle=Date ancienneté",NomSQL=DATANC_0,Fonction=fListing,Tri=tAucun,Agregation=aAucune,Masque=m/d/yyyy,HasZoneListing=0,IsLibelleDynamique=-1*
</t>
        </r>
        <r>
          <rPr>
            <b/>
            <sz val="9"/>
            <color rgb="FF000000"/>
            <rFont val="Tahoma"/>
            <family val="2"/>
          </rPr>
          <t xml:space="preserve">*"Nom=Categorie emploi","Libelle=Categorie emploi",NomSQL=CATJOB_0,Fonction=fListing,Tri=tAucun,Agregation=aAucune,Masque=@,HasZoneListing=0,IsLibelleDynamique=-1*~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~FiltreList:TmrFiltreReportGroupe,IsNot=0,Nom=Racine,OperateurLogique=opEt
</t>
        </r>
        <r>
          <rPr>
            <b/>
            <sz val="9"/>
            <color rgb="FF000000"/>
            <rFont val="Tahoma"/>
            <family val="2"/>
          </rPr>
          <t xml:space="preserve">*TmrFiltreReport,GroupeParent=Racine,IsNot=0,IsActif=-1,mrChamp=DAT_0,Agregation=aAucune,Operateur=opEgal,IsAvecEmpty=0,IsTenirComptePrecedent=-1,Valeur1=30/04/2021,Valeur1Bis=44316,ChoixType=cValeur,"Libelle=Date bulletin Egal à",IsAfficherFiltre=0*
</t>
        </r>
        <r>
          <rPr>
            <b/>
            <sz val="9"/>
            <color rgb="FF000000"/>
            <rFont val="Tahoma"/>
            <family val="2"/>
          </rPr>
          <t xml:space="preserve">*TmrFiltreReport,GroupeParent=Racine,IsNot=0,IsActif=-1,mrChamp=CTRGRD_0,Agregation=aAucune,Operateur=opDifferentDe,IsAvecEmpty=0,IsTenirComptePrecedent=-1,Valeur1=VAR,ChoixType=cValeur,"Libelle=Code Motif Contrat Différent de",IsAfficherFiltre=0*
</t>
        </r>
        <r>
          <rPr>
            <b/>
            <sz val="9"/>
            <color rgb="FF000000"/>
            <rFont val="Tahoma"/>
            <family val="2"/>
          </rPr>
          <t xml:space="preserve">*TmrFiltreReport,GroupeParent=Racine,IsNot=0,IsActif=-1,mrChamp=ETRFCY_0,Agregation=aAucune,Operateur=opEgal,IsAvecEmpty=0,IsTenirComptePrecedent=-1,"Valeur1=""O2 NANCY SUD""",ChoixType=cValeur,"Libelle=Libellé site Egal à",IsAfficherFiltre=0*~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FiltreHaving:TmrFiltreReportGroupe,IsNot=0,Nom=Racine,OperateurLogique=opEt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FormatType:fMyReport
</t>
        </r>
        <r>
          <rPr>
            <b/>
            <sz val="9"/>
            <color rgb="FF000000"/>
            <rFont val="Tahoma"/>
            <family val="2"/>
          </rPr>
          <t xml:space="preserve">rnpLibelleListing:Horz=ahCentre,Vert=avCentre,Orientation=oHorizontale,Degre=0,RenvoiL=0,PNom=Arial,PTaille=8,PCouleur=16777215,Fond=8388608,Masque=General,IsBordureActive=-1,BordH=epbMoyenne,BordB=epbMoyenne,BordG=epbMoyenne,BordD=epbMoyenne,BordIV=epbFine,BordIH=epbFine
</t>
        </r>
        <r>
          <rPr>
            <b/>
            <sz val="9"/>
            <color rgb="FF000000"/>
            <rFont val="Tahoma"/>
            <family val="2"/>
          </rPr>
          <t xml:space="preserve">rnpLigne1Listing:Horz=ahStandard,Vert=avCentre,Orientation=oHorizontale,Degre=0,RenvoiL=0,PNom=Arial,PTaille=8,PCouleur=0,Fond=16777215,Masque=General,IsBordureActive=-1,BordH=epbMoyenne,BordB=epbMoyenne,BordG=epbMoyenne,BordD=epbMoyenne,BordIV=epbFine,BordIH=epbFine
</t>
        </r>
        <r>
          <rPr>
            <b/>
            <sz val="9"/>
            <color rgb="FF000000"/>
            <rFont val="Tahoma"/>
            <family val="2"/>
          </rPr>
          <t xml:space="preserve">rnpLigne2Listing:Horz=ahStandard,Vert=avCentre,Orientation=oHorizontale,Degre=0,RenvoiL=0,PNom=Arial,PTaille=8,PCouleur=0,Fond=13434879,Masque=General,IsBordureActive=0
</t>
        </r>
        <r>
          <rPr>
            <b/>
            <sz val="9"/>
            <color rgb="FF000000"/>
            <rFont val="Tahoma"/>
            <family val="2"/>
          </rPr>
          <t xml:space="preserve">rnpLibelleFiltreRupture:Horz=ahGauche,Vert=avCentre,Orientation=oHorizontale,Degre=0,RenvoiL=0,PNom=Arial,PTaille=8,PCouleur=0,Fond=-16777211,Masque=@,IsBordureActive=0
</t>
        </r>
        <r>
          <rPr>
            <b/>
            <sz val="9"/>
            <color rgb="FF000000"/>
            <rFont val="Tahoma"/>
            <family val="2"/>
          </rPr>
          <t xml:space="preserve">rnpValeurFiltreRupture:Horz=ahGauche,Vert=avCentre,Orientation=oHorizontale,Degre=0,RenvoiL=0,PNom=Arial,PTaille=8,PCouleur=0,Fond=-16777211,Masque=@,IsBordureActive=0
</t>
        </r>
      </text>
    </comment>
  </commentList>
</comments>
</file>

<file path=xl/sharedStrings.xml><?xml version="1.0" encoding="utf-8"?>
<sst xmlns="http://schemas.openxmlformats.org/spreadsheetml/2006/main" count="981" uniqueCount="128">
  <si>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</si>
  <si>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</si>
  <si>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</si>
  <si>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</si>
  <si>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</si>
  <si>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</si>
  <si>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</si>
  <si>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</si>
  <si>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</si>
  <si>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</si>
  <si>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</si>
  <si>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</si>
  <si>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Effectifs</t>
  </si>
  <si>
    <t>Stagiaires</t>
  </si>
  <si>
    <t>Apprentis</t>
  </si>
  <si>
    <t>Dont CDD</t>
  </si>
  <si>
    <t>Dont CDI</t>
  </si>
  <si>
    <t>Qualifications</t>
  </si>
  <si>
    <t>Encadrant</t>
  </si>
  <si>
    <t>Intervenant</t>
  </si>
  <si>
    <t>Ouvriers</t>
  </si>
  <si>
    <t>Etam</t>
  </si>
  <si>
    <t>Cadres</t>
  </si>
  <si>
    <t>2021 (Janvier à Avril)</t>
  </si>
  <si>
    <t>Entrées</t>
  </si>
  <si>
    <t>Sorties</t>
  </si>
  <si>
    <t>Delta salariés</t>
  </si>
  <si>
    <t>taux turnover intervenants</t>
  </si>
  <si>
    <t>Intervenants</t>
  </si>
  <si>
    <t>Date de naissance</t>
  </si>
  <si>
    <t>Categorie emploi</t>
  </si>
  <si>
    <t>EMP</t>
  </si>
  <si>
    <t>CAE</t>
  </si>
  <si>
    <t>AGM</t>
  </si>
  <si>
    <t>Date ancienneté</t>
  </si>
  <si>
    <t>Somme</t>
  </si>
  <si>
    <t>Libellé site</t>
  </si>
  <si>
    <t>Montant</t>
  </si>
  <si>
    <t>O2 NANCY SUD</t>
  </si>
  <si>
    <t>Total</t>
  </si>
  <si>
    <t>Taux absentéisme court Intervenant</t>
  </si>
  <si>
    <t>Sortie</t>
  </si>
  <si>
    <t>Motif</t>
  </si>
  <si>
    <t>F</t>
  </si>
  <si>
    <t>Démission</t>
  </si>
  <si>
    <t>Age</t>
  </si>
  <si>
    <t>Nombre de salariés en poste</t>
  </si>
  <si>
    <t>Nombre de candidatures reçues</t>
  </si>
  <si>
    <t>Nombre d'entretiens réalisés</t>
  </si>
  <si>
    <t>Nombre de candidatures retenues</t>
  </si>
  <si>
    <t>Motifs "se situe trop loin"</t>
  </si>
  <si>
    <t>Motif "ne répond pas"</t>
  </si>
  <si>
    <t>Le candidat a déjà postulé sur cette offre</t>
  </si>
  <si>
    <t>N'est pas venu à l'entretien</t>
  </si>
  <si>
    <t>Heures travaillées</t>
  </si>
  <si>
    <t>2897 h</t>
  </si>
  <si>
    <t>6777 h</t>
  </si>
  <si>
    <t>Heures maladie</t>
  </si>
  <si>
    <t>1158 h</t>
  </si>
  <si>
    <t>2367 h</t>
  </si>
  <si>
    <t>Heures accident de travail</t>
  </si>
  <si>
    <t>24 h</t>
  </si>
  <si>
    <t>15 h</t>
  </si>
  <si>
    <t>Heures absences injustifiées</t>
  </si>
  <si>
    <t>30 h</t>
  </si>
  <si>
    <t>28 h</t>
  </si>
  <si>
    <t>TOTAL</t>
  </si>
  <si>
    <t>&lt;21 ans</t>
  </si>
  <si>
    <t>21 à 25 ans</t>
  </si>
  <si>
    <t>26 à 30 ans</t>
  </si>
  <si>
    <t>31 à 35 ans</t>
  </si>
  <si>
    <t>36 à 40 ans</t>
  </si>
  <si>
    <t>41 à 45 ans</t>
  </si>
  <si>
    <t>46 à 50 ans</t>
  </si>
  <si>
    <t>51 à 55 ans</t>
  </si>
  <si>
    <t>56 à 60 ans</t>
  </si>
  <si>
    <t>&gt;60 ans</t>
  </si>
  <si>
    <t>Encadrants</t>
  </si>
  <si>
    <t>Femmes</t>
  </si>
  <si>
    <t>nationalité</t>
  </si>
  <si>
    <t>Sexe</t>
  </si>
  <si>
    <t>Emploi</t>
  </si>
  <si>
    <t>Entrée</t>
  </si>
  <si>
    <t>Francaise</t>
  </si>
  <si>
    <t>GE</t>
  </si>
  <si>
    <t>Resp agence</t>
  </si>
  <si>
    <t>Resp secteur</t>
  </si>
  <si>
    <t>AM</t>
  </si>
  <si>
    <t>AM/GE</t>
  </si>
  <si>
    <t>Licenciement faute grave</t>
  </si>
  <si>
    <t>transfert d'agence</t>
  </si>
  <si>
    <t>Transfert d'agence</t>
  </si>
  <si>
    <t>Inaptitude non prof</t>
  </si>
  <si>
    <t>Italienne</t>
  </si>
  <si>
    <t>Belge</t>
  </si>
  <si>
    <t>rupture coventionnelle</t>
  </si>
  <si>
    <t>Algérienne</t>
  </si>
  <si>
    <t>Marocaine</t>
  </si>
  <si>
    <t>M</t>
  </si>
  <si>
    <t>Fin de période d'essai-salarié</t>
  </si>
  <si>
    <t>Assist d'agence</t>
  </si>
  <si>
    <t>Stagiaire</t>
  </si>
  <si>
    <t>fin de convention de stage</t>
  </si>
  <si>
    <t>Gabonaise</t>
  </si>
  <si>
    <t>Sénégalaise</t>
  </si>
  <si>
    <t>31/06/2020</t>
  </si>
  <si>
    <t>SOUTIEN SCO</t>
  </si>
  <si>
    <t>Chiffre d'affaires</t>
  </si>
  <si>
    <t>Evolution CA</t>
  </si>
  <si>
    <t>Résultat NET</t>
  </si>
  <si>
    <t>Masse salariale</t>
  </si>
  <si>
    <t>Evolution Resultat Net</t>
  </si>
  <si>
    <t>Taux de masse salariale</t>
  </si>
  <si>
    <t>Evolution masse salariale</t>
  </si>
  <si>
    <t>Evolution du taux de la masse salariale</t>
  </si>
  <si>
    <t>Agent de maîtrise</t>
  </si>
  <si>
    <t>Effectif moyen annuel</t>
  </si>
  <si>
    <t>Evolution de l'effectif moyen</t>
  </si>
  <si>
    <t>Hommes</t>
  </si>
  <si>
    <t>TOTAL encadrants et intervenants</t>
  </si>
  <si>
    <t>Representation</t>
  </si>
  <si>
    <t>Evolution 2019/2020</t>
  </si>
  <si>
    <t>Pyramide des âges</t>
  </si>
  <si>
    <t>0 à 20 ans</t>
  </si>
  <si>
    <t xml:space="preserve">31 à 35 ans </t>
  </si>
  <si>
    <t>&gt;61 ans</t>
  </si>
  <si>
    <t>Femmes(2)</t>
  </si>
  <si>
    <t xml:space="preserve">Femmes (2)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</si>
</sst>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_-;\-* #,##0.00_-;_-* &quot;-&quot;??_-;_-@_-"/>
    <numFmt numFmtId="165" formatCode="_-* #,##0.00\ [$€-40C]_-;\-* #,##0.00\ [$€-40C]_-;_-* &quot;-&quot;??\ [$€-40C]_-;_-@_-"/>
    <numFmt numFmtId="166" formatCode="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000000"/>
      <name val="Tahoma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70AD47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CCFC"/>
        <bgColor indexed="64"/>
      </patternFill>
    </fill>
    <fill>
      <patternFill patternType="solid">
        <fgColor rgb="FF9BC3E6"/>
        <bgColor indexed="64"/>
      </patternFill>
    </fill>
    <fill>
      <patternFill patternType="solid">
        <fgColor theme="7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rgb="FF080000"/>
      </left>
      <right style="medium">
        <color rgb="FF080000"/>
      </right>
      <top style="thin">
        <color rgb="FF080000"/>
      </top>
      <bottom style="thin">
        <color rgb="FF08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80000"/>
      </left>
      <right style="thin">
        <color rgb="FF080000"/>
      </right>
      <top style="medium">
        <color rgb="FF080000"/>
      </top>
      <bottom/>
      <diagonal/>
    </border>
    <border>
      <left style="thin">
        <color rgb="FF080000"/>
      </left>
      <right style="thin">
        <color rgb="FF080000"/>
      </right>
      <top style="medium">
        <color rgb="FF080000"/>
      </top>
      <bottom/>
      <diagonal/>
    </border>
    <border>
      <left style="thin">
        <color rgb="FF080000"/>
      </left>
      <right style="medium">
        <color rgb="FF080000"/>
      </right>
      <top style="medium">
        <color rgb="FF080000"/>
      </top>
      <bottom/>
      <diagonal/>
    </border>
    <border>
      <left style="thin">
        <color rgb="FF080000"/>
      </left>
      <right style="thin">
        <color rgb="FF080000"/>
      </right>
      <top style="medium">
        <color rgb="FF080000"/>
      </top>
      <bottom style="thin">
        <color rgb="FF080000"/>
      </bottom>
      <diagonal/>
    </border>
    <border>
      <left style="thin">
        <color rgb="FF080000"/>
      </left>
      <right style="medium">
        <color rgb="FF080000"/>
      </right>
      <top style="medium">
        <color rgb="FF080000"/>
      </top>
      <bottom style="thin">
        <color rgb="FF080000"/>
      </bottom>
      <diagonal/>
    </border>
    <border>
      <left style="thin">
        <color rgb="FF080000"/>
      </left>
      <right style="thin">
        <color rgb="FF080000"/>
      </right>
      <top style="thin">
        <color rgb="FF080000"/>
      </top>
      <bottom style="thin">
        <color rgb="FF080000"/>
      </bottom>
      <diagonal/>
    </border>
    <border>
      <left style="thin">
        <color rgb="FF080000"/>
      </left>
      <right style="medium">
        <color rgb="FF080000"/>
      </right>
      <top style="thin">
        <color rgb="FF080000"/>
      </top>
      <bottom style="thin">
        <color rgb="FF080000"/>
      </bottom>
      <diagonal/>
    </border>
    <border>
      <left style="thin">
        <color rgb="FF080000"/>
      </left>
      <right style="thin">
        <color rgb="FF080000"/>
      </right>
      <top style="thin">
        <color rgb="FF080000"/>
      </top>
      <bottom style="medium">
        <color rgb="FF080000"/>
      </bottom>
      <diagonal/>
    </border>
    <border>
      <left style="thin">
        <color rgb="FF080000"/>
      </left>
      <right style="medium">
        <color rgb="FF080000"/>
      </right>
      <top style="thin">
        <color rgb="FF080000"/>
      </top>
      <bottom style="medium">
        <color rgb="FF080000"/>
      </bottom>
      <diagonal/>
    </border>
    <border>
      <left style="medium">
        <color rgb="FF080000"/>
      </left>
      <right style="thin">
        <color rgb="FF080000"/>
      </right>
      <top style="medium">
        <color rgb="FF080000"/>
      </top>
      <bottom style="medium">
        <color rgb="FF080000"/>
      </bottom>
      <diagonal/>
    </border>
    <border>
      <left style="thin">
        <color rgb="FF080000"/>
      </left>
      <right/>
      <top style="medium">
        <color rgb="FF080000"/>
      </top>
      <bottom style="medium">
        <color rgb="FF080000"/>
      </bottom>
      <diagonal/>
    </border>
    <border>
      <left style="thin">
        <color rgb="FF080000"/>
      </left>
      <right/>
      <top style="medium">
        <color rgb="FF080000"/>
      </top>
      <bottom style="thin">
        <color rgb="FF080000"/>
      </bottom>
      <diagonal/>
    </border>
    <border>
      <left style="thin">
        <color rgb="FF080000"/>
      </left>
      <right/>
      <top style="thin">
        <color rgb="FF080000"/>
      </top>
      <bottom style="thin">
        <color rgb="FF08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80000"/>
      </left>
      <right style="medium">
        <color rgb="FF080000"/>
      </right>
      <top style="medium">
        <color rgb="FF080000"/>
      </top>
      <bottom style="thin">
        <color rgb="FF080000"/>
      </bottom>
      <diagonal/>
    </border>
    <border>
      <left style="thin">
        <color rgb="FF080000"/>
      </left>
      <right/>
      <top style="thin">
        <color rgb="FF080000"/>
      </top>
      <bottom/>
      <diagonal/>
    </border>
    <border>
      <left style="medium">
        <color rgb="FF080000"/>
      </left>
      <right style="medium">
        <color rgb="FF080000"/>
      </right>
      <top style="thin">
        <color rgb="FF080000"/>
      </top>
      <bottom/>
      <diagonal/>
    </border>
    <border>
      <left style="medium">
        <color rgb="FF080000"/>
      </left>
      <right style="thin">
        <color rgb="FF080000"/>
      </right>
      <top/>
      <bottom/>
      <diagonal/>
    </border>
    <border>
      <left style="medium">
        <color rgb="FF080000"/>
      </left>
      <right style="medium">
        <color rgb="FF080000"/>
      </right>
      <top style="medium">
        <color rgb="FF080000"/>
      </top>
      <bottom style="medium">
        <color rgb="FF080000"/>
      </bottom>
      <diagonal/>
    </border>
    <border>
      <left style="medium">
        <color indexed="64"/>
      </left>
      <right style="thin">
        <color rgb="FF080000"/>
      </right>
      <top style="medium">
        <color indexed="64"/>
      </top>
      <bottom/>
      <diagonal/>
    </border>
    <border>
      <left style="thin">
        <color rgb="FF080000"/>
      </left>
      <right/>
      <top style="medium">
        <color indexed="64"/>
      </top>
      <bottom style="thin">
        <color rgb="FF080000"/>
      </bottom>
      <diagonal/>
    </border>
    <border>
      <left style="medium">
        <color rgb="FF080000"/>
      </left>
      <right style="medium">
        <color indexed="64"/>
      </right>
      <top style="medium">
        <color indexed="64"/>
      </top>
      <bottom style="thin">
        <color rgb="FF080000"/>
      </bottom>
      <diagonal/>
    </border>
    <border>
      <left style="medium">
        <color indexed="64"/>
      </left>
      <right style="thin">
        <color rgb="FF080000"/>
      </right>
      <top/>
      <bottom/>
      <diagonal/>
    </border>
    <border>
      <left style="medium">
        <color rgb="FF080000"/>
      </left>
      <right style="medium">
        <color indexed="64"/>
      </right>
      <top style="thin">
        <color rgb="FF080000"/>
      </top>
      <bottom style="thin">
        <color rgb="FF080000"/>
      </bottom>
      <diagonal/>
    </border>
    <border>
      <left style="medium">
        <color rgb="FF080000"/>
      </left>
      <right style="medium">
        <color indexed="64"/>
      </right>
      <top style="thin">
        <color rgb="FF080000"/>
      </top>
      <bottom/>
      <diagonal/>
    </border>
    <border>
      <left style="medium">
        <color indexed="64"/>
      </left>
      <right style="thin">
        <color rgb="FF080000"/>
      </right>
      <top style="medium">
        <color rgb="FF080000"/>
      </top>
      <bottom style="medium">
        <color indexed="64"/>
      </bottom>
      <diagonal/>
    </border>
    <border>
      <left style="thin">
        <color rgb="FF080000"/>
      </left>
      <right/>
      <top style="medium">
        <color rgb="FF080000"/>
      </top>
      <bottom style="medium">
        <color indexed="64"/>
      </bottom>
      <diagonal/>
    </border>
    <border>
      <left style="medium">
        <color rgb="FF080000"/>
      </left>
      <right style="medium">
        <color indexed="64"/>
      </right>
      <top style="medium">
        <color rgb="FF080000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80000"/>
      </right>
      <top style="medium">
        <color rgb="FF080000"/>
      </top>
      <bottom/>
      <diagonal/>
    </border>
    <border>
      <left/>
      <right style="thin">
        <color rgb="FF080000"/>
      </right>
      <top style="medium">
        <color rgb="FF080000"/>
      </top>
      <bottom style="thin">
        <color rgb="FF080000"/>
      </bottom>
      <diagonal/>
    </border>
    <border>
      <left/>
      <right style="thin">
        <color rgb="FF080000"/>
      </right>
      <top style="thin">
        <color rgb="FF080000"/>
      </top>
      <bottom style="thin">
        <color rgb="FF080000"/>
      </bottom>
      <diagonal/>
    </border>
    <border>
      <left/>
      <right style="thin">
        <color rgb="FF080000"/>
      </right>
      <top style="thin">
        <color rgb="FF080000"/>
      </top>
      <bottom style="medium">
        <color rgb="FF08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2" xfId="0" applyBorder="1"/>
    <xf numFmtId="0" fontId="0" fillId="4" borderId="2" xfId="0" applyFill="1" applyBorder="1"/>
    <xf numFmtId="0" fontId="0" fillId="4" borderId="3" xfId="0" applyFill="1" applyBorder="1"/>
    <xf numFmtId="0" fontId="2" fillId="3" borderId="2" xfId="0" applyFont="1" applyFill="1" applyBorder="1" applyAlignment="1">
      <alignment horizontal="center"/>
    </xf>
    <xf numFmtId="0" fontId="0" fillId="5" borderId="2" xfId="0" applyFill="1" applyBorder="1"/>
    <xf numFmtId="10" fontId="0" fillId="0" borderId="2" xfId="0" applyNumberFormat="1" applyBorder="1"/>
    <xf numFmtId="9" fontId="0" fillId="0" borderId="2" xfId="0" applyNumberFormat="1" applyBorder="1"/>
    <xf numFmtId="22" fontId="0" fillId="0" borderId="0" xfId="0" applyNumberFormat="1"/>
    <xf numFmtId="0" fontId="0" fillId="0" borderId="6" xfId="0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4" xfId="0" applyFill="1" applyBorder="1"/>
    <xf numFmtId="0" fontId="0" fillId="0" borderId="27" xfId="0" applyFill="1" applyBorder="1"/>
    <xf numFmtId="0" fontId="5" fillId="2" borderId="19" xfId="0" applyFont="1" applyFill="1" applyBorder="1" applyAlignment="1">
      <alignment horizontal="left" vertical="center"/>
    </xf>
    <xf numFmtId="0" fontId="6" fillId="8" borderId="3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6" fillId="8" borderId="33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165" fontId="4" fillId="2" borderId="31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165" fontId="4" fillId="2" borderId="33" xfId="1" applyNumberFormat="1" applyFont="1" applyFill="1" applyBorder="1" applyAlignment="1">
      <alignment horizontal="right" vertical="center"/>
    </xf>
    <xf numFmtId="165" fontId="6" fillId="8" borderId="35" xfId="1" applyNumberFormat="1" applyFont="1" applyFill="1" applyBorder="1" applyAlignment="1">
      <alignment horizontal="right" vertical="center"/>
    </xf>
    <xf numFmtId="0" fontId="5" fillId="2" borderId="19" xfId="0" applyNumberFormat="1" applyFont="1" applyFill="1" applyBorder="1" applyAlignment="1">
      <alignment horizontal="left" vertical="center"/>
    </xf>
    <xf numFmtId="0" fontId="5" fillId="2" borderId="20" xfId="0" applyNumberFormat="1" applyFont="1" applyFill="1" applyBorder="1" applyAlignment="1">
      <alignment horizontal="left" vertical="center"/>
    </xf>
    <xf numFmtId="0" fontId="5" fillId="2" borderId="32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165" fontId="4" fillId="2" borderId="38" xfId="1" applyNumberFormat="1" applyFont="1" applyFill="1" applyBorder="1" applyAlignment="1">
      <alignment horizontal="right" vertical="center"/>
    </xf>
    <xf numFmtId="165" fontId="4" fillId="2" borderId="40" xfId="1" applyNumberFormat="1" applyFont="1" applyFill="1" applyBorder="1" applyAlignment="1">
      <alignment horizontal="right" vertical="center"/>
    </xf>
    <xf numFmtId="165" fontId="4" fillId="2" borderId="41" xfId="1" applyNumberFormat="1" applyFont="1" applyFill="1" applyBorder="1" applyAlignment="1">
      <alignment horizontal="right" vertical="center"/>
    </xf>
    <xf numFmtId="165" fontId="6" fillId="8" borderId="44" xfId="1" applyNumberFormat="1" applyFont="1" applyFill="1" applyBorder="1" applyAlignment="1">
      <alignment horizontal="right" vertical="center"/>
    </xf>
    <xf numFmtId="9" fontId="0" fillId="0" borderId="0" xfId="2" applyFont="1"/>
    <xf numFmtId="10" fontId="0" fillId="0" borderId="2" xfId="2" applyNumberFormat="1" applyFont="1" applyBorder="1"/>
    <xf numFmtId="0" fontId="0" fillId="0" borderId="45" xfId="0" applyBorder="1"/>
    <xf numFmtId="0" fontId="0" fillId="0" borderId="47" xfId="0" applyFill="1" applyBorder="1"/>
    <xf numFmtId="0" fontId="0" fillId="0" borderId="46" xfId="0" applyFill="1" applyBorder="1"/>
    <xf numFmtId="22" fontId="9" fillId="0" borderId="0" xfId="0" applyNumberFormat="1" applyFont="1"/>
    <xf numFmtId="0" fontId="9" fillId="0" borderId="0" xfId="0" applyFont="1"/>
    <xf numFmtId="0" fontId="6" fillId="6" borderId="10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vertical="center"/>
    </xf>
    <xf numFmtId="49" fontId="8" fillId="7" borderId="14" xfId="0" applyNumberFormat="1" applyFont="1" applyFill="1" applyBorder="1" applyAlignment="1">
      <alignment vertical="center"/>
    </xf>
    <xf numFmtId="49" fontId="8" fillId="7" borderId="16" xfId="0" applyNumberFormat="1" applyFont="1" applyFill="1" applyBorder="1" applyAlignment="1">
      <alignment vertical="center"/>
    </xf>
    <xf numFmtId="0" fontId="6" fillId="6" borderId="9" xfId="0" applyNumberFormat="1" applyFont="1" applyFill="1" applyBorder="1" applyAlignment="1">
      <alignment horizontal="center" vertical="center"/>
    </xf>
    <xf numFmtId="14" fontId="8" fillId="7" borderId="11" xfId="0" applyNumberFormat="1" applyFont="1" applyFill="1" applyBorder="1" applyAlignment="1">
      <alignment vertical="center"/>
    </xf>
    <xf numFmtId="14" fontId="8" fillId="7" borderId="13" xfId="0" applyNumberFormat="1" applyFont="1" applyFill="1" applyBorder="1" applyAlignment="1">
      <alignment vertical="center"/>
    </xf>
    <xf numFmtId="14" fontId="8" fillId="7" borderId="15" xfId="0" applyNumberFormat="1" applyFont="1" applyFill="1" applyBorder="1" applyAlignment="1">
      <alignment vertical="center"/>
    </xf>
    <xf numFmtId="0" fontId="10" fillId="0" borderId="51" xfId="0" applyFont="1" applyBorder="1" applyAlignment="1">
      <alignment horizontal="justify" vertical="center" wrapText="1"/>
    </xf>
    <xf numFmtId="0" fontId="6" fillId="6" borderId="52" xfId="0" applyNumberFormat="1" applyFont="1" applyFill="1" applyBorder="1" applyAlignment="1">
      <alignment horizontal="center" vertical="center"/>
    </xf>
    <xf numFmtId="14" fontId="8" fillId="7" borderId="53" xfId="0" applyNumberFormat="1" applyFont="1" applyFill="1" applyBorder="1" applyAlignment="1">
      <alignment vertical="center"/>
    </xf>
    <xf numFmtId="14" fontId="8" fillId="7" borderId="54" xfId="0" applyNumberFormat="1" applyFont="1" applyFill="1" applyBorder="1" applyAlignment="1">
      <alignment vertical="center"/>
    </xf>
    <xf numFmtId="14" fontId="8" fillId="7" borderId="55" xfId="0" applyNumberFormat="1" applyFont="1" applyFill="1" applyBorder="1" applyAlignment="1">
      <alignment vertical="center"/>
    </xf>
    <xf numFmtId="0" fontId="12" fillId="0" borderId="48" xfId="0" applyFont="1" applyBorder="1" applyAlignment="1">
      <alignment horizontal="justify" vertical="center" wrapText="1"/>
    </xf>
    <xf numFmtId="0" fontId="11" fillId="0" borderId="49" xfId="0" applyFont="1" applyBorder="1" applyAlignment="1">
      <alignment horizontal="justify" vertical="center" wrapText="1"/>
    </xf>
    <xf numFmtId="0" fontId="10" fillId="0" borderId="50" xfId="0" applyFont="1" applyBorder="1" applyAlignment="1">
      <alignment horizontal="justify" vertical="center" wrapText="1"/>
    </xf>
    <xf numFmtId="0" fontId="11" fillId="9" borderId="49" xfId="0" applyFont="1" applyFill="1" applyBorder="1" applyAlignment="1">
      <alignment horizontal="justify" vertical="center" wrapText="1"/>
    </xf>
    <xf numFmtId="0" fontId="11" fillId="9" borderId="50" xfId="0" applyFont="1" applyFill="1" applyBorder="1" applyAlignment="1">
      <alignment horizontal="justify" vertical="center" wrapText="1"/>
    </xf>
    <xf numFmtId="0" fontId="11" fillId="10" borderId="50" xfId="0" applyFont="1" applyFill="1" applyBorder="1" applyAlignment="1">
      <alignment horizontal="justify" vertic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left" vertical="center"/>
    </xf>
    <xf numFmtId="0" fontId="6" fillId="8" borderId="42" xfId="0" applyFont="1" applyFill="1" applyBorder="1" applyAlignment="1">
      <alignment horizontal="left" vertical="center"/>
    </xf>
    <xf numFmtId="0" fontId="6" fillId="8" borderId="43" xfId="0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5" fillId="2" borderId="34" xfId="0" applyNumberFormat="1" applyFont="1" applyFill="1" applyBorder="1" applyAlignment="1">
      <alignment horizontal="left" vertical="center"/>
    </xf>
    <xf numFmtId="0" fontId="6" fillId="8" borderId="17" xfId="0" applyNumberFormat="1" applyFont="1" applyFill="1" applyBorder="1" applyAlignment="1">
      <alignment horizontal="left" vertical="center"/>
    </xf>
    <xf numFmtId="0" fontId="6" fillId="8" borderId="18" xfId="0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6" fillId="8" borderId="17" xfId="0" applyFont="1" applyFill="1" applyBorder="1" applyAlignment="1">
      <alignment horizontal="left" vertical="center"/>
    </xf>
    <xf numFmtId="0" fontId="6" fillId="8" borderId="18" xfId="0" applyFont="1" applyFill="1" applyBorder="1" applyAlignment="1">
      <alignment horizontal="left" vertical="center"/>
    </xf>
    <xf numFmtId="0" fontId="0" fillId="11" borderId="58" xfId="0" applyFont="1" applyFill="1" applyBorder="1"/>
    <xf numFmtId="0" fontId="0" fillId="0" borderId="58" xfId="0" applyFont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6" fontId="0" fillId="11" borderId="58" xfId="0" applyNumberFormat="1" applyFont="1" applyFill="1" applyBorder="1" applyAlignment="1">
      <alignment horizontal="center" vertical="center"/>
    </xf>
    <xf numFmtId="0" fontId="0" fillId="11" borderId="58" xfId="0" applyFont="1" applyFill="1" applyBorder="1" applyAlignment="1">
      <alignment horizontal="center" vertical="center"/>
    </xf>
    <xf numFmtId="14" fontId="0" fillId="11" borderId="58" xfId="0" applyNumberFormat="1" applyFont="1" applyFill="1" applyBorder="1" applyAlignment="1">
      <alignment horizontal="center" vertical="center"/>
    </xf>
    <xf numFmtId="14" fontId="0" fillId="11" borderId="58" xfId="0" applyNumberFormat="1" applyFont="1" applyFill="1" applyBorder="1"/>
    <xf numFmtId="166" fontId="0" fillId="0" borderId="58" xfId="0" applyNumberFormat="1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14" fontId="0" fillId="0" borderId="58" xfId="0" applyNumberFormat="1" applyFont="1" applyBorder="1" applyAlignment="1">
      <alignment horizontal="center" vertical="center"/>
    </xf>
    <xf numFmtId="14" fontId="0" fillId="0" borderId="58" xfId="0" applyNumberFormat="1" applyFont="1" applyBorder="1"/>
    <xf numFmtId="44" fontId="0" fillId="0" borderId="2" xfId="3" applyFont="1" applyBorder="1"/>
    <xf numFmtId="165" fontId="0" fillId="0" borderId="61" xfId="0" applyNumberFormat="1" applyBorder="1"/>
    <xf numFmtId="0" fontId="14" fillId="8" borderId="48" xfId="0" applyFont="1" applyFill="1" applyBorder="1"/>
    <xf numFmtId="0" fontId="0" fillId="12" borderId="2" xfId="0" applyFill="1" applyBorder="1"/>
    <xf numFmtId="10" fontId="0" fillId="0" borderId="2" xfId="2" applyNumberFormat="1" applyFont="1" applyBorder="1" applyAlignment="1">
      <alignment horizontal="center" vertical="center"/>
    </xf>
    <xf numFmtId="9" fontId="0" fillId="0" borderId="3" xfId="2" applyFon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0" fontId="0" fillId="12" borderId="2" xfId="0" applyFill="1" applyBorder="1" applyAlignment="1">
      <alignment horizontal="left" vertical="center"/>
    </xf>
    <xf numFmtId="0" fontId="0" fillId="12" borderId="2" xfId="0" applyFill="1" applyBorder="1" applyAlignment="1">
      <alignment horizontal="left" vertical="center" wrapText="1"/>
    </xf>
    <xf numFmtId="9" fontId="0" fillId="0" borderId="61" xfId="2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0" fontId="0" fillId="0" borderId="3" xfId="2" applyNumberFormat="1" applyFont="1" applyBorder="1" applyAlignment="1">
      <alignment horizontal="center" vertical="center"/>
    </xf>
    <xf numFmtId="10" fontId="0" fillId="0" borderId="4" xfId="2" applyNumberFormat="1" applyFont="1" applyBorder="1" applyAlignment="1">
      <alignment horizontal="center" vertical="center"/>
    </xf>
    <xf numFmtId="0" fontId="2" fillId="3" borderId="62" xfId="0" applyFont="1" applyFill="1" applyBorder="1" applyAlignment="1">
      <alignment horizontal="center"/>
    </xf>
    <xf numFmtId="0" fontId="0" fillId="1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0" fontId="0" fillId="0" borderId="2" xfId="2" applyNumberFormat="1" applyFont="1" applyBorder="1" applyAlignment="1">
      <alignment horizontal="center"/>
    </xf>
    <xf numFmtId="0" fontId="2" fillId="8" borderId="2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justify" vertical="center" wrapText="1"/>
    </xf>
    <xf numFmtId="0" fontId="15" fillId="0" borderId="0" xfId="0" applyFont="1" applyAlignment="1">
      <alignment vertical="center"/>
    </xf>
    <xf numFmtId="0" fontId="11" fillId="9" borderId="48" xfId="0" applyFont="1" applyFill="1" applyBorder="1" applyAlignment="1">
      <alignment horizontal="justify" vertical="center" wrapText="1"/>
    </xf>
    <xf numFmtId="0" fontId="10" fillId="0" borderId="51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1" fillId="10" borderId="51" xfId="0" applyFont="1" applyFill="1" applyBorder="1" applyAlignment="1">
      <alignment horizontal="center" vertical="center" wrapText="1"/>
    </xf>
    <xf numFmtId="0" fontId="16" fillId="14" borderId="48" xfId="0" applyFont="1" applyFill="1" applyBorder="1" applyAlignment="1">
      <alignment horizontal="center"/>
    </xf>
    <xf numFmtId="0" fontId="2" fillId="0" borderId="59" xfId="0" applyFont="1" applyFill="1" applyBorder="1"/>
    <xf numFmtId="0" fontId="2" fillId="0" borderId="59" xfId="0" applyFont="1" applyFill="1" applyBorder="1" applyAlignment="1">
      <alignment horizontal="center" vertical="center"/>
    </xf>
    <xf numFmtId="14" fontId="0" fillId="0" borderId="58" xfId="0" applyNumberFormat="1" applyFont="1" applyFill="1" applyBorder="1"/>
    <xf numFmtId="166" fontId="0" fillId="0" borderId="58" xfId="0" applyNumberFormat="1" applyFont="1" applyFill="1" applyBorder="1" applyAlignment="1">
      <alignment horizontal="center" vertical="center"/>
    </xf>
    <xf numFmtId="0" fontId="0" fillId="0" borderId="58" xfId="0" applyFont="1" applyFill="1" applyBorder="1"/>
    <xf numFmtId="0" fontId="0" fillId="0" borderId="58" xfId="0" applyFont="1" applyFill="1" applyBorder="1" applyAlignment="1">
      <alignment horizontal="center" vertical="center"/>
    </xf>
    <xf numFmtId="14" fontId="0" fillId="0" borderId="58" xfId="0" applyNumberFormat="1" applyFont="1" applyFill="1" applyBorder="1" applyAlignment="1">
      <alignment horizontal="center" vertical="center"/>
    </xf>
    <xf numFmtId="14" fontId="0" fillId="0" borderId="58" xfId="0" applyNumberFormat="1" applyFont="1" applyFill="1" applyBorder="1" applyAlignment="1">
      <alignment horizontal="right"/>
    </xf>
    <xf numFmtId="14" fontId="0" fillId="0" borderId="60" xfId="0" applyNumberFormat="1" applyFont="1" applyFill="1" applyBorder="1"/>
    <xf numFmtId="166" fontId="0" fillId="0" borderId="60" xfId="0" applyNumberFormat="1" applyFont="1" applyFill="1" applyBorder="1" applyAlignment="1">
      <alignment horizontal="center" vertical="center"/>
    </xf>
    <xf numFmtId="0" fontId="0" fillId="0" borderId="60" xfId="0" applyFont="1" applyFill="1" applyBorder="1"/>
    <xf numFmtId="0" fontId="0" fillId="0" borderId="60" xfId="0" applyFont="1" applyFill="1" applyBorder="1" applyAlignment="1">
      <alignment horizontal="center" vertical="center"/>
    </xf>
    <xf numFmtId="14" fontId="0" fillId="0" borderId="60" xfId="0" applyNumberFormat="1" applyFont="1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10" fillId="0" borderId="50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11" fillId="10" borderId="50" xfId="0" applyFont="1" applyFill="1" applyBorder="1" applyAlignment="1">
      <alignment horizontal="center" vertical="center" wrapText="1"/>
    </xf>
    <xf numFmtId="0" fontId="16" fillId="14" borderId="51" xfId="0" applyFont="1" applyFill="1" applyBorder="1" applyAlignment="1">
      <alignment horizontal="center" vertical="center"/>
    </xf>
    <xf numFmtId="0" fontId="0" fillId="12" borderId="28" xfId="0" applyFill="1" applyBorder="1"/>
    <xf numFmtId="0" fontId="0" fillId="12" borderId="29" xfId="0" applyFill="1" applyBorder="1"/>
    <xf numFmtId="0" fontId="0" fillId="12" borderId="30" xfId="0" applyFill="1" applyBorder="1"/>
    <xf numFmtId="0" fontId="0" fillId="12" borderId="48" xfId="0" applyFill="1" applyBorder="1"/>
    <xf numFmtId="0" fontId="17" fillId="0" borderId="5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12" borderId="56" xfId="0" applyFill="1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2" fillId="8" borderId="56" xfId="0" applyFont="1" applyFill="1" applyBorder="1" applyAlignment="1">
      <alignment horizontal="center"/>
    </xf>
    <xf numFmtId="0" fontId="2" fillId="8" borderId="57" xfId="0" applyFont="1" applyFill="1" applyBorder="1" applyAlignment="1">
      <alignment horizontal="center"/>
    </xf>
    <xf numFmtId="0" fontId="2" fillId="8" borderId="49" xfId="0" applyFont="1" applyFill="1" applyBorder="1" applyAlignment="1">
      <alignment horizontal="center"/>
    </xf>
  </cellXfs>
  <cellStyles count="4">
    <cellStyle name="Milliers" xfId="1" builtinId="3"/>
    <cellStyle name="Monétaire" xfId="3" builtinId="4"/>
    <cellStyle name="Normal" xfId="0" builtinId="0"/>
    <cellStyle name="Pourcentage" xfId="2" builtinId="5"/>
  </cellStyles>
  <dxfs count="32"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yy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80000"/>
        </left>
        <right style="medium">
          <color rgb="FF080000"/>
        </right>
        <top style="thin">
          <color rgb="FF080000"/>
        </top>
        <bottom style="thin">
          <color rgb="FF08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rgb="FF080000"/>
        </left>
        <right style="thin">
          <color rgb="FF080000"/>
        </right>
        <top style="thin">
          <color rgb="FF080000"/>
        </top>
        <bottom style="thin">
          <color rgb="FF08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rgb="FF080000"/>
        </right>
        <top style="thin">
          <color rgb="FF080000"/>
        </top>
        <bottom style="thin">
          <color rgb="FF080000"/>
        </bottom>
        <vertical/>
        <horizontal/>
      </border>
    </dxf>
    <dxf>
      <border outline="0">
        <left style="medium">
          <color rgb="FF080000"/>
        </left>
      </border>
    </dxf>
  </dxfs>
  <tableStyles count="0" defaultTableStyle="TableStyleMedium2" defaultPivotStyle="PivotStyleLight16"/>
  <colors>
    <mruColors>
      <color rgb="FFCCCCFC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Pyramide</a:t>
            </a:r>
            <a:r>
              <a:rPr lang="fr-FR" baseline="0"/>
              <a:t> des âges 2019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'Pyramide des ages'!$B$6:$B$7</c:f>
              <c:strCache>
                <c:ptCount val="2"/>
                <c:pt idx="0">
                  <c:v>2019</c:v>
                </c:pt>
                <c:pt idx="1">
                  <c:v>Hommes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'Pyramide des ages'!$A$8:$A$17</c:f>
              <c:strCache>
                <c:ptCount val="10"/>
                <c:pt idx="0">
                  <c:v>0 à 20 ans</c:v>
                </c:pt>
                <c:pt idx="1">
                  <c:v>21 à 25 ans</c:v>
                </c:pt>
                <c:pt idx="2">
                  <c:v>26 à 30 ans</c:v>
                </c:pt>
                <c:pt idx="3">
                  <c:v>31 à 35 ans </c:v>
                </c:pt>
                <c:pt idx="4">
                  <c:v>36 à 40 ans</c:v>
                </c:pt>
                <c:pt idx="5">
                  <c:v>41 à 45 ans</c:v>
                </c:pt>
                <c:pt idx="6">
                  <c:v>46 à 50 ans</c:v>
                </c:pt>
                <c:pt idx="7">
                  <c:v>51 à 55 ans</c:v>
                </c:pt>
                <c:pt idx="8">
                  <c:v>56 à 60 ans</c:v>
                </c:pt>
                <c:pt idx="9">
                  <c:v>&gt;61 ans</c:v>
                </c:pt>
              </c:strCache>
            </c:strRef>
          </c:cat>
          <c:val>
            <c:numRef>
              <c:f>'Pyramide des ages'!$B$8:$B$17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1-0B44-B41C-1BF4A2944C30}"/>
            </c:ext>
          </c:extLst>
        </c:ser>
        <c:ser>
          <c:idx val="1"/>
          <c:order val="1"/>
          <c:tx>
            <c:strRef>
              <c:f>'Pyramide des ages'!$C$6:$C$7</c:f>
              <c:strCache>
                <c:ptCount val="2"/>
                <c:pt idx="0">
                  <c:v>2019</c:v>
                </c:pt>
                <c:pt idx="1">
                  <c:v>Femmes(2)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'Pyramide des ages'!$A$8:$A$17</c:f>
              <c:strCache>
                <c:ptCount val="10"/>
                <c:pt idx="0">
                  <c:v>0 à 20 ans</c:v>
                </c:pt>
                <c:pt idx="1">
                  <c:v>21 à 25 ans</c:v>
                </c:pt>
                <c:pt idx="2">
                  <c:v>26 à 30 ans</c:v>
                </c:pt>
                <c:pt idx="3">
                  <c:v>31 à 35 ans </c:v>
                </c:pt>
                <c:pt idx="4">
                  <c:v>36 à 40 ans</c:v>
                </c:pt>
                <c:pt idx="5">
                  <c:v>41 à 45 ans</c:v>
                </c:pt>
                <c:pt idx="6">
                  <c:v>46 à 50 ans</c:v>
                </c:pt>
                <c:pt idx="7">
                  <c:v>51 à 55 ans</c:v>
                </c:pt>
                <c:pt idx="8">
                  <c:v>56 à 60 ans</c:v>
                </c:pt>
                <c:pt idx="9">
                  <c:v>&gt;61 ans</c:v>
                </c:pt>
              </c:strCache>
            </c:strRef>
          </c:cat>
          <c:val>
            <c:numRef>
              <c:f>'Pyramide des ages'!$C$8:$C$17</c:f>
            </c:numRef>
          </c:val>
          <c:extLst>
            <c:ext xmlns:c16="http://schemas.microsoft.com/office/drawing/2014/chart" uri="{C3380CC4-5D6E-409C-BE32-E72D297353CC}">
              <c16:uniqueId val="{00000001-8821-0B44-B41C-1BF4A2944C30}"/>
            </c:ext>
          </c:extLst>
        </c:ser>
        <c:ser>
          <c:idx val="2"/>
          <c:order val="2"/>
          <c:tx>
            <c:strRef>
              <c:f>'Pyramide des ages'!$D$6:$D$7</c:f>
              <c:strCache>
                <c:ptCount val="2"/>
                <c:pt idx="0">
                  <c:v>2019</c:v>
                </c:pt>
                <c:pt idx="1">
                  <c:v>Femmes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'Pyramide des ages'!$A$8:$A$17</c:f>
              <c:strCache>
                <c:ptCount val="10"/>
                <c:pt idx="0">
                  <c:v>0 à 20 ans</c:v>
                </c:pt>
                <c:pt idx="1">
                  <c:v>21 à 25 ans</c:v>
                </c:pt>
                <c:pt idx="2">
                  <c:v>26 à 30 ans</c:v>
                </c:pt>
                <c:pt idx="3">
                  <c:v>31 à 35 ans </c:v>
                </c:pt>
                <c:pt idx="4">
                  <c:v>36 à 40 ans</c:v>
                </c:pt>
                <c:pt idx="5">
                  <c:v>41 à 45 ans</c:v>
                </c:pt>
                <c:pt idx="6">
                  <c:v>46 à 50 ans</c:v>
                </c:pt>
                <c:pt idx="7">
                  <c:v>51 à 55 ans</c:v>
                </c:pt>
                <c:pt idx="8">
                  <c:v>56 à 60 ans</c:v>
                </c:pt>
                <c:pt idx="9">
                  <c:v>&gt;61 ans</c:v>
                </c:pt>
              </c:strCache>
            </c:strRef>
          </c:cat>
          <c:val>
            <c:numRef>
              <c:f>'Pyramide des ages'!$D$8:$D$17</c:f>
              <c:numCache>
                <c:formatCode>General</c:formatCode>
                <c:ptCount val="10"/>
                <c:pt idx="0">
                  <c:v>-1</c:v>
                </c:pt>
                <c:pt idx="1">
                  <c:v>-13</c:v>
                </c:pt>
                <c:pt idx="2">
                  <c:v>-8</c:v>
                </c:pt>
                <c:pt idx="3">
                  <c:v>-6</c:v>
                </c:pt>
                <c:pt idx="4">
                  <c:v>-1</c:v>
                </c:pt>
                <c:pt idx="5">
                  <c:v>0</c:v>
                </c:pt>
                <c:pt idx="6">
                  <c:v>-6</c:v>
                </c:pt>
                <c:pt idx="7">
                  <c:v>-1</c:v>
                </c:pt>
                <c:pt idx="8">
                  <c:v>-3</c:v>
                </c:pt>
                <c:pt idx="9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1-0B44-B41C-1BF4A2944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141488511"/>
        <c:axId val="1141638575"/>
      </c:barChart>
      <c:catAx>
        <c:axId val="11414885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1638575"/>
        <c:crosses val="autoZero"/>
        <c:auto val="1"/>
        <c:lblAlgn val="ctr"/>
        <c:lblOffset val="100"/>
        <c:noMultiLvlLbl val="0"/>
      </c:catAx>
      <c:valAx>
        <c:axId val="11416385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1488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76200</xdr:rowOff>
    </xdr:from>
    <xdr:to>
      <xdr:col>4</xdr:col>
      <xdr:colOff>241300</xdr:colOff>
      <xdr:row>3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B560DF50-1230-FF40-AC95-B88467E689BA}"/>
            </a:ext>
          </a:extLst>
        </xdr:cNvPr>
        <xdr:cNvSpPr txBox="1"/>
      </xdr:nvSpPr>
      <xdr:spPr>
        <a:xfrm>
          <a:off x="495300" y="457200"/>
          <a:ext cx="4635500" cy="6096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>
              <a:solidFill>
                <a:srgbClr val="C00000"/>
              </a:solidFill>
            </a:rPr>
            <a:t>ELEMENT FINANCIER</a:t>
          </a:r>
        </a:p>
      </xdr:txBody>
    </xdr:sp>
    <xdr:clientData/>
  </xdr:twoCellAnchor>
  <xdr:twoCellAnchor>
    <xdr:from>
      <xdr:col>0</xdr:col>
      <xdr:colOff>520700</xdr:colOff>
      <xdr:row>4</xdr:row>
      <xdr:rowOff>139700</xdr:rowOff>
    </xdr:from>
    <xdr:to>
      <xdr:col>5</xdr:col>
      <xdr:colOff>406400</xdr:colOff>
      <xdr:row>10</xdr:row>
      <xdr:rowOff>12700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B45B496C-B2FE-AF43-B5CD-1BCC4DD2AC28}"/>
            </a:ext>
          </a:extLst>
        </xdr:cNvPr>
        <xdr:cNvSpPr txBox="1"/>
      </xdr:nvSpPr>
      <xdr:spPr>
        <a:xfrm>
          <a:off x="520700" y="901700"/>
          <a:ext cx="5118100" cy="10160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400" b="1" i="1">
              <a:solidFill>
                <a:schemeClr val="accent2"/>
              </a:solidFill>
            </a:rPr>
            <a:t>Chiffre d'affaires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  <a:p>
          <a:pPr algn="l"/>
          <a:r>
            <a:rPr lang="fr-FR" sz="1100" b="1" i="0">
              <a:solidFill>
                <a:schemeClr val="tx1"/>
              </a:solidFill>
            </a:rPr>
            <a:t>Definition de l'indicateur : Taux</a:t>
          </a:r>
          <a:r>
            <a:rPr lang="fr-FR" sz="1100" b="1" i="0" baseline="0">
              <a:solidFill>
                <a:schemeClr val="tx1"/>
              </a:solidFill>
            </a:rPr>
            <a:t> d'évolution du chiffre d'affaires</a:t>
          </a:r>
          <a:endParaRPr lang="fr-FR" sz="1100" b="1" i="0">
            <a:solidFill>
              <a:schemeClr val="tx1"/>
            </a:solidFill>
          </a:endParaRPr>
        </a:p>
        <a:p>
          <a:pPr algn="l"/>
          <a:r>
            <a:rPr lang="fr-FR" sz="1100" b="0" i="0">
              <a:solidFill>
                <a:schemeClr val="tx1"/>
              </a:solidFill>
            </a:rPr>
            <a:t>Il sert</a:t>
          </a:r>
          <a:r>
            <a:rPr lang="fr-FR" sz="1100" b="0" i="0" baseline="0">
              <a:solidFill>
                <a:schemeClr val="tx1"/>
              </a:solidFill>
            </a:rPr>
            <a:t> à</a:t>
          </a:r>
          <a:r>
            <a:rPr lang="fr-FR" sz="1100" b="0" i="0">
              <a:solidFill>
                <a:schemeClr val="tx1"/>
              </a:solidFill>
            </a:rPr>
            <a:t> évaluer les performances de l'entreprise.</a:t>
          </a:r>
          <a:endParaRPr lang="fr-FR" sz="1400" b="1" i="1">
            <a:solidFill>
              <a:schemeClr val="accent2"/>
            </a:solidFill>
          </a:endParaRPr>
        </a:p>
        <a:p>
          <a:pPr algn="ctr"/>
          <a:endParaRPr lang="fr-FR" sz="1400" b="1" i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558800</xdr:colOff>
      <xdr:row>21</xdr:row>
      <xdr:rowOff>76200</xdr:rowOff>
    </xdr:from>
    <xdr:to>
      <xdr:col>5</xdr:col>
      <xdr:colOff>381000</xdr:colOff>
      <xdr:row>29</xdr:row>
      <xdr:rowOff>165100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C57DF9C-4683-B34C-88AE-BDB7AAEF05D9}"/>
            </a:ext>
          </a:extLst>
        </xdr:cNvPr>
        <xdr:cNvSpPr txBox="1"/>
      </xdr:nvSpPr>
      <xdr:spPr>
        <a:xfrm>
          <a:off x="558800" y="4318000"/>
          <a:ext cx="5054600" cy="161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Analyse : </a:t>
          </a:r>
        </a:p>
        <a:p>
          <a:r>
            <a:rPr lang="fr-FR" sz="1100" b="0"/>
            <a:t>Nous pouvons remarquer qu'il y a une augmentation</a:t>
          </a:r>
          <a:r>
            <a:rPr lang="fr-FR" sz="1100" b="0" baseline="0"/>
            <a:t> de 7% du chiffre d'affaires entre 2019 et 2020, mais une dimunition du resultat net de 4000€. Cette hausse signifie que le nombre d'heures a augmenté ce qui créé un besoin en recrutement. Etant donné que les objectifs ont été réévalués pour l'année 2020, on remarque une diminution du résultat net de 29%.</a:t>
          </a:r>
          <a:endParaRPr lang="fr-FR" sz="1100" b="0"/>
        </a:p>
      </xdr:txBody>
    </xdr:sp>
    <xdr:clientData/>
  </xdr:twoCellAnchor>
  <xdr:twoCellAnchor>
    <xdr:from>
      <xdr:col>0</xdr:col>
      <xdr:colOff>584200</xdr:colOff>
      <xdr:row>16</xdr:row>
      <xdr:rowOff>88900</xdr:rowOff>
    </xdr:from>
    <xdr:to>
      <xdr:col>3</xdr:col>
      <xdr:colOff>431800</xdr:colOff>
      <xdr:row>20</xdr:row>
      <xdr:rowOff>88900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24942E05-C0B9-1B4E-8C2D-F8D3A54B99A5}"/>
            </a:ext>
          </a:extLst>
        </xdr:cNvPr>
        <xdr:cNvSpPr txBox="1"/>
      </xdr:nvSpPr>
      <xdr:spPr>
        <a:xfrm>
          <a:off x="584200" y="3378200"/>
          <a:ext cx="3429000" cy="762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200" b="1" u="sng">
              <a:solidFill>
                <a:schemeClr val="tx1"/>
              </a:solidFill>
            </a:rPr>
            <a:t>Formule</a:t>
          </a:r>
          <a:r>
            <a:rPr lang="fr-FR" sz="1100" b="1">
              <a:solidFill>
                <a:schemeClr val="tx1"/>
              </a:solidFill>
            </a:rPr>
            <a:t> </a:t>
          </a:r>
        </a:p>
        <a:p>
          <a:pPr algn="ctr"/>
          <a:endParaRPr lang="fr-FR" sz="1100" b="1">
            <a:solidFill>
              <a:schemeClr val="tx1"/>
            </a:solidFill>
          </a:endParaRPr>
        </a:p>
        <a:p>
          <a:pPr algn="ctr"/>
          <a:r>
            <a:rPr lang="fr-FR" sz="1100" b="1">
              <a:solidFill>
                <a:schemeClr val="tx1"/>
              </a:solidFill>
            </a:rPr>
            <a:t>Evolution chiffre d'affaires : ((N-(N-1))/N-1) x100</a:t>
          </a:r>
        </a:p>
        <a:p>
          <a:pPr algn="ctr"/>
          <a:endParaRPr lang="fr-FR" sz="1100" b="1">
            <a:solidFill>
              <a:schemeClr val="tx1"/>
            </a:solidFill>
          </a:endParaRPr>
        </a:p>
        <a:p>
          <a:pPr algn="ctr"/>
          <a:endParaRPr lang="fr-F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635000</xdr:colOff>
      <xdr:row>31</xdr:row>
      <xdr:rowOff>38100</xdr:rowOff>
    </xdr:from>
    <xdr:to>
      <xdr:col>5</xdr:col>
      <xdr:colOff>520700</xdr:colOff>
      <xdr:row>36</xdr:row>
      <xdr:rowOff>101600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84CE27F-D75B-8145-9C3A-CAF7B5A1B488}"/>
            </a:ext>
          </a:extLst>
        </xdr:cNvPr>
        <xdr:cNvSpPr txBox="1"/>
      </xdr:nvSpPr>
      <xdr:spPr>
        <a:xfrm>
          <a:off x="635000" y="6184900"/>
          <a:ext cx="5118100" cy="10160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400" b="1" i="1">
              <a:solidFill>
                <a:schemeClr val="accent2"/>
              </a:solidFill>
            </a:rPr>
            <a:t>Evolution de la masse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  <a:p>
          <a:pPr algn="l"/>
          <a:r>
            <a:rPr lang="fr-FR" sz="1100" b="1" i="0">
              <a:solidFill>
                <a:schemeClr val="tx1"/>
              </a:solidFill>
            </a:rPr>
            <a:t>Definition de l'indicateur :</a:t>
          </a:r>
        </a:p>
        <a:p>
          <a:pPr algn="l"/>
          <a:r>
            <a:rPr lang="fr-FR" sz="1100" b="0" i="0">
              <a:solidFill>
                <a:schemeClr val="tx1"/>
              </a:solidFill>
            </a:rPr>
            <a:t>Il sert</a:t>
          </a:r>
          <a:r>
            <a:rPr lang="fr-FR" sz="1100" b="0" i="0" baseline="0">
              <a:solidFill>
                <a:schemeClr val="tx1"/>
              </a:solidFill>
            </a:rPr>
            <a:t> à</a:t>
          </a:r>
          <a:r>
            <a:rPr lang="fr-FR" sz="1100" b="0" i="0">
              <a:solidFill>
                <a:schemeClr val="tx1"/>
              </a:solidFill>
            </a:rPr>
            <a:t> évaluer les performances de l'entreprise.</a:t>
          </a:r>
          <a:endParaRPr lang="fr-FR" sz="1400" b="1" i="1">
            <a:solidFill>
              <a:schemeClr val="accent2"/>
            </a:solidFill>
          </a:endParaRPr>
        </a:p>
        <a:p>
          <a:pPr algn="ctr"/>
          <a:endParaRPr lang="fr-FR" sz="1400" b="1" i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774700</xdr:colOff>
      <xdr:row>44</xdr:row>
      <xdr:rowOff>50800</xdr:rowOff>
    </xdr:from>
    <xdr:to>
      <xdr:col>4</xdr:col>
      <xdr:colOff>152400</xdr:colOff>
      <xdr:row>51</xdr:row>
      <xdr:rowOff>38100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13FE8EB8-9CBC-F044-83E9-A40418F5A5B2}"/>
            </a:ext>
          </a:extLst>
        </xdr:cNvPr>
        <xdr:cNvSpPr txBox="1"/>
      </xdr:nvSpPr>
      <xdr:spPr>
        <a:xfrm>
          <a:off x="774700" y="8509000"/>
          <a:ext cx="4025900" cy="1320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200" b="1" u="sng">
              <a:solidFill>
                <a:schemeClr val="tx1"/>
              </a:solidFill>
            </a:rPr>
            <a:t>Formule</a:t>
          </a:r>
          <a:r>
            <a:rPr lang="fr-FR" sz="1100" b="1">
              <a:solidFill>
                <a:schemeClr val="tx1"/>
              </a:solidFill>
            </a:rPr>
            <a:t> </a:t>
          </a:r>
        </a:p>
        <a:p>
          <a:pPr algn="ctr"/>
          <a:endParaRPr lang="fr-FR" sz="1100" b="1">
            <a:solidFill>
              <a:schemeClr val="tx1"/>
            </a:solidFill>
          </a:endParaRPr>
        </a:p>
        <a:p>
          <a:pPr algn="ctr"/>
          <a:r>
            <a:rPr lang="fr-FR" sz="1100" b="1">
              <a:solidFill>
                <a:schemeClr val="tx1"/>
              </a:solidFill>
            </a:rPr>
            <a:t>Taux de masse salariale</a:t>
          </a:r>
          <a:r>
            <a:rPr lang="fr-FR" sz="1100" b="1" baseline="0">
              <a:solidFill>
                <a:schemeClr val="tx1"/>
              </a:solidFill>
            </a:rPr>
            <a:t> =</a:t>
          </a:r>
          <a:r>
            <a:rPr lang="fr-FR" sz="1100" b="1">
              <a:solidFill>
                <a:schemeClr val="tx1"/>
              </a:solidFill>
            </a:rPr>
            <a:t> (masse salariale / CA) *100</a:t>
          </a:r>
        </a:p>
        <a:p>
          <a:pPr algn="ctr"/>
          <a:endParaRPr lang="fr-FR" sz="1100" b="1">
            <a:solidFill>
              <a:schemeClr val="tx1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tx1"/>
              </a:solidFill>
            </a:rPr>
            <a:t>Evolution de</a:t>
          </a:r>
          <a:r>
            <a:rPr lang="fr-FR" sz="1100" b="1" baseline="0">
              <a:solidFill>
                <a:schemeClr val="tx1"/>
              </a:solidFill>
            </a:rPr>
            <a:t> la masse salariale = </a:t>
          </a:r>
          <a:r>
            <a:rPr lang="fr-FR" sz="1100" b="1">
              <a:solidFill>
                <a:schemeClr val="tx1"/>
              </a:solidFill>
            </a:rPr>
            <a:t>: ((masse salariale N- masse salariale</a:t>
          </a:r>
          <a:r>
            <a:rPr lang="fr-FR" sz="1100" b="1" baseline="0">
              <a:solidFill>
                <a:schemeClr val="tx1"/>
              </a:solidFill>
            </a:rPr>
            <a:t> </a:t>
          </a:r>
          <a:r>
            <a:rPr lang="fr-FR" sz="1100" b="1">
              <a:solidFill>
                <a:schemeClr val="tx1"/>
              </a:solidFill>
            </a:rPr>
            <a:t>(N-1))/masse salariale N-1) x100</a:t>
          </a:r>
        </a:p>
        <a:p>
          <a:pPr algn="ctr"/>
          <a:endParaRPr lang="fr-F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787400</xdr:colOff>
      <xdr:row>53</xdr:row>
      <xdr:rowOff>12700</xdr:rowOff>
    </xdr:from>
    <xdr:to>
      <xdr:col>5</xdr:col>
      <xdr:colOff>609600</xdr:colOff>
      <xdr:row>58</xdr:row>
      <xdr:rowOff>76200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F480560F-3C4C-4844-A545-6DAE445D1210}"/>
            </a:ext>
          </a:extLst>
        </xdr:cNvPr>
        <xdr:cNvSpPr txBox="1"/>
      </xdr:nvSpPr>
      <xdr:spPr>
        <a:xfrm>
          <a:off x="787400" y="10591800"/>
          <a:ext cx="5435600" cy="10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Analyse : </a:t>
          </a:r>
        </a:p>
        <a:p>
          <a:r>
            <a:rPr lang="fr-FR" sz="1100" b="0"/>
            <a:t>Nous pouvons remarquer que</a:t>
          </a:r>
          <a:r>
            <a:rPr lang="fr-FR" sz="1100" b="0" baseline="0"/>
            <a:t> le masse salariale a augmenté de 9%, ce qui est en lien avec une augmentation de prestations du services à la personne.  Cette hausse signifie qu'il y a eu un besoin de recrutement. (+22%)</a:t>
          </a:r>
          <a:endParaRPr lang="fr-FR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698500</xdr:colOff>
      <xdr:row>0</xdr:row>
      <xdr:rowOff>165100</xdr:rowOff>
    </xdr:from>
    <xdr:to>
      <xdr:col>5</xdr:col>
      <xdr:colOff>711200</xdr:colOff>
      <xdr:row>4</xdr:row>
      <xdr:rowOff>12700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82E930A-558A-B845-AD68-0514CA6F2F61}"/>
            </a:ext>
          </a:extLst>
        </xdr:cNvPr>
        <xdr:cNvSpPr txBox="1"/>
      </xdr:nvSpPr>
      <xdr:spPr>
        <a:xfrm>
          <a:off x="698500" y="165100"/>
          <a:ext cx="4127500" cy="60960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 b="1">
              <a:solidFill>
                <a:srgbClr val="C00000"/>
              </a:solidFill>
            </a:rPr>
            <a:t>EFFECTIFS</a:t>
          </a:r>
        </a:p>
      </xdr:txBody>
    </xdr:sp>
    <xdr:clientData/>
  </xdr:twoCellAnchor>
  <xdr:twoCellAnchor>
    <xdr:from>
      <xdr:col>0</xdr:col>
      <xdr:colOff>355600</xdr:colOff>
      <xdr:row>5</xdr:row>
      <xdr:rowOff>38100</xdr:rowOff>
    </xdr:from>
    <xdr:to>
      <xdr:col>6</xdr:col>
      <xdr:colOff>482600</xdr:colOff>
      <xdr:row>11</xdr:row>
      <xdr:rowOff>114300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53219358-ECE5-BA43-94F0-6FDBCE79BCBB}"/>
            </a:ext>
          </a:extLst>
        </xdr:cNvPr>
        <xdr:cNvSpPr txBox="1"/>
      </xdr:nvSpPr>
      <xdr:spPr>
        <a:xfrm>
          <a:off x="355600" y="990600"/>
          <a:ext cx="5067300" cy="1219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400" b="1" i="1">
              <a:solidFill>
                <a:schemeClr val="accent2"/>
              </a:solidFill>
            </a:rPr>
            <a:t>Effectif equivalent temps plein (ETP)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  <a:p>
          <a:pPr algn="l"/>
          <a:r>
            <a:rPr lang="fr-FR" sz="1100" b="1" i="0">
              <a:solidFill>
                <a:schemeClr val="tx1"/>
              </a:solidFill>
            </a:rPr>
            <a:t>Definition de l'indicateur </a:t>
          </a:r>
        </a:p>
        <a:p>
          <a:pPr algn="l"/>
          <a:r>
            <a:rPr lang="fr-FR" sz="1100" b="0" i="0">
              <a:solidFill>
                <a:schemeClr val="tx1"/>
              </a:solidFill>
            </a:rPr>
            <a:t>Il sert</a:t>
          </a:r>
          <a:r>
            <a:rPr lang="fr-FR" sz="1100" b="0" i="0" baseline="0">
              <a:solidFill>
                <a:schemeClr val="tx1"/>
              </a:solidFill>
            </a:rPr>
            <a:t> à</a:t>
          </a:r>
          <a:r>
            <a:rPr lang="fr-FR" sz="1100" b="0" i="0">
              <a:solidFill>
                <a:schemeClr val="tx1"/>
              </a:solidFill>
            </a:rPr>
            <a:t> évaluer la</a:t>
          </a:r>
          <a:r>
            <a:rPr lang="fr-FR" sz="1100" b="0" i="0" baseline="0">
              <a:solidFill>
                <a:schemeClr val="tx1"/>
              </a:solidFill>
            </a:rPr>
            <a:t> totalité du personnels en contrat indeterminés. Il est calculé en fonction de son prorata de son temps de travail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596900</xdr:colOff>
      <xdr:row>27</xdr:row>
      <xdr:rowOff>101600</xdr:rowOff>
    </xdr:from>
    <xdr:to>
      <xdr:col>6</xdr:col>
      <xdr:colOff>469900</xdr:colOff>
      <xdr:row>34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17FC0F7B-0DB5-8342-B681-D439A8EC9997}"/>
            </a:ext>
          </a:extLst>
        </xdr:cNvPr>
        <xdr:cNvSpPr txBox="1"/>
      </xdr:nvSpPr>
      <xdr:spPr>
        <a:xfrm>
          <a:off x="596900" y="5321300"/>
          <a:ext cx="4813300" cy="1231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Analyse : </a:t>
          </a:r>
        </a:p>
        <a:p>
          <a:r>
            <a:rPr lang="fr-FR" sz="1100" b="0"/>
            <a:t>Nous pouvons remarquer que seul</a:t>
          </a:r>
          <a:r>
            <a:rPr lang="fr-FR" sz="1100" b="0" baseline="0"/>
            <a:t> les cadres sont en temps complet, et le reste du personnel en temps partiel qui varie entre 2h21 et 33,34h.</a:t>
          </a:r>
        </a:p>
        <a:p>
          <a:r>
            <a:rPr lang="fr-FR" sz="1100" b="0" baseline="0"/>
            <a:t>De plus, nous abservons une lègère augmention des heures des employés passant de 15,44 équivalents temps plein à 15,87 entre 2019 et 2020.</a:t>
          </a:r>
        </a:p>
        <a:p>
          <a:endParaRPr lang="fr-FR" sz="1100" b="0" baseline="0"/>
        </a:p>
      </xdr:txBody>
    </xdr:sp>
    <xdr:clientData/>
  </xdr:twoCellAnchor>
  <xdr:twoCellAnchor>
    <xdr:from>
      <xdr:col>0</xdr:col>
      <xdr:colOff>508000</xdr:colOff>
      <xdr:row>38</xdr:row>
      <xdr:rowOff>25400</xdr:rowOff>
    </xdr:from>
    <xdr:to>
      <xdr:col>6</xdr:col>
      <xdr:colOff>355600</xdr:colOff>
      <xdr:row>44</xdr:row>
      <xdr:rowOff>101600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EAA1F6D3-E25A-AA4C-8986-6536A3D9FFF7}"/>
            </a:ext>
          </a:extLst>
        </xdr:cNvPr>
        <xdr:cNvSpPr txBox="1"/>
      </xdr:nvSpPr>
      <xdr:spPr>
        <a:xfrm>
          <a:off x="508000" y="7340600"/>
          <a:ext cx="4787900" cy="12192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400" b="1" i="1">
              <a:solidFill>
                <a:schemeClr val="accent2"/>
              </a:solidFill>
            </a:rPr>
            <a:t>Effectif</a:t>
          </a:r>
          <a:r>
            <a:rPr lang="fr-FR" sz="1400" b="1" i="1" baseline="0">
              <a:solidFill>
                <a:schemeClr val="accent2"/>
              </a:solidFill>
            </a:rPr>
            <a:t> moyen annuel :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  <a:p>
          <a:pPr algn="l"/>
          <a:r>
            <a:rPr lang="fr-FR" sz="1100" b="1" i="0">
              <a:solidFill>
                <a:schemeClr val="tx1"/>
              </a:solidFill>
            </a:rPr>
            <a:t>Definition de l'indicateur </a:t>
          </a:r>
        </a:p>
        <a:p>
          <a:pPr algn="l"/>
          <a:r>
            <a:rPr lang="fr-FR" sz="1100" b="0" i="0">
              <a:solidFill>
                <a:schemeClr val="tx1"/>
              </a:solidFill>
            </a:rPr>
            <a:t>Il permet d'effectuer</a:t>
          </a:r>
          <a:r>
            <a:rPr lang="fr-FR" sz="1100" b="0" i="0" baseline="0">
              <a:solidFill>
                <a:schemeClr val="tx1"/>
              </a:solidFill>
            </a:rPr>
            <a:t> l'effectif selon l'effectif globale pour les déclaratiosn sociales. Il represente le nombre de saalariés travaillant au sein de l'entreprise avec un contrat de travail.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812800</xdr:colOff>
      <xdr:row>20</xdr:row>
      <xdr:rowOff>38100</xdr:rowOff>
    </xdr:from>
    <xdr:to>
      <xdr:col>6</xdr:col>
      <xdr:colOff>215900</xdr:colOff>
      <xdr:row>26</xdr:row>
      <xdr:rowOff>12700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56352A87-B281-2149-BF37-F33F5696337F}"/>
            </a:ext>
          </a:extLst>
        </xdr:cNvPr>
        <xdr:cNvSpPr txBox="1"/>
      </xdr:nvSpPr>
      <xdr:spPr>
        <a:xfrm>
          <a:off x="812800" y="3924300"/>
          <a:ext cx="4343400" cy="11176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200" b="1" u="sng">
              <a:solidFill>
                <a:schemeClr val="tx1"/>
              </a:solidFill>
            </a:rPr>
            <a:t>Formule</a:t>
          </a:r>
          <a:r>
            <a:rPr lang="fr-FR" sz="1100" b="1">
              <a:solidFill>
                <a:schemeClr val="tx1"/>
              </a:solidFill>
            </a:rPr>
            <a:t> </a:t>
          </a:r>
        </a:p>
        <a:p>
          <a:pPr algn="l"/>
          <a:endParaRPr lang="fr-FR" sz="1100" b="1">
            <a:solidFill>
              <a:schemeClr val="tx1"/>
            </a:solidFill>
          </a:endParaRPr>
        </a:p>
        <a:p>
          <a:pPr algn="ctr"/>
          <a:r>
            <a:rPr lang="fr-FR" sz="1100" b="1">
              <a:solidFill>
                <a:schemeClr val="tx1"/>
              </a:solidFill>
            </a:rPr>
            <a:t>ETP</a:t>
          </a:r>
          <a:r>
            <a:rPr lang="fr-FR" sz="1100" b="1" baseline="0">
              <a:solidFill>
                <a:schemeClr val="tx1"/>
              </a:solidFill>
            </a:rPr>
            <a:t> CDI temps partiels = (nombre d'employés à mi-temps * heures de travail par semaine* le nombre de semaines travaillés) / 35h</a:t>
          </a:r>
        </a:p>
        <a:p>
          <a:pPr algn="ctr"/>
          <a:endParaRPr lang="fr-FR" sz="1100" b="1" baseline="0">
            <a:solidFill>
              <a:schemeClr val="tx1"/>
            </a:solidFill>
          </a:endParaRPr>
        </a:p>
        <a:p>
          <a:pPr algn="ctr"/>
          <a:endParaRPr lang="fr-F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762000</xdr:colOff>
      <xdr:row>55</xdr:row>
      <xdr:rowOff>50800</xdr:rowOff>
    </xdr:from>
    <xdr:to>
      <xdr:col>6</xdr:col>
      <xdr:colOff>165100</xdr:colOff>
      <xdr:row>59</xdr:row>
      <xdr:rowOff>88900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BC833F9-D2D2-F24E-9D3D-883B66D56E95}"/>
            </a:ext>
          </a:extLst>
        </xdr:cNvPr>
        <xdr:cNvSpPr txBox="1"/>
      </xdr:nvSpPr>
      <xdr:spPr>
        <a:xfrm>
          <a:off x="762000" y="10845800"/>
          <a:ext cx="4343400" cy="8001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200" b="1" u="sng">
              <a:solidFill>
                <a:schemeClr val="tx1"/>
              </a:solidFill>
            </a:rPr>
            <a:t>Formule</a:t>
          </a:r>
          <a:r>
            <a:rPr lang="fr-FR" sz="1100" b="1">
              <a:solidFill>
                <a:schemeClr val="tx1"/>
              </a:solidFill>
            </a:rPr>
            <a:t> </a:t>
          </a:r>
        </a:p>
        <a:p>
          <a:pPr algn="l"/>
          <a:endParaRPr lang="fr-FR" sz="1100" b="1">
            <a:solidFill>
              <a:schemeClr val="tx1"/>
            </a:solidFill>
          </a:endParaRPr>
        </a:p>
        <a:p>
          <a:pPr algn="ctr"/>
          <a:r>
            <a:rPr lang="fr-FR" sz="1100" b="1">
              <a:solidFill>
                <a:schemeClr val="tx1"/>
              </a:solidFill>
            </a:rPr>
            <a:t>Effectif moyen annuel = Total ETP / 12</a:t>
          </a:r>
          <a:endParaRPr lang="fr-FR" sz="1100" b="1" baseline="0">
            <a:solidFill>
              <a:schemeClr val="tx1"/>
            </a:solidFill>
          </a:endParaRPr>
        </a:p>
        <a:p>
          <a:pPr algn="ctr"/>
          <a:endParaRPr lang="fr-FR" sz="1100" b="1" baseline="0">
            <a:solidFill>
              <a:schemeClr val="tx1"/>
            </a:solidFill>
          </a:endParaRPr>
        </a:p>
        <a:p>
          <a:pPr algn="ctr"/>
          <a:endParaRPr lang="fr-F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711200</xdr:colOff>
      <xdr:row>60</xdr:row>
      <xdr:rowOff>127000</xdr:rowOff>
    </xdr:from>
    <xdr:to>
      <xdr:col>7</xdr:col>
      <xdr:colOff>88900</xdr:colOff>
      <xdr:row>64</xdr:row>
      <xdr:rowOff>127000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D70B7B59-5E79-2E4B-9598-A2C4AB72EF77}"/>
            </a:ext>
          </a:extLst>
        </xdr:cNvPr>
        <xdr:cNvSpPr txBox="1"/>
      </xdr:nvSpPr>
      <xdr:spPr>
        <a:xfrm>
          <a:off x="711200" y="11874500"/>
          <a:ext cx="51435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Analyse : </a:t>
          </a:r>
        </a:p>
        <a:p>
          <a:r>
            <a:rPr lang="fr-FR" sz="1100" b="0"/>
            <a:t>L'effectif annuel moyen augmente de 2,78 %, nous pouvons déduire que</a:t>
          </a:r>
          <a:r>
            <a:rPr lang="fr-FR" sz="1100" b="0" baseline="0"/>
            <a:t> les contrats en  temps partiels ont augmentés.</a:t>
          </a:r>
        </a:p>
        <a:p>
          <a:endParaRPr lang="fr-FR" sz="1100" b="0" baseline="0"/>
        </a:p>
      </xdr:txBody>
    </xdr:sp>
    <xdr:clientData/>
  </xdr:twoCellAnchor>
  <xdr:twoCellAnchor>
    <xdr:from>
      <xdr:col>0</xdr:col>
      <xdr:colOff>927100</xdr:colOff>
      <xdr:row>68</xdr:row>
      <xdr:rowOff>165100</xdr:rowOff>
    </xdr:from>
    <xdr:to>
      <xdr:col>7</xdr:col>
      <xdr:colOff>88900</xdr:colOff>
      <xdr:row>74</xdr:row>
      <xdr:rowOff>50800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DF8EDE7D-A3B6-244B-9875-A09F03A3A354}"/>
            </a:ext>
          </a:extLst>
        </xdr:cNvPr>
        <xdr:cNvSpPr txBox="1"/>
      </xdr:nvSpPr>
      <xdr:spPr>
        <a:xfrm>
          <a:off x="927100" y="13436600"/>
          <a:ext cx="4927600" cy="10287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400" b="1" i="1">
              <a:solidFill>
                <a:schemeClr val="accent2"/>
              </a:solidFill>
            </a:rPr>
            <a:t>Variations de taux de féminisation</a:t>
          </a:r>
          <a:r>
            <a:rPr lang="fr-FR" sz="1400" b="1" i="1" baseline="0">
              <a:solidFill>
                <a:schemeClr val="accent2"/>
              </a:solidFill>
            </a:rPr>
            <a:t>: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  <a:p>
          <a:pPr algn="l"/>
          <a:r>
            <a:rPr lang="fr-FR" sz="1100" b="1" i="0">
              <a:solidFill>
                <a:schemeClr val="tx1"/>
              </a:solidFill>
            </a:rPr>
            <a:t>Definition de l'indicateur </a:t>
          </a:r>
        </a:p>
        <a:p>
          <a:pPr algn="l"/>
          <a:r>
            <a:rPr lang="fr-FR" sz="1100" b="0" i="0">
              <a:solidFill>
                <a:schemeClr val="tx1"/>
              </a:solidFill>
            </a:rPr>
            <a:t>Il permet déterminer le nombre de femmes</a:t>
          </a:r>
          <a:r>
            <a:rPr lang="fr-FR" sz="1100" b="0" i="0" baseline="0">
              <a:solidFill>
                <a:schemeClr val="tx1"/>
              </a:solidFill>
            </a:rPr>
            <a:t> dans la société.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</xdr:txBody>
    </xdr:sp>
    <xdr:clientData/>
  </xdr:twoCellAnchor>
  <xdr:twoCellAnchor>
    <xdr:from>
      <xdr:col>0</xdr:col>
      <xdr:colOff>965200</xdr:colOff>
      <xdr:row>88</xdr:row>
      <xdr:rowOff>139700</xdr:rowOff>
    </xdr:from>
    <xdr:to>
      <xdr:col>6</xdr:col>
      <xdr:colOff>368300</xdr:colOff>
      <xdr:row>92</xdr:row>
      <xdr:rowOff>177800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61013E4E-C295-4E4E-8DFA-6B4454FDDBB1}"/>
            </a:ext>
          </a:extLst>
        </xdr:cNvPr>
        <xdr:cNvSpPr txBox="1"/>
      </xdr:nvSpPr>
      <xdr:spPr>
        <a:xfrm>
          <a:off x="965200" y="17437100"/>
          <a:ext cx="5461000" cy="8001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200" b="1" u="sng">
              <a:solidFill>
                <a:schemeClr val="tx1"/>
              </a:solidFill>
            </a:rPr>
            <a:t>Formule</a:t>
          </a:r>
          <a:r>
            <a:rPr lang="fr-FR" sz="1100" b="1">
              <a:solidFill>
                <a:schemeClr val="tx1"/>
              </a:solidFill>
            </a:rPr>
            <a:t> </a:t>
          </a:r>
        </a:p>
        <a:p>
          <a:pPr algn="l"/>
          <a:endParaRPr lang="fr-FR" sz="1100" b="1">
            <a:solidFill>
              <a:schemeClr val="tx1"/>
            </a:solidFill>
          </a:endParaRPr>
        </a:p>
        <a:p>
          <a:pPr algn="ctr"/>
          <a:r>
            <a:rPr lang="fr-FR" sz="1100" b="1" baseline="0">
              <a:solidFill>
                <a:schemeClr val="tx1"/>
              </a:solidFill>
            </a:rPr>
            <a:t>Taux de feminisation = (nombres de femmes / le nombre total des salariés) *100</a:t>
          </a:r>
        </a:p>
        <a:p>
          <a:pPr algn="ctr"/>
          <a:endParaRPr lang="fr-FR" sz="1100" b="1" baseline="0">
            <a:solidFill>
              <a:schemeClr val="tx1"/>
            </a:solidFill>
          </a:endParaRPr>
        </a:p>
        <a:p>
          <a:pPr algn="ctr"/>
          <a:endParaRPr lang="fr-FR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635000</xdr:colOff>
      <xdr:row>94</xdr:row>
      <xdr:rowOff>177800</xdr:rowOff>
    </xdr:from>
    <xdr:to>
      <xdr:col>7</xdr:col>
      <xdr:colOff>12700</xdr:colOff>
      <xdr:row>101</xdr:row>
      <xdr:rowOff>139700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F717289-DE41-D54A-9601-2B7E5AE7CE82}"/>
            </a:ext>
          </a:extLst>
        </xdr:cNvPr>
        <xdr:cNvSpPr txBox="1"/>
      </xdr:nvSpPr>
      <xdr:spPr>
        <a:xfrm>
          <a:off x="635000" y="18618200"/>
          <a:ext cx="6261100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Analyse : </a:t>
          </a:r>
        </a:p>
        <a:p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Nous sommes dans un secteur où l'employabilité est majoritairement féminine (+90% sur ces deux années) avec une stagnation en 2020. Cette évolution s'explique d'une part par le secteur d'activité qui est le service à la personne dans lequel les femmes sont exclusivement menées à s'occuper de ces tâches dans leur quotidien, mais d'autre part que les départs concernent les hommes (-33;33%). Seulement 4,65% des hommes font partie de l'effectif, en 2020.</a:t>
          </a:r>
        </a:p>
        <a:p>
          <a:endParaRPr lang="fr-FR" sz="1100" b="0" baseline="0"/>
        </a:p>
      </xdr:txBody>
    </xdr:sp>
    <xdr:clientData/>
  </xdr:twoCellAnchor>
  <xdr:twoCellAnchor>
    <xdr:from>
      <xdr:col>0</xdr:col>
      <xdr:colOff>927100</xdr:colOff>
      <xdr:row>104</xdr:row>
      <xdr:rowOff>177800</xdr:rowOff>
    </xdr:from>
    <xdr:to>
      <xdr:col>7</xdr:col>
      <xdr:colOff>88900</xdr:colOff>
      <xdr:row>110</xdr:row>
      <xdr:rowOff>63500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id="{896AA170-3910-3D40-954C-204781D9E38E}"/>
            </a:ext>
          </a:extLst>
        </xdr:cNvPr>
        <xdr:cNvSpPr txBox="1"/>
      </xdr:nvSpPr>
      <xdr:spPr>
        <a:xfrm>
          <a:off x="927100" y="20523200"/>
          <a:ext cx="6045200" cy="102870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fr-FR" sz="1400" b="1" i="1" baseline="0">
              <a:solidFill>
                <a:schemeClr val="accent2"/>
              </a:solidFill>
            </a:rPr>
            <a:t>Répartition tranche d'âge de l'effectif</a:t>
          </a:r>
        </a:p>
        <a:p>
          <a:pPr algn="l"/>
          <a:endParaRPr lang="fr-FR" sz="1400" b="1" i="1">
            <a:solidFill>
              <a:schemeClr val="accent2"/>
            </a:solidFill>
          </a:endParaRPr>
        </a:p>
        <a:p>
          <a:pPr algn="l"/>
          <a:r>
            <a:rPr lang="fr-FR" sz="1100" b="1" i="0">
              <a:solidFill>
                <a:schemeClr val="tx1"/>
              </a:solidFill>
            </a:rPr>
            <a:t>Definition de l'indicateur </a:t>
          </a:r>
        </a:p>
        <a:p>
          <a:pPr algn="l"/>
          <a:r>
            <a:rPr lang="fr-FR" sz="1100" b="0" i="0">
              <a:solidFill>
                <a:schemeClr val="tx1"/>
              </a:solidFill>
            </a:rPr>
            <a:t>Il permet déterminer la</a:t>
          </a:r>
          <a:r>
            <a:rPr lang="fr-FR" sz="1100" b="0" i="0" baseline="0">
              <a:solidFill>
                <a:schemeClr val="tx1"/>
              </a:solidFill>
            </a:rPr>
            <a:t> répartition par sexe et par âge</a:t>
          </a:r>
          <a:endParaRPr lang="fr-FR" sz="1400" b="1" i="1">
            <a:solidFill>
              <a:schemeClr val="accent2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787400</xdr:colOff>
      <xdr:row>4</xdr:row>
      <xdr:rowOff>88900</xdr:rowOff>
    </xdr:from>
    <xdr:to>
      <xdr:col>11</xdr:col>
      <xdr:colOff>622300</xdr:colOff>
      <xdr:row>18</xdr:row>
      <xdr:rowOff>88900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7689C9B-FF05-C347-9989-66707D2D04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530BB46-1B85-EF45-AE52-F1ABDA6F5A5C}" name="Tableau4" displayName="Tableau4" ref="A3:H86" totalsRowShown="0">
  <autoFilter ref="A3:H86" xr:uid="{C32F0B0F-7D79-5347-A99C-C4ECFF14A841}"/>
  <tableColumns count="8">
    <tableColumn id="1" xr3:uid="{F4EF40D7-AF84-8443-BD54-FC41BD8BD23D}" name="Date de naissance"/>
    <tableColumn id="8" xr3:uid="{F4711CBF-3E39-A54D-B8E0-480686E6A1BD}" name="Age" dataDxfId="27">
      <calculatedColumnFormula>TODAY()-Tableau4[[#This Row],[Date de naissance]]</calculatedColumnFormula>
    </tableColumn>
    <tableColumn id="2" xr3:uid="{19FD4FA7-2EA6-8641-AC54-81E2468AF019}" name="nationalité"/>
    <tableColumn id="3" xr3:uid="{488F7F44-2A18-1843-9D94-81EBB32D58D6}" name="Sexe" dataDxfId="26"/>
    <tableColumn id="4" xr3:uid="{CC03E969-C0D6-F944-B522-1AA9289EB3D8}" name="Emploi"/>
    <tableColumn id="5" xr3:uid="{3AD96E92-0212-F94B-B834-515C0A5FC1D3}" name="Entrée"/>
    <tableColumn id="6" xr3:uid="{87851E0F-6EC1-2043-A71E-8BC83F655DDB}" name="Sortie"/>
    <tableColumn id="7" xr3:uid="{3916D62A-0D4C-3648-AA6F-F72934A334C0}" name="Motif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B2A7730-739B-B04D-8C04-0C9DC5585247}" name="Tableau5" displayName="Tableau5" ref="A3:H59" totalsRowShown="0" headerRowDxfId="1" dataDxfId="0" headerRowBorderDxfId="24" tableBorderDxfId="25" totalsRowBorderDxfId="23">
  <autoFilter ref="A3:H59" xr:uid="{F1D53733-1E40-0C48-84EE-8747DCBAF2FF}">
    <filterColumn colId="3">
      <filters>
        <filter val="F"/>
      </filters>
    </filterColumn>
    <filterColumn colId="4">
      <filters>
        <filter val="AM"/>
        <filter val="AM/GE"/>
        <filter val="Assist d'agence"/>
        <filter val="GE"/>
        <filter val="Resp agence"/>
      </filters>
    </filterColumn>
  </autoFilter>
  <sortState xmlns:xlrd2="http://schemas.microsoft.com/office/spreadsheetml/2017/richdata2" ref="A4:H46">
    <sortCondition ref="B3:B59"/>
  </sortState>
  <tableColumns count="8">
    <tableColumn id="1" xr3:uid="{A67BE95B-17B2-EF41-B5EB-DFBD073B652D}" name="Date de naissance" dataDxfId="9"/>
    <tableColumn id="2" xr3:uid="{49FB55F7-773E-B04D-B554-2F8DD9F2DA1F}" name="Age" dataDxfId="8"/>
    <tableColumn id="3" xr3:uid="{2A170A18-6149-014C-8994-DFF2BB673B70}" name="nationalité" dataDxfId="7"/>
    <tableColumn id="4" xr3:uid="{0391169C-88E5-2E4D-849C-0E0AC8DD5A9F}" name="Sexe" dataDxfId="6"/>
    <tableColumn id="5" xr3:uid="{C917162A-1110-AF40-8EED-FCE7899AB64E}" name="Emploi" dataDxfId="5"/>
    <tableColumn id="6" xr3:uid="{9FF78A28-6E46-E147-BC51-71BAA3CEE582}" name="Entrée" dataDxfId="4"/>
    <tableColumn id="7" xr3:uid="{26B23AB6-4876-EA49-817C-7A7A014BD217}" name="Sortie" dataDxfId="3"/>
    <tableColumn id="8" xr3:uid="{85A94390-ACBF-7F44-AA0A-42084C0190D5}" name="Motif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B805BC-1CBB-174F-AF49-0106ADAB57DF}" name="Tableau6" displayName="Tableau6" ref="A3:H52" totalsRowShown="0" headerRowDxfId="10" dataDxfId="11" headerRowBorderDxfId="21" tableBorderDxfId="22" totalsRowBorderDxfId="20">
  <autoFilter ref="A3:H52" xr:uid="{101E88C1-9CCE-2E45-B158-54EF81F29730}">
    <filterColumn colId="4">
      <filters>
        <filter val="AM"/>
        <filter val="AM/GE"/>
        <filter val="GE"/>
      </filters>
    </filterColumn>
  </autoFilter>
  <sortState xmlns:xlrd2="http://schemas.microsoft.com/office/spreadsheetml/2017/richdata2" ref="A4:H52">
    <sortCondition ref="B3:B52"/>
  </sortState>
  <tableColumns count="8">
    <tableColumn id="1" xr3:uid="{03695994-A8C1-0848-BB2D-F1EAF837F9ED}" name="Date de naissance" dataDxfId="19"/>
    <tableColumn id="2" xr3:uid="{6F094C83-4894-C34D-89B0-5C1CA06966C6}" name="Age" dataDxfId="18"/>
    <tableColumn id="3" xr3:uid="{CE649B80-2C43-7440-B6E9-4C66E051D3F7}" name="nationalité" dataDxfId="17"/>
    <tableColumn id="4" xr3:uid="{16C77E82-C34C-9143-8D61-FFA2C1B3EB92}" name="Sexe" dataDxfId="16"/>
    <tableColumn id="5" xr3:uid="{24E041C9-69F0-304E-8881-55138A69581B}" name="Emploi" dataDxfId="15"/>
    <tableColumn id="6" xr3:uid="{7492EA7C-0032-8E4E-B46E-2838DB150453}" name="Entrée" dataDxfId="14"/>
    <tableColumn id="7" xr3:uid="{DAF3AA72-FC8C-5E46-960F-AB2848BEA93B}" name="Sortie" dataDxfId="13"/>
    <tableColumn id="8" xr3:uid="{4DDA6E0C-38E8-F442-8FCF-234D001E7B90}" name="Motif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71DA6B-775C-4D49-A91B-099C8398AD01}" name="Tableau2" displayName="Tableau2" ref="A1:C42" totalsRowShown="0" tableBorderDxfId="31">
  <autoFilter ref="A1:C42" xr:uid="{1C50BFC3-AB84-3D4E-8993-048378CFACAE}"/>
  <tableColumns count="3">
    <tableColumn id="1" xr3:uid="{41794129-AD18-F24E-AE8D-8781975CC516}" name="Date de naissance" dataDxfId="30"/>
    <tableColumn id="2" xr3:uid="{B1F49D86-7A27-FE4C-A24D-EEA20E1693C0}" name="Date ancienneté" dataDxfId="29"/>
    <tableColumn id="3" xr3:uid="{3EC13BD7-75E6-B948-ACC3-549090693656}" name="Categorie emploi" dataDxfId="2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4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CCF5-31A3-E04E-9548-14A514DA823F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5EC8B-CCA1-4602-9D2D-9E0178ED5CA5}">
  <dimension ref="A1:C43"/>
  <sheetViews>
    <sheetView topLeftCell="H1" workbookViewId="0">
      <selection activeCell="I37" sqref="I37"/>
    </sheetView>
  </sheetViews>
  <sheetFormatPr baseColWidth="10" defaultRowHeight="15" x14ac:dyDescent="0.2"/>
  <cols>
    <col min="1" max="1" width="18.6640625" style="45" customWidth="1"/>
    <col min="2" max="2" width="16.6640625" style="45" customWidth="1"/>
    <col min="3" max="3" width="17.33203125" style="45" customWidth="1"/>
  </cols>
  <sheetData>
    <row r="1" spans="1:3" ht="16" thickBot="1" x14ac:dyDescent="0.25">
      <c r="A1" s="55" t="s">
        <v>29</v>
      </c>
      <c r="B1" s="50" t="s">
        <v>34</v>
      </c>
      <c r="C1" s="46" t="s">
        <v>30</v>
      </c>
    </row>
    <row r="2" spans="1:3" x14ac:dyDescent="0.2">
      <c r="A2" s="56">
        <v>22056</v>
      </c>
      <c r="B2" s="51">
        <v>43605</v>
      </c>
      <c r="C2" s="47" t="s">
        <v>31</v>
      </c>
    </row>
    <row r="3" spans="1:3" x14ac:dyDescent="0.2">
      <c r="A3" s="57">
        <v>22653</v>
      </c>
      <c r="B3" s="52">
        <v>42892</v>
      </c>
      <c r="C3" s="48" t="s">
        <v>31</v>
      </c>
    </row>
    <row r="4" spans="1:3" x14ac:dyDescent="0.2">
      <c r="A4" s="57">
        <v>24064</v>
      </c>
      <c r="B4" s="52">
        <v>43689</v>
      </c>
      <c r="C4" s="48" t="s">
        <v>31</v>
      </c>
    </row>
    <row r="5" spans="1:3" x14ac:dyDescent="0.2">
      <c r="A5" s="57">
        <v>24606</v>
      </c>
      <c r="B5" s="52">
        <v>44105</v>
      </c>
      <c r="C5" s="48" t="s">
        <v>31</v>
      </c>
    </row>
    <row r="6" spans="1:3" x14ac:dyDescent="0.2">
      <c r="A6" s="57">
        <v>24746</v>
      </c>
      <c r="B6" s="52">
        <v>44020</v>
      </c>
      <c r="C6" s="48" t="s">
        <v>31</v>
      </c>
    </row>
    <row r="7" spans="1:3" x14ac:dyDescent="0.2">
      <c r="A7" s="57">
        <v>25323</v>
      </c>
      <c r="B7" s="52">
        <v>42884</v>
      </c>
      <c r="C7" s="48" t="s">
        <v>31</v>
      </c>
    </row>
    <row r="8" spans="1:3" x14ac:dyDescent="0.2">
      <c r="A8" s="57">
        <v>25854</v>
      </c>
      <c r="B8" s="52">
        <v>44307</v>
      </c>
      <c r="C8" s="48" t="s">
        <v>31</v>
      </c>
    </row>
    <row r="9" spans="1:3" x14ac:dyDescent="0.2">
      <c r="A9" s="57">
        <v>26176</v>
      </c>
      <c r="B9" s="52">
        <v>42614</v>
      </c>
      <c r="C9" s="48" t="s">
        <v>31</v>
      </c>
    </row>
    <row r="10" spans="1:3" x14ac:dyDescent="0.2">
      <c r="A10" s="57">
        <v>26233</v>
      </c>
      <c r="B10" s="52">
        <v>41585</v>
      </c>
      <c r="C10" s="48" t="s">
        <v>31</v>
      </c>
    </row>
    <row r="11" spans="1:3" x14ac:dyDescent="0.2">
      <c r="A11" s="57">
        <v>26468</v>
      </c>
      <c r="B11" s="52">
        <v>43320</v>
      </c>
      <c r="C11" s="48" t="s">
        <v>31</v>
      </c>
    </row>
    <row r="12" spans="1:3" x14ac:dyDescent="0.2">
      <c r="A12" s="57">
        <v>26600</v>
      </c>
      <c r="B12" s="52">
        <v>43413</v>
      </c>
      <c r="C12" s="48" t="s">
        <v>31</v>
      </c>
    </row>
    <row r="13" spans="1:3" x14ac:dyDescent="0.2">
      <c r="A13" s="57">
        <v>26827</v>
      </c>
      <c r="B13" s="52">
        <v>42926</v>
      </c>
      <c r="C13" s="48" t="s">
        <v>31</v>
      </c>
    </row>
    <row r="14" spans="1:3" x14ac:dyDescent="0.2">
      <c r="A14" s="57">
        <v>29095</v>
      </c>
      <c r="B14" s="52">
        <v>43410</v>
      </c>
      <c r="C14" s="48" t="s">
        <v>32</v>
      </c>
    </row>
    <row r="15" spans="1:3" x14ac:dyDescent="0.2">
      <c r="A15" s="57">
        <v>29668</v>
      </c>
      <c r="B15" s="52">
        <v>40704</v>
      </c>
      <c r="C15" s="48" t="s">
        <v>31</v>
      </c>
    </row>
    <row r="16" spans="1:3" x14ac:dyDescent="0.2">
      <c r="A16" s="57">
        <v>30885</v>
      </c>
      <c r="B16" s="52">
        <v>42537</v>
      </c>
      <c r="C16" s="48" t="s">
        <v>33</v>
      </c>
    </row>
    <row r="17" spans="1:3" x14ac:dyDescent="0.2">
      <c r="A17" s="57">
        <v>31025</v>
      </c>
      <c r="B17" s="52">
        <v>40813</v>
      </c>
      <c r="C17" s="48" t="s">
        <v>31</v>
      </c>
    </row>
    <row r="18" spans="1:3" x14ac:dyDescent="0.2">
      <c r="A18" s="57">
        <v>31034</v>
      </c>
      <c r="B18" s="52">
        <v>42614</v>
      </c>
      <c r="C18" s="48" t="s">
        <v>31</v>
      </c>
    </row>
    <row r="19" spans="1:3" x14ac:dyDescent="0.2">
      <c r="A19" s="57">
        <v>31093</v>
      </c>
      <c r="B19" s="52">
        <v>44200</v>
      </c>
      <c r="C19" s="48" t="s">
        <v>31</v>
      </c>
    </row>
    <row r="20" spans="1:3" x14ac:dyDescent="0.2">
      <c r="A20" s="57">
        <v>31213</v>
      </c>
      <c r="B20" s="52">
        <v>43710</v>
      </c>
      <c r="C20" s="48" t="s">
        <v>31</v>
      </c>
    </row>
    <row r="21" spans="1:3" x14ac:dyDescent="0.2">
      <c r="A21" s="57">
        <v>32635</v>
      </c>
      <c r="B21" s="52">
        <v>43850</v>
      </c>
      <c r="C21" s="48" t="s">
        <v>31</v>
      </c>
    </row>
    <row r="22" spans="1:3" x14ac:dyDescent="0.2">
      <c r="A22" s="57">
        <v>33378</v>
      </c>
      <c r="B22" s="52">
        <v>43714</v>
      </c>
      <c r="C22" s="48" t="s">
        <v>31</v>
      </c>
    </row>
    <row r="23" spans="1:3" x14ac:dyDescent="0.2">
      <c r="A23" s="57">
        <v>33757</v>
      </c>
      <c r="B23" s="52">
        <v>44277</v>
      </c>
      <c r="C23" s="48" t="s">
        <v>31</v>
      </c>
    </row>
    <row r="24" spans="1:3" x14ac:dyDescent="0.2">
      <c r="A24" s="57">
        <v>33786</v>
      </c>
      <c r="B24" s="52">
        <v>44075</v>
      </c>
      <c r="C24" s="48" t="s">
        <v>33</v>
      </c>
    </row>
    <row r="25" spans="1:3" x14ac:dyDescent="0.2">
      <c r="A25" s="57">
        <v>33823</v>
      </c>
      <c r="B25" s="52">
        <v>42622</v>
      </c>
      <c r="C25" s="48" t="s">
        <v>31</v>
      </c>
    </row>
    <row r="26" spans="1:3" x14ac:dyDescent="0.2">
      <c r="A26" s="57">
        <v>33980</v>
      </c>
      <c r="B26" s="52">
        <v>44084</v>
      </c>
      <c r="C26" s="48" t="s">
        <v>31</v>
      </c>
    </row>
    <row r="27" spans="1:3" x14ac:dyDescent="0.2">
      <c r="A27" s="57">
        <v>34135</v>
      </c>
      <c r="B27" s="52">
        <v>44064</v>
      </c>
      <c r="C27" s="48" t="s">
        <v>31</v>
      </c>
    </row>
    <row r="28" spans="1:3" x14ac:dyDescent="0.2">
      <c r="A28" s="57">
        <v>34351</v>
      </c>
      <c r="B28" s="52">
        <v>44316</v>
      </c>
      <c r="C28" s="48" t="s">
        <v>31</v>
      </c>
    </row>
    <row r="29" spans="1:3" x14ac:dyDescent="0.2">
      <c r="A29" s="57">
        <v>34409</v>
      </c>
      <c r="B29" s="52">
        <v>42929</v>
      </c>
      <c r="C29" s="48" t="s">
        <v>31</v>
      </c>
    </row>
    <row r="30" spans="1:3" x14ac:dyDescent="0.2">
      <c r="A30" s="57">
        <v>34568</v>
      </c>
      <c r="B30" s="52">
        <v>43386</v>
      </c>
      <c r="C30" s="48" t="s">
        <v>31</v>
      </c>
    </row>
    <row r="31" spans="1:3" x14ac:dyDescent="0.2">
      <c r="A31" s="57">
        <v>34602</v>
      </c>
      <c r="B31" s="52">
        <v>44048</v>
      </c>
      <c r="C31" s="48" t="s">
        <v>31</v>
      </c>
    </row>
    <row r="32" spans="1:3" x14ac:dyDescent="0.2">
      <c r="A32" s="57">
        <v>34603</v>
      </c>
      <c r="B32" s="52">
        <v>43556</v>
      </c>
      <c r="C32" s="48" t="s">
        <v>31</v>
      </c>
    </row>
    <row r="33" spans="1:3" x14ac:dyDescent="0.2">
      <c r="A33" s="57">
        <v>34899</v>
      </c>
      <c r="B33" s="52">
        <v>43984</v>
      </c>
      <c r="C33" s="48" t="s">
        <v>31</v>
      </c>
    </row>
    <row r="34" spans="1:3" x14ac:dyDescent="0.2">
      <c r="A34" s="57">
        <v>34959</v>
      </c>
      <c r="B34" s="52">
        <v>42160</v>
      </c>
      <c r="C34" s="48" t="s">
        <v>31</v>
      </c>
    </row>
    <row r="35" spans="1:3" x14ac:dyDescent="0.2">
      <c r="A35" s="57">
        <v>34975</v>
      </c>
      <c r="B35" s="52">
        <v>44088</v>
      </c>
      <c r="C35" s="48" t="s">
        <v>31</v>
      </c>
    </row>
    <row r="36" spans="1:3" x14ac:dyDescent="0.2">
      <c r="A36" s="57">
        <v>35097</v>
      </c>
      <c r="B36" s="52">
        <v>43803</v>
      </c>
      <c r="C36" s="48" t="s">
        <v>31</v>
      </c>
    </row>
    <row r="37" spans="1:3" x14ac:dyDescent="0.2">
      <c r="A37" s="57">
        <v>35327</v>
      </c>
      <c r="B37" s="52">
        <v>44125</v>
      </c>
      <c r="C37" s="48" t="s">
        <v>31</v>
      </c>
    </row>
    <row r="38" spans="1:3" x14ac:dyDescent="0.2">
      <c r="A38" s="57">
        <v>35683</v>
      </c>
      <c r="B38" s="52">
        <v>43853</v>
      </c>
      <c r="C38" s="48" t="s">
        <v>31</v>
      </c>
    </row>
    <row r="39" spans="1:3" x14ac:dyDescent="0.2">
      <c r="A39" s="57">
        <v>35825</v>
      </c>
      <c r="B39" s="52">
        <v>44075</v>
      </c>
      <c r="C39" s="48" t="s">
        <v>31</v>
      </c>
    </row>
    <row r="40" spans="1:3" x14ac:dyDescent="0.2">
      <c r="A40" s="57">
        <v>36273</v>
      </c>
      <c r="B40" s="52">
        <v>44260</v>
      </c>
      <c r="C40" s="48" t="s">
        <v>31</v>
      </c>
    </row>
    <row r="41" spans="1:3" x14ac:dyDescent="0.2">
      <c r="A41" s="57">
        <v>36294</v>
      </c>
      <c r="B41" s="52">
        <v>43707</v>
      </c>
      <c r="C41" s="48" t="s">
        <v>31</v>
      </c>
    </row>
    <row r="42" spans="1:3" ht="16" thickBot="1" x14ac:dyDescent="0.25">
      <c r="A42" s="58">
        <v>36616</v>
      </c>
      <c r="B42" s="53">
        <v>44249</v>
      </c>
      <c r="C42" s="49" t="s">
        <v>31</v>
      </c>
    </row>
    <row r="43" spans="1:3" x14ac:dyDescent="0.2">
      <c r="A43" s="44">
        <v>44355.00037037037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661F5-6232-42FE-A2E2-C5D2BC891094}">
  <dimension ref="A1:D5"/>
  <sheetViews>
    <sheetView workbookViewId="0">
      <selection activeCell="D5" sqref="A1:D5"/>
    </sheetView>
  </sheetViews>
  <sheetFormatPr baseColWidth="10" defaultRowHeight="15" x14ac:dyDescent="0.2"/>
  <cols>
    <col min="4" max="4" width="17.83203125" bestFit="1" customWidth="1"/>
  </cols>
  <sheetData>
    <row r="1" spans="1:4" x14ac:dyDescent="0.2">
      <c r="B1" s="4">
        <v>2019</v>
      </c>
      <c r="C1" s="4">
        <v>2020</v>
      </c>
      <c r="D1" s="4" t="s">
        <v>23</v>
      </c>
    </row>
    <row r="2" spans="1:4" x14ac:dyDescent="0.2">
      <c r="A2" s="5" t="s">
        <v>20</v>
      </c>
      <c r="B2" s="1">
        <v>13.48</v>
      </c>
      <c r="C2" s="1">
        <v>13.01</v>
      </c>
      <c r="D2" s="1">
        <v>16.43</v>
      </c>
    </row>
    <row r="3" spans="1:4" x14ac:dyDescent="0.2">
      <c r="A3" s="5" t="s">
        <v>21</v>
      </c>
      <c r="B3" s="1">
        <v>0.96</v>
      </c>
      <c r="C3" s="1">
        <v>1.86</v>
      </c>
      <c r="D3" s="1">
        <v>2.2000000000000002</v>
      </c>
    </row>
    <row r="4" spans="1:4" x14ac:dyDescent="0.2">
      <c r="A4" s="5" t="s">
        <v>22</v>
      </c>
      <c r="B4" s="1">
        <v>1</v>
      </c>
      <c r="C4" s="1">
        <v>1</v>
      </c>
      <c r="D4" s="1">
        <v>1</v>
      </c>
    </row>
    <row r="5" spans="1:4" x14ac:dyDescent="0.2">
      <c r="A5" s="5" t="s">
        <v>66</v>
      </c>
      <c r="B5" s="1">
        <f>SUM(B2:B4)</f>
        <v>15.440000000000001</v>
      </c>
      <c r="C5" s="1">
        <f>SUM(C2:C4)</f>
        <v>15.87</v>
      </c>
      <c r="D5" s="1">
        <f>SUM(D2:D4)</f>
        <v>19.63</v>
      </c>
    </row>
  </sheetData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A75B-D7DF-477E-8B3C-7BB141E9A86B}">
  <dimension ref="A1:N16"/>
  <sheetViews>
    <sheetView workbookViewId="0">
      <selection activeCell="C27" sqref="C27"/>
    </sheetView>
  </sheetViews>
  <sheetFormatPr baseColWidth="10" defaultRowHeight="15" x14ac:dyDescent="0.2"/>
  <cols>
    <col min="1" max="1" width="11.83203125" bestFit="1" customWidth="1"/>
    <col min="2" max="2" width="22.83203125" bestFit="1" customWidth="1"/>
  </cols>
  <sheetData>
    <row r="1" spans="1:14" ht="16" thickBot="1" x14ac:dyDescent="0.25">
      <c r="A1" s="70" t="s">
        <v>28</v>
      </c>
      <c r="B1" s="71"/>
      <c r="C1" s="12" t="s">
        <v>0</v>
      </c>
      <c r="D1" s="13" t="s">
        <v>1</v>
      </c>
      <c r="E1" s="13" t="s">
        <v>2</v>
      </c>
      <c r="F1" s="13" t="s">
        <v>3</v>
      </c>
      <c r="G1" s="13" t="s">
        <v>4</v>
      </c>
      <c r="H1" s="13" t="s">
        <v>5</v>
      </c>
      <c r="I1" s="13" t="s">
        <v>6</v>
      </c>
      <c r="J1" s="13" t="s">
        <v>7</v>
      </c>
      <c r="K1" s="13" t="s">
        <v>8</v>
      </c>
      <c r="L1" s="13" t="s">
        <v>9</v>
      </c>
      <c r="M1" s="13" t="s">
        <v>10</v>
      </c>
      <c r="N1" s="14" t="s">
        <v>11</v>
      </c>
    </row>
    <row r="2" spans="1:14" x14ac:dyDescent="0.2">
      <c r="A2" s="72" t="s">
        <v>24</v>
      </c>
      <c r="B2" s="17">
        <v>2021</v>
      </c>
      <c r="C2" s="11">
        <v>2</v>
      </c>
      <c r="D2" s="11">
        <v>1</v>
      </c>
      <c r="E2" s="11">
        <v>2</v>
      </c>
      <c r="F2" s="11">
        <v>2</v>
      </c>
      <c r="G2" s="42"/>
      <c r="H2" s="42"/>
      <c r="I2" s="42"/>
      <c r="J2" s="42"/>
      <c r="K2" s="42"/>
      <c r="L2" s="42"/>
      <c r="M2" s="42"/>
      <c r="N2" s="43"/>
    </row>
    <row r="3" spans="1:14" x14ac:dyDescent="0.2">
      <c r="A3" s="73"/>
      <c r="B3" s="18">
        <v>2020</v>
      </c>
      <c r="C3" s="15">
        <v>2</v>
      </c>
      <c r="D3" s="15">
        <v>2</v>
      </c>
      <c r="E3" s="15">
        <v>0</v>
      </c>
      <c r="F3" s="15">
        <v>0</v>
      </c>
      <c r="G3" s="15">
        <v>0</v>
      </c>
      <c r="H3" s="15">
        <v>1</v>
      </c>
      <c r="I3" s="15">
        <v>2</v>
      </c>
      <c r="J3" s="15">
        <v>4</v>
      </c>
      <c r="K3" s="15">
        <v>3</v>
      </c>
      <c r="L3" s="15">
        <v>3</v>
      </c>
      <c r="M3" s="15">
        <v>0</v>
      </c>
      <c r="N3" s="16">
        <v>0</v>
      </c>
    </row>
    <row r="4" spans="1:14" ht="16" thickBot="1" x14ac:dyDescent="0.25">
      <c r="A4" s="74"/>
      <c r="B4" s="19">
        <v>2019</v>
      </c>
      <c r="C4" s="9">
        <v>1</v>
      </c>
      <c r="D4" s="9">
        <v>0</v>
      </c>
      <c r="E4" s="9">
        <v>2</v>
      </c>
      <c r="F4" s="9">
        <v>2</v>
      </c>
      <c r="G4" s="9">
        <v>2</v>
      </c>
      <c r="H4" s="9">
        <v>0</v>
      </c>
      <c r="I4" s="9">
        <v>1</v>
      </c>
      <c r="J4" s="9">
        <v>4</v>
      </c>
      <c r="K4" s="9">
        <v>2</v>
      </c>
      <c r="L4" s="9">
        <v>0</v>
      </c>
      <c r="M4" s="9">
        <v>0</v>
      </c>
      <c r="N4" s="10">
        <v>1</v>
      </c>
    </row>
    <row r="5" spans="1:14" x14ac:dyDescent="0.2">
      <c r="A5" s="72" t="s">
        <v>25</v>
      </c>
      <c r="B5" s="17">
        <v>2021</v>
      </c>
      <c r="C5" s="11">
        <v>1</v>
      </c>
      <c r="D5" s="11">
        <v>1</v>
      </c>
      <c r="E5" s="11">
        <v>0</v>
      </c>
      <c r="F5" s="11">
        <v>0</v>
      </c>
      <c r="G5" s="42"/>
      <c r="H5" s="42"/>
      <c r="I5" s="42"/>
      <c r="J5" s="42"/>
      <c r="K5" s="42"/>
      <c r="L5" s="42"/>
      <c r="M5" s="42"/>
      <c r="N5" s="43"/>
    </row>
    <row r="6" spans="1:14" x14ac:dyDescent="0.2">
      <c r="A6" s="73"/>
      <c r="B6" s="18">
        <v>2020</v>
      </c>
      <c r="C6" s="15">
        <v>0</v>
      </c>
      <c r="D6" s="15">
        <v>0</v>
      </c>
      <c r="E6" s="15">
        <v>2</v>
      </c>
      <c r="F6" s="15">
        <v>0</v>
      </c>
      <c r="G6" s="15">
        <v>0</v>
      </c>
      <c r="H6" s="15">
        <v>0</v>
      </c>
      <c r="I6" s="15">
        <v>2</v>
      </c>
      <c r="J6" s="15">
        <v>1</v>
      </c>
      <c r="K6" s="15">
        <v>4</v>
      </c>
      <c r="L6" s="15">
        <v>0</v>
      </c>
      <c r="M6" s="15">
        <v>3</v>
      </c>
      <c r="N6" s="16">
        <v>1</v>
      </c>
    </row>
    <row r="7" spans="1:14" ht="16" thickBot="1" x14ac:dyDescent="0.25">
      <c r="A7" s="74"/>
      <c r="B7" s="19">
        <v>2019</v>
      </c>
      <c r="C7" s="9">
        <v>2</v>
      </c>
      <c r="D7" s="9">
        <v>1</v>
      </c>
      <c r="E7" s="9">
        <v>2</v>
      </c>
      <c r="F7" s="9">
        <v>0</v>
      </c>
      <c r="G7" s="9">
        <v>2</v>
      </c>
      <c r="H7" s="9">
        <v>0</v>
      </c>
      <c r="I7" s="9">
        <v>0</v>
      </c>
      <c r="J7" s="9">
        <v>1</v>
      </c>
      <c r="K7" s="9">
        <v>3</v>
      </c>
      <c r="L7" s="9">
        <v>0</v>
      </c>
      <c r="M7" s="9">
        <v>0</v>
      </c>
      <c r="N7" s="10">
        <v>1</v>
      </c>
    </row>
    <row r="8" spans="1:14" x14ac:dyDescent="0.2">
      <c r="A8" s="72" t="s">
        <v>26</v>
      </c>
      <c r="B8" s="17">
        <v>2021</v>
      </c>
      <c r="C8" s="11">
        <v>1</v>
      </c>
      <c r="D8" s="11">
        <v>0</v>
      </c>
      <c r="E8" s="11">
        <v>2</v>
      </c>
      <c r="F8" s="11">
        <v>2</v>
      </c>
      <c r="G8" s="42"/>
      <c r="H8" s="42"/>
      <c r="I8" s="42"/>
      <c r="J8" s="42"/>
      <c r="K8" s="42"/>
      <c r="L8" s="42"/>
      <c r="M8" s="42"/>
      <c r="N8" s="43"/>
    </row>
    <row r="9" spans="1:14" x14ac:dyDescent="0.2">
      <c r="A9" s="73"/>
      <c r="B9" s="18">
        <v>2020</v>
      </c>
      <c r="C9" s="15">
        <v>2</v>
      </c>
      <c r="D9" s="15">
        <v>2</v>
      </c>
      <c r="E9" s="15">
        <v>-2</v>
      </c>
      <c r="F9" s="15">
        <v>0</v>
      </c>
      <c r="G9" s="15">
        <v>0</v>
      </c>
      <c r="H9" s="15">
        <v>1</v>
      </c>
      <c r="I9" s="15">
        <v>0</v>
      </c>
      <c r="J9" s="15">
        <v>3</v>
      </c>
      <c r="K9" s="15">
        <v>-1</v>
      </c>
      <c r="L9" s="15">
        <v>3</v>
      </c>
      <c r="M9" s="15">
        <v>-3</v>
      </c>
      <c r="N9" s="16">
        <v>-1</v>
      </c>
    </row>
    <row r="10" spans="1:14" ht="16" thickBot="1" x14ac:dyDescent="0.25">
      <c r="A10" s="74"/>
      <c r="B10" s="19">
        <v>2019</v>
      </c>
      <c r="C10" s="9">
        <v>-1</v>
      </c>
      <c r="D10" s="9">
        <v>-1</v>
      </c>
      <c r="E10" s="9">
        <v>0</v>
      </c>
      <c r="F10" s="9">
        <v>2</v>
      </c>
      <c r="G10" s="9">
        <v>0</v>
      </c>
      <c r="H10" s="9">
        <v>0</v>
      </c>
      <c r="I10" s="9">
        <v>1</v>
      </c>
      <c r="J10" s="9">
        <v>3</v>
      </c>
      <c r="K10" s="9">
        <v>-1</v>
      </c>
      <c r="L10" s="9">
        <v>0</v>
      </c>
      <c r="M10" s="9">
        <v>0</v>
      </c>
      <c r="N10" s="10">
        <v>0</v>
      </c>
    </row>
    <row r="13" spans="1:14" x14ac:dyDescent="0.2">
      <c r="B13" s="1" t="s">
        <v>27</v>
      </c>
      <c r="C13" s="1" t="s">
        <v>0</v>
      </c>
      <c r="D13" s="1" t="s">
        <v>1</v>
      </c>
      <c r="E13" s="1" t="s">
        <v>2</v>
      </c>
      <c r="F13" s="1" t="s">
        <v>3</v>
      </c>
      <c r="G13" s="1" t="s">
        <v>4</v>
      </c>
      <c r="H13" s="1" t="s">
        <v>5</v>
      </c>
      <c r="I13" s="1" t="s">
        <v>6</v>
      </c>
      <c r="J13" s="1" t="s">
        <v>7</v>
      </c>
      <c r="K13" s="1" t="s">
        <v>8</v>
      </c>
      <c r="L13" s="1" t="s">
        <v>9</v>
      </c>
      <c r="M13" s="1" t="s">
        <v>10</v>
      </c>
      <c r="N13" s="1" t="s">
        <v>11</v>
      </c>
    </row>
    <row r="14" spans="1:14" x14ac:dyDescent="0.2">
      <c r="B14" s="1">
        <v>2021</v>
      </c>
      <c r="C14" s="6">
        <v>4.5499999999999999E-2</v>
      </c>
      <c r="D14" s="6">
        <v>2.9399999999999999E-2</v>
      </c>
      <c r="E14" s="6">
        <v>2.9399999999999999E-2</v>
      </c>
      <c r="F14" s="6">
        <v>2.7799999999999998E-2</v>
      </c>
      <c r="G14" s="1"/>
      <c r="H14" s="1"/>
      <c r="I14" s="1"/>
      <c r="J14" s="1"/>
      <c r="K14" s="1"/>
      <c r="L14" s="1"/>
      <c r="M14" s="1"/>
      <c r="N14" s="1"/>
    </row>
    <row r="15" spans="1:14" x14ac:dyDescent="0.2">
      <c r="B15" s="1">
        <v>2020</v>
      </c>
      <c r="C15" s="6">
        <v>3.2300000000000002E-2</v>
      </c>
      <c r="D15" s="6">
        <v>3.1300000000000001E-2</v>
      </c>
      <c r="E15" s="6">
        <v>2.9399999999999999E-2</v>
      </c>
      <c r="F15" s="6">
        <v>0</v>
      </c>
      <c r="G15" s="6">
        <v>0</v>
      </c>
      <c r="H15" s="7">
        <v>1.5599999999999999E-2</v>
      </c>
      <c r="I15" s="6">
        <v>6.0600000000000001E-2</v>
      </c>
      <c r="J15" s="6">
        <v>7.5800000000000006E-2</v>
      </c>
      <c r="K15" s="6">
        <v>0.1</v>
      </c>
      <c r="L15" s="6">
        <v>4.41E-2</v>
      </c>
      <c r="M15" s="6">
        <v>4.0500000000000001E-2</v>
      </c>
      <c r="N15" s="6">
        <v>1.47E-2</v>
      </c>
    </row>
    <row r="16" spans="1:14" x14ac:dyDescent="0.2">
      <c r="B16" s="1">
        <v>2019</v>
      </c>
      <c r="C16" s="6">
        <v>5.5599999999999997E-2</v>
      </c>
      <c r="D16" s="6">
        <v>1.9199999999999998E-2</v>
      </c>
      <c r="E16" s="6">
        <v>0.08</v>
      </c>
      <c r="F16" s="6">
        <v>0.04</v>
      </c>
      <c r="G16" s="6">
        <v>7.4099999999999999E-2</v>
      </c>
      <c r="H16" s="7">
        <v>0</v>
      </c>
      <c r="I16" s="6">
        <v>1.7899999999999999E-2</v>
      </c>
      <c r="J16" s="6">
        <v>8.6199999999999999E-2</v>
      </c>
      <c r="K16" s="6">
        <v>7.8100000000000003E-2</v>
      </c>
      <c r="L16" s="6">
        <v>0</v>
      </c>
      <c r="M16" s="6">
        <v>0</v>
      </c>
      <c r="N16" s="6">
        <v>3.2300000000000002E-2</v>
      </c>
    </row>
  </sheetData>
  <mergeCells count="4">
    <mergeCell ref="A1:B1"/>
    <mergeCell ref="A5:A7"/>
    <mergeCell ref="A2:A4"/>
    <mergeCell ref="A8:A10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8401-3842-466F-984A-FEDCF270BCD5}">
  <dimension ref="E1:G6"/>
  <sheetViews>
    <sheetView workbookViewId="0"/>
  </sheetViews>
  <sheetFormatPr baseColWidth="10" defaultRowHeight="15" x14ac:dyDescent="0.2"/>
  <cols>
    <col min="7" max="7" width="13" bestFit="1" customWidth="1"/>
  </cols>
  <sheetData>
    <row r="1" spans="5:7" x14ac:dyDescent="0.2">
      <c r="E1">
        <v>2020</v>
      </c>
      <c r="G1" s="21" t="s">
        <v>35</v>
      </c>
    </row>
    <row r="2" spans="5:7" ht="16" thickBot="1" x14ac:dyDescent="0.25">
      <c r="E2" s="22" t="s">
        <v>36</v>
      </c>
      <c r="F2" s="22" t="s">
        <v>30</v>
      </c>
      <c r="G2" s="24" t="s">
        <v>37</v>
      </c>
    </row>
    <row r="3" spans="5:7" x14ac:dyDescent="0.2">
      <c r="E3" s="83" t="s">
        <v>38</v>
      </c>
      <c r="F3" s="20" t="s">
        <v>33</v>
      </c>
      <c r="G3" s="26">
        <v>41255.24</v>
      </c>
    </row>
    <row r="4" spans="5:7" x14ac:dyDescent="0.2">
      <c r="E4" s="84"/>
      <c r="F4" s="25" t="s">
        <v>32</v>
      </c>
      <c r="G4" s="27">
        <v>43304.29</v>
      </c>
    </row>
    <row r="5" spans="5:7" ht="16" thickBot="1" x14ac:dyDescent="0.25">
      <c r="E5" s="84"/>
      <c r="F5" s="23" t="s">
        <v>31</v>
      </c>
      <c r="G5" s="28">
        <v>313959.21000000002</v>
      </c>
    </row>
    <row r="6" spans="5:7" ht="16" thickBot="1" x14ac:dyDescent="0.25">
      <c r="E6" s="85" t="s">
        <v>39</v>
      </c>
      <c r="F6" s="86"/>
      <c r="G6" s="29">
        <f>G3+G4+G5</f>
        <v>398518.74</v>
      </c>
    </row>
  </sheetData>
  <mergeCells count="2">
    <mergeCell ref="E3:E5"/>
    <mergeCell ref="E6:F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E31B-6A5F-4152-9549-FA3B162FEC15}">
  <dimension ref="A1:M16"/>
  <sheetViews>
    <sheetView workbookViewId="0">
      <selection activeCell="D31" sqref="D31"/>
    </sheetView>
  </sheetViews>
  <sheetFormatPr baseColWidth="10" defaultRowHeight="15" x14ac:dyDescent="0.2"/>
  <cols>
    <col min="1" max="1" width="32.5" bestFit="1" customWidth="1"/>
  </cols>
  <sheetData>
    <row r="1" spans="1:13" ht="16" thickBot="1" x14ac:dyDescent="0.25"/>
    <row r="2" spans="1:13" ht="16" thickBot="1" x14ac:dyDescent="0.25">
      <c r="A2" s="59"/>
      <c r="B2" s="60">
        <v>2019</v>
      </c>
      <c r="C2" s="60">
        <v>2020</v>
      </c>
    </row>
    <row r="3" spans="1:13" ht="17" thickBot="1" x14ac:dyDescent="0.25">
      <c r="A3" s="61" t="s">
        <v>54</v>
      </c>
      <c r="B3" s="54" t="s">
        <v>55</v>
      </c>
      <c r="C3" s="54" t="s">
        <v>56</v>
      </c>
    </row>
    <row r="4" spans="1:13" ht="17" thickBot="1" x14ac:dyDescent="0.25">
      <c r="A4" s="61" t="s">
        <v>57</v>
      </c>
      <c r="B4" s="54" t="s">
        <v>58</v>
      </c>
      <c r="C4" s="54" t="s">
        <v>59</v>
      </c>
    </row>
    <row r="5" spans="1:13" ht="17" thickBot="1" x14ac:dyDescent="0.25">
      <c r="A5" s="61" t="s">
        <v>60</v>
      </c>
      <c r="B5" s="54" t="s">
        <v>61</v>
      </c>
      <c r="C5" s="54" t="s">
        <v>62</v>
      </c>
    </row>
    <row r="6" spans="1:13" ht="17" thickBot="1" x14ac:dyDescent="0.25">
      <c r="A6" s="61" t="s">
        <v>63</v>
      </c>
      <c r="B6" s="54" t="s">
        <v>64</v>
      </c>
      <c r="C6" s="54" t="s">
        <v>65</v>
      </c>
    </row>
    <row r="13" spans="1:13" x14ac:dyDescent="0.2">
      <c r="A13" s="1" t="s">
        <v>40</v>
      </c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7</v>
      </c>
      <c r="J13" s="1" t="s">
        <v>8</v>
      </c>
      <c r="K13" s="1" t="s">
        <v>9</v>
      </c>
      <c r="L13" s="1" t="s">
        <v>10</v>
      </c>
      <c r="M13" s="1" t="s">
        <v>11</v>
      </c>
    </row>
    <row r="14" spans="1:13" x14ac:dyDescent="0.2">
      <c r="A14" s="1">
        <v>2021</v>
      </c>
      <c r="B14" s="6">
        <v>2.5999999999999999E-2</v>
      </c>
      <c r="C14" s="6">
        <v>3.4000000000000002E-2</v>
      </c>
      <c r="D14" s="6">
        <v>2.1999999999999999E-2</v>
      </c>
      <c r="E14" s="6">
        <v>1.7999999999999999E-2</v>
      </c>
      <c r="F14" s="41"/>
      <c r="G14" s="41"/>
      <c r="H14" s="41"/>
      <c r="I14" s="41"/>
      <c r="J14" s="41"/>
      <c r="K14" s="41"/>
      <c r="L14" s="41"/>
      <c r="M14" s="41"/>
    </row>
    <row r="15" spans="1:13" x14ac:dyDescent="0.2">
      <c r="A15" s="1">
        <v>2020</v>
      </c>
      <c r="B15" s="6">
        <v>4.2000000000000003E-2</v>
      </c>
      <c r="C15" s="6">
        <v>3.7999999999999999E-2</v>
      </c>
      <c r="D15" s="6">
        <v>3.1E-2</v>
      </c>
      <c r="E15" s="6">
        <v>3.1E-2</v>
      </c>
      <c r="F15" s="6">
        <v>4.0000000000000001E-3</v>
      </c>
      <c r="G15" s="7">
        <v>0.02</v>
      </c>
      <c r="H15" s="6">
        <v>8.0000000000000002E-3</v>
      </c>
      <c r="I15" s="6">
        <v>2.9000000000000001E-2</v>
      </c>
      <c r="J15" s="6">
        <v>2.5999999999999999E-2</v>
      </c>
      <c r="K15" s="6">
        <v>2.8000000000000001E-2</v>
      </c>
      <c r="L15" s="6">
        <v>1.7999999999999999E-2</v>
      </c>
      <c r="M15" s="6">
        <v>2.7E-2</v>
      </c>
    </row>
    <row r="16" spans="1:13" s="39" customFormat="1" x14ac:dyDescent="0.2">
      <c r="A16" s="1">
        <v>2019</v>
      </c>
      <c r="B16" s="40">
        <v>3.7999999999999999E-2</v>
      </c>
      <c r="C16" s="40">
        <v>4.2999999999999997E-2</v>
      </c>
      <c r="D16" s="40">
        <v>2.4E-2</v>
      </c>
      <c r="E16" s="40">
        <v>1.7000000000000001E-2</v>
      </c>
      <c r="F16" s="40">
        <v>2.8000000000000001E-2</v>
      </c>
      <c r="G16" s="40">
        <v>2.1000000000000001E-2</v>
      </c>
      <c r="H16" s="40">
        <v>2.1999999999999999E-2</v>
      </c>
      <c r="I16" s="40">
        <v>3.3000000000000002E-2</v>
      </c>
      <c r="J16" s="40">
        <v>3.6999999999999998E-2</v>
      </c>
      <c r="K16" s="40">
        <v>3.2000000000000001E-2</v>
      </c>
      <c r="L16" s="40">
        <v>1.9E-2</v>
      </c>
      <c r="M16" s="40">
        <v>2.8000000000000001E-2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EDE3-F083-2C48-9566-C8349FCEB97C}">
  <dimension ref="D1:F15"/>
  <sheetViews>
    <sheetView workbookViewId="0">
      <selection activeCell="E3" sqref="E3"/>
    </sheetView>
  </sheetViews>
  <sheetFormatPr baseColWidth="10" defaultRowHeight="15" x14ac:dyDescent="0.2"/>
  <cols>
    <col min="4" max="4" width="28.5" customWidth="1"/>
    <col min="9" max="9" width="10.83203125" customWidth="1"/>
  </cols>
  <sheetData>
    <row r="1" spans="4:6" ht="16" thickBot="1" x14ac:dyDescent="0.25"/>
    <row r="2" spans="4:6" ht="16" thickBot="1" x14ac:dyDescent="0.25">
      <c r="D2" s="59"/>
      <c r="E2" s="60">
        <v>2019</v>
      </c>
      <c r="F2" s="60">
        <v>2020</v>
      </c>
    </row>
    <row r="3" spans="4:6" ht="17" thickBot="1" x14ac:dyDescent="0.25">
      <c r="D3" s="61" t="s">
        <v>46</v>
      </c>
      <c r="E3" s="54">
        <v>30</v>
      </c>
      <c r="F3" s="54">
        <v>18</v>
      </c>
    </row>
    <row r="4" spans="4:6" ht="17" thickBot="1" x14ac:dyDescent="0.25">
      <c r="D4" s="61" t="s">
        <v>47</v>
      </c>
      <c r="E4" s="54">
        <v>371</v>
      </c>
      <c r="F4" s="54">
        <v>428</v>
      </c>
    </row>
    <row r="5" spans="4:6" ht="17" thickBot="1" x14ac:dyDescent="0.25">
      <c r="D5" s="61" t="s">
        <v>48</v>
      </c>
      <c r="E5" s="54">
        <v>80</v>
      </c>
      <c r="F5" s="54">
        <v>100</v>
      </c>
    </row>
    <row r="6" spans="4:6" ht="17" thickBot="1" x14ac:dyDescent="0.25">
      <c r="D6" s="61" t="s">
        <v>49</v>
      </c>
      <c r="E6" s="54">
        <v>25</v>
      </c>
      <c r="F6" s="54">
        <v>30</v>
      </c>
    </row>
    <row r="9" spans="4:6" ht="16" thickBot="1" x14ac:dyDescent="0.25"/>
    <row r="10" spans="4:6" ht="16" thickBot="1" x14ac:dyDescent="0.25">
      <c r="D10" s="59"/>
      <c r="E10" s="60">
        <v>2019</v>
      </c>
      <c r="F10" s="60">
        <v>2020</v>
      </c>
    </row>
    <row r="11" spans="4:6" ht="17" thickBot="1" x14ac:dyDescent="0.25">
      <c r="D11" s="61" t="s">
        <v>47</v>
      </c>
      <c r="E11" s="54">
        <v>371</v>
      </c>
      <c r="F11" s="54">
        <v>428</v>
      </c>
    </row>
    <row r="12" spans="4:6" ht="17" thickBot="1" x14ac:dyDescent="0.25">
      <c r="D12" s="61" t="s">
        <v>50</v>
      </c>
      <c r="E12" s="54">
        <v>102</v>
      </c>
      <c r="F12" s="54">
        <v>126</v>
      </c>
    </row>
    <row r="13" spans="4:6" ht="17" thickBot="1" x14ac:dyDescent="0.25">
      <c r="D13" s="61" t="s">
        <v>51</v>
      </c>
      <c r="E13" s="54">
        <v>33</v>
      </c>
      <c r="F13" s="54">
        <v>57</v>
      </c>
    </row>
    <row r="14" spans="4:6" ht="33" thickBot="1" x14ac:dyDescent="0.25">
      <c r="D14" s="61" t="s">
        <v>52</v>
      </c>
      <c r="E14" s="54">
        <v>148</v>
      </c>
      <c r="F14" s="54">
        <v>200</v>
      </c>
    </row>
    <row r="15" spans="4:6" ht="17" thickBot="1" x14ac:dyDescent="0.25">
      <c r="D15" s="61" t="s">
        <v>53</v>
      </c>
      <c r="E15" s="54">
        <v>88</v>
      </c>
      <c r="F15" s="54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463D3-9A2C-324E-B9DD-CA112E5FA9CF}">
  <dimension ref="A11:C43"/>
  <sheetViews>
    <sheetView topLeftCell="A35" workbookViewId="0">
      <selection activeCell="B16" sqref="B16:C16"/>
    </sheetView>
  </sheetViews>
  <sheetFormatPr baseColWidth="10" defaultRowHeight="15" x14ac:dyDescent="0.2"/>
  <cols>
    <col min="1" max="1" width="19.83203125" customWidth="1"/>
    <col min="2" max="2" width="14.5" customWidth="1"/>
    <col min="3" max="3" width="17.6640625" customWidth="1"/>
  </cols>
  <sheetData>
    <row r="11" spans="1:3" ht="16" thickBot="1" x14ac:dyDescent="0.25"/>
    <row r="12" spans="1:3" ht="16" thickBot="1" x14ac:dyDescent="0.25">
      <c r="B12" s="103">
        <v>2019</v>
      </c>
      <c r="C12" s="103">
        <v>2020</v>
      </c>
    </row>
    <row r="13" spans="1:3" x14ac:dyDescent="0.2">
      <c r="A13" s="108" t="s">
        <v>107</v>
      </c>
      <c r="B13" s="102">
        <v>507500</v>
      </c>
      <c r="C13" s="102">
        <v>543000</v>
      </c>
    </row>
    <row r="14" spans="1:3" x14ac:dyDescent="0.2">
      <c r="A14" s="108" t="s">
        <v>109</v>
      </c>
      <c r="B14" s="101">
        <v>14000</v>
      </c>
      <c r="C14" s="101">
        <v>10000</v>
      </c>
    </row>
    <row r="15" spans="1:3" x14ac:dyDescent="0.2">
      <c r="A15" s="108" t="s">
        <v>108</v>
      </c>
      <c r="B15" s="105">
        <f>((C13-B13)/B13)</f>
        <v>6.9950738916256153E-2</v>
      </c>
      <c r="C15" s="105"/>
    </row>
    <row r="16" spans="1:3" ht="32" x14ac:dyDescent="0.2">
      <c r="A16" s="109" t="s">
        <v>111</v>
      </c>
      <c r="B16" s="106">
        <f>(C14-B14)/B14</f>
        <v>-0.2857142857142857</v>
      </c>
      <c r="C16" s="107"/>
    </row>
    <row r="38" spans="1:3" ht="16" thickBot="1" x14ac:dyDescent="0.25"/>
    <row r="39" spans="1:3" ht="16" thickBot="1" x14ac:dyDescent="0.25">
      <c r="B39" s="103">
        <v>2019</v>
      </c>
      <c r="C39" s="103">
        <v>2020</v>
      </c>
    </row>
    <row r="40" spans="1:3" x14ac:dyDescent="0.2">
      <c r="A40" s="108" t="s">
        <v>110</v>
      </c>
      <c r="B40" s="102">
        <v>326974</v>
      </c>
      <c r="C40" s="102">
        <v>398518</v>
      </c>
    </row>
    <row r="41" spans="1:3" x14ac:dyDescent="0.2">
      <c r="A41" s="108" t="s">
        <v>112</v>
      </c>
      <c r="B41" s="110">
        <f>B40/'I.Element financier'!B13</f>
        <v>0.64428374384236453</v>
      </c>
      <c r="C41" s="110">
        <f>C40/C13</f>
        <v>0.73391896869244932</v>
      </c>
    </row>
    <row r="42" spans="1:3" ht="32" x14ac:dyDescent="0.2">
      <c r="A42" s="109" t="s">
        <v>114</v>
      </c>
      <c r="B42" s="106">
        <f>C41-B41</f>
        <v>8.9635224850084794E-2</v>
      </c>
      <c r="C42" s="107"/>
    </row>
    <row r="43" spans="1:3" x14ac:dyDescent="0.2">
      <c r="A43" s="108" t="s">
        <v>113</v>
      </c>
      <c r="B43" s="105">
        <f>((C40-B40)/B40)</f>
        <v>0.21880638827552037</v>
      </c>
      <c r="C43" s="105"/>
    </row>
  </sheetData>
  <mergeCells count="4">
    <mergeCell ref="B15:C15"/>
    <mergeCell ref="B16:C16"/>
    <mergeCell ref="B43:C43"/>
    <mergeCell ref="B42:C42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FAF0F-CC6F-104F-B7DD-F48CBFCF0F8D}">
  <dimension ref="A15:L123"/>
  <sheetViews>
    <sheetView topLeftCell="A107" workbookViewId="0">
      <selection activeCell="A127" sqref="A127"/>
    </sheetView>
  </sheetViews>
  <sheetFormatPr baseColWidth="10" defaultRowHeight="15" x14ac:dyDescent="0.2"/>
  <cols>
    <col min="1" max="1" width="18.33203125" customWidth="1"/>
    <col min="2" max="2" width="13.33203125" customWidth="1"/>
    <col min="3" max="3" width="17.1640625" customWidth="1"/>
    <col min="4" max="4" width="14.5" hidden="1" customWidth="1"/>
    <col min="5" max="5" width="14.5" customWidth="1"/>
    <col min="6" max="6" width="16.1640625" customWidth="1"/>
  </cols>
  <sheetData>
    <row r="15" spans="1:5" ht="20" customHeight="1" x14ac:dyDescent="0.2">
      <c r="A15" s="112"/>
      <c r="B15" s="115">
        <v>2019</v>
      </c>
      <c r="C15" s="115">
        <v>2020</v>
      </c>
      <c r="D15" s="116" t="s">
        <v>23</v>
      </c>
    </row>
    <row r="16" spans="1:5" x14ac:dyDescent="0.2">
      <c r="A16" s="117" t="s">
        <v>20</v>
      </c>
      <c r="B16" s="111">
        <v>13.48</v>
      </c>
      <c r="C16" s="111">
        <v>13.01</v>
      </c>
      <c r="D16" s="111">
        <v>16.43</v>
      </c>
      <c r="E16" s="127"/>
    </row>
    <row r="17" spans="1:5" ht="16" x14ac:dyDescent="0.2">
      <c r="A17" s="118" t="s">
        <v>115</v>
      </c>
      <c r="B17" s="111">
        <v>0.96</v>
      </c>
      <c r="C17" s="111">
        <v>1.86</v>
      </c>
      <c r="D17" s="111">
        <v>2.2000000000000002</v>
      </c>
      <c r="E17" s="127"/>
    </row>
    <row r="18" spans="1:5" x14ac:dyDescent="0.2">
      <c r="A18" s="117" t="s">
        <v>22</v>
      </c>
      <c r="B18" s="111">
        <v>1</v>
      </c>
      <c r="C18" s="111">
        <v>1</v>
      </c>
      <c r="D18" s="111">
        <v>1</v>
      </c>
      <c r="E18" s="127"/>
    </row>
    <row r="19" spans="1:5" x14ac:dyDescent="0.2">
      <c r="A19" s="117" t="s">
        <v>66</v>
      </c>
      <c r="B19" s="111">
        <f>SUM(B16:B18)</f>
        <v>15.440000000000001</v>
      </c>
      <c r="C19" s="111">
        <f>SUM(C16:C18)</f>
        <v>15.87</v>
      </c>
      <c r="D19" s="111">
        <f>SUM(D16:D18)</f>
        <v>19.63</v>
      </c>
      <c r="E19" s="127"/>
    </row>
    <row r="48" spans="1:3" x14ac:dyDescent="0.2">
      <c r="A48" s="112"/>
      <c r="B48" s="115">
        <v>2019</v>
      </c>
      <c r="C48" s="115">
        <v>2020</v>
      </c>
    </row>
    <row r="49" spans="1:3" x14ac:dyDescent="0.2">
      <c r="A49" s="113" t="s">
        <v>20</v>
      </c>
      <c r="B49" s="111">
        <v>13.48</v>
      </c>
      <c r="C49" s="111">
        <v>13.01</v>
      </c>
    </row>
    <row r="50" spans="1:3" ht="16" x14ac:dyDescent="0.2">
      <c r="A50" s="114" t="s">
        <v>115</v>
      </c>
      <c r="B50" s="111">
        <v>0.96</v>
      </c>
      <c r="C50" s="111">
        <v>1.86</v>
      </c>
    </row>
    <row r="51" spans="1:3" x14ac:dyDescent="0.2">
      <c r="A51" s="113" t="s">
        <v>22</v>
      </c>
      <c r="B51" s="111">
        <v>1</v>
      </c>
      <c r="C51" s="111">
        <v>1</v>
      </c>
    </row>
    <row r="52" spans="1:3" x14ac:dyDescent="0.2">
      <c r="A52" s="113" t="s">
        <v>66</v>
      </c>
      <c r="B52" s="111">
        <f>SUM(B49:B51)</f>
        <v>15.440000000000001</v>
      </c>
      <c r="C52" s="111">
        <f>SUM(C49:C51)</f>
        <v>15.87</v>
      </c>
    </row>
    <row r="53" spans="1:3" ht="16" customHeight="1" x14ac:dyDescent="0.2">
      <c r="A53" s="114" t="s">
        <v>116</v>
      </c>
      <c r="B53" s="119">
        <f>B52/12</f>
        <v>1.2866666666666668</v>
      </c>
      <c r="C53" s="119">
        <f>C52/12</f>
        <v>1.3225</v>
      </c>
    </row>
    <row r="54" spans="1:3" ht="32" x14ac:dyDescent="0.2">
      <c r="A54" s="114" t="s">
        <v>117</v>
      </c>
      <c r="B54" s="122">
        <f>(C53-B53)/B53</f>
        <v>2.784974093264235E-2</v>
      </c>
      <c r="C54" s="123"/>
    </row>
    <row r="77" spans="1:8" x14ac:dyDescent="0.2">
      <c r="B77" s="124">
        <v>2019</v>
      </c>
      <c r="C77" s="124"/>
      <c r="G77" s="124">
        <v>2020</v>
      </c>
      <c r="H77" s="124"/>
    </row>
    <row r="78" spans="1:8" x14ac:dyDescent="0.2">
      <c r="B78" s="126" t="s">
        <v>118</v>
      </c>
      <c r="C78" s="126" t="s">
        <v>78</v>
      </c>
      <c r="G78" s="126" t="s">
        <v>118</v>
      </c>
      <c r="H78" s="126" t="s">
        <v>78</v>
      </c>
    </row>
    <row r="79" spans="1:8" x14ac:dyDescent="0.2">
      <c r="A79" s="125" t="s">
        <v>77</v>
      </c>
      <c r="B79" s="111">
        <v>2</v>
      </c>
      <c r="C79" s="111">
        <v>0</v>
      </c>
      <c r="F79" s="125" t="s">
        <v>77</v>
      </c>
      <c r="G79" s="130">
        <v>2</v>
      </c>
      <c r="H79" s="130">
        <v>0</v>
      </c>
    </row>
    <row r="80" spans="1:8" x14ac:dyDescent="0.2">
      <c r="A80" s="125" t="s">
        <v>28</v>
      </c>
      <c r="B80" s="111">
        <v>1</v>
      </c>
      <c r="C80" s="111">
        <v>41</v>
      </c>
      <c r="F80" s="125" t="s">
        <v>28</v>
      </c>
      <c r="G80" s="130">
        <v>0</v>
      </c>
      <c r="H80" s="130">
        <v>41</v>
      </c>
    </row>
    <row r="81" spans="1:8" ht="32" x14ac:dyDescent="0.2">
      <c r="A81" s="128" t="s">
        <v>119</v>
      </c>
      <c r="B81" s="111">
        <f>SUM(B79:B80)</f>
        <v>3</v>
      </c>
      <c r="C81" s="111">
        <f>SUM(C79:C80)</f>
        <v>41</v>
      </c>
      <c r="F81" s="129" t="s">
        <v>119</v>
      </c>
      <c r="G81" s="130">
        <f>SUM(G79:G80)</f>
        <v>2</v>
      </c>
      <c r="H81" s="130">
        <f>SUM(H79:H80)</f>
        <v>41</v>
      </c>
    </row>
    <row r="82" spans="1:8" x14ac:dyDescent="0.2">
      <c r="A82" s="125" t="s">
        <v>66</v>
      </c>
      <c r="B82" s="120">
        <f>B81+C81</f>
        <v>44</v>
      </c>
      <c r="C82" s="121"/>
      <c r="F82" s="126" t="s">
        <v>66</v>
      </c>
      <c r="G82" s="120">
        <f>G81+H81</f>
        <v>43</v>
      </c>
      <c r="H82" s="121"/>
    </row>
    <row r="83" spans="1:8" x14ac:dyDescent="0.2">
      <c r="A83" s="125" t="s">
        <v>120</v>
      </c>
      <c r="B83" s="131">
        <f>B81/B82</f>
        <v>6.8181818181818177E-2</v>
      </c>
      <c r="C83" s="131">
        <f>C81/B82</f>
        <v>0.93181818181818177</v>
      </c>
      <c r="F83" s="125" t="s">
        <v>120</v>
      </c>
      <c r="G83" s="40">
        <f>G81/G82</f>
        <v>4.6511627906976744E-2</v>
      </c>
      <c r="H83" s="40">
        <f>H81/G82</f>
        <v>0.95348837209302328</v>
      </c>
    </row>
    <row r="86" spans="1:8" x14ac:dyDescent="0.2">
      <c r="B86" s="132" t="s">
        <v>118</v>
      </c>
      <c r="C86" s="132" t="s">
        <v>78</v>
      </c>
    </row>
    <row r="87" spans="1:8" x14ac:dyDescent="0.2">
      <c r="A87" s="104" t="s">
        <v>121</v>
      </c>
      <c r="B87" s="40">
        <f>(G81-B81)/B81</f>
        <v>-0.33333333333333331</v>
      </c>
      <c r="C87" s="40">
        <f>(H81-C81)/C81</f>
        <v>0</v>
      </c>
    </row>
    <row r="112" ht="16" thickBot="1" x14ac:dyDescent="0.25"/>
    <row r="113" spans="1:12" ht="17" thickBot="1" x14ac:dyDescent="0.25">
      <c r="A113" s="133"/>
      <c r="B113" s="62" t="s">
        <v>67</v>
      </c>
      <c r="C113" s="62" t="s">
        <v>68</v>
      </c>
      <c r="D113" s="62" t="s">
        <v>69</v>
      </c>
      <c r="E113" s="135" t="s">
        <v>69</v>
      </c>
      <c r="F113" s="62" t="s">
        <v>70</v>
      </c>
      <c r="G113" s="62" t="s">
        <v>71</v>
      </c>
      <c r="H113" s="62" t="s">
        <v>72</v>
      </c>
      <c r="I113" s="62" t="s">
        <v>73</v>
      </c>
      <c r="J113" s="62" t="s">
        <v>74</v>
      </c>
      <c r="K113" s="62" t="s">
        <v>75</v>
      </c>
      <c r="L113" s="62" t="s">
        <v>76</v>
      </c>
    </row>
    <row r="114" spans="1:12" ht="20" thickBot="1" x14ac:dyDescent="0.25">
      <c r="A114" s="67">
        <v>2019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9"/>
    </row>
    <row r="115" spans="1:12" ht="17" thickBot="1" x14ac:dyDescent="0.25">
      <c r="A115" s="63" t="s">
        <v>77</v>
      </c>
      <c r="B115" s="136">
        <v>0</v>
      </c>
      <c r="C115" s="136">
        <v>0</v>
      </c>
      <c r="D115" s="136">
        <v>0</v>
      </c>
      <c r="E115" s="137">
        <v>0</v>
      </c>
      <c r="F115" s="136">
        <v>1</v>
      </c>
      <c r="G115" s="136">
        <v>0</v>
      </c>
      <c r="H115" s="136">
        <v>1</v>
      </c>
      <c r="I115" s="136">
        <v>0</v>
      </c>
      <c r="J115" s="136">
        <v>0</v>
      </c>
      <c r="K115" s="136">
        <v>0</v>
      </c>
      <c r="L115" s="136">
        <v>0</v>
      </c>
    </row>
    <row r="116" spans="1:12" ht="17" thickBot="1" x14ac:dyDescent="0.25">
      <c r="A116" s="63" t="s">
        <v>28</v>
      </c>
      <c r="B116" s="136">
        <v>1</v>
      </c>
      <c r="C116" s="138">
        <v>13</v>
      </c>
      <c r="D116" s="139">
        <v>10</v>
      </c>
      <c r="E116" s="137">
        <v>7</v>
      </c>
      <c r="F116" s="139">
        <v>6</v>
      </c>
      <c r="G116" s="139">
        <v>1</v>
      </c>
      <c r="H116" s="139">
        <v>1</v>
      </c>
      <c r="I116" s="139">
        <v>6</v>
      </c>
      <c r="J116" s="139">
        <v>1</v>
      </c>
      <c r="K116" s="139">
        <v>3</v>
      </c>
      <c r="L116" s="139">
        <v>1</v>
      </c>
    </row>
    <row r="117" spans="1:12" ht="17" thickBot="1" x14ac:dyDescent="0.25">
      <c r="A117" s="64" t="s">
        <v>66</v>
      </c>
      <c r="B117" s="140">
        <f>SUM(B115:B116)</f>
        <v>1</v>
      </c>
      <c r="C117" s="140">
        <f>SUM(C115:C116)</f>
        <v>13</v>
      </c>
      <c r="D117" s="140">
        <v>5</v>
      </c>
      <c r="E117" s="141">
        <f>SUM(E115:E116)</f>
        <v>7</v>
      </c>
      <c r="F117" s="140">
        <f>SUM(F115:F116)</f>
        <v>7</v>
      </c>
      <c r="G117" s="140">
        <f>SUM(G115:G116)</f>
        <v>1</v>
      </c>
      <c r="H117" s="140">
        <f>SUM(H115:H116)</f>
        <v>2</v>
      </c>
      <c r="I117" s="140">
        <f>SUM(I115:I116)</f>
        <v>6</v>
      </c>
      <c r="J117" s="140">
        <f>SUM(J115:J116)</f>
        <v>1</v>
      </c>
      <c r="K117" s="140">
        <f>SUM(K115:K116)</f>
        <v>3</v>
      </c>
      <c r="L117" s="140">
        <f>SUM(L115:L116)</f>
        <v>1</v>
      </c>
    </row>
    <row r="118" spans="1:12" ht="16" thickBot="1" x14ac:dyDescent="0.25">
      <c r="A118" s="134"/>
    </row>
    <row r="119" spans="1:12" ht="20" thickBot="1" x14ac:dyDescent="0.25">
      <c r="A119" s="67">
        <v>2020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9"/>
    </row>
    <row r="120" spans="1:12" ht="17" thickBot="1" x14ac:dyDescent="0.25">
      <c r="A120" s="63" t="s">
        <v>77</v>
      </c>
      <c r="B120" s="136">
        <v>0</v>
      </c>
      <c r="C120" s="136">
        <v>0</v>
      </c>
      <c r="D120" s="136">
        <v>0</v>
      </c>
      <c r="E120" s="136">
        <v>0</v>
      </c>
      <c r="F120" s="136">
        <v>1</v>
      </c>
      <c r="G120" s="136">
        <v>0</v>
      </c>
      <c r="H120" s="136">
        <v>1</v>
      </c>
      <c r="I120" s="136">
        <v>0</v>
      </c>
      <c r="J120" s="136">
        <v>0</v>
      </c>
      <c r="K120" s="138">
        <v>0</v>
      </c>
      <c r="L120" s="155">
        <v>0</v>
      </c>
    </row>
    <row r="121" spans="1:12" ht="17" thickBot="1" x14ac:dyDescent="0.25">
      <c r="A121" s="63" t="s">
        <v>28</v>
      </c>
      <c r="B121" s="136">
        <v>0</v>
      </c>
      <c r="C121" s="136">
        <v>11</v>
      </c>
      <c r="D121" s="136">
        <v>5</v>
      </c>
      <c r="E121" s="136">
        <v>11</v>
      </c>
      <c r="F121" s="136">
        <v>3</v>
      </c>
      <c r="G121" s="136">
        <v>3</v>
      </c>
      <c r="H121" s="136">
        <v>0</v>
      </c>
      <c r="I121" s="136">
        <v>4</v>
      </c>
      <c r="J121" s="136">
        <v>4</v>
      </c>
      <c r="K121" s="156">
        <v>3</v>
      </c>
      <c r="L121" s="157">
        <v>0</v>
      </c>
    </row>
    <row r="122" spans="1:12" ht="17" thickBot="1" x14ac:dyDescent="0.25">
      <c r="A122" s="64" t="s">
        <v>66</v>
      </c>
      <c r="B122" s="140">
        <f>SUM(B120:B121)</f>
        <v>0</v>
      </c>
      <c r="C122" s="140">
        <f>SUM(C120:C121)</f>
        <v>11</v>
      </c>
      <c r="D122" s="140">
        <v>5</v>
      </c>
      <c r="E122" s="140">
        <f>SUM(E120:E121)</f>
        <v>11</v>
      </c>
      <c r="F122" s="140">
        <f>SUM(F120:F121)</f>
        <v>4</v>
      </c>
      <c r="G122" s="140">
        <f>SUM(G120:G121)</f>
        <v>3</v>
      </c>
      <c r="H122" s="140">
        <f>SUM(H120:H121)</f>
        <v>1</v>
      </c>
      <c r="I122" s="140">
        <f>SUM(I120:I121)</f>
        <v>4</v>
      </c>
      <c r="J122" s="140">
        <f>SUM(J120:J121)</f>
        <v>4</v>
      </c>
      <c r="K122" s="158">
        <f>SUM(K120:K121)</f>
        <v>3</v>
      </c>
      <c r="L122" s="159">
        <f>SUM(L120:L121)</f>
        <v>0</v>
      </c>
    </row>
    <row r="123" spans="1:12" x14ac:dyDescent="0.2">
      <c r="A123" s="134"/>
    </row>
  </sheetData>
  <mergeCells count="7">
    <mergeCell ref="A114:L114"/>
    <mergeCell ref="A119:L119"/>
    <mergeCell ref="B54:C54"/>
    <mergeCell ref="B77:C77"/>
    <mergeCell ref="G77:H77"/>
    <mergeCell ref="B82:C82"/>
    <mergeCell ref="G82:H8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F0FC-30FC-4804-89FC-2FDF9DF6F6CA}">
  <dimension ref="A4:G11"/>
  <sheetViews>
    <sheetView workbookViewId="0">
      <selection activeCell="D19" sqref="D19"/>
    </sheetView>
  </sheetViews>
  <sheetFormatPr baseColWidth="10" defaultRowHeight="15" x14ac:dyDescent="0.2"/>
  <cols>
    <col min="1" max="1" width="11.1640625" customWidth="1"/>
    <col min="2" max="2" width="12.83203125" customWidth="1"/>
    <col min="3" max="3" width="17.1640625" customWidth="1"/>
    <col min="4" max="4" width="13.33203125" customWidth="1"/>
    <col min="7" max="7" width="13" bestFit="1" customWidth="1"/>
  </cols>
  <sheetData>
    <row r="4" spans="1:7" ht="16" thickBot="1" x14ac:dyDescent="0.25"/>
    <row r="5" spans="1:7" x14ac:dyDescent="0.2">
      <c r="A5">
        <v>2019</v>
      </c>
      <c r="C5" s="21" t="s">
        <v>35</v>
      </c>
      <c r="E5">
        <v>2020</v>
      </c>
      <c r="G5" s="21" t="s">
        <v>35</v>
      </c>
    </row>
    <row r="6" spans="1:7" ht="16" thickBot="1" x14ac:dyDescent="0.25">
      <c r="A6" s="33" t="s">
        <v>36</v>
      </c>
      <c r="B6" s="33" t="s">
        <v>30</v>
      </c>
      <c r="C6" s="24" t="s">
        <v>37</v>
      </c>
      <c r="E6" s="22" t="s">
        <v>36</v>
      </c>
      <c r="F6" s="22" t="s">
        <v>30</v>
      </c>
      <c r="G6" s="24" t="s">
        <v>37</v>
      </c>
    </row>
    <row r="7" spans="1:7" x14ac:dyDescent="0.2">
      <c r="A7" s="79" t="s">
        <v>38</v>
      </c>
      <c r="B7" s="30" t="s">
        <v>33</v>
      </c>
      <c r="C7" s="35">
        <v>21504.74</v>
      </c>
      <c r="E7" s="75" t="s">
        <v>38</v>
      </c>
      <c r="F7" s="34" t="s">
        <v>33</v>
      </c>
      <c r="G7" s="35">
        <v>41255.24</v>
      </c>
    </row>
    <row r="8" spans="1:7" x14ac:dyDescent="0.2">
      <c r="A8" s="80"/>
      <c r="B8" s="31" t="s">
        <v>32</v>
      </c>
      <c r="C8" s="36">
        <v>39506</v>
      </c>
      <c r="E8" s="76"/>
      <c r="F8" s="25" t="s">
        <v>32</v>
      </c>
      <c r="G8" s="36">
        <v>43304.29</v>
      </c>
    </row>
    <row r="9" spans="1:7" ht="16" thickBot="1" x14ac:dyDescent="0.25">
      <c r="A9" s="80"/>
      <c r="B9" s="32" t="s">
        <v>31</v>
      </c>
      <c r="C9" s="37">
        <v>285963.63</v>
      </c>
      <c r="E9" s="76"/>
      <c r="F9" s="23" t="s">
        <v>31</v>
      </c>
      <c r="G9" s="37">
        <v>313959.21000000002</v>
      </c>
    </row>
    <row r="10" spans="1:7" ht="16" thickBot="1" x14ac:dyDescent="0.25">
      <c r="A10" s="81" t="s">
        <v>39</v>
      </c>
      <c r="B10" s="82"/>
      <c r="C10" s="38">
        <v>346974.37</v>
      </c>
      <c r="E10" s="77" t="s">
        <v>39</v>
      </c>
      <c r="F10" s="78"/>
      <c r="G10" s="38">
        <f>G7+G8+G9</f>
        <v>398518.74</v>
      </c>
    </row>
    <row r="11" spans="1:7" x14ac:dyDescent="0.2">
      <c r="A11" s="8"/>
    </row>
  </sheetData>
  <mergeCells count="4">
    <mergeCell ref="E7:E9"/>
    <mergeCell ref="E10:F10"/>
    <mergeCell ref="A7:A9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19015-0C0C-4AF3-9094-5DEC4AFBAC65}">
  <dimension ref="A1:M35"/>
  <sheetViews>
    <sheetView workbookViewId="0">
      <selection activeCell="B32" sqref="B32:E32"/>
    </sheetView>
  </sheetViews>
  <sheetFormatPr baseColWidth="10" defaultRowHeight="15" x14ac:dyDescent="0.2"/>
  <cols>
    <col min="1" max="1" width="12.1640625" bestFit="1" customWidth="1"/>
  </cols>
  <sheetData>
    <row r="1" spans="1:13" x14ac:dyDescent="0.2">
      <c r="B1" s="66">
        <v>2019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x14ac:dyDescent="0.2">
      <c r="A3" s="3" t="s">
        <v>12</v>
      </c>
      <c r="B3" s="1">
        <v>31</v>
      </c>
      <c r="C3" s="1">
        <v>28</v>
      </c>
      <c r="D3" s="1">
        <v>29</v>
      </c>
      <c r="E3" s="1">
        <v>29</v>
      </c>
      <c r="F3" s="1">
        <v>34</v>
      </c>
      <c r="G3" s="1">
        <v>30</v>
      </c>
      <c r="H3" s="1">
        <v>31</v>
      </c>
      <c r="I3" s="1">
        <v>35</v>
      </c>
      <c r="J3" s="1">
        <v>36</v>
      </c>
      <c r="K3" s="1">
        <v>33</v>
      </c>
      <c r="L3" s="1">
        <v>33</v>
      </c>
      <c r="M3" s="1">
        <v>34</v>
      </c>
    </row>
    <row r="4" spans="1:13" x14ac:dyDescent="0.2">
      <c r="A4" s="3" t="s">
        <v>16</v>
      </c>
      <c r="B4" s="1">
        <v>31</v>
      </c>
      <c r="C4" s="1">
        <v>28</v>
      </c>
      <c r="D4" s="1">
        <v>29</v>
      </c>
      <c r="E4" s="1">
        <v>29</v>
      </c>
      <c r="F4" s="1">
        <v>34</v>
      </c>
      <c r="G4" s="1">
        <v>30</v>
      </c>
      <c r="H4" s="1">
        <v>31</v>
      </c>
      <c r="I4" s="1">
        <v>35</v>
      </c>
      <c r="J4" s="1">
        <v>36</v>
      </c>
      <c r="K4" s="1">
        <v>33</v>
      </c>
      <c r="L4" s="1">
        <v>33</v>
      </c>
      <c r="M4" s="1">
        <v>34</v>
      </c>
    </row>
    <row r="5" spans="1:13" x14ac:dyDescent="0.2">
      <c r="A5" s="3" t="s">
        <v>15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</row>
    <row r="6" spans="1:13" x14ac:dyDescent="0.2">
      <c r="A6" s="3" t="s">
        <v>14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</row>
    <row r="7" spans="1:13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</row>
    <row r="8" spans="1:13" x14ac:dyDescent="0.2">
      <c r="B8" s="66">
        <v>2019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x14ac:dyDescent="0.2">
      <c r="A9" s="2" t="s">
        <v>17</v>
      </c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</row>
    <row r="10" spans="1:13" x14ac:dyDescent="0.2">
      <c r="A10" s="2" t="s">
        <v>18</v>
      </c>
      <c r="B10" s="1">
        <v>2</v>
      </c>
      <c r="C10" s="1">
        <v>2</v>
      </c>
      <c r="D10" s="1">
        <v>2</v>
      </c>
      <c r="E10" s="1">
        <v>2</v>
      </c>
      <c r="F10" s="1">
        <v>2</v>
      </c>
      <c r="G10" s="1">
        <v>2</v>
      </c>
      <c r="H10" s="1">
        <v>2</v>
      </c>
      <c r="I10" s="1">
        <v>2</v>
      </c>
      <c r="J10" s="1">
        <v>2</v>
      </c>
      <c r="K10" s="1">
        <v>2</v>
      </c>
      <c r="L10" s="1">
        <v>2</v>
      </c>
      <c r="M10" s="1">
        <v>2</v>
      </c>
    </row>
    <row r="11" spans="1:13" x14ac:dyDescent="0.2">
      <c r="A11" s="2" t="s">
        <v>19</v>
      </c>
      <c r="B11" s="1">
        <v>29</v>
      </c>
      <c r="C11" s="1">
        <v>26</v>
      </c>
      <c r="D11" s="1">
        <v>27</v>
      </c>
      <c r="E11" s="1">
        <v>27</v>
      </c>
      <c r="F11" s="1">
        <v>32</v>
      </c>
      <c r="G11" s="1">
        <v>28</v>
      </c>
      <c r="H11" s="1">
        <v>29</v>
      </c>
      <c r="I11" s="1">
        <v>33</v>
      </c>
      <c r="J11" s="1">
        <v>34</v>
      </c>
      <c r="K11" s="1">
        <v>31</v>
      </c>
      <c r="L11" s="1">
        <v>31</v>
      </c>
      <c r="M11" s="1">
        <v>32</v>
      </c>
    </row>
    <row r="13" spans="1:13" x14ac:dyDescent="0.2">
      <c r="B13" s="66">
        <v>2020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x14ac:dyDescent="0.2">
      <c r="B14" s="2" t="s">
        <v>0</v>
      </c>
      <c r="C14" s="2" t="s">
        <v>1</v>
      </c>
      <c r="D14" s="2" t="s">
        <v>2</v>
      </c>
      <c r="E14" s="2" t="s">
        <v>3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9</v>
      </c>
      <c r="L14" s="2" t="s">
        <v>10</v>
      </c>
      <c r="M14" s="2" t="s">
        <v>11</v>
      </c>
    </row>
    <row r="15" spans="1:13" x14ac:dyDescent="0.2">
      <c r="A15" s="2" t="s">
        <v>12</v>
      </c>
      <c r="B15" s="1">
        <v>35</v>
      </c>
      <c r="C15" s="1">
        <v>36</v>
      </c>
      <c r="D15" s="1">
        <v>36</v>
      </c>
      <c r="E15" s="1">
        <v>34</v>
      </c>
      <c r="F15" s="1">
        <v>34</v>
      </c>
      <c r="G15" s="1">
        <v>37</v>
      </c>
      <c r="H15" s="1">
        <v>38</v>
      </c>
      <c r="I15" s="1">
        <v>40</v>
      </c>
      <c r="J15" s="1">
        <v>42</v>
      </c>
      <c r="K15" s="1">
        <v>41</v>
      </c>
      <c r="L15" s="1">
        <v>41</v>
      </c>
      <c r="M15" s="1">
        <v>38</v>
      </c>
    </row>
    <row r="16" spans="1:13" x14ac:dyDescent="0.2">
      <c r="A16" s="2" t="s">
        <v>16</v>
      </c>
      <c r="B16" s="1">
        <v>35</v>
      </c>
      <c r="C16" s="1">
        <v>36</v>
      </c>
      <c r="D16" s="1">
        <v>36</v>
      </c>
      <c r="E16" s="1">
        <v>34</v>
      </c>
      <c r="F16" s="1">
        <v>34</v>
      </c>
      <c r="G16" s="1">
        <v>35</v>
      </c>
      <c r="H16" s="1">
        <v>37</v>
      </c>
      <c r="I16" s="1">
        <v>39</v>
      </c>
      <c r="J16" s="1">
        <v>40</v>
      </c>
      <c r="K16" s="1">
        <v>39</v>
      </c>
      <c r="L16" s="1">
        <v>39</v>
      </c>
      <c r="M16" s="1">
        <v>36</v>
      </c>
    </row>
    <row r="17" spans="1:13" x14ac:dyDescent="0.2">
      <c r="A17" s="2" t="s">
        <v>15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</row>
    <row r="18" spans="1:13" x14ac:dyDescent="0.2">
      <c r="A18" s="2" t="s">
        <v>14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1</v>
      </c>
      <c r="L18" s="1">
        <v>1</v>
      </c>
      <c r="M18" s="1">
        <v>1</v>
      </c>
    </row>
    <row r="19" spans="1:13" x14ac:dyDescent="0.2">
      <c r="A19" s="2" t="s">
        <v>13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</row>
    <row r="20" spans="1:13" x14ac:dyDescent="0.2">
      <c r="B20" s="66">
        <v>2020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x14ac:dyDescent="0.2">
      <c r="A21" s="2" t="s">
        <v>17</v>
      </c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</row>
    <row r="22" spans="1:13" x14ac:dyDescent="0.2">
      <c r="A22" s="2" t="s">
        <v>18</v>
      </c>
      <c r="B22" s="1">
        <v>2</v>
      </c>
      <c r="C22" s="1">
        <v>2</v>
      </c>
      <c r="D22" s="1">
        <v>2</v>
      </c>
      <c r="E22" s="1">
        <v>2</v>
      </c>
      <c r="F22" s="1">
        <v>2</v>
      </c>
      <c r="G22" s="1">
        <v>4</v>
      </c>
      <c r="H22" s="1">
        <v>3</v>
      </c>
      <c r="I22" s="1">
        <v>3</v>
      </c>
      <c r="J22" s="1">
        <v>4</v>
      </c>
      <c r="K22" s="1">
        <v>4</v>
      </c>
      <c r="L22" s="1">
        <v>4</v>
      </c>
      <c r="M22" s="1">
        <v>4</v>
      </c>
    </row>
    <row r="23" spans="1:13" x14ac:dyDescent="0.2">
      <c r="A23" s="2" t="s">
        <v>19</v>
      </c>
      <c r="B23" s="1">
        <v>33</v>
      </c>
      <c r="C23" s="1">
        <v>34</v>
      </c>
      <c r="D23" s="1">
        <v>34</v>
      </c>
      <c r="E23" s="1">
        <v>32</v>
      </c>
      <c r="F23" s="1">
        <v>32</v>
      </c>
      <c r="G23" s="1">
        <v>33</v>
      </c>
      <c r="H23" s="1">
        <v>35</v>
      </c>
      <c r="I23" s="1">
        <v>37</v>
      </c>
      <c r="J23" s="1">
        <v>38</v>
      </c>
      <c r="K23" s="1">
        <v>37</v>
      </c>
      <c r="L23" s="1">
        <v>37</v>
      </c>
      <c r="M23" s="1">
        <v>34</v>
      </c>
    </row>
    <row r="25" spans="1:13" x14ac:dyDescent="0.2">
      <c r="B25" s="66">
        <v>2021</v>
      </c>
      <c r="C25" s="66"/>
      <c r="D25" s="66"/>
      <c r="E25" s="66"/>
    </row>
    <row r="26" spans="1:13" x14ac:dyDescent="0.2">
      <c r="B26" s="2" t="s">
        <v>0</v>
      </c>
      <c r="C26" s="2" t="s">
        <v>1</v>
      </c>
      <c r="D26" s="2" t="s">
        <v>2</v>
      </c>
      <c r="E26" s="2" t="s">
        <v>3</v>
      </c>
    </row>
    <row r="27" spans="1:13" x14ac:dyDescent="0.2">
      <c r="A27" s="3" t="s">
        <v>12</v>
      </c>
      <c r="B27" s="1">
        <v>39</v>
      </c>
      <c r="C27" s="1">
        <v>38</v>
      </c>
      <c r="D27" s="1">
        <v>39</v>
      </c>
      <c r="E27" s="1">
        <v>41</v>
      </c>
    </row>
    <row r="28" spans="1:13" x14ac:dyDescent="0.2">
      <c r="A28" s="2" t="s">
        <v>16</v>
      </c>
      <c r="B28" s="1">
        <v>37</v>
      </c>
      <c r="C28" s="1">
        <v>37</v>
      </c>
      <c r="D28" s="1">
        <v>38</v>
      </c>
      <c r="E28" s="1">
        <v>40</v>
      </c>
    </row>
    <row r="29" spans="1:13" x14ac:dyDescent="0.2">
      <c r="A29" s="2" t="s">
        <v>15</v>
      </c>
      <c r="B29" s="1">
        <v>1</v>
      </c>
      <c r="C29" s="1">
        <v>0</v>
      </c>
      <c r="D29" s="1">
        <v>0</v>
      </c>
      <c r="E29" s="1">
        <v>0</v>
      </c>
    </row>
    <row r="30" spans="1:13" x14ac:dyDescent="0.2">
      <c r="A30" s="2" t="s">
        <v>14</v>
      </c>
      <c r="B30" s="1">
        <v>1</v>
      </c>
      <c r="C30" s="1">
        <v>1</v>
      </c>
      <c r="D30" s="1">
        <v>1</v>
      </c>
      <c r="E30" s="1">
        <v>1</v>
      </c>
    </row>
    <row r="31" spans="1:13" x14ac:dyDescent="0.2">
      <c r="A31" s="2" t="s">
        <v>13</v>
      </c>
      <c r="B31" s="1">
        <v>0</v>
      </c>
      <c r="C31" s="1">
        <v>0</v>
      </c>
      <c r="D31" s="1">
        <v>0</v>
      </c>
      <c r="E31" s="1">
        <v>0</v>
      </c>
    </row>
    <row r="32" spans="1:13" x14ac:dyDescent="0.2">
      <c r="B32" s="66">
        <v>2021</v>
      </c>
      <c r="C32" s="66"/>
      <c r="D32" s="66"/>
      <c r="E32" s="66"/>
    </row>
    <row r="33" spans="1:5" x14ac:dyDescent="0.2">
      <c r="A33" s="2" t="s">
        <v>17</v>
      </c>
      <c r="B33" s="2" t="s">
        <v>0</v>
      </c>
      <c r="C33" s="2" t="s">
        <v>1</v>
      </c>
      <c r="D33" s="2" t="s">
        <v>2</v>
      </c>
      <c r="E33" s="2" t="s">
        <v>3</v>
      </c>
    </row>
    <row r="34" spans="1:5" x14ac:dyDescent="0.2">
      <c r="A34" s="2" t="s">
        <v>18</v>
      </c>
      <c r="B34" s="1">
        <v>4</v>
      </c>
      <c r="C34" s="1">
        <v>3</v>
      </c>
      <c r="D34" s="1">
        <v>3</v>
      </c>
      <c r="E34" s="1">
        <v>3</v>
      </c>
    </row>
    <row r="35" spans="1:5" x14ac:dyDescent="0.2">
      <c r="A35" s="2" t="s">
        <v>19</v>
      </c>
      <c r="B35" s="1">
        <v>35</v>
      </c>
      <c r="C35" s="1">
        <v>35</v>
      </c>
      <c r="D35" s="1">
        <v>36</v>
      </c>
      <c r="E35" s="1">
        <v>38</v>
      </c>
    </row>
  </sheetData>
  <mergeCells count="6">
    <mergeCell ref="B32:E32"/>
    <mergeCell ref="B8:M8"/>
    <mergeCell ref="B1:M1"/>
    <mergeCell ref="B13:M13"/>
    <mergeCell ref="B20:M20"/>
    <mergeCell ref="B25:E25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5A877-B56A-0F46-8EEF-3D41DBABD060}">
  <dimension ref="A3:H95"/>
  <sheetViews>
    <sheetView workbookViewId="0">
      <selection activeCell="K16" sqref="K16"/>
    </sheetView>
  </sheetViews>
  <sheetFormatPr baseColWidth="10" defaultRowHeight="15" x14ac:dyDescent="0.2"/>
  <cols>
    <col min="1" max="1" width="14.5" customWidth="1"/>
    <col min="2" max="2" width="7" style="90" customWidth="1"/>
    <col min="3" max="3" width="11.83203125" customWidth="1"/>
    <col min="4" max="4" width="6.83203125" style="90" customWidth="1"/>
    <col min="8" max="8" width="21.5" customWidth="1"/>
  </cols>
  <sheetData>
    <row r="3" spans="1:8" x14ac:dyDescent="0.2">
      <c r="A3" t="s">
        <v>29</v>
      </c>
      <c r="B3" s="90" t="s">
        <v>45</v>
      </c>
      <c r="C3" t="s">
        <v>79</v>
      </c>
      <c r="D3" s="90" t="s">
        <v>80</v>
      </c>
      <c r="E3" t="s">
        <v>81</v>
      </c>
      <c r="F3" t="s">
        <v>82</v>
      </c>
      <c r="G3" s="90" t="s">
        <v>41</v>
      </c>
      <c r="H3" t="s">
        <v>42</v>
      </c>
    </row>
    <row r="4" spans="1:8" x14ac:dyDescent="0.2">
      <c r="A4" s="65">
        <v>35289</v>
      </c>
      <c r="B4" s="91">
        <f ca="1">TODAY()-Tableau4[[#This Row],[Date de naissance]]</f>
        <v>9070</v>
      </c>
      <c r="C4" t="s">
        <v>83</v>
      </c>
      <c r="D4" s="90" t="s">
        <v>43</v>
      </c>
      <c r="E4" t="s">
        <v>84</v>
      </c>
      <c r="F4" s="92">
        <v>43252</v>
      </c>
      <c r="G4" s="65">
        <v>43280</v>
      </c>
      <c r="H4" t="s">
        <v>44</v>
      </c>
    </row>
    <row r="5" spans="1:8" x14ac:dyDescent="0.2">
      <c r="A5" s="65">
        <v>32265</v>
      </c>
      <c r="B5" s="91">
        <f ca="1">TODAY()-Tableau4[[#This Row],[Date de naissance]]</f>
        <v>12094</v>
      </c>
      <c r="C5" t="s">
        <v>83</v>
      </c>
      <c r="D5" s="90" t="s">
        <v>43</v>
      </c>
      <c r="E5" t="s">
        <v>85</v>
      </c>
      <c r="F5" s="92">
        <v>43252</v>
      </c>
      <c r="G5" s="65">
        <v>43434</v>
      </c>
      <c r="H5" t="s">
        <v>90</v>
      </c>
    </row>
    <row r="6" spans="1:8" x14ac:dyDescent="0.2">
      <c r="A6" s="65">
        <v>24995</v>
      </c>
      <c r="B6" s="91">
        <f ca="1">TODAY()-Tableau4[[#This Row],[Date de naissance]]</f>
        <v>19364</v>
      </c>
      <c r="C6" t="s">
        <v>83</v>
      </c>
      <c r="D6" s="90" t="s">
        <v>43</v>
      </c>
      <c r="E6" t="s">
        <v>86</v>
      </c>
      <c r="F6" s="92">
        <v>43255</v>
      </c>
      <c r="G6" s="65">
        <v>43419</v>
      </c>
      <c r="H6" t="s">
        <v>44</v>
      </c>
    </row>
    <row r="7" spans="1:8" x14ac:dyDescent="0.2">
      <c r="A7" s="65">
        <v>29668</v>
      </c>
      <c r="B7" s="91">
        <f ca="1">TODAY()-Tableau4[[#This Row],[Date de naissance]]</f>
        <v>14691</v>
      </c>
      <c r="C7" t="s">
        <v>83</v>
      </c>
      <c r="D7" s="90" t="s">
        <v>43</v>
      </c>
      <c r="E7" t="s">
        <v>87</v>
      </c>
      <c r="F7" s="92">
        <v>43405</v>
      </c>
    </row>
    <row r="8" spans="1:8" x14ac:dyDescent="0.2">
      <c r="A8" s="65">
        <v>33626</v>
      </c>
      <c r="B8" s="91">
        <f ca="1">TODAY()-Tableau4[[#This Row],[Date de naissance]]</f>
        <v>10733</v>
      </c>
      <c r="C8" t="s">
        <v>83</v>
      </c>
      <c r="D8" s="90" t="s">
        <v>43</v>
      </c>
      <c r="E8" t="s">
        <v>88</v>
      </c>
      <c r="F8" s="92">
        <v>43405</v>
      </c>
      <c r="G8" s="65">
        <v>44155</v>
      </c>
      <c r="H8" t="s">
        <v>89</v>
      </c>
    </row>
    <row r="9" spans="1:8" x14ac:dyDescent="0.2">
      <c r="A9" s="65">
        <v>31545</v>
      </c>
      <c r="B9" s="91">
        <f ca="1">TODAY()-Tableau4[[#This Row],[Date de naissance]]</f>
        <v>12814</v>
      </c>
      <c r="C9" t="s">
        <v>83</v>
      </c>
      <c r="D9" s="90" t="s">
        <v>43</v>
      </c>
      <c r="E9" t="s">
        <v>88</v>
      </c>
      <c r="F9" s="92">
        <v>43405</v>
      </c>
      <c r="G9" s="65">
        <v>44162</v>
      </c>
      <c r="H9" t="s">
        <v>44</v>
      </c>
    </row>
    <row r="10" spans="1:8" x14ac:dyDescent="0.2">
      <c r="A10" s="89">
        <v>35614</v>
      </c>
      <c r="B10" s="91">
        <f ca="1">TODAY()-Tableau4[[#This Row],[Date de naissance]]</f>
        <v>8745</v>
      </c>
      <c r="C10" t="s">
        <v>83</v>
      </c>
      <c r="D10" s="90" t="s">
        <v>43</v>
      </c>
      <c r="E10" t="s">
        <v>88</v>
      </c>
      <c r="F10" s="92">
        <v>43405</v>
      </c>
      <c r="G10" s="65">
        <v>44074</v>
      </c>
      <c r="H10" t="s">
        <v>91</v>
      </c>
    </row>
    <row r="11" spans="1:8" x14ac:dyDescent="0.2">
      <c r="A11" s="65">
        <v>31025</v>
      </c>
      <c r="B11" s="91">
        <f ca="1">TODAY()-Tableau4[[#This Row],[Date de naissance]]</f>
        <v>13334</v>
      </c>
      <c r="C11" t="s">
        <v>83</v>
      </c>
      <c r="D11" s="90" t="s">
        <v>43</v>
      </c>
      <c r="E11" t="s">
        <v>88</v>
      </c>
      <c r="F11" s="92">
        <v>43405</v>
      </c>
    </row>
    <row r="12" spans="1:8" x14ac:dyDescent="0.2">
      <c r="A12" s="65">
        <v>29824</v>
      </c>
      <c r="B12" s="91">
        <f ca="1">TODAY()-Tableau4[[#This Row],[Date de naissance]]</f>
        <v>14535</v>
      </c>
      <c r="C12" t="s">
        <v>83</v>
      </c>
      <c r="D12" s="90" t="s">
        <v>43</v>
      </c>
      <c r="E12" t="s">
        <v>87</v>
      </c>
      <c r="F12" s="92">
        <v>43405</v>
      </c>
      <c r="G12" s="65">
        <v>43455</v>
      </c>
      <c r="H12" t="s">
        <v>44</v>
      </c>
    </row>
    <row r="13" spans="1:8" x14ac:dyDescent="0.2">
      <c r="A13" s="65">
        <v>34959</v>
      </c>
      <c r="B13" s="91">
        <f ca="1">TODAY()-Tableau4[[#This Row],[Date de naissance]]</f>
        <v>9400</v>
      </c>
      <c r="C13" t="s">
        <v>83</v>
      </c>
      <c r="D13" s="90" t="s">
        <v>43</v>
      </c>
      <c r="E13" t="s">
        <v>88</v>
      </c>
      <c r="F13" s="92">
        <v>43405</v>
      </c>
    </row>
    <row r="14" spans="1:8" x14ac:dyDescent="0.2">
      <c r="A14" s="65">
        <v>26176</v>
      </c>
      <c r="B14" s="91">
        <f ca="1">TODAY()-Tableau4[[#This Row],[Date de naissance]]</f>
        <v>18183</v>
      </c>
      <c r="C14" t="s">
        <v>83</v>
      </c>
      <c r="D14" s="90" t="s">
        <v>43</v>
      </c>
      <c r="E14" t="s">
        <v>88</v>
      </c>
      <c r="F14" s="92">
        <v>43405</v>
      </c>
    </row>
    <row r="15" spans="1:8" x14ac:dyDescent="0.2">
      <c r="A15" s="65">
        <v>25311</v>
      </c>
      <c r="B15" s="91">
        <f ca="1">TODAY()-Tableau4[[#This Row],[Date de naissance]]</f>
        <v>19048</v>
      </c>
      <c r="C15" t="s">
        <v>83</v>
      </c>
      <c r="D15" s="90" t="s">
        <v>43</v>
      </c>
      <c r="E15" t="s">
        <v>87</v>
      </c>
      <c r="F15" s="92">
        <v>43405</v>
      </c>
      <c r="G15" s="65">
        <v>43714</v>
      </c>
      <c r="H15" t="s">
        <v>92</v>
      </c>
    </row>
    <row r="16" spans="1:8" x14ac:dyDescent="0.2">
      <c r="A16" s="65">
        <v>22653</v>
      </c>
      <c r="B16" s="91">
        <f ca="1">TODAY()-Tableau4[[#This Row],[Date de naissance]]</f>
        <v>21706</v>
      </c>
      <c r="C16" t="s">
        <v>83</v>
      </c>
      <c r="D16" s="90" t="s">
        <v>43</v>
      </c>
      <c r="E16" t="s">
        <v>88</v>
      </c>
      <c r="F16" s="92">
        <v>43405</v>
      </c>
    </row>
    <row r="17" spans="1:8" x14ac:dyDescent="0.2">
      <c r="A17" s="65">
        <v>34568</v>
      </c>
      <c r="B17" s="91">
        <f ca="1">TODAY()-Tableau4[[#This Row],[Date de naissance]]</f>
        <v>9791</v>
      </c>
      <c r="C17" t="s">
        <v>83</v>
      </c>
      <c r="D17" s="90" t="s">
        <v>43</v>
      </c>
      <c r="E17" t="s">
        <v>88</v>
      </c>
      <c r="F17" s="92">
        <v>43405</v>
      </c>
    </row>
    <row r="18" spans="1:8" x14ac:dyDescent="0.2">
      <c r="A18" s="65">
        <v>34343</v>
      </c>
      <c r="B18" s="91">
        <f ca="1">TODAY()-Tableau4[[#This Row],[Date de naissance]]</f>
        <v>10016</v>
      </c>
      <c r="C18" t="s">
        <v>93</v>
      </c>
      <c r="D18" s="90" t="s">
        <v>43</v>
      </c>
      <c r="E18" t="s">
        <v>88</v>
      </c>
      <c r="F18" s="92">
        <v>43405</v>
      </c>
      <c r="G18" s="65">
        <v>43455</v>
      </c>
      <c r="H18" t="s">
        <v>44</v>
      </c>
    </row>
    <row r="19" spans="1:8" x14ac:dyDescent="0.2">
      <c r="A19" s="65">
        <v>34409</v>
      </c>
      <c r="B19" s="91">
        <f ca="1">TODAY()-Tableau4[[#This Row],[Date de naissance]]</f>
        <v>9950</v>
      </c>
      <c r="C19" t="s">
        <v>83</v>
      </c>
      <c r="D19" s="90" t="s">
        <v>43</v>
      </c>
      <c r="E19" t="s">
        <v>88</v>
      </c>
      <c r="F19" s="92">
        <v>43405</v>
      </c>
    </row>
    <row r="20" spans="1:8" x14ac:dyDescent="0.2">
      <c r="A20" s="65">
        <v>33825</v>
      </c>
      <c r="B20" s="91">
        <f ca="1">TODAY()-Tableau4[[#This Row],[Date de naissance]]</f>
        <v>10534</v>
      </c>
      <c r="C20" t="s">
        <v>83</v>
      </c>
      <c r="D20" s="90" t="s">
        <v>43</v>
      </c>
      <c r="E20" t="s">
        <v>88</v>
      </c>
      <c r="F20" s="92">
        <v>43405</v>
      </c>
    </row>
    <row r="21" spans="1:8" x14ac:dyDescent="0.2">
      <c r="A21" s="65">
        <v>33884</v>
      </c>
      <c r="B21" s="91">
        <f ca="1">TODAY()-Tableau4[[#This Row],[Date de naissance]]</f>
        <v>10475</v>
      </c>
      <c r="C21" t="s">
        <v>83</v>
      </c>
      <c r="D21" s="90" t="s">
        <v>43</v>
      </c>
      <c r="E21" t="s">
        <v>88</v>
      </c>
      <c r="F21" s="92">
        <v>43405</v>
      </c>
      <c r="G21" s="65">
        <v>44039</v>
      </c>
      <c r="H21" t="s">
        <v>44</v>
      </c>
    </row>
    <row r="22" spans="1:8" x14ac:dyDescent="0.2">
      <c r="A22" s="65">
        <v>34083</v>
      </c>
      <c r="B22" s="91">
        <f ca="1">TODAY()-Tableau4[[#This Row],[Date de naissance]]</f>
        <v>10276</v>
      </c>
      <c r="C22" t="s">
        <v>83</v>
      </c>
      <c r="D22" s="90" t="s">
        <v>43</v>
      </c>
      <c r="E22" t="s">
        <v>87</v>
      </c>
      <c r="F22" s="92">
        <v>43405</v>
      </c>
      <c r="G22" s="65">
        <v>43473</v>
      </c>
      <c r="H22" t="s">
        <v>44</v>
      </c>
    </row>
    <row r="23" spans="1:8" x14ac:dyDescent="0.2">
      <c r="A23" s="65">
        <v>34132</v>
      </c>
      <c r="B23" s="91">
        <f ca="1">TODAY()-Tableau4[[#This Row],[Date de naissance]]</f>
        <v>10227</v>
      </c>
      <c r="C23" t="s">
        <v>83</v>
      </c>
      <c r="D23" s="90" t="s">
        <v>43</v>
      </c>
      <c r="E23" t="s">
        <v>88</v>
      </c>
      <c r="F23" s="92">
        <v>43405</v>
      </c>
    </row>
    <row r="24" spans="1:8" x14ac:dyDescent="0.2">
      <c r="A24" s="65">
        <v>19311</v>
      </c>
      <c r="B24" s="91">
        <f ca="1">TODAY()-Tableau4[[#This Row],[Date de naissance]]</f>
        <v>25048</v>
      </c>
      <c r="C24" t="s">
        <v>94</v>
      </c>
      <c r="D24" s="90" t="s">
        <v>43</v>
      </c>
      <c r="E24" t="s">
        <v>88</v>
      </c>
      <c r="F24" s="92">
        <v>43405</v>
      </c>
      <c r="G24" s="65">
        <v>43830</v>
      </c>
      <c r="H24" t="s">
        <v>44</v>
      </c>
    </row>
    <row r="25" spans="1:8" x14ac:dyDescent="0.2">
      <c r="A25" s="65">
        <v>35123</v>
      </c>
      <c r="B25" s="91">
        <f ca="1">TODAY()-Tableau4[[#This Row],[Date de naissance]]</f>
        <v>9236</v>
      </c>
      <c r="C25" t="s">
        <v>83</v>
      </c>
      <c r="D25" s="90" t="s">
        <v>43</v>
      </c>
      <c r="E25" t="s">
        <v>88</v>
      </c>
      <c r="F25" s="92">
        <v>43405</v>
      </c>
      <c r="G25" s="65">
        <v>43985</v>
      </c>
      <c r="H25" t="s">
        <v>95</v>
      </c>
    </row>
    <row r="26" spans="1:8" x14ac:dyDescent="0.2">
      <c r="A26" s="65">
        <v>25323</v>
      </c>
      <c r="B26" s="91">
        <f ca="1">TODAY()-Tableau4[[#This Row],[Date de naissance]]</f>
        <v>19036</v>
      </c>
      <c r="C26" t="s">
        <v>83</v>
      </c>
      <c r="D26" s="90" t="s">
        <v>43</v>
      </c>
      <c r="E26" t="s">
        <v>87</v>
      </c>
      <c r="F26" s="92">
        <v>43405</v>
      </c>
    </row>
    <row r="27" spans="1:8" x14ac:dyDescent="0.2">
      <c r="A27" s="65">
        <v>30894</v>
      </c>
      <c r="B27" s="91">
        <f ca="1">TODAY()-Tableau4[[#This Row],[Date de naissance]]</f>
        <v>13465</v>
      </c>
      <c r="C27" t="s">
        <v>83</v>
      </c>
      <c r="D27" s="90" t="s">
        <v>43</v>
      </c>
      <c r="E27" t="s">
        <v>87</v>
      </c>
      <c r="F27" s="92">
        <v>43405</v>
      </c>
      <c r="G27" s="65">
        <v>43594</v>
      </c>
      <c r="H27" t="s">
        <v>44</v>
      </c>
    </row>
    <row r="28" spans="1:8" x14ac:dyDescent="0.2">
      <c r="A28" s="65">
        <v>31034</v>
      </c>
      <c r="B28" s="91">
        <f ca="1">TODAY()-Tableau4[[#This Row],[Date de naissance]]</f>
        <v>13325</v>
      </c>
      <c r="C28" t="s">
        <v>83</v>
      </c>
      <c r="D28" s="90" t="s">
        <v>43</v>
      </c>
      <c r="E28" t="s">
        <v>88</v>
      </c>
      <c r="F28" s="92">
        <v>43405</v>
      </c>
    </row>
    <row r="29" spans="1:8" x14ac:dyDescent="0.2">
      <c r="A29" s="65">
        <v>26468</v>
      </c>
      <c r="B29" s="91">
        <f ca="1">TODAY()-Tableau4[[#This Row],[Date de naissance]]</f>
        <v>17891</v>
      </c>
      <c r="C29" t="s">
        <v>96</v>
      </c>
      <c r="D29" s="90" t="s">
        <v>43</v>
      </c>
      <c r="E29" t="s">
        <v>88</v>
      </c>
      <c r="F29" s="92">
        <v>43405</v>
      </c>
    </row>
    <row r="30" spans="1:8" x14ac:dyDescent="0.2">
      <c r="A30" s="65">
        <v>25960</v>
      </c>
      <c r="B30" s="91">
        <f ca="1">TODAY()-Tableau4[[#This Row],[Date de naissance]]</f>
        <v>18399</v>
      </c>
      <c r="C30" t="s">
        <v>97</v>
      </c>
      <c r="D30" s="90" t="s">
        <v>43</v>
      </c>
      <c r="E30" t="s">
        <v>87</v>
      </c>
      <c r="F30" s="92">
        <v>43405</v>
      </c>
    </row>
    <row r="31" spans="1:8" x14ac:dyDescent="0.2">
      <c r="A31" s="65">
        <v>29095</v>
      </c>
      <c r="B31" s="91">
        <f ca="1">TODAY()-Tableau4[[#This Row],[Date de naissance]]</f>
        <v>15264</v>
      </c>
      <c r="C31" t="s">
        <v>83</v>
      </c>
      <c r="D31" s="90" t="s">
        <v>98</v>
      </c>
      <c r="E31" t="s">
        <v>85</v>
      </c>
      <c r="F31" s="92">
        <v>43410</v>
      </c>
      <c r="G31" s="65">
        <v>44316</v>
      </c>
      <c r="H31" t="s">
        <v>91</v>
      </c>
    </row>
    <row r="32" spans="1:8" x14ac:dyDescent="0.2">
      <c r="A32" s="65">
        <v>32526</v>
      </c>
      <c r="B32" s="91">
        <f ca="1">TODAY()-Tableau4[[#This Row],[Date de naissance]]</f>
        <v>11833</v>
      </c>
      <c r="C32" t="s">
        <v>83</v>
      </c>
      <c r="D32" s="90" t="s">
        <v>43</v>
      </c>
      <c r="E32" t="s">
        <v>87</v>
      </c>
      <c r="F32" s="92">
        <v>43412</v>
      </c>
      <c r="G32" s="65">
        <v>43525</v>
      </c>
      <c r="H32" t="s">
        <v>99</v>
      </c>
    </row>
    <row r="33" spans="1:8" x14ac:dyDescent="0.2">
      <c r="A33" s="65">
        <v>26326</v>
      </c>
      <c r="B33" s="91">
        <f ca="1">TODAY()-Tableau4[[#This Row],[Date de naissance]]</f>
        <v>18033</v>
      </c>
      <c r="C33" t="s">
        <v>96</v>
      </c>
      <c r="D33" s="90" t="s">
        <v>43</v>
      </c>
      <c r="E33" t="s">
        <v>87</v>
      </c>
      <c r="F33" s="92">
        <v>43413</v>
      </c>
    </row>
    <row r="34" spans="1:8" x14ac:dyDescent="0.2">
      <c r="A34" s="65">
        <v>28519</v>
      </c>
      <c r="B34" s="91">
        <f ca="1">TODAY()-Tableau4[[#This Row],[Date de naissance]]</f>
        <v>15840</v>
      </c>
      <c r="C34" t="s">
        <v>83</v>
      </c>
      <c r="D34" s="90" t="s">
        <v>98</v>
      </c>
      <c r="E34" t="s">
        <v>87</v>
      </c>
      <c r="F34" s="92">
        <v>43418</v>
      </c>
      <c r="G34" s="65">
        <v>43699</v>
      </c>
      <c r="H34" t="s">
        <v>44</v>
      </c>
    </row>
    <row r="35" spans="1:8" x14ac:dyDescent="0.2">
      <c r="A35" s="65">
        <v>30885</v>
      </c>
      <c r="B35" s="91">
        <f ca="1">TODAY()-Tableau4[[#This Row],[Date de naissance]]</f>
        <v>13474</v>
      </c>
      <c r="C35" t="s">
        <v>83</v>
      </c>
      <c r="D35" s="90" t="s">
        <v>98</v>
      </c>
      <c r="E35" t="s">
        <v>100</v>
      </c>
      <c r="F35" s="92">
        <v>43284</v>
      </c>
    </row>
    <row r="36" spans="1:8" x14ac:dyDescent="0.2">
      <c r="A36" s="65">
        <v>35507</v>
      </c>
      <c r="B36" s="91">
        <f ca="1">TODAY()-Tableau4[[#This Row],[Date de naissance]]</f>
        <v>8852</v>
      </c>
      <c r="C36" t="s">
        <v>83</v>
      </c>
      <c r="D36" s="90" t="s">
        <v>43</v>
      </c>
      <c r="E36" t="s">
        <v>88</v>
      </c>
      <c r="F36" s="92">
        <v>43458</v>
      </c>
      <c r="G36" s="65">
        <v>43518</v>
      </c>
      <c r="H36" t="s">
        <v>44</v>
      </c>
    </row>
    <row r="37" spans="1:8" x14ac:dyDescent="0.2">
      <c r="A37" s="65">
        <v>35061</v>
      </c>
      <c r="B37" s="91">
        <f ca="1">TODAY()-Tableau4[[#This Row],[Date de naissance]]</f>
        <v>9298</v>
      </c>
      <c r="C37" t="s">
        <v>83</v>
      </c>
      <c r="D37" s="90" t="s">
        <v>43</v>
      </c>
      <c r="E37" t="s">
        <v>88</v>
      </c>
      <c r="F37" s="92">
        <v>43467</v>
      </c>
      <c r="G37" s="65">
        <v>43496</v>
      </c>
      <c r="H37" t="s">
        <v>44</v>
      </c>
    </row>
    <row r="38" spans="1:8" x14ac:dyDescent="0.2">
      <c r="A38" s="65">
        <v>31747</v>
      </c>
      <c r="B38" s="91">
        <f ca="1">TODAY()-Tableau4[[#This Row],[Date de naissance]]</f>
        <v>12612</v>
      </c>
      <c r="C38" t="s">
        <v>83</v>
      </c>
      <c r="D38" s="90" t="s">
        <v>43</v>
      </c>
      <c r="E38" t="s">
        <v>87</v>
      </c>
      <c r="F38" s="92">
        <v>43532</v>
      </c>
      <c r="G38" s="65">
        <v>43546</v>
      </c>
      <c r="H38" t="s">
        <v>44</v>
      </c>
    </row>
    <row r="39" spans="1:8" x14ac:dyDescent="0.2">
      <c r="A39" s="65">
        <v>34607</v>
      </c>
      <c r="B39" s="91">
        <f ca="1">TODAY()-Tableau4[[#This Row],[Date de naissance]]</f>
        <v>9752</v>
      </c>
      <c r="C39" t="s">
        <v>83</v>
      </c>
      <c r="D39" s="90" t="s">
        <v>43</v>
      </c>
      <c r="E39" t="s">
        <v>88</v>
      </c>
      <c r="F39" s="92">
        <v>43535</v>
      </c>
      <c r="G39" s="65">
        <v>43546</v>
      </c>
      <c r="H39" t="s">
        <v>44</v>
      </c>
    </row>
    <row r="40" spans="1:8" x14ac:dyDescent="0.2">
      <c r="A40" s="65">
        <v>34603</v>
      </c>
      <c r="B40" s="91">
        <f ca="1">TODAY()-Tableau4[[#This Row],[Date de naissance]]</f>
        <v>9756</v>
      </c>
      <c r="C40" t="s">
        <v>83</v>
      </c>
      <c r="D40" s="90" t="s">
        <v>43</v>
      </c>
      <c r="E40" t="s">
        <v>88</v>
      </c>
      <c r="F40" s="92">
        <v>43556</v>
      </c>
    </row>
    <row r="41" spans="1:8" x14ac:dyDescent="0.2">
      <c r="A41" s="65">
        <v>21928</v>
      </c>
      <c r="B41" s="91">
        <f ca="1">TODAY()-Tableau4[[#This Row],[Date de naissance]]</f>
        <v>22431</v>
      </c>
      <c r="C41" t="s">
        <v>83</v>
      </c>
      <c r="D41" s="90" t="s">
        <v>43</v>
      </c>
      <c r="E41" t="s">
        <v>88</v>
      </c>
      <c r="F41" s="92">
        <v>43569</v>
      </c>
    </row>
    <row r="42" spans="1:8" x14ac:dyDescent="0.2">
      <c r="A42" s="65">
        <v>36023</v>
      </c>
      <c r="B42" s="91">
        <f ca="1">TODAY()-Tableau4[[#This Row],[Date de naissance]]</f>
        <v>8336</v>
      </c>
      <c r="C42" t="s">
        <v>83</v>
      </c>
      <c r="D42" s="90" t="s">
        <v>43</v>
      </c>
      <c r="E42" t="s">
        <v>88</v>
      </c>
      <c r="F42" s="92">
        <v>43588</v>
      </c>
      <c r="G42" s="65">
        <v>43541</v>
      </c>
      <c r="H42" t="s">
        <v>44</v>
      </c>
    </row>
    <row r="43" spans="1:8" x14ac:dyDescent="0.2">
      <c r="A43" s="65">
        <v>22056</v>
      </c>
      <c r="B43" s="91">
        <f ca="1">TODAY()-Tableau4[[#This Row],[Date de naissance]]</f>
        <v>22303</v>
      </c>
      <c r="C43" t="s">
        <v>83</v>
      </c>
      <c r="D43" s="90" t="s">
        <v>43</v>
      </c>
      <c r="E43" t="s">
        <v>87</v>
      </c>
      <c r="F43" s="92">
        <v>43605</v>
      </c>
    </row>
    <row r="44" spans="1:8" x14ac:dyDescent="0.2">
      <c r="A44" s="65">
        <v>35385</v>
      </c>
      <c r="B44" s="91">
        <f ca="1">TODAY()-Tableau4[[#This Row],[Date de naissance]]</f>
        <v>8974</v>
      </c>
      <c r="C44" t="s">
        <v>83</v>
      </c>
      <c r="D44" s="90" t="s">
        <v>43</v>
      </c>
      <c r="E44" t="s">
        <v>88</v>
      </c>
      <c r="F44" s="92">
        <v>43673</v>
      </c>
      <c r="G44" s="65">
        <v>44081</v>
      </c>
      <c r="H44" t="s">
        <v>44</v>
      </c>
    </row>
    <row r="45" spans="1:8" x14ac:dyDescent="0.2">
      <c r="A45" s="65">
        <v>24064</v>
      </c>
      <c r="B45" s="91">
        <f ca="1">TODAY()-Tableau4[[#This Row],[Date de naissance]]</f>
        <v>20295</v>
      </c>
      <c r="C45" t="s">
        <v>83</v>
      </c>
      <c r="D45" s="90" t="s">
        <v>43</v>
      </c>
      <c r="E45" t="s">
        <v>87</v>
      </c>
      <c r="F45" s="92">
        <v>43689</v>
      </c>
    </row>
    <row r="46" spans="1:8" x14ac:dyDescent="0.2">
      <c r="A46" s="65">
        <v>35688</v>
      </c>
      <c r="B46" s="91">
        <f ca="1">TODAY()-Tableau4[[#This Row],[Date de naissance]]</f>
        <v>8671</v>
      </c>
      <c r="C46" t="s">
        <v>83</v>
      </c>
      <c r="D46" s="90" t="s">
        <v>43</v>
      </c>
      <c r="E46" t="s">
        <v>84</v>
      </c>
      <c r="F46" s="92">
        <v>43707</v>
      </c>
      <c r="G46" s="65">
        <v>44080</v>
      </c>
      <c r="H46" t="s">
        <v>44</v>
      </c>
    </row>
    <row r="47" spans="1:8" x14ac:dyDescent="0.2">
      <c r="A47" s="65">
        <v>36294</v>
      </c>
      <c r="B47" s="91">
        <f ca="1">TODAY()-Tableau4[[#This Row],[Date de naissance]]</f>
        <v>8065</v>
      </c>
      <c r="C47" t="s">
        <v>83</v>
      </c>
      <c r="D47" s="90" t="s">
        <v>43</v>
      </c>
      <c r="E47" t="s">
        <v>88</v>
      </c>
      <c r="F47" s="92">
        <v>43707</v>
      </c>
    </row>
    <row r="48" spans="1:8" x14ac:dyDescent="0.2">
      <c r="A48" s="65">
        <v>31213</v>
      </c>
      <c r="B48" s="91">
        <f ca="1">TODAY()-Tableau4[[#This Row],[Date de naissance]]</f>
        <v>13146</v>
      </c>
      <c r="C48" t="s">
        <v>83</v>
      </c>
      <c r="D48" s="90" t="s">
        <v>43</v>
      </c>
      <c r="E48" t="s">
        <v>88</v>
      </c>
      <c r="F48" s="92">
        <v>43710</v>
      </c>
    </row>
    <row r="49" spans="1:8" x14ac:dyDescent="0.2">
      <c r="A49" s="65">
        <v>33378</v>
      </c>
      <c r="B49" s="91">
        <f ca="1">TODAY()-Tableau4[[#This Row],[Date de naissance]]</f>
        <v>10981</v>
      </c>
      <c r="C49" t="s">
        <v>83</v>
      </c>
      <c r="D49" s="90" t="s">
        <v>43</v>
      </c>
      <c r="E49" t="s">
        <v>88</v>
      </c>
      <c r="F49" s="92">
        <v>43714</v>
      </c>
    </row>
    <row r="50" spans="1:8" x14ac:dyDescent="0.2">
      <c r="A50" s="65">
        <v>33444</v>
      </c>
      <c r="B50" s="91">
        <f ca="1">TODAY()-Tableau4[[#This Row],[Date de naissance]]</f>
        <v>10915</v>
      </c>
      <c r="C50" t="s">
        <v>83</v>
      </c>
      <c r="D50" s="90" t="s">
        <v>43</v>
      </c>
      <c r="E50" t="s">
        <v>88</v>
      </c>
      <c r="F50" s="92">
        <v>43617</v>
      </c>
    </row>
    <row r="51" spans="1:8" x14ac:dyDescent="0.2">
      <c r="A51" s="65">
        <v>35097</v>
      </c>
      <c r="B51" s="91">
        <f ca="1">TODAY()-Tableau4[[#This Row],[Date de naissance]]</f>
        <v>9262</v>
      </c>
      <c r="C51" t="s">
        <v>83</v>
      </c>
      <c r="D51" s="90" t="s">
        <v>43</v>
      </c>
      <c r="E51" t="s">
        <v>88</v>
      </c>
      <c r="F51" s="92">
        <v>43803</v>
      </c>
    </row>
    <row r="52" spans="1:8" x14ac:dyDescent="0.2">
      <c r="A52" s="65">
        <v>32635</v>
      </c>
      <c r="B52" s="91">
        <f ca="1">TODAY()-Tableau4[[#This Row],[Date de naissance]]</f>
        <v>11724</v>
      </c>
      <c r="C52" t="s">
        <v>83</v>
      </c>
      <c r="D52" s="90" t="s">
        <v>43</v>
      </c>
      <c r="E52" t="s">
        <v>88</v>
      </c>
      <c r="F52" s="65">
        <v>43850</v>
      </c>
    </row>
    <row r="53" spans="1:8" x14ac:dyDescent="0.2">
      <c r="A53" s="65">
        <v>32623</v>
      </c>
      <c r="B53" s="91">
        <f ca="1">TODAY()-Tableau4[[#This Row],[Date de naissance]]</f>
        <v>11736</v>
      </c>
      <c r="C53" t="s">
        <v>83</v>
      </c>
      <c r="D53" s="90" t="s">
        <v>43</v>
      </c>
      <c r="E53" t="s">
        <v>101</v>
      </c>
      <c r="F53" s="92">
        <v>43475</v>
      </c>
      <c r="G53" s="65">
        <v>43656</v>
      </c>
      <c r="H53" t="s">
        <v>102</v>
      </c>
    </row>
    <row r="54" spans="1:8" x14ac:dyDescent="0.2">
      <c r="A54" s="65">
        <v>30534</v>
      </c>
      <c r="B54" s="91">
        <f ca="1">TODAY()-Tableau4[[#This Row],[Date de naissance]]</f>
        <v>13825</v>
      </c>
      <c r="C54" t="s">
        <v>103</v>
      </c>
      <c r="D54" s="90" t="s">
        <v>98</v>
      </c>
      <c r="E54" t="s">
        <v>101</v>
      </c>
      <c r="F54" s="92">
        <v>43486</v>
      </c>
      <c r="G54" s="65">
        <v>43505</v>
      </c>
      <c r="H54" t="s">
        <v>102</v>
      </c>
    </row>
    <row r="55" spans="1:8" x14ac:dyDescent="0.2">
      <c r="A55" s="65">
        <v>35387</v>
      </c>
      <c r="B55" s="91">
        <f ca="1">TODAY()-Tableau4[[#This Row],[Date de naissance]]</f>
        <v>8972</v>
      </c>
      <c r="C55" t="s">
        <v>103</v>
      </c>
      <c r="D55" s="90" t="s">
        <v>43</v>
      </c>
      <c r="E55" t="s">
        <v>101</v>
      </c>
      <c r="F55" s="92">
        <v>43514</v>
      </c>
      <c r="G55" s="65">
        <v>43560</v>
      </c>
      <c r="H55" t="s">
        <v>102</v>
      </c>
    </row>
    <row r="56" spans="1:8" x14ac:dyDescent="0.2">
      <c r="A56" s="65">
        <v>35904</v>
      </c>
      <c r="B56" s="91">
        <f ca="1">TODAY()-Tableau4[[#This Row],[Date de naissance]]</f>
        <v>8455</v>
      </c>
      <c r="C56" t="s">
        <v>83</v>
      </c>
      <c r="D56" s="90" t="s">
        <v>98</v>
      </c>
      <c r="E56" t="s">
        <v>101</v>
      </c>
      <c r="F56" s="92">
        <v>43563</v>
      </c>
      <c r="G56" s="65">
        <v>43708</v>
      </c>
      <c r="H56" t="s">
        <v>102</v>
      </c>
    </row>
    <row r="57" spans="1:8" x14ac:dyDescent="0.2">
      <c r="A57" s="65">
        <v>36506</v>
      </c>
      <c r="B57" s="91">
        <f ca="1">TODAY()-Tableau4[[#This Row],[Date de naissance]]</f>
        <v>7853</v>
      </c>
      <c r="C57" t="s">
        <v>83</v>
      </c>
      <c r="D57" s="90" t="s">
        <v>43</v>
      </c>
      <c r="E57" t="s">
        <v>101</v>
      </c>
      <c r="F57" s="92">
        <v>43584</v>
      </c>
      <c r="G57" s="65">
        <v>43637</v>
      </c>
      <c r="H57" t="s">
        <v>102</v>
      </c>
    </row>
    <row r="58" spans="1:8" x14ac:dyDescent="0.2">
      <c r="A58" s="65">
        <v>34735</v>
      </c>
      <c r="B58" s="91">
        <f ca="1">TODAY()-Tableau4[[#This Row],[Date de naissance]]</f>
        <v>9624</v>
      </c>
      <c r="C58" t="s">
        <v>83</v>
      </c>
      <c r="D58" s="90" t="s">
        <v>43</v>
      </c>
      <c r="E58" t="s">
        <v>101</v>
      </c>
      <c r="F58" s="92">
        <v>43647</v>
      </c>
      <c r="G58" s="65">
        <v>43738</v>
      </c>
      <c r="H58" t="s">
        <v>102</v>
      </c>
    </row>
    <row r="59" spans="1:8" x14ac:dyDescent="0.2">
      <c r="A59" s="65">
        <v>35857</v>
      </c>
      <c r="B59" s="91">
        <f ca="1">TODAY()-Tableau4[[#This Row],[Date de naissance]]</f>
        <v>8502</v>
      </c>
      <c r="C59" t="s">
        <v>83</v>
      </c>
      <c r="D59" s="90" t="s">
        <v>98</v>
      </c>
      <c r="E59" t="s">
        <v>101</v>
      </c>
      <c r="F59" s="92">
        <v>43647</v>
      </c>
      <c r="G59" s="65">
        <v>43708</v>
      </c>
      <c r="H59" t="s">
        <v>102</v>
      </c>
    </row>
    <row r="60" spans="1:8" x14ac:dyDescent="0.2">
      <c r="A60" s="65">
        <v>35540</v>
      </c>
      <c r="B60" s="91">
        <f ca="1">TODAY()-Tableau4[[#This Row],[Date de naissance]]</f>
        <v>8819</v>
      </c>
      <c r="C60" t="s">
        <v>83</v>
      </c>
      <c r="D60" s="90" t="s">
        <v>43</v>
      </c>
      <c r="E60" t="s">
        <v>101</v>
      </c>
      <c r="F60" s="92">
        <v>43661</v>
      </c>
      <c r="G60" s="65">
        <v>43700</v>
      </c>
      <c r="H60" t="s">
        <v>102</v>
      </c>
    </row>
    <row r="61" spans="1:8" x14ac:dyDescent="0.2">
      <c r="A61" s="65">
        <v>35860</v>
      </c>
      <c r="B61" s="91">
        <f ca="1">TODAY()-Tableau4[[#This Row],[Date de naissance]]</f>
        <v>8499</v>
      </c>
      <c r="C61" t="s">
        <v>83</v>
      </c>
      <c r="D61" s="90" t="s">
        <v>43</v>
      </c>
      <c r="E61" t="s">
        <v>101</v>
      </c>
      <c r="F61" s="92">
        <v>43745</v>
      </c>
      <c r="G61" s="65">
        <v>43619</v>
      </c>
      <c r="H61" t="s">
        <v>102</v>
      </c>
    </row>
    <row r="62" spans="1:8" x14ac:dyDescent="0.2">
      <c r="A62" s="65">
        <v>36186</v>
      </c>
      <c r="B62" s="91">
        <f ca="1">TODAY()-Tableau4[[#This Row],[Date de naissance]]</f>
        <v>8173</v>
      </c>
      <c r="C62" t="s">
        <v>83</v>
      </c>
      <c r="D62" s="90" t="s">
        <v>43</v>
      </c>
      <c r="E62" t="s">
        <v>101</v>
      </c>
      <c r="F62" s="92">
        <v>43747</v>
      </c>
      <c r="G62" s="65">
        <v>43874</v>
      </c>
      <c r="H62" t="s">
        <v>102</v>
      </c>
    </row>
    <row r="63" spans="1:8" x14ac:dyDescent="0.2">
      <c r="A63" s="65">
        <v>36247</v>
      </c>
      <c r="B63" s="91">
        <f ca="1">TODAY()-Tableau4[[#This Row],[Date de naissance]]</f>
        <v>8112</v>
      </c>
      <c r="C63" t="s">
        <v>83</v>
      </c>
      <c r="D63" s="90" t="s">
        <v>98</v>
      </c>
      <c r="E63" t="s">
        <v>101</v>
      </c>
      <c r="F63" s="92">
        <v>43752</v>
      </c>
      <c r="G63" s="65">
        <v>43806</v>
      </c>
      <c r="H63" t="s">
        <v>102</v>
      </c>
    </row>
    <row r="64" spans="1:8" x14ac:dyDescent="0.2">
      <c r="A64" s="65">
        <v>36714</v>
      </c>
      <c r="B64" s="91">
        <f ca="1">TODAY()-Tableau4[[#This Row],[Date de naissance]]</f>
        <v>7645</v>
      </c>
      <c r="C64" t="s">
        <v>83</v>
      </c>
      <c r="D64" s="90" t="s">
        <v>43</v>
      </c>
      <c r="E64" t="s">
        <v>101</v>
      </c>
      <c r="F64" s="92">
        <v>43752</v>
      </c>
      <c r="G64" s="65">
        <v>43806</v>
      </c>
      <c r="H64" t="s">
        <v>102</v>
      </c>
    </row>
    <row r="65" spans="1:8" x14ac:dyDescent="0.2">
      <c r="A65" s="65">
        <v>35636</v>
      </c>
      <c r="B65" s="91">
        <f ca="1">TODAY()-Tableau4[[#This Row],[Date de naissance]]</f>
        <v>8723</v>
      </c>
      <c r="C65" t="s">
        <v>83</v>
      </c>
      <c r="D65" s="90" t="s">
        <v>43</v>
      </c>
      <c r="E65" t="s">
        <v>101</v>
      </c>
      <c r="F65" s="92">
        <v>43801</v>
      </c>
      <c r="G65" s="65">
        <v>43819</v>
      </c>
      <c r="H65" t="s">
        <v>102</v>
      </c>
    </row>
    <row r="66" spans="1:8" x14ac:dyDescent="0.2">
      <c r="A66" s="65">
        <v>36337</v>
      </c>
      <c r="B66" s="91">
        <f ca="1">TODAY()-Tableau4[[#This Row],[Date de naissance]]</f>
        <v>8022</v>
      </c>
      <c r="C66" t="s">
        <v>83</v>
      </c>
      <c r="D66" s="90" t="s">
        <v>43</v>
      </c>
      <c r="E66" t="s">
        <v>101</v>
      </c>
      <c r="F66" s="65">
        <v>43843</v>
      </c>
      <c r="G66" s="65">
        <v>43855</v>
      </c>
      <c r="H66" t="s">
        <v>102</v>
      </c>
    </row>
    <row r="67" spans="1:8" x14ac:dyDescent="0.2">
      <c r="A67" s="65">
        <v>27884</v>
      </c>
      <c r="B67" s="91">
        <f ca="1">TODAY()-Tableau4[[#This Row],[Date de naissance]]</f>
        <v>16475</v>
      </c>
      <c r="C67" t="s">
        <v>83</v>
      </c>
      <c r="D67" s="90" t="s">
        <v>43</v>
      </c>
      <c r="E67" t="s">
        <v>101</v>
      </c>
      <c r="F67" s="65">
        <v>43892</v>
      </c>
      <c r="G67" s="65">
        <v>43945</v>
      </c>
      <c r="H67" t="s">
        <v>102</v>
      </c>
    </row>
    <row r="68" spans="1:8" x14ac:dyDescent="0.2">
      <c r="A68" s="65">
        <v>36597</v>
      </c>
      <c r="B68" s="91">
        <f ca="1">TODAY()-Tableau4[[#This Row],[Date de naissance]]</f>
        <v>7762</v>
      </c>
      <c r="C68" t="s">
        <v>83</v>
      </c>
      <c r="D68" s="90" t="s">
        <v>43</v>
      </c>
      <c r="E68" t="s">
        <v>101</v>
      </c>
      <c r="F68" s="65">
        <v>43990</v>
      </c>
      <c r="G68" s="65">
        <v>44050</v>
      </c>
      <c r="H68" t="s">
        <v>102</v>
      </c>
    </row>
    <row r="69" spans="1:8" x14ac:dyDescent="0.2">
      <c r="A69" s="65">
        <v>36855</v>
      </c>
      <c r="B69" s="91">
        <f ca="1">TODAY()-Tableau4[[#This Row],[Date de naissance]]</f>
        <v>7504</v>
      </c>
      <c r="C69" t="s">
        <v>104</v>
      </c>
      <c r="D69" s="90" t="s">
        <v>98</v>
      </c>
      <c r="E69" t="s">
        <v>101</v>
      </c>
      <c r="F69" s="65">
        <v>43997</v>
      </c>
      <c r="G69" s="65">
        <v>44050</v>
      </c>
      <c r="H69" t="s">
        <v>102</v>
      </c>
    </row>
    <row r="70" spans="1:8" x14ac:dyDescent="0.2">
      <c r="A70" s="65">
        <v>36405</v>
      </c>
      <c r="B70" s="91">
        <f ca="1">TODAY()-Tableau4[[#This Row],[Date de naissance]]</f>
        <v>7954</v>
      </c>
      <c r="C70" t="s">
        <v>83</v>
      </c>
      <c r="D70" s="90" t="s">
        <v>98</v>
      </c>
      <c r="E70" t="s">
        <v>101</v>
      </c>
      <c r="F70" s="90" t="s">
        <v>105</v>
      </c>
      <c r="G70" s="65">
        <v>44073</v>
      </c>
      <c r="H70" t="s">
        <v>102</v>
      </c>
    </row>
    <row r="71" spans="1:8" x14ac:dyDescent="0.2">
      <c r="A71" s="65">
        <v>35748</v>
      </c>
      <c r="B71" s="91">
        <f ca="1">TODAY()-Tableau4[[#This Row],[Date de naissance]]</f>
        <v>8611</v>
      </c>
      <c r="C71" t="s">
        <v>83</v>
      </c>
      <c r="D71" s="90" t="s">
        <v>43</v>
      </c>
      <c r="E71" t="s">
        <v>101</v>
      </c>
      <c r="F71" s="65">
        <v>44032</v>
      </c>
      <c r="G71" s="65">
        <v>44071</v>
      </c>
      <c r="H71" t="s">
        <v>102</v>
      </c>
    </row>
    <row r="72" spans="1:8" x14ac:dyDescent="0.2">
      <c r="A72" s="65">
        <v>27098</v>
      </c>
      <c r="B72" s="91">
        <f ca="1">TODAY()-Tableau4[[#This Row],[Date de naissance]]</f>
        <v>17261</v>
      </c>
      <c r="C72" t="s">
        <v>83</v>
      </c>
      <c r="D72" s="90" t="s">
        <v>43</v>
      </c>
      <c r="E72" t="s">
        <v>101</v>
      </c>
      <c r="F72" s="65">
        <v>44067</v>
      </c>
      <c r="G72" s="65">
        <v>44085</v>
      </c>
      <c r="H72" t="s">
        <v>102</v>
      </c>
    </row>
    <row r="73" spans="1:8" x14ac:dyDescent="0.2">
      <c r="A73" s="65">
        <v>34602</v>
      </c>
      <c r="B73" s="91">
        <f ca="1">TODAY()-Tableau4[[#This Row],[Date de naissance]]</f>
        <v>9757</v>
      </c>
      <c r="C73" t="s">
        <v>83</v>
      </c>
      <c r="D73" s="90" t="s">
        <v>43</v>
      </c>
      <c r="E73" t="s">
        <v>88</v>
      </c>
      <c r="F73" s="65">
        <v>44048</v>
      </c>
    </row>
    <row r="74" spans="1:8" x14ac:dyDescent="0.2">
      <c r="A74" s="65">
        <v>34135</v>
      </c>
      <c r="B74" s="91">
        <f ca="1">TODAY()-Tableau4[[#This Row],[Date de naissance]]</f>
        <v>10224</v>
      </c>
      <c r="C74" t="s">
        <v>83</v>
      </c>
      <c r="D74" s="90" t="s">
        <v>43</v>
      </c>
      <c r="E74" t="s">
        <v>88</v>
      </c>
      <c r="F74" s="65">
        <v>44064</v>
      </c>
    </row>
    <row r="75" spans="1:8" x14ac:dyDescent="0.2">
      <c r="A75" s="65">
        <v>33757</v>
      </c>
      <c r="B75" s="91">
        <f ca="1">TODAY()-Tableau4[[#This Row],[Date de naissance]]</f>
        <v>10602</v>
      </c>
      <c r="C75" t="s">
        <v>83</v>
      </c>
      <c r="D75" s="90" t="s">
        <v>43</v>
      </c>
      <c r="E75" t="s">
        <v>87</v>
      </c>
      <c r="F75" s="65">
        <v>44277</v>
      </c>
    </row>
    <row r="76" spans="1:8" x14ac:dyDescent="0.2">
      <c r="A76" s="65">
        <v>24606</v>
      </c>
      <c r="B76" s="91">
        <f ca="1">TODAY()-Tableau4[[#This Row],[Date de naissance]]</f>
        <v>19753</v>
      </c>
      <c r="C76" t="s">
        <v>83</v>
      </c>
      <c r="D76" s="90" t="s">
        <v>43</v>
      </c>
      <c r="E76" t="s">
        <v>87</v>
      </c>
      <c r="F76" s="65">
        <v>44105</v>
      </c>
    </row>
    <row r="77" spans="1:8" x14ac:dyDescent="0.2">
      <c r="A77" s="65">
        <v>22260</v>
      </c>
      <c r="B77" s="91">
        <f ca="1">TODAY()-Tableau4[[#This Row],[Date de naissance]]</f>
        <v>22099</v>
      </c>
      <c r="C77" t="s">
        <v>83</v>
      </c>
      <c r="D77" s="90" t="s">
        <v>43</v>
      </c>
      <c r="E77" t="s">
        <v>106</v>
      </c>
      <c r="F77" s="65">
        <v>44200</v>
      </c>
    </row>
    <row r="78" spans="1:8" x14ac:dyDescent="0.2">
      <c r="A78" s="65">
        <v>24746</v>
      </c>
      <c r="B78" s="91">
        <f ca="1">TODAY()-Tableau4[[#This Row],[Date de naissance]]</f>
        <v>19613</v>
      </c>
      <c r="C78" t="s">
        <v>83</v>
      </c>
      <c r="D78" s="90" t="s">
        <v>43</v>
      </c>
      <c r="E78" t="s">
        <v>87</v>
      </c>
      <c r="F78" s="65">
        <v>44020</v>
      </c>
    </row>
    <row r="79" spans="1:8" x14ac:dyDescent="0.2">
      <c r="A79" s="65">
        <v>31093</v>
      </c>
      <c r="B79" s="91">
        <f ca="1">TODAY()-Tableau4[[#This Row],[Date de naissance]]</f>
        <v>13266</v>
      </c>
      <c r="C79" t="s">
        <v>83</v>
      </c>
      <c r="D79" s="90" t="s">
        <v>43</v>
      </c>
      <c r="E79" t="s">
        <v>88</v>
      </c>
      <c r="F79" s="65">
        <v>44200</v>
      </c>
    </row>
    <row r="80" spans="1:8" x14ac:dyDescent="0.2">
      <c r="A80" s="65">
        <v>34975</v>
      </c>
      <c r="B80" s="91">
        <f ca="1">TODAY()-Tableau4[[#This Row],[Date de naissance]]</f>
        <v>9384</v>
      </c>
      <c r="C80" t="s">
        <v>83</v>
      </c>
      <c r="D80" s="90" t="s">
        <v>43</v>
      </c>
      <c r="E80" t="s">
        <v>84</v>
      </c>
      <c r="F80" s="65">
        <v>44088</v>
      </c>
    </row>
    <row r="81" spans="1:6" x14ac:dyDescent="0.2">
      <c r="A81" s="65">
        <v>25854</v>
      </c>
      <c r="B81" s="91">
        <f ca="1">TODAY()-Tableau4[[#This Row],[Date de naissance]]</f>
        <v>18505</v>
      </c>
      <c r="C81" t="s">
        <v>83</v>
      </c>
      <c r="D81" s="90" t="s">
        <v>98</v>
      </c>
      <c r="E81" t="s">
        <v>87</v>
      </c>
      <c r="F81" s="65">
        <v>44307</v>
      </c>
    </row>
    <row r="82" spans="1:6" x14ac:dyDescent="0.2">
      <c r="A82" s="65">
        <v>35683</v>
      </c>
      <c r="B82" s="91">
        <f ca="1">TODAY()-Tableau4[[#This Row],[Date de naissance]]</f>
        <v>8676</v>
      </c>
      <c r="C82" t="s">
        <v>83</v>
      </c>
      <c r="D82" s="90" t="s">
        <v>43</v>
      </c>
      <c r="E82" t="s">
        <v>87</v>
      </c>
      <c r="F82" s="65">
        <v>43853</v>
      </c>
    </row>
    <row r="83" spans="1:6" x14ac:dyDescent="0.2">
      <c r="A83" s="65">
        <v>34899</v>
      </c>
      <c r="B83" s="91">
        <f ca="1">TODAY()-Tableau4[[#This Row],[Date de naissance]]</f>
        <v>9460</v>
      </c>
      <c r="C83" t="s">
        <v>83</v>
      </c>
      <c r="D83" s="90" t="s">
        <v>43</v>
      </c>
      <c r="E83" t="s">
        <v>88</v>
      </c>
      <c r="F83" s="65">
        <v>43984</v>
      </c>
    </row>
    <row r="84" spans="1:6" x14ac:dyDescent="0.2">
      <c r="A84" s="65">
        <v>35327</v>
      </c>
      <c r="B84" s="91">
        <f ca="1">TODAY()-Tableau4[[#This Row],[Date de naissance]]</f>
        <v>9032</v>
      </c>
      <c r="C84" t="s">
        <v>83</v>
      </c>
      <c r="D84" s="90" t="s">
        <v>43</v>
      </c>
      <c r="E84" t="s">
        <v>88</v>
      </c>
      <c r="F84" s="65">
        <v>44125</v>
      </c>
    </row>
    <row r="85" spans="1:6" x14ac:dyDescent="0.2">
      <c r="A85" s="65">
        <v>34351</v>
      </c>
      <c r="B85" s="91">
        <f ca="1">TODAY()-Tableau4[[#This Row],[Date de naissance]]</f>
        <v>10008</v>
      </c>
      <c r="C85" t="s">
        <v>83</v>
      </c>
      <c r="D85" s="90" t="s">
        <v>43</v>
      </c>
      <c r="E85" t="s">
        <v>88</v>
      </c>
      <c r="F85" s="65">
        <v>44316</v>
      </c>
    </row>
    <row r="86" spans="1:6" x14ac:dyDescent="0.2">
      <c r="A86" s="65">
        <v>36273</v>
      </c>
      <c r="B86" s="91">
        <f ca="1">TODAY()-Tableau4[[#This Row],[Date de naissance]]</f>
        <v>8086</v>
      </c>
      <c r="C86" t="s">
        <v>83</v>
      </c>
      <c r="D86" s="90" t="s">
        <v>98</v>
      </c>
      <c r="E86" t="s">
        <v>87</v>
      </c>
      <c r="F86" s="65">
        <v>44260</v>
      </c>
    </row>
    <row r="95" spans="1:6" ht="14" customHeight="1" x14ac:dyDescent="0.2"/>
  </sheetData>
  <phoneticPr fontId="3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8A687-769D-AA44-AE37-803F2FCC2D5E}">
  <dimension ref="A3:H59"/>
  <sheetViews>
    <sheetView topLeftCell="A11" workbookViewId="0">
      <selection activeCell="B43" sqref="B43:B45"/>
    </sheetView>
  </sheetViews>
  <sheetFormatPr baseColWidth="10" defaultRowHeight="15" x14ac:dyDescent="0.2"/>
  <cols>
    <col min="1" max="1" width="12.5" customWidth="1"/>
    <col min="2" max="2" width="7.1640625" customWidth="1"/>
    <col min="3" max="3" width="12" customWidth="1"/>
    <col min="4" max="4" width="7.1640625" customWidth="1"/>
    <col min="8" max="8" width="22.6640625" customWidth="1"/>
  </cols>
  <sheetData>
    <row r="3" spans="1:8" x14ac:dyDescent="0.2">
      <c r="A3" s="142" t="s">
        <v>29</v>
      </c>
      <c r="B3" s="143" t="s">
        <v>45</v>
      </c>
      <c r="C3" s="142" t="s">
        <v>79</v>
      </c>
      <c r="D3" s="143" t="s">
        <v>80</v>
      </c>
      <c r="E3" s="142" t="s">
        <v>81</v>
      </c>
      <c r="F3" s="142" t="s">
        <v>82</v>
      </c>
      <c r="G3" s="143" t="s">
        <v>41</v>
      </c>
      <c r="H3" s="142" t="s">
        <v>42</v>
      </c>
    </row>
    <row r="4" spans="1:8" x14ac:dyDescent="0.2">
      <c r="A4" s="144">
        <v>36294</v>
      </c>
      <c r="B4" s="145">
        <f>DATE(2019,12,31)-Tableau5[[#This Row],[Date de naissance]]</f>
        <v>7536</v>
      </c>
      <c r="C4" s="146" t="s">
        <v>83</v>
      </c>
      <c r="D4" s="147" t="s">
        <v>43</v>
      </c>
      <c r="E4" s="146" t="s">
        <v>88</v>
      </c>
      <c r="F4" s="148">
        <v>43707</v>
      </c>
      <c r="G4" s="146"/>
      <c r="H4" s="146"/>
    </row>
    <row r="5" spans="1:8" x14ac:dyDescent="0.2">
      <c r="A5" s="144">
        <v>36023</v>
      </c>
      <c r="B5" s="145">
        <f>DATE(2019,12,31)-Tableau5[[#This Row],[Date de naissance]]</f>
        <v>7807</v>
      </c>
      <c r="C5" s="146" t="s">
        <v>83</v>
      </c>
      <c r="D5" s="147" t="s">
        <v>43</v>
      </c>
      <c r="E5" s="146" t="s">
        <v>88</v>
      </c>
      <c r="F5" s="148">
        <v>43588</v>
      </c>
      <c r="G5" s="144">
        <v>43541</v>
      </c>
      <c r="H5" s="146" t="s">
        <v>44</v>
      </c>
    </row>
    <row r="6" spans="1:8" x14ac:dyDescent="0.2">
      <c r="A6" s="144">
        <v>35688</v>
      </c>
      <c r="B6" s="145">
        <f>DATE(2019,12,31)-Tableau5[[#This Row],[Date de naissance]]</f>
        <v>8142</v>
      </c>
      <c r="C6" s="146" t="s">
        <v>83</v>
      </c>
      <c r="D6" s="147" t="s">
        <v>43</v>
      </c>
      <c r="E6" s="146" t="s">
        <v>84</v>
      </c>
      <c r="F6" s="148">
        <v>43707</v>
      </c>
      <c r="G6" s="144">
        <v>44080</v>
      </c>
      <c r="H6" s="146" t="s">
        <v>44</v>
      </c>
    </row>
    <row r="7" spans="1:8" x14ac:dyDescent="0.2">
      <c r="A7" s="149">
        <v>35614</v>
      </c>
      <c r="B7" s="145">
        <f>DATE(2019,12,31)-Tableau5[[#This Row],[Date de naissance]]</f>
        <v>8216</v>
      </c>
      <c r="C7" s="146" t="s">
        <v>83</v>
      </c>
      <c r="D7" s="147" t="s">
        <v>43</v>
      </c>
      <c r="E7" s="146" t="s">
        <v>88</v>
      </c>
      <c r="F7" s="148">
        <v>43405</v>
      </c>
      <c r="G7" s="144">
        <v>44074</v>
      </c>
      <c r="H7" s="146" t="s">
        <v>91</v>
      </c>
    </row>
    <row r="8" spans="1:8" x14ac:dyDescent="0.2">
      <c r="A8" s="144">
        <v>35507</v>
      </c>
      <c r="B8" s="145">
        <f>DATE(2019,12,31)-Tableau5[[#This Row],[Date de naissance]]</f>
        <v>8323</v>
      </c>
      <c r="C8" s="146" t="s">
        <v>83</v>
      </c>
      <c r="D8" s="147" t="s">
        <v>43</v>
      </c>
      <c r="E8" s="146" t="s">
        <v>88</v>
      </c>
      <c r="F8" s="148">
        <v>43458</v>
      </c>
      <c r="G8" s="144">
        <v>43518</v>
      </c>
      <c r="H8" s="146" t="s">
        <v>44</v>
      </c>
    </row>
    <row r="9" spans="1:8" x14ac:dyDescent="0.2">
      <c r="A9" s="144">
        <v>35385</v>
      </c>
      <c r="B9" s="145">
        <f>DATE(2019,12,31)-Tableau5[[#This Row],[Date de naissance]]</f>
        <v>8445</v>
      </c>
      <c r="C9" s="146" t="s">
        <v>83</v>
      </c>
      <c r="D9" s="147" t="s">
        <v>43</v>
      </c>
      <c r="E9" s="146" t="s">
        <v>88</v>
      </c>
      <c r="F9" s="148">
        <v>43673</v>
      </c>
      <c r="G9" s="144">
        <v>44081</v>
      </c>
      <c r="H9" s="146" t="s">
        <v>44</v>
      </c>
    </row>
    <row r="10" spans="1:8" x14ac:dyDescent="0.2">
      <c r="A10" s="144">
        <v>35123</v>
      </c>
      <c r="B10" s="145">
        <f>DATE(2019,12,31)-Tableau5[[#This Row],[Date de naissance]]</f>
        <v>8707</v>
      </c>
      <c r="C10" s="146" t="s">
        <v>83</v>
      </c>
      <c r="D10" s="147" t="s">
        <v>43</v>
      </c>
      <c r="E10" s="146" t="s">
        <v>88</v>
      </c>
      <c r="F10" s="148">
        <v>43405</v>
      </c>
      <c r="G10" s="144">
        <v>43985</v>
      </c>
      <c r="H10" s="146" t="s">
        <v>95</v>
      </c>
    </row>
    <row r="11" spans="1:8" x14ac:dyDescent="0.2">
      <c r="A11" s="144">
        <v>35097</v>
      </c>
      <c r="B11" s="145">
        <f>DATE(2019,12,31)-Tableau5[[#This Row],[Date de naissance]]</f>
        <v>8733</v>
      </c>
      <c r="C11" s="146" t="s">
        <v>83</v>
      </c>
      <c r="D11" s="147" t="s">
        <v>43</v>
      </c>
      <c r="E11" s="146" t="s">
        <v>88</v>
      </c>
      <c r="F11" s="148">
        <v>43803</v>
      </c>
      <c r="G11" s="146"/>
      <c r="H11" s="146"/>
    </row>
    <row r="12" spans="1:8" x14ac:dyDescent="0.2">
      <c r="A12" s="144">
        <v>35061</v>
      </c>
      <c r="B12" s="145">
        <f>DATE(2019,12,31)-Tableau5[[#This Row],[Date de naissance]]</f>
        <v>8769</v>
      </c>
      <c r="C12" s="146" t="s">
        <v>83</v>
      </c>
      <c r="D12" s="147" t="s">
        <v>43</v>
      </c>
      <c r="E12" s="146" t="s">
        <v>88</v>
      </c>
      <c r="F12" s="148">
        <v>43467</v>
      </c>
      <c r="G12" s="144">
        <v>43496</v>
      </c>
      <c r="H12" s="146" t="s">
        <v>44</v>
      </c>
    </row>
    <row r="13" spans="1:8" x14ac:dyDescent="0.2">
      <c r="A13" s="144">
        <v>34959</v>
      </c>
      <c r="B13" s="145">
        <f>DATE(2019,12,31)-Tableau5[[#This Row],[Date de naissance]]</f>
        <v>8871</v>
      </c>
      <c r="C13" s="146" t="s">
        <v>83</v>
      </c>
      <c r="D13" s="147" t="s">
        <v>43</v>
      </c>
      <c r="E13" s="146" t="s">
        <v>88</v>
      </c>
      <c r="F13" s="148">
        <v>43405</v>
      </c>
      <c r="G13" s="146"/>
      <c r="H13" s="146"/>
    </row>
    <row r="14" spans="1:8" x14ac:dyDescent="0.2">
      <c r="A14" s="144">
        <v>34607</v>
      </c>
      <c r="B14" s="145">
        <f>DATE(2019,12,31)-Tableau5[[#This Row],[Date de naissance]]</f>
        <v>9223</v>
      </c>
      <c r="C14" s="146" t="s">
        <v>83</v>
      </c>
      <c r="D14" s="147" t="s">
        <v>43</v>
      </c>
      <c r="E14" s="146" t="s">
        <v>88</v>
      </c>
      <c r="F14" s="148">
        <v>43535</v>
      </c>
      <c r="G14" s="144">
        <v>43546</v>
      </c>
      <c r="H14" s="146" t="s">
        <v>44</v>
      </c>
    </row>
    <row r="15" spans="1:8" x14ac:dyDescent="0.2">
      <c r="A15" s="144">
        <v>34603</v>
      </c>
      <c r="B15" s="145">
        <f>DATE(2019,12,31)-Tableau5[[#This Row],[Date de naissance]]</f>
        <v>9227</v>
      </c>
      <c r="C15" s="146" t="s">
        <v>83</v>
      </c>
      <c r="D15" s="147" t="s">
        <v>43</v>
      </c>
      <c r="E15" s="146" t="s">
        <v>88</v>
      </c>
      <c r="F15" s="148">
        <v>43556</v>
      </c>
      <c r="G15" s="146"/>
      <c r="H15" s="146"/>
    </row>
    <row r="16" spans="1:8" x14ac:dyDescent="0.2">
      <c r="A16" s="144">
        <v>34568</v>
      </c>
      <c r="B16" s="145">
        <f>DATE(2019,12,31)-Tableau5[[#This Row],[Date de naissance]]</f>
        <v>9262</v>
      </c>
      <c r="C16" s="146" t="s">
        <v>83</v>
      </c>
      <c r="D16" s="147" t="s">
        <v>43</v>
      </c>
      <c r="E16" s="146" t="s">
        <v>88</v>
      </c>
      <c r="F16" s="148">
        <v>43405</v>
      </c>
      <c r="G16" s="146"/>
      <c r="H16" s="146"/>
    </row>
    <row r="17" spans="1:8" x14ac:dyDescent="0.2">
      <c r="A17" s="144">
        <v>34409</v>
      </c>
      <c r="B17" s="145">
        <f>DATE(2019,12,31)-Tableau5[[#This Row],[Date de naissance]]</f>
        <v>9421</v>
      </c>
      <c r="C17" s="146" t="s">
        <v>83</v>
      </c>
      <c r="D17" s="147" t="s">
        <v>43</v>
      </c>
      <c r="E17" s="146" t="s">
        <v>88</v>
      </c>
      <c r="F17" s="148">
        <v>43405</v>
      </c>
      <c r="G17" s="146"/>
      <c r="H17" s="146"/>
    </row>
    <row r="18" spans="1:8" x14ac:dyDescent="0.2">
      <c r="A18" s="144">
        <v>34132</v>
      </c>
      <c r="B18" s="145">
        <f>DATE(2019,12,31)-Tableau5[[#This Row],[Date de naissance]]</f>
        <v>9698</v>
      </c>
      <c r="C18" s="146" t="s">
        <v>83</v>
      </c>
      <c r="D18" s="147" t="s">
        <v>43</v>
      </c>
      <c r="E18" s="146" t="s">
        <v>88</v>
      </c>
      <c r="F18" s="148">
        <v>43405</v>
      </c>
      <c r="G18" s="146"/>
      <c r="H18" s="146"/>
    </row>
    <row r="19" spans="1:8" x14ac:dyDescent="0.2">
      <c r="A19" s="144">
        <v>34083</v>
      </c>
      <c r="B19" s="145">
        <f>DATE(2019,12,31)-Tableau5[[#This Row],[Date de naissance]]</f>
        <v>9747</v>
      </c>
      <c r="C19" s="146" t="s">
        <v>83</v>
      </c>
      <c r="D19" s="147" t="s">
        <v>43</v>
      </c>
      <c r="E19" s="146" t="s">
        <v>87</v>
      </c>
      <c r="F19" s="148">
        <v>43405</v>
      </c>
      <c r="G19" s="144">
        <v>43473</v>
      </c>
      <c r="H19" s="146" t="s">
        <v>44</v>
      </c>
    </row>
    <row r="20" spans="1:8" x14ac:dyDescent="0.2">
      <c r="A20" s="144">
        <v>33884</v>
      </c>
      <c r="B20" s="145">
        <f>DATE(2019,12,31)-Tableau5[[#This Row],[Date de naissance]]</f>
        <v>9946</v>
      </c>
      <c r="C20" s="146" t="s">
        <v>83</v>
      </c>
      <c r="D20" s="147" t="s">
        <v>43</v>
      </c>
      <c r="E20" s="146" t="s">
        <v>88</v>
      </c>
      <c r="F20" s="148">
        <v>43405</v>
      </c>
      <c r="G20" s="144">
        <v>44039</v>
      </c>
      <c r="H20" s="146" t="s">
        <v>44</v>
      </c>
    </row>
    <row r="21" spans="1:8" x14ac:dyDescent="0.2">
      <c r="A21" s="144">
        <v>33825</v>
      </c>
      <c r="B21" s="145">
        <f>DATE(2019,12,31)-Tableau5[[#This Row],[Date de naissance]]</f>
        <v>10005</v>
      </c>
      <c r="C21" s="146" t="s">
        <v>83</v>
      </c>
      <c r="D21" s="147" t="s">
        <v>43</v>
      </c>
      <c r="E21" s="146" t="s">
        <v>88</v>
      </c>
      <c r="F21" s="148">
        <v>43405</v>
      </c>
      <c r="G21" s="146"/>
      <c r="H21" s="146"/>
    </row>
    <row r="22" spans="1:8" x14ac:dyDescent="0.2">
      <c r="A22" s="144">
        <v>33626</v>
      </c>
      <c r="B22" s="145">
        <f>DATE(2019,12,31)-Tableau5[[#This Row],[Date de naissance]]</f>
        <v>10204</v>
      </c>
      <c r="C22" s="146" t="s">
        <v>83</v>
      </c>
      <c r="D22" s="147" t="s">
        <v>43</v>
      </c>
      <c r="E22" s="146" t="s">
        <v>88</v>
      </c>
      <c r="F22" s="148">
        <v>43405</v>
      </c>
      <c r="G22" s="144">
        <v>44155</v>
      </c>
      <c r="H22" s="146" t="s">
        <v>89</v>
      </c>
    </row>
    <row r="23" spans="1:8" x14ac:dyDescent="0.2">
      <c r="A23" s="144">
        <v>33444</v>
      </c>
      <c r="B23" s="145">
        <f>DATE(2019,12,31)-Tableau5[[#This Row],[Date de naissance]]</f>
        <v>10386</v>
      </c>
      <c r="C23" s="146" t="s">
        <v>83</v>
      </c>
      <c r="D23" s="147" t="s">
        <v>43</v>
      </c>
      <c r="E23" s="146" t="s">
        <v>88</v>
      </c>
      <c r="F23" s="148">
        <v>43617</v>
      </c>
      <c r="G23" s="146"/>
      <c r="H23" s="146"/>
    </row>
    <row r="24" spans="1:8" x14ac:dyDescent="0.2">
      <c r="A24" s="144">
        <v>33378</v>
      </c>
      <c r="B24" s="145">
        <f>DATE(2019,12,31)-Tableau5[[#This Row],[Date de naissance]]</f>
        <v>10452</v>
      </c>
      <c r="C24" s="146" t="s">
        <v>83</v>
      </c>
      <c r="D24" s="147" t="s">
        <v>43</v>
      </c>
      <c r="E24" s="146" t="s">
        <v>88</v>
      </c>
      <c r="F24" s="148">
        <v>43714</v>
      </c>
      <c r="G24" s="146"/>
      <c r="H24" s="146"/>
    </row>
    <row r="25" spans="1:8" x14ac:dyDescent="0.2">
      <c r="A25" s="144">
        <v>32526</v>
      </c>
      <c r="B25" s="145">
        <f>DATE(2019,12,31)-Tableau5[[#This Row],[Date de naissance]]</f>
        <v>11304</v>
      </c>
      <c r="C25" s="146" t="s">
        <v>83</v>
      </c>
      <c r="D25" s="147" t="s">
        <v>43</v>
      </c>
      <c r="E25" s="146" t="s">
        <v>87</v>
      </c>
      <c r="F25" s="148">
        <v>43412</v>
      </c>
      <c r="G25" s="144">
        <v>43525</v>
      </c>
      <c r="H25" s="146" t="s">
        <v>99</v>
      </c>
    </row>
    <row r="26" spans="1:8" x14ac:dyDescent="0.2">
      <c r="A26" s="144">
        <v>31747</v>
      </c>
      <c r="B26" s="145">
        <f>DATE(2019,12,31)-Tableau5[[#This Row],[Date de naissance]]</f>
        <v>12083</v>
      </c>
      <c r="C26" s="146" t="s">
        <v>83</v>
      </c>
      <c r="D26" s="147" t="s">
        <v>43</v>
      </c>
      <c r="E26" s="146" t="s">
        <v>87</v>
      </c>
      <c r="F26" s="148">
        <v>43532</v>
      </c>
      <c r="G26" s="144">
        <v>43546</v>
      </c>
      <c r="H26" s="146" t="s">
        <v>44</v>
      </c>
    </row>
    <row r="27" spans="1:8" x14ac:dyDescent="0.2">
      <c r="A27" s="144">
        <v>31545</v>
      </c>
      <c r="B27" s="145">
        <f>DATE(2019,12,31)-Tableau5[[#This Row],[Date de naissance]]</f>
        <v>12285</v>
      </c>
      <c r="C27" s="146" t="s">
        <v>83</v>
      </c>
      <c r="D27" s="147" t="s">
        <v>43</v>
      </c>
      <c r="E27" s="146" t="s">
        <v>88</v>
      </c>
      <c r="F27" s="148">
        <v>43405</v>
      </c>
      <c r="G27" s="144">
        <v>44162</v>
      </c>
      <c r="H27" s="146" t="s">
        <v>44</v>
      </c>
    </row>
    <row r="28" spans="1:8" x14ac:dyDescent="0.2">
      <c r="A28" s="144">
        <v>31213</v>
      </c>
      <c r="B28" s="145">
        <f>DATE(2019,12,31)-Tableau5[[#This Row],[Date de naissance]]</f>
        <v>12617</v>
      </c>
      <c r="C28" s="146" t="s">
        <v>83</v>
      </c>
      <c r="D28" s="147" t="s">
        <v>43</v>
      </c>
      <c r="E28" s="146" t="s">
        <v>88</v>
      </c>
      <c r="F28" s="148">
        <v>43710</v>
      </c>
      <c r="G28" s="146"/>
      <c r="H28" s="146"/>
    </row>
    <row r="29" spans="1:8" x14ac:dyDescent="0.2">
      <c r="A29" s="144">
        <v>31034</v>
      </c>
      <c r="B29" s="145">
        <f>DATE(2019,12,31)-Tableau5[[#This Row],[Date de naissance]]</f>
        <v>12796</v>
      </c>
      <c r="C29" s="146" t="s">
        <v>83</v>
      </c>
      <c r="D29" s="147" t="s">
        <v>43</v>
      </c>
      <c r="E29" s="146" t="s">
        <v>88</v>
      </c>
      <c r="F29" s="148">
        <v>43405</v>
      </c>
      <c r="G29" s="146"/>
      <c r="H29" s="146"/>
    </row>
    <row r="30" spans="1:8" x14ac:dyDescent="0.2">
      <c r="A30" s="144">
        <v>31025</v>
      </c>
      <c r="B30" s="145">
        <f>DATE(2019,12,31)-Tableau5[[#This Row],[Date de naissance]]</f>
        <v>12805</v>
      </c>
      <c r="C30" s="146" t="s">
        <v>83</v>
      </c>
      <c r="D30" s="147" t="s">
        <v>43</v>
      </c>
      <c r="E30" s="146" t="s">
        <v>88</v>
      </c>
      <c r="F30" s="148">
        <v>43405</v>
      </c>
      <c r="G30" s="146"/>
      <c r="H30" s="146"/>
    </row>
    <row r="31" spans="1:8" x14ac:dyDescent="0.2">
      <c r="A31" s="144">
        <v>30894</v>
      </c>
      <c r="B31" s="145">
        <f>DATE(2019,12,31)-Tableau5[[#This Row],[Date de naissance]]</f>
        <v>12936</v>
      </c>
      <c r="C31" s="146" t="s">
        <v>83</v>
      </c>
      <c r="D31" s="147" t="s">
        <v>43</v>
      </c>
      <c r="E31" s="146" t="s">
        <v>87</v>
      </c>
      <c r="F31" s="148">
        <v>43405</v>
      </c>
      <c r="G31" s="144">
        <v>43594</v>
      </c>
      <c r="H31" s="146" t="s">
        <v>44</v>
      </c>
    </row>
    <row r="32" spans="1:8" hidden="1" x14ac:dyDescent="0.2">
      <c r="A32" s="144">
        <v>30885</v>
      </c>
      <c r="B32" s="145">
        <f>DATE(2019,12,31)-Tableau5[[#This Row],[Date de naissance]]</f>
        <v>12945</v>
      </c>
      <c r="C32" s="146" t="s">
        <v>83</v>
      </c>
      <c r="D32" s="147" t="s">
        <v>98</v>
      </c>
      <c r="E32" s="146" t="s">
        <v>100</v>
      </c>
      <c r="F32" s="148">
        <v>43284</v>
      </c>
      <c r="G32" s="146"/>
      <c r="H32" s="146"/>
    </row>
    <row r="33" spans="1:8" x14ac:dyDescent="0.2">
      <c r="A33" s="144">
        <v>29668</v>
      </c>
      <c r="B33" s="145">
        <f>DATE(2019,12,31)-Tableau5[[#This Row],[Date de naissance]]</f>
        <v>14162</v>
      </c>
      <c r="C33" s="146" t="s">
        <v>83</v>
      </c>
      <c r="D33" s="147" t="s">
        <v>43</v>
      </c>
      <c r="E33" s="146" t="s">
        <v>87</v>
      </c>
      <c r="F33" s="148">
        <v>43405</v>
      </c>
      <c r="G33" s="146"/>
      <c r="H33" s="146"/>
    </row>
    <row r="34" spans="1:8" hidden="1" x14ac:dyDescent="0.2">
      <c r="A34" s="144">
        <v>29095</v>
      </c>
      <c r="B34" s="145">
        <f>DATE(2019,12,31)-Tableau5[[#This Row],[Date de naissance]]</f>
        <v>14735</v>
      </c>
      <c r="C34" s="146" t="s">
        <v>83</v>
      </c>
      <c r="D34" s="147" t="s">
        <v>98</v>
      </c>
      <c r="E34" s="146" t="s">
        <v>85</v>
      </c>
      <c r="F34" s="148">
        <v>43410</v>
      </c>
      <c r="G34" s="144">
        <v>44316</v>
      </c>
      <c r="H34" s="146" t="s">
        <v>91</v>
      </c>
    </row>
    <row r="35" spans="1:8" hidden="1" x14ac:dyDescent="0.2">
      <c r="A35" s="144">
        <v>28519</v>
      </c>
      <c r="B35" s="145">
        <f>DATE(2019,12,31)-Tableau5[[#This Row],[Date de naissance]]</f>
        <v>15311</v>
      </c>
      <c r="C35" s="146" t="s">
        <v>83</v>
      </c>
      <c r="D35" s="147" t="s">
        <v>98</v>
      </c>
      <c r="E35" s="146" t="s">
        <v>87</v>
      </c>
      <c r="F35" s="148">
        <v>43418</v>
      </c>
      <c r="G35" s="144">
        <v>43699</v>
      </c>
      <c r="H35" s="146" t="s">
        <v>44</v>
      </c>
    </row>
    <row r="36" spans="1:8" x14ac:dyDescent="0.2">
      <c r="A36" s="144">
        <v>26468</v>
      </c>
      <c r="B36" s="145">
        <f>DATE(2019,12,31)-Tableau5[[#This Row],[Date de naissance]]</f>
        <v>17362</v>
      </c>
      <c r="C36" s="146" t="s">
        <v>96</v>
      </c>
      <c r="D36" s="147" t="s">
        <v>43</v>
      </c>
      <c r="E36" s="146" t="s">
        <v>88</v>
      </c>
      <c r="F36" s="148">
        <v>43405</v>
      </c>
      <c r="G36" s="146"/>
      <c r="H36" s="146"/>
    </row>
    <row r="37" spans="1:8" x14ac:dyDescent="0.2">
      <c r="A37" s="144">
        <v>26326</v>
      </c>
      <c r="B37" s="145">
        <f>DATE(2019,12,31)-Tableau5[[#This Row],[Date de naissance]]</f>
        <v>17504</v>
      </c>
      <c r="C37" s="146" t="s">
        <v>96</v>
      </c>
      <c r="D37" s="147" t="s">
        <v>43</v>
      </c>
      <c r="E37" s="146" t="s">
        <v>87</v>
      </c>
      <c r="F37" s="148">
        <v>43413</v>
      </c>
      <c r="G37" s="146"/>
      <c r="H37" s="146"/>
    </row>
    <row r="38" spans="1:8" x14ac:dyDescent="0.2">
      <c r="A38" s="144">
        <v>26176</v>
      </c>
      <c r="B38" s="145">
        <f>DATE(2019,12,31)-Tableau5[[#This Row],[Date de naissance]]</f>
        <v>17654</v>
      </c>
      <c r="C38" s="146" t="s">
        <v>83</v>
      </c>
      <c r="D38" s="147" t="s">
        <v>43</v>
      </c>
      <c r="E38" s="146" t="s">
        <v>88</v>
      </c>
      <c r="F38" s="148">
        <v>43405</v>
      </c>
      <c r="G38" s="146"/>
      <c r="H38" s="146"/>
    </row>
    <row r="39" spans="1:8" x14ac:dyDescent="0.2">
      <c r="A39" s="144">
        <v>25960</v>
      </c>
      <c r="B39" s="145">
        <f>DATE(2019,12,31)-Tableau5[[#This Row],[Date de naissance]]</f>
        <v>17870</v>
      </c>
      <c r="C39" s="146" t="s">
        <v>97</v>
      </c>
      <c r="D39" s="147" t="s">
        <v>43</v>
      </c>
      <c r="E39" s="146" t="s">
        <v>87</v>
      </c>
      <c r="F39" s="148">
        <v>43405</v>
      </c>
      <c r="G39" s="146"/>
      <c r="H39" s="146"/>
    </row>
    <row r="40" spans="1:8" x14ac:dyDescent="0.2">
      <c r="A40" s="144">
        <v>25323</v>
      </c>
      <c r="B40" s="145">
        <f>DATE(2019,12,31)-Tableau5[[#This Row],[Date de naissance]]</f>
        <v>18507</v>
      </c>
      <c r="C40" s="146" t="s">
        <v>83</v>
      </c>
      <c r="D40" s="147" t="s">
        <v>43</v>
      </c>
      <c r="E40" s="146" t="s">
        <v>87</v>
      </c>
      <c r="F40" s="148">
        <v>43405</v>
      </c>
      <c r="G40" s="146"/>
      <c r="H40" s="146"/>
    </row>
    <row r="41" spans="1:8" x14ac:dyDescent="0.2">
      <c r="A41" s="144">
        <v>25311</v>
      </c>
      <c r="B41" s="145">
        <f>DATE(2019,12,31)-Tableau5[[#This Row],[Date de naissance]]</f>
        <v>18519</v>
      </c>
      <c r="C41" s="146" t="s">
        <v>83</v>
      </c>
      <c r="D41" s="147" t="s">
        <v>43</v>
      </c>
      <c r="E41" s="146" t="s">
        <v>87</v>
      </c>
      <c r="F41" s="148">
        <v>43405</v>
      </c>
      <c r="G41" s="144">
        <v>43714</v>
      </c>
      <c r="H41" s="146" t="s">
        <v>92</v>
      </c>
    </row>
    <row r="42" spans="1:8" x14ac:dyDescent="0.2">
      <c r="A42" s="144">
        <v>24064</v>
      </c>
      <c r="B42" s="145">
        <f>DATE(2019,12,31)-Tableau5[[#This Row],[Date de naissance]]</f>
        <v>19766</v>
      </c>
      <c r="C42" s="146" t="s">
        <v>83</v>
      </c>
      <c r="D42" s="147" t="s">
        <v>43</v>
      </c>
      <c r="E42" s="146" t="s">
        <v>87</v>
      </c>
      <c r="F42" s="148">
        <v>43689</v>
      </c>
      <c r="G42" s="146"/>
      <c r="H42" s="146"/>
    </row>
    <row r="43" spans="1:8" x14ac:dyDescent="0.2">
      <c r="A43" s="144">
        <v>22653</v>
      </c>
      <c r="B43" s="145">
        <f>DATE(2019,12,31)-Tableau5[[#This Row],[Date de naissance]]</f>
        <v>21177</v>
      </c>
      <c r="C43" s="146" t="s">
        <v>83</v>
      </c>
      <c r="D43" s="147" t="s">
        <v>43</v>
      </c>
      <c r="E43" s="146" t="s">
        <v>88</v>
      </c>
      <c r="F43" s="148">
        <v>43405</v>
      </c>
      <c r="G43" s="146"/>
      <c r="H43" s="146"/>
    </row>
    <row r="44" spans="1:8" x14ac:dyDescent="0.2">
      <c r="A44" s="144">
        <v>22056</v>
      </c>
      <c r="B44" s="145">
        <f>DATE(2019,12,31)-Tableau5[[#This Row],[Date de naissance]]</f>
        <v>21774</v>
      </c>
      <c r="C44" s="146" t="s">
        <v>83</v>
      </c>
      <c r="D44" s="147" t="s">
        <v>43</v>
      </c>
      <c r="E44" s="146" t="s">
        <v>87</v>
      </c>
      <c r="F44" s="148">
        <v>43605</v>
      </c>
      <c r="G44" s="146"/>
      <c r="H44" s="146"/>
    </row>
    <row r="45" spans="1:8" x14ac:dyDescent="0.2">
      <c r="A45" s="144">
        <v>21928</v>
      </c>
      <c r="B45" s="145">
        <f>DATE(2019,12,31)-Tableau5[[#This Row],[Date de naissance]]</f>
        <v>21902</v>
      </c>
      <c r="C45" s="146" t="s">
        <v>83</v>
      </c>
      <c r="D45" s="147" t="s">
        <v>43</v>
      </c>
      <c r="E45" s="146" t="s">
        <v>88</v>
      </c>
      <c r="F45" s="148">
        <v>43569</v>
      </c>
      <c r="G45" s="146"/>
      <c r="H45" s="146"/>
    </row>
    <row r="46" spans="1:8" x14ac:dyDescent="0.2">
      <c r="A46" s="144">
        <v>19311</v>
      </c>
      <c r="B46" s="145">
        <f>DATE(2019,12,31)-Tableau5[[#This Row],[Date de naissance]]</f>
        <v>24519</v>
      </c>
      <c r="C46" s="146" t="s">
        <v>94</v>
      </c>
      <c r="D46" s="147" t="s">
        <v>43</v>
      </c>
      <c r="E46" s="146" t="s">
        <v>88</v>
      </c>
      <c r="F46" s="148">
        <v>43405</v>
      </c>
      <c r="G46" s="144">
        <v>43830</v>
      </c>
      <c r="H46" s="146" t="s">
        <v>44</v>
      </c>
    </row>
    <row r="47" spans="1:8" hidden="1" x14ac:dyDescent="0.2">
      <c r="A47" s="144">
        <v>32623</v>
      </c>
      <c r="B47" s="145">
        <v>11736</v>
      </c>
      <c r="C47" s="146" t="s">
        <v>83</v>
      </c>
      <c r="D47" s="147" t="s">
        <v>43</v>
      </c>
      <c r="E47" s="146" t="s">
        <v>101</v>
      </c>
      <c r="F47" s="148">
        <v>43475</v>
      </c>
      <c r="G47" s="144">
        <v>43656</v>
      </c>
      <c r="H47" s="146" t="s">
        <v>102</v>
      </c>
    </row>
    <row r="48" spans="1:8" hidden="1" x14ac:dyDescent="0.2">
      <c r="A48" s="144">
        <v>30534</v>
      </c>
      <c r="B48" s="145">
        <v>13825</v>
      </c>
      <c r="C48" s="146" t="s">
        <v>103</v>
      </c>
      <c r="D48" s="147" t="s">
        <v>98</v>
      </c>
      <c r="E48" s="146" t="s">
        <v>101</v>
      </c>
      <c r="F48" s="148">
        <v>43486</v>
      </c>
      <c r="G48" s="144">
        <v>43505</v>
      </c>
      <c r="H48" s="146" t="s">
        <v>102</v>
      </c>
    </row>
    <row r="49" spans="1:8" hidden="1" x14ac:dyDescent="0.2">
      <c r="A49" s="144">
        <v>35387</v>
      </c>
      <c r="B49" s="145">
        <v>8972</v>
      </c>
      <c r="C49" s="146" t="s">
        <v>103</v>
      </c>
      <c r="D49" s="147" t="s">
        <v>43</v>
      </c>
      <c r="E49" s="146" t="s">
        <v>101</v>
      </c>
      <c r="F49" s="148">
        <v>43514</v>
      </c>
      <c r="G49" s="144">
        <v>43560</v>
      </c>
      <c r="H49" s="146" t="s">
        <v>102</v>
      </c>
    </row>
    <row r="50" spans="1:8" hidden="1" x14ac:dyDescent="0.2">
      <c r="A50" s="144">
        <v>35904</v>
      </c>
      <c r="B50" s="145">
        <v>8455</v>
      </c>
      <c r="C50" s="146" t="s">
        <v>83</v>
      </c>
      <c r="D50" s="147" t="s">
        <v>98</v>
      </c>
      <c r="E50" s="146" t="s">
        <v>101</v>
      </c>
      <c r="F50" s="148">
        <v>43563</v>
      </c>
      <c r="G50" s="144">
        <v>43708</v>
      </c>
      <c r="H50" s="146" t="s">
        <v>102</v>
      </c>
    </row>
    <row r="51" spans="1:8" hidden="1" x14ac:dyDescent="0.2">
      <c r="A51" s="144">
        <v>36506</v>
      </c>
      <c r="B51" s="145">
        <v>7853</v>
      </c>
      <c r="C51" s="146" t="s">
        <v>83</v>
      </c>
      <c r="D51" s="147" t="s">
        <v>43</v>
      </c>
      <c r="E51" s="146" t="s">
        <v>101</v>
      </c>
      <c r="F51" s="148">
        <v>43584</v>
      </c>
      <c r="G51" s="144">
        <v>43637</v>
      </c>
      <c r="H51" s="146" t="s">
        <v>102</v>
      </c>
    </row>
    <row r="52" spans="1:8" hidden="1" x14ac:dyDescent="0.2">
      <c r="A52" s="144">
        <v>34735</v>
      </c>
      <c r="B52" s="145">
        <v>9624</v>
      </c>
      <c r="C52" s="146" t="s">
        <v>83</v>
      </c>
      <c r="D52" s="147" t="s">
        <v>43</v>
      </c>
      <c r="E52" s="146" t="s">
        <v>101</v>
      </c>
      <c r="F52" s="148">
        <v>43647</v>
      </c>
      <c r="G52" s="144">
        <v>43738</v>
      </c>
      <c r="H52" s="146" t="s">
        <v>102</v>
      </c>
    </row>
    <row r="53" spans="1:8" hidden="1" x14ac:dyDescent="0.2">
      <c r="A53" s="144">
        <v>35857</v>
      </c>
      <c r="B53" s="145">
        <v>8502</v>
      </c>
      <c r="C53" s="146" t="s">
        <v>83</v>
      </c>
      <c r="D53" s="147" t="s">
        <v>98</v>
      </c>
      <c r="E53" s="146" t="s">
        <v>101</v>
      </c>
      <c r="F53" s="148">
        <v>43647</v>
      </c>
      <c r="G53" s="144">
        <v>43708</v>
      </c>
      <c r="H53" s="146" t="s">
        <v>102</v>
      </c>
    </row>
    <row r="54" spans="1:8" hidden="1" x14ac:dyDescent="0.2">
      <c r="A54" s="144">
        <v>35540</v>
      </c>
      <c r="B54" s="145">
        <v>8819</v>
      </c>
      <c r="C54" s="146" t="s">
        <v>83</v>
      </c>
      <c r="D54" s="147" t="s">
        <v>43</v>
      </c>
      <c r="E54" s="146" t="s">
        <v>101</v>
      </c>
      <c r="F54" s="148">
        <v>43661</v>
      </c>
      <c r="G54" s="144">
        <v>43700</v>
      </c>
      <c r="H54" s="146" t="s">
        <v>102</v>
      </c>
    </row>
    <row r="55" spans="1:8" hidden="1" x14ac:dyDescent="0.2">
      <c r="A55" s="144">
        <v>35860</v>
      </c>
      <c r="B55" s="145">
        <v>8499</v>
      </c>
      <c r="C55" s="146" t="s">
        <v>83</v>
      </c>
      <c r="D55" s="147" t="s">
        <v>43</v>
      </c>
      <c r="E55" s="146" t="s">
        <v>101</v>
      </c>
      <c r="F55" s="148">
        <v>43745</v>
      </c>
      <c r="G55" s="144">
        <v>43619</v>
      </c>
      <c r="H55" s="146" t="s">
        <v>102</v>
      </c>
    </row>
    <row r="56" spans="1:8" hidden="1" x14ac:dyDescent="0.2">
      <c r="A56" s="144">
        <v>36186</v>
      </c>
      <c r="B56" s="145">
        <v>8173</v>
      </c>
      <c r="C56" s="146" t="s">
        <v>83</v>
      </c>
      <c r="D56" s="147" t="s">
        <v>43</v>
      </c>
      <c r="E56" s="146" t="s">
        <v>101</v>
      </c>
      <c r="F56" s="148">
        <v>43747</v>
      </c>
      <c r="G56" s="144">
        <v>43874</v>
      </c>
      <c r="H56" s="146" t="s">
        <v>102</v>
      </c>
    </row>
    <row r="57" spans="1:8" hidden="1" x14ac:dyDescent="0.2">
      <c r="A57" s="144">
        <v>36247</v>
      </c>
      <c r="B57" s="145">
        <v>8112</v>
      </c>
      <c r="C57" s="146" t="s">
        <v>83</v>
      </c>
      <c r="D57" s="147" t="s">
        <v>98</v>
      </c>
      <c r="E57" s="146" t="s">
        <v>101</v>
      </c>
      <c r="F57" s="148">
        <v>43752</v>
      </c>
      <c r="G57" s="144">
        <v>43806</v>
      </c>
      <c r="H57" s="146" t="s">
        <v>102</v>
      </c>
    </row>
    <row r="58" spans="1:8" hidden="1" x14ac:dyDescent="0.2">
      <c r="A58" s="144">
        <v>36714</v>
      </c>
      <c r="B58" s="145">
        <v>7645</v>
      </c>
      <c r="C58" s="146" t="s">
        <v>83</v>
      </c>
      <c r="D58" s="147" t="s">
        <v>43</v>
      </c>
      <c r="E58" s="146" t="s">
        <v>101</v>
      </c>
      <c r="F58" s="148">
        <v>43752</v>
      </c>
      <c r="G58" s="144">
        <v>43806</v>
      </c>
      <c r="H58" s="146" t="s">
        <v>102</v>
      </c>
    </row>
    <row r="59" spans="1:8" hidden="1" x14ac:dyDescent="0.2">
      <c r="A59" s="150">
        <v>35636</v>
      </c>
      <c r="B59" s="151">
        <v>8723</v>
      </c>
      <c r="C59" s="152" t="s">
        <v>83</v>
      </c>
      <c r="D59" s="153" t="s">
        <v>43</v>
      </c>
      <c r="E59" s="152" t="s">
        <v>101</v>
      </c>
      <c r="F59" s="154">
        <v>43801</v>
      </c>
      <c r="G59" s="150">
        <v>43819</v>
      </c>
      <c r="H59" s="152" t="s">
        <v>102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81CA-DDB9-0844-8C99-CBCD5C8F606D}">
  <dimension ref="A3:H52"/>
  <sheetViews>
    <sheetView topLeftCell="A10" workbookViewId="0">
      <selection activeCell="B50" sqref="B50:B52"/>
    </sheetView>
  </sheetViews>
  <sheetFormatPr baseColWidth="10" defaultRowHeight="15" x14ac:dyDescent="0.2"/>
  <cols>
    <col min="1" max="1" width="17.1640625" customWidth="1"/>
    <col min="3" max="3" width="12" customWidth="1"/>
    <col min="8" max="8" width="20" customWidth="1"/>
  </cols>
  <sheetData>
    <row r="3" spans="1:8" x14ac:dyDescent="0.2">
      <c r="A3" s="142" t="s">
        <v>29</v>
      </c>
      <c r="B3" s="143" t="s">
        <v>45</v>
      </c>
      <c r="C3" s="142" t="s">
        <v>79</v>
      </c>
      <c r="D3" s="143" t="s">
        <v>80</v>
      </c>
      <c r="E3" s="142" t="s">
        <v>81</v>
      </c>
      <c r="F3" s="142" t="s">
        <v>82</v>
      </c>
      <c r="G3" s="143" t="s">
        <v>41</v>
      </c>
      <c r="H3" s="142" t="s">
        <v>42</v>
      </c>
    </row>
    <row r="4" spans="1:8" x14ac:dyDescent="0.2">
      <c r="A4" s="144">
        <v>36294</v>
      </c>
      <c r="B4" s="145">
        <f>DATE(2020,12,31)-Tableau6[[#This Row],[Date de naissance]]</f>
        <v>7902</v>
      </c>
      <c r="C4" s="146" t="s">
        <v>83</v>
      </c>
      <c r="D4" s="147" t="s">
        <v>43</v>
      </c>
      <c r="E4" s="146" t="s">
        <v>88</v>
      </c>
      <c r="F4" s="148">
        <v>43707</v>
      </c>
      <c r="G4" s="146"/>
      <c r="H4" s="146"/>
    </row>
    <row r="5" spans="1:8" x14ac:dyDescent="0.2">
      <c r="A5" s="144">
        <v>35688</v>
      </c>
      <c r="B5" s="145">
        <f>DATE(2020,12,31)-Tableau6[[#This Row],[Date de naissance]]</f>
        <v>8508</v>
      </c>
      <c r="C5" s="146" t="s">
        <v>83</v>
      </c>
      <c r="D5" s="147" t="s">
        <v>43</v>
      </c>
      <c r="E5" s="146" t="s">
        <v>84</v>
      </c>
      <c r="F5" s="148">
        <v>43707</v>
      </c>
      <c r="G5" s="144">
        <v>44080</v>
      </c>
      <c r="H5" s="146" t="s">
        <v>44</v>
      </c>
    </row>
    <row r="6" spans="1:8" x14ac:dyDescent="0.2">
      <c r="A6" s="144">
        <v>35683</v>
      </c>
      <c r="B6" s="145">
        <f>DATE(2020,12,31)-Tableau6[[#This Row],[Date de naissance]]</f>
        <v>8513</v>
      </c>
      <c r="C6" s="146" t="s">
        <v>83</v>
      </c>
      <c r="D6" s="147" t="s">
        <v>43</v>
      </c>
      <c r="E6" s="146" t="s">
        <v>87</v>
      </c>
      <c r="F6" s="144">
        <v>43853</v>
      </c>
      <c r="G6" s="146"/>
      <c r="H6" s="146"/>
    </row>
    <row r="7" spans="1:8" x14ac:dyDescent="0.2">
      <c r="A7" s="149">
        <v>35614</v>
      </c>
      <c r="B7" s="145">
        <f>DATE(2020,12,31)-Tableau6[[#This Row],[Date de naissance]]</f>
        <v>8582</v>
      </c>
      <c r="C7" s="146" t="s">
        <v>83</v>
      </c>
      <c r="D7" s="147" t="s">
        <v>43</v>
      </c>
      <c r="E7" s="146" t="s">
        <v>88</v>
      </c>
      <c r="F7" s="148">
        <v>43405</v>
      </c>
      <c r="G7" s="144">
        <v>44074</v>
      </c>
      <c r="H7" s="146" t="s">
        <v>91</v>
      </c>
    </row>
    <row r="8" spans="1:8" x14ac:dyDescent="0.2">
      <c r="A8" s="144">
        <v>35385</v>
      </c>
      <c r="B8" s="145">
        <f>DATE(2020,12,31)-Tableau6[[#This Row],[Date de naissance]]</f>
        <v>8811</v>
      </c>
      <c r="C8" s="146" t="s">
        <v>83</v>
      </c>
      <c r="D8" s="147" t="s">
        <v>43</v>
      </c>
      <c r="E8" s="146" t="s">
        <v>88</v>
      </c>
      <c r="F8" s="148">
        <v>43673</v>
      </c>
      <c r="G8" s="144">
        <v>44081</v>
      </c>
      <c r="H8" s="146" t="s">
        <v>44</v>
      </c>
    </row>
    <row r="9" spans="1:8" x14ac:dyDescent="0.2">
      <c r="A9" s="144">
        <v>35327</v>
      </c>
      <c r="B9" s="145">
        <f>DATE(2020,12,31)-Tableau6[[#This Row],[Date de naissance]]</f>
        <v>8869</v>
      </c>
      <c r="C9" s="146" t="s">
        <v>83</v>
      </c>
      <c r="D9" s="147" t="s">
        <v>43</v>
      </c>
      <c r="E9" s="146" t="s">
        <v>88</v>
      </c>
      <c r="F9" s="144">
        <v>44125</v>
      </c>
      <c r="G9" s="146"/>
      <c r="H9" s="146"/>
    </row>
    <row r="10" spans="1:8" x14ac:dyDescent="0.2">
      <c r="A10" s="144">
        <v>35123</v>
      </c>
      <c r="B10" s="145">
        <f>DATE(2020,12,31)-Tableau6[[#This Row],[Date de naissance]]</f>
        <v>9073</v>
      </c>
      <c r="C10" s="146" t="s">
        <v>83</v>
      </c>
      <c r="D10" s="147" t="s">
        <v>43</v>
      </c>
      <c r="E10" s="146" t="s">
        <v>88</v>
      </c>
      <c r="F10" s="148">
        <v>43405</v>
      </c>
      <c r="G10" s="144">
        <v>43985</v>
      </c>
      <c r="H10" s="146" t="s">
        <v>95</v>
      </c>
    </row>
    <row r="11" spans="1:8" x14ac:dyDescent="0.2">
      <c r="A11" s="144">
        <v>35097</v>
      </c>
      <c r="B11" s="145">
        <f>DATE(2020,12,31)-Tableau6[[#This Row],[Date de naissance]]</f>
        <v>9099</v>
      </c>
      <c r="C11" s="146" t="s">
        <v>83</v>
      </c>
      <c r="D11" s="147" t="s">
        <v>43</v>
      </c>
      <c r="E11" s="146" t="s">
        <v>88</v>
      </c>
      <c r="F11" s="148">
        <v>43803</v>
      </c>
      <c r="G11" s="146"/>
      <c r="H11" s="146"/>
    </row>
    <row r="12" spans="1:8" x14ac:dyDescent="0.2">
      <c r="A12" s="144">
        <v>34975</v>
      </c>
      <c r="B12" s="145">
        <f>DATE(2020,12,31)-Tableau6[[#This Row],[Date de naissance]]</f>
        <v>9221</v>
      </c>
      <c r="C12" s="146" t="s">
        <v>83</v>
      </c>
      <c r="D12" s="147" t="s">
        <v>43</v>
      </c>
      <c r="E12" s="146" t="s">
        <v>84</v>
      </c>
      <c r="F12" s="144">
        <v>44088</v>
      </c>
      <c r="G12" s="146"/>
      <c r="H12" s="146"/>
    </row>
    <row r="13" spans="1:8" x14ac:dyDescent="0.2">
      <c r="A13" s="144">
        <v>34959</v>
      </c>
      <c r="B13" s="145">
        <f>DATE(2020,12,31)-Tableau6[[#This Row],[Date de naissance]]</f>
        <v>9237</v>
      </c>
      <c r="C13" s="146" t="s">
        <v>83</v>
      </c>
      <c r="D13" s="147" t="s">
        <v>43</v>
      </c>
      <c r="E13" s="146" t="s">
        <v>88</v>
      </c>
      <c r="F13" s="148">
        <v>43405</v>
      </c>
      <c r="G13" s="146"/>
      <c r="H13" s="146"/>
    </row>
    <row r="14" spans="1:8" x14ac:dyDescent="0.2">
      <c r="A14" s="144">
        <v>34899</v>
      </c>
      <c r="B14" s="145">
        <f>DATE(2020,12,31)-Tableau6[[#This Row],[Date de naissance]]</f>
        <v>9297</v>
      </c>
      <c r="C14" s="146" t="s">
        <v>83</v>
      </c>
      <c r="D14" s="147" t="s">
        <v>43</v>
      </c>
      <c r="E14" s="146" t="s">
        <v>88</v>
      </c>
      <c r="F14" s="144">
        <v>43984</v>
      </c>
      <c r="G14" s="146"/>
      <c r="H14" s="146"/>
    </row>
    <row r="15" spans="1:8" x14ac:dyDescent="0.2">
      <c r="A15" s="144">
        <v>34603</v>
      </c>
      <c r="B15" s="145">
        <f>DATE(2020,12,31)-Tableau6[[#This Row],[Date de naissance]]</f>
        <v>9593</v>
      </c>
      <c r="C15" s="146" t="s">
        <v>83</v>
      </c>
      <c r="D15" s="147" t="s">
        <v>43</v>
      </c>
      <c r="E15" s="146" t="s">
        <v>88</v>
      </c>
      <c r="F15" s="148">
        <v>43556</v>
      </c>
      <c r="G15" s="146"/>
      <c r="H15" s="146"/>
    </row>
    <row r="16" spans="1:8" x14ac:dyDescent="0.2">
      <c r="A16" s="144">
        <v>34602</v>
      </c>
      <c r="B16" s="145">
        <f>DATE(2020,12,31)-Tableau6[[#This Row],[Date de naissance]]</f>
        <v>9594</v>
      </c>
      <c r="C16" s="146" t="s">
        <v>83</v>
      </c>
      <c r="D16" s="147" t="s">
        <v>43</v>
      </c>
      <c r="E16" s="146" t="s">
        <v>88</v>
      </c>
      <c r="F16" s="144">
        <v>44048</v>
      </c>
      <c r="G16" s="146"/>
      <c r="H16" s="146"/>
    </row>
    <row r="17" spans="1:8" x14ac:dyDescent="0.2">
      <c r="A17" s="144">
        <v>34568</v>
      </c>
      <c r="B17" s="145">
        <f>DATE(2020,12,31)-Tableau6[[#This Row],[Date de naissance]]</f>
        <v>9628</v>
      </c>
      <c r="C17" s="146" t="s">
        <v>83</v>
      </c>
      <c r="D17" s="147" t="s">
        <v>43</v>
      </c>
      <c r="E17" s="146" t="s">
        <v>88</v>
      </c>
      <c r="F17" s="148">
        <v>43405</v>
      </c>
      <c r="G17" s="146"/>
      <c r="H17" s="146"/>
    </row>
    <row r="18" spans="1:8" x14ac:dyDescent="0.2">
      <c r="A18" s="144">
        <v>34409</v>
      </c>
      <c r="B18" s="145">
        <f>DATE(2020,12,31)-Tableau6[[#This Row],[Date de naissance]]</f>
        <v>9787</v>
      </c>
      <c r="C18" s="146" t="s">
        <v>83</v>
      </c>
      <c r="D18" s="147" t="s">
        <v>43</v>
      </c>
      <c r="E18" s="146" t="s">
        <v>88</v>
      </c>
      <c r="F18" s="148">
        <v>43405</v>
      </c>
      <c r="G18" s="146"/>
      <c r="H18" s="146"/>
    </row>
    <row r="19" spans="1:8" x14ac:dyDescent="0.2">
      <c r="A19" s="144">
        <v>34135</v>
      </c>
      <c r="B19" s="145">
        <f>DATE(2020,12,31)-Tableau6[[#This Row],[Date de naissance]]</f>
        <v>10061</v>
      </c>
      <c r="C19" s="146" t="s">
        <v>83</v>
      </c>
      <c r="D19" s="147" t="s">
        <v>43</v>
      </c>
      <c r="E19" s="146" t="s">
        <v>88</v>
      </c>
      <c r="F19" s="144">
        <v>44064</v>
      </c>
      <c r="G19" s="146"/>
      <c r="H19" s="146"/>
    </row>
    <row r="20" spans="1:8" x14ac:dyDescent="0.2">
      <c r="A20" s="144">
        <v>34132</v>
      </c>
      <c r="B20" s="145">
        <f>DATE(2020,12,31)-Tableau6[[#This Row],[Date de naissance]]</f>
        <v>10064</v>
      </c>
      <c r="C20" s="146" t="s">
        <v>83</v>
      </c>
      <c r="D20" s="147" t="s">
        <v>43</v>
      </c>
      <c r="E20" s="146" t="s">
        <v>88</v>
      </c>
      <c r="F20" s="148">
        <v>43405</v>
      </c>
      <c r="G20" s="146"/>
      <c r="H20" s="146"/>
    </row>
    <row r="21" spans="1:8" x14ac:dyDescent="0.2">
      <c r="A21" s="144">
        <v>33884</v>
      </c>
      <c r="B21" s="145">
        <f>DATE(2020,12,31)-Tableau6[[#This Row],[Date de naissance]]</f>
        <v>10312</v>
      </c>
      <c r="C21" s="146" t="s">
        <v>83</v>
      </c>
      <c r="D21" s="147" t="s">
        <v>43</v>
      </c>
      <c r="E21" s="146" t="s">
        <v>88</v>
      </c>
      <c r="F21" s="148">
        <v>43405</v>
      </c>
      <c r="G21" s="144">
        <v>44039</v>
      </c>
      <c r="H21" s="146" t="s">
        <v>44</v>
      </c>
    </row>
    <row r="22" spans="1:8" hidden="1" x14ac:dyDescent="0.2">
      <c r="A22" s="96">
        <v>29095</v>
      </c>
      <c r="B22" s="93">
        <v>15264</v>
      </c>
      <c r="C22" s="87" t="s">
        <v>83</v>
      </c>
      <c r="D22" s="94" t="s">
        <v>98</v>
      </c>
      <c r="E22" s="87" t="s">
        <v>85</v>
      </c>
      <c r="F22" s="95">
        <v>43410</v>
      </c>
      <c r="G22" s="96">
        <v>44316</v>
      </c>
      <c r="H22" s="87" t="s">
        <v>91</v>
      </c>
    </row>
    <row r="23" spans="1:8" x14ac:dyDescent="0.2">
      <c r="A23" s="144">
        <v>33825</v>
      </c>
      <c r="B23" s="145">
        <f>DATE(2020,12,31)-Tableau6[[#This Row],[Date de naissance]]</f>
        <v>10371</v>
      </c>
      <c r="C23" s="146" t="s">
        <v>83</v>
      </c>
      <c r="D23" s="147" t="s">
        <v>43</v>
      </c>
      <c r="E23" s="146" t="s">
        <v>88</v>
      </c>
      <c r="F23" s="148">
        <v>43405</v>
      </c>
      <c r="G23" s="146"/>
      <c r="H23" s="146"/>
    </row>
    <row r="24" spans="1:8" hidden="1" x14ac:dyDescent="0.2">
      <c r="A24" s="96">
        <v>30885</v>
      </c>
      <c r="B24" s="93">
        <v>13474</v>
      </c>
      <c r="C24" s="87" t="s">
        <v>83</v>
      </c>
      <c r="D24" s="94" t="s">
        <v>98</v>
      </c>
      <c r="E24" s="87" t="s">
        <v>100</v>
      </c>
      <c r="F24" s="95">
        <v>43284</v>
      </c>
      <c r="G24" s="87"/>
      <c r="H24" s="87"/>
    </row>
    <row r="25" spans="1:8" x14ac:dyDescent="0.2">
      <c r="A25" s="144">
        <v>33626</v>
      </c>
      <c r="B25" s="145">
        <f>DATE(2020,12,31)-Tableau6[[#This Row],[Date de naissance]]</f>
        <v>10570</v>
      </c>
      <c r="C25" s="146" t="s">
        <v>83</v>
      </c>
      <c r="D25" s="147" t="s">
        <v>43</v>
      </c>
      <c r="E25" s="146" t="s">
        <v>88</v>
      </c>
      <c r="F25" s="148">
        <v>43405</v>
      </c>
      <c r="G25" s="144">
        <v>44155</v>
      </c>
      <c r="H25" s="146" t="s">
        <v>89</v>
      </c>
    </row>
    <row r="26" spans="1:8" x14ac:dyDescent="0.2">
      <c r="A26" s="144">
        <v>33444</v>
      </c>
      <c r="B26" s="145">
        <f>DATE(2020,12,31)-Tableau6[[#This Row],[Date de naissance]]</f>
        <v>10752</v>
      </c>
      <c r="C26" s="146" t="s">
        <v>83</v>
      </c>
      <c r="D26" s="147" t="s">
        <v>43</v>
      </c>
      <c r="E26" s="146" t="s">
        <v>88</v>
      </c>
      <c r="F26" s="148">
        <v>43617</v>
      </c>
      <c r="G26" s="146"/>
      <c r="H26" s="146"/>
    </row>
    <row r="27" spans="1:8" x14ac:dyDescent="0.2">
      <c r="A27" s="144">
        <v>33378</v>
      </c>
      <c r="B27" s="145">
        <f>DATE(2020,12,31)-Tableau6[[#This Row],[Date de naissance]]</f>
        <v>10818</v>
      </c>
      <c r="C27" s="146" t="s">
        <v>83</v>
      </c>
      <c r="D27" s="147" t="s">
        <v>43</v>
      </c>
      <c r="E27" s="146" t="s">
        <v>88</v>
      </c>
      <c r="F27" s="148">
        <v>43714</v>
      </c>
      <c r="G27" s="146"/>
      <c r="H27" s="146"/>
    </row>
    <row r="28" spans="1:8" x14ac:dyDescent="0.2">
      <c r="A28" s="144">
        <v>32635</v>
      </c>
      <c r="B28" s="145">
        <f>DATE(2020,12,31)-Tableau6[[#This Row],[Date de naissance]]</f>
        <v>11561</v>
      </c>
      <c r="C28" s="146" t="s">
        <v>83</v>
      </c>
      <c r="D28" s="147" t="s">
        <v>43</v>
      </c>
      <c r="E28" s="146" t="s">
        <v>88</v>
      </c>
      <c r="F28" s="144">
        <v>43850</v>
      </c>
      <c r="G28" s="146"/>
      <c r="H28" s="146"/>
    </row>
    <row r="29" spans="1:8" x14ac:dyDescent="0.2">
      <c r="A29" s="144">
        <v>31545</v>
      </c>
      <c r="B29" s="145">
        <f>DATE(2020,12,31)-Tableau6[[#This Row],[Date de naissance]]</f>
        <v>12651</v>
      </c>
      <c r="C29" s="146" t="s">
        <v>83</v>
      </c>
      <c r="D29" s="147" t="s">
        <v>43</v>
      </c>
      <c r="E29" s="146" t="s">
        <v>88</v>
      </c>
      <c r="F29" s="148">
        <v>43405</v>
      </c>
      <c r="G29" s="144">
        <v>44162</v>
      </c>
      <c r="H29" s="146" t="s">
        <v>44</v>
      </c>
    </row>
    <row r="30" spans="1:8" x14ac:dyDescent="0.2">
      <c r="A30" s="144">
        <v>31213</v>
      </c>
      <c r="B30" s="145">
        <f>DATE(2020,12,31)-Tableau6[[#This Row],[Date de naissance]]</f>
        <v>12983</v>
      </c>
      <c r="C30" s="146" t="s">
        <v>83</v>
      </c>
      <c r="D30" s="147" t="s">
        <v>43</v>
      </c>
      <c r="E30" s="146" t="s">
        <v>88</v>
      </c>
      <c r="F30" s="148">
        <v>43710</v>
      </c>
      <c r="G30" s="146"/>
      <c r="H30" s="146"/>
    </row>
    <row r="31" spans="1:8" x14ac:dyDescent="0.2">
      <c r="A31" s="144">
        <v>31034</v>
      </c>
      <c r="B31" s="145">
        <f>DATE(2020,12,31)-Tableau6[[#This Row],[Date de naissance]]</f>
        <v>13162</v>
      </c>
      <c r="C31" s="146" t="s">
        <v>83</v>
      </c>
      <c r="D31" s="147" t="s">
        <v>43</v>
      </c>
      <c r="E31" s="146" t="s">
        <v>88</v>
      </c>
      <c r="F31" s="148">
        <v>43405</v>
      </c>
      <c r="G31" s="146"/>
      <c r="H31" s="146"/>
    </row>
    <row r="32" spans="1:8" x14ac:dyDescent="0.2">
      <c r="A32" s="144">
        <v>31025</v>
      </c>
      <c r="B32" s="145">
        <f>DATE(2020,12,31)-Tableau6[[#This Row],[Date de naissance]]</f>
        <v>13171</v>
      </c>
      <c r="C32" s="146" t="s">
        <v>83</v>
      </c>
      <c r="D32" s="147" t="s">
        <v>43</v>
      </c>
      <c r="E32" s="146" t="s">
        <v>88</v>
      </c>
      <c r="F32" s="148">
        <v>43405</v>
      </c>
      <c r="G32" s="146"/>
      <c r="H32" s="146"/>
    </row>
    <row r="33" spans="1:8" x14ac:dyDescent="0.2">
      <c r="A33" s="144">
        <v>29668</v>
      </c>
      <c r="B33" s="145">
        <f>DATE(2020,12,31)-Tableau6[[#This Row],[Date de naissance]]</f>
        <v>14528</v>
      </c>
      <c r="C33" s="146" t="s">
        <v>83</v>
      </c>
      <c r="D33" s="147" t="s">
        <v>43</v>
      </c>
      <c r="E33" s="146" t="s">
        <v>87</v>
      </c>
      <c r="F33" s="148">
        <v>43405</v>
      </c>
      <c r="G33" s="146"/>
      <c r="H33" s="146"/>
    </row>
    <row r="34" spans="1:8" x14ac:dyDescent="0.2">
      <c r="A34" s="144">
        <v>26468</v>
      </c>
      <c r="B34" s="145">
        <f>DATE(2020,12,31)-Tableau6[[#This Row],[Date de naissance]]</f>
        <v>17728</v>
      </c>
      <c r="C34" s="146" t="s">
        <v>96</v>
      </c>
      <c r="D34" s="147" t="s">
        <v>43</v>
      </c>
      <c r="E34" s="146" t="s">
        <v>88</v>
      </c>
      <c r="F34" s="148">
        <v>43405</v>
      </c>
      <c r="G34" s="146"/>
      <c r="H34" s="146"/>
    </row>
    <row r="35" spans="1:8" x14ac:dyDescent="0.2">
      <c r="A35" s="144">
        <v>26326</v>
      </c>
      <c r="B35" s="145">
        <f>DATE(2020,12,31)-Tableau6[[#This Row],[Date de naissance]]</f>
        <v>17870</v>
      </c>
      <c r="C35" s="146" t="s">
        <v>96</v>
      </c>
      <c r="D35" s="147" t="s">
        <v>43</v>
      </c>
      <c r="E35" s="146" t="s">
        <v>87</v>
      </c>
      <c r="F35" s="148">
        <v>43413</v>
      </c>
      <c r="G35" s="146"/>
      <c r="H35" s="146"/>
    </row>
    <row r="36" spans="1:8" x14ac:dyDescent="0.2">
      <c r="A36" s="144">
        <v>26176</v>
      </c>
      <c r="B36" s="145">
        <f>DATE(2020,12,31)-Tableau6[[#This Row],[Date de naissance]]</f>
        <v>18020</v>
      </c>
      <c r="C36" s="146" t="s">
        <v>83</v>
      </c>
      <c r="D36" s="147" t="s">
        <v>43</v>
      </c>
      <c r="E36" s="146" t="s">
        <v>88</v>
      </c>
      <c r="F36" s="148">
        <v>43405</v>
      </c>
      <c r="G36" s="146"/>
      <c r="H36" s="146"/>
    </row>
    <row r="37" spans="1:8" hidden="1" x14ac:dyDescent="0.2">
      <c r="A37" s="100">
        <v>36186</v>
      </c>
      <c r="B37" s="97">
        <v>8173</v>
      </c>
      <c r="C37" s="88" t="s">
        <v>83</v>
      </c>
      <c r="D37" s="98" t="s">
        <v>43</v>
      </c>
      <c r="E37" s="88" t="s">
        <v>101</v>
      </c>
      <c r="F37" s="99">
        <v>43747</v>
      </c>
      <c r="G37" s="100">
        <v>43874</v>
      </c>
      <c r="H37" s="88" t="s">
        <v>102</v>
      </c>
    </row>
    <row r="38" spans="1:8" hidden="1" x14ac:dyDescent="0.2">
      <c r="A38" s="96">
        <v>36337</v>
      </c>
      <c r="B38" s="93">
        <v>8022</v>
      </c>
      <c r="C38" s="87" t="s">
        <v>83</v>
      </c>
      <c r="D38" s="94" t="s">
        <v>43</v>
      </c>
      <c r="E38" s="87" t="s">
        <v>101</v>
      </c>
      <c r="F38" s="96">
        <v>43843</v>
      </c>
      <c r="G38" s="96">
        <v>43855</v>
      </c>
      <c r="H38" s="87" t="s">
        <v>102</v>
      </c>
    </row>
    <row r="39" spans="1:8" hidden="1" x14ac:dyDescent="0.2">
      <c r="A39" s="100">
        <v>27884</v>
      </c>
      <c r="B39" s="97">
        <v>16475</v>
      </c>
      <c r="C39" s="88" t="s">
        <v>83</v>
      </c>
      <c r="D39" s="98" t="s">
        <v>43</v>
      </c>
      <c r="E39" s="88" t="s">
        <v>101</v>
      </c>
      <c r="F39" s="100">
        <v>43892</v>
      </c>
      <c r="G39" s="100">
        <v>43945</v>
      </c>
      <c r="H39" s="88" t="s">
        <v>102</v>
      </c>
    </row>
    <row r="40" spans="1:8" hidden="1" x14ac:dyDescent="0.2">
      <c r="A40" s="96">
        <v>36597</v>
      </c>
      <c r="B40" s="93">
        <v>7762</v>
      </c>
      <c r="C40" s="87" t="s">
        <v>83</v>
      </c>
      <c r="D40" s="94" t="s">
        <v>43</v>
      </c>
      <c r="E40" s="87" t="s">
        <v>101</v>
      </c>
      <c r="F40" s="96">
        <v>43990</v>
      </c>
      <c r="G40" s="96">
        <v>44050</v>
      </c>
      <c r="H40" s="87" t="s">
        <v>102</v>
      </c>
    </row>
    <row r="41" spans="1:8" hidden="1" x14ac:dyDescent="0.2">
      <c r="A41" s="100">
        <v>36855</v>
      </c>
      <c r="B41" s="97">
        <v>7504</v>
      </c>
      <c r="C41" s="88" t="s">
        <v>104</v>
      </c>
      <c r="D41" s="98" t="s">
        <v>98</v>
      </c>
      <c r="E41" s="88" t="s">
        <v>101</v>
      </c>
      <c r="F41" s="100">
        <v>43997</v>
      </c>
      <c r="G41" s="100">
        <v>44050</v>
      </c>
      <c r="H41" s="88" t="s">
        <v>102</v>
      </c>
    </row>
    <row r="42" spans="1:8" hidden="1" x14ac:dyDescent="0.2">
      <c r="A42" s="96">
        <v>36405</v>
      </c>
      <c r="B42" s="93">
        <v>7954</v>
      </c>
      <c r="C42" s="87" t="s">
        <v>83</v>
      </c>
      <c r="D42" s="94" t="s">
        <v>98</v>
      </c>
      <c r="E42" s="87" t="s">
        <v>101</v>
      </c>
      <c r="F42" s="94" t="s">
        <v>105</v>
      </c>
      <c r="G42" s="96">
        <v>44073</v>
      </c>
      <c r="H42" s="87" t="s">
        <v>102</v>
      </c>
    </row>
    <row r="43" spans="1:8" hidden="1" x14ac:dyDescent="0.2">
      <c r="A43" s="100">
        <v>35748</v>
      </c>
      <c r="B43" s="97">
        <v>8611</v>
      </c>
      <c r="C43" s="88" t="s">
        <v>83</v>
      </c>
      <c r="D43" s="98" t="s">
        <v>43</v>
      </c>
      <c r="E43" s="88" t="s">
        <v>101</v>
      </c>
      <c r="F43" s="100">
        <v>44032</v>
      </c>
      <c r="G43" s="100">
        <v>44071</v>
      </c>
      <c r="H43" s="88" t="s">
        <v>102</v>
      </c>
    </row>
    <row r="44" spans="1:8" hidden="1" x14ac:dyDescent="0.2">
      <c r="A44" s="96">
        <v>27098</v>
      </c>
      <c r="B44" s="93">
        <v>17261</v>
      </c>
      <c r="C44" s="87" t="s">
        <v>83</v>
      </c>
      <c r="D44" s="94" t="s">
        <v>43</v>
      </c>
      <c r="E44" s="87" t="s">
        <v>101</v>
      </c>
      <c r="F44" s="96">
        <v>44067</v>
      </c>
      <c r="G44" s="96">
        <v>44085</v>
      </c>
      <c r="H44" s="87" t="s">
        <v>102</v>
      </c>
    </row>
    <row r="45" spans="1:8" x14ac:dyDescent="0.2">
      <c r="A45" s="144">
        <v>25960</v>
      </c>
      <c r="B45" s="145">
        <f>DATE(2020,12,31)-Tableau6[[#This Row],[Date de naissance]]</f>
        <v>18236</v>
      </c>
      <c r="C45" s="146" t="s">
        <v>97</v>
      </c>
      <c r="D45" s="147" t="s">
        <v>43</v>
      </c>
      <c r="E45" s="146" t="s">
        <v>87</v>
      </c>
      <c r="F45" s="148">
        <v>43405</v>
      </c>
      <c r="G45" s="146"/>
      <c r="H45" s="146"/>
    </row>
    <row r="46" spans="1:8" x14ac:dyDescent="0.2">
      <c r="A46" s="144">
        <v>25323</v>
      </c>
      <c r="B46" s="145">
        <f>DATE(2020,12,31)-Tableau6[[#This Row],[Date de naissance]]</f>
        <v>18873</v>
      </c>
      <c r="C46" s="146" t="s">
        <v>83</v>
      </c>
      <c r="D46" s="147" t="s">
        <v>43</v>
      </c>
      <c r="E46" s="146" t="s">
        <v>87</v>
      </c>
      <c r="F46" s="148">
        <v>43405</v>
      </c>
      <c r="G46" s="146"/>
      <c r="H46" s="146"/>
    </row>
    <row r="47" spans="1:8" x14ac:dyDescent="0.2">
      <c r="A47" s="144">
        <v>24746</v>
      </c>
      <c r="B47" s="145">
        <f>DATE(2020,12,31)-Tableau6[[#This Row],[Date de naissance]]</f>
        <v>19450</v>
      </c>
      <c r="C47" s="146" t="s">
        <v>83</v>
      </c>
      <c r="D47" s="147" t="s">
        <v>43</v>
      </c>
      <c r="E47" s="146" t="s">
        <v>87</v>
      </c>
      <c r="F47" s="144">
        <v>44020</v>
      </c>
      <c r="G47" s="146"/>
      <c r="H47" s="146"/>
    </row>
    <row r="48" spans="1:8" x14ac:dyDescent="0.2">
      <c r="A48" s="144">
        <v>24606</v>
      </c>
      <c r="B48" s="145">
        <f>DATE(2020,12,31)-Tableau6[[#This Row],[Date de naissance]]</f>
        <v>19590</v>
      </c>
      <c r="C48" s="146" t="s">
        <v>83</v>
      </c>
      <c r="D48" s="147" t="s">
        <v>43</v>
      </c>
      <c r="E48" s="146" t="s">
        <v>87</v>
      </c>
      <c r="F48" s="144">
        <v>44105</v>
      </c>
      <c r="G48" s="146"/>
      <c r="H48" s="146"/>
    </row>
    <row r="49" spans="1:8" x14ac:dyDescent="0.2">
      <c r="A49" s="144">
        <v>24064</v>
      </c>
      <c r="B49" s="145">
        <f>DATE(2020,12,31)-Tableau6[[#This Row],[Date de naissance]]</f>
        <v>20132</v>
      </c>
      <c r="C49" s="146" t="s">
        <v>83</v>
      </c>
      <c r="D49" s="147" t="s">
        <v>43</v>
      </c>
      <c r="E49" s="146" t="s">
        <v>87</v>
      </c>
      <c r="F49" s="148">
        <v>43689</v>
      </c>
      <c r="G49" s="146"/>
      <c r="H49" s="146"/>
    </row>
    <row r="50" spans="1:8" x14ac:dyDescent="0.2">
      <c r="A50" s="144">
        <v>22653</v>
      </c>
      <c r="B50" s="145">
        <f>DATE(2020,12,31)-Tableau6[[#This Row],[Date de naissance]]</f>
        <v>21543</v>
      </c>
      <c r="C50" s="146" t="s">
        <v>83</v>
      </c>
      <c r="D50" s="147" t="s">
        <v>43</v>
      </c>
      <c r="E50" s="146" t="s">
        <v>88</v>
      </c>
      <c r="F50" s="148">
        <v>43405</v>
      </c>
      <c r="G50" s="146"/>
      <c r="H50" s="146"/>
    </row>
    <row r="51" spans="1:8" x14ac:dyDescent="0.2">
      <c r="A51" s="144">
        <v>22056</v>
      </c>
      <c r="B51" s="145">
        <f>DATE(2020,12,31)-Tableau6[[#This Row],[Date de naissance]]</f>
        <v>22140</v>
      </c>
      <c r="C51" s="146" t="s">
        <v>83</v>
      </c>
      <c r="D51" s="147" t="s">
        <v>43</v>
      </c>
      <c r="E51" s="146" t="s">
        <v>87</v>
      </c>
      <c r="F51" s="148">
        <v>43605</v>
      </c>
      <c r="G51" s="146"/>
      <c r="H51" s="146"/>
    </row>
    <row r="52" spans="1:8" x14ac:dyDescent="0.2">
      <c r="A52" s="150">
        <v>21928</v>
      </c>
      <c r="B52" s="145">
        <f>DATE(2020,12,31)-Tableau6[[#This Row],[Date de naissance]]</f>
        <v>22268</v>
      </c>
      <c r="C52" s="152" t="s">
        <v>83</v>
      </c>
      <c r="D52" s="153" t="s">
        <v>43</v>
      </c>
      <c r="E52" s="152" t="s">
        <v>88</v>
      </c>
      <c r="F52" s="154">
        <v>43569</v>
      </c>
      <c r="G52" s="152"/>
      <c r="H52" s="152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332C4-D2E7-0847-ACFD-59E9C0D4306E}">
  <dimension ref="A2:E32"/>
  <sheetViews>
    <sheetView tabSelected="1" topLeftCell="A3" workbookViewId="0">
      <selection activeCell="J25" sqref="J25"/>
    </sheetView>
  </sheetViews>
  <sheetFormatPr baseColWidth="10" defaultRowHeight="15" x14ac:dyDescent="0.2"/>
  <cols>
    <col min="2" max="2" width="12.33203125" customWidth="1"/>
    <col min="3" max="3" width="0" hidden="1" customWidth="1"/>
    <col min="8" max="8" width="0" hidden="1" customWidth="1"/>
  </cols>
  <sheetData>
    <row r="2" spans="1:5" ht="16" thickBot="1" x14ac:dyDescent="0.25"/>
    <row r="3" spans="1:5" ht="32" customHeight="1" thickBot="1" x14ac:dyDescent="0.25">
      <c r="D3" s="164" t="s">
        <v>122</v>
      </c>
      <c r="E3" s="165"/>
    </row>
    <row r="5" spans="1:5" ht="16" thickBot="1" x14ac:dyDescent="0.25"/>
    <row r="6" spans="1:5" ht="16" thickBot="1" x14ac:dyDescent="0.25">
      <c r="B6" s="177">
        <v>2019</v>
      </c>
      <c r="C6" s="178"/>
      <c r="D6" s="179"/>
    </row>
    <row r="7" spans="1:5" ht="16" thickBot="1" x14ac:dyDescent="0.25">
      <c r="B7" s="163" t="s">
        <v>118</v>
      </c>
      <c r="C7" s="169" t="s">
        <v>126</v>
      </c>
      <c r="D7" s="163" t="s">
        <v>78</v>
      </c>
    </row>
    <row r="8" spans="1:5" x14ac:dyDescent="0.2">
      <c r="A8" s="160" t="s">
        <v>123</v>
      </c>
      <c r="B8" s="166">
        <v>0</v>
      </c>
      <c r="C8" s="170">
        <v>1</v>
      </c>
      <c r="D8" s="173">
        <f>-C8</f>
        <v>-1</v>
      </c>
    </row>
    <row r="9" spans="1:5" x14ac:dyDescent="0.2">
      <c r="A9" s="161" t="s">
        <v>68</v>
      </c>
      <c r="B9" s="167">
        <v>0</v>
      </c>
      <c r="C9" s="171">
        <v>13</v>
      </c>
      <c r="D9" s="167">
        <f t="shared" ref="D9:D17" si="0">-C9</f>
        <v>-13</v>
      </c>
    </row>
    <row r="10" spans="1:5" x14ac:dyDescent="0.2">
      <c r="A10" s="161" t="s">
        <v>69</v>
      </c>
      <c r="B10" s="167">
        <v>0</v>
      </c>
      <c r="C10" s="171">
        <v>8</v>
      </c>
      <c r="D10" s="167">
        <f t="shared" si="0"/>
        <v>-8</v>
      </c>
    </row>
    <row r="11" spans="1:5" x14ac:dyDescent="0.2">
      <c r="A11" s="161" t="s">
        <v>124</v>
      </c>
      <c r="B11" s="167">
        <v>0</v>
      </c>
      <c r="C11" s="171">
        <v>6</v>
      </c>
      <c r="D11" s="167">
        <f t="shared" si="0"/>
        <v>-6</v>
      </c>
    </row>
    <row r="12" spans="1:5" x14ac:dyDescent="0.2">
      <c r="A12" s="161" t="s">
        <v>71</v>
      </c>
      <c r="B12" s="167">
        <v>2</v>
      </c>
      <c r="C12" s="171">
        <v>1</v>
      </c>
      <c r="D12" s="167">
        <f t="shared" si="0"/>
        <v>-1</v>
      </c>
    </row>
    <row r="13" spans="1:5" x14ac:dyDescent="0.2">
      <c r="A13" s="161" t="s">
        <v>72</v>
      </c>
      <c r="B13" s="167">
        <v>1</v>
      </c>
      <c r="C13" s="171">
        <v>0</v>
      </c>
      <c r="D13" s="167">
        <f t="shared" si="0"/>
        <v>0</v>
      </c>
    </row>
    <row r="14" spans="1:5" x14ac:dyDescent="0.2">
      <c r="A14" s="161" t="s">
        <v>73</v>
      </c>
      <c r="B14" s="167">
        <v>0</v>
      </c>
      <c r="C14" s="171">
        <v>6</v>
      </c>
      <c r="D14" s="167">
        <f t="shared" si="0"/>
        <v>-6</v>
      </c>
    </row>
    <row r="15" spans="1:5" x14ac:dyDescent="0.2">
      <c r="A15" s="161" t="s">
        <v>74</v>
      </c>
      <c r="B15" s="167">
        <v>0</v>
      </c>
      <c r="C15" s="171">
        <v>1</v>
      </c>
      <c r="D15" s="167">
        <f t="shared" si="0"/>
        <v>-1</v>
      </c>
    </row>
    <row r="16" spans="1:5" x14ac:dyDescent="0.2">
      <c r="A16" s="161" t="s">
        <v>75</v>
      </c>
      <c r="B16" s="167">
        <v>0</v>
      </c>
      <c r="C16" s="171">
        <v>3</v>
      </c>
      <c r="D16" s="167">
        <f t="shared" si="0"/>
        <v>-3</v>
      </c>
    </row>
    <row r="17" spans="1:4" ht="16" thickBot="1" x14ac:dyDescent="0.25">
      <c r="A17" s="162" t="s">
        <v>125</v>
      </c>
      <c r="B17" s="168">
        <v>0</v>
      </c>
      <c r="C17" s="172">
        <v>1</v>
      </c>
      <c r="D17" s="168">
        <f t="shared" si="0"/>
        <v>-1</v>
      </c>
    </row>
    <row r="20" spans="1:4" ht="16" thickBot="1" x14ac:dyDescent="0.25"/>
    <row r="21" spans="1:4" ht="16" thickBot="1" x14ac:dyDescent="0.25">
      <c r="B21" s="177">
        <v>2020</v>
      </c>
      <c r="C21" s="178"/>
      <c r="D21" s="179"/>
    </row>
    <row r="22" spans="1:4" ht="16" thickBot="1" x14ac:dyDescent="0.25">
      <c r="B22" s="163" t="s">
        <v>118</v>
      </c>
      <c r="C22" s="169" t="s">
        <v>127</v>
      </c>
      <c r="D22" s="163" t="s">
        <v>78</v>
      </c>
    </row>
    <row r="23" spans="1:4" x14ac:dyDescent="0.2">
      <c r="A23" s="160" t="s">
        <v>123</v>
      </c>
      <c r="B23" s="166">
        <v>0</v>
      </c>
      <c r="C23" s="174">
        <v>0</v>
      </c>
      <c r="D23" s="173">
        <f>-C23</f>
        <v>0</v>
      </c>
    </row>
    <row r="24" spans="1:4" x14ac:dyDescent="0.2">
      <c r="A24" s="161" t="s">
        <v>68</v>
      </c>
      <c r="B24" s="167">
        <v>0</v>
      </c>
      <c r="C24" s="175">
        <v>13</v>
      </c>
      <c r="D24" s="167">
        <f t="shared" ref="D24:D32" si="1">-C24</f>
        <v>-13</v>
      </c>
    </row>
    <row r="25" spans="1:4" x14ac:dyDescent="0.2">
      <c r="A25" s="161" t="s">
        <v>69</v>
      </c>
      <c r="B25" s="167">
        <v>0</v>
      </c>
      <c r="C25" s="175">
        <v>7</v>
      </c>
      <c r="D25" s="167">
        <f t="shared" si="1"/>
        <v>-7</v>
      </c>
    </row>
    <row r="26" spans="1:4" x14ac:dyDescent="0.2">
      <c r="A26" s="161" t="s">
        <v>124</v>
      </c>
      <c r="B26" s="167">
        <v>0</v>
      </c>
      <c r="C26" s="175">
        <v>3</v>
      </c>
      <c r="D26" s="167">
        <f t="shared" si="1"/>
        <v>-3</v>
      </c>
    </row>
    <row r="27" spans="1:4" x14ac:dyDescent="0.2">
      <c r="A27" s="161" t="s">
        <v>71</v>
      </c>
      <c r="B27" s="167">
        <v>1</v>
      </c>
      <c r="C27" s="175">
        <v>1</v>
      </c>
      <c r="D27" s="167">
        <f t="shared" si="1"/>
        <v>-1</v>
      </c>
    </row>
    <row r="28" spans="1:4" x14ac:dyDescent="0.2">
      <c r="A28" s="161" t="s">
        <v>72</v>
      </c>
      <c r="B28" s="167">
        <v>1</v>
      </c>
      <c r="C28" s="175">
        <v>0</v>
      </c>
      <c r="D28" s="167">
        <f t="shared" si="1"/>
        <v>0</v>
      </c>
    </row>
    <row r="29" spans="1:4" x14ac:dyDescent="0.2">
      <c r="A29" s="161" t="s">
        <v>73</v>
      </c>
      <c r="B29" s="167">
        <v>0</v>
      </c>
      <c r="C29" s="175">
        <v>4</v>
      </c>
      <c r="D29" s="167">
        <f t="shared" si="1"/>
        <v>-4</v>
      </c>
    </row>
    <row r="30" spans="1:4" x14ac:dyDescent="0.2">
      <c r="A30" s="161" t="s">
        <v>74</v>
      </c>
      <c r="B30" s="167">
        <v>0</v>
      </c>
      <c r="C30" s="175">
        <v>4</v>
      </c>
      <c r="D30" s="167">
        <f t="shared" si="1"/>
        <v>-4</v>
      </c>
    </row>
    <row r="31" spans="1:4" x14ac:dyDescent="0.2">
      <c r="A31" s="161" t="s">
        <v>75</v>
      </c>
      <c r="B31" s="167">
        <v>0</v>
      </c>
      <c r="C31" s="175">
        <v>3</v>
      </c>
      <c r="D31" s="167">
        <f t="shared" si="1"/>
        <v>-3</v>
      </c>
    </row>
    <row r="32" spans="1:4" ht="16" thickBot="1" x14ac:dyDescent="0.25">
      <c r="A32" s="162" t="s">
        <v>125</v>
      </c>
      <c r="B32" s="168">
        <v>0</v>
      </c>
      <c r="C32" s="176">
        <v>0</v>
      </c>
      <c r="D32" s="168">
        <f t="shared" si="1"/>
        <v>0</v>
      </c>
    </row>
  </sheetData>
  <mergeCells count="3">
    <mergeCell ref="D3:E3"/>
    <mergeCell ref="B6:D6"/>
    <mergeCell ref="B21:D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Présentation entreprise</vt:lpstr>
      <vt:lpstr>I.Element financier</vt:lpstr>
      <vt:lpstr>II.Effectifs</vt:lpstr>
      <vt:lpstr>MS chargée</vt:lpstr>
      <vt:lpstr>EFFECTIFS</vt:lpstr>
      <vt:lpstr>Registre du personnel</vt:lpstr>
      <vt:lpstr>2019</vt:lpstr>
      <vt:lpstr>2020</vt:lpstr>
      <vt:lpstr>Pyramide des ages</vt:lpstr>
      <vt:lpstr>Liste sal au 30 04 2021</vt:lpstr>
      <vt:lpstr>ETP (151,67) CSP</vt:lpstr>
      <vt:lpstr>Entrées sorties TO</vt:lpstr>
      <vt:lpstr>taux absentéisme court</vt:lpstr>
      <vt:lpstr>Recrutement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ALMODOVAR</dc:creator>
  <cp:lastModifiedBy>Microsoft Office User</cp:lastModifiedBy>
  <dcterms:created xsi:type="dcterms:W3CDTF">2021-06-08T08:54:16Z</dcterms:created>
  <dcterms:modified xsi:type="dcterms:W3CDTF">2021-06-12T20:39:12Z</dcterms:modified>
</cp:coreProperties>
</file>